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oman/Documents/Codex/DD-dev/"/>
    </mc:Choice>
  </mc:AlternateContent>
  <xr:revisionPtr revIDLastSave="0" documentId="8_{A5216A9B-1D2C-C548-A30B-E473E83BA7EB}" xr6:coauthVersionLast="47" xr6:coauthVersionMax="47" xr10:uidLastSave="{00000000-0000-0000-0000-000000000000}"/>
  <bookViews>
    <workbookView xWindow="0" yWindow="0" windowWidth="38400" windowHeight="21600" activeTab="4" xr2:uid="{F7BBCBBD-AF53-E547-B561-97D6E22475A0}"/>
  </bookViews>
  <sheets>
    <sheet name="Группы_" sheetId="1" r:id="rId1"/>
    <sheet name="свод_каналы" sheetId="2" r:id="rId2"/>
    <sheet name="свод_сегменты" sheetId="3" r:id="rId3"/>
    <sheet name="свод_продукты" sheetId="5" r:id="rId4"/>
    <sheet name="metric_dict" sheetId="4" r:id="rId5"/>
  </sheets>
  <definedNames>
    <definedName name="_xlnm._FilterDatabase" localSheetId="4" hidden="1">metric_dict!$A$1:$J$1</definedName>
    <definedName name="_xlnm._FilterDatabase" localSheetId="0" hidden="1">Группы_!$A$4:$BL$93</definedName>
    <definedName name="_xlnm._FilterDatabase" localSheetId="3" hidden="1">свод_продукты!$A$5:$PN$162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X166" i="5" l="1"/>
  <c r="PM160" i="5"/>
  <c r="PN160" i="5" s="1"/>
  <c r="PI160" i="5"/>
  <c r="PH160" i="5"/>
  <c r="PC160" i="5"/>
  <c r="PD160" i="5" s="1"/>
  <c r="OY160" i="5"/>
  <c r="OX160" i="5"/>
  <c r="OS160" i="5"/>
  <c r="OT160" i="5" s="1"/>
  <c r="OL160" i="5"/>
  <c r="ON160" i="5" s="1"/>
  <c r="OO160" i="5" s="1"/>
  <c r="OI160" i="5"/>
  <c r="OJ160" i="5" s="1"/>
  <c r="OG160" i="5"/>
  <c r="OD160" i="5"/>
  <c r="OE160" i="5" s="1"/>
  <c r="NU160" i="5"/>
  <c r="NT160" i="5"/>
  <c r="NO160" i="5"/>
  <c r="NP160" i="5" s="1"/>
  <c r="NJ160" i="5"/>
  <c r="NK160" i="5" s="1"/>
  <c r="NC160" i="5"/>
  <c r="NA160" i="5"/>
  <c r="MZ160" i="5"/>
  <c r="MU160" i="5"/>
  <c r="MV160" i="5" s="1"/>
  <c r="MQ160" i="5"/>
  <c r="MP160" i="5"/>
  <c r="MI160" i="5"/>
  <c r="MK160" i="5" s="1"/>
  <c r="ML160" i="5" s="1"/>
  <c r="MF160" i="5"/>
  <c r="MG160" i="5" s="1"/>
  <c r="MA160" i="5"/>
  <c r="MB160" i="5" s="1"/>
  <c r="LV160" i="5"/>
  <c r="LW160" i="5" s="1"/>
  <c r="LQ160" i="5"/>
  <c r="LR160" i="5" s="1"/>
  <c r="LO160" i="5"/>
  <c r="LL160" i="5"/>
  <c r="LM160" i="5" s="1"/>
  <c r="LH160" i="5"/>
  <c r="LG160" i="5"/>
  <c r="LB160" i="5"/>
  <c r="LC160" i="5" s="1"/>
  <c r="KX160" i="5"/>
  <c r="KW160" i="5"/>
  <c r="KR160" i="5"/>
  <c r="KS160" i="5" s="1"/>
  <c r="KN160" i="5"/>
  <c r="KM160" i="5"/>
  <c r="KH160" i="5"/>
  <c r="KI160" i="5" s="1"/>
  <c r="KD160" i="5"/>
  <c r="KC160" i="5"/>
  <c r="JX160" i="5"/>
  <c r="JY160" i="5" s="1"/>
  <c r="JT160" i="5"/>
  <c r="JS160" i="5"/>
  <c r="JN160" i="5"/>
  <c r="JO160" i="5" s="1"/>
  <c r="JJ160" i="5"/>
  <c r="JI160" i="5"/>
  <c r="JD160" i="5"/>
  <c r="JE160" i="5" s="1"/>
  <c r="IZ160" i="5"/>
  <c r="IY160" i="5"/>
  <c r="IT160" i="5"/>
  <c r="IU160" i="5" s="1"/>
  <c r="IP160" i="5"/>
  <c r="IM160" i="5"/>
  <c r="IO160" i="5" s="1"/>
  <c r="IJ160" i="5"/>
  <c r="IK160" i="5" s="1"/>
  <c r="IB160" i="5"/>
  <c r="ID160" i="5" s="1"/>
  <c r="IE160" i="5" s="1"/>
  <c r="HZ160" i="5"/>
  <c r="HY160" i="5"/>
  <c r="HT160" i="5"/>
  <c r="HU160" i="5" s="1"/>
  <c r="HO160" i="5"/>
  <c r="HN160" i="5"/>
  <c r="HH160" i="5"/>
  <c r="HI160" i="5" s="1"/>
  <c r="HD160" i="5"/>
  <c r="HC160" i="5"/>
  <c r="GW160" i="5"/>
  <c r="GX160" i="5" s="1"/>
  <c r="GS160" i="5"/>
  <c r="GR160" i="5"/>
  <c r="GM160" i="5"/>
  <c r="GN160" i="5" s="1"/>
  <c r="GI160" i="5"/>
  <c r="GH160" i="5"/>
  <c r="GC160" i="5"/>
  <c r="GD160" i="5" s="1"/>
  <c r="FY160" i="5"/>
  <c r="FX160" i="5"/>
  <c r="FR160" i="5"/>
  <c r="FS160" i="5" s="1"/>
  <c r="FN160" i="5"/>
  <c r="FA160" i="5"/>
  <c r="FF160" i="5" s="1"/>
  <c r="FK160" i="5" s="1"/>
  <c r="FM160" i="5" s="1"/>
  <c r="EX160" i="5"/>
  <c r="EY160" i="5" s="1"/>
  <c r="ES160" i="5"/>
  <c r="ET160" i="5" s="1"/>
  <c r="EQ160" i="5"/>
  <c r="EG160" i="5"/>
  <c r="EI160" i="5" s="1"/>
  <c r="EJ160" i="5" s="1"/>
  <c r="DT160" i="5"/>
  <c r="DU160" i="5" s="1"/>
  <c r="DR160" i="5"/>
  <c r="DO160" i="5"/>
  <c r="DP160" i="5" s="1"/>
  <c r="DJ160" i="5"/>
  <c r="DK160" i="5" s="1"/>
  <c r="DE160" i="5"/>
  <c r="DF160" i="5" s="1"/>
  <c r="CZ160" i="5"/>
  <c r="DA160" i="5" s="1"/>
  <c r="CX160" i="5"/>
  <c r="CU160" i="5"/>
  <c r="CV160" i="5" s="1"/>
  <c r="CQ160" i="5"/>
  <c r="CP160" i="5"/>
  <c r="CK160" i="5"/>
  <c r="CL160" i="5" s="1"/>
  <c r="CG160" i="5"/>
  <c r="CF160" i="5"/>
  <c r="CA160" i="5"/>
  <c r="CB160" i="5" s="1"/>
  <c r="BW160" i="5"/>
  <c r="BV160" i="5"/>
  <c r="BP160" i="5"/>
  <c r="BQ160" i="5" s="1"/>
  <c r="BL160" i="5"/>
  <c r="BK160" i="5"/>
  <c r="BF160" i="5"/>
  <c r="BG160" i="5" s="1"/>
  <c r="BB160" i="5"/>
  <c r="BA160" i="5"/>
  <c r="AV160" i="5"/>
  <c r="AW160" i="5" s="1"/>
  <c r="AR160" i="5"/>
  <c r="AQ160" i="5"/>
  <c r="AE160" i="5"/>
  <c r="AG160" i="5" s="1"/>
  <c r="AH160" i="5" s="1"/>
  <c r="AC160" i="5"/>
  <c r="AB160" i="5"/>
  <c r="W160" i="5"/>
  <c r="X160" i="5" s="1"/>
  <c r="S160" i="5"/>
  <c r="R160" i="5"/>
  <c r="M160" i="5"/>
  <c r="N160" i="5" s="1"/>
  <c r="PN159" i="5"/>
  <c r="PM159" i="5"/>
  <c r="PH159" i="5"/>
  <c r="PI159" i="5" s="1"/>
  <c r="PD159" i="5"/>
  <c r="PC159" i="5"/>
  <c r="OX159" i="5"/>
  <c r="OY159" i="5" s="1"/>
  <c r="OT159" i="5"/>
  <c r="OS159" i="5"/>
  <c r="OG159" i="5"/>
  <c r="OI159" i="5" s="1"/>
  <c r="OJ159" i="5" s="1"/>
  <c r="OE159" i="5"/>
  <c r="OD159" i="5"/>
  <c r="NW159" i="5"/>
  <c r="NY159" i="5" s="1"/>
  <c r="NZ159" i="5" s="1"/>
  <c r="NT159" i="5"/>
  <c r="NU159" i="5" s="1"/>
  <c r="NO159" i="5"/>
  <c r="NP159" i="5" s="1"/>
  <c r="NJ159" i="5"/>
  <c r="NK159" i="5" s="1"/>
  <c r="NE159" i="5"/>
  <c r="NF159" i="5" s="1"/>
  <c r="MZ159" i="5"/>
  <c r="NA159" i="5" s="1"/>
  <c r="MV159" i="5"/>
  <c r="MU159" i="5"/>
  <c r="MP159" i="5"/>
  <c r="MQ159" i="5" s="1"/>
  <c r="MI159" i="5"/>
  <c r="NC159" i="5" s="1"/>
  <c r="MF159" i="5"/>
  <c r="MG159" i="5" s="1"/>
  <c r="MA159" i="5"/>
  <c r="MB159" i="5" s="1"/>
  <c r="LW159" i="5"/>
  <c r="LV159" i="5"/>
  <c r="LO159" i="5"/>
  <c r="LQ159" i="5" s="1"/>
  <c r="LR159" i="5" s="1"/>
  <c r="LM159" i="5"/>
  <c r="LL159" i="5"/>
  <c r="LG159" i="5"/>
  <c r="LH159" i="5" s="1"/>
  <c r="LC159" i="5"/>
  <c r="LB159" i="5"/>
  <c r="KW159" i="5"/>
  <c r="KX159" i="5" s="1"/>
  <c r="KS159" i="5"/>
  <c r="KR159" i="5"/>
  <c r="KM159" i="5"/>
  <c r="KN159" i="5" s="1"/>
  <c r="KI159" i="5"/>
  <c r="KH159" i="5"/>
  <c r="KC159" i="5"/>
  <c r="KD159" i="5" s="1"/>
  <c r="JY159" i="5"/>
  <c r="JX159" i="5"/>
  <c r="JS159" i="5"/>
  <c r="JT159" i="5" s="1"/>
  <c r="JO159" i="5"/>
  <c r="JN159" i="5"/>
  <c r="JI159" i="5"/>
  <c r="JJ159" i="5" s="1"/>
  <c r="JE159" i="5"/>
  <c r="JD159" i="5"/>
  <c r="IY159" i="5"/>
  <c r="IZ159" i="5" s="1"/>
  <c r="IU159" i="5"/>
  <c r="IT159" i="5"/>
  <c r="IM159" i="5"/>
  <c r="IO159" i="5" s="1"/>
  <c r="IP159" i="5" s="1"/>
  <c r="IJ159" i="5"/>
  <c r="IK159" i="5" s="1"/>
  <c r="ID159" i="5"/>
  <c r="IE159" i="5" s="1"/>
  <c r="IB159" i="5"/>
  <c r="HY159" i="5"/>
  <c r="HZ159" i="5" s="1"/>
  <c r="HU159" i="5"/>
  <c r="HT159" i="5"/>
  <c r="HN159" i="5"/>
  <c r="HO159" i="5" s="1"/>
  <c r="HI159" i="5"/>
  <c r="HH159" i="5"/>
  <c r="HC159" i="5"/>
  <c r="HD159" i="5" s="1"/>
  <c r="GX159" i="5"/>
  <c r="GW159" i="5"/>
  <c r="GR159" i="5"/>
  <c r="GS159" i="5" s="1"/>
  <c r="GN159" i="5"/>
  <c r="GM159" i="5"/>
  <c r="GH159" i="5"/>
  <c r="GI159" i="5" s="1"/>
  <c r="GD159" i="5"/>
  <c r="GC159" i="5"/>
  <c r="FX159" i="5"/>
  <c r="FY159" i="5" s="1"/>
  <c r="FS159" i="5"/>
  <c r="FR159" i="5"/>
  <c r="FF159" i="5"/>
  <c r="FH159" i="5" s="1"/>
  <c r="FI159" i="5" s="1"/>
  <c r="FA159" i="5"/>
  <c r="FC159" i="5" s="1"/>
  <c r="FD159" i="5" s="1"/>
  <c r="EX159" i="5"/>
  <c r="EY159" i="5" s="1"/>
  <c r="EQ159" i="5"/>
  <c r="ES159" i="5" s="1"/>
  <c r="ET159" i="5" s="1"/>
  <c r="EI159" i="5"/>
  <c r="EJ159" i="5" s="1"/>
  <c r="EG159" i="5"/>
  <c r="ED159" i="5"/>
  <c r="EE159" i="5" s="1"/>
  <c r="EB159" i="5"/>
  <c r="EL159" i="5" s="1"/>
  <c r="EN159" i="5" s="1"/>
  <c r="EO159" i="5" s="1"/>
  <c r="DW159" i="5"/>
  <c r="DY159" i="5" s="1"/>
  <c r="DZ159" i="5" s="1"/>
  <c r="DR159" i="5"/>
  <c r="DT159" i="5" s="1"/>
  <c r="DU159" i="5" s="1"/>
  <c r="DO159" i="5"/>
  <c r="DP159" i="5" s="1"/>
  <c r="DJ159" i="5"/>
  <c r="DK159" i="5" s="1"/>
  <c r="DF159" i="5"/>
  <c r="DE159" i="5"/>
  <c r="CX159" i="5"/>
  <c r="CZ159" i="5" s="1"/>
  <c r="DA159" i="5" s="1"/>
  <c r="CV159" i="5"/>
  <c r="CU159" i="5"/>
  <c r="CP159" i="5"/>
  <c r="CQ159" i="5" s="1"/>
  <c r="CL159" i="5"/>
  <c r="CK159" i="5"/>
  <c r="CF159" i="5"/>
  <c r="CG159" i="5" s="1"/>
  <c r="CB159" i="5"/>
  <c r="CA159" i="5"/>
  <c r="BV159" i="5"/>
  <c r="BW159" i="5" s="1"/>
  <c r="BQ159" i="5"/>
  <c r="BP159" i="5"/>
  <c r="BK159" i="5"/>
  <c r="BL159" i="5" s="1"/>
  <c r="BG159" i="5"/>
  <c r="BF159" i="5"/>
  <c r="BA159" i="5"/>
  <c r="BB159" i="5" s="1"/>
  <c r="AW159" i="5"/>
  <c r="AV159" i="5"/>
  <c r="AQ159" i="5"/>
  <c r="AR159" i="5" s="1"/>
  <c r="AG159" i="5"/>
  <c r="AH159" i="5" s="1"/>
  <c r="AE159" i="5"/>
  <c r="AJ159" i="5" s="1"/>
  <c r="AL159" i="5" s="1"/>
  <c r="AM159" i="5" s="1"/>
  <c r="AB159" i="5"/>
  <c r="AC159" i="5" s="1"/>
  <c r="X159" i="5"/>
  <c r="W159" i="5"/>
  <c r="R159" i="5"/>
  <c r="S159" i="5" s="1"/>
  <c r="N159" i="5"/>
  <c r="M159" i="5"/>
  <c r="PM158" i="5"/>
  <c r="PN158" i="5" s="1"/>
  <c r="PI158" i="5"/>
  <c r="PH158" i="5"/>
  <c r="PC158" i="5"/>
  <c r="PD158" i="5" s="1"/>
  <c r="OY158" i="5"/>
  <c r="OX158" i="5"/>
  <c r="OS158" i="5"/>
  <c r="OT158" i="5" s="1"/>
  <c r="OO158" i="5"/>
  <c r="OI158" i="5"/>
  <c r="OJ158" i="5" s="1"/>
  <c r="OG158" i="5"/>
  <c r="OL158" i="5" s="1"/>
  <c r="ON158" i="5" s="1"/>
  <c r="OD158" i="5"/>
  <c r="OE158" i="5" s="1"/>
  <c r="NT158" i="5"/>
  <c r="NU158" i="5" s="1"/>
  <c r="NO158" i="5"/>
  <c r="NP158" i="5" s="1"/>
  <c r="NJ158" i="5"/>
  <c r="NK158" i="5" s="1"/>
  <c r="NA158" i="5"/>
  <c r="MZ158" i="5"/>
  <c r="MU158" i="5"/>
  <c r="MV158" i="5" s="1"/>
  <c r="MQ158" i="5"/>
  <c r="MP158" i="5"/>
  <c r="MI158" i="5"/>
  <c r="MK158" i="5" s="1"/>
  <c r="ML158" i="5" s="1"/>
  <c r="MF158" i="5"/>
  <c r="MG158" i="5" s="1"/>
  <c r="MB158" i="5"/>
  <c r="MA158" i="5"/>
  <c r="LV158" i="5"/>
  <c r="LW158" i="5" s="1"/>
  <c r="LQ158" i="5"/>
  <c r="LR158" i="5" s="1"/>
  <c r="LO158" i="5"/>
  <c r="LL158" i="5"/>
  <c r="LM158" i="5" s="1"/>
  <c r="LH158" i="5"/>
  <c r="LG158" i="5"/>
  <c r="LB158" i="5"/>
  <c r="LC158" i="5" s="1"/>
  <c r="KX158" i="5"/>
  <c r="KW158" i="5"/>
  <c r="KR158" i="5"/>
  <c r="KS158" i="5" s="1"/>
  <c r="KN158" i="5"/>
  <c r="KM158" i="5"/>
  <c r="KH158" i="5"/>
  <c r="KI158" i="5" s="1"/>
  <c r="KD158" i="5"/>
  <c r="KC158" i="5"/>
  <c r="JX158" i="5"/>
  <c r="JY158" i="5" s="1"/>
  <c r="JT158" i="5"/>
  <c r="JS158" i="5"/>
  <c r="JN158" i="5"/>
  <c r="JO158" i="5" s="1"/>
  <c r="JJ158" i="5"/>
  <c r="JI158" i="5"/>
  <c r="JD158" i="5"/>
  <c r="JE158" i="5" s="1"/>
  <c r="IZ158" i="5"/>
  <c r="IY158" i="5"/>
  <c r="IT158" i="5"/>
  <c r="IU158" i="5" s="1"/>
  <c r="IM158" i="5"/>
  <c r="IO158" i="5" s="1"/>
  <c r="IP158" i="5" s="1"/>
  <c r="IK158" i="5"/>
  <c r="IJ158" i="5"/>
  <c r="IB158" i="5"/>
  <c r="ID158" i="5" s="1"/>
  <c r="IE158" i="5" s="1"/>
  <c r="HZ158" i="5"/>
  <c r="HY158" i="5"/>
  <c r="HT158" i="5"/>
  <c r="HU158" i="5" s="1"/>
  <c r="HO158" i="5"/>
  <c r="HN158" i="5"/>
  <c r="HH158" i="5"/>
  <c r="HI158" i="5" s="1"/>
  <c r="HD158" i="5"/>
  <c r="HC158" i="5"/>
  <c r="GW158" i="5"/>
  <c r="GX158" i="5" s="1"/>
  <c r="GS158" i="5"/>
  <c r="GR158" i="5"/>
  <c r="GM158" i="5"/>
  <c r="GN158" i="5" s="1"/>
  <c r="GI158" i="5"/>
  <c r="GH158" i="5"/>
  <c r="GC158" i="5"/>
  <c r="GD158" i="5" s="1"/>
  <c r="FY158" i="5"/>
  <c r="FX158" i="5"/>
  <c r="FR158" i="5"/>
  <c r="FS158" i="5" s="1"/>
  <c r="FH158" i="5"/>
  <c r="FI158" i="5" s="1"/>
  <c r="FC158" i="5"/>
  <c r="FD158" i="5" s="1"/>
  <c r="FA158" i="5"/>
  <c r="FF158" i="5" s="1"/>
  <c r="FK158" i="5" s="1"/>
  <c r="FM158" i="5" s="1"/>
  <c r="FN158" i="5" s="1"/>
  <c r="EX158" i="5"/>
  <c r="EY158" i="5" s="1"/>
  <c r="ES158" i="5"/>
  <c r="ET158" i="5" s="1"/>
  <c r="EQ158" i="5"/>
  <c r="EG158" i="5"/>
  <c r="EI158" i="5" s="1"/>
  <c r="EJ158" i="5" s="1"/>
  <c r="DR158" i="5"/>
  <c r="DO158" i="5"/>
  <c r="DP158" i="5" s="1"/>
  <c r="DJ158" i="5"/>
  <c r="DK158" i="5" s="1"/>
  <c r="DE158" i="5"/>
  <c r="DF158" i="5" s="1"/>
  <c r="DA158" i="5"/>
  <c r="CZ158" i="5"/>
  <c r="CX158" i="5"/>
  <c r="CU158" i="5"/>
  <c r="CV158" i="5" s="1"/>
  <c r="CQ158" i="5"/>
  <c r="CP158" i="5"/>
  <c r="CK158" i="5"/>
  <c r="CL158" i="5" s="1"/>
  <c r="CG158" i="5"/>
  <c r="CF158" i="5"/>
  <c r="CA158" i="5"/>
  <c r="CB158" i="5" s="1"/>
  <c r="BW158" i="5"/>
  <c r="BV158" i="5"/>
  <c r="BP158" i="5"/>
  <c r="BQ158" i="5" s="1"/>
  <c r="BL158" i="5"/>
  <c r="BK158" i="5"/>
  <c r="BF158" i="5"/>
  <c r="BG158" i="5" s="1"/>
  <c r="BB158" i="5"/>
  <c r="BA158" i="5"/>
  <c r="AV158" i="5"/>
  <c r="AW158" i="5" s="1"/>
  <c r="AR158" i="5"/>
  <c r="AQ158" i="5"/>
  <c r="AJ158" i="5"/>
  <c r="AL158" i="5" s="1"/>
  <c r="AM158" i="5" s="1"/>
  <c r="AE158" i="5"/>
  <c r="AG158" i="5" s="1"/>
  <c r="AH158" i="5" s="1"/>
  <c r="AC158" i="5"/>
  <c r="AB158" i="5"/>
  <c r="W158" i="5"/>
  <c r="X158" i="5" s="1"/>
  <c r="S158" i="5"/>
  <c r="R158" i="5"/>
  <c r="M158" i="5"/>
  <c r="N158" i="5" s="1"/>
  <c r="PN157" i="5"/>
  <c r="PM157" i="5"/>
  <c r="PH157" i="5"/>
  <c r="PI157" i="5" s="1"/>
  <c r="PD157" i="5"/>
  <c r="PC157" i="5"/>
  <c r="OX157" i="5"/>
  <c r="OY157" i="5" s="1"/>
  <c r="OT157" i="5"/>
  <c r="OS157" i="5"/>
  <c r="ON157" i="5"/>
  <c r="OO157" i="5" s="1"/>
  <c r="OJ157" i="5"/>
  <c r="OI157" i="5"/>
  <c r="OD157" i="5"/>
  <c r="OE157" i="5" s="1"/>
  <c r="NZ157" i="5"/>
  <c r="NY157" i="5"/>
  <c r="NT157" i="5"/>
  <c r="NU157" i="5" s="1"/>
  <c r="NP157" i="5"/>
  <c r="NO157" i="5"/>
  <c r="NJ157" i="5"/>
  <c r="NK157" i="5" s="1"/>
  <c r="NF157" i="5"/>
  <c r="NE157" i="5"/>
  <c r="MZ157" i="5"/>
  <c r="NA157" i="5" s="1"/>
  <c r="MV157" i="5"/>
  <c r="MU157" i="5"/>
  <c r="MP157" i="5"/>
  <c r="MQ157" i="5" s="1"/>
  <c r="ML157" i="5"/>
  <c r="MK157" i="5"/>
  <c r="MF157" i="5"/>
  <c r="MG157" i="5" s="1"/>
  <c r="MB157" i="5"/>
  <c r="MA157" i="5"/>
  <c r="LV157" i="5"/>
  <c r="LW157" i="5" s="1"/>
  <c r="LR157" i="5"/>
  <c r="LQ157" i="5"/>
  <c r="LL157" i="5"/>
  <c r="LM157" i="5" s="1"/>
  <c r="LH157" i="5"/>
  <c r="LG157" i="5"/>
  <c r="LB157" i="5"/>
  <c r="LC157" i="5" s="1"/>
  <c r="KX157" i="5"/>
  <c r="KW157" i="5"/>
  <c r="KR157" i="5"/>
  <c r="KS157" i="5" s="1"/>
  <c r="KN157" i="5"/>
  <c r="KM157" i="5"/>
  <c r="KH157" i="5"/>
  <c r="KI157" i="5" s="1"/>
  <c r="KD157" i="5"/>
  <c r="KC157" i="5"/>
  <c r="JX157" i="5"/>
  <c r="JY157" i="5" s="1"/>
  <c r="JT157" i="5"/>
  <c r="JS157" i="5"/>
  <c r="JN157" i="5"/>
  <c r="JO157" i="5" s="1"/>
  <c r="JJ157" i="5"/>
  <c r="JI157" i="5"/>
  <c r="JD157" i="5"/>
  <c r="JE157" i="5" s="1"/>
  <c r="IZ157" i="5"/>
  <c r="IY157" i="5"/>
  <c r="IT157" i="5"/>
  <c r="IU157" i="5" s="1"/>
  <c r="IP157" i="5"/>
  <c r="IO157" i="5"/>
  <c r="IJ157" i="5"/>
  <c r="IK157" i="5" s="1"/>
  <c r="IE157" i="5"/>
  <c r="ID157" i="5"/>
  <c r="HY157" i="5"/>
  <c r="HZ157" i="5" s="1"/>
  <c r="HU157" i="5"/>
  <c r="HT157" i="5"/>
  <c r="HN157" i="5"/>
  <c r="HO157" i="5" s="1"/>
  <c r="HI157" i="5"/>
  <c r="HH157" i="5"/>
  <c r="HC157" i="5"/>
  <c r="HD157" i="5" s="1"/>
  <c r="GX157" i="5"/>
  <c r="GW157" i="5"/>
  <c r="GR157" i="5"/>
  <c r="GS157" i="5" s="1"/>
  <c r="GN157" i="5"/>
  <c r="GM157" i="5"/>
  <c r="GH157" i="5"/>
  <c r="GI157" i="5" s="1"/>
  <c r="GD157" i="5"/>
  <c r="GC157" i="5"/>
  <c r="FX157" i="5"/>
  <c r="FY157" i="5" s="1"/>
  <c r="FS157" i="5"/>
  <c r="FP157" i="5"/>
  <c r="FM157" i="5"/>
  <c r="FN157" i="5" s="1"/>
  <c r="FI157" i="5"/>
  <c r="FH157" i="5"/>
  <c r="FC157" i="5"/>
  <c r="FD157" i="5" s="1"/>
  <c r="EY157" i="5"/>
  <c r="EX157" i="5"/>
  <c r="ES157" i="5"/>
  <c r="ET157" i="5" s="1"/>
  <c r="EO157" i="5"/>
  <c r="EN157" i="5"/>
  <c r="EI157" i="5"/>
  <c r="EJ157" i="5" s="1"/>
  <c r="EE157" i="5"/>
  <c r="ED157" i="5"/>
  <c r="DY157" i="5"/>
  <c r="DZ157" i="5" s="1"/>
  <c r="DU157" i="5"/>
  <c r="DT157" i="5"/>
  <c r="DO157" i="5"/>
  <c r="DP157" i="5" s="1"/>
  <c r="DK157" i="5"/>
  <c r="DJ157" i="5"/>
  <c r="DE157" i="5"/>
  <c r="DF157" i="5" s="1"/>
  <c r="DA157" i="5"/>
  <c r="CZ157" i="5"/>
  <c r="CU157" i="5"/>
  <c r="CV157" i="5" s="1"/>
  <c r="CQ157" i="5"/>
  <c r="CL157" i="5"/>
  <c r="CF157" i="5"/>
  <c r="CG157" i="5" s="1"/>
  <c r="CB157" i="5"/>
  <c r="CA157" i="5"/>
  <c r="BV157" i="5"/>
  <c r="BW157" i="5" s="1"/>
  <c r="BQ157" i="5"/>
  <c r="BP157" i="5"/>
  <c r="BK157" i="5"/>
  <c r="BL157" i="5" s="1"/>
  <c r="BG157" i="5"/>
  <c r="BF157" i="5"/>
  <c r="BA157" i="5"/>
  <c r="BB157" i="5" s="1"/>
  <c r="AW157" i="5"/>
  <c r="AV157" i="5"/>
  <c r="AQ157" i="5"/>
  <c r="AR157" i="5" s="1"/>
  <c r="AM157" i="5"/>
  <c r="AL157" i="5"/>
  <c r="AG157" i="5"/>
  <c r="AH157" i="5" s="1"/>
  <c r="AC157" i="5"/>
  <c r="AB157" i="5"/>
  <c r="W157" i="5"/>
  <c r="X157" i="5" s="1"/>
  <c r="S157" i="5"/>
  <c r="R157" i="5"/>
  <c r="N157" i="5"/>
  <c r="PM156" i="5"/>
  <c r="PN156" i="5" s="1"/>
  <c r="PH156" i="5"/>
  <c r="PI156" i="5" s="1"/>
  <c r="PC156" i="5"/>
  <c r="PD156" i="5" s="1"/>
  <c r="OX156" i="5"/>
  <c r="OY156" i="5" s="1"/>
  <c r="OS156" i="5"/>
  <c r="OT156" i="5" s="1"/>
  <c r="ON156" i="5"/>
  <c r="OO156" i="5" s="1"/>
  <c r="OI156" i="5"/>
  <c r="OJ156" i="5" s="1"/>
  <c r="OD156" i="5"/>
  <c r="OE156" i="5" s="1"/>
  <c r="NY156" i="5"/>
  <c r="NZ156" i="5" s="1"/>
  <c r="NT156" i="5"/>
  <c r="NU156" i="5" s="1"/>
  <c r="NP156" i="5"/>
  <c r="NO156" i="5"/>
  <c r="NJ156" i="5"/>
  <c r="NK156" i="5" s="1"/>
  <c r="NE156" i="5"/>
  <c r="NF156" i="5" s="1"/>
  <c r="MZ156" i="5"/>
  <c r="NA156" i="5" s="1"/>
  <c r="MV156" i="5"/>
  <c r="MU156" i="5"/>
  <c r="MP156" i="5"/>
  <c r="MQ156" i="5" s="1"/>
  <c r="MK156" i="5"/>
  <c r="ML156" i="5" s="1"/>
  <c r="MF156" i="5"/>
  <c r="MG156" i="5" s="1"/>
  <c r="MA156" i="5"/>
  <c r="MB156" i="5" s="1"/>
  <c r="LV156" i="5"/>
  <c r="LW156" i="5" s="1"/>
  <c r="LQ156" i="5"/>
  <c r="LR156" i="5" s="1"/>
  <c r="LL156" i="5"/>
  <c r="LM156" i="5" s="1"/>
  <c r="LG156" i="5"/>
  <c r="LH156" i="5" s="1"/>
  <c r="LB156" i="5"/>
  <c r="LC156" i="5" s="1"/>
  <c r="KW156" i="5"/>
  <c r="KX156" i="5" s="1"/>
  <c r="KR156" i="5"/>
  <c r="KS156" i="5" s="1"/>
  <c r="KN156" i="5"/>
  <c r="KM156" i="5"/>
  <c r="KH156" i="5"/>
  <c r="KI156" i="5" s="1"/>
  <c r="KC156" i="5"/>
  <c r="KD156" i="5" s="1"/>
  <c r="JX156" i="5"/>
  <c r="JY156" i="5" s="1"/>
  <c r="JT156" i="5"/>
  <c r="JS156" i="5"/>
  <c r="JN156" i="5"/>
  <c r="JO156" i="5" s="1"/>
  <c r="JI156" i="5"/>
  <c r="JJ156" i="5" s="1"/>
  <c r="JD156" i="5"/>
  <c r="JE156" i="5" s="1"/>
  <c r="IY156" i="5"/>
  <c r="IZ156" i="5" s="1"/>
  <c r="IT156" i="5"/>
  <c r="IU156" i="5" s="1"/>
  <c r="IO156" i="5"/>
  <c r="IP156" i="5" s="1"/>
  <c r="IJ156" i="5"/>
  <c r="IK156" i="5" s="1"/>
  <c r="ID156" i="5"/>
  <c r="IE156" i="5" s="1"/>
  <c r="HY156" i="5"/>
  <c r="HZ156" i="5" s="1"/>
  <c r="HT156" i="5"/>
  <c r="HU156" i="5" s="1"/>
  <c r="HN156" i="5"/>
  <c r="HO156" i="5" s="1"/>
  <c r="HI156" i="5"/>
  <c r="HH156" i="5"/>
  <c r="HC156" i="5"/>
  <c r="HD156" i="5" s="1"/>
  <c r="GW156" i="5"/>
  <c r="GX156" i="5" s="1"/>
  <c r="GR156" i="5"/>
  <c r="GS156" i="5" s="1"/>
  <c r="GN156" i="5"/>
  <c r="GM156" i="5"/>
  <c r="GH156" i="5"/>
  <c r="GI156" i="5" s="1"/>
  <c r="GC156" i="5"/>
  <c r="GD156" i="5" s="1"/>
  <c r="FX156" i="5"/>
  <c r="FY156" i="5" s="1"/>
  <c r="FR156" i="5"/>
  <c r="FS156" i="5" s="1"/>
  <c r="FM156" i="5"/>
  <c r="FN156" i="5" s="1"/>
  <c r="FH156" i="5"/>
  <c r="FI156" i="5" s="1"/>
  <c r="FC156" i="5"/>
  <c r="FD156" i="5" s="1"/>
  <c r="EX156" i="5"/>
  <c r="EY156" i="5" s="1"/>
  <c r="ES156" i="5"/>
  <c r="ET156" i="5" s="1"/>
  <c r="EN156" i="5"/>
  <c r="EO156" i="5" s="1"/>
  <c r="EI156" i="5"/>
  <c r="EJ156" i="5" s="1"/>
  <c r="EE156" i="5"/>
  <c r="ED156" i="5"/>
  <c r="DY156" i="5"/>
  <c r="DZ156" i="5" s="1"/>
  <c r="DT156" i="5"/>
  <c r="DU156" i="5" s="1"/>
  <c r="DO156" i="5"/>
  <c r="DP156" i="5" s="1"/>
  <c r="DK156" i="5"/>
  <c r="DJ156" i="5"/>
  <c r="DE156" i="5"/>
  <c r="DF156" i="5" s="1"/>
  <c r="CZ156" i="5"/>
  <c r="DA156" i="5" s="1"/>
  <c r="CU156" i="5"/>
  <c r="CV156" i="5" s="1"/>
  <c r="CP156" i="5"/>
  <c r="CQ156" i="5" s="1"/>
  <c r="CK156" i="5"/>
  <c r="CL156" i="5" s="1"/>
  <c r="CF156" i="5"/>
  <c r="CG156" i="5" s="1"/>
  <c r="CA156" i="5"/>
  <c r="CB156" i="5" s="1"/>
  <c r="BV156" i="5"/>
  <c r="BW156" i="5" s="1"/>
  <c r="BP156" i="5"/>
  <c r="BQ156" i="5" s="1"/>
  <c r="BK156" i="5"/>
  <c r="BL156" i="5" s="1"/>
  <c r="BF156" i="5"/>
  <c r="BG156" i="5" s="1"/>
  <c r="BB156" i="5"/>
  <c r="BA156" i="5"/>
  <c r="AV156" i="5"/>
  <c r="AW156" i="5" s="1"/>
  <c r="AQ156" i="5"/>
  <c r="AR156" i="5" s="1"/>
  <c r="AL156" i="5"/>
  <c r="AM156" i="5" s="1"/>
  <c r="AH156" i="5"/>
  <c r="AG156" i="5"/>
  <c r="AB156" i="5"/>
  <c r="AC156" i="5" s="1"/>
  <c r="W156" i="5"/>
  <c r="X156" i="5" s="1"/>
  <c r="R156" i="5"/>
  <c r="S156" i="5" s="1"/>
  <c r="M156" i="5"/>
  <c r="N156" i="5" s="1"/>
  <c r="PM154" i="5"/>
  <c r="PL154" i="5"/>
  <c r="PN154" i="5" s="1"/>
  <c r="PI154" i="5"/>
  <c r="PH154" i="5"/>
  <c r="PG154" i="5"/>
  <c r="PC154" i="5"/>
  <c r="PD154" i="5" s="1"/>
  <c r="PB154" i="5"/>
  <c r="OX154" i="5"/>
  <c r="OW154" i="5"/>
  <c r="OS154" i="5"/>
  <c r="OR154" i="5"/>
  <c r="OO154" i="5"/>
  <c r="ON154" i="5"/>
  <c r="OM154" i="5"/>
  <c r="OI154" i="5"/>
  <c r="OJ154" i="5" s="1"/>
  <c r="OH154" i="5"/>
  <c r="OE154" i="5"/>
  <c r="OD154" i="5"/>
  <c r="OC154" i="5"/>
  <c r="NY154" i="5"/>
  <c r="NX154" i="5"/>
  <c r="NZ154" i="5" s="1"/>
  <c r="NU154" i="5"/>
  <c r="NT154" i="5"/>
  <c r="NS154" i="5"/>
  <c r="NP154" i="5"/>
  <c r="NO154" i="5"/>
  <c r="NN154" i="5"/>
  <c r="NJ154" i="5"/>
  <c r="NI154" i="5"/>
  <c r="NK154" i="5" s="1"/>
  <c r="NE154" i="5"/>
  <c r="ND154" i="5"/>
  <c r="NF154" i="5" s="1"/>
  <c r="NA154" i="5"/>
  <c r="MZ154" i="5"/>
  <c r="MY154" i="5"/>
  <c r="MV154" i="5"/>
  <c r="MU154" i="5"/>
  <c r="MT154" i="5"/>
  <c r="MP154" i="5"/>
  <c r="MQ154" i="5" s="1"/>
  <c r="MO154" i="5"/>
  <c r="ML154" i="5"/>
  <c r="MK154" i="5"/>
  <c r="MG154" i="5"/>
  <c r="MF154" i="5"/>
  <c r="ME154" i="5"/>
  <c r="MA154" i="5"/>
  <c r="MB154" i="5" s="1"/>
  <c r="LZ154" i="5"/>
  <c r="LV154" i="5"/>
  <c r="LU154" i="5"/>
  <c r="LW154" i="5" s="1"/>
  <c r="LQ154" i="5"/>
  <c r="LP154" i="5"/>
  <c r="LR154" i="5" s="1"/>
  <c r="LL154" i="5"/>
  <c r="LM154" i="5" s="1"/>
  <c r="LK154" i="5"/>
  <c r="LG154" i="5"/>
  <c r="LF154" i="5"/>
  <c r="LB154" i="5"/>
  <c r="LA154" i="5"/>
  <c r="KX154" i="5"/>
  <c r="KW154" i="5"/>
  <c r="KV154" i="5"/>
  <c r="KR154" i="5"/>
  <c r="KS154" i="5" s="1"/>
  <c r="KQ154" i="5"/>
  <c r="KM154" i="5"/>
  <c r="KL154" i="5"/>
  <c r="KN154" i="5" s="1"/>
  <c r="KH154" i="5"/>
  <c r="KG154" i="5"/>
  <c r="KI154" i="5" s="1"/>
  <c r="KD154" i="5"/>
  <c r="KC154" i="5"/>
  <c r="KB154" i="5"/>
  <c r="JY154" i="5"/>
  <c r="JX154" i="5"/>
  <c r="JW154" i="5"/>
  <c r="JS154" i="5"/>
  <c r="JR154" i="5"/>
  <c r="JT154" i="5" s="1"/>
  <c r="JN154" i="5"/>
  <c r="JM154" i="5"/>
  <c r="JO154" i="5" s="1"/>
  <c r="JJ154" i="5"/>
  <c r="JI154" i="5"/>
  <c r="JH154" i="5"/>
  <c r="JD154" i="5"/>
  <c r="JE154" i="5" s="1"/>
  <c r="JC154" i="5"/>
  <c r="IY154" i="5"/>
  <c r="IZ154" i="5" s="1"/>
  <c r="IX154" i="5"/>
  <c r="IT154" i="5"/>
  <c r="IS154" i="5"/>
  <c r="IU154" i="5" s="1"/>
  <c r="IO154" i="5"/>
  <c r="IN154" i="5"/>
  <c r="IP154" i="5" s="1"/>
  <c r="IJ154" i="5"/>
  <c r="IK154" i="5" s="1"/>
  <c r="II154" i="5"/>
  <c r="ID154" i="5"/>
  <c r="IE154" i="5" s="1"/>
  <c r="HZ154" i="5"/>
  <c r="HY154" i="5"/>
  <c r="HT154" i="5"/>
  <c r="HU154" i="5" s="1"/>
  <c r="HO154" i="5"/>
  <c r="HN154" i="5"/>
  <c r="HM154" i="5"/>
  <c r="HI154" i="5"/>
  <c r="HH154" i="5"/>
  <c r="HC154" i="5"/>
  <c r="HB154" i="5"/>
  <c r="HD154" i="5" s="1"/>
  <c r="GX154" i="5"/>
  <c r="GW154" i="5"/>
  <c r="GR154" i="5"/>
  <c r="GQ154" i="5"/>
  <c r="GS154" i="5" s="1"/>
  <c r="GM154" i="5"/>
  <c r="GL154" i="5"/>
  <c r="GN154" i="5" s="1"/>
  <c r="GF154" i="5"/>
  <c r="GA154" i="5"/>
  <c r="GC154" i="5" s="1"/>
  <c r="FY154" i="5"/>
  <c r="FX154" i="5"/>
  <c r="FR154" i="5"/>
  <c r="FS154" i="5" s="1"/>
  <c r="FQ154" i="5"/>
  <c r="FM154" i="5"/>
  <c r="FL154" i="5"/>
  <c r="FN154" i="5" s="1"/>
  <c r="FI154" i="5"/>
  <c r="FH154" i="5"/>
  <c r="FG154" i="5"/>
  <c r="FD154" i="5"/>
  <c r="FC154" i="5"/>
  <c r="FB154" i="5"/>
  <c r="EX154" i="5"/>
  <c r="EW154" i="5"/>
  <c r="EY154" i="5" s="1"/>
  <c r="ES154" i="5"/>
  <c r="ER154" i="5"/>
  <c r="EO154" i="5"/>
  <c r="EN154" i="5"/>
  <c r="EM154" i="5"/>
  <c r="EI154" i="5"/>
  <c r="EJ154" i="5" s="1"/>
  <c r="EH154" i="5"/>
  <c r="ED154" i="5"/>
  <c r="EC154" i="5"/>
  <c r="EE154" i="5" s="1"/>
  <c r="DY154" i="5"/>
  <c r="DZ154" i="5" s="1"/>
  <c r="DX154" i="5"/>
  <c r="DT154" i="5"/>
  <c r="DS154" i="5"/>
  <c r="DU154" i="5" s="1"/>
  <c r="DO154" i="5"/>
  <c r="DP154" i="5" s="1"/>
  <c r="DN154" i="5"/>
  <c r="DJ154" i="5"/>
  <c r="DI154" i="5"/>
  <c r="DK154" i="5" s="1"/>
  <c r="DE154" i="5"/>
  <c r="DF154" i="5" s="1"/>
  <c r="DD154" i="5"/>
  <c r="DA154" i="5"/>
  <c r="CZ154" i="5"/>
  <c r="CY154" i="5"/>
  <c r="CU154" i="5"/>
  <c r="CT154" i="5"/>
  <c r="CV154" i="5" s="1"/>
  <c r="CP154" i="5"/>
  <c r="CO154" i="5"/>
  <c r="CQ154" i="5" s="1"/>
  <c r="CK154" i="5"/>
  <c r="CJ154" i="5"/>
  <c r="CL154" i="5" s="1"/>
  <c r="CF154" i="5"/>
  <c r="CE154" i="5"/>
  <c r="CG154" i="5" s="1"/>
  <c r="CA154" i="5"/>
  <c r="CB154" i="5" s="1"/>
  <c r="BZ154" i="5"/>
  <c r="BV154" i="5"/>
  <c r="BU154" i="5"/>
  <c r="BW154" i="5" s="1"/>
  <c r="BP154" i="5"/>
  <c r="BQ154" i="5" s="1"/>
  <c r="BO154" i="5"/>
  <c r="BL154" i="5"/>
  <c r="BK154" i="5"/>
  <c r="BF154" i="5"/>
  <c r="BE154" i="5"/>
  <c r="BG154" i="5" s="1"/>
  <c r="BA154" i="5"/>
  <c r="BB154" i="5" s="1"/>
  <c r="AZ154" i="5"/>
  <c r="AW154" i="5"/>
  <c r="AV154" i="5"/>
  <c r="AU154" i="5"/>
  <c r="AQ154" i="5"/>
  <c r="AR154" i="5" s="1"/>
  <c r="AL154" i="5"/>
  <c r="AM154" i="5" s="1"/>
  <c r="AK154" i="5"/>
  <c r="AH154" i="5"/>
  <c r="AG154" i="5"/>
  <c r="AF154" i="5"/>
  <c r="AB154" i="5"/>
  <c r="AA154" i="5"/>
  <c r="AC154" i="5" s="1"/>
  <c r="X154" i="5"/>
  <c r="W154" i="5"/>
  <c r="S154" i="5"/>
  <c r="R154" i="5"/>
  <c r="M154" i="5"/>
  <c r="N154" i="5" s="1"/>
  <c r="PM153" i="5"/>
  <c r="PN153" i="5" s="1"/>
  <c r="OY153" i="5"/>
  <c r="OX153" i="5"/>
  <c r="OT153" i="5"/>
  <c r="OS153" i="5"/>
  <c r="ON153" i="5"/>
  <c r="OO153" i="5" s="1"/>
  <c r="OJ153" i="5"/>
  <c r="OI153" i="5"/>
  <c r="OE153" i="5"/>
  <c r="OD153" i="5"/>
  <c r="NZ153" i="5"/>
  <c r="NY153" i="5"/>
  <c r="NU153" i="5"/>
  <c r="NT153" i="5"/>
  <c r="NO153" i="5"/>
  <c r="NP153" i="5" s="1"/>
  <c r="NK153" i="5"/>
  <c r="NJ153" i="5"/>
  <c r="NF153" i="5"/>
  <c r="NE153" i="5"/>
  <c r="NA153" i="5"/>
  <c r="MZ153" i="5"/>
  <c r="MU153" i="5"/>
  <c r="MV153" i="5" s="1"/>
  <c r="MQ153" i="5"/>
  <c r="MP153" i="5"/>
  <c r="ML153" i="5"/>
  <c r="MK153" i="5"/>
  <c r="MF153" i="5"/>
  <c r="MG153" i="5" s="1"/>
  <c r="MB153" i="5"/>
  <c r="MA153" i="5"/>
  <c r="LW153" i="5"/>
  <c r="LV153" i="5"/>
  <c r="LR153" i="5"/>
  <c r="LQ153" i="5"/>
  <c r="LM153" i="5"/>
  <c r="LL153" i="5"/>
  <c r="LG153" i="5"/>
  <c r="LH153" i="5" s="1"/>
  <c r="LC153" i="5"/>
  <c r="LB153" i="5"/>
  <c r="KX153" i="5"/>
  <c r="KW153" i="5"/>
  <c r="KS153" i="5"/>
  <c r="KR153" i="5"/>
  <c r="KM153" i="5"/>
  <c r="KN153" i="5" s="1"/>
  <c r="KI153" i="5"/>
  <c r="KH153" i="5"/>
  <c r="KD153" i="5"/>
  <c r="KC153" i="5"/>
  <c r="JY153" i="5"/>
  <c r="JX153" i="5"/>
  <c r="JS153" i="5"/>
  <c r="JT153" i="5" s="1"/>
  <c r="JO153" i="5"/>
  <c r="JN153" i="5"/>
  <c r="JJ153" i="5"/>
  <c r="JI153" i="5"/>
  <c r="JE153" i="5"/>
  <c r="JD153" i="5"/>
  <c r="IY153" i="5"/>
  <c r="IT153" i="5"/>
  <c r="IE153" i="5"/>
  <c r="ID153" i="5"/>
  <c r="HZ153" i="5"/>
  <c r="HY153" i="5"/>
  <c r="HT153" i="5"/>
  <c r="HU153" i="5" s="1"/>
  <c r="HN153" i="5"/>
  <c r="HI153" i="5"/>
  <c r="HH153" i="5"/>
  <c r="HC153" i="5"/>
  <c r="HD153" i="5" s="1"/>
  <c r="GX153" i="5"/>
  <c r="GW153" i="5"/>
  <c r="GR153" i="5"/>
  <c r="GS153" i="5" s="1"/>
  <c r="GM153" i="5"/>
  <c r="GN153" i="5" s="1"/>
  <c r="GH153" i="5"/>
  <c r="GI153" i="5" s="1"/>
  <c r="GD153" i="5"/>
  <c r="GC153" i="5"/>
  <c r="FX153" i="5"/>
  <c r="FY153" i="5" s="1"/>
  <c r="FR153" i="5"/>
  <c r="FS153" i="5" s="1"/>
  <c r="FQ153" i="5"/>
  <c r="FN153" i="5"/>
  <c r="FM153" i="5"/>
  <c r="FL153" i="5"/>
  <c r="FI153" i="5"/>
  <c r="FH153" i="5"/>
  <c r="FC153" i="5"/>
  <c r="FD153" i="5" s="1"/>
  <c r="FB153" i="5"/>
  <c r="EY153" i="5"/>
  <c r="EX153" i="5"/>
  <c r="ES153" i="5"/>
  <c r="ER153" i="5"/>
  <c r="ET153" i="5" s="1"/>
  <c r="EO153" i="5"/>
  <c r="EN153" i="5"/>
  <c r="EI153" i="5"/>
  <c r="EJ153" i="5" s="1"/>
  <c r="EH153" i="5"/>
  <c r="ED153" i="5"/>
  <c r="EE153" i="5" s="1"/>
  <c r="DY153" i="5"/>
  <c r="DZ153" i="5" s="1"/>
  <c r="DU153" i="5"/>
  <c r="DT153" i="5"/>
  <c r="DP153" i="5"/>
  <c r="DO153" i="5"/>
  <c r="DJ153" i="5"/>
  <c r="DK153" i="5" s="1"/>
  <c r="DE153" i="5"/>
  <c r="DF153" i="5" s="1"/>
  <c r="DA153" i="5"/>
  <c r="CZ153" i="5"/>
  <c r="CV153" i="5"/>
  <c r="CU153" i="5"/>
  <c r="CP153" i="5"/>
  <c r="CQ153" i="5" s="1"/>
  <c r="CL153" i="5"/>
  <c r="CK153" i="5"/>
  <c r="CG153" i="5"/>
  <c r="CF153" i="5"/>
  <c r="CB153" i="5"/>
  <c r="CA153" i="5"/>
  <c r="BV153" i="5"/>
  <c r="BW153" i="5" s="1"/>
  <c r="BP153" i="5"/>
  <c r="BQ153" i="5" s="1"/>
  <c r="BL153" i="5"/>
  <c r="BK153" i="5"/>
  <c r="BB153" i="5"/>
  <c r="BA153" i="5"/>
  <c r="AV153" i="5"/>
  <c r="AW153" i="5" s="1"/>
  <c r="AQ153" i="5"/>
  <c r="AR153" i="5" s="1"/>
  <c r="AM153" i="5"/>
  <c r="AL153" i="5"/>
  <c r="AH153" i="5"/>
  <c r="AG153" i="5"/>
  <c r="AB153" i="5"/>
  <c r="AC153" i="5" s="1"/>
  <c r="X153" i="5"/>
  <c r="W153" i="5"/>
  <c r="S153" i="5"/>
  <c r="R153" i="5"/>
  <c r="N153" i="5"/>
  <c r="M153" i="5"/>
  <c r="PM152" i="5"/>
  <c r="PN152" i="5" s="1"/>
  <c r="PH152" i="5"/>
  <c r="PI152" i="5" s="1"/>
  <c r="PD152" i="5"/>
  <c r="PC152" i="5"/>
  <c r="OY152" i="5"/>
  <c r="OX152" i="5"/>
  <c r="OS152" i="5"/>
  <c r="OT152" i="5" s="1"/>
  <c r="OO152" i="5"/>
  <c r="ON152" i="5"/>
  <c r="OJ152" i="5"/>
  <c r="OI152" i="5"/>
  <c r="OE152" i="5"/>
  <c r="OD152" i="5"/>
  <c r="NY152" i="5"/>
  <c r="NZ152" i="5" s="1"/>
  <c r="NT152" i="5"/>
  <c r="NU152" i="5" s="1"/>
  <c r="NP152" i="5"/>
  <c r="NO152" i="5"/>
  <c r="NK152" i="5"/>
  <c r="NJ152" i="5"/>
  <c r="NF152" i="5"/>
  <c r="NE152" i="5"/>
  <c r="NA152" i="5"/>
  <c r="MZ152" i="5"/>
  <c r="MV152" i="5"/>
  <c r="MU152" i="5"/>
  <c r="MQ152" i="5"/>
  <c r="MP152" i="5"/>
  <c r="ML152" i="5"/>
  <c r="MK152" i="5"/>
  <c r="MF152" i="5"/>
  <c r="MG152" i="5" s="1"/>
  <c r="MB152" i="5"/>
  <c r="MA152" i="5"/>
  <c r="LW152" i="5"/>
  <c r="LV152" i="5"/>
  <c r="LR152" i="5"/>
  <c r="LQ152" i="5"/>
  <c r="LL152" i="5"/>
  <c r="LM152" i="5" s="1"/>
  <c r="LH152" i="5"/>
  <c r="LG152" i="5"/>
  <c r="LC152" i="5"/>
  <c r="LB152" i="5"/>
  <c r="KX152" i="5"/>
  <c r="KW152" i="5"/>
  <c r="KS152" i="5"/>
  <c r="KR152" i="5"/>
  <c r="KN152" i="5"/>
  <c r="KM152" i="5"/>
  <c r="KI152" i="5"/>
  <c r="KH152" i="5"/>
  <c r="KD152" i="5"/>
  <c r="KC152" i="5"/>
  <c r="JX152" i="5"/>
  <c r="JT152" i="5"/>
  <c r="JS152" i="5"/>
  <c r="JO152" i="5"/>
  <c r="JN152" i="5"/>
  <c r="JJ152" i="5"/>
  <c r="JI152" i="5"/>
  <c r="JE152" i="5"/>
  <c r="JD152" i="5"/>
  <c r="IY152" i="5"/>
  <c r="IU152" i="5"/>
  <c r="IT152" i="5"/>
  <c r="IP152" i="5"/>
  <c r="IO152" i="5"/>
  <c r="IK152" i="5"/>
  <c r="IJ152" i="5"/>
  <c r="ID152" i="5"/>
  <c r="IE152" i="5" s="1"/>
  <c r="IB152" i="5"/>
  <c r="HY152" i="5"/>
  <c r="HZ152" i="5" s="1"/>
  <c r="HU152" i="5"/>
  <c r="HT152" i="5"/>
  <c r="HN152" i="5"/>
  <c r="HO152" i="5" s="1"/>
  <c r="HI152" i="5"/>
  <c r="HH152" i="5"/>
  <c r="HC152" i="5"/>
  <c r="HD152" i="5" s="1"/>
  <c r="GX152" i="5"/>
  <c r="GW152" i="5"/>
  <c r="GR152" i="5"/>
  <c r="GS152" i="5" s="1"/>
  <c r="GM152" i="5"/>
  <c r="GN152" i="5" s="1"/>
  <c r="GH152" i="5"/>
  <c r="GI152" i="5" s="1"/>
  <c r="GD152" i="5"/>
  <c r="GC152" i="5"/>
  <c r="FX152" i="5"/>
  <c r="FY152" i="5" s="1"/>
  <c r="FR152" i="5"/>
  <c r="FS152" i="5" s="1"/>
  <c r="FM152" i="5"/>
  <c r="FN152" i="5" s="1"/>
  <c r="FI152" i="5"/>
  <c r="FH152" i="5"/>
  <c r="FC152" i="5"/>
  <c r="FD152" i="5" s="1"/>
  <c r="EY152" i="5"/>
  <c r="EX152" i="5"/>
  <c r="ES152" i="5"/>
  <c r="ET152" i="5" s="1"/>
  <c r="EO152" i="5"/>
  <c r="EN152" i="5"/>
  <c r="EI152" i="5"/>
  <c r="EJ152" i="5" s="1"/>
  <c r="EE152" i="5"/>
  <c r="ED152" i="5"/>
  <c r="DY152" i="5"/>
  <c r="DZ152" i="5" s="1"/>
  <c r="DU152" i="5"/>
  <c r="DT152" i="5"/>
  <c r="DO152" i="5"/>
  <c r="DP152" i="5" s="1"/>
  <c r="DJ152" i="5"/>
  <c r="DK152" i="5" s="1"/>
  <c r="DE152" i="5"/>
  <c r="DF152" i="5" s="1"/>
  <c r="DA152" i="5"/>
  <c r="CZ152" i="5"/>
  <c r="CU152" i="5"/>
  <c r="CV152" i="5" s="1"/>
  <c r="CP152" i="5"/>
  <c r="CQ152" i="5" s="1"/>
  <c r="CK152" i="5"/>
  <c r="CG152" i="5"/>
  <c r="CF152" i="5"/>
  <c r="CA152" i="5"/>
  <c r="CB152" i="5" s="1"/>
  <c r="BW152" i="5"/>
  <c r="BV152" i="5"/>
  <c r="BQ152" i="5"/>
  <c r="BP152" i="5"/>
  <c r="BL152" i="5"/>
  <c r="BK152" i="5"/>
  <c r="BF152" i="5"/>
  <c r="BG152" i="5" s="1"/>
  <c r="BA152" i="5"/>
  <c r="BB152" i="5" s="1"/>
  <c r="AW152" i="5"/>
  <c r="AV152" i="5"/>
  <c r="AR152" i="5"/>
  <c r="AQ152" i="5"/>
  <c r="AL152" i="5"/>
  <c r="AM152" i="5" s="1"/>
  <c r="AH152" i="5"/>
  <c r="AG152" i="5"/>
  <c r="AC152" i="5"/>
  <c r="AB152" i="5"/>
  <c r="X152" i="5"/>
  <c r="W152" i="5"/>
  <c r="M152" i="5"/>
  <c r="N152" i="5" s="1"/>
  <c r="PM151" i="5"/>
  <c r="PN151" i="5" s="1"/>
  <c r="PI151" i="5"/>
  <c r="PH151" i="5"/>
  <c r="PD151" i="5"/>
  <c r="PC151" i="5"/>
  <c r="OX151" i="5"/>
  <c r="OY151" i="5" s="1"/>
  <c r="OS151" i="5"/>
  <c r="OT151" i="5" s="1"/>
  <c r="OO151" i="5"/>
  <c r="ON151" i="5"/>
  <c r="OJ151" i="5"/>
  <c r="OI151" i="5"/>
  <c r="OD151" i="5"/>
  <c r="OE151" i="5" s="1"/>
  <c r="NY151" i="5"/>
  <c r="NZ151" i="5" s="1"/>
  <c r="NU151" i="5"/>
  <c r="NT151" i="5"/>
  <c r="NP151" i="5"/>
  <c r="NO151" i="5"/>
  <c r="NK151" i="5"/>
  <c r="NJ151" i="5"/>
  <c r="NF151" i="5"/>
  <c r="NE151" i="5"/>
  <c r="NA151" i="5"/>
  <c r="MZ151" i="5"/>
  <c r="MV151" i="5"/>
  <c r="MU151" i="5"/>
  <c r="MP151" i="5"/>
  <c r="MQ151" i="5" s="1"/>
  <c r="ML151" i="5"/>
  <c r="MK151" i="5"/>
  <c r="MG151" i="5"/>
  <c r="MF151" i="5"/>
  <c r="MB151" i="5"/>
  <c r="MA151" i="5"/>
  <c r="LW151" i="5"/>
  <c r="LV151" i="5"/>
  <c r="LR151" i="5"/>
  <c r="LQ151" i="5"/>
  <c r="LM151" i="5"/>
  <c r="LL151" i="5"/>
  <c r="LH151" i="5"/>
  <c r="LG151" i="5"/>
  <c r="LC151" i="5"/>
  <c r="LB151" i="5"/>
  <c r="KX151" i="5"/>
  <c r="KW151" i="5"/>
  <c r="KS151" i="5"/>
  <c r="KR151" i="5"/>
  <c r="KN151" i="5"/>
  <c r="KM151" i="5"/>
  <c r="KH151" i="5"/>
  <c r="KI151" i="5" s="1"/>
  <c r="KD151" i="5"/>
  <c r="KC151" i="5"/>
  <c r="JX151" i="5"/>
  <c r="JS151" i="5"/>
  <c r="JT151" i="5" s="1"/>
  <c r="JO151" i="5"/>
  <c r="JN151" i="5"/>
  <c r="JJ151" i="5"/>
  <c r="JI151" i="5"/>
  <c r="JE151" i="5"/>
  <c r="JD151" i="5"/>
  <c r="IY151" i="5"/>
  <c r="IU151" i="5"/>
  <c r="IT151" i="5"/>
  <c r="IP151" i="5"/>
  <c r="IO151" i="5"/>
  <c r="IK151" i="5"/>
  <c r="IJ151" i="5"/>
  <c r="IB151" i="5"/>
  <c r="ID151" i="5" s="1"/>
  <c r="IE151" i="5" s="1"/>
  <c r="HZ151" i="5"/>
  <c r="HY151" i="5"/>
  <c r="HT151" i="5"/>
  <c r="HU151" i="5" s="1"/>
  <c r="HN151" i="5"/>
  <c r="HO151" i="5" s="1"/>
  <c r="HI151" i="5"/>
  <c r="HH151" i="5"/>
  <c r="HD151" i="5"/>
  <c r="HC151" i="5"/>
  <c r="GW151" i="5"/>
  <c r="GX151" i="5" s="1"/>
  <c r="GS151" i="5"/>
  <c r="GR151" i="5"/>
  <c r="GM151" i="5"/>
  <c r="GN151" i="5" s="1"/>
  <c r="GI151" i="5"/>
  <c r="GH151" i="5"/>
  <c r="GC151" i="5"/>
  <c r="GD151" i="5" s="1"/>
  <c r="FX151" i="5"/>
  <c r="FY151" i="5" s="1"/>
  <c r="FR151" i="5"/>
  <c r="FS151" i="5" s="1"/>
  <c r="FN151" i="5"/>
  <c r="FM151" i="5"/>
  <c r="FH151" i="5"/>
  <c r="FI151" i="5" s="1"/>
  <c r="FC151" i="5"/>
  <c r="FD151" i="5" s="1"/>
  <c r="EX151" i="5"/>
  <c r="EY151" i="5" s="1"/>
  <c r="ET151" i="5"/>
  <c r="ES151" i="5"/>
  <c r="EN151" i="5"/>
  <c r="EO151" i="5" s="1"/>
  <c r="EJ151" i="5"/>
  <c r="EI151" i="5"/>
  <c r="ED151" i="5"/>
  <c r="EE151" i="5" s="1"/>
  <c r="DZ151" i="5"/>
  <c r="DY151" i="5"/>
  <c r="DT151" i="5"/>
  <c r="DU151" i="5" s="1"/>
  <c r="DP151" i="5"/>
  <c r="DO151" i="5"/>
  <c r="DJ151" i="5"/>
  <c r="DK151" i="5" s="1"/>
  <c r="DF151" i="5"/>
  <c r="DE151" i="5"/>
  <c r="CZ151" i="5"/>
  <c r="DA151" i="5" s="1"/>
  <c r="CU151" i="5"/>
  <c r="CV151" i="5" s="1"/>
  <c r="CP151" i="5"/>
  <c r="CQ151" i="5" s="1"/>
  <c r="CK151" i="5"/>
  <c r="CF151" i="5"/>
  <c r="CG151" i="5" s="1"/>
  <c r="CA151" i="5"/>
  <c r="CB151" i="5" s="1"/>
  <c r="BW151" i="5"/>
  <c r="BV151" i="5"/>
  <c r="BQ151" i="5"/>
  <c r="BP151" i="5"/>
  <c r="BK151" i="5"/>
  <c r="BL151" i="5" s="1"/>
  <c r="BG151" i="5"/>
  <c r="BF151" i="5"/>
  <c r="BB151" i="5"/>
  <c r="BA151" i="5"/>
  <c r="AW151" i="5"/>
  <c r="AV151" i="5"/>
  <c r="AQ151" i="5"/>
  <c r="AR151" i="5" s="1"/>
  <c r="AL151" i="5"/>
  <c r="AM151" i="5" s="1"/>
  <c r="AH151" i="5"/>
  <c r="AG151" i="5"/>
  <c r="AC151" i="5"/>
  <c r="AB151" i="5"/>
  <c r="W151" i="5"/>
  <c r="X151" i="5" s="1"/>
  <c r="N151" i="5"/>
  <c r="M151" i="5"/>
  <c r="PN150" i="5"/>
  <c r="PM150" i="5"/>
  <c r="PI150" i="5"/>
  <c r="PH150" i="5"/>
  <c r="PC150" i="5"/>
  <c r="PD150" i="5" s="1"/>
  <c r="OX150" i="5"/>
  <c r="OY150" i="5" s="1"/>
  <c r="OT150" i="5"/>
  <c r="OS150" i="5"/>
  <c r="OO150" i="5"/>
  <c r="ON150" i="5"/>
  <c r="OI150" i="5"/>
  <c r="OJ150" i="5" s="1"/>
  <c r="OD150" i="5"/>
  <c r="OE150" i="5" s="1"/>
  <c r="NZ150" i="5"/>
  <c r="NY150" i="5"/>
  <c r="NU150" i="5"/>
  <c r="NT150" i="5"/>
  <c r="NO150" i="5"/>
  <c r="NP150" i="5" s="1"/>
  <c r="NK150" i="5"/>
  <c r="NJ150" i="5"/>
  <c r="NF150" i="5"/>
  <c r="NE150" i="5"/>
  <c r="NA150" i="5"/>
  <c r="MZ150" i="5"/>
  <c r="MU150" i="5"/>
  <c r="MV150" i="5" s="1"/>
  <c r="MP150" i="5"/>
  <c r="MQ150" i="5" s="1"/>
  <c r="ML150" i="5"/>
  <c r="MK150" i="5"/>
  <c r="MG150" i="5"/>
  <c r="MF150" i="5"/>
  <c r="MB150" i="5"/>
  <c r="MA150" i="5"/>
  <c r="LW150" i="5"/>
  <c r="LV150" i="5"/>
  <c r="LR150" i="5"/>
  <c r="LQ150" i="5"/>
  <c r="LM150" i="5"/>
  <c r="LL150" i="5"/>
  <c r="LG150" i="5"/>
  <c r="LH150" i="5" s="1"/>
  <c r="KX150" i="5"/>
  <c r="KW150" i="5"/>
  <c r="KS150" i="5"/>
  <c r="KR150" i="5"/>
  <c r="KN150" i="5"/>
  <c r="KM150" i="5"/>
  <c r="KH150" i="5"/>
  <c r="KI150" i="5" s="1"/>
  <c r="KD150" i="5"/>
  <c r="KC150" i="5"/>
  <c r="JX150" i="5"/>
  <c r="JS150" i="5"/>
  <c r="JT150" i="5" s="1"/>
  <c r="JO150" i="5"/>
  <c r="JN150" i="5"/>
  <c r="JJ150" i="5"/>
  <c r="JI150" i="5"/>
  <c r="JE150" i="5"/>
  <c r="JD150" i="5"/>
  <c r="IY150" i="5"/>
  <c r="IU150" i="5"/>
  <c r="IT150" i="5"/>
  <c r="IP150" i="5"/>
  <c r="IO150" i="5"/>
  <c r="IK150" i="5"/>
  <c r="IJ150" i="5"/>
  <c r="IB150" i="5"/>
  <c r="ID150" i="5" s="1"/>
  <c r="IE150" i="5" s="1"/>
  <c r="HZ150" i="5"/>
  <c r="HY150" i="5"/>
  <c r="HT150" i="5"/>
  <c r="HU150" i="5" s="1"/>
  <c r="HO150" i="5"/>
  <c r="HN150" i="5"/>
  <c r="HI150" i="5"/>
  <c r="HH150" i="5"/>
  <c r="HD150" i="5"/>
  <c r="HC150" i="5"/>
  <c r="GW150" i="5"/>
  <c r="GX150" i="5" s="1"/>
  <c r="GR150" i="5"/>
  <c r="GS150" i="5" s="1"/>
  <c r="GM150" i="5"/>
  <c r="GN150" i="5" s="1"/>
  <c r="GI150" i="5"/>
  <c r="GH150" i="5"/>
  <c r="GC150" i="5"/>
  <c r="GD150" i="5" s="1"/>
  <c r="FX150" i="5"/>
  <c r="FY150" i="5" s="1"/>
  <c r="FR150" i="5"/>
  <c r="FS150" i="5" s="1"/>
  <c r="FN150" i="5"/>
  <c r="FM150" i="5"/>
  <c r="FH150" i="5"/>
  <c r="FI150" i="5" s="1"/>
  <c r="FC150" i="5"/>
  <c r="FD150" i="5" s="1"/>
  <c r="EX150" i="5"/>
  <c r="EY150" i="5" s="1"/>
  <c r="ET150" i="5"/>
  <c r="ES150" i="5"/>
  <c r="EN150" i="5"/>
  <c r="EO150" i="5" s="1"/>
  <c r="EI150" i="5"/>
  <c r="EJ150" i="5" s="1"/>
  <c r="ED150" i="5"/>
  <c r="EE150" i="5" s="1"/>
  <c r="DZ150" i="5"/>
  <c r="DY150" i="5"/>
  <c r="DT150" i="5"/>
  <c r="DU150" i="5" s="1"/>
  <c r="DO150" i="5"/>
  <c r="DP150" i="5" s="1"/>
  <c r="DJ150" i="5"/>
  <c r="DK150" i="5" s="1"/>
  <c r="DF150" i="5"/>
  <c r="DE150" i="5"/>
  <c r="CZ150" i="5"/>
  <c r="DA150" i="5" s="1"/>
  <c r="CU150" i="5"/>
  <c r="CV150" i="5" s="1"/>
  <c r="CP150" i="5"/>
  <c r="CQ150" i="5" s="1"/>
  <c r="CK150" i="5"/>
  <c r="CF150" i="5"/>
  <c r="CG150" i="5" s="1"/>
  <c r="CB150" i="5"/>
  <c r="CA150" i="5"/>
  <c r="BW150" i="5"/>
  <c r="BV150" i="5"/>
  <c r="BQ150" i="5"/>
  <c r="BP150" i="5"/>
  <c r="BK150" i="5"/>
  <c r="BL150" i="5" s="1"/>
  <c r="BF150" i="5"/>
  <c r="BG150" i="5" s="1"/>
  <c r="BB150" i="5"/>
  <c r="BA150" i="5"/>
  <c r="AW150" i="5"/>
  <c r="AV150" i="5"/>
  <c r="AQ150" i="5"/>
  <c r="AR150" i="5" s="1"/>
  <c r="AM150" i="5"/>
  <c r="AL150" i="5"/>
  <c r="AH150" i="5"/>
  <c r="AG150" i="5"/>
  <c r="AC150" i="5"/>
  <c r="AB150" i="5"/>
  <c r="W150" i="5"/>
  <c r="X150" i="5" s="1"/>
  <c r="M150" i="5"/>
  <c r="N150" i="5" s="1"/>
  <c r="PL148" i="5"/>
  <c r="PG148" i="5"/>
  <c r="PB148" i="5"/>
  <c r="OW148" i="5"/>
  <c r="OR148" i="5"/>
  <c r="OM148" i="5"/>
  <c r="OH148" i="5"/>
  <c r="OC148" i="5"/>
  <c r="NX148" i="5"/>
  <c r="NS148" i="5"/>
  <c r="NN148" i="5"/>
  <c r="NI148" i="5"/>
  <c r="ND148" i="5"/>
  <c r="MY148" i="5"/>
  <c r="MT148" i="5"/>
  <c r="MO148" i="5"/>
  <c r="MJ148" i="5"/>
  <c r="ME148" i="5"/>
  <c r="LZ148" i="5"/>
  <c r="LU148" i="5"/>
  <c r="LP148" i="5"/>
  <c r="LK148" i="5"/>
  <c r="LF148" i="5"/>
  <c r="LA148" i="5"/>
  <c r="KV148" i="5"/>
  <c r="KQ148" i="5"/>
  <c r="KL148" i="5"/>
  <c r="KG148" i="5"/>
  <c r="KB148" i="5"/>
  <c r="JW148" i="5"/>
  <c r="JR148" i="5"/>
  <c r="JM148" i="5"/>
  <c r="JH148" i="5"/>
  <c r="JC148" i="5"/>
  <c r="IX148" i="5"/>
  <c r="IS148" i="5"/>
  <c r="IN148" i="5"/>
  <c r="II148" i="5"/>
  <c r="IC148" i="5"/>
  <c r="HX148" i="5"/>
  <c r="HS148" i="5"/>
  <c r="HM148" i="5"/>
  <c r="HG148" i="5"/>
  <c r="HB148" i="5"/>
  <c r="GV148" i="5"/>
  <c r="GQ148" i="5"/>
  <c r="GL148" i="5"/>
  <c r="GG148" i="5"/>
  <c r="GB148" i="5"/>
  <c r="FW148" i="5"/>
  <c r="FQ148" i="5"/>
  <c r="FL148" i="5"/>
  <c r="FG148" i="5"/>
  <c r="FB148" i="5"/>
  <c r="EW148" i="5"/>
  <c r="ER148" i="5"/>
  <c r="EM148" i="5"/>
  <c r="EH148" i="5"/>
  <c r="DI148" i="5"/>
  <c r="DD148" i="5"/>
  <c r="CY148" i="5"/>
  <c r="CT148" i="5"/>
  <c r="CO148" i="5"/>
  <c r="CJ148" i="5"/>
  <c r="CE148" i="5"/>
  <c r="BZ148" i="5"/>
  <c r="BU148" i="5"/>
  <c r="BO148" i="5"/>
  <c r="BJ148" i="5"/>
  <c r="BE148" i="5"/>
  <c r="AZ148" i="5"/>
  <c r="AK148" i="5"/>
  <c r="AF148" i="5"/>
  <c r="AA148" i="5"/>
  <c r="V148" i="5"/>
  <c r="Q148" i="5"/>
  <c r="L148" i="5"/>
  <c r="PL147" i="5"/>
  <c r="PG147" i="5"/>
  <c r="PB147" i="5"/>
  <c r="OW147" i="5"/>
  <c r="OR147" i="5"/>
  <c r="OM147" i="5"/>
  <c r="OH147" i="5"/>
  <c r="OC147" i="5"/>
  <c r="NX147" i="5"/>
  <c r="NS147" i="5"/>
  <c r="NN147" i="5"/>
  <c r="NI147" i="5"/>
  <c r="ND147" i="5"/>
  <c r="MY147" i="5"/>
  <c r="MT147" i="5"/>
  <c r="MO147" i="5"/>
  <c r="MJ147" i="5"/>
  <c r="ME147" i="5"/>
  <c r="LZ147" i="5"/>
  <c r="LU147" i="5"/>
  <c r="LP147" i="5"/>
  <c r="LK147" i="5"/>
  <c r="LF147" i="5"/>
  <c r="LA147" i="5"/>
  <c r="KV147" i="5"/>
  <c r="KQ147" i="5"/>
  <c r="KL147" i="5"/>
  <c r="KG147" i="5"/>
  <c r="KB147" i="5"/>
  <c r="JW147" i="5"/>
  <c r="JR147" i="5"/>
  <c r="JM147" i="5"/>
  <c r="JH147" i="5"/>
  <c r="JC147" i="5"/>
  <c r="IX147" i="5"/>
  <c r="IS147" i="5"/>
  <c r="IN147" i="5"/>
  <c r="II147" i="5"/>
  <c r="IC147" i="5"/>
  <c r="HX147" i="5"/>
  <c r="HS147" i="5"/>
  <c r="HM147" i="5"/>
  <c r="HG147" i="5"/>
  <c r="HB147" i="5"/>
  <c r="GV147" i="5"/>
  <c r="GQ147" i="5"/>
  <c r="GL147" i="5"/>
  <c r="GG147" i="5"/>
  <c r="GB147" i="5"/>
  <c r="FW147" i="5"/>
  <c r="FQ147" i="5"/>
  <c r="FL147" i="5"/>
  <c r="FG147" i="5"/>
  <c r="FB147" i="5"/>
  <c r="EW147" i="5"/>
  <c r="ER147" i="5"/>
  <c r="EM147" i="5"/>
  <c r="EH147" i="5"/>
  <c r="DI147" i="5"/>
  <c r="DD147" i="5"/>
  <c r="CY147" i="5"/>
  <c r="CT147" i="5"/>
  <c r="CO147" i="5"/>
  <c r="CJ147" i="5"/>
  <c r="CE147" i="5"/>
  <c r="BZ147" i="5"/>
  <c r="BU147" i="5"/>
  <c r="BO147" i="5"/>
  <c r="BJ147" i="5"/>
  <c r="BE147" i="5"/>
  <c r="AZ147" i="5"/>
  <c r="AK147" i="5"/>
  <c r="AF147" i="5"/>
  <c r="AA147" i="5"/>
  <c r="V147" i="5"/>
  <c r="Q147" i="5"/>
  <c r="L147" i="5"/>
  <c r="PL146" i="5"/>
  <c r="PG146" i="5"/>
  <c r="PB146" i="5"/>
  <c r="OW146" i="5"/>
  <c r="OR146" i="5"/>
  <c r="OM146" i="5"/>
  <c r="OH146" i="5"/>
  <c r="OC146" i="5"/>
  <c r="NX146" i="5"/>
  <c r="NS146" i="5"/>
  <c r="NN146" i="5"/>
  <c r="NI146" i="5"/>
  <c r="ND146" i="5"/>
  <c r="MY146" i="5"/>
  <c r="MT146" i="5"/>
  <c r="MO146" i="5"/>
  <c r="MJ146" i="5"/>
  <c r="ME146" i="5"/>
  <c r="LZ146" i="5"/>
  <c r="LU146" i="5"/>
  <c r="LP146" i="5"/>
  <c r="LK146" i="5"/>
  <c r="LF146" i="5"/>
  <c r="LA146" i="5"/>
  <c r="KV146" i="5"/>
  <c r="KQ146" i="5"/>
  <c r="KL146" i="5"/>
  <c r="KG146" i="5"/>
  <c r="KB146" i="5"/>
  <c r="JW146" i="5"/>
  <c r="JR146" i="5"/>
  <c r="JM146" i="5"/>
  <c r="JH146" i="5"/>
  <c r="JC146" i="5"/>
  <c r="IX146" i="5"/>
  <c r="IS146" i="5"/>
  <c r="IN146" i="5"/>
  <c r="II146" i="5"/>
  <c r="IC146" i="5"/>
  <c r="HX146" i="5"/>
  <c r="HS146" i="5"/>
  <c r="HM146" i="5"/>
  <c r="HG146" i="5"/>
  <c r="HB146" i="5"/>
  <c r="GV146" i="5"/>
  <c r="GQ146" i="5"/>
  <c r="GL146" i="5"/>
  <c r="GG146" i="5"/>
  <c r="GB146" i="5"/>
  <c r="FW146" i="5"/>
  <c r="FQ146" i="5"/>
  <c r="FL146" i="5"/>
  <c r="FG146" i="5"/>
  <c r="FB146" i="5"/>
  <c r="EW146" i="5"/>
  <c r="ER146" i="5"/>
  <c r="EM146" i="5"/>
  <c r="EH146" i="5"/>
  <c r="DI146" i="5"/>
  <c r="DD146" i="5"/>
  <c r="CY146" i="5"/>
  <c r="CT146" i="5"/>
  <c r="CO146" i="5"/>
  <c r="CJ146" i="5"/>
  <c r="CE146" i="5"/>
  <c r="BZ146" i="5"/>
  <c r="BU146" i="5"/>
  <c r="BO146" i="5"/>
  <c r="BJ146" i="5"/>
  <c r="BE146" i="5"/>
  <c r="AZ146" i="5"/>
  <c r="AK146" i="5"/>
  <c r="AF146" i="5"/>
  <c r="AA146" i="5"/>
  <c r="V146" i="5"/>
  <c r="Q146" i="5"/>
  <c r="L146" i="5"/>
  <c r="PL145" i="5"/>
  <c r="PG145" i="5"/>
  <c r="PB145" i="5"/>
  <c r="OW145" i="5"/>
  <c r="OR145" i="5"/>
  <c r="OM145" i="5"/>
  <c r="OH145" i="5"/>
  <c r="OC145" i="5"/>
  <c r="NX145" i="5"/>
  <c r="NS145" i="5"/>
  <c r="NN145" i="5"/>
  <c r="NI145" i="5"/>
  <c r="ND145" i="5"/>
  <c r="MY145" i="5"/>
  <c r="MT145" i="5"/>
  <c r="MO145" i="5"/>
  <c r="MJ145" i="5"/>
  <c r="ME145" i="5"/>
  <c r="LZ145" i="5"/>
  <c r="LU145" i="5"/>
  <c r="LP145" i="5"/>
  <c r="LK145" i="5"/>
  <c r="LF145" i="5"/>
  <c r="LA145" i="5"/>
  <c r="KV145" i="5"/>
  <c r="KQ145" i="5"/>
  <c r="KL145" i="5"/>
  <c r="KG145" i="5"/>
  <c r="KB145" i="5"/>
  <c r="JW145" i="5"/>
  <c r="JR145" i="5"/>
  <c r="JM145" i="5"/>
  <c r="JH145" i="5"/>
  <c r="JC145" i="5"/>
  <c r="IX145" i="5"/>
  <c r="IS145" i="5"/>
  <c r="IN145" i="5"/>
  <c r="II145" i="5"/>
  <c r="IC145" i="5"/>
  <c r="HX145" i="5"/>
  <c r="HS145" i="5"/>
  <c r="HM145" i="5"/>
  <c r="HG145" i="5"/>
  <c r="HB145" i="5"/>
  <c r="GV145" i="5"/>
  <c r="GQ145" i="5"/>
  <c r="GL145" i="5"/>
  <c r="GG145" i="5"/>
  <c r="GB145" i="5"/>
  <c r="FW145" i="5"/>
  <c r="FQ145" i="5"/>
  <c r="FL145" i="5"/>
  <c r="FG145" i="5"/>
  <c r="FB145" i="5"/>
  <c r="EW145" i="5"/>
  <c r="ER145" i="5"/>
  <c r="EM145" i="5"/>
  <c r="EH145" i="5"/>
  <c r="DI145" i="5"/>
  <c r="DD145" i="5"/>
  <c r="CY145" i="5"/>
  <c r="CT145" i="5"/>
  <c r="CO145" i="5"/>
  <c r="CJ145" i="5"/>
  <c r="CE145" i="5"/>
  <c r="BZ145" i="5"/>
  <c r="BU145" i="5"/>
  <c r="BO145" i="5"/>
  <c r="BJ145" i="5"/>
  <c r="BE145" i="5"/>
  <c r="AZ145" i="5"/>
  <c r="AK145" i="5"/>
  <c r="AF145" i="5"/>
  <c r="AA145" i="5"/>
  <c r="V145" i="5"/>
  <c r="Q145" i="5"/>
  <c r="L145" i="5"/>
  <c r="PL144" i="5"/>
  <c r="PG144" i="5"/>
  <c r="PB144" i="5"/>
  <c r="OW144" i="5"/>
  <c r="OR144" i="5"/>
  <c r="OM144" i="5"/>
  <c r="OH144" i="5"/>
  <c r="OC144" i="5"/>
  <c r="NX144" i="5"/>
  <c r="NS144" i="5"/>
  <c r="NN144" i="5"/>
  <c r="NI144" i="5"/>
  <c r="ND144" i="5"/>
  <c r="MY144" i="5"/>
  <c r="MT144" i="5"/>
  <c r="MO144" i="5"/>
  <c r="MJ144" i="5"/>
  <c r="ME144" i="5"/>
  <c r="LZ144" i="5"/>
  <c r="LU144" i="5"/>
  <c r="LP144" i="5"/>
  <c r="LK144" i="5"/>
  <c r="LF144" i="5"/>
  <c r="LA144" i="5"/>
  <c r="KV144" i="5"/>
  <c r="KQ144" i="5"/>
  <c r="KL144" i="5"/>
  <c r="KG144" i="5"/>
  <c r="KB144" i="5"/>
  <c r="JW144" i="5"/>
  <c r="JR144" i="5"/>
  <c r="JM144" i="5"/>
  <c r="JH144" i="5"/>
  <c r="JC144" i="5"/>
  <c r="IX144" i="5"/>
  <c r="IS144" i="5"/>
  <c r="IN144" i="5"/>
  <c r="II144" i="5"/>
  <c r="IC144" i="5"/>
  <c r="HX144" i="5"/>
  <c r="HS144" i="5"/>
  <c r="HM144" i="5"/>
  <c r="HG144" i="5"/>
  <c r="HB144" i="5"/>
  <c r="GV144" i="5"/>
  <c r="GQ144" i="5"/>
  <c r="GL144" i="5"/>
  <c r="GG144" i="5"/>
  <c r="GB144" i="5"/>
  <c r="FW144" i="5"/>
  <c r="FQ144" i="5"/>
  <c r="FL144" i="5"/>
  <c r="FG144" i="5"/>
  <c r="FB144" i="5"/>
  <c r="EW144" i="5"/>
  <c r="ER144" i="5"/>
  <c r="EM144" i="5"/>
  <c r="EH144" i="5"/>
  <c r="DI144" i="5"/>
  <c r="DD144" i="5"/>
  <c r="CY144" i="5"/>
  <c r="CT144" i="5"/>
  <c r="CO144" i="5"/>
  <c r="CJ144" i="5"/>
  <c r="CE144" i="5"/>
  <c r="BZ144" i="5"/>
  <c r="BU144" i="5"/>
  <c r="BO144" i="5"/>
  <c r="BJ144" i="5"/>
  <c r="BE144" i="5"/>
  <c r="AZ144" i="5"/>
  <c r="AK144" i="5"/>
  <c r="AF144" i="5"/>
  <c r="AA144" i="5"/>
  <c r="V144" i="5"/>
  <c r="Q144" i="5"/>
  <c r="L144" i="5"/>
  <c r="PL143" i="5"/>
  <c r="PG143" i="5"/>
  <c r="PB143" i="5"/>
  <c r="OW143" i="5"/>
  <c r="OR143" i="5"/>
  <c r="OM143" i="5"/>
  <c r="OH143" i="5"/>
  <c r="OC143" i="5"/>
  <c r="NX143" i="5"/>
  <c r="NS143" i="5"/>
  <c r="NN143" i="5"/>
  <c r="NI143" i="5"/>
  <c r="ND143" i="5"/>
  <c r="MY143" i="5"/>
  <c r="MT143" i="5"/>
  <c r="MO143" i="5"/>
  <c r="MJ143" i="5"/>
  <c r="ME143" i="5"/>
  <c r="LZ143" i="5"/>
  <c r="LU143" i="5"/>
  <c r="LP143" i="5"/>
  <c r="LK143" i="5"/>
  <c r="LF143" i="5"/>
  <c r="LA143" i="5"/>
  <c r="KV143" i="5"/>
  <c r="KQ143" i="5"/>
  <c r="KL143" i="5"/>
  <c r="KG143" i="5"/>
  <c r="KB143" i="5"/>
  <c r="JW143" i="5"/>
  <c r="JR143" i="5"/>
  <c r="JM143" i="5"/>
  <c r="JH143" i="5"/>
  <c r="JC143" i="5"/>
  <c r="IX143" i="5"/>
  <c r="IS143" i="5"/>
  <c r="IN143" i="5"/>
  <c r="II143" i="5"/>
  <c r="IC143" i="5"/>
  <c r="HX143" i="5"/>
  <c r="HS143" i="5"/>
  <c r="HM143" i="5"/>
  <c r="HG143" i="5"/>
  <c r="HB143" i="5"/>
  <c r="GV143" i="5"/>
  <c r="GQ143" i="5"/>
  <c r="GL143" i="5"/>
  <c r="GG143" i="5"/>
  <c r="GB143" i="5"/>
  <c r="FW143" i="5"/>
  <c r="FQ143" i="5"/>
  <c r="FL143" i="5"/>
  <c r="FG143" i="5"/>
  <c r="FB143" i="5"/>
  <c r="EW143" i="5"/>
  <c r="ER143" i="5"/>
  <c r="EM143" i="5"/>
  <c r="EH143" i="5"/>
  <c r="DI143" i="5"/>
  <c r="DD143" i="5"/>
  <c r="CY143" i="5"/>
  <c r="CT143" i="5"/>
  <c r="CO143" i="5"/>
  <c r="CJ143" i="5"/>
  <c r="CE143" i="5"/>
  <c r="BZ143" i="5"/>
  <c r="BU143" i="5"/>
  <c r="BO143" i="5"/>
  <c r="BJ143" i="5"/>
  <c r="BE143" i="5"/>
  <c r="AZ143" i="5"/>
  <c r="AK143" i="5"/>
  <c r="AF143" i="5"/>
  <c r="AA143" i="5"/>
  <c r="V143" i="5"/>
  <c r="Q143" i="5"/>
  <c r="L143" i="5"/>
  <c r="PL142" i="5"/>
  <c r="PG142" i="5"/>
  <c r="PB142" i="5"/>
  <c r="OW142" i="5"/>
  <c r="OR142" i="5"/>
  <c r="OM142" i="5"/>
  <c r="OH142" i="5"/>
  <c r="OC142" i="5"/>
  <c r="NX142" i="5"/>
  <c r="NS142" i="5"/>
  <c r="NN142" i="5"/>
  <c r="NI142" i="5"/>
  <c r="ND142" i="5"/>
  <c r="MY142" i="5"/>
  <c r="MT142" i="5"/>
  <c r="MO142" i="5"/>
  <c r="MJ142" i="5"/>
  <c r="ME142" i="5"/>
  <c r="LZ142" i="5"/>
  <c r="LU142" i="5"/>
  <c r="LP142" i="5"/>
  <c r="LK142" i="5"/>
  <c r="LF142" i="5"/>
  <c r="LA142" i="5"/>
  <c r="KV142" i="5"/>
  <c r="KQ142" i="5"/>
  <c r="KL142" i="5"/>
  <c r="KG142" i="5"/>
  <c r="KB142" i="5"/>
  <c r="JW142" i="5"/>
  <c r="JR142" i="5"/>
  <c r="JM142" i="5"/>
  <c r="JH142" i="5"/>
  <c r="JC142" i="5"/>
  <c r="IX142" i="5"/>
  <c r="IS142" i="5"/>
  <c r="IN142" i="5"/>
  <c r="II142" i="5"/>
  <c r="IC142" i="5"/>
  <c r="HX142" i="5"/>
  <c r="HS142" i="5"/>
  <c r="HM142" i="5"/>
  <c r="HG142" i="5"/>
  <c r="HB142" i="5"/>
  <c r="GV142" i="5"/>
  <c r="GQ142" i="5"/>
  <c r="GL142" i="5"/>
  <c r="GG142" i="5"/>
  <c r="GB142" i="5"/>
  <c r="FW142" i="5"/>
  <c r="FQ142" i="5"/>
  <c r="FL142" i="5"/>
  <c r="FG142" i="5"/>
  <c r="FB142" i="5"/>
  <c r="EW142" i="5"/>
  <c r="ER142" i="5"/>
  <c r="EM142" i="5"/>
  <c r="EH142" i="5"/>
  <c r="DI142" i="5"/>
  <c r="DD142" i="5"/>
  <c r="CY142" i="5"/>
  <c r="CT142" i="5"/>
  <c r="CO142" i="5"/>
  <c r="CJ142" i="5"/>
  <c r="CE142" i="5"/>
  <c r="BZ142" i="5"/>
  <c r="BU142" i="5"/>
  <c r="BO142" i="5"/>
  <c r="BJ142" i="5"/>
  <c r="BE142" i="5"/>
  <c r="AZ142" i="5"/>
  <c r="AK142" i="5"/>
  <c r="AF142" i="5"/>
  <c r="AA142" i="5"/>
  <c r="V142" i="5"/>
  <c r="Q142" i="5"/>
  <c r="L142" i="5"/>
  <c r="PL141" i="5"/>
  <c r="PG141" i="5"/>
  <c r="PB141" i="5"/>
  <c r="OW141" i="5"/>
  <c r="OR141" i="5"/>
  <c r="OM141" i="5"/>
  <c r="OH141" i="5"/>
  <c r="OC141" i="5"/>
  <c r="NX141" i="5"/>
  <c r="NS141" i="5"/>
  <c r="NN141" i="5"/>
  <c r="NI141" i="5"/>
  <c r="ND141" i="5"/>
  <c r="MY141" i="5"/>
  <c r="MT141" i="5"/>
  <c r="MO141" i="5"/>
  <c r="MJ141" i="5"/>
  <c r="ME141" i="5"/>
  <c r="LZ141" i="5"/>
  <c r="LU141" i="5"/>
  <c r="LP141" i="5"/>
  <c r="LK141" i="5"/>
  <c r="LF141" i="5"/>
  <c r="LA141" i="5"/>
  <c r="KV141" i="5"/>
  <c r="KQ141" i="5"/>
  <c r="KL141" i="5"/>
  <c r="KG141" i="5"/>
  <c r="KB141" i="5"/>
  <c r="JW141" i="5"/>
  <c r="JR141" i="5"/>
  <c r="JM141" i="5"/>
  <c r="JH141" i="5"/>
  <c r="JC141" i="5"/>
  <c r="IX141" i="5"/>
  <c r="IS141" i="5"/>
  <c r="IN141" i="5"/>
  <c r="II141" i="5"/>
  <c r="IC141" i="5"/>
  <c r="HX141" i="5"/>
  <c r="HS141" i="5"/>
  <c r="HM141" i="5"/>
  <c r="HG141" i="5"/>
  <c r="HB141" i="5"/>
  <c r="GV141" i="5"/>
  <c r="GQ141" i="5"/>
  <c r="GL141" i="5"/>
  <c r="GG141" i="5"/>
  <c r="GB141" i="5"/>
  <c r="FW141" i="5"/>
  <c r="FQ141" i="5"/>
  <c r="FL141" i="5"/>
  <c r="FG141" i="5"/>
  <c r="FB141" i="5"/>
  <c r="EW141" i="5"/>
  <c r="ER141" i="5"/>
  <c r="EM141" i="5"/>
  <c r="EH141" i="5"/>
  <c r="DI141" i="5"/>
  <c r="DD141" i="5"/>
  <c r="CY141" i="5"/>
  <c r="CT141" i="5"/>
  <c r="CO141" i="5"/>
  <c r="CJ141" i="5"/>
  <c r="CE141" i="5"/>
  <c r="BZ141" i="5"/>
  <c r="BU141" i="5"/>
  <c r="BO141" i="5"/>
  <c r="BJ141" i="5"/>
  <c r="BE141" i="5"/>
  <c r="AZ141" i="5"/>
  <c r="AK141" i="5"/>
  <c r="AF141" i="5"/>
  <c r="AA141" i="5"/>
  <c r="V141" i="5"/>
  <c r="Q141" i="5"/>
  <c r="L141" i="5"/>
  <c r="PL140" i="5"/>
  <c r="PG140" i="5"/>
  <c r="PB140" i="5"/>
  <c r="OW140" i="5"/>
  <c r="OR140" i="5"/>
  <c r="OM140" i="5"/>
  <c r="OH140" i="5"/>
  <c r="OC140" i="5"/>
  <c r="NX140" i="5"/>
  <c r="NS140" i="5"/>
  <c r="NN140" i="5"/>
  <c r="NI140" i="5"/>
  <c r="ND140" i="5"/>
  <c r="MY140" i="5"/>
  <c r="MT140" i="5"/>
  <c r="MO140" i="5"/>
  <c r="MJ140" i="5"/>
  <c r="ME140" i="5"/>
  <c r="LZ140" i="5"/>
  <c r="LU140" i="5"/>
  <c r="LP140" i="5"/>
  <c r="LK140" i="5"/>
  <c r="LF140" i="5"/>
  <c r="LA140" i="5"/>
  <c r="KV140" i="5"/>
  <c r="KQ140" i="5"/>
  <c r="KL140" i="5"/>
  <c r="KG140" i="5"/>
  <c r="KB140" i="5"/>
  <c r="JW140" i="5"/>
  <c r="JR140" i="5"/>
  <c r="JM140" i="5"/>
  <c r="JH140" i="5"/>
  <c r="JC140" i="5"/>
  <c r="IX140" i="5"/>
  <c r="IS140" i="5"/>
  <c r="IN140" i="5"/>
  <c r="II140" i="5"/>
  <c r="IC140" i="5"/>
  <c r="HX140" i="5"/>
  <c r="HS140" i="5"/>
  <c r="HM140" i="5"/>
  <c r="HG140" i="5"/>
  <c r="HB140" i="5"/>
  <c r="GV140" i="5"/>
  <c r="GQ140" i="5"/>
  <c r="GL140" i="5"/>
  <c r="GG140" i="5"/>
  <c r="GB140" i="5"/>
  <c r="FW140" i="5"/>
  <c r="FQ140" i="5"/>
  <c r="FL140" i="5"/>
  <c r="FG140" i="5"/>
  <c r="FB140" i="5"/>
  <c r="EW140" i="5"/>
  <c r="ER140" i="5"/>
  <c r="EM140" i="5"/>
  <c r="EH140" i="5"/>
  <c r="DI140" i="5"/>
  <c r="DD140" i="5"/>
  <c r="CY140" i="5"/>
  <c r="CT140" i="5"/>
  <c r="CO140" i="5"/>
  <c r="CJ140" i="5"/>
  <c r="CE140" i="5"/>
  <c r="BZ140" i="5"/>
  <c r="BU140" i="5"/>
  <c r="BO140" i="5"/>
  <c r="BJ140" i="5"/>
  <c r="BE140" i="5"/>
  <c r="AZ140" i="5"/>
  <c r="AK140" i="5"/>
  <c r="AF140" i="5"/>
  <c r="AA140" i="5"/>
  <c r="V140" i="5"/>
  <c r="Q140" i="5"/>
  <c r="L140" i="5"/>
  <c r="PL139" i="5"/>
  <c r="PG139" i="5"/>
  <c r="PB139" i="5"/>
  <c r="OW139" i="5"/>
  <c r="OR139" i="5"/>
  <c r="OM139" i="5"/>
  <c r="OH139" i="5"/>
  <c r="OC139" i="5"/>
  <c r="NX139" i="5"/>
  <c r="NS139" i="5"/>
  <c r="NN139" i="5"/>
  <c r="NI139" i="5"/>
  <c r="ND139" i="5"/>
  <c r="MY139" i="5"/>
  <c r="MT139" i="5"/>
  <c r="MO139" i="5"/>
  <c r="MJ139" i="5"/>
  <c r="ME139" i="5"/>
  <c r="LZ139" i="5"/>
  <c r="LU139" i="5"/>
  <c r="LP139" i="5"/>
  <c r="LK139" i="5"/>
  <c r="LF139" i="5"/>
  <c r="LA139" i="5"/>
  <c r="KV139" i="5"/>
  <c r="KQ139" i="5"/>
  <c r="KL139" i="5"/>
  <c r="KG139" i="5"/>
  <c r="KB139" i="5"/>
  <c r="JW139" i="5"/>
  <c r="JR139" i="5"/>
  <c r="JM139" i="5"/>
  <c r="JH139" i="5"/>
  <c r="JC139" i="5"/>
  <c r="IX139" i="5"/>
  <c r="IS139" i="5"/>
  <c r="IN139" i="5"/>
  <c r="II139" i="5"/>
  <c r="IC139" i="5"/>
  <c r="HX139" i="5"/>
  <c r="HS139" i="5"/>
  <c r="HG139" i="5"/>
  <c r="HB139" i="5"/>
  <c r="GV139" i="5"/>
  <c r="GQ139" i="5"/>
  <c r="GL139" i="5"/>
  <c r="GG139" i="5"/>
  <c r="GB139" i="5"/>
  <c r="FW139" i="5"/>
  <c r="FQ139" i="5"/>
  <c r="FL139" i="5"/>
  <c r="FG139" i="5"/>
  <c r="FB139" i="5"/>
  <c r="EW139" i="5"/>
  <c r="ER139" i="5"/>
  <c r="EM139" i="5"/>
  <c r="EH139" i="5"/>
  <c r="BO139" i="5"/>
  <c r="BJ139" i="5"/>
  <c r="BE139" i="5"/>
  <c r="AZ139" i="5"/>
  <c r="HM138" i="5"/>
  <c r="AZ138" i="5"/>
  <c r="AK138" i="5"/>
  <c r="AF138" i="5"/>
  <c r="AA138" i="5"/>
  <c r="PN132" i="5"/>
  <c r="PM132" i="5"/>
  <c r="PH132" i="5"/>
  <c r="PI132" i="5" s="1"/>
  <c r="PD132" i="5"/>
  <c r="PC132" i="5"/>
  <c r="OX132" i="5"/>
  <c r="OY132" i="5" s="1"/>
  <c r="OS132" i="5"/>
  <c r="OT132" i="5" s="1"/>
  <c r="ON132" i="5"/>
  <c r="OO132" i="5" s="1"/>
  <c r="OJ132" i="5"/>
  <c r="OI132" i="5"/>
  <c r="OD132" i="5"/>
  <c r="OE132" i="5" s="1"/>
  <c r="NY132" i="5"/>
  <c r="NZ132" i="5" s="1"/>
  <c r="NT132" i="5"/>
  <c r="NU132" i="5" s="1"/>
  <c r="NP132" i="5"/>
  <c r="NO132" i="5"/>
  <c r="NJ132" i="5"/>
  <c r="NK132" i="5" s="1"/>
  <c r="NF132" i="5"/>
  <c r="NE132" i="5"/>
  <c r="MZ132" i="5"/>
  <c r="NA132" i="5" s="1"/>
  <c r="MV132" i="5"/>
  <c r="MU132" i="5"/>
  <c r="MP132" i="5"/>
  <c r="MQ132" i="5" s="1"/>
  <c r="ML132" i="5"/>
  <c r="MK132" i="5"/>
  <c r="MF132" i="5"/>
  <c r="MG132" i="5" s="1"/>
  <c r="MB132" i="5"/>
  <c r="MA132" i="5"/>
  <c r="LV132" i="5"/>
  <c r="LW132" i="5" s="1"/>
  <c r="LQ132" i="5"/>
  <c r="LR132" i="5" s="1"/>
  <c r="LL132" i="5"/>
  <c r="LM132" i="5" s="1"/>
  <c r="LH132" i="5"/>
  <c r="LG132" i="5"/>
  <c r="LB132" i="5"/>
  <c r="LC132" i="5" s="1"/>
  <c r="KW132" i="5"/>
  <c r="KX132" i="5" s="1"/>
  <c r="KR132" i="5"/>
  <c r="KS132" i="5" s="1"/>
  <c r="KN132" i="5"/>
  <c r="KM132" i="5"/>
  <c r="KH132" i="5"/>
  <c r="KI132" i="5" s="1"/>
  <c r="KD132" i="5"/>
  <c r="KC132" i="5"/>
  <c r="JX132" i="5"/>
  <c r="JY132" i="5" s="1"/>
  <c r="JT132" i="5"/>
  <c r="JS132" i="5"/>
  <c r="JN132" i="5"/>
  <c r="JO132" i="5" s="1"/>
  <c r="JJ132" i="5"/>
  <c r="JI132" i="5"/>
  <c r="JD132" i="5"/>
  <c r="JE132" i="5" s="1"/>
  <c r="IZ132" i="5"/>
  <c r="IY132" i="5"/>
  <c r="IT132" i="5"/>
  <c r="IU132" i="5" s="1"/>
  <c r="IO132" i="5"/>
  <c r="IP132" i="5" s="1"/>
  <c r="IJ132" i="5"/>
  <c r="IK132" i="5" s="1"/>
  <c r="IE132" i="5"/>
  <c r="ID132" i="5"/>
  <c r="HY132" i="5"/>
  <c r="HZ132" i="5" s="1"/>
  <c r="HT132" i="5"/>
  <c r="HU132" i="5" s="1"/>
  <c r="HN132" i="5"/>
  <c r="HO132" i="5" s="1"/>
  <c r="HI132" i="5"/>
  <c r="HH132" i="5"/>
  <c r="HC132" i="5"/>
  <c r="HD132" i="5" s="1"/>
  <c r="GX132" i="5"/>
  <c r="GW132" i="5"/>
  <c r="GR132" i="5"/>
  <c r="GS132" i="5" s="1"/>
  <c r="GN132" i="5"/>
  <c r="GM132" i="5"/>
  <c r="GH132" i="5"/>
  <c r="GI132" i="5" s="1"/>
  <c r="GD132" i="5"/>
  <c r="GC132" i="5"/>
  <c r="FX132" i="5"/>
  <c r="FY132" i="5" s="1"/>
  <c r="FS132" i="5"/>
  <c r="FR132" i="5"/>
  <c r="FM132" i="5"/>
  <c r="FN132" i="5" s="1"/>
  <c r="FH132" i="5"/>
  <c r="FI132" i="5" s="1"/>
  <c r="FC132" i="5"/>
  <c r="FD132" i="5" s="1"/>
  <c r="EY132" i="5"/>
  <c r="EX132" i="5"/>
  <c r="ES132" i="5"/>
  <c r="ET132" i="5" s="1"/>
  <c r="EN132" i="5"/>
  <c r="EO132" i="5" s="1"/>
  <c r="EI132" i="5"/>
  <c r="EJ132" i="5" s="1"/>
  <c r="EE132" i="5"/>
  <c r="ED132" i="5"/>
  <c r="DY132" i="5"/>
  <c r="DU132" i="5"/>
  <c r="DT132" i="5"/>
  <c r="DZ132" i="5" s="1"/>
  <c r="DO132" i="5"/>
  <c r="DP132" i="5" s="1"/>
  <c r="DK132" i="5"/>
  <c r="DJ132" i="5"/>
  <c r="DE132" i="5"/>
  <c r="DF132" i="5" s="1"/>
  <c r="DA132" i="5"/>
  <c r="CZ132" i="5"/>
  <c r="CU132" i="5"/>
  <c r="CV132" i="5" s="1"/>
  <c r="CQ132" i="5"/>
  <c r="CP132" i="5"/>
  <c r="CK132" i="5"/>
  <c r="CL132" i="5" s="1"/>
  <c r="CF132" i="5"/>
  <c r="CG132" i="5" s="1"/>
  <c r="CA132" i="5"/>
  <c r="CB132" i="5" s="1"/>
  <c r="BW132" i="5"/>
  <c r="BV132" i="5"/>
  <c r="BP132" i="5"/>
  <c r="BQ132" i="5" s="1"/>
  <c r="BK132" i="5"/>
  <c r="BL132" i="5" s="1"/>
  <c r="BF132" i="5"/>
  <c r="BG132" i="5" s="1"/>
  <c r="BB132" i="5"/>
  <c r="BA132" i="5"/>
  <c r="AV132" i="5"/>
  <c r="AW132" i="5" s="1"/>
  <c r="AR132" i="5"/>
  <c r="AQ132" i="5"/>
  <c r="AL132" i="5"/>
  <c r="AM132" i="5" s="1"/>
  <c r="AH132" i="5"/>
  <c r="AG132" i="5"/>
  <c r="AB132" i="5"/>
  <c r="AC132" i="5" s="1"/>
  <c r="X132" i="5"/>
  <c r="W132" i="5"/>
  <c r="R132" i="5"/>
  <c r="S132" i="5" s="1"/>
  <c r="N132" i="5"/>
  <c r="M132" i="5"/>
  <c r="PM129" i="5"/>
  <c r="PN129" i="5" s="1"/>
  <c r="PH129" i="5"/>
  <c r="PI129" i="5" s="1"/>
  <c r="PC129" i="5"/>
  <c r="PD129" i="5" s="1"/>
  <c r="OY129" i="5"/>
  <c r="OX129" i="5"/>
  <c r="OS129" i="5"/>
  <c r="OT129" i="5" s="1"/>
  <c r="ON129" i="5"/>
  <c r="OO129" i="5" s="1"/>
  <c r="OI129" i="5"/>
  <c r="OJ129" i="5" s="1"/>
  <c r="OE129" i="5"/>
  <c r="OD129" i="5"/>
  <c r="NY129" i="5"/>
  <c r="NZ129" i="5" s="1"/>
  <c r="NU129" i="5"/>
  <c r="NT129" i="5"/>
  <c r="NO129" i="5"/>
  <c r="NP129" i="5" s="1"/>
  <c r="NK129" i="5"/>
  <c r="NJ129" i="5"/>
  <c r="NE129" i="5"/>
  <c r="NF129" i="5" s="1"/>
  <c r="NA129" i="5"/>
  <c r="MZ129" i="5"/>
  <c r="MU129" i="5"/>
  <c r="MV129" i="5" s="1"/>
  <c r="MQ129" i="5"/>
  <c r="MP129" i="5"/>
  <c r="MK129" i="5"/>
  <c r="ML129" i="5" s="1"/>
  <c r="MF129" i="5"/>
  <c r="MG129" i="5" s="1"/>
  <c r="MA129" i="5"/>
  <c r="MB129" i="5" s="1"/>
  <c r="LW129" i="5"/>
  <c r="LV129" i="5"/>
  <c r="LQ129" i="5"/>
  <c r="LR129" i="5" s="1"/>
  <c r="LL129" i="5"/>
  <c r="LM129" i="5" s="1"/>
  <c r="LG129" i="5"/>
  <c r="LH129" i="5" s="1"/>
  <c r="LC129" i="5"/>
  <c r="LB129" i="5"/>
  <c r="KW129" i="5"/>
  <c r="KX129" i="5" s="1"/>
  <c r="KS129" i="5"/>
  <c r="KR129" i="5"/>
  <c r="KM129" i="5"/>
  <c r="KN129" i="5" s="1"/>
  <c r="KI129" i="5"/>
  <c r="KH129" i="5"/>
  <c r="KC129" i="5"/>
  <c r="KD129" i="5" s="1"/>
  <c r="JY129" i="5"/>
  <c r="JX129" i="5"/>
  <c r="JS129" i="5"/>
  <c r="JT129" i="5" s="1"/>
  <c r="JO129" i="5"/>
  <c r="JN129" i="5"/>
  <c r="JI129" i="5"/>
  <c r="JJ129" i="5" s="1"/>
  <c r="JD129" i="5"/>
  <c r="JE129" i="5" s="1"/>
  <c r="IY129" i="5"/>
  <c r="IZ129" i="5" s="1"/>
  <c r="IU129" i="5"/>
  <c r="IT129" i="5"/>
  <c r="IO129" i="5"/>
  <c r="IP129" i="5" s="1"/>
  <c r="IK129" i="5"/>
  <c r="IJ129" i="5"/>
  <c r="ID129" i="5"/>
  <c r="IE129" i="5" s="1"/>
  <c r="HZ129" i="5"/>
  <c r="HT129" i="5"/>
  <c r="HU129" i="5" s="1"/>
  <c r="HN129" i="5"/>
  <c r="HO129" i="5" s="1"/>
  <c r="HI129" i="5"/>
  <c r="HH129" i="5"/>
  <c r="HD129" i="5"/>
  <c r="HC129" i="5"/>
  <c r="GW129" i="5"/>
  <c r="GX129" i="5" s="1"/>
  <c r="GS129" i="5"/>
  <c r="GR129" i="5"/>
  <c r="GN129" i="5"/>
  <c r="GM129" i="5"/>
  <c r="GI129" i="5"/>
  <c r="GH129" i="5"/>
  <c r="GC129" i="5"/>
  <c r="GD129" i="5" s="1"/>
  <c r="FY129" i="5"/>
  <c r="FX129" i="5"/>
  <c r="FS129" i="5"/>
  <c r="FR129" i="5"/>
  <c r="FN129" i="5"/>
  <c r="FM129" i="5"/>
  <c r="FH129" i="5"/>
  <c r="FI129" i="5" s="1"/>
  <c r="FC129" i="5"/>
  <c r="FD129" i="5" s="1"/>
  <c r="EY129" i="5"/>
  <c r="EX129" i="5"/>
  <c r="ET129" i="5"/>
  <c r="ES129" i="5"/>
  <c r="EN129" i="5"/>
  <c r="EO129" i="5" s="1"/>
  <c r="EI129" i="5"/>
  <c r="EJ129" i="5" s="1"/>
  <c r="EE129" i="5"/>
  <c r="ED129" i="5"/>
  <c r="DZ129" i="5"/>
  <c r="DU129" i="5"/>
  <c r="DO129" i="5"/>
  <c r="DP129" i="5" s="1"/>
  <c r="DJ129" i="5"/>
  <c r="DK129" i="5" s="1"/>
  <c r="DF129" i="5"/>
  <c r="DE129" i="5"/>
  <c r="DA129" i="5"/>
  <c r="CZ129" i="5"/>
  <c r="CU129" i="5"/>
  <c r="CV129" i="5" s="1"/>
  <c r="CQ129" i="5"/>
  <c r="CP129" i="5"/>
  <c r="CL129" i="5"/>
  <c r="CK129" i="5"/>
  <c r="CG129" i="5"/>
  <c r="CF129" i="5"/>
  <c r="CA129" i="5"/>
  <c r="CB129" i="5" s="1"/>
  <c r="BW129" i="5"/>
  <c r="BV129" i="5"/>
  <c r="BQ129" i="5"/>
  <c r="BP129" i="5"/>
  <c r="BL129" i="5"/>
  <c r="BK129" i="5"/>
  <c r="BF129" i="5"/>
  <c r="BG129" i="5" s="1"/>
  <c r="BA129" i="5"/>
  <c r="BB129" i="5" s="1"/>
  <c r="AW129" i="5"/>
  <c r="AV129" i="5"/>
  <c r="AR129" i="5"/>
  <c r="AQ129" i="5"/>
  <c r="AL129" i="5"/>
  <c r="AM129" i="5" s="1"/>
  <c r="AH129" i="5"/>
  <c r="AG129" i="5"/>
  <c r="AC129" i="5"/>
  <c r="AB129" i="5"/>
  <c r="X129" i="5"/>
  <c r="W129" i="5"/>
  <c r="R129" i="5"/>
  <c r="S129" i="5" s="1"/>
  <c r="N129" i="5"/>
  <c r="M129" i="5"/>
  <c r="PN125" i="5"/>
  <c r="PM125" i="5"/>
  <c r="PI125" i="5"/>
  <c r="PH125" i="5"/>
  <c r="PC125" i="5"/>
  <c r="PD125" i="5" s="1"/>
  <c r="OX125" i="5"/>
  <c r="OY125" i="5" s="1"/>
  <c r="OT125" i="5"/>
  <c r="OS125" i="5"/>
  <c r="OO125" i="5"/>
  <c r="ON125" i="5"/>
  <c r="OI125" i="5"/>
  <c r="OJ125" i="5" s="1"/>
  <c r="OD125" i="5"/>
  <c r="OE125" i="5" s="1"/>
  <c r="NZ125" i="5"/>
  <c r="NY125" i="5"/>
  <c r="NU125" i="5"/>
  <c r="NT125" i="5"/>
  <c r="NO125" i="5"/>
  <c r="NP125" i="5" s="1"/>
  <c r="NJ125" i="5"/>
  <c r="NK125" i="5" s="1"/>
  <c r="NF125" i="5"/>
  <c r="NE125" i="5"/>
  <c r="NA125" i="5"/>
  <c r="MZ125" i="5"/>
  <c r="MU125" i="5"/>
  <c r="MV125" i="5" s="1"/>
  <c r="MQ125" i="5"/>
  <c r="MP125" i="5"/>
  <c r="ML125" i="5"/>
  <c r="MK125" i="5"/>
  <c r="MG125" i="5"/>
  <c r="MF125" i="5"/>
  <c r="MA125" i="5"/>
  <c r="MB125" i="5" s="1"/>
  <c r="LW125" i="5"/>
  <c r="LV125" i="5"/>
  <c r="LR125" i="5"/>
  <c r="LQ125" i="5"/>
  <c r="LM125" i="5"/>
  <c r="LL125" i="5"/>
  <c r="LG125" i="5"/>
  <c r="LH125" i="5" s="1"/>
  <c r="LB125" i="5"/>
  <c r="LC125" i="5" s="1"/>
  <c r="KX125" i="5"/>
  <c r="KW125" i="5"/>
  <c r="KS125" i="5"/>
  <c r="KR125" i="5"/>
  <c r="KM125" i="5"/>
  <c r="KN125" i="5" s="1"/>
  <c r="KI125" i="5"/>
  <c r="KH125" i="5"/>
  <c r="KD125" i="5"/>
  <c r="KC125" i="5"/>
  <c r="JY125" i="5"/>
  <c r="JX125" i="5"/>
  <c r="JS125" i="5"/>
  <c r="JT125" i="5" s="1"/>
  <c r="JO125" i="5"/>
  <c r="JN125" i="5"/>
  <c r="JJ125" i="5"/>
  <c r="JI125" i="5"/>
  <c r="JE125" i="5"/>
  <c r="JD125" i="5"/>
  <c r="IY125" i="5"/>
  <c r="IZ125" i="5" s="1"/>
  <c r="IT125" i="5"/>
  <c r="IU125" i="5" s="1"/>
  <c r="IP125" i="5"/>
  <c r="IO125" i="5"/>
  <c r="IK125" i="5"/>
  <c r="IJ125" i="5"/>
  <c r="ID125" i="5"/>
  <c r="IE125" i="5" s="1"/>
  <c r="HY125" i="5"/>
  <c r="HZ125" i="5" s="1"/>
  <c r="HU125" i="5"/>
  <c r="HT125" i="5"/>
  <c r="HO125" i="5"/>
  <c r="HN125" i="5"/>
  <c r="HH125" i="5"/>
  <c r="HI125" i="5" s="1"/>
  <c r="HC125" i="5"/>
  <c r="HD125" i="5" s="1"/>
  <c r="GX125" i="5"/>
  <c r="GW125" i="5"/>
  <c r="GS125" i="5"/>
  <c r="GR125" i="5"/>
  <c r="GM125" i="5"/>
  <c r="GN125" i="5" s="1"/>
  <c r="GI125" i="5"/>
  <c r="GH125" i="5"/>
  <c r="GD125" i="5"/>
  <c r="GC125" i="5"/>
  <c r="FY125" i="5"/>
  <c r="FX125" i="5"/>
  <c r="FR125" i="5"/>
  <c r="FS125" i="5" s="1"/>
  <c r="FN125" i="5"/>
  <c r="FM125" i="5"/>
  <c r="FI125" i="5"/>
  <c r="FH125" i="5"/>
  <c r="FD125" i="5"/>
  <c r="FC125" i="5"/>
  <c r="EX125" i="5"/>
  <c r="EY125" i="5" s="1"/>
  <c r="ES125" i="5"/>
  <c r="ET125" i="5" s="1"/>
  <c r="EO125" i="5"/>
  <c r="EN125" i="5"/>
  <c r="EJ125" i="5"/>
  <c r="EI125" i="5"/>
  <c r="ED125" i="5"/>
  <c r="EE125" i="5" s="1"/>
  <c r="DZ125" i="5"/>
  <c r="DY125" i="5"/>
  <c r="DU125" i="5"/>
  <c r="DT125" i="5"/>
  <c r="DP125" i="5"/>
  <c r="DO125" i="5"/>
  <c r="DJ125" i="5"/>
  <c r="DK125" i="5" s="1"/>
  <c r="DF125" i="5"/>
  <c r="DE125" i="5"/>
  <c r="DA125" i="5"/>
  <c r="CZ125" i="5"/>
  <c r="CV125" i="5"/>
  <c r="CU125" i="5"/>
  <c r="CP125" i="5"/>
  <c r="CQ125" i="5" s="1"/>
  <c r="CK125" i="5"/>
  <c r="CL125" i="5" s="1"/>
  <c r="CG125" i="5"/>
  <c r="CF125" i="5"/>
  <c r="CB125" i="5"/>
  <c r="CA125" i="5"/>
  <c r="BV125" i="5"/>
  <c r="BW125" i="5" s="1"/>
  <c r="BP125" i="5"/>
  <c r="BQ125" i="5" s="1"/>
  <c r="BK125" i="5"/>
  <c r="BL125" i="5" s="1"/>
  <c r="BG125" i="5"/>
  <c r="BF125" i="5"/>
  <c r="BA125" i="5"/>
  <c r="BB125" i="5" s="1"/>
  <c r="AV125" i="5"/>
  <c r="AW125" i="5" s="1"/>
  <c r="AQ125" i="5"/>
  <c r="AR125" i="5" s="1"/>
  <c r="AM125" i="5"/>
  <c r="AL125" i="5"/>
  <c r="AG125" i="5"/>
  <c r="AH125" i="5" s="1"/>
  <c r="AC125" i="5"/>
  <c r="AB125" i="5"/>
  <c r="W125" i="5"/>
  <c r="X125" i="5" s="1"/>
  <c r="S125" i="5"/>
  <c r="R125" i="5"/>
  <c r="M125" i="5"/>
  <c r="N125" i="5" s="1"/>
  <c r="PN122" i="5"/>
  <c r="PM122" i="5"/>
  <c r="PH122" i="5"/>
  <c r="PI122" i="5" s="1"/>
  <c r="PD122" i="5"/>
  <c r="PC122" i="5"/>
  <c r="OX122" i="5"/>
  <c r="OY122" i="5" s="1"/>
  <c r="OS122" i="5"/>
  <c r="OT122" i="5" s="1"/>
  <c r="OO122" i="5"/>
  <c r="ON122" i="5"/>
  <c r="OJ122" i="5"/>
  <c r="OI122" i="5"/>
  <c r="OD122" i="5"/>
  <c r="OE122" i="5" s="1"/>
  <c r="NZ122" i="5"/>
  <c r="NY122" i="5"/>
  <c r="NU122" i="5"/>
  <c r="NT122" i="5"/>
  <c r="NP122" i="5"/>
  <c r="NO122" i="5"/>
  <c r="NJ122" i="5"/>
  <c r="NK122" i="5" s="1"/>
  <c r="NE122" i="5"/>
  <c r="NF122" i="5" s="1"/>
  <c r="MZ122" i="5"/>
  <c r="NA122" i="5" s="1"/>
  <c r="MV122" i="5"/>
  <c r="MU122" i="5"/>
  <c r="MP122" i="5"/>
  <c r="MK122" i="5"/>
  <c r="ML122" i="5" s="1"/>
  <c r="MG122" i="5"/>
  <c r="MF122" i="5"/>
  <c r="MA122" i="5"/>
  <c r="MB122" i="5" s="1"/>
  <c r="LW122" i="5"/>
  <c r="LV122" i="5"/>
  <c r="LQ122" i="5"/>
  <c r="LR122" i="5" s="1"/>
  <c r="LL122" i="5"/>
  <c r="LM122" i="5" s="1"/>
  <c r="LH122" i="5"/>
  <c r="LG122" i="5"/>
  <c r="LC122" i="5"/>
  <c r="LB122" i="5"/>
  <c r="KW122" i="5"/>
  <c r="KX122" i="5" s="1"/>
  <c r="KR122" i="5"/>
  <c r="KS122" i="5" s="1"/>
  <c r="KM122" i="5"/>
  <c r="KN122" i="5" s="1"/>
  <c r="KI122" i="5"/>
  <c r="KH122" i="5"/>
  <c r="KC122" i="5"/>
  <c r="KD122" i="5" s="1"/>
  <c r="JX122" i="5"/>
  <c r="JY122" i="5" s="1"/>
  <c r="JT122" i="5"/>
  <c r="JS122" i="5"/>
  <c r="JO122" i="5"/>
  <c r="JN122" i="5"/>
  <c r="JI122" i="5"/>
  <c r="JJ122" i="5" s="1"/>
  <c r="JE122" i="5"/>
  <c r="JD122" i="5"/>
  <c r="IY122" i="5"/>
  <c r="IZ122" i="5" s="1"/>
  <c r="IU122" i="5"/>
  <c r="IT122" i="5"/>
  <c r="IP122" i="5"/>
  <c r="IO122" i="5"/>
  <c r="IK122" i="5"/>
  <c r="IJ122" i="5"/>
  <c r="ID122" i="5"/>
  <c r="IE122" i="5" s="1"/>
  <c r="HZ122" i="5"/>
  <c r="HY122" i="5"/>
  <c r="HT122" i="5"/>
  <c r="HU122" i="5" s="1"/>
  <c r="HO122" i="5"/>
  <c r="HN122" i="5"/>
  <c r="HI122" i="5"/>
  <c r="HH122" i="5"/>
  <c r="HD122" i="5"/>
  <c r="HC122" i="5"/>
  <c r="GW122" i="5"/>
  <c r="GX122" i="5" s="1"/>
  <c r="GR122" i="5"/>
  <c r="GS122" i="5" s="1"/>
  <c r="GN122" i="5"/>
  <c r="GM122" i="5"/>
  <c r="GI122" i="5"/>
  <c r="GH122" i="5"/>
  <c r="GC122" i="5"/>
  <c r="GD122" i="5" s="1"/>
  <c r="FY122" i="5"/>
  <c r="FX122" i="5"/>
  <c r="FS122" i="5"/>
  <c r="FR122" i="5"/>
  <c r="FN122" i="5"/>
  <c r="FM122" i="5"/>
  <c r="FI122" i="5"/>
  <c r="FH122" i="5"/>
  <c r="FD122" i="5"/>
  <c r="FC122" i="5"/>
  <c r="EY122" i="5"/>
  <c r="EX122" i="5"/>
  <c r="ET122" i="5"/>
  <c r="ES122" i="5"/>
  <c r="EN122" i="5"/>
  <c r="EO122" i="5" s="1"/>
  <c r="EJ122" i="5"/>
  <c r="EI122" i="5"/>
  <c r="EE122" i="5"/>
  <c r="ED122" i="5"/>
  <c r="DZ122" i="5"/>
  <c r="DY122" i="5"/>
  <c r="DT122" i="5"/>
  <c r="DU122" i="5" s="1"/>
  <c r="DP122" i="5"/>
  <c r="DO122" i="5"/>
  <c r="DK122" i="5"/>
  <c r="DJ122" i="5"/>
  <c r="DF122" i="5"/>
  <c r="DE122" i="5"/>
  <c r="DA122" i="5"/>
  <c r="CZ122" i="5"/>
  <c r="CV122" i="5"/>
  <c r="CU122" i="5"/>
  <c r="CQ122" i="5"/>
  <c r="CP122" i="5"/>
  <c r="CL122" i="5"/>
  <c r="CG122" i="5"/>
  <c r="CF122" i="5"/>
  <c r="CB122" i="5"/>
  <c r="CA122" i="5"/>
  <c r="BV122" i="5"/>
  <c r="BW122" i="5" s="1"/>
  <c r="BQ122" i="5"/>
  <c r="BP122" i="5"/>
  <c r="BK122" i="5"/>
  <c r="BL122" i="5" s="1"/>
  <c r="BG122" i="5"/>
  <c r="BF122" i="5"/>
  <c r="BB122" i="5"/>
  <c r="BA122" i="5"/>
  <c r="AW122" i="5"/>
  <c r="AV122" i="5"/>
  <c r="AQ122" i="5"/>
  <c r="AR122" i="5" s="1"/>
  <c r="AL122" i="5"/>
  <c r="AM122" i="5" s="1"/>
  <c r="AH122" i="5"/>
  <c r="AG122" i="5"/>
  <c r="AB122" i="5"/>
  <c r="AC122" i="5" s="1"/>
  <c r="X122" i="5"/>
  <c r="W122" i="5"/>
  <c r="S122" i="5"/>
  <c r="M122" i="5"/>
  <c r="N122" i="5" s="1"/>
  <c r="PN121" i="5"/>
  <c r="PM121" i="5"/>
  <c r="PI121" i="5"/>
  <c r="PH121" i="5"/>
  <c r="PC121" i="5"/>
  <c r="PD121" i="5" s="1"/>
  <c r="OY121" i="5"/>
  <c r="OX121" i="5"/>
  <c r="OT121" i="5"/>
  <c r="OS121" i="5"/>
  <c r="OO121" i="5"/>
  <c r="ON121" i="5"/>
  <c r="OI121" i="5"/>
  <c r="OJ121" i="5" s="1"/>
  <c r="OE121" i="5"/>
  <c r="OD121" i="5"/>
  <c r="NZ121" i="5"/>
  <c r="NY121" i="5"/>
  <c r="NU121" i="5"/>
  <c r="NT121" i="5"/>
  <c r="NO121" i="5"/>
  <c r="NP121" i="5" s="1"/>
  <c r="NJ121" i="5"/>
  <c r="NK121" i="5" s="1"/>
  <c r="NF121" i="5"/>
  <c r="NE121" i="5"/>
  <c r="NA121" i="5"/>
  <c r="MZ121" i="5"/>
  <c r="MU121" i="5"/>
  <c r="MV121" i="5" s="1"/>
  <c r="MP121" i="5"/>
  <c r="MK121" i="5"/>
  <c r="ML121" i="5" s="1"/>
  <c r="MF121" i="5"/>
  <c r="MG121" i="5" s="1"/>
  <c r="MA121" i="5"/>
  <c r="MB121" i="5" s="1"/>
  <c r="LV121" i="5"/>
  <c r="LW121" i="5" s="1"/>
  <c r="LR121" i="5"/>
  <c r="LQ121" i="5"/>
  <c r="LM121" i="5"/>
  <c r="LL121" i="5"/>
  <c r="LG121" i="5"/>
  <c r="LH121" i="5" s="1"/>
  <c r="LC121" i="5"/>
  <c r="LB121" i="5"/>
  <c r="KW121" i="5"/>
  <c r="KX121" i="5" s="1"/>
  <c r="KS121" i="5"/>
  <c r="KR121" i="5"/>
  <c r="KM121" i="5"/>
  <c r="KN121" i="5" s="1"/>
  <c r="KI121" i="5"/>
  <c r="KH121" i="5"/>
  <c r="KC121" i="5"/>
  <c r="KD121" i="5" s="1"/>
  <c r="JX121" i="5"/>
  <c r="JY121" i="5" s="1"/>
  <c r="JS121" i="5"/>
  <c r="JT121" i="5" s="1"/>
  <c r="JN121" i="5"/>
  <c r="JO121" i="5" s="1"/>
  <c r="JJ121" i="5"/>
  <c r="JI121" i="5"/>
  <c r="JD121" i="5"/>
  <c r="JE121" i="5" s="1"/>
  <c r="IY121" i="5"/>
  <c r="IZ121" i="5" s="1"/>
  <c r="IU121" i="5"/>
  <c r="IT121" i="5"/>
  <c r="IP121" i="5"/>
  <c r="IO121" i="5"/>
  <c r="IJ121" i="5"/>
  <c r="IK121" i="5" s="1"/>
  <c r="ID121" i="5"/>
  <c r="IE121" i="5" s="1"/>
  <c r="HZ121" i="5"/>
  <c r="HY121" i="5"/>
  <c r="HT121" i="5"/>
  <c r="HU121" i="5" s="1"/>
  <c r="HO121" i="5"/>
  <c r="HN121" i="5"/>
  <c r="HI121" i="5"/>
  <c r="HH121" i="5"/>
  <c r="HC121" i="5"/>
  <c r="HD121" i="5" s="1"/>
  <c r="GW121" i="5"/>
  <c r="GX121" i="5" s="1"/>
  <c r="GS121" i="5"/>
  <c r="GR121" i="5"/>
  <c r="GM121" i="5"/>
  <c r="GN121" i="5" s="1"/>
  <c r="GH121" i="5"/>
  <c r="GI121" i="5" s="1"/>
  <c r="GD121" i="5"/>
  <c r="GC121" i="5"/>
  <c r="FY121" i="5"/>
  <c r="FX121" i="5"/>
  <c r="FS121" i="5"/>
  <c r="FR121" i="5"/>
  <c r="FN121" i="5"/>
  <c r="FM121" i="5"/>
  <c r="FI121" i="5"/>
  <c r="FH121" i="5"/>
  <c r="FD121" i="5"/>
  <c r="FC121" i="5"/>
  <c r="EX121" i="5"/>
  <c r="EY121" i="5" s="1"/>
  <c r="ET121" i="5"/>
  <c r="ES121" i="5"/>
  <c r="EO121" i="5"/>
  <c r="EN121" i="5"/>
  <c r="EJ121" i="5"/>
  <c r="EI121" i="5"/>
  <c r="ED121" i="5"/>
  <c r="EE121" i="5" s="1"/>
  <c r="DY121" i="5"/>
  <c r="DZ121" i="5" s="1"/>
  <c r="DU121" i="5"/>
  <c r="DT121" i="5"/>
  <c r="DP121" i="5"/>
  <c r="DO121" i="5"/>
  <c r="DJ121" i="5"/>
  <c r="DK121" i="5" s="1"/>
  <c r="DE121" i="5"/>
  <c r="DF121" i="5" s="1"/>
  <c r="DA121" i="5"/>
  <c r="CZ121" i="5"/>
  <c r="CV121" i="5"/>
  <c r="CU121" i="5"/>
  <c r="CP121" i="5"/>
  <c r="CQ121" i="5" s="1"/>
  <c r="CL121" i="5"/>
  <c r="CK121" i="5"/>
  <c r="CG121" i="5"/>
  <c r="CF121" i="5"/>
  <c r="CB121" i="5"/>
  <c r="CA121" i="5"/>
  <c r="BV121" i="5"/>
  <c r="BW121" i="5" s="1"/>
  <c r="BQ121" i="5"/>
  <c r="BP121" i="5"/>
  <c r="BL121" i="5"/>
  <c r="BK121" i="5"/>
  <c r="BG121" i="5"/>
  <c r="BF121" i="5"/>
  <c r="BA121" i="5"/>
  <c r="BB121" i="5" s="1"/>
  <c r="AV121" i="5"/>
  <c r="AW121" i="5" s="1"/>
  <c r="AR121" i="5"/>
  <c r="AQ121" i="5"/>
  <c r="AM121" i="5"/>
  <c r="AL121" i="5"/>
  <c r="AG121" i="5"/>
  <c r="AH121" i="5" s="1"/>
  <c r="AC121" i="5"/>
  <c r="AB121" i="5"/>
  <c r="X121" i="5"/>
  <c r="W121" i="5"/>
  <c r="S121" i="5"/>
  <c r="N121" i="5"/>
  <c r="M121" i="5"/>
  <c r="PM118" i="5"/>
  <c r="PN118" i="5" s="1"/>
  <c r="PI118" i="5"/>
  <c r="PH118" i="5"/>
  <c r="PC118" i="5"/>
  <c r="PD118" i="5" s="1"/>
  <c r="OY118" i="5"/>
  <c r="OX118" i="5"/>
  <c r="OS118" i="5"/>
  <c r="OT118" i="5" s="1"/>
  <c r="OO118" i="5"/>
  <c r="ON118" i="5"/>
  <c r="OI118" i="5"/>
  <c r="OJ118" i="5" s="1"/>
  <c r="OE118" i="5"/>
  <c r="OD118" i="5"/>
  <c r="NY118" i="5"/>
  <c r="NZ118" i="5" s="1"/>
  <c r="NT118" i="5"/>
  <c r="NU118" i="5" s="1"/>
  <c r="NO118" i="5"/>
  <c r="NP118" i="5" s="1"/>
  <c r="NK118" i="5"/>
  <c r="NJ118" i="5"/>
  <c r="NE118" i="5"/>
  <c r="NF118" i="5" s="1"/>
  <c r="NA118" i="5"/>
  <c r="MZ118" i="5"/>
  <c r="MU118" i="5"/>
  <c r="MV118" i="5" s="1"/>
  <c r="MP118" i="5"/>
  <c r="MK118" i="5"/>
  <c r="ML118" i="5" s="1"/>
  <c r="MF118" i="5"/>
  <c r="MG118" i="5" s="1"/>
  <c r="MB118" i="5"/>
  <c r="MA118" i="5"/>
  <c r="LW118" i="5"/>
  <c r="LV118" i="5"/>
  <c r="LQ118" i="5"/>
  <c r="LR118" i="5" s="1"/>
  <c r="LM118" i="5"/>
  <c r="LL118" i="5"/>
  <c r="LH118" i="5"/>
  <c r="LG118" i="5"/>
  <c r="LC118" i="5"/>
  <c r="LB118" i="5"/>
  <c r="KW118" i="5"/>
  <c r="KX118" i="5" s="1"/>
  <c r="KR118" i="5"/>
  <c r="KS118" i="5" s="1"/>
  <c r="KN118" i="5"/>
  <c r="KM118" i="5"/>
  <c r="KI118" i="5"/>
  <c r="KH118" i="5"/>
  <c r="KC118" i="5"/>
  <c r="KD118" i="5" s="1"/>
  <c r="JX118" i="5"/>
  <c r="JY118" i="5" s="1"/>
  <c r="JT118" i="5"/>
  <c r="JS118" i="5"/>
  <c r="JO118" i="5"/>
  <c r="JN118" i="5"/>
  <c r="JI118" i="5"/>
  <c r="JJ118" i="5" s="1"/>
  <c r="JE118" i="5"/>
  <c r="JD118" i="5"/>
  <c r="IZ118" i="5"/>
  <c r="IY118" i="5"/>
  <c r="IU118" i="5"/>
  <c r="IT118" i="5"/>
  <c r="IP118" i="5"/>
  <c r="IO118" i="5"/>
  <c r="IK118" i="5"/>
  <c r="IJ118" i="5"/>
  <c r="IE118" i="5"/>
  <c r="HY118" i="5"/>
  <c r="HZ118" i="5" s="1"/>
  <c r="HU118" i="5"/>
  <c r="HT118" i="5"/>
  <c r="HN118" i="5"/>
  <c r="HO118" i="5" s="1"/>
  <c r="HI118" i="5"/>
  <c r="HH118" i="5"/>
  <c r="HC118" i="5"/>
  <c r="HD118" i="5" s="1"/>
  <c r="GX118" i="5"/>
  <c r="GW118" i="5"/>
  <c r="GR118" i="5"/>
  <c r="GS118" i="5" s="1"/>
  <c r="GN118" i="5"/>
  <c r="GM118" i="5"/>
  <c r="GH118" i="5"/>
  <c r="GI118" i="5" s="1"/>
  <c r="GD118" i="5"/>
  <c r="GC118" i="5"/>
  <c r="FX118" i="5"/>
  <c r="FY118" i="5" s="1"/>
  <c r="FS118" i="5"/>
  <c r="FR118" i="5"/>
  <c r="FN118" i="5"/>
  <c r="FI118" i="5"/>
  <c r="FH118" i="5"/>
  <c r="FC118" i="5"/>
  <c r="FD118" i="5" s="1"/>
  <c r="EX118" i="5"/>
  <c r="EY118" i="5" s="1"/>
  <c r="ET118" i="5"/>
  <c r="ES118" i="5"/>
  <c r="EO118" i="5"/>
  <c r="EN118" i="5"/>
  <c r="EI118" i="5"/>
  <c r="EJ118" i="5" s="1"/>
  <c r="EE118" i="5"/>
  <c r="ED118" i="5"/>
  <c r="DZ118" i="5"/>
  <c r="DY118" i="5"/>
  <c r="DU118" i="5"/>
  <c r="DT118" i="5"/>
  <c r="DO118" i="5"/>
  <c r="DP118" i="5" s="1"/>
  <c r="DK118" i="5"/>
  <c r="DJ118" i="5"/>
  <c r="DF118" i="5"/>
  <c r="DE118" i="5"/>
  <c r="DA118" i="5"/>
  <c r="CZ118" i="5"/>
  <c r="CV118" i="5"/>
  <c r="CU118" i="5"/>
  <c r="CQ118" i="5"/>
  <c r="CP118" i="5"/>
  <c r="CL118" i="5"/>
  <c r="CG118" i="5"/>
  <c r="CF118" i="5"/>
  <c r="CB118" i="5"/>
  <c r="CA118" i="5"/>
  <c r="BV118" i="5"/>
  <c r="BW118" i="5" s="1"/>
  <c r="BQ118" i="5"/>
  <c r="BP118" i="5"/>
  <c r="BK118" i="5"/>
  <c r="BL118" i="5" s="1"/>
  <c r="BG118" i="5"/>
  <c r="BF118" i="5"/>
  <c r="BA118" i="5"/>
  <c r="BB118" i="5" s="1"/>
  <c r="AW118" i="5"/>
  <c r="AV118" i="5"/>
  <c r="AQ118" i="5"/>
  <c r="AR118" i="5" s="1"/>
  <c r="AM118" i="5"/>
  <c r="AL118" i="5"/>
  <c r="AG118" i="5"/>
  <c r="AH118" i="5" s="1"/>
  <c r="AC118" i="5"/>
  <c r="AB118" i="5"/>
  <c r="X118" i="5"/>
  <c r="W118" i="5"/>
  <c r="S118" i="5"/>
  <c r="M118" i="5"/>
  <c r="N118" i="5" s="1"/>
  <c r="PM117" i="5"/>
  <c r="PN117" i="5" s="1"/>
  <c r="PI117" i="5"/>
  <c r="PH117" i="5"/>
  <c r="PD117" i="5"/>
  <c r="PC117" i="5"/>
  <c r="OX117" i="5"/>
  <c r="OY117" i="5" s="1"/>
  <c r="OT117" i="5"/>
  <c r="OS117" i="5"/>
  <c r="OO117" i="5"/>
  <c r="ON117" i="5"/>
  <c r="OJ117" i="5"/>
  <c r="OI117" i="5"/>
  <c r="OD117" i="5"/>
  <c r="OE117" i="5" s="1"/>
  <c r="NZ117" i="5"/>
  <c r="NY117" i="5"/>
  <c r="NU117" i="5"/>
  <c r="NT117" i="5"/>
  <c r="NP117" i="5"/>
  <c r="NO117" i="5"/>
  <c r="NJ117" i="5"/>
  <c r="NK117" i="5" s="1"/>
  <c r="NE117" i="5"/>
  <c r="NF117" i="5" s="1"/>
  <c r="NA117" i="5"/>
  <c r="MZ117" i="5"/>
  <c r="MV117" i="5"/>
  <c r="MU117" i="5"/>
  <c r="MP117" i="5"/>
  <c r="MK117" i="5"/>
  <c r="ML117" i="5" s="1"/>
  <c r="MF117" i="5"/>
  <c r="MG117" i="5" s="1"/>
  <c r="MA117" i="5"/>
  <c r="MB117" i="5" s="1"/>
  <c r="LW117" i="5"/>
  <c r="LV117" i="5"/>
  <c r="LQ117" i="5"/>
  <c r="LR117" i="5" s="1"/>
  <c r="LL117" i="5"/>
  <c r="LM117" i="5" s="1"/>
  <c r="LG117" i="5"/>
  <c r="LH117" i="5" s="1"/>
  <c r="LC117" i="5"/>
  <c r="LB117" i="5"/>
  <c r="KW117" i="5"/>
  <c r="KX117" i="5" s="1"/>
  <c r="KR117" i="5"/>
  <c r="KS117" i="5" s="1"/>
  <c r="KM117" i="5"/>
  <c r="KN117" i="5" s="1"/>
  <c r="KI117" i="5"/>
  <c r="KH117" i="5"/>
  <c r="KC117" i="5"/>
  <c r="KD117" i="5" s="1"/>
  <c r="JY117" i="5"/>
  <c r="JX117" i="5"/>
  <c r="JS117" i="5"/>
  <c r="JT117" i="5" s="1"/>
  <c r="JO117" i="5"/>
  <c r="JN117" i="5"/>
  <c r="JI117" i="5"/>
  <c r="JJ117" i="5" s="1"/>
  <c r="JD117" i="5"/>
  <c r="JE117" i="5" s="1"/>
  <c r="IY117" i="5"/>
  <c r="IZ117" i="5" s="1"/>
  <c r="IU117" i="5"/>
  <c r="IT117" i="5"/>
  <c r="IP117" i="5"/>
  <c r="IO117" i="5"/>
  <c r="IK117" i="5"/>
  <c r="IJ117" i="5"/>
  <c r="IE117" i="5"/>
  <c r="ID117" i="5"/>
  <c r="HZ117" i="5"/>
  <c r="HY117" i="5"/>
  <c r="HT117" i="5"/>
  <c r="HU117" i="5" s="1"/>
  <c r="HN117" i="5"/>
  <c r="HO117" i="5" s="1"/>
  <c r="HI117" i="5"/>
  <c r="HH117" i="5"/>
  <c r="HD117" i="5"/>
  <c r="HC117" i="5"/>
  <c r="GW117" i="5"/>
  <c r="GX117" i="5" s="1"/>
  <c r="GS117" i="5"/>
  <c r="GR117" i="5"/>
  <c r="GM117" i="5"/>
  <c r="GN117" i="5" s="1"/>
  <c r="GI117" i="5"/>
  <c r="GH117" i="5"/>
  <c r="GC117" i="5"/>
  <c r="GD117" i="5" s="1"/>
  <c r="FX117" i="5"/>
  <c r="FY117" i="5" s="1"/>
  <c r="FS117" i="5"/>
  <c r="FR117" i="5"/>
  <c r="FN117" i="5"/>
  <c r="FH117" i="5"/>
  <c r="FI117" i="5" s="1"/>
  <c r="FD117" i="5"/>
  <c r="FC117" i="5"/>
  <c r="EY117" i="5"/>
  <c r="EX117" i="5"/>
  <c r="ET117" i="5"/>
  <c r="ES117" i="5"/>
  <c r="EN117" i="5"/>
  <c r="EO117" i="5" s="1"/>
  <c r="EI117" i="5"/>
  <c r="EJ117" i="5" s="1"/>
  <c r="EE117" i="5"/>
  <c r="ED117" i="5"/>
  <c r="DZ117" i="5"/>
  <c r="DY117" i="5"/>
  <c r="DT117" i="5"/>
  <c r="DU117" i="5" s="1"/>
  <c r="DP117" i="5"/>
  <c r="DO117" i="5"/>
  <c r="DK117" i="5"/>
  <c r="DJ117" i="5"/>
  <c r="DF117" i="5"/>
  <c r="DE117" i="5"/>
  <c r="CZ117" i="5"/>
  <c r="DA117" i="5" s="1"/>
  <c r="CV117" i="5"/>
  <c r="CU117" i="5"/>
  <c r="CQ117" i="5"/>
  <c r="CP117" i="5"/>
  <c r="CL117" i="5"/>
  <c r="CG117" i="5"/>
  <c r="CF117" i="5"/>
  <c r="CA117" i="5"/>
  <c r="CB117" i="5" s="1"/>
  <c r="BV117" i="5"/>
  <c r="BW117" i="5" s="1"/>
  <c r="BP117" i="5"/>
  <c r="BQ117" i="5" s="1"/>
  <c r="BL117" i="5"/>
  <c r="BK117" i="5"/>
  <c r="BF117" i="5"/>
  <c r="BG117" i="5" s="1"/>
  <c r="BA117" i="5"/>
  <c r="BB117" i="5" s="1"/>
  <c r="AW117" i="5"/>
  <c r="AV117" i="5"/>
  <c r="AR117" i="5"/>
  <c r="AQ117" i="5"/>
  <c r="AL117" i="5"/>
  <c r="AM117" i="5" s="1"/>
  <c r="AG117" i="5"/>
  <c r="AH117" i="5" s="1"/>
  <c r="AB117" i="5"/>
  <c r="AC117" i="5" s="1"/>
  <c r="X117" i="5"/>
  <c r="W117" i="5"/>
  <c r="S117" i="5"/>
  <c r="N117" i="5"/>
  <c r="M117" i="5"/>
  <c r="PN113" i="5"/>
  <c r="PM113" i="5"/>
  <c r="PI113" i="5"/>
  <c r="PH113" i="5"/>
  <c r="PC113" i="5"/>
  <c r="PD113" i="5" s="1"/>
  <c r="OX113" i="5"/>
  <c r="OY113" i="5" s="1"/>
  <c r="OT113" i="5"/>
  <c r="OS113" i="5"/>
  <c r="OO113" i="5"/>
  <c r="ON113" i="5"/>
  <c r="OI113" i="5"/>
  <c r="OJ113" i="5" s="1"/>
  <c r="OE113" i="5"/>
  <c r="OD113" i="5"/>
  <c r="NZ113" i="5"/>
  <c r="NY113" i="5"/>
  <c r="NU113" i="5"/>
  <c r="NT113" i="5"/>
  <c r="NO113" i="5"/>
  <c r="NP113" i="5" s="1"/>
  <c r="NJ113" i="5"/>
  <c r="NK113" i="5" s="1"/>
  <c r="NF113" i="5"/>
  <c r="NE113" i="5"/>
  <c r="NA113" i="5"/>
  <c r="MZ113" i="5"/>
  <c r="MU113" i="5"/>
  <c r="MV113" i="5" s="1"/>
  <c r="MQ113" i="5"/>
  <c r="MP113" i="5"/>
  <c r="ML113" i="5"/>
  <c r="MK113" i="5"/>
  <c r="MG113" i="5"/>
  <c r="MF113" i="5"/>
  <c r="MA113" i="5"/>
  <c r="MB113" i="5" s="1"/>
  <c r="LV113" i="5"/>
  <c r="LR113" i="5"/>
  <c r="LQ113" i="5"/>
  <c r="LL113" i="5"/>
  <c r="LM113" i="5" s="1"/>
  <c r="LH113" i="5"/>
  <c r="LG113" i="5"/>
  <c r="LB113" i="5"/>
  <c r="LC113" i="5" s="1"/>
  <c r="KW113" i="5"/>
  <c r="KX113" i="5" s="1"/>
  <c r="KR113" i="5"/>
  <c r="KS113" i="5" s="1"/>
  <c r="KN113" i="5"/>
  <c r="KM113" i="5"/>
  <c r="KH113" i="5"/>
  <c r="KI113" i="5" s="1"/>
  <c r="KD113" i="5"/>
  <c r="KC113" i="5"/>
  <c r="JX113" i="5"/>
  <c r="JY113" i="5" s="1"/>
  <c r="JT113" i="5"/>
  <c r="JS113" i="5"/>
  <c r="JN113" i="5"/>
  <c r="JO113" i="5" s="1"/>
  <c r="JJ113" i="5"/>
  <c r="JI113" i="5"/>
  <c r="JD113" i="5"/>
  <c r="JE113" i="5" s="1"/>
  <c r="IZ113" i="5"/>
  <c r="IY113" i="5"/>
  <c r="IT113" i="5"/>
  <c r="IU113" i="5" s="1"/>
  <c r="IP113" i="5"/>
  <c r="IO113" i="5"/>
  <c r="IJ113" i="5"/>
  <c r="IK113" i="5" s="1"/>
  <c r="IE113" i="5"/>
  <c r="ID113" i="5"/>
  <c r="HY113" i="5"/>
  <c r="HZ113" i="5" s="1"/>
  <c r="HU113" i="5"/>
  <c r="HT113" i="5"/>
  <c r="HN113" i="5"/>
  <c r="HO113" i="5" s="1"/>
  <c r="HI113" i="5"/>
  <c r="HH113" i="5"/>
  <c r="HC113" i="5"/>
  <c r="HD113" i="5" s="1"/>
  <c r="GX113" i="5"/>
  <c r="GW113" i="5"/>
  <c r="GR113" i="5"/>
  <c r="GS113" i="5" s="1"/>
  <c r="GN113" i="5"/>
  <c r="GM113" i="5"/>
  <c r="GH113" i="5"/>
  <c r="GI113" i="5" s="1"/>
  <c r="GD113" i="5"/>
  <c r="GC113" i="5"/>
  <c r="FX113" i="5"/>
  <c r="FY113" i="5" s="1"/>
  <c r="FS113" i="5"/>
  <c r="FR113" i="5"/>
  <c r="FN113" i="5"/>
  <c r="FM113" i="5"/>
  <c r="FI113" i="5"/>
  <c r="FH113" i="5"/>
  <c r="FC113" i="5"/>
  <c r="FD113" i="5" s="1"/>
  <c r="EY113" i="5"/>
  <c r="EX113" i="5"/>
  <c r="ES113" i="5"/>
  <c r="ET113" i="5" s="1"/>
  <c r="EO113" i="5"/>
  <c r="EN113" i="5"/>
  <c r="EI113" i="5"/>
  <c r="EJ113" i="5" s="1"/>
  <c r="EE113" i="5"/>
  <c r="ED113" i="5"/>
  <c r="DZ113" i="5"/>
  <c r="DU113" i="5"/>
  <c r="DO113" i="5"/>
  <c r="DP113" i="5" s="1"/>
  <c r="DJ113" i="5"/>
  <c r="DK113" i="5" s="1"/>
  <c r="DF113" i="5"/>
  <c r="DE113" i="5"/>
  <c r="CZ113" i="5"/>
  <c r="DA113" i="5" s="1"/>
  <c r="CV113" i="5"/>
  <c r="CU113" i="5"/>
  <c r="CP113" i="5"/>
  <c r="CQ113" i="5" s="1"/>
  <c r="CL113" i="5"/>
  <c r="CK113" i="5"/>
  <c r="CG113" i="5"/>
  <c r="CF113" i="5"/>
  <c r="CA113" i="5"/>
  <c r="CB113" i="5" s="1"/>
  <c r="BV113" i="5"/>
  <c r="BW113" i="5" s="1"/>
  <c r="BQ113" i="5"/>
  <c r="BP113" i="5"/>
  <c r="BK113" i="5"/>
  <c r="BL113" i="5" s="1"/>
  <c r="BF113" i="5"/>
  <c r="BG113" i="5" s="1"/>
  <c r="BA113" i="5"/>
  <c r="BB113" i="5" s="1"/>
  <c r="AW113" i="5"/>
  <c r="AV113" i="5"/>
  <c r="AQ113" i="5"/>
  <c r="AR113" i="5" s="1"/>
  <c r="AL113" i="5"/>
  <c r="AM113" i="5" s="1"/>
  <c r="AG113" i="5"/>
  <c r="AH113" i="5" s="1"/>
  <c r="AC113" i="5"/>
  <c r="AB113" i="5"/>
  <c r="W113" i="5"/>
  <c r="X113" i="5" s="1"/>
  <c r="S113" i="5"/>
  <c r="R113" i="5"/>
  <c r="M113" i="5"/>
  <c r="N113" i="5" s="1"/>
  <c r="FS112" i="5"/>
  <c r="PM109" i="5"/>
  <c r="PN109" i="5" s="1"/>
  <c r="PI109" i="5"/>
  <c r="PH109" i="5"/>
  <c r="PD109" i="5"/>
  <c r="PC109" i="5"/>
  <c r="OY109" i="5"/>
  <c r="OX109" i="5"/>
  <c r="OS109" i="5"/>
  <c r="OT109" i="5" s="1"/>
  <c r="ON109" i="5"/>
  <c r="OO109" i="5" s="1"/>
  <c r="OJ109" i="5"/>
  <c r="OI109" i="5"/>
  <c r="OE109" i="5"/>
  <c r="OD109" i="5"/>
  <c r="NY109" i="5"/>
  <c r="NZ109" i="5" s="1"/>
  <c r="NU109" i="5"/>
  <c r="NT109" i="5"/>
  <c r="NP109" i="5"/>
  <c r="NO109" i="5"/>
  <c r="NK109" i="5"/>
  <c r="NJ109" i="5"/>
  <c r="NE109" i="5"/>
  <c r="NF109" i="5" s="1"/>
  <c r="MZ109" i="5"/>
  <c r="NA109" i="5" s="1"/>
  <c r="MV109" i="5"/>
  <c r="MU109" i="5"/>
  <c r="MQ109" i="5"/>
  <c r="MP109" i="5"/>
  <c r="MK109" i="5"/>
  <c r="ML109" i="5" s="1"/>
  <c r="MF109" i="5"/>
  <c r="MG109" i="5" s="1"/>
  <c r="MB109" i="5"/>
  <c r="MA109" i="5"/>
  <c r="LW109" i="5"/>
  <c r="LV109" i="5"/>
  <c r="LQ109" i="5"/>
  <c r="LR109" i="5" s="1"/>
  <c r="LM109" i="5"/>
  <c r="LL109" i="5"/>
  <c r="LH109" i="5"/>
  <c r="LG109" i="5"/>
  <c r="LC109" i="5"/>
  <c r="LB109" i="5"/>
  <c r="KW109" i="5"/>
  <c r="KX109" i="5" s="1"/>
  <c r="KS109" i="5"/>
  <c r="KR109" i="5"/>
  <c r="KN109" i="5"/>
  <c r="KM109" i="5"/>
  <c r="KI109" i="5"/>
  <c r="KH109" i="5"/>
  <c r="KC109" i="5"/>
  <c r="KD109" i="5" s="1"/>
  <c r="JX109" i="5"/>
  <c r="JY109" i="5" s="1"/>
  <c r="JT109" i="5"/>
  <c r="JS109" i="5"/>
  <c r="JO109" i="5"/>
  <c r="JN109" i="5"/>
  <c r="JI109" i="5"/>
  <c r="JJ109" i="5" s="1"/>
  <c r="JE109" i="5"/>
  <c r="JD109" i="5"/>
  <c r="IZ109" i="5"/>
  <c r="IY109" i="5"/>
  <c r="IU109" i="5"/>
  <c r="IT109" i="5"/>
  <c r="IP109" i="5"/>
  <c r="IO109" i="5"/>
  <c r="IK109" i="5"/>
  <c r="IJ109" i="5"/>
  <c r="IE109" i="5"/>
  <c r="ID109" i="5"/>
  <c r="HZ109" i="5"/>
  <c r="HY109" i="5"/>
  <c r="HT109" i="5"/>
  <c r="HU109" i="5" s="1"/>
  <c r="HN109" i="5"/>
  <c r="HO109" i="5" s="1"/>
  <c r="HI109" i="5"/>
  <c r="HH109" i="5"/>
  <c r="HD109" i="5"/>
  <c r="HC109" i="5"/>
  <c r="GW109" i="5"/>
  <c r="GX109" i="5" s="1"/>
  <c r="GS109" i="5"/>
  <c r="GR109" i="5"/>
  <c r="GN109" i="5"/>
  <c r="GM109" i="5"/>
  <c r="GI109" i="5"/>
  <c r="GH109" i="5"/>
  <c r="GC109" i="5"/>
  <c r="GD109" i="5" s="1"/>
  <c r="FX109" i="5"/>
  <c r="FY109" i="5" s="1"/>
  <c r="FS109" i="5"/>
  <c r="FR109" i="5"/>
  <c r="FN109" i="5"/>
  <c r="FM109" i="5"/>
  <c r="FH109" i="5"/>
  <c r="FI109" i="5" s="1"/>
  <c r="FC109" i="5"/>
  <c r="FD109" i="5" s="1"/>
  <c r="EY109" i="5"/>
  <c r="EX109" i="5"/>
  <c r="ET109" i="5"/>
  <c r="ES109" i="5"/>
  <c r="EN109" i="5"/>
  <c r="EO109" i="5" s="1"/>
  <c r="EJ109" i="5"/>
  <c r="EI109" i="5"/>
  <c r="EE109" i="5"/>
  <c r="ED109" i="5"/>
  <c r="DZ109" i="5"/>
  <c r="DY109" i="5"/>
  <c r="DT109" i="5"/>
  <c r="DU109" i="5" s="1"/>
  <c r="DP109" i="5"/>
  <c r="DO109" i="5"/>
  <c r="DK109" i="5"/>
  <c r="DJ109" i="5"/>
  <c r="DF109" i="5"/>
  <c r="DE109" i="5"/>
  <c r="CZ109" i="5"/>
  <c r="DA109" i="5" s="1"/>
  <c r="CU109" i="5"/>
  <c r="CV109" i="5" s="1"/>
  <c r="CQ109" i="5"/>
  <c r="CP109" i="5"/>
  <c r="CL109" i="5"/>
  <c r="CK109" i="5"/>
  <c r="CF109" i="5"/>
  <c r="CG109" i="5" s="1"/>
  <c r="CB109" i="5"/>
  <c r="CA109" i="5"/>
  <c r="BW109" i="5"/>
  <c r="BV109" i="5"/>
  <c r="BQ109" i="5"/>
  <c r="BP109" i="5"/>
  <c r="BK109" i="5"/>
  <c r="BL109" i="5" s="1"/>
  <c r="BF109" i="5"/>
  <c r="BG109" i="5" s="1"/>
  <c r="BB109" i="5"/>
  <c r="BA109" i="5"/>
  <c r="AW109" i="5"/>
  <c r="AV109" i="5"/>
  <c r="AQ109" i="5"/>
  <c r="AR109" i="5" s="1"/>
  <c r="AM109" i="5"/>
  <c r="AL109" i="5"/>
  <c r="AH109" i="5"/>
  <c r="AG109" i="5"/>
  <c r="AC109" i="5"/>
  <c r="AB109" i="5"/>
  <c r="W109" i="5"/>
  <c r="X109" i="5" s="1"/>
  <c r="R109" i="5"/>
  <c r="S109" i="5" s="1"/>
  <c r="N109" i="5"/>
  <c r="M109" i="5"/>
  <c r="PN102" i="5"/>
  <c r="PM102" i="5"/>
  <c r="PH102" i="5"/>
  <c r="PI102" i="5" s="1"/>
  <c r="PC102" i="5"/>
  <c r="PD102" i="5" s="1"/>
  <c r="OY102" i="5"/>
  <c r="OX102" i="5"/>
  <c r="OT102" i="5"/>
  <c r="OS102" i="5"/>
  <c r="ON102" i="5"/>
  <c r="OO102" i="5" s="1"/>
  <c r="OJ102" i="5"/>
  <c r="OI102" i="5"/>
  <c r="OE102" i="5"/>
  <c r="OD102" i="5"/>
  <c r="NZ102" i="5"/>
  <c r="NY102" i="5"/>
  <c r="NT102" i="5"/>
  <c r="NU102" i="5" s="1"/>
  <c r="NP102" i="5"/>
  <c r="NO102" i="5"/>
  <c r="NK102" i="5"/>
  <c r="NJ102" i="5"/>
  <c r="NF102" i="5"/>
  <c r="NE102" i="5"/>
  <c r="MZ102" i="5"/>
  <c r="NA102" i="5" s="1"/>
  <c r="MU102" i="5"/>
  <c r="MV102" i="5" s="1"/>
  <c r="MQ102" i="5"/>
  <c r="MP102" i="5"/>
  <c r="ML102" i="5"/>
  <c r="MK102" i="5"/>
  <c r="MF102" i="5"/>
  <c r="MG102" i="5" s="1"/>
  <c r="MB102" i="5"/>
  <c r="MA102" i="5"/>
  <c r="LW102" i="5"/>
  <c r="LV102" i="5"/>
  <c r="LR102" i="5"/>
  <c r="LQ102" i="5"/>
  <c r="LL102" i="5"/>
  <c r="LM102" i="5" s="1"/>
  <c r="LG102" i="5"/>
  <c r="LH102" i="5" s="1"/>
  <c r="LC102" i="5"/>
  <c r="LB102" i="5"/>
  <c r="KX102" i="5"/>
  <c r="KW102" i="5"/>
  <c r="KR102" i="5"/>
  <c r="KS102" i="5" s="1"/>
  <c r="KN102" i="5"/>
  <c r="KM102" i="5"/>
  <c r="KI102" i="5"/>
  <c r="KH102" i="5"/>
  <c r="KD102" i="5"/>
  <c r="KC102" i="5"/>
  <c r="JX102" i="5"/>
  <c r="JY102" i="5" s="1"/>
  <c r="JS102" i="5"/>
  <c r="JT102" i="5" s="1"/>
  <c r="JO102" i="5"/>
  <c r="JN102" i="5"/>
  <c r="JJ102" i="5"/>
  <c r="JI102" i="5"/>
  <c r="JD102" i="5"/>
  <c r="JE102" i="5" s="1"/>
  <c r="IY102" i="5"/>
  <c r="IZ102" i="5" s="1"/>
  <c r="IU102" i="5"/>
  <c r="IT102" i="5"/>
  <c r="IP102" i="5"/>
  <c r="IO102" i="5"/>
  <c r="IJ102" i="5"/>
  <c r="IK102" i="5" s="1"/>
  <c r="IE102" i="5"/>
  <c r="ID102" i="5"/>
  <c r="HZ102" i="5"/>
  <c r="HY102" i="5"/>
  <c r="HU102" i="5"/>
  <c r="HT102" i="5"/>
  <c r="HN102" i="5"/>
  <c r="HO102" i="5" s="1"/>
  <c r="HI102" i="5"/>
  <c r="HH102" i="5"/>
  <c r="HD102" i="5"/>
  <c r="HC102" i="5"/>
  <c r="GX102" i="5"/>
  <c r="GW102" i="5"/>
  <c r="GR102" i="5"/>
  <c r="GS102" i="5" s="1"/>
  <c r="GM102" i="5"/>
  <c r="GN102" i="5" s="1"/>
  <c r="GI102" i="5"/>
  <c r="GH102" i="5"/>
  <c r="GD102" i="5"/>
  <c r="GC102" i="5"/>
  <c r="FX102" i="5"/>
  <c r="FY102" i="5" s="1"/>
  <c r="FS102" i="5"/>
  <c r="FR102" i="5"/>
  <c r="FN102" i="5"/>
  <c r="FM102" i="5"/>
  <c r="FI102" i="5"/>
  <c r="FH102" i="5"/>
  <c r="FC102" i="5"/>
  <c r="FD102" i="5" s="1"/>
  <c r="EX102" i="5"/>
  <c r="EY102" i="5" s="1"/>
  <c r="ET102" i="5"/>
  <c r="ES102" i="5"/>
  <c r="EO102" i="5"/>
  <c r="EN102" i="5"/>
  <c r="EI102" i="5"/>
  <c r="EJ102" i="5" s="1"/>
  <c r="EE102" i="5"/>
  <c r="ED102" i="5"/>
  <c r="DZ102" i="5"/>
  <c r="DY102" i="5"/>
  <c r="DU102" i="5"/>
  <c r="DT102" i="5"/>
  <c r="DO102" i="5"/>
  <c r="DP102" i="5" s="1"/>
  <c r="DJ102" i="5"/>
  <c r="DK102" i="5" s="1"/>
  <c r="DF102" i="5"/>
  <c r="DE102" i="5"/>
  <c r="DA102" i="5"/>
  <c r="CZ102" i="5"/>
  <c r="CU102" i="5"/>
  <c r="CV102" i="5" s="1"/>
  <c r="CP102" i="5"/>
  <c r="CQ102" i="5" s="1"/>
  <c r="CL102" i="5"/>
  <c r="CK102" i="5"/>
  <c r="CG102" i="5"/>
  <c r="CF102" i="5"/>
  <c r="CA102" i="5"/>
  <c r="CB102" i="5" s="1"/>
  <c r="BW102" i="5"/>
  <c r="BV102" i="5"/>
  <c r="BQ102" i="5"/>
  <c r="BP102" i="5"/>
  <c r="BL102" i="5"/>
  <c r="BK102" i="5"/>
  <c r="BF102" i="5"/>
  <c r="BG102" i="5" s="1"/>
  <c r="BB102" i="5"/>
  <c r="BA102" i="5"/>
  <c r="AW102" i="5"/>
  <c r="AV102" i="5"/>
  <c r="AR102" i="5"/>
  <c r="AQ102" i="5"/>
  <c r="AL102" i="5"/>
  <c r="AM102" i="5" s="1"/>
  <c r="AG102" i="5"/>
  <c r="AH102" i="5" s="1"/>
  <c r="AC102" i="5"/>
  <c r="AB102" i="5"/>
  <c r="X102" i="5"/>
  <c r="W102" i="5"/>
  <c r="R102" i="5"/>
  <c r="S102" i="5" s="1"/>
  <c r="N102" i="5"/>
  <c r="M102" i="5"/>
  <c r="PN98" i="5"/>
  <c r="PM98" i="5"/>
  <c r="PI98" i="5"/>
  <c r="PH98" i="5"/>
  <c r="PC98" i="5"/>
  <c r="PD98" i="5" s="1"/>
  <c r="OX98" i="5"/>
  <c r="OY98" i="5" s="1"/>
  <c r="OT98" i="5"/>
  <c r="OS98" i="5"/>
  <c r="OO98" i="5"/>
  <c r="ON98" i="5"/>
  <c r="OI98" i="5"/>
  <c r="OJ98" i="5" s="1"/>
  <c r="OE98" i="5"/>
  <c r="OD98" i="5"/>
  <c r="NZ98" i="5"/>
  <c r="NY98" i="5"/>
  <c r="NU98" i="5"/>
  <c r="NT98" i="5"/>
  <c r="NO98" i="5"/>
  <c r="NP98" i="5" s="1"/>
  <c r="NJ98" i="5"/>
  <c r="NK98" i="5" s="1"/>
  <c r="NF98" i="5"/>
  <c r="NE98" i="5"/>
  <c r="NA98" i="5"/>
  <c r="MZ98" i="5"/>
  <c r="MU98" i="5"/>
  <c r="MV98" i="5" s="1"/>
  <c r="MP98" i="5"/>
  <c r="MQ98" i="5" s="1"/>
  <c r="ML98" i="5"/>
  <c r="MK98" i="5"/>
  <c r="MG98" i="5"/>
  <c r="MF98" i="5"/>
  <c r="MA98" i="5"/>
  <c r="MB98" i="5" s="1"/>
  <c r="LW98" i="5"/>
  <c r="LV98" i="5"/>
  <c r="LR98" i="5"/>
  <c r="LQ98" i="5"/>
  <c r="LM98" i="5"/>
  <c r="LL98" i="5"/>
  <c r="LG98" i="5"/>
  <c r="LH98" i="5" s="1"/>
  <c r="LC98" i="5"/>
  <c r="LB98" i="5"/>
  <c r="KX98" i="5"/>
  <c r="KW98" i="5"/>
  <c r="KS98" i="5"/>
  <c r="KR98" i="5"/>
  <c r="KM98" i="5"/>
  <c r="KN98" i="5" s="1"/>
  <c r="KH98" i="5"/>
  <c r="KI98" i="5" s="1"/>
  <c r="KD98" i="5"/>
  <c r="KC98" i="5"/>
  <c r="JY98" i="5"/>
  <c r="JX98" i="5"/>
  <c r="JS98" i="5"/>
  <c r="JT98" i="5" s="1"/>
  <c r="JO98" i="5"/>
  <c r="JN98" i="5"/>
  <c r="JJ98" i="5"/>
  <c r="JI98" i="5"/>
  <c r="JE98" i="5"/>
  <c r="JD98" i="5"/>
  <c r="IY98" i="5"/>
  <c r="IZ98" i="5" s="1"/>
  <c r="IT98" i="5"/>
  <c r="IU98" i="5" s="1"/>
  <c r="IP98" i="5"/>
  <c r="IO98" i="5"/>
  <c r="IK98" i="5"/>
  <c r="IJ98" i="5"/>
  <c r="ID98" i="5"/>
  <c r="IE98" i="5" s="1"/>
  <c r="HZ98" i="5"/>
  <c r="HY98" i="5"/>
  <c r="HU98" i="5"/>
  <c r="HT98" i="5"/>
  <c r="HO98" i="5"/>
  <c r="HN98" i="5"/>
  <c r="HH98" i="5"/>
  <c r="HI98" i="5" s="1"/>
  <c r="HC98" i="5"/>
  <c r="HD98" i="5" s="1"/>
  <c r="GX98" i="5"/>
  <c r="GW98" i="5"/>
  <c r="GS98" i="5"/>
  <c r="GR98" i="5"/>
  <c r="GM98" i="5"/>
  <c r="GN98" i="5" s="1"/>
  <c r="GH98" i="5"/>
  <c r="GI98" i="5" s="1"/>
  <c r="GD98" i="5"/>
  <c r="GC98" i="5"/>
  <c r="FY98" i="5"/>
  <c r="FX98" i="5"/>
  <c r="FR98" i="5"/>
  <c r="FS98" i="5" s="1"/>
  <c r="FN98" i="5"/>
  <c r="FM98" i="5"/>
  <c r="FI98" i="5"/>
  <c r="FH98" i="5"/>
  <c r="FD98" i="5"/>
  <c r="FC98" i="5"/>
  <c r="EX98" i="5"/>
  <c r="EY98" i="5" s="1"/>
  <c r="ET98" i="5"/>
  <c r="ES98" i="5"/>
  <c r="EO98" i="5"/>
  <c r="EN98" i="5"/>
  <c r="EJ98" i="5"/>
  <c r="EI98" i="5"/>
  <c r="ED98" i="5"/>
  <c r="EE98" i="5" s="1"/>
  <c r="DY98" i="5"/>
  <c r="DZ98" i="5" s="1"/>
  <c r="DU98" i="5"/>
  <c r="DT98" i="5"/>
  <c r="DP98" i="5"/>
  <c r="DO98" i="5"/>
  <c r="DJ98" i="5"/>
  <c r="DK98" i="5" s="1"/>
  <c r="DF98" i="5"/>
  <c r="DE98" i="5"/>
  <c r="DA98" i="5"/>
  <c r="CZ98" i="5"/>
  <c r="CV98" i="5"/>
  <c r="CU98" i="5"/>
  <c r="CP98" i="5"/>
  <c r="CQ98" i="5" s="1"/>
  <c r="CK98" i="5"/>
  <c r="CL98" i="5" s="1"/>
  <c r="CG98" i="5"/>
  <c r="CF98" i="5"/>
  <c r="CB98" i="5"/>
  <c r="CA98" i="5"/>
  <c r="BV98" i="5"/>
  <c r="BW98" i="5" s="1"/>
  <c r="BQ98" i="5"/>
  <c r="BP98" i="5"/>
  <c r="BL98" i="5"/>
  <c r="BK98" i="5"/>
  <c r="BG98" i="5"/>
  <c r="BF98" i="5"/>
  <c r="BA98" i="5"/>
  <c r="BB98" i="5" s="1"/>
  <c r="AV98" i="5"/>
  <c r="AW98" i="5" s="1"/>
  <c r="AR98" i="5"/>
  <c r="AQ98" i="5"/>
  <c r="AM98" i="5"/>
  <c r="AL98" i="5"/>
  <c r="AG98" i="5"/>
  <c r="AH98" i="5" s="1"/>
  <c r="AB98" i="5"/>
  <c r="AC98" i="5" s="1"/>
  <c r="X98" i="5"/>
  <c r="W98" i="5"/>
  <c r="S98" i="5"/>
  <c r="R98" i="5"/>
  <c r="M98" i="5"/>
  <c r="N98" i="5" s="1"/>
  <c r="PN94" i="5"/>
  <c r="PM94" i="5"/>
  <c r="PL94" i="5"/>
  <c r="PI94" i="5"/>
  <c r="PH94" i="5"/>
  <c r="PG94" i="5"/>
  <c r="PC94" i="5"/>
  <c r="PB94" i="5"/>
  <c r="PD94" i="5" s="1"/>
  <c r="OY94" i="5"/>
  <c r="OX94" i="5"/>
  <c r="OS94" i="5"/>
  <c r="OT94" i="5" s="1"/>
  <c r="OO94" i="5"/>
  <c r="ON94" i="5"/>
  <c r="OI94" i="5"/>
  <c r="OJ94" i="5" s="1"/>
  <c r="OD94" i="5"/>
  <c r="OE94" i="5" s="1"/>
  <c r="NY94" i="5"/>
  <c r="NZ94" i="5" s="1"/>
  <c r="NU94" i="5"/>
  <c r="NT94" i="5"/>
  <c r="NO94" i="5"/>
  <c r="NP94" i="5" s="1"/>
  <c r="NJ94" i="5"/>
  <c r="NK94" i="5" s="1"/>
  <c r="NE94" i="5"/>
  <c r="NF94" i="5" s="1"/>
  <c r="NA94" i="5"/>
  <c r="MZ94" i="5"/>
  <c r="MU94" i="5"/>
  <c r="MV94" i="5" s="1"/>
  <c r="MP94" i="5"/>
  <c r="MQ94" i="5" s="1"/>
  <c r="MK94" i="5"/>
  <c r="ML94" i="5" s="1"/>
  <c r="MG94" i="5"/>
  <c r="MF94" i="5"/>
  <c r="MA94" i="5"/>
  <c r="MB94" i="5" s="1"/>
  <c r="LW94" i="5"/>
  <c r="LV94" i="5"/>
  <c r="LQ94" i="5"/>
  <c r="LR94" i="5" s="1"/>
  <c r="LM94" i="5"/>
  <c r="LL94" i="5"/>
  <c r="LG94" i="5"/>
  <c r="LH94" i="5" s="1"/>
  <c r="LB94" i="5"/>
  <c r="LC94" i="5" s="1"/>
  <c r="KW94" i="5"/>
  <c r="KX94" i="5" s="1"/>
  <c r="KS94" i="5"/>
  <c r="KR94" i="5"/>
  <c r="KM94" i="5"/>
  <c r="KN94" i="5" s="1"/>
  <c r="KH94" i="5"/>
  <c r="KI94" i="5" s="1"/>
  <c r="KC94" i="5"/>
  <c r="KD94" i="5" s="1"/>
  <c r="JY94" i="5"/>
  <c r="JX94" i="5"/>
  <c r="JS94" i="5"/>
  <c r="JT94" i="5" s="1"/>
  <c r="JN94" i="5"/>
  <c r="JO94" i="5" s="1"/>
  <c r="JI94" i="5"/>
  <c r="JJ94" i="5" s="1"/>
  <c r="JE94" i="5"/>
  <c r="JD94" i="5"/>
  <c r="IY94" i="5"/>
  <c r="IZ94" i="5" s="1"/>
  <c r="IU94" i="5"/>
  <c r="IT94" i="5"/>
  <c r="IO94" i="5"/>
  <c r="IP94" i="5" s="1"/>
  <c r="IK94" i="5"/>
  <c r="IJ94" i="5"/>
  <c r="II94" i="5"/>
  <c r="ID94" i="5"/>
  <c r="IE94" i="5" s="1"/>
  <c r="HZ94" i="5"/>
  <c r="HY94" i="5"/>
  <c r="HU94" i="5"/>
  <c r="HT94" i="5"/>
  <c r="HN94" i="5"/>
  <c r="HO94" i="5" s="1"/>
  <c r="HI94" i="5"/>
  <c r="HH94" i="5"/>
  <c r="HD94" i="5"/>
  <c r="HC94" i="5"/>
  <c r="GX94" i="5"/>
  <c r="GW94" i="5"/>
  <c r="GR94" i="5"/>
  <c r="GS94" i="5" s="1"/>
  <c r="GM94" i="5"/>
  <c r="GN94" i="5" s="1"/>
  <c r="GI94" i="5"/>
  <c r="GH94" i="5"/>
  <c r="GD94" i="5"/>
  <c r="GC94" i="5"/>
  <c r="FX94" i="5"/>
  <c r="FY94" i="5" s="1"/>
  <c r="FS94" i="5"/>
  <c r="FR94" i="5"/>
  <c r="FN94" i="5"/>
  <c r="FM94" i="5"/>
  <c r="FI94" i="5"/>
  <c r="FH94" i="5"/>
  <c r="FC94" i="5"/>
  <c r="FD94" i="5" s="1"/>
  <c r="EX94" i="5"/>
  <c r="EY94" i="5" s="1"/>
  <c r="ET94" i="5"/>
  <c r="ES94" i="5"/>
  <c r="EO94" i="5"/>
  <c r="EN94" i="5"/>
  <c r="EI94" i="5"/>
  <c r="EJ94" i="5" s="1"/>
  <c r="ED94" i="5"/>
  <c r="EE94" i="5" s="1"/>
  <c r="DZ94" i="5"/>
  <c r="DY94" i="5"/>
  <c r="DU94" i="5"/>
  <c r="DT94" i="5"/>
  <c r="DO94" i="5"/>
  <c r="DP94" i="5" s="1"/>
  <c r="DK94" i="5"/>
  <c r="DJ94" i="5"/>
  <c r="DF94" i="5"/>
  <c r="DE94" i="5"/>
  <c r="DA94" i="5"/>
  <c r="CZ94" i="5"/>
  <c r="CU94" i="5"/>
  <c r="CV94" i="5" s="1"/>
  <c r="CQ94" i="5"/>
  <c r="CP94" i="5"/>
  <c r="CL94" i="5"/>
  <c r="CK94" i="5"/>
  <c r="CG94" i="5"/>
  <c r="CF94" i="5"/>
  <c r="CA94" i="5"/>
  <c r="CB94" i="5" s="1"/>
  <c r="BV94" i="5"/>
  <c r="BW94" i="5" s="1"/>
  <c r="BQ94" i="5"/>
  <c r="BP94" i="5"/>
  <c r="BO94" i="5"/>
  <c r="BL94" i="5"/>
  <c r="BK94" i="5"/>
  <c r="BF94" i="5"/>
  <c r="BE94" i="5"/>
  <c r="BB94" i="5"/>
  <c r="BA94" i="5"/>
  <c r="AW94" i="5"/>
  <c r="AV94" i="5"/>
  <c r="AQ94" i="5"/>
  <c r="AR94" i="5" s="1"/>
  <c r="AL94" i="5"/>
  <c r="AM94" i="5" s="1"/>
  <c r="AH94" i="5"/>
  <c r="AG94" i="5"/>
  <c r="AC94" i="5"/>
  <c r="AB94" i="5"/>
  <c r="W94" i="5"/>
  <c r="X94" i="5" s="1"/>
  <c r="S94" i="5"/>
  <c r="R94" i="5"/>
  <c r="N94" i="5"/>
  <c r="M94" i="5"/>
  <c r="X91" i="5"/>
  <c r="PN87" i="5"/>
  <c r="PM87" i="5"/>
  <c r="PH87" i="5"/>
  <c r="PI87" i="5" s="1"/>
  <c r="PD87" i="5"/>
  <c r="PC87" i="5"/>
  <c r="OX87" i="5"/>
  <c r="OY87" i="5" s="1"/>
  <c r="OT87" i="5"/>
  <c r="OS87" i="5"/>
  <c r="ON87" i="5"/>
  <c r="OO87" i="5" s="1"/>
  <c r="OI87" i="5"/>
  <c r="OJ87" i="5" s="1"/>
  <c r="OD87" i="5"/>
  <c r="OE87" i="5" s="1"/>
  <c r="NZ87" i="5"/>
  <c r="NY87" i="5"/>
  <c r="NT87" i="5"/>
  <c r="NU87" i="5" s="1"/>
  <c r="NP87" i="5"/>
  <c r="NO87" i="5"/>
  <c r="NJ87" i="5"/>
  <c r="NK87" i="5" s="1"/>
  <c r="NF87" i="5"/>
  <c r="NE87" i="5"/>
  <c r="MZ87" i="5"/>
  <c r="NA87" i="5" s="1"/>
  <c r="MV87" i="5"/>
  <c r="MU87" i="5"/>
  <c r="MP87" i="5"/>
  <c r="MQ87" i="5" s="1"/>
  <c r="ML87" i="5"/>
  <c r="MK87" i="5"/>
  <c r="MF87" i="5"/>
  <c r="MG87" i="5" s="1"/>
  <c r="MB87" i="5"/>
  <c r="MA87" i="5"/>
  <c r="LV87" i="5"/>
  <c r="LW87" i="5" s="1"/>
  <c r="LR87" i="5"/>
  <c r="LQ87" i="5"/>
  <c r="LL87" i="5"/>
  <c r="LM87" i="5" s="1"/>
  <c r="LG87" i="5"/>
  <c r="LH87" i="5" s="1"/>
  <c r="LB87" i="5"/>
  <c r="LC87" i="5" s="1"/>
  <c r="KX87" i="5"/>
  <c r="KW87" i="5"/>
  <c r="KR87" i="5"/>
  <c r="KS87" i="5" s="1"/>
  <c r="KN87" i="5"/>
  <c r="KM87" i="5"/>
  <c r="KH87" i="5"/>
  <c r="KI87" i="5" s="1"/>
  <c r="KD87" i="5"/>
  <c r="KC87" i="5"/>
  <c r="JX87" i="5"/>
  <c r="JY87" i="5" s="1"/>
  <c r="JT87" i="5"/>
  <c r="JS87" i="5"/>
  <c r="JN87" i="5"/>
  <c r="JO87" i="5" s="1"/>
  <c r="JJ87" i="5"/>
  <c r="JI87" i="5"/>
  <c r="JD87" i="5"/>
  <c r="JE87" i="5" s="1"/>
  <c r="IY87" i="5"/>
  <c r="IZ87" i="5" s="1"/>
  <c r="IT87" i="5"/>
  <c r="IU87" i="5" s="1"/>
  <c r="IP87" i="5"/>
  <c r="IO87" i="5"/>
  <c r="IJ87" i="5"/>
  <c r="II87" i="5"/>
  <c r="IK87" i="5" s="1"/>
  <c r="IE87" i="5"/>
  <c r="ID87" i="5"/>
  <c r="HZ87" i="5"/>
  <c r="HY87" i="5"/>
  <c r="HU87" i="5"/>
  <c r="HT87" i="5"/>
  <c r="HO87" i="5"/>
  <c r="HN87" i="5"/>
  <c r="HI87" i="5"/>
  <c r="HH87" i="5"/>
  <c r="HD87" i="5"/>
  <c r="HC87" i="5"/>
  <c r="GX87" i="5"/>
  <c r="GW87" i="5"/>
  <c r="GS87" i="5"/>
  <c r="GR87" i="5"/>
  <c r="GN87" i="5"/>
  <c r="GM87" i="5"/>
  <c r="GI87" i="5"/>
  <c r="GH87" i="5"/>
  <c r="GD87" i="5"/>
  <c r="GC87" i="5"/>
  <c r="FY87" i="5"/>
  <c r="FX87" i="5"/>
  <c r="FS87" i="5"/>
  <c r="FR87" i="5"/>
  <c r="FN87" i="5"/>
  <c r="FM87" i="5"/>
  <c r="FI87" i="5"/>
  <c r="FH87" i="5"/>
  <c r="FD87" i="5"/>
  <c r="FC87" i="5"/>
  <c r="EY87" i="5"/>
  <c r="EX87" i="5"/>
  <c r="ET87" i="5"/>
  <c r="ES87" i="5"/>
  <c r="EO87" i="5"/>
  <c r="EN87" i="5"/>
  <c r="EJ87" i="5"/>
  <c r="EI87" i="5"/>
  <c r="EE87" i="5"/>
  <c r="ED87" i="5"/>
  <c r="DZ87" i="5"/>
  <c r="DY87" i="5"/>
  <c r="DU87" i="5"/>
  <c r="DT87" i="5"/>
  <c r="DP87" i="5"/>
  <c r="DO87" i="5"/>
  <c r="DK87" i="5"/>
  <c r="DJ87" i="5"/>
  <c r="DF87" i="5"/>
  <c r="DE87" i="5"/>
  <c r="CZ87" i="5"/>
  <c r="DA87" i="5" s="1"/>
  <c r="CV87" i="5"/>
  <c r="CU87" i="5"/>
  <c r="CQ87" i="5"/>
  <c r="CP87" i="5"/>
  <c r="CK87" i="5"/>
  <c r="CG87" i="5"/>
  <c r="CF87" i="5"/>
  <c r="CA87" i="5"/>
  <c r="CB87" i="5" s="1"/>
  <c r="BW87" i="5"/>
  <c r="BV87" i="5"/>
  <c r="BP87" i="5"/>
  <c r="BQ87" i="5" s="1"/>
  <c r="BL87" i="5"/>
  <c r="BK87" i="5"/>
  <c r="BF87" i="5"/>
  <c r="BG87" i="5" s="1"/>
  <c r="BB87" i="5"/>
  <c r="BA87" i="5"/>
  <c r="AV87" i="5"/>
  <c r="AW87" i="5" s="1"/>
  <c r="AR87" i="5"/>
  <c r="AQ87" i="5"/>
  <c r="AL87" i="5"/>
  <c r="AM87" i="5" s="1"/>
  <c r="AG87" i="5"/>
  <c r="AH87" i="5" s="1"/>
  <c r="AB87" i="5"/>
  <c r="AC87" i="5" s="1"/>
  <c r="X87" i="5"/>
  <c r="W87" i="5"/>
  <c r="R87" i="5"/>
  <c r="S87" i="5" s="1"/>
  <c r="M87" i="5"/>
  <c r="N87" i="5" s="1"/>
  <c r="PM83" i="5"/>
  <c r="PN83" i="5" s="1"/>
  <c r="PI83" i="5"/>
  <c r="PH83" i="5"/>
  <c r="PC83" i="5"/>
  <c r="PD83" i="5" s="1"/>
  <c r="OY83" i="5"/>
  <c r="OX83" i="5"/>
  <c r="OS83" i="5"/>
  <c r="OT83" i="5" s="1"/>
  <c r="OO83" i="5"/>
  <c r="ON83" i="5"/>
  <c r="OI83" i="5"/>
  <c r="OJ83" i="5" s="1"/>
  <c r="OE83" i="5"/>
  <c r="OD83" i="5"/>
  <c r="NY83" i="5"/>
  <c r="NZ83" i="5" s="1"/>
  <c r="NU83" i="5"/>
  <c r="NT83" i="5"/>
  <c r="NO83" i="5"/>
  <c r="NP83" i="5" s="1"/>
  <c r="NK83" i="5"/>
  <c r="NJ83" i="5"/>
  <c r="NE83" i="5"/>
  <c r="NF83" i="5" s="1"/>
  <c r="NA83" i="5"/>
  <c r="MZ83" i="5"/>
  <c r="MU83" i="5"/>
  <c r="MV83" i="5" s="1"/>
  <c r="MP83" i="5"/>
  <c r="MQ83" i="5" s="1"/>
  <c r="MK83" i="5"/>
  <c r="ML83" i="5" s="1"/>
  <c r="MG83" i="5"/>
  <c r="MF83" i="5"/>
  <c r="MA83" i="5"/>
  <c r="MB83" i="5" s="1"/>
  <c r="LW83" i="5"/>
  <c r="LV83" i="5"/>
  <c r="LQ83" i="5"/>
  <c r="LR83" i="5" s="1"/>
  <c r="LM83" i="5"/>
  <c r="LL83" i="5"/>
  <c r="LG83" i="5"/>
  <c r="LH83" i="5" s="1"/>
  <c r="LC83" i="5"/>
  <c r="LB83" i="5"/>
  <c r="KW83" i="5"/>
  <c r="KX83" i="5" s="1"/>
  <c r="KS83" i="5"/>
  <c r="KR83" i="5"/>
  <c r="KM83" i="5"/>
  <c r="KN83" i="5" s="1"/>
  <c r="KH83" i="5"/>
  <c r="KI83" i="5" s="1"/>
  <c r="KD83" i="5"/>
  <c r="KC83" i="5"/>
  <c r="JY83" i="5"/>
  <c r="JX83" i="5"/>
  <c r="JS83" i="5"/>
  <c r="JT83" i="5" s="1"/>
  <c r="JN83" i="5"/>
  <c r="JO83" i="5" s="1"/>
  <c r="JI83" i="5"/>
  <c r="JJ83" i="5" s="1"/>
  <c r="JE83" i="5"/>
  <c r="JD83" i="5"/>
  <c r="IY83" i="5"/>
  <c r="IZ83" i="5" s="1"/>
  <c r="IT83" i="5"/>
  <c r="IU83" i="5" s="1"/>
  <c r="IO83" i="5"/>
  <c r="IP83" i="5" s="1"/>
  <c r="IK83" i="5"/>
  <c r="IJ83" i="5"/>
  <c r="ID83" i="5"/>
  <c r="IE83" i="5" s="1"/>
  <c r="HZ83" i="5"/>
  <c r="HY83" i="5"/>
  <c r="HT83" i="5"/>
  <c r="HU83" i="5" s="1"/>
  <c r="HO83" i="5"/>
  <c r="HN83" i="5"/>
  <c r="HH83" i="5"/>
  <c r="HI83" i="5" s="1"/>
  <c r="HD83" i="5"/>
  <c r="HC83" i="5"/>
  <c r="GW83" i="5"/>
  <c r="GX83" i="5" s="1"/>
  <c r="GS83" i="5"/>
  <c r="GR83" i="5"/>
  <c r="GM83" i="5"/>
  <c r="GN83" i="5" s="1"/>
  <c r="GH83" i="5"/>
  <c r="GI83" i="5" s="1"/>
  <c r="GD83" i="5"/>
  <c r="GC83" i="5"/>
  <c r="FY83" i="5"/>
  <c r="FX83" i="5"/>
  <c r="FR83" i="5"/>
  <c r="FS83" i="5" s="1"/>
  <c r="FN83" i="5"/>
  <c r="FM83" i="5"/>
  <c r="FI83" i="5"/>
  <c r="FH83" i="5"/>
  <c r="FD83" i="5"/>
  <c r="FC83" i="5"/>
  <c r="EX83" i="5"/>
  <c r="EY83" i="5" s="1"/>
  <c r="ET83" i="5"/>
  <c r="ES83" i="5"/>
  <c r="EN83" i="5"/>
  <c r="EO83" i="5" s="1"/>
  <c r="EJ83" i="5"/>
  <c r="EI83" i="5"/>
  <c r="ED83" i="5"/>
  <c r="EE83" i="5" s="1"/>
  <c r="DY83" i="5"/>
  <c r="DZ83" i="5" s="1"/>
  <c r="DU83" i="5"/>
  <c r="DT83" i="5"/>
  <c r="DP83" i="5"/>
  <c r="DO83" i="5"/>
  <c r="DJ83" i="5"/>
  <c r="DK83" i="5" s="1"/>
  <c r="DE83" i="5"/>
  <c r="DF83" i="5" s="1"/>
  <c r="CZ83" i="5"/>
  <c r="DA83" i="5" s="1"/>
  <c r="CV83" i="5"/>
  <c r="CU83" i="5"/>
  <c r="CP83" i="5"/>
  <c r="CQ83" i="5" s="1"/>
  <c r="CK83" i="5"/>
  <c r="CL83" i="5" s="1"/>
  <c r="CF83" i="5"/>
  <c r="CG83" i="5" s="1"/>
  <c r="CB83" i="5"/>
  <c r="CA83" i="5"/>
  <c r="BV83" i="5"/>
  <c r="BW83" i="5" s="1"/>
  <c r="BQ83" i="5"/>
  <c r="BP83" i="5"/>
  <c r="BK83" i="5"/>
  <c r="BL83" i="5" s="1"/>
  <c r="BG83" i="5"/>
  <c r="BF83" i="5"/>
  <c r="BA83" i="5"/>
  <c r="BB83" i="5" s="1"/>
  <c r="AW83" i="5"/>
  <c r="AV83" i="5"/>
  <c r="AQ83" i="5"/>
  <c r="AR83" i="5" s="1"/>
  <c r="AM83" i="5"/>
  <c r="AL83" i="5"/>
  <c r="AG83" i="5"/>
  <c r="AH83" i="5" s="1"/>
  <c r="AB83" i="5"/>
  <c r="AC83" i="5" s="1"/>
  <c r="X83" i="5"/>
  <c r="W83" i="5"/>
  <c r="S83" i="5"/>
  <c r="R83" i="5"/>
  <c r="M83" i="5"/>
  <c r="N83" i="5" s="1"/>
  <c r="PN76" i="5"/>
  <c r="PM76" i="5"/>
  <c r="PI76" i="5"/>
  <c r="PH76" i="5"/>
  <c r="PD76" i="5"/>
  <c r="PC76" i="5"/>
  <c r="OX76" i="5"/>
  <c r="OY76" i="5" s="1"/>
  <c r="OS76" i="5"/>
  <c r="OT76" i="5" s="1"/>
  <c r="ON76" i="5"/>
  <c r="OO76" i="5" s="1"/>
  <c r="OJ76" i="5"/>
  <c r="OI76" i="5"/>
  <c r="OD76" i="5"/>
  <c r="OE76" i="5" s="1"/>
  <c r="NZ76" i="5"/>
  <c r="NY76" i="5"/>
  <c r="NU76" i="5"/>
  <c r="NT76" i="5"/>
  <c r="NP76" i="5"/>
  <c r="NO76" i="5"/>
  <c r="NJ76" i="5"/>
  <c r="NK76" i="5" s="1"/>
  <c r="NE76" i="5"/>
  <c r="NF76" i="5" s="1"/>
  <c r="NA76" i="5"/>
  <c r="MZ76" i="5"/>
  <c r="MV76" i="5"/>
  <c r="MU76" i="5"/>
  <c r="MP76" i="5"/>
  <c r="MQ76" i="5" s="1"/>
  <c r="MK76" i="5"/>
  <c r="ML76" i="5" s="1"/>
  <c r="MF76" i="5"/>
  <c r="MG76" i="5" s="1"/>
  <c r="MB76" i="5"/>
  <c r="MA76" i="5"/>
  <c r="LV76" i="5"/>
  <c r="LW76" i="5" s="1"/>
  <c r="LR76" i="5"/>
  <c r="LQ76" i="5"/>
  <c r="LL76" i="5"/>
  <c r="LM76" i="5" s="1"/>
  <c r="LH76" i="5"/>
  <c r="LG76" i="5"/>
  <c r="LB76" i="5"/>
  <c r="LC76" i="5" s="1"/>
  <c r="KX76" i="5"/>
  <c r="KW76" i="5"/>
  <c r="KR76" i="5"/>
  <c r="KS76" i="5" s="1"/>
  <c r="KN76" i="5"/>
  <c r="KM76" i="5"/>
  <c r="KH76" i="5"/>
  <c r="KI76" i="5" s="1"/>
  <c r="KC76" i="5"/>
  <c r="KD76" i="5" s="1"/>
  <c r="JY76" i="5"/>
  <c r="JX76" i="5"/>
  <c r="JT76" i="5"/>
  <c r="JS76" i="5"/>
  <c r="JN76" i="5"/>
  <c r="JO76" i="5" s="1"/>
  <c r="JJ76" i="5"/>
  <c r="JI76" i="5"/>
  <c r="JE76" i="5"/>
  <c r="JD76" i="5"/>
  <c r="IZ76" i="5"/>
  <c r="IY76" i="5"/>
  <c r="IT76" i="5"/>
  <c r="IU76" i="5" s="1"/>
  <c r="IO76" i="5"/>
  <c r="IP76" i="5" s="1"/>
  <c r="IJ76" i="5"/>
  <c r="IK76" i="5" s="1"/>
  <c r="IE76" i="5"/>
  <c r="ID76" i="5"/>
  <c r="HY76" i="5"/>
  <c r="HZ76" i="5" s="1"/>
  <c r="HT76" i="5"/>
  <c r="HU76" i="5" s="1"/>
  <c r="HO76" i="5"/>
  <c r="HN76" i="5"/>
  <c r="HI76" i="5"/>
  <c r="HH76" i="5"/>
  <c r="HC76" i="5"/>
  <c r="HD76" i="5" s="1"/>
  <c r="GW76" i="5"/>
  <c r="GX76" i="5" s="1"/>
  <c r="GR76" i="5"/>
  <c r="GS76" i="5" s="1"/>
  <c r="GN76" i="5"/>
  <c r="GM76" i="5"/>
  <c r="GH76" i="5"/>
  <c r="GI76" i="5" s="1"/>
  <c r="GC76" i="5"/>
  <c r="GD76" i="5" s="1"/>
  <c r="FY76" i="5"/>
  <c r="FX76" i="5"/>
  <c r="FS76" i="5"/>
  <c r="FR76" i="5"/>
  <c r="FM76" i="5"/>
  <c r="FN76" i="5" s="1"/>
  <c r="FI76" i="5"/>
  <c r="FH76" i="5"/>
  <c r="FC76" i="5"/>
  <c r="FD76" i="5" s="1"/>
  <c r="EY76" i="5"/>
  <c r="EX76" i="5"/>
  <c r="ES76" i="5"/>
  <c r="ET76" i="5" s="1"/>
  <c r="EO76" i="5"/>
  <c r="EN76" i="5"/>
  <c r="EI76" i="5"/>
  <c r="EJ76" i="5" s="1"/>
  <c r="EE76" i="5"/>
  <c r="ED76" i="5"/>
  <c r="DY76" i="5"/>
  <c r="DZ76" i="5" s="1"/>
  <c r="DT76" i="5"/>
  <c r="DU76" i="5" s="1"/>
  <c r="DP76" i="5"/>
  <c r="DO76" i="5"/>
  <c r="DK76" i="5"/>
  <c r="DJ76" i="5"/>
  <c r="DE76" i="5"/>
  <c r="DF76" i="5" s="1"/>
  <c r="DA76" i="5"/>
  <c r="CZ76" i="5"/>
  <c r="CV76" i="5"/>
  <c r="CU76" i="5"/>
  <c r="CQ76" i="5"/>
  <c r="CP76" i="5"/>
  <c r="CK76" i="5"/>
  <c r="CL76" i="5" s="1"/>
  <c r="CF76" i="5"/>
  <c r="CG76" i="5" s="1"/>
  <c r="CA76" i="5"/>
  <c r="CB76" i="5" s="1"/>
  <c r="BW76" i="5"/>
  <c r="BV76" i="5"/>
  <c r="BP76" i="5"/>
  <c r="BQ76" i="5" s="1"/>
  <c r="BK76" i="5"/>
  <c r="BL76" i="5" s="1"/>
  <c r="BG76" i="5"/>
  <c r="BF76" i="5"/>
  <c r="BB76" i="5"/>
  <c r="BA76" i="5"/>
  <c r="AV76" i="5"/>
  <c r="AW76" i="5" s="1"/>
  <c r="AQ76" i="5"/>
  <c r="AR76" i="5" s="1"/>
  <c r="AL76" i="5"/>
  <c r="AM76" i="5" s="1"/>
  <c r="AG76" i="5"/>
  <c r="AH76" i="5" s="1"/>
  <c r="AB76" i="5"/>
  <c r="AC76" i="5" s="1"/>
  <c r="X76" i="5"/>
  <c r="W76" i="5"/>
  <c r="R76" i="5"/>
  <c r="S76" i="5" s="1"/>
  <c r="M76" i="5"/>
  <c r="N76" i="5" s="1"/>
  <c r="PM72" i="5"/>
  <c r="PN72" i="5" s="1"/>
  <c r="PH72" i="5"/>
  <c r="PI72" i="5" s="1"/>
  <c r="PD72" i="5"/>
  <c r="PC72" i="5"/>
  <c r="OX72" i="5"/>
  <c r="OY72" i="5" s="1"/>
  <c r="OS72" i="5"/>
  <c r="OT72" i="5" s="1"/>
  <c r="ON72" i="5"/>
  <c r="OO72" i="5" s="1"/>
  <c r="OI72" i="5"/>
  <c r="OJ72" i="5" s="1"/>
  <c r="OD72" i="5"/>
  <c r="OE72" i="5" s="1"/>
  <c r="NY72" i="5"/>
  <c r="NZ72" i="5" s="1"/>
  <c r="NT72" i="5"/>
  <c r="NU72" i="5" s="1"/>
  <c r="NP72" i="5"/>
  <c r="NO72" i="5"/>
  <c r="NJ72" i="5"/>
  <c r="NK72" i="5" s="1"/>
  <c r="NE72" i="5"/>
  <c r="NF72" i="5" s="1"/>
  <c r="NA72" i="5"/>
  <c r="MZ72" i="5"/>
  <c r="MU72" i="5"/>
  <c r="MV72" i="5" s="1"/>
  <c r="MP72" i="5"/>
  <c r="MQ72" i="5" s="1"/>
  <c r="MK72" i="5"/>
  <c r="ML72" i="5" s="1"/>
  <c r="MF72" i="5"/>
  <c r="MG72" i="5" s="1"/>
  <c r="MB72" i="5"/>
  <c r="MA72" i="5"/>
  <c r="LV72" i="5"/>
  <c r="LW72" i="5" s="1"/>
  <c r="LQ72" i="5"/>
  <c r="LR72" i="5" s="1"/>
  <c r="LL72" i="5"/>
  <c r="LM72" i="5" s="1"/>
  <c r="LG72" i="5"/>
  <c r="LH72" i="5" s="1"/>
  <c r="LC72" i="5"/>
  <c r="LB72" i="5"/>
  <c r="KW72" i="5"/>
  <c r="KX72" i="5" s="1"/>
  <c r="KR72" i="5"/>
  <c r="KS72" i="5" s="1"/>
  <c r="KN72" i="5"/>
  <c r="KM72" i="5"/>
  <c r="KI72" i="5"/>
  <c r="KH72" i="5"/>
  <c r="KC72" i="5"/>
  <c r="KD72" i="5" s="1"/>
  <c r="JY72" i="5"/>
  <c r="JX72" i="5"/>
  <c r="JT72" i="5"/>
  <c r="JS72" i="5"/>
  <c r="JN72" i="5"/>
  <c r="JO72" i="5" s="1"/>
  <c r="JI72" i="5"/>
  <c r="JJ72" i="5" s="1"/>
  <c r="JD72" i="5"/>
  <c r="JE72" i="5" s="1"/>
  <c r="IX72" i="5"/>
  <c r="IS72" i="5"/>
  <c r="IN72" i="5"/>
  <c r="IO72" i="5" s="1"/>
  <c r="IP72" i="5" s="1"/>
  <c r="II72" i="5"/>
  <c r="IJ72" i="5" s="1"/>
  <c r="IK72" i="5" s="1"/>
  <c r="IC72" i="5"/>
  <c r="HX72" i="5"/>
  <c r="HY72" i="5" s="1"/>
  <c r="HZ72" i="5" s="1"/>
  <c r="HT72" i="5"/>
  <c r="HU72" i="5" s="1"/>
  <c r="HS72" i="5"/>
  <c r="HN72" i="5"/>
  <c r="HM72" i="5"/>
  <c r="HG72" i="5"/>
  <c r="HB72" i="5"/>
  <c r="HC72" i="5" s="1"/>
  <c r="GW72" i="5"/>
  <c r="GV72" i="5"/>
  <c r="GX72" i="5" s="1"/>
  <c r="GQ72" i="5"/>
  <c r="GM72" i="5"/>
  <c r="GL72" i="5"/>
  <c r="GH72" i="5"/>
  <c r="GG72" i="5"/>
  <c r="GC72" i="5"/>
  <c r="GD72" i="5" s="1"/>
  <c r="GB72" i="5"/>
  <c r="FY72" i="5"/>
  <c r="FX72" i="5"/>
  <c r="FW72" i="5"/>
  <c r="FS72" i="5"/>
  <c r="FR72" i="5"/>
  <c r="FQ72" i="5"/>
  <c r="FL72" i="5"/>
  <c r="FH72" i="5"/>
  <c r="FI72" i="5" s="1"/>
  <c r="FG72" i="5"/>
  <c r="FD72" i="5"/>
  <c r="FC72" i="5"/>
  <c r="FB72" i="5"/>
  <c r="EW72" i="5"/>
  <c r="ET72" i="5"/>
  <c r="ES72" i="5"/>
  <c r="ER72" i="5"/>
  <c r="EO72" i="5"/>
  <c r="EN72" i="5"/>
  <c r="EM72" i="5"/>
  <c r="EI72" i="5"/>
  <c r="EH72" i="5"/>
  <c r="EE72" i="5"/>
  <c r="EC72" i="5"/>
  <c r="ED72" i="5" s="1"/>
  <c r="DZ72" i="5"/>
  <c r="DX72" i="5"/>
  <c r="DY72" i="5" s="1"/>
  <c r="DT72" i="5"/>
  <c r="DS72" i="5"/>
  <c r="DN72" i="5"/>
  <c r="DO72" i="5" s="1"/>
  <c r="DP72" i="5" s="1"/>
  <c r="DJ72" i="5"/>
  <c r="DI72" i="5"/>
  <c r="DE72" i="5"/>
  <c r="DD72" i="5"/>
  <c r="DA72" i="5"/>
  <c r="CZ72" i="5"/>
  <c r="CY72" i="5"/>
  <c r="CT72" i="5"/>
  <c r="CU72" i="5" s="1"/>
  <c r="CV72" i="5" s="1"/>
  <c r="CO72" i="5"/>
  <c r="CJ72" i="5"/>
  <c r="CE72" i="5"/>
  <c r="CF72" i="5" s="1"/>
  <c r="CG72" i="5" s="1"/>
  <c r="BZ72" i="5"/>
  <c r="BV72" i="5"/>
  <c r="BU72" i="5"/>
  <c r="BO72" i="5"/>
  <c r="BK72" i="5"/>
  <c r="BL72" i="5" s="1"/>
  <c r="BJ72" i="5"/>
  <c r="BG72" i="5"/>
  <c r="BF72" i="5"/>
  <c r="BE72" i="5"/>
  <c r="AZ72" i="5"/>
  <c r="AU72" i="5"/>
  <c r="AP72" i="5"/>
  <c r="AQ72" i="5" s="1"/>
  <c r="AR72" i="5" s="1"/>
  <c r="AK72" i="5"/>
  <c r="AG72" i="5"/>
  <c r="AF72" i="5"/>
  <c r="AH72" i="5" s="1"/>
  <c r="AA72" i="5"/>
  <c r="X72" i="5"/>
  <c r="W72" i="5"/>
  <c r="V72" i="5"/>
  <c r="S72" i="5"/>
  <c r="R72" i="5"/>
  <c r="Q72" i="5"/>
  <c r="M72" i="5"/>
  <c r="L72" i="5"/>
  <c r="PM69" i="5"/>
  <c r="PC69" i="5"/>
  <c r="OD69" i="5"/>
  <c r="NY69" i="5"/>
  <c r="NO69" i="5"/>
  <c r="NO56" i="5" s="1"/>
  <c r="MU69" i="5"/>
  <c r="MP69" i="5"/>
  <c r="MK69" i="5"/>
  <c r="MF69" i="5"/>
  <c r="MA69" i="5"/>
  <c r="LL69" i="5"/>
  <c r="LG69" i="5"/>
  <c r="LB69" i="5"/>
  <c r="LB56" i="5" s="1"/>
  <c r="KM69" i="5"/>
  <c r="KM56" i="5" s="1"/>
  <c r="KN56" i="5" s="1"/>
  <c r="JS69" i="5"/>
  <c r="JN69" i="5"/>
  <c r="IY69" i="5"/>
  <c r="HY69" i="5"/>
  <c r="HT69" i="5"/>
  <c r="HN69" i="5"/>
  <c r="HH69" i="5"/>
  <c r="HC69" i="5"/>
  <c r="GH69" i="5"/>
  <c r="GC69" i="5"/>
  <c r="FR69" i="5"/>
  <c r="FR56" i="5" s="1"/>
  <c r="FC69" i="5"/>
  <c r="EX69" i="5"/>
  <c r="ES69" i="5"/>
  <c r="ES56" i="5" s="1"/>
  <c r="EN69" i="5"/>
  <c r="ED69" i="5"/>
  <c r="ED56" i="5" s="1"/>
  <c r="DT69" i="5"/>
  <c r="DE69" i="5"/>
  <c r="DE56" i="5" s="1"/>
  <c r="CZ69" i="5"/>
  <c r="CU69" i="5"/>
  <c r="CP69" i="5"/>
  <c r="CP56" i="5" s="1"/>
  <c r="CQ56" i="5" s="1"/>
  <c r="CF69" i="5"/>
  <c r="CA69" i="5"/>
  <c r="BV69" i="5"/>
  <c r="BP69" i="5"/>
  <c r="BP56" i="5" s="1"/>
  <c r="BA69" i="5"/>
  <c r="BA56" i="5" s="1"/>
  <c r="BB56" i="5" s="1"/>
  <c r="AQ69" i="5"/>
  <c r="AL69" i="5"/>
  <c r="AB69" i="5"/>
  <c r="M69" i="5"/>
  <c r="M56" i="5" s="1"/>
  <c r="N56" i="5" s="1"/>
  <c r="PN60" i="5"/>
  <c r="PM60" i="5"/>
  <c r="PL60" i="5"/>
  <c r="PI60" i="5"/>
  <c r="PH60" i="5"/>
  <c r="PG60" i="5"/>
  <c r="PC60" i="5"/>
  <c r="PB60" i="5"/>
  <c r="PD60" i="5" s="1"/>
  <c r="OX60" i="5"/>
  <c r="OW60" i="5"/>
  <c r="OY60" i="5" s="1"/>
  <c r="OS60" i="5"/>
  <c r="OT60" i="5" s="1"/>
  <c r="OR60" i="5"/>
  <c r="OO60" i="5"/>
  <c r="ON60" i="5"/>
  <c r="OM60" i="5"/>
  <c r="OI60" i="5"/>
  <c r="OH60" i="5"/>
  <c r="OJ60" i="5" s="1"/>
  <c r="OE60" i="5"/>
  <c r="OD60" i="5"/>
  <c r="OC60" i="5"/>
  <c r="NZ60" i="5"/>
  <c r="NY60" i="5"/>
  <c r="NX60" i="5"/>
  <c r="NT60" i="5"/>
  <c r="NU60" i="5" s="1"/>
  <c r="NS60" i="5"/>
  <c r="NO60" i="5"/>
  <c r="NN60" i="5"/>
  <c r="NJ60" i="5"/>
  <c r="NI60" i="5"/>
  <c r="NK60" i="5" s="1"/>
  <c r="NF60" i="5"/>
  <c r="NE60" i="5"/>
  <c r="ND60" i="5"/>
  <c r="NA60" i="5"/>
  <c r="MZ60" i="5"/>
  <c r="MY60" i="5"/>
  <c r="MU60" i="5"/>
  <c r="MT60" i="5"/>
  <c r="MP60" i="5"/>
  <c r="MO60" i="5"/>
  <c r="MQ60" i="5" s="1"/>
  <c r="ML60" i="5"/>
  <c r="MK60" i="5"/>
  <c r="MJ60" i="5"/>
  <c r="MF60" i="5"/>
  <c r="ME60" i="5"/>
  <c r="MG60" i="5" s="1"/>
  <c r="MA60" i="5"/>
  <c r="LZ60" i="5"/>
  <c r="MB60" i="5" s="1"/>
  <c r="LV60" i="5"/>
  <c r="LU60" i="5"/>
  <c r="LW60" i="5" s="1"/>
  <c r="LQ60" i="5"/>
  <c r="LR60" i="5" s="1"/>
  <c r="LP60" i="5"/>
  <c r="LM60" i="5"/>
  <c r="LL60" i="5"/>
  <c r="LK60" i="5"/>
  <c r="LG60" i="5"/>
  <c r="LF60" i="5"/>
  <c r="LH60" i="5" s="1"/>
  <c r="LB60" i="5"/>
  <c r="LA60" i="5"/>
  <c r="LC60" i="5" s="1"/>
  <c r="KX60" i="5"/>
  <c r="KW60" i="5"/>
  <c r="KV60" i="5"/>
  <c r="KR60" i="5"/>
  <c r="KS60" i="5" s="1"/>
  <c r="KQ60" i="5"/>
  <c r="KM60" i="5"/>
  <c r="KL60" i="5"/>
  <c r="KN60" i="5" s="1"/>
  <c r="KH60" i="5"/>
  <c r="KG60" i="5"/>
  <c r="KI60" i="5" s="1"/>
  <c r="KD60" i="5"/>
  <c r="KC60" i="5"/>
  <c r="KB60" i="5"/>
  <c r="JY60" i="5"/>
  <c r="JX60" i="5"/>
  <c r="JW60" i="5"/>
  <c r="JS60" i="5"/>
  <c r="JR60" i="5"/>
  <c r="JN60" i="5"/>
  <c r="JM60" i="5"/>
  <c r="JO60" i="5" s="1"/>
  <c r="JJ60" i="5"/>
  <c r="JI60" i="5"/>
  <c r="JH60" i="5"/>
  <c r="JD60" i="5"/>
  <c r="JC60" i="5"/>
  <c r="JE60" i="5" s="1"/>
  <c r="IY60" i="5"/>
  <c r="IX60" i="5"/>
  <c r="IZ60" i="5" s="1"/>
  <c r="IT60" i="5"/>
  <c r="IS60" i="5"/>
  <c r="IU60" i="5" s="1"/>
  <c r="IP60" i="5"/>
  <c r="IO60" i="5"/>
  <c r="IN60" i="5"/>
  <c r="IK60" i="5"/>
  <c r="IJ60" i="5"/>
  <c r="II60" i="5"/>
  <c r="ID60" i="5"/>
  <c r="IC60" i="5"/>
  <c r="IE60" i="5" s="1"/>
  <c r="HY60" i="5"/>
  <c r="HX60" i="5"/>
  <c r="HZ60" i="5" s="1"/>
  <c r="HU60" i="5"/>
  <c r="HT60" i="5"/>
  <c r="HS60" i="5"/>
  <c r="HN60" i="5"/>
  <c r="HM60" i="5"/>
  <c r="HO60" i="5" s="1"/>
  <c r="HH60" i="5"/>
  <c r="HG60" i="5"/>
  <c r="HI60" i="5" s="1"/>
  <c r="HC60" i="5"/>
  <c r="HB60" i="5"/>
  <c r="HD60" i="5" s="1"/>
  <c r="GX60" i="5"/>
  <c r="GW60" i="5"/>
  <c r="GV60" i="5"/>
  <c r="GS60" i="5"/>
  <c r="GR60" i="5"/>
  <c r="GQ60" i="5"/>
  <c r="GM60" i="5"/>
  <c r="GL60" i="5"/>
  <c r="GI60" i="5"/>
  <c r="GH60" i="5"/>
  <c r="GG60" i="5"/>
  <c r="GD60" i="5"/>
  <c r="GC60" i="5"/>
  <c r="GB60" i="5"/>
  <c r="FX60" i="5"/>
  <c r="FW60" i="5"/>
  <c r="FY60" i="5" s="1"/>
  <c r="FR60" i="5"/>
  <c r="FQ60" i="5"/>
  <c r="FS60" i="5" s="1"/>
  <c r="FM60" i="5"/>
  <c r="FL60" i="5"/>
  <c r="FN60" i="5" s="1"/>
  <c r="FH60" i="5"/>
  <c r="FI60" i="5" s="1"/>
  <c r="FG60" i="5"/>
  <c r="FD60" i="5"/>
  <c r="FC60" i="5"/>
  <c r="FB60" i="5"/>
  <c r="EX60" i="5"/>
  <c r="EW60" i="5"/>
  <c r="EY60" i="5" s="1"/>
  <c r="ET60" i="5"/>
  <c r="ES60" i="5"/>
  <c r="ER60" i="5"/>
  <c r="EO60" i="5"/>
  <c r="EN60" i="5"/>
  <c r="EM60" i="5"/>
  <c r="EI60" i="5"/>
  <c r="EH60" i="5"/>
  <c r="EJ60" i="5" s="1"/>
  <c r="ED60" i="5"/>
  <c r="EC60" i="5"/>
  <c r="DY60" i="5"/>
  <c r="DX60" i="5"/>
  <c r="DZ60" i="5" s="1"/>
  <c r="DT60" i="5"/>
  <c r="DU60" i="5" s="1"/>
  <c r="DS60" i="5"/>
  <c r="DP60" i="5"/>
  <c r="DO60" i="5"/>
  <c r="DN60" i="5"/>
  <c r="DJ60" i="5"/>
  <c r="DI60" i="5"/>
  <c r="DE60" i="5"/>
  <c r="DD60" i="5"/>
  <c r="DF60" i="5" s="1"/>
  <c r="DA60" i="5"/>
  <c r="CZ60" i="5"/>
  <c r="CY60" i="5"/>
  <c r="CV60" i="5"/>
  <c r="CU60" i="5"/>
  <c r="CT60" i="5"/>
  <c r="CP60" i="5"/>
  <c r="CO60" i="5"/>
  <c r="CQ60" i="5" s="1"/>
  <c r="CK60" i="5"/>
  <c r="CJ60" i="5"/>
  <c r="CL60" i="5" s="1"/>
  <c r="CF60" i="5"/>
  <c r="CG60" i="5" s="1"/>
  <c r="CE60" i="5"/>
  <c r="CB60" i="5"/>
  <c r="CA60" i="5"/>
  <c r="BZ60" i="5"/>
  <c r="BV60" i="5"/>
  <c r="BU60" i="5"/>
  <c r="BW60" i="5" s="1"/>
  <c r="BQ60" i="5"/>
  <c r="BP60" i="5"/>
  <c r="BO60" i="5"/>
  <c r="BL60" i="5"/>
  <c r="BK60" i="5"/>
  <c r="BJ60" i="5"/>
  <c r="BF60" i="5"/>
  <c r="BG60" i="5" s="1"/>
  <c r="BE60" i="5"/>
  <c r="BA60" i="5"/>
  <c r="AZ60" i="5"/>
  <c r="AV60" i="5"/>
  <c r="AU60" i="5"/>
  <c r="AW60" i="5" s="1"/>
  <c r="AR60" i="5"/>
  <c r="AQ60" i="5"/>
  <c r="AP60" i="5"/>
  <c r="AM60" i="5"/>
  <c r="AL60" i="5"/>
  <c r="AK60" i="5"/>
  <c r="AG60" i="5"/>
  <c r="AF60" i="5"/>
  <c r="AH60" i="5" s="1"/>
  <c r="AB60" i="5"/>
  <c r="AA60" i="5"/>
  <c r="AC60" i="5" s="1"/>
  <c r="X60" i="5"/>
  <c r="W60" i="5"/>
  <c r="V60" i="5"/>
  <c r="R60" i="5"/>
  <c r="Q60" i="5"/>
  <c r="S60" i="5" s="1"/>
  <c r="M60" i="5"/>
  <c r="L60" i="5"/>
  <c r="N60" i="5" s="1"/>
  <c r="PL56" i="5"/>
  <c r="PI56" i="5"/>
  <c r="PG56" i="5"/>
  <c r="PH69" i="5" s="1"/>
  <c r="PH56" i="5" s="1"/>
  <c r="PD56" i="5"/>
  <c r="PC56" i="5"/>
  <c r="PB56" i="5"/>
  <c r="OX56" i="5"/>
  <c r="OW56" i="5"/>
  <c r="OR56" i="5"/>
  <c r="OM56" i="5"/>
  <c r="ON69" i="5" s="1"/>
  <c r="ON56" i="5" s="1"/>
  <c r="OO56" i="5" s="1"/>
  <c r="OI56" i="5"/>
  <c r="OH56" i="5"/>
  <c r="OI69" i="5" s="1"/>
  <c r="OD56" i="5"/>
  <c r="OC56" i="5"/>
  <c r="OE56" i="5" s="1"/>
  <c r="NX56" i="5"/>
  <c r="NX4" i="5" s="1"/>
  <c r="NS56" i="5"/>
  <c r="NT69" i="5" s="1"/>
  <c r="NT56" i="5" s="1"/>
  <c r="NU56" i="5" s="1"/>
  <c r="NP56" i="5"/>
  <c r="NN56" i="5"/>
  <c r="NI56" i="5"/>
  <c r="NF56" i="5"/>
  <c r="ND56" i="5"/>
  <c r="NA56" i="5"/>
  <c r="MZ56" i="5"/>
  <c r="MY56" i="5"/>
  <c r="MZ69" i="5" s="1"/>
  <c r="MU56" i="5"/>
  <c r="MV56" i="5" s="1"/>
  <c r="MT56" i="5"/>
  <c r="MP56" i="5"/>
  <c r="MO56" i="5"/>
  <c r="MQ56" i="5" s="1"/>
  <c r="MJ56" i="5"/>
  <c r="MF56" i="5"/>
  <c r="MG56" i="5" s="1"/>
  <c r="ME56" i="5"/>
  <c r="MB56" i="5"/>
  <c r="MA56" i="5"/>
  <c r="LZ56" i="5"/>
  <c r="LU56" i="5"/>
  <c r="LP56" i="5"/>
  <c r="LM56" i="5"/>
  <c r="LL56" i="5"/>
  <c r="LK56" i="5"/>
  <c r="LF56" i="5"/>
  <c r="LG56" i="5" s="1"/>
  <c r="LH56" i="5" s="1"/>
  <c r="LA56" i="5"/>
  <c r="KV56" i="5"/>
  <c r="KW69" i="5" s="1"/>
  <c r="KQ56" i="5"/>
  <c r="KR69" i="5" s="1"/>
  <c r="KR56" i="5" s="1"/>
  <c r="KS56" i="5" s="1"/>
  <c r="KL56" i="5"/>
  <c r="KG56" i="5"/>
  <c r="KB56" i="5"/>
  <c r="JW56" i="5"/>
  <c r="JX69" i="5" s="1"/>
  <c r="JX56" i="5" s="1"/>
  <c r="JY56" i="5" s="1"/>
  <c r="JT56" i="5"/>
  <c r="JR56" i="5"/>
  <c r="JS56" i="5" s="1"/>
  <c r="JN56" i="5"/>
  <c r="JM56" i="5"/>
  <c r="JO56" i="5" s="1"/>
  <c r="JH56" i="5"/>
  <c r="JC56" i="5"/>
  <c r="JD69" i="5" s="1"/>
  <c r="JD56" i="5" s="1"/>
  <c r="JE56" i="5" s="1"/>
  <c r="IZ56" i="5"/>
  <c r="IY56" i="5"/>
  <c r="IX56" i="5"/>
  <c r="IS56" i="5"/>
  <c r="IP56" i="5"/>
  <c r="IN56" i="5"/>
  <c r="IK56" i="5"/>
  <c r="IJ56" i="5"/>
  <c r="II56" i="5"/>
  <c r="IJ69" i="5" s="1"/>
  <c r="IC56" i="5"/>
  <c r="HY56" i="5"/>
  <c r="HX56" i="5"/>
  <c r="HS56" i="5"/>
  <c r="HN56" i="5"/>
  <c r="HO56" i="5" s="1"/>
  <c r="HM56" i="5"/>
  <c r="HI56" i="5"/>
  <c r="HH56" i="5"/>
  <c r="HG56" i="5"/>
  <c r="HB56" i="5"/>
  <c r="GV56" i="5"/>
  <c r="GQ56" i="5"/>
  <c r="GR69" i="5" s="1"/>
  <c r="GR56" i="5" s="1"/>
  <c r="GS56" i="5" s="1"/>
  <c r="GL56" i="5"/>
  <c r="GM69" i="5" s="1"/>
  <c r="GH56" i="5"/>
  <c r="GG56" i="5"/>
  <c r="GI56" i="5" s="1"/>
  <c r="GB56" i="5"/>
  <c r="FY56" i="5"/>
  <c r="FX56" i="5"/>
  <c r="FW56" i="5"/>
  <c r="FX69" i="5" s="1"/>
  <c r="FS56" i="5"/>
  <c r="FQ56" i="5"/>
  <c r="FL56" i="5"/>
  <c r="FG56" i="5"/>
  <c r="FD56" i="5"/>
  <c r="FC56" i="5"/>
  <c r="FB56" i="5"/>
  <c r="EW56" i="5"/>
  <c r="ER56" i="5"/>
  <c r="EM56" i="5"/>
  <c r="EH56" i="5"/>
  <c r="EI69" i="5" s="1"/>
  <c r="EI56" i="5" s="1"/>
  <c r="EJ56" i="5" s="1"/>
  <c r="EE56" i="5"/>
  <c r="EC56" i="5"/>
  <c r="DX56" i="5"/>
  <c r="DS56" i="5"/>
  <c r="DT56" i="5" s="1"/>
  <c r="DN56" i="5"/>
  <c r="DO69" i="5" s="1"/>
  <c r="DO56" i="5" s="1"/>
  <c r="DP56" i="5" s="1"/>
  <c r="DI56" i="5"/>
  <c r="DD56" i="5"/>
  <c r="CY56" i="5"/>
  <c r="CV56" i="5"/>
  <c r="CU56" i="5"/>
  <c r="CT56" i="5"/>
  <c r="CO56" i="5"/>
  <c r="CJ56" i="5"/>
  <c r="CE56" i="5"/>
  <c r="CF56" i="5" s="1"/>
  <c r="CB56" i="5"/>
  <c r="CA56" i="5"/>
  <c r="BZ56" i="5"/>
  <c r="BW56" i="5"/>
  <c r="BU56" i="5"/>
  <c r="BV56" i="5" s="1"/>
  <c r="BO56" i="5"/>
  <c r="BJ56" i="5"/>
  <c r="BE56" i="5"/>
  <c r="BF69" i="5" s="1"/>
  <c r="BF56" i="5" s="1"/>
  <c r="BG56" i="5" s="1"/>
  <c r="AZ56" i="5"/>
  <c r="AU56" i="5"/>
  <c r="AP56" i="5"/>
  <c r="AQ56" i="5" s="1"/>
  <c r="AM56" i="5"/>
  <c r="AL56" i="5"/>
  <c r="AK56" i="5"/>
  <c r="AF56" i="5"/>
  <c r="AG69" i="5" s="1"/>
  <c r="AB56" i="5"/>
  <c r="AA56" i="5"/>
  <c r="AC56" i="5" s="1"/>
  <c r="V56" i="5"/>
  <c r="S56" i="5"/>
  <c r="R56" i="5"/>
  <c r="Q56" i="5"/>
  <c r="R69" i="5" s="1"/>
  <c r="L56" i="5"/>
  <c r="PH52" i="5"/>
  <c r="PC52" i="5"/>
  <c r="OX52" i="5"/>
  <c r="OS52" i="5"/>
  <c r="OI52" i="5"/>
  <c r="NY52" i="5"/>
  <c r="NO52" i="5"/>
  <c r="NJ52" i="5"/>
  <c r="NJ40" i="5" s="1"/>
  <c r="NK40" i="5" s="1"/>
  <c r="MU52" i="5"/>
  <c r="MP52" i="5"/>
  <c r="MK52" i="5"/>
  <c r="MA52" i="5"/>
  <c r="LV52" i="5"/>
  <c r="LV40" i="5" s="1"/>
  <c r="LW40" i="5" s="1"/>
  <c r="LG52" i="5"/>
  <c r="KM52" i="5"/>
  <c r="KH52" i="5"/>
  <c r="JS52" i="5"/>
  <c r="JN52" i="5"/>
  <c r="JD52" i="5"/>
  <c r="IY52" i="5"/>
  <c r="IT52" i="5"/>
  <c r="IT40" i="5" s="1"/>
  <c r="IU40" i="5" s="1"/>
  <c r="ID52" i="5"/>
  <c r="HT52" i="5"/>
  <c r="HN52" i="5"/>
  <c r="HH52" i="5"/>
  <c r="HC52" i="5"/>
  <c r="HC40" i="5" s="1"/>
  <c r="GW52" i="5"/>
  <c r="GR52" i="5"/>
  <c r="GM52" i="5"/>
  <c r="GH52" i="5"/>
  <c r="GC52" i="5"/>
  <c r="FX52" i="5"/>
  <c r="FR52" i="5"/>
  <c r="FM52" i="5"/>
  <c r="FM40" i="5" s="1"/>
  <c r="FN40" i="5" s="1"/>
  <c r="FC52" i="5"/>
  <c r="EX52" i="5"/>
  <c r="ED52" i="5"/>
  <c r="DY52" i="5"/>
  <c r="DO52" i="5"/>
  <c r="DJ52" i="5"/>
  <c r="CU52" i="5"/>
  <c r="CP52" i="5"/>
  <c r="CK52" i="5"/>
  <c r="CK40" i="5" s="1"/>
  <c r="CL40" i="5" s="1"/>
  <c r="CA52" i="5"/>
  <c r="BV52" i="5"/>
  <c r="BF52" i="5"/>
  <c r="BA52" i="5"/>
  <c r="AV52" i="5"/>
  <c r="AV40" i="5" s="1"/>
  <c r="AQ52" i="5"/>
  <c r="AL52" i="5"/>
  <c r="AG52" i="5"/>
  <c r="AB52" i="5"/>
  <c r="W52" i="5"/>
  <c r="R52" i="5"/>
  <c r="M52" i="5"/>
  <c r="PN44" i="5"/>
  <c r="PM44" i="5"/>
  <c r="PL44" i="5"/>
  <c r="PI44" i="5"/>
  <c r="PH44" i="5"/>
  <c r="PG44" i="5"/>
  <c r="PC44" i="5"/>
  <c r="PB44" i="5"/>
  <c r="PD44" i="5" s="1"/>
  <c r="OX44" i="5"/>
  <c r="OW44" i="5"/>
  <c r="OS44" i="5"/>
  <c r="OR44" i="5"/>
  <c r="OT44" i="5" s="1"/>
  <c r="ON44" i="5"/>
  <c r="OO44" i="5" s="1"/>
  <c r="OM44" i="5"/>
  <c r="OJ44" i="5"/>
  <c r="OI44" i="5"/>
  <c r="OH44" i="5"/>
  <c r="OD44" i="5"/>
  <c r="OC44" i="5"/>
  <c r="OE44" i="5" s="1"/>
  <c r="NY44" i="5"/>
  <c r="NX44" i="5"/>
  <c r="NZ44" i="5" s="1"/>
  <c r="NU44" i="5"/>
  <c r="NT44" i="5"/>
  <c r="NS44" i="5"/>
  <c r="NP44" i="5"/>
  <c r="NO44" i="5"/>
  <c r="NN44" i="5"/>
  <c r="NJ44" i="5"/>
  <c r="NI44" i="5"/>
  <c r="NK44" i="5" s="1"/>
  <c r="NE44" i="5"/>
  <c r="ND44" i="5"/>
  <c r="NF44" i="5" s="1"/>
  <c r="MZ44" i="5"/>
  <c r="NA44" i="5" s="1"/>
  <c r="MY44" i="5"/>
  <c r="MV44" i="5"/>
  <c r="MU44" i="5"/>
  <c r="MT44" i="5"/>
  <c r="MP44" i="5"/>
  <c r="MO44" i="5"/>
  <c r="MQ44" i="5" s="1"/>
  <c r="ML44" i="5"/>
  <c r="MK44" i="5"/>
  <c r="MJ44" i="5"/>
  <c r="MG44" i="5"/>
  <c r="MF44" i="5"/>
  <c r="ME44" i="5"/>
  <c r="MA44" i="5"/>
  <c r="MB44" i="5" s="1"/>
  <c r="LZ44" i="5"/>
  <c r="LV44" i="5"/>
  <c r="LU44" i="5"/>
  <c r="LQ44" i="5"/>
  <c r="LP44" i="5"/>
  <c r="LR44" i="5" s="1"/>
  <c r="LM44" i="5"/>
  <c r="LL44" i="5"/>
  <c r="LK44" i="5"/>
  <c r="LH44" i="5"/>
  <c r="LG44" i="5"/>
  <c r="LF44" i="5"/>
  <c r="LB44" i="5"/>
  <c r="LA44" i="5"/>
  <c r="LC44" i="5" s="1"/>
  <c r="KW44" i="5"/>
  <c r="KV44" i="5"/>
  <c r="KX44" i="5" s="1"/>
  <c r="KS44" i="5"/>
  <c r="KR44" i="5"/>
  <c r="KQ44" i="5"/>
  <c r="KM44" i="5"/>
  <c r="KL44" i="5"/>
  <c r="KN44" i="5" s="1"/>
  <c r="KH44" i="5"/>
  <c r="KG44" i="5"/>
  <c r="KI44" i="5" s="1"/>
  <c r="KC44" i="5"/>
  <c r="KB44" i="5"/>
  <c r="KD44" i="5" s="1"/>
  <c r="JY44" i="5"/>
  <c r="JX44" i="5"/>
  <c r="JW44" i="5"/>
  <c r="JT44" i="5"/>
  <c r="JS44" i="5"/>
  <c r="JR44" i="5"/>
  <c r="JN44" i="5"/>
  <c r="JM44" i="5"/>
  <c r="JO44" i="5" s="1"/>
  <c r="JI44" i="5"/>
  <c r="JH44" i="5"/>
  <c r="JJ44" i="5" s="1"/>
  <c r="JE44" i="5"/>
  <c r="JD44" i="5"/>
  <c r="JC44" i="5"/>
  <c r="IY44" i="5"/>
  <c r="IZ44" i="5" s="1"/>
  <c r="IX44" i="5"/>
  <c r="IT44" i="5"/>
  <c r="IS44" i="5"/>
  <c r="IU44" i="5" s="1"/>
  <c r="IO44" i="5"/>
  <c r="IN44" i="5"/>
  <c r="IP44" i="5" s="1"/>
  <c r="IK44" i="5"/>
  <c r="IJ44" i="5"/>
  <c r="II44" i="5"/>
  <c r="IE44" i="5"/>
  <c r="ID44" i="5"/>
  <c r="IC44" i="5"/>
  <c r="HY44" i="5"/>
  <c r="HX44" i="5"/>
  <c r="HT44" i="5"/>
  <c r="HS44" i="5"/>
  <c r="HU44" i="5" s="1"/>
  <c r="HO44" i="5"/>
  <c r="HN44" i="5"/>
  <c r="HM44" i="5"/>
  <c r="HH44" i="5"/>
  <c r="HG44" i="5"/>
  <c r="HG4" i="5" s="1"/>
  <c r="HC44" i="5"/>
  <c r="HB44" i="5"/>
  <c r="HD44" i="5" s="1"/>
  <c r="GW44" i="5"/>
  <c r="GV44" i="5"/>
  <c r="GX44" i="5" s="1"/>
  <c r="GR44" i="5"/>
  <c r="GS44" i="5" s="1"/>
  <c r="GQ44" i="5"/>
  <c r="GN44" i="5"/>
  <c r="GM44" i="5"/>
  <c r="GL44" i="5"/>
  <c r="GH44" i="5"/>
  <c r="GG44" i="5"/>
  <c r="GC44" i="5"/>
  <c r="GB44" i="5"/>
  <c r="GD44" i="5" s="1"/>
  <c r="FY44" i="5"/>
  <c r="FX44" i="5"/>
  <c r="FW44" i="5"/>
  <c r="FR44" i="5"/>
  <c r="FQ44" i="5"/>
  <c r="FS44" i="5" s="1"/>
  <c r="FM44" i="5"/>
  <c r="FL44" i="5"/>
  <c r="FH44" i="5"/>
  <c r="FG44" i="5"/>
  <c r="FI44" i="5" s="1"/>
  <c r="FD44" i="5"/>
  <c r="FC44" i="5"/>
  <c r="FB44" i="5"/>
  <c r="EY44" i="5"/>
  <c r="EX44" i="5"/>
  <c r="EW44" i="5"/>
  <c r="ES44" i="5"/>
  <c r="ER44" i="5"/>
  <c r="EO44" i="5"/>
  <c r="EN44" i="5"/>
  <c r="EM44" i="5"/>
  <c r="EJ44" i="5"/>
  <c r="EI44" i="5"/>
  <c r="EH44" i="5"/>
  <c r="ED44" i="5"/>
  <c r="EC44" i="5"/>
  <c r="DY44" i="5"/>
  <c r="DX44" i="5"/>
  <c r="DT44" i="5"/>
  <c r="DS44" i="5"/>
  <c r="DU44" i="5" s="1"/>
  <c r="DO44" i="5"/>
  <c r="DP44" i="5" s="1"/>
  <c r="DN44" i="5"/>
  <c r="DK44" i="5"/>
  <c r="DJ44" i="5"/>
  <c r="DI44" i="5"/>
  <c r="DE44" i="5"/>
  <c r="DD44" i="5"/>
  <c r="DF44" i="5" s="1"/>
  <c r="DA44" i="5"/>
  <c r="CZ44" i="5"/>
  <c r="CY44" i="5"/>
  <c r="CV44" i="5"/>
  <c r="CU44" i="5"/>
  <c r="CT44" i="5"/>
  <c r="CP44" i="5"/>
  <c r="CO44" i="5"/>
  <c r="CQ44" i="5" s="1"/>
  <c r="CK44" i="5"/>
  <c r="CJ44" i="5"/>
  <c r="CF44" i="5"/>
  <c r="CE44" i="5"/>
  <c r="CG44" i="5" s="1"/>
  <c r="CA44" i="5"/>
  <c r="CB44" i="5" s="1"/>
  <c r="BZ44" i="5"/>
  <c r="BV44" i="5"/>
  <c r="BW44" i="5" s="1"/>
  <c r="BU44" i="5"/>
  <c r="BP44" i="5"/>
  <c r="BO44" i="5"/>
  <c r="BQ44" i="5" s="1"/>
  <c r="BK44" i="5"/>
  <c r="BJ44" i="5"/>
  <c r="BL44" i="5" s="1"/>
  <c r="BG44" i="5"/>
  <c r="BF44" i="5"/>
  <c r="BE44" i="5"/>
  <c r="BB44" i="5"/>
  <c r="BA44" i="5"/>
  <c r="AZ44" i="5"/>
  <c r="AV44" i="5"/>
  <c r="AU44" i="5"/>
  <c r="AW44" i="5" s="1"/>
  <c r="AQ44" i="5"/>
  <c r="AP44" i="5"/>
  <c r="AR44" i="5" s="1"/>
  <c r="AL44" i="5"/>
  <c r="AM44" i="5" s="1"/>
  <c r="AK44" i="5"/>
  <c r="AH44" i="5"/>
  <c r="AG44" i="5"/>
  <c r="AF44" i="5"/>
  <c r="AB44" i="5"/>
  <c r="AA44" i="5"/>
  <c r="AC44" i="5" s="1"/>
  <c r="X44" i="5"/>
  <c r="W44" i="5"/>
  <c r="V44" i="5"/>
  <c r="S44" i="5"/>
  <c r="R44" i="5"/>
  <c r="Q44" i="5"/>
  <c r="M44" i="5"/>
  <c r="N44" i="5" s="1"/>
  <c r="L44" i="5"/>
  <c r="PL40" i="5"/>
  <c r="PG40" i="5"/>
  <c r="PC40" i="5"/>
  <c r="PD40" i="5" s="1"/>
  <c r="PB40" i="5"/>
  <c r="OY40" i="5"/>
  <c r="OX40" i="5"/>
  <c r="OW40" i="5"/>
  <c r="OS40" i="5"/>
  <c r="OR40" i="5"/>
  <c r="OM40" i="5"/>
  <c r="OH40" i="5"/>
  <c r="OI40" i="5" s="1"/>
  <c r="OJ40" i="5" s="1"/>
  <c r="OE40" i="5"/>
  <c r="OD40" i="5"/>
  <c r="OC40" i="5"/>
  <c r="OD52" i="5" s="1"/>
  <c r="NX40" i="5"/>
  <c r="NS40" i="5"/>
  <c r="NO40" i="5"/>
  <c r="NP40" i="5" s="1"/>
  <c r="NN40" i="5"/>
  <c r="NI40" i="5"/>
  <c r="ND40" i="5"/>
  <c r="MY40" i="5"/>
  <c r="MZ52" i="5" s="1"/>
  <c r="MT40" i="5"/>
  <c r="MU40" i="5" s="1"/>
  <c r="MV40" i="5" s="1"/>
  <c r="MO40" i="5"/>
  <c r="MK40" i="5"/>
  <c r="MJ40" i="5"/>
  <c r="ME40" i="5"/>
  <c r="MA40" i="5"/>
  <c r="MB40" i="5" s="1"/>
  <c r="LZ40" i="5"/>
  <c r="LU40" i="5"/>
  <c r="LP40" i="5"/>
  <c r="LK40" i="5"/>
  <c r="LH40" i="5"/>
  <c r="LF40" i="5"/>
  <c r="LG40" i="5" s="1"/>
  <c r="LB40" i="5"/>
  <c r="LA40" i="5"/>
  <c r="LB52" i="5" s="1"/>
  <c r="KW40" i="5"/>
  <c r="KV40" i="5"/>
  <c r="KQ40" i="5"/>
  <c r="KR52" i="5" s="1"/>
  <c r="KN40" i="5"/>
  <c r="KM40" i="5"/>
  <c r="KL40" i="5"/>
  <c r="KI40" i="5"/>
  <c r="KH40" i="5"/>
  <c r="KG40" i="5"/>
  <c r="KB40" i="5"/>
  <c r="JY40" i="5"/>
  <c r="JW40" i="5"/>
  <c r="JX40" i="5" s="1"/>
  <c r="JR40" i="5"/>
  <c r="JS40" i="5" s="1"/>
  <c r="JT40" i="5" s="1"/>
  <c r="JN40" i="5"/>
  <c r="JO40" i="5" s="1"/>
  <c r="JM40" i="5"/>
  <c r="JH40" i="5"/>
  <c r="JC40" i="5"/>
  <c r="IY40" i="5"/>
  <c r="IZ40" i="5" s="1"/>
  <c r="IX40" i="5"/>
  <c r="IS40" i="5"/>
  <c r="IO40" i="5"/>
  <c r="IN40" i="5"/>
  <c r="II40" i="5"/>
  <c r="IC40" i="5"/>
  <c r="ID40" i="5" s="1"/>
  <c r="IE40" i="5" s="1"/>
  <c r="HY40" i="5"/>
  <c r="HZ40" i="5" s="1"/>
  <c r="HX40" i="5"/>
  <c r="HY52" i="5" s="1"/>
  <c r="HS40" i="5"/>
  <c r="HM40" i="5"/>
  <c r="HI40" i="5"/>
  <c r="HH40" i="5"/>
  <c r="HG40" i="5"/>
  <c r="HD40" i="5"/>
  <c r="HB40" i="5"/>
  <c r="GV40" i="5"/>
  <c r="GQ40" i="5"/>
  <c r="GL40" i="5"/>
  <c r="GM40" i="5" s="1"/>
  <c r="GN40" i="5" s="1"/>
  <c r="GG40" i="5"/>
  <c r="GH40" i="5" s="1"/>
  <c r="GI40" i="5" s="1"/>
  <c r="GC40" i="5"/>
  <c r="GB40" i="5"/>
  <c r="FW40" i="5"/>
  <c r="FR40" i="5"/>
  <c r="FS40" i="5" s="1"/>
  <c r="FQ40" i="5"/>
  <c r="FL40" i="5"/>
  <c r="FG40" i="5"/>
  <c r="FB40" i="5"/>
  <c r="EY40" i="5"/>
  <c r="EW40" i="5"/>
  <c r="EX40" i="5" s="1"/>
  <c r="ES40" i="5"/>
  <c r="ER40" i="5"/>
  <c r="ES52" i="5" s="1"/>
  <c r="EM40" i="5"/>
  <c r="EH40" i="5"/>
  <c r="EE40" i="5"/>
  <c r="ED40" i="5"/>
  <c r="EC40" i="5"/>
  <c r="DZ40" i="5"/>
  <c r="DY40" i="5"/>
  <c r="DX40" i="5"/>
  <c r="DS40" i="5"/>
  <c r="DN40" i="5"/>
  <c r="DI40" i="5"/>
  <c r="DJ40" i="5" s="1"/>
  <c r="DK40" i="5" s="1"/>
  <c r="DE40" i="5"/>
  <c r="DF40" i="5" s="1"/>
  <c r="DD40" i="5"/>
  <c r="DE52" i="5" s="1"/>
  <c r="CY40" i="5"/>
  <c r="CT40" i="5"/>
  <c r="CP40" i="5"/>
  <c r="CQ40" i="5" s="1"/>
  <c r="CO40" i="5"/>
  <c r="CJ40" i="5"/>
  <c r="CE40" i="5"/>
  <c r="BZ40" i="5"/>
  <c r="BU40" i="5"/>
  <c r="BV40" i="5" s="1"/>
  <c r="BW40" i="5" s="1"/>
  <c r="BQ40" i="5"/>
  <c r="BP40" i="5"/>
  <c r="BO40" i="5"/>
  <c r="BP52" i="5" s="1"/>
  <c r="BJ40" i="5"/>
  <c r="BE40" i="5"/>
  <c r="BA40" i="5"/>
  <c r="BB40" i="5" s="1"/>
  <c r="AZ40" i="5"/>
  <c r="AW40" i="5"/>
  <c r="AU40" i="5"/>
  <c r="AP40" i="5"/>
  <c r="AK40" i="5"/>
  <c r="AH40" i="5"/>
  <c r="AF40" i="5"/>
  <c r="AG40" i="5" s="1"/>
  <c r="AA40" i="5"/>
  <c r="AB40" i="5" s="1"/>
  <c r="AC40" i="5" s="1"/>
  <c r="W40" i="5"/>
  <c r="V40" i="5"/>
  <c r="Q40" i="5"/>
  <c r="Q4" i="5" s="1"/>
  <c r="M40" i="5"/>
  <c r="N40" i="5" s="1"/>
  <c r="L40" i="5"/>
  <c r="PM38" i="5"/>
  <c r="PN38" i="5" s="1"/>
  <c r="PH38" i="5"/>
  <c r="PI38" i="5" s="1"/>
  <c r="PC38" i="5"/>
  <c r="PD38" i="5" s="1"/>
  <c r="OY38" i="5"/>
  <c r="OX38" i="5"/>
  <c r="OT38" i="5"/>
  <c r="OS38" i="5"/>
  <c r="ON38" i="5"/>
  <c r="OO38" i="5" s="1"/>
  <c r="OJ38" i="5"/>
  <c r="OI38" i="5"/>
  <c r="OE38" i="5"/>
  <c r="OD38" i="5"/>
  <c r="NT38" i="5"/>
  <c r="NU38" i="5" s="1"/>
  <c r="NO38" i="5"/>
  <c r="NP38" i="5" s="1"/>
  <c r="NK38" i="5"/>
  <c r="NJ38" i="5"/>
  <c r="MZ38" i="5"/>
  <c r="NA38" i="5" s="1"/>
  <c r="MU38" i="5"/>
  <c r="MV38" i="5" s="1"/>
  <c r="MQ38" i="5"/>
  <c r="MP38" i="5"/>
  <c r="ML38" i="5"/>
  <c r="MK38" i="5"/>
  <c r="MF38" i="5"/>
  <c r="MG38" i="5" s="1"/>
  <c r="MB38" i="5"/>
  <c r="MA38" i="5"/>
  <c r="LW38" i="5"/>
  <c r="LV38" i="5"/>
  <c r="LR38" i="5"/>
  <c r="LQ38" i="5"/>
  <c r="LL38" i="5"/>
  <c r="LM38" i="5" s="1"/>
  <c r="LH38" i="5"/>
  <c r="LG38" i="5"/>
  <c r="LC38" i="5"/>
  <c r="LB38" i="5"/>
  <c r="KW38" i="5"/>
  <c r="KX38" i="5" s="1"/>
  <c r="KR38" i="5"/>
  <c r="KS38" i="5" s="1"/>
  <c r="KM38" i="5"/>
  <c r="KN38" i="5" s="1"/>
  <c r="KI38" i="5"/>
  <c r="KH38" i="5"/>
  <c r="KC38" i="5"/>
  <c r="KD38" i="5" s="1"/>
  <c r="JX38" i="5"/>
  <c r="JY38" i="5" s="1"/>
  <c r="JT38" i="5"/>
  <c r="JS38" i="5"/>
  <c r="JO38" i="5"/>
  <c r="JN38" i="5"/>
  <c r="JI38" i="5"/>
  <c r="JJ38" i="5" s="1"/>
  <c r="JD38" i="5"/>
  <c r="JE38" i="5" s="1"/>
  <c r="IY38" i="5"/>
  <c r="IZ38" i="5" s="1"/>
  <c r="IT38" i="5"/>
  <c r="IU38" i="5" s="1"/>
  <c r="IP38" i="5"/>
  <c r="IO38" i="5"/>
  <c r="IJ38" i="5"/>
  <c r="IK38" i="5" s="1"/>
  <c r="ID38" i="5"/>
  <c r="IE38" i="5" s="1"/>
  <c r="HZ38" i="5"/>
  <c r="HY38" i="5"/>
  <c r="HU38" i="5"/>
  <c r="HT38" i="5"/>
  <c r="HN38" i="5"/>
  <c r="HO38" i="5" s="1"/>
  <c r="HH38" i="5"/>
  <c r="HI38" i="5" s="1"/>
  <c r="HC38" i="5"/>
  <c r="HD38" i="5" s="1"/>
  <c r="GW38" i="5"/>
  <c r="GX38" i="5" s="1"/>
  <c r="GR38" i="5"/>
  <c r="GS38" i="5" s="1"/>
  <c r="GM38" i="5"/>
  <c r="GN38" i="5" s="1"/>
  <c r="GI38" i="5"/>
  <c r="GH38" i="5"/>
  <c r="GD38" i="5"/>
  <c r="GC38" i="5"/>
  <c r="FX38" i="5"/>
  <c r="FY38" i="5" s="1"/>
  <c r="FS38" i="5"/>
  <c r="FR38" i="5"/>
  <c r="FM38" i="5"/>
  <c r="FN38" i="5" s="1"/>
  <c r="EY38" i="5"/>
  <c r="EX38" i="5"/>
  <c r="ES38" i="5"/>
  <c r="ET38" i="5" s="1"/>
  <c r="EI38" i="5"/>
  <c r="EJ38" i="5" s="1"/>
  <c r="DT38" i="5"/>
  <c r="DU38" i="5" s="1"/>
  <c r="DO38" i="5"/>
  <c r="DK38" i="5"/>
  <c r="DJ38" i="5"/>
  <c r="DF38" i="5"/>
  <c r="DE38" i="5"/>
  <c r="CZ38" i="5"/>
  <c r="DA38" i="5" s="1"/>
  <c r="CU38" i="5"/>
  <c r="CV38" i="5" s="1"/>
  <c r="CP38" i="5"/>
  <c r="CQ38" i="5" s="1"/>
  <c r="CK38" i="5"/>
  <c r="CL38" i="5" s="1"/>
  <c r="CG38" i="5"/>
  <c r="CF38" i="5"/>
  <c r="CA38" i="5"/>
  <c r="CB38" i="5" s="1"/>
  <c r="BV38" i="5"/>
  <c r="BW38" i="5" s="1"/>
  <c r="BQ38" i="5"/>
  <c r="BP38" i="5"/>
  <c r="BL38" i="5"/>
  <c r="BK38" i="5"/>
  <c r="BF38" i="5"/>
  <c r="BG38" i="5" s="1"/>
  <c r="BA38" i="5"/>
  <c r="BB38" i="5" s="1"/>
  <c r="AV38" i="5"/>
  <c r="AW38" i="5" s="1"/>
  <c r="AQ38" i="5"/>
  <c r="AR38" i="5" s="1"/>
  <c r="AG38" i="5"/>
  <c r="AH38" i="5" s="1"/>
  <c r="AB38" i="5"/>
  <c r="AC38" i="5" s="1"/>
  <c r="X38" i="5"/>
  <c r="W38" i="5"/>
  <c r="R38" i="5"/>
  <c r="S38" i="5" s="1"/>
  <c r="N38" i="5"/>
  <c r="M38" i="5"/>
  <c r="PM37" i="5"/>
  <c r="PN37" i="5" s="1"/>
  <c r="PH37" i="5"/>
  <c r="PI37" i="5" s="1"/>
  <c r="PC37" i="5"/>
  <c r="PD37" i="5" s="1"/>
  <c r="OY37" i="5"/>
  <c r="OX37" i="5"/>
  <c r="OS37" i="5"/>
  <c r="OT37" i="5" s="1"/>
  <c r="OI37" i="5"/>
  <c r="OJ37" i="5" s="1"/>
  <c r="OD37" i="5"/>
  <c r="OE37" i="5" s="1"/>
  <c r="NZ37" i="5"/>
  <c r="NY37" i="5"/>
  <c r="NT37" i="5"/>
  <c r="NU37" i="5" s="1"/>
  <c r="NO37" i="5"/>
  <c r="NP37" i="5" s="1"/>
  <c r="NK37" i="5"/>
  <c r="NJ37" i="5"/>
  <c r="NF37" i="5"/>
  <c r="NE37" i="5"/>
  <c r="MZ37" i="5"/>
  <c r="NA37" i="5" s="1"/>
  <c r="MU37" i="5"/>
  <c r="MV37" i="5" s="1"/>
  <c r="MP37" i="5"/>
  <c r="MQ37" i="5" s="1"/>
  <c r="MG37" i="5"/>
  <c r="MF37" i="5"/>
  <c r="MA37" i="5"/>
  <c r="MB37" i="5" s="1"/>
  <c r="LV37" i="5"/>
  <c r="LW37" i="5" s="1"/>
  <c r="LR37" i="5"/>
  <c r="LQ37" i="5"/>
  <c r="LM37" i="5"/>
  <c r="LL37" i="5"/>
  <c r="LG37" i="5"/>
  <c r="LH37" i="5" s="1"/>
  <c r="LB37" i="5"/>
  <c r="LC37" i="5" s="1"/>
  <c r="KW37" i="5"/>
  <c r="KX37" i="5" s="1"/>
  <c r="KR37" i="5"/>
  <c r="KS37" i="5" s="1"/>
  <c r="KM37" i="5"/>
  <c r="KN37" i="5" s="1"/>
  <c r="KH37" i="5"/>
  <c r="KI37" i="5" s="1"/>
  <c r="KD37" i="5"/>
  <c r="KC37" i="5"/>
  <c r="JY37" i="5"/>
  <c r="JX37" i="5"/>
  <c r="JS37" i="5"/>
  <c r="JT37" i="5" s="1"/>
  <c r="JO37" i="5"/>
  <c r="JN37" i="5"/>
  <c r="JI37" i="5"/>
  <c r="JJ37" i="5" s="1"/>
  <c r="JE37" i="5"/>
  <c r="JD37" i="5"/>
  <c r="IY37" i="5"/>
  <c r="IZ37" i="5" s="1"/>
  <c r="IU37" i="5"/>
  <c r="IT37" i="5"/>
  <c r="IO37" i="5"/>
  <c r="IP37" i="5" s="1"/>
  <c r="IK37" i="5"/>
  <c r="IJ37" i="5"/>
  <c r="ID37" i="5"/>
  <c r="IE37" i="5" s="1"/>
  <c r="HY37" i="5"/>
  <c r="HZ37" i="5" s="1"/>
  <c r="HU37" i="5"/>
  <c r="HT37" i="5"/>
  <c r="HN37" i="5"/>
  <c r="HO37" i="5" s="1"/>
  <c r="HH37" i="5"/>
  <c r="HI37" i="5" s="1"/>
  <c r="HD37" i="5"/>
  <c r="HC37" i="5"/>
  <c r="GX37" i="5"/>
  <c r="GW37" i="5"/>
  <c r="GR37" i="5"/>
  <c r="GS37" i="5" s="1"/>
  <c r="GM37" i="5"/>
  <c r="GN37" i="5" s="1"/>
  <c r="GH37" i="5"/>
  <c r="GI37" i="5" s="1"/>
  <c r="GC37" i="5"/>
  <c r="GD37" i="5" s="1"/>
  <c r="FY37" i="5"/>
  <c r="FX37" i="5"/>
  <c r="FR37" i="5"/>
  <c r="FS37" i="5" s="1"/>
  <c r="FI37" i="5"/>
  <c r="FH37" i="5"/>
  <c r="FD37" i="5"/>
  <c r="FC37" i="5"/>
  <c r="EX37" i="5"/>
  <c r="EY37" i="5" s="1"/>
  <c r="ES37" i="5"/>
  <c r="ET37" i="5" s="1"/>
  <c r="EN37" i="5"/>
  <c r="EO37" i="5" s="1"/>
  <c r="EI37" i="5"/>
  <c r="EJ37" i="5" s="1"/>
  <c r="ED37" i="5"/>
  <c r="EE37" i="5" s="1"/>
  <c r="DY37" i="5"/>
  <c r="DZ37" i="5" s="1"/>
  <c r="DT37" i="5"/>
  <c r="DU37" i="5" s="1"/>
  <c r="DP37" i="5"/>
  <c r="DO37" i="5"/>
  <c r="DJ37" i="5"/>
  <c r="DK37" i="5" s="1"/>
  <c r="DF37" i="5"/>
  <c r="DE37" i="5"/>
  <c r="CZ37" i="5"/>
  <c r="DA37" i="5" s="1"/>
  <c r="CU37" i="5"/>
  <c r="CV37" i="5" s="1"/>
  <c r="CP37" i="5"/>
  <c r="CQ37" i="5" s="1"/>
  <c r="CL37" i="5"/>
  <c r="CK37" i="5"/>
  <c r="CF37" i="5"/>
  <c r="CG37" i="5" s="1"/>
  <c r="CA37" i="5"/>
  <c r="CB37" i="5" s="1"/>
  <c r="BV37" i="5"/>
  <c r="BW37" i="5" s="1"/>
  <c r="BP37" i="5"/>
  <c r="BQ37" i="5" s="1"/>
  <c r="BL37" i="5"/>
  <c r="BK37" i="5"/>
  <c r="BF37" i="5"/>
  <c r="BG37" i="5" s="1"/>
  <c r="BA37" i="5"/>
  <c r="BB37" i="5" s="1"/>
  <c r="AW37" i="5"/>
  <c r="AV37" i="5"/>
  <c r="AR37" i="5"/>
  <c r="AQ37" i="5"/>
  <c r="AL37" i="5"/>
  <c r="AM37" i="5" s="1"/>
  <c r="AG37" i="5"/>
  <c r="AH37" i="5" s="1"/>
  <c r="AB37" i="5"/>
  <c r="AC37" i="5" s="1"/>
  <c r="W37" i="5"/>
  <c r="X37" i="5" s="1"/>
  <c r="S37" i="5"/>
  <c r="R37" i="5"/>
  <c r="M37" i="5"/>
  <c r="N37" i="5" s="1"/>
  <c r="PM36" i="5"/>
  <c r="PN36" i="5" s="1"/>
  <c r="PI36" i="5"/>
  <c r="PH36" i="5"/>
  <c r="PD36" i="5"/>
  <c r="PC36" i="5"/>
  <c r="OX36" i="5"/>
  <c r="OY36" i="5" s="1"/>
  <c r="OS36" i="5"/>
  <c r="OT36" i="5" s="1"/>
  <c r="ON36" i="5"/>
  <c r="OO36" i="5" s="1"/>
  <c r="OI36" i="5"/>
  <c r="OJ36" i="5" s="1"/>
  <c r="OD36" i="5"/>
  <c r="OE36" i="5" s="1"/>
  <c r="NT36" i="5"/>
  <c r="NU36" i="5" s="1"/>
  <c r="NP36" i="5"/>
  <c r="NO36" i="5"/>
  <c r="NJ36" i="5"/>
  <c r="NK36" i="5" s="1"/>
  <c r="MZ36" i="5"/>
  <c r="NA36" i="5" s="1"/>
  <c r="MU36" i="5"/>
  <c r="MU4" i="5" s="1"/>
  <c r="MV4" i="5" s="1"/>
  <c r="MP36" i="5"/>
  <c r="MQ36" i="5" s="1"/>
  <c r="ML36" i="5"/>
  <c r="MK36" i="5"/>
  <c r="MF36" i="5"/>
  <c r="MG36" i="5" s="1"/>
  <c r="MA36" i="5"/>
  <c r="MB36" i="5" s="1"/>
  <c r="LV36" i="5"/>
  <c r="LW36" i="5" s="1"/>
  <c r="LQ36" i="5"/>
  <c r="LR36" i="5" s="1"/>
  <c r="LM36" i="5"/>
  <c r="LL36" i="5"/>
  <c r="LG36" i="5"/>
  <c r="LH36" i="5" s="1"/>
  <c r="LB36" i="5"/>
  <c r="LC36" i="5" s="1"/>
  <c r="KX36" i="5"/>
  <c r="KW36" i="5"/>
  <c r="KS36" i="5"/>
  <c r="KR36" i="5"/>
  <c r="KM36" i="5"/>
  <c r="KN36" i="5" s="1"/>
  <c r="KH36" i="5"/>
  <c r="KI36" i="5" s="1"/>
  <c r="KC36" i="5"/>
  <c r="KD36" i="5" s="1"/>
  <c r="JX36" i="5"/>
  <c r="JY36" i="5" s="1"/>
  <c r="JS36" i="5"/>
  <c r="JT36" i="5" s="1"/>
  <c r="JN36" i="5"/>
  <c r="JO36" i="5" s="1"/>
  <c r="JI36" i="5"/>
  <c r="JJ36" i="5" s="1"/>
  <c r="JE36" i="5"/>
  <c r="JD36" i="5"/>
  <c r="IZ36" i="5"/>
  <c r="IY36" i="5"/>
  <c r="IT36" i="5"/>
  <c r="IU36" i="5" s="1"/>
  <c r="IO36" i="5"/>
  <c r="IP36" i="5" s="1"/>
  <c r="IJ36" i="5"/>
  <c r="IK36" i="5" s="1"/>
  <c r="ID36" i="5"/>
  <c r="IE36" i="5" s="1"/>
  <c r="HY36" i="5"/>
  <c r="HZ36" i="5" s="1"/>
  <c r="HT36" i="5"/>
  <c r="HU36" i="5" s="1"/>
  <c r="HN36" i="5"/>
  <c r="HO36" i="5" s="1"/>
  <c r="HI36" i="5"/>
  <c r="HH36" i="5"/>
  <c r="HC36" i="5"/>
  <c r="HD36" i="5" s="1"/>
  <c r="GX36" i="5"/>
  <c r="GW36" i="5"/>
  <c r="GR36" i="5"/>
  <c r="GS36" i="5" s="1"/>
  <c r="GM36" i="5"/>
  <c r="GN36" i="5" s="1"/>
  <c r="GH36" i="5"/>
  <c r="GI36" i="5" s="1"/>
  <c r="GD36" i="5"/>
  <c r="GC36" i="5"/>
  <c r="FX36" i="5"/>
  <c r="FY36" i="5" s="1"/>
  <c r="FR36" i="5"/>
  <c r="FS36" i="5" s="1"/>
  <c r="FN36" i="5"/>
  <c r="FM36" i="5"/>
  <c r="FI36" i="5"/>
  <c r="FH36" i="5"/>
  <c r="FC36" i="5"/>
  <c r="FD36" i="5" s="1"/>
  <c r="EY36" i="5"/>
  <c r="EX36" i="5"/>
  <c r="ET36" i="5"/>
  <c r="ES36" i="5"/>
  <c r="EI36" i="5"/>
  <c r="EJ36" i="5" s="1"/>
  <c r="DO36" i="5"/>
  <c r="DP36" i="5" s="1"/>
  <c r="DJ36" i="5"/>
  <c r="DK36" i="5" s="1"/>
  <c r="DF36" i="5"/>
  <c r="DE36" i="5"/>
  <c r="DA36" i="5"/>
  <c r="CZ36" i="5"/>
  <c r="CU36" i="5"/>
  <c r="CV36" i="5" s="1"/>
  <c r="CQ36" i="5"/>
  <c r="CP36" i="5"/>
  <c r="CL36" i="5"/>
  <c r="CK36" i="5"/>
  <c r="CG36" i="5"/>
  <c r="CF36" i="5"/>
  <c r="CA36" i="5"/>
  <c r="CB36" i="5" s="1"/>
  <c r="BV36" i="5"/>
  <c r="BW36" i="5" s="1"/>
  <c r="BQ36" i="5"/>
  <c r="BP36" i="5"/>
  <c r="BL36" i="5"/>
  <c r="BK36" i="5"/>
  <c r="BF36" i="5"/>
  <c r="BG36" i="5" s="1"/>
  <c r="BB36" i="5"/>
  <c r="BA36" i="5"/>
  <c r="AW36" i="5"/>
  <c r="AV36" i="5"/>
  <c r="AR36" i="5"/>
  <c r="AQ36" i="5"/>
  <c r="AL36" i="5"/>
  <c r="AM36" i="5" s="1"/>
  <c r="AG36" i="5"/>
  <c r="AH36" i="5" s="1"/>
  <c r="AC36" i="5"/>
  <c r="AB36" i="5"/>
  <c r="X36" i="5"/>
  <c r="W36" i="5"/>
  <c r="R36" i="5"/>
  <c r="S36" i="5" s="1"/>
  <c r="M36" i="5"/>
  <c r="N36" i="5" s="1"/>
  <c r="PN30" i="5"/>
  <c r="PM30" i="5"/>
  <c r="PI30" i="5"/>
  <c r="PH30" i="5"/>
  <c r="PC30" i="5"/>
  <c r="PD30" i="5" s="1"/>
  <c r="OX30" i="5"/>
  <c r="OY30" i="5" s="1"/>
  <c r="OT30" i="5"/>
  <c r="OS30" i="5"/>
  <c r="OO30" i="5"/>
  <c r="ON30" i="5"/>
  <c r="OI30" i="5"/>
  <c r="OJ30" i="5" s="1"/>
  <c r="OE30" i="5"/>
  <c r="OD30" i="5"/>
  <c r="NZ30" i="5"/>
  <c r="NY30" i="5"/>
  <c r="NU30" i="5"/>
  <c r="NT30" i="5"/>
  <c r="NO30" i="5"/>
  <c r="NP30" i="5" s="1"/>
  <c r="NJ30" i="5"/>
  <c r="NK30" i="5" s="1"/>
  <c r="NF30" i="5"/>
  <c r="NE30" i="5"/>
  <c r="NA30" i="5"/>
  <c r="MZ30" i="5"/>
  <c r="MU30" i="5"/>
  <c r="MV30" i="5" s="1"/>
  <c r="MQ30" i="5"/>
  <c r="MP30" i="5"/>
  <c r="ML30" i="5"/>
  <c r="MK30" i="5"/>
  <c r="MG30" i="5"/>
  <c r="MF30" i="5"/>
  <c r="MA30" i="5"/>
  <c r="MB30" i="5" s="1"/>
  <c r="LV30" i="5"/>
  <c r="LR30" i="5"/>
  <c r="LQ30" i="5"/>
  <c r="LM30" i="5"/>
  <c r="LL30" i="5"/>
  <c r="LG30" i="5"/>
  <c r="LH30" i="5" s="1"/>
  <c r="LC30" i="5"/>
  <c r="LB30" i="5"/>
  <c r="KX30" i="5"/>
  <c r="KW30" i="5"/>
  <c r="KS30" i="5"/>
  <c r="KR30" i="5"/>
  <c r="KM30" i="5"/>
  <c r="KN30" i="5" s="1"/>
  <c r="KH30" i="5"/>
  <c r="KD30" i="5"/>
  <c r="KC30" i="5"/>
  <c r="JY30" i="5"/>
  <c r="JX30" i="5"/>
  <c r="JS30" i="5"/>
  <c r="JT30" i="5" s="1"/>
  <c r="JN30" i="5"/>
  <c r="JO30" i="5" s="1"/>
  <c r="JJ30" i="5"/>
  <c r="JI30" i="5"/>
  <c r="JE30" i="5"/>
  <c r="JD30" i="5"/>
  <c r="IY30" i="5"/>
  <c r="IZ30" i="5" s="1"/>
  <c r="IT30" i="5"/>
  <c r="IU30" i="5" s="1"/>
  <c r="IP30" i="5"/>
  <c r="IO30" i="5"/>
  <c r="IK30" i="5"/>
  <c r="IJ30" i="5"/>
  <c r="ID30" i="5"/>
  <c r="IE30" i="5" s="1"/>
  <c r="HZ30" i="5"/>
  <c r="HY30" i="5"/>
  <c r="HU30" i="5"/>
  <c r="HT30" i="5"/>
  <c r="HO30" i="5"/>
  <c r="HN30" i="5"/>
  <c r="HH30" i="5"/>
  <c r="HI30" i="5" s="1"/>
  <c r="HC30" i="5"/>
  <c r="HD30" i="5" s="1"/>
  <c r="GX30" i="5"/>
  <c r="GW30" i="5"/>
  <c r="GS30" i="5"/>
  <c r="GR30" i="5"/>
  <c r="GM30" i="5"/>
  <c r="GN30" i="5" s="1"/>
  <c r="GI30" i="5"/>
  <c r="GH30" i="5"/>
  <c r="GD30" i="5"/>
  <c r="GC30" i="5"/>
  <c r="FY30" i="5"/>
  <c r="FX30" i="5"/>
  <c r="FR30" i="5"/>
  <c r="FS30" i="5" s="1"/>
  <c r="FM30" i="5"/>
  <c r="FI30" i="5"/>
  <c r="FH30" i="5"/>
  <c r="FD30" i="5"/>
  <c r="FC30" i="5"/>
  <c r="EX30" i="5"/>
  <c r="EY30" i="5" s="1"/>
  <c r="ET30" i="5"/>
  <c r="ES30" i="5"/>
  <c r="EO30" i="5"/>
  <c r="EN30" i="5"/>
  <c r="EJ30" i="5"/>
  <c r="EI30" i="5"/>
  <c r="ED30" i="5"/>
  <c r="EE30" i="5" s="1"/>
  <c r="DY30" i="5"/>
  <c r="DZ30" i="5" s="1"/>
  <c r="DU30" i="5"/>
  <c r="DT30" i="5"/>
  <c r="DP30" i="5"/>
  <c r="DO30" i="5"/>
  <c r="DJ30" i="5"/>
  <c r="DK30" i="5" s="1"/>
  <c r="DE30" i="5"/>
  <c r="DF30" i="5" s="1"/>
  <c r="DA30" i="5"/>
  <c r="CZ30" i="5"/>
  <c r="CV30" i="5"/>
  <c r="CU30" i="5"/>
  <c r="CP30" i="5"/>
  <c r="CQ30" i="5" s="1"/>
  <c r="CK30" i="5"/>
  <c r="CL30" i="5" s="1"/>
  <c r="CG30" i="5"/>
  <c r="CF30" i="5"/>
  <c r="CB30" i="5"/>
  <c r="CA30" i="5"/>
  <c r="BV30" i="5"/>
  <c r="BW30" i="5" s="1"/>
  <c r="BQ30" i="5"/>
  <c r="BP30" i="5"/>
  <c r="BL30" i="5"/>
  <c r="BK30" i="5"/>
  <c r="BG30" i="5"/>
  <c r="BF30" i="5"/>
  <c r="BA30" i="5"/>
  <c r="BB30" i="5" s="1"/>
  <c r="AV30" i="5"/>
  <c r="AW30" i="5" s="1"/>
  <c r="AR30" i="5"/>
  <c r="AQ30" i="5"/>
  <c r="AM30" i="5"/>
  <c r="AL30" i="5"/>
  <c r="AG30" i="5"/>
  <c r="AH30" i="5" s="1"/>
  <c r="AC30" i="5"/>
  <c r="AB30" i="5"/>
  <c r="X30" i="5"/>
  <c r="W30" i="5"/>
  <c r="S30" i="5"/>
  <c r="R30" i="5"/>
  <c r="M30" i="5"/>
  <c r="N30" i="5" s="1"/>
  <c r="N29" i="5"/>
  <c r="N28" i="5"/>
  <c r="EX27" i="5"/>
  <c r="PM26" i="5"/>
  <c r="PH26" i="5"/>
  <c r="PC26" i="5"/>
  <c r="OX26" i="5"/>
  <c r="OS26" i="5"/>
  <c r="ON26" i="5"/>
  <c r="OI26" i="5"/>
  <c r="OI19" i="5" s="1"/>
  <c r="OJ19" i="5" s="1"/>
  <c r="OD26" i="5"/>
  <c r="NY26" i="5"/>
  <c r="NT26" i="5"/>
  <c r="NO26" i="5"/>
  <c r="NJ26" i="5"/>
  <c r="NE26" i="5"/>
  <c r="MZ26" i="5"/>
  <c r="MP26" i="5"/>
  <c r="MF26" i="5"/>
  <c r="MA26" i="5"/>
  <c r="LQ26" i="5"/>
  <c r="LL26" i="5"/>
  <c r="LG26" i="5"/>
  <c r="LB26" i="5"/>
  <c r="KW26" i="5"/>
  <c r="KR26" i="5"/>
  <c r="KR19" i="5" s="1"/>
  <c r="KS19" i="5" s="1"/>
  <c r="KH26" i="5"/>
  <c r="KC26" i="5"/>
  <c r="JX26" i="5"/>
  <c r="JS26" i="5"/>
  <c r="JN26" i="5"/>
  <c r="JI26" i="5"/>
  <c r="JD26" i="5"/>
  <c r="IY26" i="5"/>
  <c r="IT26" i="5"/>
  <c r="IO26" i="5"/>
  <c r="IP20" i="5" s="1"/>
  <c r="IJ26" i="5"/>
  <c r="HT26" i="5"/>
  <c r="GW26" i="5"/>
  <c r="GR26" i="5"/>
  <c r="GM26" i="5"/>
  <c r="GH26" i="5"/>
  <c r="GC26" i="5"/>
  <c r="FX26" i="5"/>
  <c r="EX26" i="5"/>
  <c r="EI26" i="5"/>
  <c r="DO26" i="5"/>
  <c r="CP26" i="5"/>
  <c r="CF26" i="5"/>
  <c r="BP26" i="5"/>
  <c r="BK26" i="5"/>
  <c r="BF26" i="5"/>
  <c r="BA26" i="5"/>
  <c r="AV26" i="5"/>
  <c r="AQ26" i="5"/>
  <c r="AL26" i="5"/>
  <c r="AG26" i="5"/>
  <c r="AB26" i="5"/>
  <c r="AB19" i="5" s="1"/>
  <c r="AC19" i="5" s="1"/>
  <c r="W26" i="5"/>
  <c r="N26" i="5"/>
  <c r="PM25" i="5"/>
  <c r="PH25" i="5"/>
  <c r="PC25" i="5"/>
  <c r="OX25" i="5"/>
  <c r="OS25" i="5"/>
  <c r="ON25" i="5"/>
  <c r="OI25" i="5"/>
  <c r="MZ25" i="5"/>
  <c r="MP25" i="5"/>
  <c r="MA25" i="5"/>
  <c r="LQ25" i="5"/>
  <c r="LL25" i="5"/>
  <c r="LG25" i="5"/>
  <c r="KW25" i="5"/>
  <c r="KR25" i="5"/>
  <c r="KH25" i="5"/>
  <c r="KC25" i="5"/>
  <c r="JX25" i="5"/>
  <c r="JS25" i="5"/>
  <c r="JN25" i="5"/>
  <c r="JI25" i="5"/>
  <c r="JD25" i="5"/>
  <c r="IY25" i="5"/>
  <c r="IT25" i="5"/>
  <c r="IJ25" i="5"/>
  <c r="GW25" i="5"/>
  <c r="GR25" i="5"/>
  <c r="GM25" i="5"/>
  <c r="GH25" i="5"/>
  <c r="GC25" i="5"/>
  <c r="FX25" i="5"/>
  <c r="EX25" i="5"/>
  <c r="EI25" i="5"/>
  <c r="BP25" i="5"/>
  <c r="BF25" i="5"/>
  <c r="PM24" i="5"/>
  <c r="PH24" i="5"/>
  <c r="PC24" i="5"/>
  <c r="OX24" i="5"/>
  <c r="OS24" i="5"/>
  <c r="ON24" i="5"/>
  <c r="OI24" i="5"/>
  <c r="OD24" i="5"/>
  <c r="NY24" i="5"/>
  <c r="NT24" i="5"/>
  <c r="NO24" i="5"/>
  <c r="NJ24" i="5"/>
  <c r="NE24" i="5"/>
  <c r="MZ24" i="5"/>
  <c r="MP24" i="5"/>
  <c r="MA24" i="5"/>
  <c r="LQ24" i="5"/>
  <c r="LL24" i="5"/>
  <c r="LG24" i="5"/>
  <c r="LG4" i="5" s="1"/>
  <c r="LH4" i="5" s="1"/>
  <c r="LB24" i="5"/>
  <c r="KW24" i="5"/>
  <c r="KR24" i="5"/>
  <c r="KM24" i="5"/>
  <c r="KH24" i="5"/>
  <c r="KC24" i="5"/>
  <c r="JX24" i="5"/>
  <c r="JS24" i="5"/>
  <c r="JN24" i="5"/>
  <c r="JI24" i="5"/>
  <c r="JD24" i="5"/>
  <c r="IY24" i="5"/>
  <c r="IT24" i="5"/>
  <c r="IJ24" i="5"/>
  <c r="HT24" i="5"/>
  <c r="HT19" i="5" s="1"/>
  <c r="GW24" i="5"/>
  <c r="GR24" i="5"/>
  <c r="GM24" i="5"/>
  <c r="GH24" i="5"/>
  <c r="GC24" i="5"/>
  <c r="FX24" i="5"/>
  <c r="EX24" i="5"/>
  <c r="EI24" i="5"/>
  <c r="CP24" i="5"/>
  <c r="BP24" i="5"/>
  <c r="BK24" i="5"/>
  <c r="BF24" i="5"/>
  <c r="BA24" i="5"/>
  <c r="AV24" i="5"/>
  <c r="AQ24" i="5"/>
  <c r="AL24" i="5"/>
  <c r="AG24" i="5"/>
  <c r="AB24" i="5"/>
  <c r="W24" i="5"/>
  <c r="R24" i="5"/>
  <c r="N24" i="5"/>
  <c r="M24" i="5"/>
  <c r="PM23" i="5"/>
  <c r="PH23" i="5"/>
  <c r="PI20" i="5" s="1"/>
  <c r="PC23" i="5"/>
  <c r="PD20" i="5" s="1"/>
  <c r="OX23" i="5"/>
  <c r="OS23" i="5"/>
  <c r="ON23" i="5"/>
  <c r="OI23" i="5"/>
  <c r="MZ23" i="5"/>
  <c r="MP23" i="5"/>
  <c r="MA23" i="5"/>
  <c r="LQ23" i="5"/>
  <c r="LL23" i="5"/>
  <c r="LG23" i="5"/>
  <c r="KW23" i="5"/>
  <c r="KR23" i="5"/>
  <c r="KH23" i="5"/>
  <c r="KC23" i="5"/>
  <c r="JX23" i="5"/>
  <c r="JS23" i="5"/>
  <c r="JS4" i="5" s="1"/>
  <c r="JT4" i="5" s="1"/>
  <c r="JN23" i="5"/>
  <c r="JI23" i="5"/>
  <c r="JD23" i="5"/>
  <c r="IY23" i="5"/>
  <c r="IT23" i="5"/>
  <c r="IJ23" i="5"/>
  <c r="GW23" i="5"/>
  <c r="GR23" i="5"/>
  <c r="GM23" i="5"/>
  <c r="GH23" i="5"/>
  <c r="GC23" i="5"/>
  <c r="FX23" i="5"/>
  <c r="EX23" i="5"/>
  <c r="EI23" i="5"/>
  <c r="CP23" i="5"/>
  <c r="BP23" i="5"/>
  <c r="BQ20" i="5" s="1"/>
  <c r="BK23" i="5"/>
  <c r="BF23" i="5"/>
  <c r="BA23" i="5"/>
  <c r="AL23" i="5"/>
  <c r="AG23" i="5"/>
  <c r="AB23" i="5"/>
  <c r="W23" i="5"/>
  <c r="W19" i="5" s="1"/>
  <c r="R23" i="5"/>
  <c r="M23" i="5"/>
  <c r="PC22" i="5"/>
  <c r="OX22" i="5"/>
  <c r="OS22" i="5"/>
  <c r="ON22" i="5"/>
  <c r="OI22" i="5"/>
  <c r="OD22" i="5"/>
  <c r="NY22" i="5"/>
  <c r="NT22" i="5"/>
  <c r="NO22" i="5"/>
  <c r="NJ22" i="5"/>
  <c r="NE22" i="5"/>
  <c r="MZ22" i="5"/>
  <c r="MP22" i="5"/>
  <c r="MK22" i="5"/>
  <c r="MA22" i="5"/>
  <c r="LV22" i="5"/>
  <c r="LQ22" i="5"/>
  <c r="LQ19" i="5" s="1"/>
  <c r="LR19" i="5" s="1"/>
  <c r="LL22" i="5"/>
  <c r="LG22" i="5"/>
  <c r="LB22" i="5"/>
  <c r="KW22" i="5"/>
  <c r="KR22" i="5"/>
  <c r="KM22" i="5"/>
  <c r="KM4" i="5" s="1"/>
  <c r="KN4" i="5" s="1"/>
  <c r="KH22" i="5"/>
  <c r="KC22" i="5"/>
  <c r="JX22" i="5"/>
  <c r="JS22" i="5"/>
  <c r="JN22" i="5"/>
  <c r="JI22" i="5"/>
  <c r="JD22" i="5"/>
  <c r="IY22" i="5"/>
  <c r="IT22" i="5"/>
  <c r="IJ22" i="5"/>
  <c r="ID22" i="5"/>
  <c r="HT22" i="5"/>
  <c r="GW22" i="5"/>
  <c r="GR22" i="5"/>
  <c r="GM22" i="5"/>
  <c r="GH22" i="5"/>
  <c r="GH19" i="5" s="1"/>
  <c r="GI19" i="5" s="1"/>
  <c r="GC22" i="5"/>
  <c r="FX22" i="5"/>
  <c r="EX22" i="5"/>
  <c r="EI22" i="5"/>
  <c r="CP22" i="5"/>
  <c r="BK22" i="5"/>
  <c r="BA22" i="5"/>
  <c r="AV22" i="5"/>
  <c r="AW20" i="5" s="1"/>
  <c r="AQ22" i="5"/>
  <c r="AL22" i="5"/>
  <c r="AG22" i="5"/>
  <c r="AB22" i="5"/>
  <c r="W22" i="5"/>
  <c r="R22" i="5"/>
  <c r="M22" i="5"/>
  <c r="N22" i="5" s="1"/>
  <c r="PC21" i="5"/>
  <c r="OX21" i="5"/>
  <c r="OS21" i="5"/>
  <c r="ON21" i="5"/>
  <c r="OI21" i="5"/>
  <c r="MZ21" i="5"/>
  <c r="MP21" i="5"/>
  <c r="MA21" i="5"/>
  <c r="LQ21" i="5"/>
  <c r="LL21" i="5"/>
  <c r="LG21" i="5"/>
  <c r="KW21" i="5"/>
  <c r="KR21" i="5"/>
  <c r="KH21" i="5"/>
  <c r="KC21" i="5"/>
  <c r="KC19" i="5" s="1"/>
  <c r="KD19" i="5" s="1"/>
  <c r="JX21" i="5"/>
  <c r="JS21" i="5"/>
  <c r="JN21" i="5"/>
  <c r="JI21" i="5"/>
  <c r="JD21" i="5"/>
  <c r="IY21" i="5"/>
  <c r="IT21" i="5"/>
  <c r="IJ21" i="5"/>
  <c r="GW21" i="5"/>
  <c r="GR21" i="5"/>
  <c r="GM21" i="5"/>
  <c r="GH21" i="5"/>
  <c r="GC21" i="5"/>
  <c r="FX21" i="5"/>
  <c r="EX21" i="5"/>
  <c r="EI21" i="5"/>
  <c r="EJ20" i="5" s="1"/>
  <c r="CP21" i="5"/>
  <c r="BK21" i="5"/>
  <c r="BA21" i="5"/>
  <c r="AL21" i="5"/>
  <c r="AG21" i="5"/>
  <c r="AB21" i="5"/>
  <c r="W21" i="5"/>
  <c r="R21" i="5"/>
  <c r="M21" i="5"/>
  <c r="PC20" i="5"/>
  <c r="OX20" i="5"/>
  <c r="OY20" i="5" s="1"/>
  <c r="OT20" i="5"/>
  <c r="OS20" i="5"/>
  <c r="OO20" i="5"/>
  <c r="ON20" i="5"/>
  <c r="OI20" i="5"/>
  <c r="OD20" i="5"/>
  <c r="OE20" i="5" s="1"/>
  <c r="NY20" i="5"/>
  <c r="NT20" i="5"/>
  <c r="NU20" i="5" s="1"/>
  <c r="NO20" i="5"/>
  <c r="NJ20" i="5"/>
  <c r="NK20" i="5" s="1"/>
  <c r="NE20" i="5"/>
  <c r="NF20" i="5" s="1"/>
  <c r="NA20" i="5"/>
  <c r="MZ20" i="5"/>
  <c r="MV20" i="5"/>
  <c r="MP20" i="5"/>
  <c r="MK20" i="5"/>
  <c r="MG20" i="5"/>
  <c r="MA20" i="5"/>
  <c r="LW20" i="5"/>
  <c r="LV20" i="5"/>
  <c r="LQ20" i="5"/>
  <c r="LR20" i="5" s="1"/>
  <c r="LL20" i="5"/>
  <c r="LG20" i="5"/>
  <c r="LH20" i="5" s="1"/>
  <c r="LC20" i="5"/>
  <c r="LB20" i="5"/>
  <c r="KW20" i="5"/>
  <c r="KS20" i="5"/>
  <c r="KR20" i="5"/>
  <c r="KM20" i="5"/>
  <c r="KI20" i="5"/>
  <c r="KH20" i="5"/>
  <c r="KC20" i="5"/>
  <c r="KD20" i="5" s="1"/>
  <c r="JX20" i="5"/>
  <c r="JS20" i="5"/>
  <c r="JT20" i="5" s="1"/>
  <c r="JO20" i="5"/>
  <c r="JN20" i="5"/>
  <c r="JI20" i="5"/>
  <c r="JJ20" i="5" s="1"/>
  <c r="JE20" i="5"/>
  <c r="JD20" i="5"/>
  <c r="IZ20" i="5"/>
  <c r="IY20" i="5"/>
  <c r="IU20" i="5"/>
  <c r="IT20" i="5"/>
  <c r="IJ20" i="5"/>
  <c r="ID20" i="5"/>
  <c r="ID19" i="5" s="1"/>
  <c r="IE19" i="5" s="1"/>
  <c r="HZ20" i="5"/>
  <c r="HU20" i="5"/>
  <c r="HT20" i="5"/>
  <c r="HO20" i="5"/>
  <c r="HI20" i="5"/>
  <c r="HD20" i="5"/>
  <c r="GW20" i="5"/>
  <c r="GX20" i="5" s="1"/>
  <c r="GR20" i="5"/>
  <c r="GM20" i="5"/>
  <c r="GH20" i="5"/>
  <c r="GC20" i="5"/>
  <c r="GD20" i="5" s="1"/>
  <c r="FX20" i="5"/>
  <c r="FY20" i="5" s="1"/>
  <c r="FS20" i="5"/>
  <c r="FN20" i="5"/>
  <c r="FI20" i="5"/>
  <c r="FD20" i="5"/>
  <c r="EX20" i="5"/>
  <c r="EX19" i="5" s="1"/>
  <c r="EY19" i="5" s="1"/>
  <c r="ET20" i="5"/>
  <c r="EO20" i="5"/>
  <c r="EI20" i="5"/>
  <c r="EE20" i="5"/>
  <c r="DZ20" i="5"/>
  <c r="DU20" i="5"/>
  <c r="DP20" i="5"/>
  <c r="DK20" i="5"/>
  <c r="DF20" i="5"/>
  <c r="DA20" i="5"/>
  <c r="CV20" i="5"/>
  <c r="CP20" i="5"/>
  <c r="CL20" i="5"/>
  <c r="CF20" i="5"/>
  <c r="CG20" i="5" s="1"/>
  <c r="CB20" i="5"/>
  <c r="BW20" i="5"/>
  <c r="BK20" i="5"/>
  <c r="BG20" i="5"/>
  <c r="BB20" i="5"/>
  <c r="BA20" i="5"/>
  <c r="AV20" i="5"/>
  <c r="AQ20" i="5"/>
  <c r="AR20" i="5" s="1"/>
  <c r="AL20" i="5"/>
  <c r="AG20" i="5"/>
  <c r="AB20" i="5"/>
  <c r="W20" i="5"/>
  <c r="R20" i="5"/>
  <c r="M20" i="5"/>
  <c r="M4" i="5" s="1"/>
  <c r="N4" i="5" s="1"/>
  <c r="PH19" i="5"/>
  <c r="PI19" i="5" s="1"/>
  <c r="PG19" i="5"/>
  <c r="PB19" i="5"/>
  <c r="OX19" i="5"/>
  <c r="OW19" i="5"/>
  <c r="OS19" i="5"/>
  <c r="OT19" i="5" s="1"/>
  <c r="OR19" i="5"/>
  <c r="OM19" i="5"/>
  <c r="OH19" i="5"/>
  <c r="OD19" i="5"/>
  <c r="OE19" i="5" s="1"/>
  <c r="OC19" i="5"/>
  <c r="NX19" i="5"/>
  <c r="NT19" i="5"/>
  <c r="NU19" i="5" s="1"/>
  <c r="NS19" i="5"/>
  <c r="NN19" i="5"/>
  <c r="NJ19" i="5"/>
  <c r="NI19" i="5"/>
  <c r="ND19" i="5"/>
  <c r="MY19" i="5"/>
  <c r="MU19" i="5"/>
  <c r="MV19" i="5" s="1"/>
  <c r="MT19" i="5"/>
  <c r="MP19" i="5"/>
  <c r="MQ19" i="5" s="1"/>
  <c r="MO19" i="5"/>
  <c r="MJ19" i="5"/>
  <c r="MF19" i="5"/>
  <c r="MG19" i="5" s="1"/>
  <c r="ME19" i="5"/>
  <c r="LZ19" i="5"/>
  <c r="LV19" i="5"/>
  <c r="LW19" i="5" s="1"/>
  <c r="LU19" i="5"/>
  <c r="LP19" i="5"/>
  <c r="LK19" i="5"/>
  <c r="LF19" i="5"/>
  <c r="LB19" i="5"/>
  <c r="LC19" i="5" s="1"/>
  <c r="LA19" i="5"/>
  <c r="KV19" i="5"/>
  <c r="KQ19" i="5"/>
  <c r="KL19" i="5"/>
  <c r="KH19" i="5"/>
  <c r="KI19" i="5" s="1"/>
  <c r="KG19" i="5"/>
  <c r="KB19" i="5"/>
  <c r="JW19" i="5"/>
  <c r="JR19" i="5"/>
  <c r="JN19" i="5"/>
  <c r="JO19" i="5" s="1"/>
  <c r="JM19" i="5"/>
  <c r="JH19" i="5"/>
  <c r="JD19" i="5"/>
  <c r="JE19" i="5" s="1"/>
  <c r="JC19" i="5"/>
  <c r="IX19" i="5"/>
  <c r="IT19" i="5"/>
  <c r="IS19" i="5"/>
  <c r="IO19" i="5"/>
  <c r="IP19" i="5" s="1"/>
  <c r="IN19" i="5"/>
  <c r="II19" i="5"/>
  <c r="IC19" i="5"/>
  <c r="HY19" i="5"/>
  <c r="HZ19" i="5" s="1"/>
  <c r="HX19" i="5"/>
  <c r="HS19" i="5"/>
  <c r="HN19" i="5"/>
  <c r="HO19" i="5" s="1"/>
  <c r="HM19" i="5"/>
  <c r="HI19" i="5"/>
  <c r="HH19" i="5"/>
  <c r="HG19" i="5"/>
  <c r="HC19" i="5"/>
  <c r="HB19" i="5"/>
  <c r="GV19" i="5"/>
  <c r="GQ19" i="5"/>
  <c r="GM19" i="5"/>
  <c r="GN19" i="5" s="1"/>
  <c r="GL19" i="5"/>
  <c r="GG19" i="5"/>
  <c r="GB19" i="5"/>
  <c r="FW19" i="5"/>
  <c r="FS19" i="5"/>
  <c r="FR19" i="5"/>
  <c r="FQ19" i="5"/>
  <c r="FM19" i="5"/>
  <c r="FN19" i="5" s="1"/>
  <c r="FL19" i="5"/>
  <c r="FH19" i="5"/>
  <c r="FI19" i="5" s="1"/>
  <c r="FG19" i="5"/>
  <c r="FD19" i="5"/>
  <c r="FC19" i="5"/>
  <c r="FB19" i="5"/>
  <c r="EW19" i="5"/>
  <c r="ES19" i="5"/>
  <c r="ET19" i="5" s="1"/>
  <c r="ER19" i="5"/>
  <c r="EN19" i="5"/>
  <c r="EO19" i="5" s="1"/>
  <c r="EM19" i="5"/>
  <c r="EH19" i="5"/>
  <c r="EE19" i="5"/>
  <c r="ED19" i="5"/>
  <c r="EC19" i="5"/>
  <c r="DY19" i="5"/>
  <c r="DZ19" i="5" s="1"/>
  <c r="DX19" i="5"/>
  <c r="DU19" i="5"/>
  <c r="DT19" i="5"/>
  <c r="DS19" i="5"/>
  <c r="DP19" i="5"/>
  <c r="DO19" i="5"/>
  <c r="DN19" i="5"/>
  <c r="DK19" i="5"/>
  <c r="DJ19" i="5"/>
  <c r="DI19" i="5"/>
  <c r="DE19" i="5"/>
  <c r="DF19" i="5" s="1"/>
  <c r="DD19" i="5"/>
  <c r="CZ19" i="5"/>
  <c r="CY19" i="5"/>
  <c r="CV19" i="5"/>
  <c r="CU19" i="5"/>
  <c r="CT19" i="5"/>
  <c r="CO19" i="5"/>
  <c r="CK19" i="5"/>
  <c r="CJ19" i="5"/>
  <c r="CF19" i="5"/>
  <c r="CG19" i="5" s="1"/>
  <c r="CE19" i="5"/>
  <c r="CB19" i="5"/>
  <c r="CA19" i="5"/>
  <c r="BZ19" i="5"/>
  <c r="BV19" i="5"/>
  <c r="BW19" i="5" s="1"/>
  <c r="BU19" i="5"/>
  <c r="BO19" i="5"/>
  <c r="BJ19" i="5"/>
  <c r="BF19" i="5"/>
  <c r="BG19" i="5" s="1"/>
  <c r="BE19" i="5"/>
  <c r="AZ19" i="5"/>
  <c r="AU19" i="5"/>
  <c r="AQ19" i="5"/>
  <c r="AR19" i="5" s="1"/>
  <c r="AP19" i="5"/>
  <c r="AK19" i="5"/>
  <c r="AG19" i="5"/>
  <c r="AH19" i="5" s="1"/>
  <c r="AF19" i="5"/>
  <c r="AA19" i="5"/>
  <c r="V19" i="5"/>
  <c r="Q19" i="5"/>
  <c r="L19" i="5"/>
  <c r="PL9" i="5"/>
  <c r="PG9" i="5"/>
  <c r="PG5" i="5" s="1"/>
  <c r="PF5" i="5" s="1"/>
  <c r="PB9" i="5"/>
  <c r="OW9" i="5"/>
  <c r="OW5" i="5" s="1"/>
  <c r="OV5" i="5" s="1"/>
  <c r="OR9" i="5"/>
  <c r="OR5" i="5" s="1"/>
  <c r="OQ5" i="5" s="1"/>
  <c r="OM9" i="5"/>
  <c r="OM5" i="5" s="1"/>
  <c r="OL5" i="5" s="1"/>
  <c r="OH9" i="5"/>
  <c r="OC9" i="5"/>
  <c r="NX9" i="5"/>
  <c r="NS9" i="5"/>
  <c r="NS5" i="5" s="1"/>
  <c r="NR5" i="5" s="1"/>
  <c r="NN9" i="5"/>
  <c r="NN5" i="5" s="1"/>
  <c r="NM5" i="5" s="1"/>
  <c r="NI9" i="5"/>
  <c r="NI5" i="5" s="1"/>
  <c r="NH5" i="5" s="1"/>
  <c r="ND9" i="5"/>
  <c r="MY9" i="5"/>
  <c r="MY5" i="5" s="1"/>
  <c r="MX5" i="5" s="1"/>
  <c r="MT9" i="5"/>
  <c r="MO9" i="5"/>
  <c r="MJ9" i="5"/>
  <c r="ME9" i="5"/>
  <c r="ME5" i="5" s="1"/>
  <c r="MD5" i="5" s="1"/>
  <c r="LZ9" i="5"/>
  <c r="LU9" i="5"/>
  <c r="LP9" i="5"/>
  <c r="LP5" i="5" s="1"/>
  <c r="LO5" i="5" s="1"/>
  <c r="LK9" i="5"/>
  <c r="LK5" i="5" s="1"/>
  <c r="LJ5" i="5" s="1"/>
  <c r="LF9" i="5"/>
  <c r="LA9" i="5"/>
  <c r="KV9" i="5"/>
  <c r="KQ9" i="5"/>
  <c r="KQ5" i="5" s="1"/>
  <c r="KP5" i="5" s="1"/>
  <c r="KL9" i="5"/>
  <c r="KL5" i="5" s="1"/>
  <c r="KG9" i="5"/>
  <c r="KB9" i="5"/>
  <c r="JW9" i="5"/>
  <c r="JW5" i="5" s="1"/>
  <c r="JV5" i="5" s="1"/>
  <c r="JR9" i="5"/>
  <c r="JM9" i="5"/>
  <c r="JH9" i="5"/>
  <c r="JC9" i="5"/>
  <c r="JC5" i="5" s="1"/>
  <c r="JB5" i="5" s="1"/>
  <c r="IX9" i="5"/>
  <c r="IX5" i="5" s="1"/>
  <c r="IS9" i="5"/>
  <c r="IS5" i="5" s="1"/>
  <c r="IR5" i="5" s="1"/>
  <c r="IN9" i="5"/>
  <c r="IN5" i="5" s="1"/>
  <c r="IM5" i="5" s="1"/>
  <c r="II9" i="5"/>
  <c r="II5" i="5" s="1"/>
  <c r="IH5" i="5" s="1"/>
  <c r="IC9" i="5"/>
  <c r="HX9" i="5"/>
  <c r="HS9" i="5"/>
  <c r="HM9" i="5"/>
  <c r="HG9" i="5"/>
  <c r="HB9" i="5"/>
  <c r="GV9" i="5"/>
  <c r="GV5" i="5" s="1"/>
  <c r="GQ9" i="5"/>
  <c r="GL9" i="5"/>
  <c r="GG9" i="5"/>
  <c r="CT9" i="5"/>
  <c r="BU9" i="5"/>
  <c r="BO9" i="5"/>
  <c r="BJ9" i="5"/>
  <c r="BE9" i="5"/>
  <c r="BE5" i="5" s="1"/>
  <c r="BD5" i="5" s="1"/>
  <c r="AK9" i="5"/>
  <c r="AF9" i="5"/>
  <c r="AA9" i="5"/>
  <c r="V9" i="5"/>
  <c r="L9" i="5"/>
  <c r="PL8" i="5"/>
  <c r="PG8" i="5"/>
  <c r="PB8" i="5"/>
  <c r="OW8" i="5"/>
  <c r="OR8" i="5"/>
  <c r="OM8" i="5"/>
  <c r="OH8" i="5"/>
  <c r="OC8" i="5"/>
  <c r="NX8" i="5"/>
  <c r="NS8" i="5"/>
  <c r="NN8" i="5"/>
  <c r="NI8" i="5"/>
  <c r="ND8" i="5"/>
  <c r="MY8" i="5"/>
  <c r="MT8" i="5"/>
  <c r="MO8" i="5"/>
  <c r="MJ8" i="5"/>
  <c r="ME8" i="5"/>
  <c r="LZ8" i="5"/>
  <c r="LU8" i="5"/>
  <c r="LP8" i="5"/>
  <c r="LK8" i="5"/>
  <c r="LF8" i="5"/>
  <c r="LA8" i="5"/>
  <c r="KV8" i="5"/>
  <c r="KQ8" i="5"/>
  <c r="KL8" i="5"/>
  <c r="KG8" i="5"/>
  <c r="KB8" i="5"/>
  <c r="JW8" i="5"/>
  <c r="JR8" i="5"/>
  <c r="JM8" i="5"/>
  <c r="JH8" i="5"/>
  <c r="JC8" i="5"/>
  <c r="IX8" i="5"/>
  <c r="IS8" i="5"/>
  <c r="IN8" i="5"/>
  <c r="II8" i="5"/>
  <c r="IC8" i="5"/>
  <c r="HX8" i="5"/>
  <c r="HS8" i="5"/>
  <c r="HM8" i="5"/>
  <c r="HJ8" i="5"/>
  <c r="HG8" i="5"/>
  <c r="HB8" i="5"/>
  <c r="GV8" i="5"/>
  <c r="GQ8" i="5"/>
  <c r="GL8" i="5"/>
  <c r="GG8" i="5"/>
  <c r="CT8" i="5"/>
  <c r="BU8" i="5"/>
  <c r="BO8" i="5"/>
  <c r="BJ8" i="5"/>
  <c r="BE8" i="5"/>
  <c r="AK8" i="5"/>
  <c r="AF8" i="5"/>
  <c r="AA8" i="5"/>
  <c r="V8" i="5"/>
  <c r="L8" i="5"/>
  <c r="PL5" i="5"/>
  <c r="PK5" i="5" s="1"/>
  <c r="PB5" i="5"/>
  <c r="PA5" i="5"/>
  <c r="OH5" i="5"/>
  <c r="OG5" i="5"/>
  <c r="OC5" i="5"/>
  <c r="OB5" i="5" s="1"/>
  <c r="NX5" i="5"/>
  <c r="NW5" i="5" s="1"/>
  <c r="ND5" i="5"/>
  <c r="NC5" i="5" s="1"/>
  <c r="MT5" i="5"/>
  <c r="MS5" i="5" s="1"/>
  <c r="MO5" i="5"/>
  <c r="MN5" i="5" s="1"/>
  <c r="MJ5" i="5"/>
  <c r="MI5" i="5" s="1"/>
  <c r="LZ5" i="5"/>
  <c r="LY5" i="5"/>
  <c r="LU5" i="5"/>
  <c r="LT5" i="5"/>
  <c r="LE5" i="5"/>
  <c r="LA5" i="5"/>
  <c r="KZ5" i="5"/>
  <c r="KV5" i="5"/>
  <c r="KU5" i="5"/>
  <c r="KK5" i="5"/>
  <c r="KG5" i="5"/>
  <c r="KF5" i="5" s="1"/>
  <c r="KB5" i="5"/>
  <c r="KA5" i="5" s="1"/>
  <c r="JR5" i="5"/>
  <c r="JQ5" i="5"/>
  <c r="JM5" i="5"/>
  <c r="JL5" i="5"/>
  <c r="JH5" i="5"/>
  <c r="JG5" i="5" s="1"/>
  <c r="IW5" i="5"/>
  <c r="IB5" i="5"/>
  <c r="HS5" i="5"/>
  <c r="HR5" i="5" s="1"/>
  <c r="HL5" i="5"/>
  <c r="HF5" i="5"/>
  <c r="HA5" i="5"/>
  <c r="GQ5" i="5"/>
  <c r="GL5" i="5"/>
  <c r="GG5" i="5"/>
  <c r="GF5" i="5"/>
  <c r="GA5" i="5"/>
  <c r="FV5" i="5"/>
  <c r="FP5" i="5"/>
  <c r="FK5" i="5"/>
  <c r="FF5" i="5"/>
  <c r="FA5" i="5"/>
  <c r="EV5" i="5"/>
  <c r="EQ5" i="5"/>
  <c r="EL5" i="5"/>
  <c r="EG5" i="5"/>
  <c r="EB5" i="5"/>
  <c r="DW5" i="5"/>
  <c r="DR5" i="5"/>
  <c r="DM5" i="5"/>
  <c r="DH5" i="5"/>
  <c r="DC5" i="5"/>
  <c r="CX5" i="5"/>
  <c r="CS5" i="5"/>
  <c r="CN5" i="5"/>
  <c r="CI5" i="5"/>
  <c r="CD5" i="5"/>
  <c r="BY5" i="5"/>
  <c r="BT5" i="5"/>
  <c r="BO5" i="5"/>
  <c r="BN5" i="5" s="1"/>
  <c r="BI5" i="5"/>
  <c r="AY5" i="5"/>
  <c r="AT5" i="5"/>
  <c r="AO5" i="5"/>
  <c r="AJ5" i="5"/>
  <c r="AE5" i="5"/>
  <c r="Z5" i="5"/>
  <c r="U5" i="5"/>
  <c r="P5" i="5"/>
  <c r="PL4" i="5"/>
  <c r="PG4" i="5"/>
  <c r="PB4" i="5"/>
  <c r="OX4" i="5"/>
  <c r="OY4" i="5" s="1"/>
  <c r="OW4" i="5"/>
  <c r="OR4" i="5"/>
  <c r="OM4" i="5"/>
  <c r="OH4" i="5"/>
  <c r="OC4" i="5"/>
  <c r="NS4" i="5"/>
  <c r="NN4" i="5"/>
  <c r="NI4" i="5"/>
  <c r="ND4" i="5"/>
  <c r="MY4" i="5"/>
  <c r="MT4" i="5"/>
  <c r="MO4" i="5"/>
  <c r="MJ4" i="5"/>
  <c r="ME4" i="5"/>
  <c r="LZ4" i="5"/>
  <c r="LU4" i="5"/>
  <c r="LP4" i="5"/>
  <c r="LF4" i="5"/>
  <c r="LA4" i="5"/>
  <c r="KV4" i="5"/>
  <c r="KQ4" i="5"/>
  <c r="KL4" i="5"/>
  <c r="KG4" i="5"/>
  <c r="KB4" i="5"/>
  <c r="JW4" i="5"/>
  <c r="JR4" i="5"/>
  <c r="JN4" i="5"/>
  <c r="JO4" i="5" s="1"/>
  <c r="JM4" i="5"/>
  <c r="JH4" i="5"/>
  <c r="JC4" i="5"/>
  <c r="IX4" i="5"/>
  <c r="IS4" i="5"/>
  <c r="IN4" i="5"/>
  <c r="II4" i="5"/>
  <c r="IC4" i="5"/>
  <c r="HX4" i="5"/>
  <c r="HS4" i="5"/>
  <c r="HM4" i="5"/>
  <c r="HB4" i="5"/>
  <c r="GV4" i="5"/>
  <c r="GQ4" i="5"/>
  <c r="GL4" i="5"/>
  <c r="FW4" i="5"/>
  <c r="FR4" i="5"/>
  <c r="FS4" i="5" s="1"/>
  <c r="FQ4" i="5"/>
  <c r="FL4" i="5"/>
  <c r="FB4" i="5"/>
  <c r="EW4" i="5"/>
  <c r="ES4" i="5"/>
  <c r="ET4" i="5" s="1"/>
  <c r="ER4" i="5"/>
  <c r="EM4" i="5"/>
  <c r="DX4" i="5"/>
  <c r="DS4" i="5"/>
  <c r="DN4" i="5"/>
  <c r="DI4" i="5"/>
  <c r="DD4" i="5"/>
  <c r="CY4" i="5"/>
  <c r="CT4" i="5"/>
  <c r="CO4" i="5"/>
  <c r="CJ4" i="5"/>
  <c r="CE4" i="5"/>
  <c r="BZ4" i="5"/>
  <c r="BV4" i="5"/>
  <c r="BW4" i="5" s="1"/>
  <c r="BU4" i="5"/>
  <c r="BO4" i="5"/>
  <c r="BJ4" i="5"/>
  <c r="BE4" i="5"/>
  <c r="AZ4" i="5"/>
  <c r="AU4" i="5"/>
  <c r="AP4" i="5"/>
  <c r="AF4" i="5"/>
  <c r="AA4" i="5"/>
  <c r="V4" i="5"/>
  <c r="L4" i="5"/>
  <c r="I4" i="5"/>
  <c r="JD4" i="5" l="1"/>
  <c r="JE4" i="5" s="1"/>
  <c r="GW19" i="5"/>
  <c r="GX19" i="5" s="1"/>
  <c r="CP19" i="5"/>
  <c r="CQ19" i="5" s="1"/>
  <c r="CQ20" i="5"/>
  <c r="GR19" i="5"/>
  <c r="GS19" i="5" s="1"/>
  <c r="JX19" i="5"/>
  <c r="JY19" i="5" s="1"/>
  <c r="JX4" i="5"/>
  <c r="JY4" i="5" s="1"/>
  <c r="DP38" i="5"/>
  <c r="AL40" i="5"/>
  <c r="AM40" i="5"/>
  <c r="EI52" i="5"/>
  <c r="EI40" i="5" s="1"/>
  <c r="FH52" i="5"/>
  <c r="FH40" i="5" s="1"/>
  <c r="FI40" i="5" s="1"/>
  <c r="HC56" i="5"/>
  <c r="HC4" i="5" s="1"/>
  <c r="HD4" i="5" s="1"/>
  <c r="IZ72" i="5"/>
  <c r="AB4" i="5"/>
  <c r="AC4" i="5" s="1"/>
  <c r="FG4" i="5"/>
  <c r="LB4" i="5"/>
  <c r="LC4" i="5" s="1"/>
  <c r="OI4" i="5"/>
  <c r="OJ4" i="5" s="1"/>
  <c r="AV19" i="5"/>
  <c r="AW19" i="5" s="1"/>
  <c r="BP19" i="5"/>
  <c r="BQ19" i="5" s="1"/>
  <c r="JS19" i="5"/>
  <c r="JT19" i="5" s="1"/>
  <c r="NE19" i="5"/>
  <c r="NF19" i="5" s="1"/>
  <c r="AH20" i="5"/>
  <c r="GS20" i="5"/>
  <c r="JY20" i="5"/>
  <c r="KX20" i="5"/>
  <c r="MZ19" i="5"/>
  <c r="NA19" i="5" s="1"/>
  <c r="MQ20" i="5"/>
  <c r="X19" i="5"/>
  <c r="HU19" i="5"/>
  <c r="FN30" i="5"/>
  <c r="LW30" i="5"/>
  <c r="AQ40" i="5"/>
  <c r="AQ4" i="5" s="1"/>
  <c r="AR4" i="5" s="1"/>
  <c r="DT52" i="5"/>
  <c r="DT40" i="5"/>
  <c r="DU40" i="5" s="1"/>
  <c r="GR40" i="5"/>
  <c r="GR4" i="5" s="1"/>
  <c r="GS4" i="5" s="1"/>
  <c r="AV72" i="5"/>
  <c r="AW72" i="5"/>
  <c r="R19" i="5"/>
  <c r="S19" i="5" s="1"/>
  <c r="KS40" i="5"/>
  <c r="KR40" i="5"/>
  <c r="KR4" i="5" s="1"/>
  <c r="KS4" i="5" s="1"/>
  <c r="EC4" i="5"/>
  <c r="EE44" i="5"/>
  <c r="CA40" i="5"/>
  <c r="CB40" i="5"/>
  <c r="FX40" i="5"/>
  <c r="FX4" i="5" s="1"/>
  <c r="FY4" i="5" s="1"/>
  <c r="KD40" i="5"/>
  <c r="KC52" i="5"/>
  <c r="KC40" i="5"/>
  <c r="KC4" i="5" s="1"/>
  <c r="KD4" i="5" s="1"/>
  <c r="FM69" i="5"/>
  <c r="FM56" i="5"/>
  <c r="FN56" i="5" s="1"/>
  <c r="AL19" i="5"/>
  <c r="AM19" i="5" s="1"/>
  <c r="KI30" i="5"/>
  <c r="DA19" i="5"/>
  <c r="CP4" i="5"/>
  <c r="CQ4" i="5" s="1"/>
  <c r="DE4" i="5"/>
  <c r="DF4" i="5" s="1"/>
  <c r="HY4" i="5"/>
  <c r="HZ4" i="5" s="1"/>
  <c r="CL19" i="5"/>
  <c r="FX19" i="5"/>
  <c r="FY19" i="5" s="1"/>
  <c r="EY20" i="5"/>
  <c r="KM19" i="5"/>
  <c r="KN19" i="5" s="1"/>
  <c r="JI19" i="5"/>
  <c r="JJ19" i="5" s="1"/>
  <c r="KW19" i="5"/>
  <c r="KX19" i="5" s="1"/>
  <c r="PM4" i="5"/>
  <c r="PN4" i="5" s="1"/>
  <c r="MV36" i="5"/>
  <c r="BL20" i="5"/>
  <c r="BK19" i="5"/>
  <c r="BL19" i="5" s="1"/>
  <c r="NY19" i="5"/>
  <c r="NZ19" i="5" s="1"/>
  <c r="R40" i="5"/>
  <c r="S40" i="5" s="1"/>
  <c r="LL52" i="5"/>
  <c r="LL40" i="5" s="1"/>
  <c r="NZ56" i="5"/>
  <c r="NY56" i="5"/>
  <c r="HD19" i="5"/>
  <c r="LG19" i="5"/>
  <c r="LH19" i="5" s="1"/>
  <c r="IE20" i="5"/>
  <c r="MA19" i="5"/>
  <c r="MB19" i="5" s="1"/>
  <c r="MA4" i="5"/>
  <c r="MB4" i="5" s="1"/>
  <c r="NZ20" i="5"/>
  <c r="NK19" i="5"/>
  <c r="M19" i="5"/>
  <c r="N19" i="5" s="1"/>
  <c r="N20" i="5"/>
  <c r="GC19" i="5"/>
  <c r="GD19" i="5" s="1"/>
  <c r="IJ19" i="5"/>
  <c r="IK19" i="5" s="1"/>
  <c r="IJ4" i="5"/>
  <c r="IK4" i="5" s="1"/>
  <c r="IK20" i="5"/>
  <c r="AK4" i="5"/>
  <c r="LK4" i="5"/>
  <c r="OD4" i="5"/>
  <c r="OE4" i="5" s="1"/>
  <c r="IU19" i="5"/>
  <c r="OY19" i="5"/>
  <c r="GI20" i="5"/>
  <c r="KN20" i="5"/>
  <c r="LL19" i="5"/>
  <c r="LM19" i="5" s="1"/>
  <c r="ML20" i="5"/>
  <c r="MK19" i="5"/>
  <c r="ML19" i="5" s="1"/>
  <c r="OJ20" i="5"/>
  <c r="GN20" i="5"/>
  <c r="NO19" i="5"/>
  <c r="NP19" i="5" s="1"/>
  <c r="NO4" i="5"/>
  <c r="NP4" i="5" s="1"/>
  <c r="BF40" i="5"/>
  <c r="BF4" i="5" s="1"/>
  <c r="BG4" i="5" s="1"/>
  <c r="DJ69" i="5"/>
  <c r="DJ56" i="5"/>
  <c r="DJ4" i="5" s="1"/>
  <c r="DK4" i="5" s="1"/>
  <c r="HT56" i="5"/>
  <c r="HU56" i="5" s="1"/>
  <c r="AM20" i="5"/>
  <c r="EH4" i="5"/>
  <c r="MB20" i="5"/>
  <c r="EI19" i="5"/>
  <c r="EJ19" i="5" s="1"/>
  <c r="BA19" i="5"/>
  <c r="BB19" i="5" s="1"/>
  <c r="IY19" i="5"/>
  <c r="IZ19" i="5" s="1"/>
  <c r="LM20" i="5"/>
  <c r="NP20" i="5"/>
  <c r="ON19" i="5"/>
  <c r="OO19" i="5" s="1"/>
  <c r="PN20" i="5"/>
  <c r="PC19" i="5"/>
  <c r="PD19" i="5" s="1"/>
  <c r="PC4" i="5"/>
  <c r="PD4" i="5" s="1"/>
  <c r="FC40" i="5"/>
  <c r="FD40" i="5" s="1"/>
  <c r="EY56" i="5"/>
  <c r="EX56" i="5"/>
  <c r="EX4" i="5" s="1"/>
  <c r="EY4" i="5" s="1"/>
  <c r="EN52" i="5"/>
  <c r="EN40" i="5" s="1"/>
  <c r="EO40" i="5"/>
  <c r="KW52" i="5"/>
  <c r="KX40" i="5"/>
  <c r="CL44" i="5"/>
  <c r="ET44" i="5"/>
  <c r="OY44" i="5"/>
  <c r="HZ56" i="5"/>
  <c r="IO69" i="5"/>
  <c r="IO56" i="5"/>
  <c r="IO4" i="5" s="1"/>
  <c r="IP4" i="5" s="1"/>
  <c r="NJ69" i="5"/>
  <c r="NJ56" i="5" s="1"/>
  <c r="NJ4" i="5" s="1"/>
  <c r="NK4" i="5" s="1"/>
  <c r="NK56" i="5"/>
  <c r="OX69" i="5"/>
  <c r="OY56" i="5"/>
  <c r="PM56" i="5"/>
  <c r="PN56" i="5" s="1"/>
  <c r="EE60" i="5"/>
  <c r="GN60" i="5"/>
  <c r="N72" i="5"/>
  <c r="AC72" i="5"/>
  <c r="AB72" i="5"/>
  <c r="CK72" i="5"/>
  <c r="CL72" i="5"/>
  <c r="DF72" i="5"/>
  <c r="GR72" i="5"/>
  <c r="GS72" i="5" s="1"/>
  <c r="LQ52" i="5"/>
  <c r="LQ40" i="5" s="1"/>
  <c r="MZ40" i="5"/>
  <c r="MZ4" i="5" s="1"/>
  <c r="NA4" i="5" s="1"/>
  <c r="KC69" i="5"/>
  <c r="KC56" i="5"/>
  <c r="KD56" i="5" s="1"/>
  <c r="BB72" i="5"/>
  <c r="BP72" i="5"/>
  <c r="BP4" i="5" s="1"/>
  <c r="BQ4" i="5" s="1"/>
  <c r="IT72" i="5"/>
  <c r="IU72" i="5"/>
  <c r="X40" i="5"/>
  <c r="GD40" i="5"/>
  <c r="ML40" i="5"/>
  <c r="NA40" i="5"/>
  <c r="FN44" i="5"/>
  <c r="HZ44" i="5"/>
  <c r="AR56" i="5"/>
  <c r="GM56" i="5"/>
  <c r="GM4" i="5" s="1"/>
  <c r="GN4" i="5" s="1"/>
  <c r="IT69" i="5"/>
  <c r="IT56" i="5" s="1"/>
  <c r="IU56" i="5" s="1"/>
  <c r="JJ56" i="5"/>
  <c r="JI56" i="5"/>
  <c r="KX56" i="5"/>
  <c r="KW56" i="5"/>
  <c r="KW4" i="5" s="1"/>
  <c r="KX4" i="5" s="1"/>
  <c r="JT60" i="5"/>
  <c r="BK69" i="5"/>
  <c r="BK56" i="5" s="1"/>
  <c r="BL56" i="5" s="1"/>
  <c r="BA72" i="5"/>
  <c r="BA4" i="5" s="1"/>
  <c r="BB4" i="5" s="1"/>
  <c r="BW72" i="5"/>
  <c r="CP72" i="5"/>
  <c r="CQ72" i="5" s="1"/>
  <c r="HN40" i="5"/>
  <c r="HN4" i="5" s="1"/>
  <c r="HO4" i="5" s="1"/>
  <c r="IJ40" i="5"/>
  <c r="IK40" i="5" s="1"/>
  <c r="NF40" i="5"/>
  <c r="NE52" i="5"/>
  <c r="HI44" i="5"/>
  <c r="NT52" i="5"/>
  <c r="NT40" i="5" s="1"/>
  <c r="AV69" i="5"/>
  <c r="AV56" i="5" s="1"/>
  <c r="BQ56" i="5"/>
  <c r="GN56" i="5"/>
  <c r="KH69" i="5"/>
  <c r="LC56" i="5"/>
  <c r="LQ69" i="5"/>
  <c r="LQ56" i="5"/>
  <c r="LR56" i="5" s="1"/>
  <c r="ID69" i="5"/>
  <c r="ID56" i="5" s="1"/>
  <c r="ID4" i="5" s="1"/>
  <c r="IE4" i="5" s="1"/>
  <c r="FM72" i="5"/>
  <c r="FN72" i="5"/>
  <c r="IY72" i="5"/>
  <c r="IY4" i="5" s="1"/>
  <c r="IZ4" i="5" s="1"/>
  <c r="BK52" i="5"/>
  <c r="ET40" i="5"/>
  <c r="GW40" i="5"/>
  <c r="GX40" i="5" s="1"/>
  <c r="HU40" i="5"/>
  <c r="LC40" i="5"/>
  <c r="NE40" i="5"/>
  <c r="JX52" i="5"/>
  <c r="MF52" i="5"/>
  <c r="MF40" i="5" s="1"/>
  <c r="AG56" i="5"/>
  <c r="AG4" i="5" s="1"/>
  <c r="AH4" i="5" s="1"/>
  <c r="CG56" i="5"/>
  <c r="CZ56" i="5"/>
  <c r="DA56" i="5" s="1"/>
  <c r="DU56" i="5"/>
  <c r="EN56" i="5"/>
  <c r="EO56" i="5" s="1"/>
  <c r="KH56" i="5"/>
  <c r="KH4" i="5" s="1"/>
  <c r="KI4" i="5" s="1"/>
  <c r="OJ56" i="5"/>
  <c r="MV60" i="5"/>
  <c r="W69" i="5"/>
  <c r="W56" i="5" s="1"/>
  <c r="AL72" i="5"/>
  <c r="AM72" i="5" s="1"/>
  <c r="EJ72" i="5"/>
  <c r="EX72" i="5"/>
  <c r="EY72" i="5" s="1"/>
  <c r="GI72" i="5"/>
  <c r="HD72" i="5"/>
  <c r="ID72" i="5"/>
  <c r="IE72" i="5" s="1"/>
  <c r="BK40" i="5"/>
  <c r="CF52" i="5"/>
  <c r="CF40" i="5" s="1"/>
  <c r="CF4" i="5" s="1"/>
  <c r="CG4" i="5" s="1"/>
  <c r="CV40" i="5"/>
  <c r="CU40" i="5"/>
  <c r="CU4" i="5" s="1"/>
  <c r="CV4" i="5" s="1"/>
  <c r="DO40" i="5"/>
  <c r="DP40" i="5" s="1"/>
  <c r="HT40" i="5"/>
  <c r="IP40" i="5"/>
  <c r="IO52" i="5"/>
  <c r="JD40" i="5"/>
  <c r="JE40" i="5" s="1"/>
  <c r="MP40" i="5"/>
  <c r="MQ40" i="5" s="1"/>
  <c r="NY40" i="5"/>
  <c r="NZ40" i="5" s="1"/>
  <c r="OT40" i="5"/>
  <c r="PH40" i="5"/>
  <c r="PH4" i="5" s="1"/>
  <c r="PI4" i="5" s="1"/>
  <c r="DZ44" i="5"/>
  <c r="GI44" i="5"/>
  <c r="AH56" i="5"/>
  <c r="CK69" i="5"/>
  <c r="CL56" i="5"/>
  <c r="DF56" i="5"/>
  <c r="DY69" i="5"/>
  <c r="DZ56" i="5"/>
  <c r="ET56" i="5"/>
  <c r="FH69" i="5"/>
  <c r="FH56" i="5"/>
  <c r="FI56" i="5" s="1"/>
  <c r="GW69" i="5"/>
  <c r="GW56" i="5" s="1"/>
  <c r="LV69" i="5"/>
  <c r="LV56" i="5" s="1"/>
  <c r="ML56" i="5"/>
  <c r="MK56" i="5"/>
  <c r="JI69" i="5"/>
  <c r="CA72" i="5"/>
  <c r="CA4" i="5" s="1"/>
  <c r="CB4" i="5" s="1"/>
  <c r="HI72" i="5"/>
  <c r="HH72" i="5"/>
  <c r="HH4" i="5" s="1"/>
  <c r="HI4" i="5" s="1"/>
  <c r="CZ52" i="5"/>
  <c r="CZ40" i="5" s="1"/>
  <c r="DA40" i="5" s="1"/>
  <c r="JI52" i="5"/>
  <c r="JI40" i="5" s="1"/>
  <c r="JJ40" i="5" s="1"/>
  <c r="PM52" i="5"/>
  <c r="PM40" i="5" s="1"/>
  <c r="PN40" i="5"/>
  <c r="LW44" i="5"/>
  <c r="IJ52" i="5"/>
  <c r="ON52" i="5"/>
  <c r="ON40" i="5" s="1"/>
  <c r="OO40" i="5" s="1"/>
  <c r="CK56" i="5"/>
  <c r="CK4" i="5" s="1"/>
  <c r="CL4" i="5" s="1"/>
  <c r="DY56" i="5"/>
  <c r="GC56" i="5"/>
  <c r="GC4" i="5" s="1"/>
  <c r="NE69" i="5"/>
  <c r="NE56" i="5"/>
  <c r="OS69" i="5"/>
  <c r="OS56" i="5" s="1"/>
  <c r="BB60" i="5"/>
  <c r="DK60" i="5"/>
  <c r="NP60" i="5"/>
  <c r="DU72" i="5"/>
  <c r="GN72" i="5"/>
  <c r="HO72" i="5"/>
  <c r="BG94" i="5"/>
  <c r="DK72" i="5"/>
  <c r="GH154" i="5"/>
  <c r="GH4" i="5" s="1"/>
  <c r="GG154" i="5"/>
  <c r="ET154" i="5"/>
  <c r="OY154" i="5"/>
  <c r="NC158" i="5"/>
  <c r="DW160" i="5"/>
  <c r="DY160" i="5" s="1"/>
  <c r="EB160" i="5"/>
  <c r="NW160" i="5"/>
  <c r="NY160" i="5" s="1"/>
  <c r="NE160" i="5"/>
  <c r="GB154" i="5"/>
  <c r="LC154" i="5"/>
  <c r="EB158" i="5"/>
  <c r="DW158" i="5"/>
  <c r="DY158" i="5" s="1"/>
  <c r="FK159" i="5"/>
  <c r="FM159" i="5" s="1"/>
  <c r="OL159" i="5"/>
  <c r="ON159" i="5" s="1"/>
  <c r="DT158" i="5"/>
  <c r="AJ160" i="5"/>
  <c r="AL160" i="5" s="1"/>
  <c r="FC160" i="5"/>
  <c r="LH154" i="5"/>
  <c r="OT154" i="5"/>
  <c r="FH160" i="5"/>
  <c r="MK159" i="5"/>
  <c r="AV4" i="5" l="1"/>
  <c r="AW4" i="5" s="1"/>
  <c r="AW56" i="5"/>
  <c r="LQ4" i="5"/>
  <c r="LR4" i="5" s="1"/>
  <c r="LR40" i="5"/>
  <c r="EI4" i="5"/>
  <c r="EJ4" i="5" s="1"/>
  <c r="EJ40" i="5"/>
  <c r="LV4" i="5"/>
  <c r="LW4" i="5" s="1"/>
  <c r="LW56" i="5"/>
  <c r="W4" i="5"/>
  <c r="X4" i="5" s="1"/>
  <c r="X56" i="5"/>
  <c r="NT4" i="5"/>
  <c r="NU4" i="5" s="1"/>
  <c r="NU40" i="5"/>
  <c r="LL4" i="5"/>
  <c r="LM4" i="5" s="1"/>
  <c r="LM40" i="5"/>
  <c r="OT56" i="5"/>
  <c r="OS4" i="5"/>
  <c r="OT4" i="5" s="1"/>
  <c r="GW4" i="5"/>
  <c r="GX4" i="5" s="1"/>
  <c r="GX56" i="5"/>
  <c r="BK4" i="5"/>
  <c r="BL4" i="5" s="1"/>
  <c r="MF4" i="5"/>
  <c r="MG4" i="5" s="1"/>
  <c r="MG40" i="5"/>
  <c r="FI160" i="5"/>
  <c r="FH38" i="5"/>
  <c r="DZ158" i="5"/>
  <c r="DY36" i="5"/>
  <c r="NW158" i="5"/>
  <c r="NY158" i="5" s="1"/>
  <c r="NE158" i="5"/>
  <c r="CB72" i="5"/>
  <c r="IE56" i="5"/>
  <c r="IT4" i="5"/>
  <c r="IU4" i="5" s="1"/>
  <c r="MP4" i="5"/>
  <c r="MQ4" i="5" s="1"/>
  <c r="ED158" i="5"/>
  <c r="EL158" i="5"/>
  <c r="EN158" i="5" s="1"/>
  <c r="BQ72" i="5"/>
  <c r="GS40" i="5"/>
  <c r="JI4" i="5"/>
  <c r="JJ4" i="5" s="1"/>
  <c r="R4" i="5"/>
  <c r="S4" i="5" s="1"/>
  <c r="GI154" i="5"/>
  <c r="GG4" i="5"/>
  <c r="GI4" i="5" s="1"/>
  <c r="NF160" i="5"/>
  <c r="NE38" i="5"/>
  <c r="NF38" i="5" s="1"/>
  <c r="GD56" i="5"/>
  <c r="DU158" i="5"/>
  <c r="DT36" i="5"/>
  <c r="NZ160" i="5"/>
  <c r="NY38" i="5"/>
  <c r="NZ38" i="5" s="1"/>
  <c r="BL40" i="5"/>
  <c r="HO40" i="5"/>
  <c r="FD160" i="5"/>
  <c r="FC38" i="5"/>
  <c r="GD154" i="5"/>
  <c r="GB4" i="5"/>
  <c r="GD4" i="5" s="1"/>
  <c r="DK56" i="5"/>
  <c r="AM160" i="5"/>
  <c r="AL38" i="5"/>
  <c r="FY40" i="5"/>
  <c r="OO159" i="5"/>
  <c r="ON37" i="5"/>
  <c r="ED160" i="5"/>
  <c r="EL160" i="5"/>
  <c r="EN160" i="5" s="1"/>
  <c r="KI56" i="5"/>
  <c r="BG40" i="5"/>
  <c r="CZ4" i="5"/>
  <c r="DA4" i="5" s="1"/>
  <c r="HD56" i="5"/>
  <c r="CG40" i="5"/>
  <c r="ML159" i="5"/>
  <c r="MK37" i="5"/>
  <c r="FN159" i="5"/>
  <c r="FM37" i="5"/>
  <c r="DZ160" i="5"/>
  <c r="DY38" i="5"/>
  <c r="DZ38" i="5" s="1"/>
  <c r="PI40" i="5"/>
  <c r="HT4" i="5"/>
  <c r="HU4" i="5" s="1"/>
  <c r="AR40" i="5"/>
  <c r="DO4" i="5"/>
  <c r="DP4" i="5" s="1"/>
  <c r="FN37" i="5" l="1"/>
  <c r="FM4" i="5"/>
  <c r="FN4" i="5" s="1"/>
  <c r="DT4" i="5"/>
  <c r="DU4" i="5" s="1"/>
  <c r="DU36" i="5"/>
  <c r="EE160" i="5"/>
  <c r="ED38" i="5"/>
  <c r="EE38" i="5" s="1"/>
  <c r="NF158" i="5"/>
  <c r="NE36" i="5"/>
  <c r="OO37" i="5"/>
  <c r="ON4" i="5"/>
  <c r="OO4" i="5" s="1"/>
  <c r="FD38" i="5"/>
  <c r="FC4" i="5"/>
  <c r="FD4" i="5" s="1"/>
  <c r="NZ158" i="5"/>
  <c r="NY36" i="5"/>
  <c r="AM38" i="5"/>
  <c r="AL4" i="5"/>
  <c r="AM4" i="5" s="1"/>
  <c r="ML37" i="5"/>
  <c r="MK4" i="5"/>
  <c r="ML4" i="5" s="1"/>
  <c r="EO158" i="5"/>
  <c r="EN36" i="5"/>
  <c r="DZ36" i="5"/>
  <c r="DY4" i="5"/>
  <c r="DZ4" i="5" s="1"/>
  <c r="FH4" i="5"/>
  <c r="FI4" i="5" s="1"/>
  <c r="FI38" i="5"/>
  <c r="EO160" i="5"/>
  <c r="EN38" i="5"/>
  <c r="EO38" i="5" s="1"/>
  <c r="EE158" i="5"/>
  <c r="ED36" i="5"/>
  <c r="NF36" i="5" l="1"/>
  <c r="NE4" i="5"/>
  <c r="NF4" i="5" s="1"/>
  <c r="NZ36" i="5"/>
  <c r="NY4" i="5"/>
  <c r="NZ4" i="5" s="1"/>
  <c r="EE36" i="5"/>
  <c r="ED4" i="5"/>
  <c r="EE4" i="5" s="1"/>
  <c r="EO36" i="5"/>
  <c r="EN4" i="5"/>
  <c r="EO4" i="5" s="1"/>
  <c r="L225" i="3"/>
  <c r="M225" i="3" s="1"/>
  <c r="O225" i="3" s="1"/>
  <c r="Q225" i="3" s="1"/>
  <c r="AP224" i="3"/>
  <c r="AQ224" i="3" s="1"/>
  <c r="AK224" i="3"/>
  <c r="AF224" i="3" s="1"/>
  <c r="AA224" i="3"/>
  <c r="V224" i="3" s="1"/>
  <c r="O224" i="3"/>
  <c r="Q224" i="3" s="1"/>
  <c r="L224" i="3"/>
  <c r="M224" i="3" s="1"/>
  <c r="M50" i="1" s="1"/>
  <c r="AP223" i="3"/>
  <c r="AQ223" i="3" s="1"/>
  <c r="AK223" i="3"/>
  <c r="AL223" i="3" s="1"/>
  <c r="AF223" i="3"/>
  <c r="AA223" i="3" s="1"/>
  <c r="V223" i="3"/>
  <c r="O223" i="3" s="1"/>
  <c r="Q223" i="3" s="1"/>
  <c r="AQ222" i="3"/>
  <c r="AP222" i="3"/>
  <c r="AK222" i="3" s="1"/>
  <c r="AL222" i="3" s="1"/>
  <c r="AF222" i="3"/>
  <c r="AG222" i="3" s="1"/>
  <c r="AB222" i="3"/>
  <c r="AA222" i="3"/>
  <c r="V222" i="3" s="1"/>
  <c r="Q222" i="3"/>
  <c r="R222" i="3" s="1"/>
  <c r="M222" i="3"/>
  <c r="L222" i="3"/>
  <c r="AA221" i="3"/>
  <c r="V221" i="3" s="1"/>
  <c r="W221" i="3" s="1"/>
  <c r="Q221" i="3"/>
  <c r="L221" i="3" s="1"/>
  <c r="M221" i="3" s="1"/>
  <c r="AO216" i="3"/>
  <c r="AJ216" i="3"/>
  <c r="AE216" i="3"/>
  <c r="Z216" i="3"/>
  <c r="U216" i="3"/>
  <c r="P216" i="3"/>
  <c r="K216" i="3"/>
  <c r="AO215" i="3"/>
  <c r="AJ215" i="3"/>
  <c r="AE215" i="3"/>
  <c r="Z215" i="3"/>
  <c r="U215" i="3"/>
  <c r="P215" i="3"/>
  <c r="K215" i="3"/>
  <c r="AO214" i="3"/>
  <c r="AJ214" i="3"/>
  <c r="AE214" i="3"/>
  <c r="Z214" i="3"/>
  <c r="U214" i="3"/>
  <c r="P214" i="3"/>
  <c r="K214" i="3"/>
  <c r="AO213" i="3"/>
  <c r="AJ213" i="3"/>
  <c r="AE213" i="3"/>
  <c r="Z213" i="3"/>
  <c r="U213" i="3"/>
  <c r="P213" i="3"/>
  <c r="K213" i="3"/>
  <c r="AO212" i="3"/>
  <c r="AJ212" i="3"/>
  <c r="AE212" i="3"/>
  <c r="Z212" i="3"/>
  <c r="U212" i="3"/>
  <c r="P212" i="3"/>
  <c r="K212" i="3"/>
  <c r="AO211" i="3"/>
  <c r="AJ211" i="3"/>
  <c r="AE211" i="3"/>
  <c r="Z211" i="3"/>
  <c r="U211" i="3"/>
  <c r="P211" i="3"/>
  <c r="K211" i="3"/>
  <c r="AO210" i="3"/>
  <c r="AJ210" i="3"/>
  <c r="AE210" i="3"/>
  <c r="Z210" i="3"/>
  <c r="U210" i="3"/>
  <c r="P210" i="3"/>
  <c r="K210" i="3"/>
  <c r="AO209" i="3"/>
  <c r="AJ209" i="3"/>
  <c r="AE209" i="3"/>
  <c r="Z209" i="3"/>
  <c r="U209" i="3"/>
  <c r="P209" i="3"/>
  <c r="K209" i="3"/>
  <c r="AO208" i="3"/>
  <c r="AJ208" i="3"/>
  <c r="AE208" i="3"/>
  <c r="Z208" i="3"/>
  <c r="U208" i="3"/>
  <c r="P208" i="3"/>
  <c r="K208" i="3"/>
  <c r="AO207" i="3"/>
  <c r="AJ207" i="3"/>
  <c r="AE207" i="3"/>
  <c r="Z207" i="3"/>
  <c r="U207" i="3"/>
  <c r="P207" i="3"/>
  <c r="K207" i="3"/>
  <c r="AP200" i="3"/>
  <c r="AQ200" i="3" s="1"/>
  <c r="AK200" i="3"/>
  <c r="AL200" i="3" s="1"/>
  <c r="AY55" i="1" s="1"/>
  <c r="AF200" i="3"/>
  <c r="AG200" i="3" s="1"/>
  <c r="AB200" i="3"/>
  <c r="V200" i="3"/>
  <c r="W200" i="3" s="1"/>
  <c r="Q200" i="3"/>
  <c r="R200" i="3" s="1"/>
  <c r="M200" i="3"/>
  <c r="AP199" i="3"/>
  <c r="AQ199" i="3" s="1"/>
  <c r="AK199" i="3"/>
  <c r="AL199" i="3" s="1"/>
  <c r="AF199" i="3"/>
  <c r="AG199" i="3" s="1"/>
  <c r="AB199" i="3"/>
  <c r="AA199" i="3"/>
  <c r="V199" i="3"/>
  <c r="W199" i="3" s="1"/>
  <c r="Q199" i="3"/>
  <c r="R199" i="3" s="1"/>
  <c r="M199" i="3"/>
  <c r="AK195" i="3"/>
  <c r="AF195" i="3"/>
  <c r="AA195" i="3"/>
  <c r="V195" i="3"/>
  <c r="AP190" i="3"/>
  <c r="AQ190" i="3" s="1"/>
  <c r="AK190" i="3"/>
  <c r="AL190" i="3" s="1"/>
  <c r="AF190" i="3"/>
  <c r="AG190" i="3" s="1"/>
  <c r="AQ175" i="3"/>
  <c r="AP175" i="3"/>
  <c r="AK175" i="3"/>
  <c r="AL175" i="3" s="1"/>
  <c r="AE55" i="1" s="1"/>
  <c r="AF175" i="3"/>
  <c r="AG175" i="3" s="1"/>
  <c r="AA175" i="3"/>
  <c r="AB175" i="3" s="1"/>
  <c r="V175" i="3"/>
  <c r="W175" i="3" s="1"/>
  <c r="AE52" i="1" s="1"/>
  <c r="R175" i="3"/>
  <c r="Q175" i="3"/>
  <c r="M175" i="3"/>
  <c r="AP169" i="3"/>
  <c r="AK169" i="3"/>
  <c r="AF169" i="3"/>
  <c r="AP164" i="3"/>
  <c r="AK164" i="3"/>
  <c r="AF164" i="3"/>
  <c r="AA164" i="3"/>
  <c r="V164" i="3"/>
  <c r="Q164" i="3"/>
  <c r="AK156" i="3"/>
  <c r="AF156" i="3"/>
  <c r="AP149" i="3"/>
  <c r="AK149" i="3"/>
  <c r="AF149" i="3"/>
  <c r="AA149" i="3"/>
  <c r="V149" i="3"/>
  <c r="Q149" i="3"/>
  <c r="L149" i="3"/>
  <c r="AP146" i="3"/>
  <c r="AQ146" i="3" s="1"/>
  <c r="AO146" i="3"/>
  <c r="AK146" i="3"/>
  <c r="AJ146" i="3"/>
  <c r="AE146" i="3"/>
  <c r="Z146" i="3"/>
  <c r="U146" i="3"/>
  <c r="P146" i="3"/>
  <c r="K146" i="3"/>
  <c r="AO145" i="3"/>
  <c r="AP145" i="3" s="1"/>
  <c r="AQ145" i="3" s="1"/>
  <c r="AK145" i="3"/>
  <c r="AL145" i="3" s="1"/>
  <c r="AJ145" i="3"/>
  <c r="AF145" i="3"/>
  <c r="AE145" i="3"/>
  <c r="Z145" i="3"/>
  <c r="U145" i="3"/>
  <c r="V145" i="3" s="1"/>
  <c r="W145" i="3" s="1"/>
  <c r="Q145" i="3"/>
  <c r="R145" i="3" s="1"/>
  <c r="P145" i="3"/>
  <c r="K145" i="3"/>
  <c r="AO144" i="3"/>
  <c r="AL144" i="3"/>
  <c r="AK144" i="3"/>
  <c r="AJ144" i="3"/>
  <c r="AF144" i="3"/>
  <c r="AG144" i="3" s="1"/>
  <c r="AE144" i="3"/>
  <c r="Z144" i="3"/>
  <c r="U144" i="3"/>
  <c r="P144" i="3"/>
  <c r="Q144" i="3" s="1"/>
  <c r="R144" i="3" s="1"/>
  <c r="L144" i="3"/>
  <c r="M144" i="3" s="1"/>
  <c r="K144" i="3"/>
  <c r="AO143" i="3"/>
  <c r="AJ143" i="3"/>
  <c r="AE143" i="3"/>
  <c r="AA143" i="3"/>
  <c r="AB143" i="3" s="1"/>
  <c r="Z143" i="3"/>
  <c r="U143" i="3"/>
  <c r="P143" i="3"/>
  <c r="K143" i="3"/>
  <c r="L143" i="3" s="1"/>
  <c r="M143" i="3" s="1"/>
  <c r="AO142" i="3"/>
  <c r="AP142" i="3" s="1"/>
  <c r="AQ142" i="3" s="1"/>
  <c r="AC56" i="1" s="1"/>
  <c r="AJ142" i="3"/>
  <c r="AE142" i="3"/>
  <c r="AA142" i="3"/>
  <c r="Z142" i="3"/>
  <c r="AB142" i="3" s="1"/>
  <c r="V142" i="3"/>
  <c r="W142" i="3" s="1"/>
  <c r="U142" i="3"/>
  <c r="P142" i="3"/>
  <c r="K142" i="3"/>
  <c r="L142" i="3" s="1"/>
  <c r="M142" i="3" s="1"/>
  <c r="AO141" i="3"/>
  <c r="AP141" i="3" s="1"/>
  <c r="AQ141" i="3" s="1"/>
  <c r="AJ141" i="3"/>
  <c r="AE141" i="3"/>
  <c r="Z141" i="3"/>
  <c r="V141" i="3"/>
  <c r="U141" i="3"/>
  <c r="W141" i="3" s="1"/>
  <c r="Q141" i="3"/>
  <c r="R141" i="3" s="1"/>
  <c r="P141" i="3"/>
  <c r="K141" i="3"/>
  <c r="AO138" i="3"/>
  <c r="AP138" i="3" s="1"/>
  <c r="AQ138" i="3" s="1"/>
  <c r="AJ138" i="3"/>
  <c r="AK138" i="3" s="1"/>
  <c r="AL138" i="3" s="1"/>
  <c r="AE138" i="3"/>
  <c r="Z138" i="3"/>
  <c r="U138" i="3"/>
  <c r="Q138" i="3"/>
  <c r="P138" i="3"/>
  <c r="R138" i="3" s="1"/>
  <c r="L138" i="3"/>
  <c r="M138" i="3" s="1"/>
  <c r="K138" i="3"/>
  <c r="AO137" i="3"/>
  <c r="AJ137" i="3"/>
  <c r="AK137" i="3" s="1"/>
  <c r="AL137" i="3" s="1"/>
  <c r="AE137" i="3"/>
  <c r="AF137" i="3" s="1"/>
  <c r="AG137" i="3" s="1"/>
  <c r="Z137" i="3"/>
  <c r="U137" i="3"/>
  <c r="Q137" i="3"/>
  <c r="P137" i="3"/>
  <c r="M137" i="3"/>
  <c r="L137" i="3"/>
  <c r="K137" i="3"/>
  <c r="AO136" i="3"/>
  <c r="AP136" i="3" s="1"/>
  <c r="AQ136" i="3" s="1"/>
  <c r="AJ136" i="3"/>
  <c r="AE136" i="3"/>
  <c r="AF136" i="3" s="1"/>
  <c r="AG136" i="3" s="1"/>
  <c r="Z136" i="3"/>
  <c r="AA136" i="3" s="1"/>
  <c r="AB136" i="3" s="1"/>
  <c r="V136" i="3"/>
  <c r="U136" i="3"/>
  <c r="Q136" i="3"/>
  <c r="P136" i="3"/>
  <c r="L136" i="3"/>
  <c r="K136" i="3"/>
  <c r="AO135" i="3"/>
  <c r="AJ135" i="3"/>
  <c r="AK135" i="3" s="1"/>
  <c r="AL135" i="3" s="1"/>
  <c r="AE135" i="3"/>
  <c r="Z135" i="3"/>
  <c r="AA135" i="3" s="1"/>
  <c r="AB135" i="3" s="1"/>
  <c r="U135" i="3"/>
  <c r="V135" i="3" s="1"/>
  <c r="W135" i="3" s="1"/>
  <c r="Q135" i="3"/>
  <c r="P135" i="3"/>
  <c r="L135" i="3"/>
  <c r="K135" i="3"/>
  <c r="AP131" i="3"/>
  <c r="AQ131" i="3" s="1"/>
  <c r="AK131" i="3"/>
  <c r="AL131" i="3" s="1"/>
  <c r="AG131" i="3"/>
  <c r="AF131" i="3"/>
  <c r="AA131" i="3"/>
  <c r="AB131" i="3" s="1"/>
  <c r="V131" i="3"/>
  <c r="W131" i="3" s="1"/>
  <c r="Q131" i="3"/>
  <c r="R131" i="3" s="1"/>
  <c r="L131" i="3"/>
  <c r="M131" i="3" s="1"/>
  <c r="AB50" i="1" s="1"/>
  <c r="AO130" i="3"/>
  <c r="AJ130" i="3"/>
  <c r="AE130" i="3"/>
  <c r="Z130" i="3"/>
  <c r="U130" i="3"/>
  <c r="P130" i="3"/>
  <c r="K130" i="3"/>
  <c r="AP127" i="3"/>
  <c r="AQ127" i="3" s="1"/>
  <c r="AK127" i="3"/>
  <c r="AL127" i="3" s="1"/>
  <c r="Z55" i="1" s="1"/>
  <c r="AF127" i="3"/>
  <c r="AF120" i="3" s="1"/>
  <c r="AG120" i="3" s="1"/>
  <c r="AB127" i="3"/>
  <c r="AA127" i="3"/>
  <c r="V127" i="3"/>
  <c r="W127" i="3" s="1"/>
  <c r="Q127" i="3"/>
  <c r="R127" i="3" s="1"/>
  <c r="L127" i="3"/>
  <c r="M127" i="3" s="1"/>
  <c r="AQ120" i="3"/>
  <c r="AP120" i="3"/>
  <c r="AA120" i="3"/>
  <c r="AB120" i="3" s="1"/>
  <c r="W120" i="3"/>
  <c r="V120" i="3"/>
  <c r="Q120" i="3"/>
  <c r="R120" i="3" s="1"/>
  <c r="L120" i="3"/>
  <c r="M120" i="3" s="1"/>
  <c r="Y50" i="1" s="1"/>
  <c r="AO119" i="3"/>
  <c r="AJ119" i="3"/>
  <c r="AE119" i="3"/>
  <c r="Z119" i="3"/>
  <c r="U119" i="3"/>
  <c r="P119" i="3"/>
  <c r="K119" i="3"/>
  <c r="AP116" i="3"/>
  <c r="AQ116" i="3" s="1"/>
  <c r="AK116" i="3"/>
  <c r="AL116" i="3" s="1"/>
  <c r="AG116" i="3"/>
  <c r="AF116" i="3"/>
  <c r="AA116" i="3"/>
  <c r="AB116" i="3" s="1"/>
  <c r="V116" i="3"/>
  <c r="W116" i="3" s="1"/>
  <c r="Q116" i="3"/>
  <c r="R116" i="3" s="1"/>
  <c r="L116" i="3"/>
  <c r="M116" i="3" s="1"/>
  <c r="X50" i="1" s="1"/>
  <c r="AP109" i="3"/>
  <c r="AQ109" i="3" s="1"/>
  <c r="AL109" i="3"/>
  <c r="AF109" i="3"/>
  <c r="AG109" i="3" s="1"/>
  <c r="AB109" i="3"/>
  <c r="AA109" i="3"/>
  <c r="V109" i="3"/>
  <c r="W109" i="3" s="1"/>
  <c r="Q109" i="3"/>
  <c r="R109" i="3" s="1"/>
  <c r="L109" i="3"/>
  <c r="M109" i="3" s="1"/>
  <c r="AQ105" i="3"/>
  <c r="AP105" i="3"/>
  <c r="AK105" i="3"/>
  <c r="AL105" i="3" s="1"/>
  <c r="AF105" i="3"/>
  <c r="AG105" i="3" s="1"/>
  <c r="U54" i="1" s="1"/>
  <c r="V54" i="1" s="1"/>
  <c r="AA105" i="3"/>
  <c r="AB105" i="3" s="1"/>
  <c r="V105" i="3"/>
  <c r="W105" i="3" s="1"/>
  <c r="U52" i="1" s="1"/>
  <c r="V52" i="1" s="1"/>
  <c r="AK47" i="1" s="1"/>
  <c r="Q105" i="3"/>
  <c r="R105" i="3" s="1"/>
  <c r="L105" i="3"/>
  <c r="M105" i="3" s="1"/>
  <c r="U50" i="1" s="1"/>
  <c r="V50" i="1" s="1"/>
  <c r="AP101" i="3"/>
  <c r="AK101" i="3"/>
  <c r="AK90" i="3" s="1"/>
  <c r="AF101" i="3"/>
  <c r="AF90" i="3" s="1"/>
  <c r="AA101" i="3"/>
  <c r="V101" i="3"/>
  <c r="V90" i="3" s="1"/>
  <c r="W90" i="3" s="1"/>
  <c r="R52" i="1" s="1"/>
  <c r="T52" i="1" s="1"/>
  <c r="Q101" i="3"/>
  <c r="Q90" i="3" s="1"/>
  <c r="R90" i="3" s="1"/>
  <c r="L101" i="3"/>
  <c r="L90" i="3" s="1"/>
  <c r="AP94" i="3"/>
  <c r="AK94" i="3"/>
  <c r="AF94" i="3"/>
  <c r="AA94" i="3"/>
  <c r="Z94" i="3"/>
  <c r="AB94" i="3" s="1"/>
  <c r="V94" i="3"/>
  <c r="Q94" i="3"/>
  <c r="L94" i="3"/>
  <c r="K94" i="3"/>
  <c r="M94" i="3" s="1"/>
  <c r="AP90" i="3"/>
  <c r="AO90" i="3"/>
  <c r="AQ90" i="3" s="1"/>
  <c r="AJ90" i="3"/>
  <c r="AJ94" i="3" s="1"/>
  <c r="AE90" i="3"/>
  <c r="AE94" i="3" s="1"/>
  <c r="AG94" i="3" s="1"/>
  <c r="AA90" i="3"/>
  <c r="AB90" i="3" s="1"/>
  <c r="Z90" i="3"/>
  <c r="U90" i="3"/>
  <c r="U94" i="3" s="1"/>
  <c r="W94" i="3" s="1"/>
  <c r="P90" i="3"/>
  <c r="P94" i="3" s="1"/>
  <c r="K90" i="3"/>
  <c r="AP86" i="3"/>
  <c r="AK86" i="3"/>
  <c r="AF86" i="3"/>
  <c r="AF75" i="3" s="1"/>
  <c r="AA86" i="3"/>
  <c r="V86" i="3"/>
  <c r="V75" i="3" s="1"/>
  <c r="Q86" i="3"/>
  <c r="Q75" i="3" s="1"/>
  <c r="R75" i="3" s="1"/>
  <c r="L86" i="3"/>
  <c r="L75" i="3" s="1"/>
  <c r="AP79" i="3"/>
  <c r="AQ79" i="3" s="1"/>
  <c r="AK79" i="3"/>
  <c r="AL79" i="3" s="1"/>
  <c r="P55" i="1" s="1"/>
  <c r="AF79" i="3"/>
  <c r="AG79" i="3" s="1"/>
  <c r="AB79" i="3"/>
  <c r="AA79" i="3"/>
  <c r="V79" i="3"/>
  <c r="W79" i="3" s="1"/>
  <c r="Q79" i="3"/>
  <c r="R79" i="3" s="1"/>
  <c r="P51" i="1" s="1"/>
  <c r="L79" i="3"/>
  <c r="M79" i="3" s="1"/>
  <c r="AO75" i="3"/>
  <c r="AK75" i="3"/>
  <c r="AJ75" i="3"/>
  <c r="AE75" i="3"/>
  <c r="AA75" i="3"/>
  <c r="Z75" i="3"/>
  <c r="U75" i="3"/>
  <c r="W75" i="3" s="1"/>
  <c r="P75" i="3"/>
  <c r="K75" i="3"/>
  <c r="AO73" i="3"/>
  <c r="AJ73" i="3"/>
  <c r="AE73" i="3"/>
  <c r="Z73" i="3"/>
  <c r="U73" i="3"/>
  <c r="P73" i="3"/>
  <c r="L73" i="3"/>
  <c r="K73" i="3"/>
  <c r="AP72" i="3"/>
  <c r="AO72" i="3"/>
  <c r="AQ72" i="3" s="1"/>
  <c r="AK72" i="3"/>
  <c r="AJ72" i="3"/>
  <c r="AL72" i="3" s="1"/>
  <c r="J55" i="1" s="1"/>
  <c r="AE72" i="3"/>
  <c r="AA72" i="3"/>
  <c r="Z72" i="3"/>
  <c r="AB72" i="3" s="1"/>
  <c r="U72" i="3"/>
  <c r="P72" i="3"/>
  <c r="L72" i="3"/>
  <c r="K72" i="3"/>
  <c r="M72" i="3" s="1"/>
  <c r="J50" i="1" s="1"/>
  <c r="AP71" i="3"/>
  <c r="AQ71" i="3" s="1"/>
  <c r="AO71" i="3"/>
  <c r="AK71" i="3"/>
  <c r="AJ71" i="3"/>
  <c r="AF71" i="3"/>
  <c r="AE71" i="3"/>
  <c r="AG71" i="3" s="1"/>
  <c r="I54" i="1" s="1"/>
  <c r="Z71" i="3"/>
  <c r="V71" i="3"/>
  <c r="U71" i="3"/>
  <c r="P71" i="3"/>
  <c r="K71" i="3"/>
  <c r="AQ65" i="3"/>
  <c r="AP65" i="3"/>
  <c r="AK65" i="3"/>
  <c r="AL65" i="3" s="1"/>
  <c r="AG65" i="3"/>
  <c r="AF65" i="3"/>
  <c r="AA65" i="3"/>
  <c r="AB65" i="3" s="1"/>
  <c r="W65" i="3"/>
  <c r="V65" i="3"/>
  <c r="Q65" i="3"/>
  <c r="R65" i="3" s="1"/>
  <c r="L65" i="3"/>
  <c r="M65" i="3" s="1"/>
  <c r="H50" i="1" s="1"/>
  <c r="AP61" i="3"/>
  <c r="AQ61" i="3" s="1"/>
  <c r="AL61" i="3"/>
  <c r="AK61" i="3"/>
  <c r="AF61" i="3"/>
  <c r="AG61" i="3" s="1"/>
  <c r="AP57" i="3"/>
  <c r="AQ57" i="3" s="1"/>
  <c r="AK57" i="3"/>
  <c r="AL57" i="3" s="1"/>
  <c r="AG57" i="3"/>
  <c r="AF57" i="3"/>
  <c r="AQ53" i="3"/>
  <c r="AL53" i="3"/>
  <c r="AG53" i="3"/>
  <c r="AF53" i="3"/>
  <c r="AP49" i="3"/>
  <c r="AK49" i="3"/>
  <c r="AL49" i="3" s="1"/>
  <c r="AE49" i="3"/>
  <c r="AF49" i="3" s="1"/>
  <c r="AO45" i="3"/>
  <c r="AJ45" i="3"/>
  <c r="AE45" i="3"/>
  <c r="V45" i="3"/>
  <c r="W45" i="3" s="1"/>
  <c r="AO41" i="3"/>
  <c r="AJ41" i="3"/>
  <c r="AE41" i="3"/>
  <c r="V41" i="3"/>
  <c r="W41" i="3" s="1"/>
  <c r="AO37" i="3"/>
  <c r="AJ37" i="3"/>
  <c r="AJ24" i="3" s="1"/>
  <c r="AE37" i="3"/>
  <c r="V37" i="3"/>
  <c r="W37" i="3" s="1"/>
  <c r="AO33" i="3"/>
  <c r="AJ33" i="3"/>
  <c r="AE33" i="3"/>
  <c r="AA33" i="3"/>
  <c r="V33" i="3"/>
  <c r="W33" i="3" s="1"/>
  <c r="Q33" i="3"/>
  <c r="R33" i="3" s="1"/>
  <c r="L33" i="3"/>
  <c r="AO29" i="3"/>
  <c r="AJ29" i="3"/>
  <c r="AE29" i="3"/>
  <c r="AE24" i="3" s="1"/>
  <c r="AB29" i="3"/>
  <c r="AA29" i="3"/>
  <c r="V29" i="3"/>
  <c r="V24" i="3" s="1"/>
  <c r="Q29" i="3"/>
  <c r="R29" i="3" s="1"/>
  <c r="L29" i="3"/>
  <c r="M29" i="3" s="1"/>
  <c r="AO25" i="3"/>
  <c r="AJ25" i="3"/>
  <c r="AE25" i="3"/>
  <c r="AA25" i="3"/>
  <c r="AB25" i="3" s="1"/>
  <c r="V25" i="3"/>
  <c r="W25" i="3" s="1"/>
  <c r="R25" i="3"/>
  <c r="Q25" i="3"/>
  <c r="L25" i="3"/>
  <c r="M25" i="3" s="1"/>
  <c r="AK24" i="3"/>
  <c r="Z24" i="3"/>
  <c r="U24" i="3"/>
  <c r="P24" i="3"/>
  <c r="K24" i="3"/>
  <c r="AO23" i="3"/>
  <c r="AJ23" i="3"/>
  <c r="AE23" i="3"/>
  <c r="Z23" i="3"/>
  <c r="U23" i="3"/>
  <c r="P23" i="3"/>
  <c r="K23" i="3"/>
  <c r="AO22" i="3"/>
  <c r="AJ22" i="3"/>
  <c r="AE22" i="3"/>
  <c r="Z22" i="3"/>
  <c r="U22" i="3"/>
  <c r="P22" i="3"/>
  <c r="K22" i="3"/>
  <c r="AO21" i="3"/>
  <c r="AO156" i="3" s="1"/>
  <c r="AJ21" i="3"/>
  <c r="AJ156" i="3" s="1"/>
  <c r="AE21" i="3"/>
  <c r="AE156" i="3" s="1"/>
  <c r="Z21" i="3"/>
  <c r="Z156" i="3" s="1"/>
  <c r="Z4" i="3" s="1"/>
  <c r="U21" i="3"/>
  <c r="U156" i="3" s="1"/>
  <c r="P21" i="3"/>
  <c r="P156" i="3" s="1"/>
  <c r="K21" i="3"/>
  <c r="K156" i="3" s="1"/>
  <c r="AO20" i="3"/>
  <c r="AJ20" i="3"/>
  <c r="AE20" i="3"/>
  <c r="Z20" i="3"/>
  <c r="U20" i="3"/>
  <c r="P20" i="3"/>
  <c r="K20" i="3"/>
  <c r="AO19" i="3"/>
  <c r="AJ19" i="3"/>
  <c r="AE19" i="3"/>
  <c r="AE3" i="3" s="1"/>
  <c r="AE5" i="3" s="1"/>
  <c r="Z19" i="3"/>
  <c r="U19" i="3"/>
  <c r="P19" i="3"/>
  <c r="K19" i="3"/>
  <c r="AO18" i="3"/>
  <c r="AJ18" i="3"/>
  <c r="AE18" i="3"/>
  <c r="Z18" i="3"/>
  <c r="U18" i="3"/>
  <c r="P18" i="3"/>
  <c r="K18" i="3"/>
  <c r="AO7" i="3"/>
  <c r="AJ7" i="3"/>
  <c r="AE7" i="3"/>
  <c r="Z7" i="3"/>
  <c r="U7" i="3"/>
  <c r="P7" i="3"/>
  <c r="K7" i="3"/>
  <c r="AO5" i="3"/>
  <c r="P5" i="3"/>
  <c r="K5" i="3"/>
  <c r="AJ3" i="3"/>
  <c r="AJ5" i="3" s="1"/>
  <c r="Z3" i="3"/>
  <c r="Z5" i="3" s="1"/>
  <c r="U3" i="3"/>
  <c r="I195" i="2" s="1"/>
  <c r="J195" i="2" s="1"/>
  <c r="I194" i="2" s="1"/>
  <c r="J194" i="2" s="1"/>
  <c r="I193" i="2" s="1"/>
  <c r="I192" i="2"/>
  <c r="J192" i="2" s="1"/>
  <c r="I191" i="2"/>
  <c r="J191" i="2" s="1"/>
  <c r="J189" i="2"/>
  <c r="I189" i="2"/>
  <c r="H187" i="2"/>
  <c r="H186" i="2"/>
  <c r="H185" i="2"/>
  <c r="H184" i="2"/>
  <c r="H183" i="2"/>
  <c r="H182" i="2"/>
  <c r="H181" i="2"/>
  <c r="H180" i="2"/>
  <c r="H179" i="2"/>
  <c r="H178" i="2"/>
  <c r="I171" i="2"/>
  <c r="J171" i="2" s="1"/>
  <c r="I168" i="2"/>
  <c r="J168" i="2" s="1"/>
  <c r="I165" i="2"/>
  <c r="J165" i="2" s="1"/>
  <c r="I154" i="2"/>
  <c r="J154" i="2" s="1"/>
  <c r="I153" i="2"/>
  <c r="J153" i="2" s="1"/>
  <c r="I152" i="2"/>
  <c r="J152" i="2" s="1"/>
  <c r="I151" i="2"/>
  <c r="J151" i="2" s="1"/>
  <c r="I150" i="2"/>
  <c r="J150" i="2" s="1"/>
  <c r="I146" i="2"/>
  <c r="J146" i="2" s="1"/>
  <c r="I142" i="2"/>
  <c r="J142" i="2" s="1"/>
  <c r="J138" i="2"/>
  <c r="I138" i="2"/>
  <c r="I131" i="2"/>
  <c r="J131" i="2" s="1"/>
  <c r="I123" i="2"/>
  <c r="J123" i="2" s="1"/>
  <c r="I119" i="2"/>
  <c r="J119" i="2" s="1"/>
  <c r="J110" i="2"/>
  <c r="I110" i="2"/>
  <c r="I106" i="2"/>
  <c r="J106" i="2" s="1"/>
  <c r="I97" i="2"/>
  <c r="J97" i="2" s="1"/>
  <c r="I93" i="2"/>
  <c r="J93" i="2" s="1"/>
  <c r="I89" i="2"/>
  <c r="I79" i="2" s="1"/>
  <c r="I83" i="2"/>
  <c r="J83" i="2" s="1"/>
  <c r="H79" i="2"/>
  <c r="J79" i="2" s="1"/>
  <c r="I75" i="2"/>
  <c r="I68" i="2"/>
  <c r="J68" i="2" s="1"/>
  <c r="I64" i="2"/>
  <c r="H64" i="2"/>
  <c r="I60" i="2"/>
  <c r="I52" i="2"/>
  <c r="J52" i="2" s="1"/>
  <c r="I48" i="2"/>
  <c r="H48" i="2"/>
  <c r="H45" i="2"/>
  <c r="H44" i="2"/>
  <c r="H43" i="2"/>
  <c r="J41" i="2"/>
  <c r="I41" i="2"/>
  <c r="I40" i="2"/>
  <c r="J40" i="2" s="1"/>
  <c r="J35" i="2"/>
  <c r="J34" i="2"/>
  <c r="I33" i="2"/>
  <c r="J33" i="2" s="1"/>
  <c r="J31" i="2"/>
  <c r="J29" i="2"/>
  <c r="J28" i="2"/>
  <c r="J27" i="2"/>
  <c r="J26" i="2"/>
  <c r="J24" i="2"/>
  <c r="J23" i="2"/>
  <c r="J22" i="2"/>
  <c r="J21" i="2"/>
  <c r="J19" i="2"/>
  <c r="I18" i="2"/>
  <c r="I17" i="2"/>
  <c r="J17" i="2" s="1"/>
  <c r="H17" i="2"/>
  <c r="H7" i="2"/>
  <c r="H5" i="2"/>
  <c r="H3" i="2"/>
  <c r="G3" i="2" s="1"/>
  <c r="AD59" i="1" s="1"/>
  <c r="A59" i="1"/>
  <c r="AK58" i="1" s="1"/>
  <c r="AD58" i="1" s="1"/>
  <c r="BK56" i="1"/>
  <c r="BJ56" i="1"/>
  <c r="BI56" i="1"/>
  <c r="BG56" i="1"/>
  <c r="AZ56" i="1"/>
  <c r="AY56" i="1"/>
  <c r="AV56" i="1"/>
  <c r="AU56" i="1"/>
  <c r="AT56" i="1"/>
  <c r="AS56" i="1"/>
  <c r="AH56" i="1"/>
  <c r="AG56" i="1"/>
  <c r="AF56" i="1"/>
  <c r="AE56" i="1"/>
  <c r="AB56" i="1"/>
  <c r="Z56" i="1"/>
  <c r="Y56" i="1"/>
  <c r="X56" i="1"/>
  <c r="W56" i="1"/>
  <c r="U56" i="1"/>
  <c r="V56" i="1" s="1"/>
  <c r="R56" i="1"/>
  <c r="T56" i="1" s="1"/>
  <c r="P56" i="1"/>
  <c r="M56" i="1"/>
  <c r="L56" i="1"/>
  <c r="J56" i="1"/>
  <c r="I56" i="1"/>
  <c r="H56" i="1"/>
  <c r="BK55" i="1"/>
  <c r="BJ55" i="1"/>
  <c r="BI55" i="1"/>
  <c r="BG55" i="1"/>
  <c r="AZ55" i="1"/>
  <c r="AV55" i="1"/>
  <c r="AU55" i="1"/>
  <c r="AK55" i="1"/>
  <c r="AH55" i="1"/>
  <c r="AG55" i="1"/>
  <c r="AF55" i="1"/>
  <c r="AB55" i="1"/>
  <c r="X55" i="1"/>
  <c r="W55" i="1"/>
  <c r="V55" i="1"/>
  <c r="U55" i="1"/>
  <c r="L55" i="1"/>
  <c r="H55" i="1"/>
  <c r="BK54" i="1"/>
  <c r="BJ54" i="1"/>
  <c r="BI54" i="1"/>
  <c r="BG54" i="1"/>
  <c r="AZ54" i="1"/>
  <c r="AY54" i="1"/>
  <c r="AV54" i="1"/>
  <c r="AU54" i="1"/>
  <c r="AK54" i="1"/>
  <c r="AH54" i="1"/>
  <c r="AG54" i="1"/>
  <c r="AF54" i="1"/>
  <c r="AE54" i="1"/>
  <c r="AB54" i="1"/>
  <c r="Y54" i="1"/>
  <c r="X54" i="1"/>
  <c r="W54" i="1"/>
  <c r="S54" i="1"/>
  <c r="P54" i="1"/>
  <c r="H54" i="1"/>
  <c r="BK53" i="1"/>
  <c r="BJ53" i="1"/>
  <c r="BI53" i="1"/>
  <c r="BG53" i="1"/>
  <c r="AZ53" i="1"/>
  <c r="AY53" i="1"/>
  <c r="AV53" i="1"/>
  <c r="AU53" i="1"/>
  <c r="AT53" i="1"/>
  <c r="AH53" i="1"/>
  <c r="AG53" i="1"/>
  <c r="AF53" i="1"/>
  <c r="AE53" i="1"/>
  <c r="AC53" i="1"/>
  <c r="AB53" i="1"/>
  <c r="Z53" i="1"/>
  <c r="Y53" i="1"/>
  <c r="X53" i="1"/>
  <c r="W53" i="1"/>
  <c r="U53" i="1"/>
  <c r="V53" i="1" s="1"/>
  <c r="S53" i="1"/>
  <c r="R53" i="1"/>
  <c r="T53" i="1" s="1"/>
  <c r="P53" i="1"/>
  <c r="J53" i="1"/>
  <c r="H53" i="1"/>
  <c r="A52" i="1"/>
  <c r="BK52" i="1" s="1"/>
  <c r="BG51" i="1"/>
  <c r="AY51" i="1"/>
  <c r="AK51" i="1"/>
  <c r="AG51" i="1"/>
  <c r="AF51" i="1"/>
  <c r="AB51" i="1"/>
  <c r="X51" i="1"/>
  <c r="R51" i="1"/>
  <c r="T51" i="1" s="1"/>
  <c r="A51" i="1"/>
  <c r="BK51" i="1" s="1"/>
  <c r="BK50" i="1"/>
  <c r="BJ50" i="1"/>
  <c r="BI50" i="1"/>
  <c r="BG50" i="1"/>
  <c r="AZ50" i="1"/>
  <c r="AY50" i="1"/>
  <c r="AV50" i="1"/>
  <c r="AU50" i="1"/>
  <c r="AS50" i="1"/>
  <c r="AK50" i="1"/>
  <c r="AH50" i="1"/>
  <c r="AG50" i="1"/>
  <c r="AF50" i="1"/>
  <c r="AE50" i="1"/>
  <c r="AD50" i="1"/>
  <c r="Z50" i="1"/>
  <c r="W50" i="1"/>
  <c r="S50" i="1"/>
  <c r="P50" i="1"/>
  <c r="N50" i="1"/>
  <c r="C50" i="1"/>
  <c r="AD49" i="1"/>
  <c r="AD45" i="1"/>
  <c r="AK44" i="1"/>
  <c r="AD44" i="1" s="1"/>
  <c r="AK43" i="1"/>
  <c r="AD43" i="1" s="1"/>
  <c r="AK42" i="1" s="1"/>
  <c r="AD42" i="1"/>
  <c r="AK41" i="1" s="1"/>
  <c r="AD41" i="1" s="1"/>
  <c r="AK40" i="1" s="1"/>
  <c r="AD40" i="1" s="1"/>
  <c r="AK39" i="1"/>
  <c r="AD39" i="1" s="1"/>
  <c r="AK38" i="1" s="1"/>
  <c r="AD38" i="1"/>
  <c r="AK37" i="1" s="1"/>
  <c r="AD37" i="1" s="1"/>
  <c r="AK36" i="1" s="1"/>
  <c r="AD36" i="1" s="1"/>
  <c r="AK35" i="1"/>
  <c r="AD35" i="1" s="1"/>
  <c r="AK34" i="1"/>
  <c r="AD34" i="1" s="1"/>
  <c r="AK33" i="1"/>
  <c r="AD33" i="1" s="1"/>
  <c r="AK32" i="1"/>
  <c r="AD32" i="1" s="1"/>
  <c r="AK31" i="1"/>
  <c r="AD31" i="1" s="1"/>
  <c r="AK30" i="1"/>
  <c r="AD30" i="1" s="1"/>
  <c r="AK29" i="1"/>
  <c r="AD29" i="1" s="1"/>
  <c r="AK28" i="1"/>
  <c r="AD28" i="1" s="1"/>
  <c r="AK27" i="1"/>
  <c r="AD27" i="1" s="1"/>
  <c r="AK26" i="1"/>
  <c r="AD26" i="1" s="1"/>
  <c r="AK25" i="1"/>
  <c r="AD25" i="1" s="1"/>
  <c r="AK24" i="1"/>
  <c r="AD24" i="1" s="1"/>
  <c r="AK23" i="1"/>
  <c r="AD23" i="1" s="1"/>
  <c r="AK22" i="1"/>
  <c r="AD22" i="1" s="1"/>
  <c r="AK21" i="1"/>
  <c r="AD21" i="1" s="1"/>
  <c r="AK20" i="1"/>
  <c r="AD20" i="1" s="1"/>
  <c r="AK19" i="1"/>
  <c r="AD19" i="1" s="1"/>
  <c r="AK18" i="1"/>
  <c r="AD18" i="1" s="1"/>
  <c r="AK17" i="1" s="1"/>
  <c r="AD17" i="1" s="1"/>
  <c r="AK16" i="1"/>
  <c r="AD16" i="1" s="1"/>
  <c r="AK15" i="1" s="1"/>
  <c r="AD15" i="1" s="1"/>
  <c r="AK14" i="1"/>
  <c r="AD14" i="1" s="1"/>
  <c r="AK13" i="1" s="1"/>
  <c r="AD13" i="1" s="1"/>
  <c r="AK12" i="1"/>
  <c r="AD12" i="1" s="1"/>
  <c r="AK11" i="1"/>
  <c r="AD11" i="1" s="1"/>
  <c r="AK10" i="1"/>
  <c r="AD10" i="1" s="1"/>
  <c r="AK9" i="1" s="1"/>
  <c r="AD9" i="1" s="1"/>
  <c r="AK8" i="1"/>
  <c r="AD8" i="1" s="1"/>
  <c r="AK7" i="1"/>
  <c r="AD7" i="1" s="1"/>
  <c r="AK6" i="1"/>
  <c r="AD6" i="1" s="1"/>
  <c r="AK5" i="1" s="1"/>
  <c r="AD5" i="1" s="1"/>
  <c r="AV52" i="1"/>
  <c r="M52" i="1"/>
  <c r="AK46" i="1" s="1"/>
  <c r="BI51" i="1"/>
  <c r="BJ51" i="1"/>
  <c r="BJ52" i="1"/>
  <c r="AD46" i="1" s="1"/>
  <c r="J193" i="2"/>
  <c r="I39" i="2"/>
  <c r="AQ137" i="3"/>
  <c r="R142" i="3"/>
  <c r="Q73" i="3"/>
  <c r="R73" i="3" s="1"/>
  <c r="R225" i="3"/>
  <c r="N51" i="1" s="1"/>
  <c r="AB223" i="3"/>
  <c r="L53" i="1" s="1"/>
  <c r="AA71" i="3"/>
  <c r="AB71" i="3" s="1"/>
  <c r="I53" i="1" s="1"/>
  <c r="AG224" i="3"/>
  <c r="M54" i="1" s="1"/>
  <c r="AF72" i="3"/>
  <c r="AG72" i="3" s="1"/>
  <c r="J54" i="1" s="1"/>
  <c r="A60" i="1"/>
  <c r="AL24" i="3"/>
  <c r="G55" i="1" s="1"/>
  <c r="AG49" i="3"/>
  <c r="AF24" i="3"/>
  <c r="AL94" i="3"/>
  <c r="S55" i="1" s="1"/>
  <c r="AJ4" i="3"/>
  <c r="R224" i="3"/>
  <c r="M51" i="1" s="1"/>
  <c r="Q72" i="3"/>
  <c r="R72" i="3" s="1"/>
  <c r="W222" i="3"/>
  <c r="R223" i="3"/>
  <c r="L51" i="1" s="1"/>
  <c r="Q71" i="3"/>
  <c r="W224" i="3"/>
  <c r="V72" i="3"/>
  <c r="W72" i="3" s="1"/>
  <c r="J52" i="1" s="1"/>
  <c r="U4" i="3"/>
  <c r="L24" i="3"/>
  <c r="M24" i="3" s="1"/>
  <c r="G50" i="1" s="1"/>
  <c r="AB33" i="3"/>
  <c r="AO94" i="3"/>
  <c r="AQ94" i="3" s="1"/>
  <c r="S56" i="1" s="1"/>
  <c r="AF135" i="3"/>
  <c r="AG135" i="3" s="1"/>
  <c r="AK136" i="3"/>
  <c r="AL136" i="3" s="1"/>
  <c r="AP137" i="3"/>
  <c r="L141" i="3"/>
  <c r="M141" i="3" s="1"/>
  <c r="Q142" i="3"/>
  <c r="V143" i="3"/>
  <c r="W143" i="3" s="1"/>
  <c r="AA144" i="3"/>
  <c r="AB144" i="3" s="1"/>
  <c r="AK53" i="1" s="1"/>
  <c r="AO24" i="3"/>
  <c r="AQ49" i="3"/>
  <c r="AG127" i="3"/>
  <c r="Z54" i="1" s="1"/>
  <c r="V138" i="3"/>
  <c r="W138" i="3" s="1"/>
  <c r="AA141" i="3"/>
  <c r="AB141" i="3" s="1"/>
  <c r="AF142" i="3"/>
  <c r="AG142" i="3" s="1"/>
  <c r="AC54" i="1" s="1"/>
  <c r="AK143" i="3"/>
  <c r="AL143" i="3" s="1"/>
  <c r="AD55" i="1" s="1"/>
  <c r="AP144" i="3"/>
  <c r="K4" i="3"/>
  <c r="AP75" i="3"/>
  <c r="AQ75" i="3" s="1"/>
  <c r="O56" i="1" s="1"/>
  <c r="Q56" i="1" s="1"/>
  <c r="AL90" i="3"/>
  <c r="R55" i="1" s="1"/>
  <c r="T55" i="1" s="1"/>
  <c r="L223" i="3"/>
  <c r="W29" i="3"/>
  <c r="V137" i="3"/>
  <c r="W137" i="3" s="1"/>
  <c r="AA138" i="3"/>
  <c r="AB138" i="3" s="1"/>
  <c r="AS53" i="1" s="1"/>
  <c r="AF141" i="3"/>
  <c r="AG141" i="3" s="1"/>
  <c r="AT54" i="1" s="1"/>
  <c r="AK142" i="3"/>
  <c r="AL142" i="3" s="1"/>
  <c r="AC55" i="1" s="1"/>
  <c r="AP143" i="3"/>
  <c r="AQ143" i="3" s="1"/>
  <c r="AD56" i="1" s="1"/>
  <c r="L145" i="3"/>
  <c r="M145" i="3" s="1"/>
  <c r="P4" i="3"/>
  <c r="Q143" i="3"/>
  <c r="R143" i="3" s="1"/>
  <c r="V144" i="3"/>
  <c r="W144" i="3" s="1"/>
  <c r="AA145" i="3"/>
  <c r="AB145" i="3" s="1"/>
  <c r="AF146" i="3"/>
  <c r="AG146" i="3" s="1"/>
  <c r="AS54" i="1" s="1"/>
  <c r="AF143" i="3"/>
  <c r="AG143" i="3" s="1"/>
  <c r="AD54" i="1" s="1"/>
  <c r="AP24" i="3" l="1"/>
  <c r="AB221" i="3"/>
  <c r="J64" i="2"/>
  <c r="Q24" i="3"/>
  <c r="R24" i="3" s="1"/>
  <c r="G51" i="1" s="1"/>
  <c r="AL71" i="3"/>
  <c r="I55" i="1" s="1"/>
  <c r="AB75" i="3"/>
  <c r="O53" i="1" s="1"/>
  <c r="Q53" i="1" s="1"/>
  <c r="R94" i="3"/>
  <c r="S51" i="1" s="1"/>
  <c r="M135" i="3"/>
  <c r="AT50" i="1" s="1"/>
  <c r="W136" i="3"/>
  <c r="AQ24" i="3"/>
  <c r="G56" i="1" s="1"/>
  <c r="Q4" i="3"/>
  <c r="R4" i="3" s="1"/>
  <c r="D51" i="1" s="1"/>
  <c r="S52" i="1"/>
  <c r="O52" i="1"/>
  <c r="Q52" i="1" s="1"/>
  <c r="W51" i="1"/>
  <c r="AH51" i="1"/>
  <c r="H52" i="1"/>
  <c r="H4" i="2"/>
  <c r="W24" i="3"/>
  <c r="G52" i="1" s="1"/>
  <c r="M75" i="3"/>
  <c r="O50" i="1" s="1"/>
  <c r="Q50" i="1" s="1"/>
  <c r="AG138" i="3"/>
  <c r="W223" i="3"/>
  <c r="L52" i="1" s="1"/>
  <c r="U5" i="3"/>
  <c r="W71" i="3"/>
  <c r="I52" i="1" s="1"/>
  <c r="M73" i="3"/>
  <c r="K50" i="1" s="1"/>
  <c r="AG75" i="3"/>
  <c r="O54" i="1" s="1"/>
  <c r="Q54" i="1" s="1"/>
  <c r="M90" i="3"/>
  <c r="R50" i="1" s="1"/>
  <c r="T50" i="1" s="1"/>
  <c r="R135" i="3"/>
  <c r="AP135" i="3"/>
  <c r="AQ135" i="3" s="1"/>
  <c r="R137" i="3"/>
  <c r="AD51" i="1" s="1"/>
  <c r="AF138" i="3"/>
  <c r="AB224" i="3"/>
  <c r="M53" i="1" s="1"/>
  <c r="AK52" i="1"/>
  <c r="AD52" i="1"/>
  <c r="BG52" i="1"/>
  <c r="AG24" i="3"/>
  <c r="G54" i="1" s="1"/>
  <c r="AH52" i="1"/>
  <c r="AT51" i="1"/>
  <c r="P52" i="1"/>
  <c r="AG52" i="1"/>
  <c r="AF52" i="1"/>
  <c r="H51" i="1"/>
  <c r="Y51" i="1"/>
  <c r="AS51" i="1"/>
  <c r="J48" i="2"/>
  <c r="AA24" i="3"/>
  <c r="AB24" i="3" s="1"/>
  <c r="G53" i="1" s="1"/>
  <c r="AL75" i="3"/>
  <c r="O55" i="1" s="1"/>
  <c r="Q55" i="1" s="1"/>
  <c r="AK120" i="3"/>
  <c r="AL120" i="3" s="1"/>
  <c r="Y55" i="1" s="1"/>
  <c r="AG145" i="3"/>
  <c r="AG223" i="3"/>
  <c r="L54" i="1" s="1"/>
  <c r="Z52" i="1"/>
  <c r="AK45" i="1" s="1"/>
  <c r="AD47" i="1" s="1"/>
  <c r="AK49" i="1" s="1"/>
  <c r="X52" i="1"/>
  <c r="W52" i="1"/>
  <c r="AB52" i="1"/>
  <c r="AU51" i="1"/>
  <c r="AZ52" i="1"/>
  <c r="AY52" i="1"/>
  <c r="O51" i="1"/>
  <c r="Q51" i="1" s="1"/>
  <c r="Z51" i="1"/>
  <c r="AV51" i="1"/>
  <c r="AE4" i="3"/>
  <c r="M136" i="3"/>
  <c r="AC50" i="1" s="1"/>
  <c r="AL224" i="3"/>
  <c r="M55" i="1" s="1"/>
  <c r="AL141" i="3"/>
  <c r="AT55" i="1" s="1"/>
  <c r="AL146" i="3"/>
  <c r="AS55" i="1" s="1"/>
  <c r="R221" i="3"/>
  <c r="AS52" i="1"/>
  <c r="BI52" i="1"/>
  <c r="AK48" i="1" s="1"/>
  <c r="AT52" i="1"/>
  <c r="AD48" i="1" s="1"/>
  <c r="AU52" i="1"/>
  <c r="J51" i="1"/>
  <c r="K51" i="1"/>
  <c r="U51" i="1"/>
  <c r="V51" i="1" s="1"/>
  <c r="AC52" i="1"/>
  <c r="Y52" i="1"/>
  <c r="AE51" i="1"/>
  <c r="AZ51" i="1"/>
  <c r="AG90" i="3"/>
  <c r="R54" i="1" s="1"/>
  <c r="T54" i="1" s="1"/>
  <c r="R136" i="3"/>
  <c r="AC51" i="1" s="1"/>
  <c r="AA137" i="3"/>
  <c r="AB137" i="3" s="1"/>
  <c r="AD53" i="1" s="1"/>
  <c r="AK141" i="3"/>
  <c r="AK59" i="1"/>
  <c r="AO4" i="3"/>
  <c r="R71" i="3"/>
  <c r="I51" i="1" s="1"/>
  <c r="AQ144" i="3"/>
  <c r="AK56" i="1" s="1"/>
  <c r="J39" i="2"/>
  <c r="I4" i="2"/>
  <c r="J4" i="2" s="1"/>
  <c r="A61" i="1"/>
  <c r="AK60" i="1" s="1"/>
  <c r="M223" i="3"/>
  <c r="L50" i="1" s="1"/>
  <c r="L71" i="3"/>
  <c r="AD60" i="1" l="1"/>
  <c r="L4" i="3"/>
  <c r="M4" i="3" s="1"/>
  <c r="D50" i="1" s="1"/>
  <c r="M71" i="3"/>
  <c r="I50" i="1" s="1"/>
  <c r="A62" i="1"/>
  <c r="A63" i="1" l="1"/>
  <c r="AD61" i="1"/>
  <c r="AK61" i="1"/>
  <c r="AK62" i="1" l="1"/>
  <c r="AD62" i="1"/>
  <c r="A64" i="1"/>
  <c r="A65" i="1"/>
  <c r="AD64" i="1" s="1"/>
  <c r="AK63" i="1"/>
  <c r="AD63" i="1"/>
  <c r="AK64" i="1" l="1"/>
  <c r="AD65" i="1" s="1"/>
  <c r="A66" i="1"/>
  <c r="AK65" i="1" s="1"/>
  <c r="A67" i="1"/>
  <c r="AK66" i="1" s="1"/>
  <c r="AD67" i="1" s="1"/>
  <c r="A68" i="1"/>
  <c r="AK67" i="1" s="1"/>
  <c r="AD66" i="1"/>
  <c r="A69" i="1"/>
  <c r="AD68" i="1" l="1"/>
  <c r="AD69" i="1" s="1"/>
  <c r="A70" i="1"/>
  <c r="AK69" i="1" s="1"/>
  <c r="AK68" i="1"/>
  <c r="A71" i="1"/>
  <c r="A72" i="1"/>
  <c r="AD70" i="1"/>
  <c r="AK70" i="1"/>
  <c r="AK72" i="1" s="1"/>
  <c r="A73" i="1"/>
  <c r="A74" i="1" s="1"/>
  <c r="A75" i="1" s="1"/>
  <c r="AK71" i="1"/>
  <c r="AD71" i="1"/>
  <c r="AD73" i="1" s="1"/>
  <c r="AK73" i="1" s="1"/>
  <c r="AD72" i="1"/>
  <c r="AD74" i="1"/>
  <c r="AK74" i="1" l="1"/>
  <c r="AD75" i="1" s="1"/>
  <c r="A76" i="1"/>
  <c r="AK75" i="1"/>
  <c r="A77" i="1"/>
  <c r="AK76" i="1" s="1"/>
  <c r="AD76" i="1" l="1"/>
  <c r="A78" i="1"/>
  <c r="AK77" i="1" s="1"/>
  <c r="A79" i="1"/>
  <c r="AD77" i="1"/>
  <c r="AK79" i="1" s="1"/>
  <c r="A80" i="1"/>
  <c r="AD78" i="1"/>
  <c r="AK78" i="1"/>
  <c r="A81" i="1" l="1"/>
  <c r="AK80" i="1" s="1"/>
  <c r="AD80" i="1" s="1"/>
  <c r="AD79" i="1"/>
  <c r="A82" i="1"/>
  <c r="AK81" i="1" s="1"/>
  <c r="AD81" i="1" s="1"/>
  <c r="AD82" i="1" s="1"/>
  <c r="A83" i="1"/>
  <c r="A84" i="1" s="1"/>
  <c r="AK82" i="1"/>
  <c r="AK83" i="1" l="1"/>
  <c r="A85" i="1"/>
  <c r="AD83" i="1"/>
  <c r="AD85" i="1" s="1"/>
  <c r="A86" i="1"/>
  <c r="AD84" i="1"/>
  <c r="AK84" i="1"/>
  <c r="AK85" i="1" l="1"/>
  <c r="A87" i="1"/>
  <c r="AD86" i="1" l="1"/>
  <c r="AK86" i="1"/>
  <c r="A88" i="1"/>
  <c r="AK87" i="1" s="1"/>
  <c r="A89" i="1"/>
  <c r="AK88" i="1" s="1"/>
  <c r="AD87" i="1"/>
  <c r="A90" i="1"/>
  <c r="AK89" i="1" s="1"/>
  <c r="AD89" i="1" s="1"/>
  <c r="AD88" i="1"/>
  <c r="AD90" i="1" s="1"/>
  <c r="AK90" i="1" s="1"/>
  <c r="A91" i="1"/>
  <c r="A92" i="1" s="1"/>
  <c r="AK91" i="1" s="1"/>
  <c r="AD91" i="1" l="1"/>
  <c r="A93" i="1"/>
  <c r="AK92" i="1" l="1"/>
  <c r="AK93" i="1" s="1"/>
  <c r="AD92" i="1"/>
  <c r="AD93" i="1" l="1"/>
  <c r="AP225" i="3"/>
  <c r="AK225" i="3"/>
  <c r="AF225" i="3"/>
  <c r="AA225" i="3"/>
  <c r="V225" i="3"/>
  <c r="W225" i="3" l="1"/>
  <c r="N52" i="1" s="1"/>
  <c r="V73" i="3"/>
  <c r="AB225" i="3"/>
  <c r="N53" i="1" s="1"/>
  <c r="AA73" i="3"/>
  <c r="AF73" i="3"/>
  <c r="AG225" i="3"/>
  <c r="N54" i="1" s="1"/>
  <c r="AL225" i="3"/>
  <c r="N55" i="1" s="1"/>
  <c r="AK73" i="3"/>
  <c r="AQ225" i="3"/>
  <c r="N56" i="1" s="1"/>
  <c r="AP73" i="3"/>
  <c r="AB73" i="3" l="1"/>
  <c r="K53" i="1" s="1"/>
  <c r="AA4" i="3"/>
  <c r="AB4" i="3" s="1"/>
  <c r="D53" i="1" s="1"/>
  <c r="AG73" i="3"/>
  <c r="K54" i="1" s="1"/>
  <c r="AF4" i="3"/>
  <c r="AG4" i="3" s="1"/>
  <c r="D54" i="1" s="1"/>
  <c r="AQ73" i="3"/>
  <c r="K56" i="1" s="1"/>
  <c r="AP4" i="3"/>
  <c r="AQ4" i="3" s="1"/>
  <c r="D56" i="1" s="1"/>
  <c r="W73" i="3"/>
  <c r="K52" i="1" s="1"/>
  <c r="V4" i="3"/>
  <c r="W4" i="3" s="1"/>
  <c r="D52" i="1" s="1"/>
  <c r="D3" i="1" s="1"/>
  <c r="AL73" i="3"/>
  <c r="K55" i="1" s="1"/>
  <c r="AK4" i="3"/>
  <c r="AL4" i="3" s="1"/>
  <c r="D5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tc={008800D5-0029-4C9D-84A1-006000CA000B}</author>
  </authors>
  <commentList>
    <comment ref="AY45" authorId="0" shapeId="0" xr:uid="{9B8BBCDD-659D-5D46-AA80-167D816E10FC}">
      <text>
        <r>
          <rPr>
            <b/>
            <sz val="9"/>
            <rFont val="Tahoma"/>
            <family val="2"/>
          </rPr>
          <t>Черкова Мария Юрьевна:</t>
        </r>
        <r>
          <rPr>
            <sz val="9"/>
            <rFont val="Tahoma"/>
            <family val="2"/>
          </rPr>
          <t xml:space="preserve">
80
</t>
        </r>
      </text>
    </comment>
  </commentList>
</comments>
</file>

<file path=xl/sharedStrings.xml><?xml version="1.0" encoding="utf-8"?>
<sst xmlns="http://schemas.openxmlformats.org/spreadsheetml/2006/main" count="17747" uniqueCount="1967">
  <si>
    <t>Ответ продукта</t>
  </si>
  <si>
    <t>Цифровые следы</t>
  </si>
  <si>
    <t>Механники</t>
  </si>
  <si>
    <r>
      <t>кампейнинг /SS-</t>
    </r>
    <r>
      <rPr>
        <b/>
        <sz val="12"/>
        <color indexed="2"/>
        <rFont val="Calibri (Основной текст)"/>
      </rPr>
      <t>Цифровые следы</t>
    </r>
  </si>
  <si>
    <t>Юнит</t>
  </si>
  <si>
    <t>Продукт</t>
  </si>
  <si>
    <t>Оценка</t>
  </si>
  <si>
    <t>Группа</t>
  </si>
  <si>
    <t>тип</t>
  </si>
  <si>
    <t>Знание своих метрик</t>
  </si>
  <si>
    <t>Все основные метрики выведены в отчетность</t>
  </si>
  <si>
    <t>Цели уровня ЛЮ-ЛТ выведены на мониторинг</t>
  </si>
  <si>
    <t>Драйверы целей</t>
  </si>
  <si>
    <t>Прогноз по целям</t>
  </si>
  <si>
    <t>Цели уровня ЛЮ-ЛТ выведены на мониторинг (&gt;90% покрытие)</t>
  </si>
  <si>
    <t>Отчетность по воронке привечения</t>
  </si>
  <si>
    <t>Полнота отчета по воронке привлечения</t>
  </si>
  <si>
    <t>Регулярность</t>
  </si>
  <si>
    <t>Отчетность по воронке  оттока</t>
  </si>
  <si>
    <t>Полнота отчета по воронке оттока</t>
  </si>
  <si>
    <t xml:space="preserve">Наличие бенчмарков </t>
  </si>
  <si>
    <t>Какие бенчмарки?</t>
  </si>
  <si>
    <t>Анализ воронки привлечения</t>
  </si>
  <si>
    <t>инициативы по привлечению</t>
  </si>
  <si>
    <t>Анализ воронки оттока</t>
  </si>
  <si>
    <t>инициативы по оттоку</t>
  </si>
  <si>
    <t>Алерты по системным сбоям</t>
  </si>
  <si>
    <t>Алерты по бизнес метрикам</t>
  </si>
  <si>
    <t>Привлечения</t>
  </si>
  <si>
    <t>Удержание клиентов</t>
  </si>
  <si>
    <t>База для механники удержания</t>
  </si>
  <si>
    <t>Настроена модель склонности к оттоку</t>
  </si>
  <si>
    <t>Настроены предоттоковые автоматические сценарии</t>
  </si>
  <si>
    <t>Ручной мониторинг</t>
  </si>
  <si>
    <t>Информационная комуникация</t>
  </si>
  <si>
    <t>Создание ценности</t>
  </si>
  <si>
    <t>Возврат клиентов</t>
  </si>
  <si>
    <t>Перекрестные продажи (cross-sell)</t>
  </si>
  <si>
    <t>В процессе оформления и после покупки</t>
  </si>
  <si>
    <t>Только в процессе оформления</t>
  </si>
  <si>
    <t>Только после покупки</t>
  </si>
  <si>
    <t>Допродажи (upsell)</t>
  </si>
  <si>
    <t>Реагирования на жизненные события</t>
  </si>
  <si>
    <t>Персонализации клиентского опыта</t>
  </si>
  <si>
    <t>Есть метрики мониторинга механник</t>
  </si>
  <si>
    <t>Примеры метрик мониторинга механник</t>
  </si>
  <si>
    <t>Не релевантны предложенные механники</t>
  </si>
  <si>
    <t>Возможно ли изменить набор опций по продукту без IT-разработки?</t>
  </si>
  <si>
    <t>Доля задач DA, связанных с исследованиями (Discovery) ≥40% бэклога</t>
  </si>
  <si>
    <t>нет аналитиков</t>
  </si>
  <si>
    <t>Наличие запусков Кампейнинг/SS</t>
  </si>
  <si>
    <t>Наличие успешных запусков</t>
  </si>
  <si>
    <t>Использование SS</t>
  </si>
  <si>
    <t>Черновики в СБОЛ</t>
  </si>
  <si>
    <t xml:space="preserve">СХ Score </t>
  </si>
  <si>
    <t>Проведение A/B-тестов</t>
  </si>
  <si>
    <t>Рейтинг DataDriven исследований ≥7,5</t>
  </si>
  <si>
    <t>Наличие доп инициатив сверх БП</t>
  </si>
  <si>
    <t>Каких инструментов или какой поддержки не хватает вам для повышения уровня data driven вашего продукта?</t>
  </si>
  <si>
    <t>ФИО-кто проходил</t>
  </si>
  <si>
    <t>Комментарий Штаба В2С</t>
  </si>
  <si>
    <t>Комментарий Штаба Юнита</t>
  </si>
  <si>
    <t>Оценивается +-5%  попадания в верный ответ (проверка по отчетности в Навигаторе/Штаб Юнита)</t>
  </si>
  <si>
    <t>0,5 балл- деш в Навигаторе/ или своя отчетность
Если через Запрос аналитику 0,25 баллов</t>
  </si>
  <si>
    <t>в Навигатор 1 балл ( +90% целей) -&lt; 90% 0 баллов (проверка по цифровым следам- учет ЦС)
- своя отчетность  0,5 балл все метрики</t>
  </si>
  <si>
    <t xml:space="preserve"> Да- 0,5 баллов (умножается на К регулярности)</t>
  </si>
  <si>
    <t>0,5 -все
0,25 большая часть</t>
  </si>
  <si>
    <t>Автоматически (daily или weekly) *1
если нет то *0,5</t>
  </si>
  <si>
    <t>цели/динамика/рыночный бенчмаркc 1 балл
(оценка с учетом типа бенчмарка</t>
  </si>
  <si>
    <t>Комплексный 1 балл
не полный 0,5 баллов</t>
  </si>
  <si>
    <t>Флаг1 -наличия 1 балл</t>
  </si>
  <si>
    <t>1 балл - да
0,5  баллов частично</t>
  </si>
  <si>
    <t>Для сегментов</t>
  </si>
  <si>
    <t>наличие механники  (оценка по остовляющим)</t>
  </si>
  <si>
    <t>Для сегментов
1- флаг наличия</t>
  </si>
  <si>
    <t>Для продуктов
Флаг1 -наличие механники 0,5 балл</t>
  </si>
  <si>
    <t>Для продуктов
наличие механники  (оценка по остовляющим)</t>
  </si>
  <si>
    <t>Для продуктов
Флаг1 -наличие механники 1 балл</t>
  </si>
  <si>
    <t xml:space="preserve">Для продуктов
наличие механники </t>
  </si>
  <si>
    <t xml:space="preserve">для инфо
</t>
  </si>
  <si>
    <t>≥40% 1 балл
От 20 до 39% 0,5 баллов</t>
  </si>
  <si>
    <t>для инфо
1- нет аналитиков в команде</t>
  </si>
  <si>
    <t xml:space="preserve">  -покрытие  ≥70% от потенциала продукта (1 балл)
  -покрытие &lt;70% но больше 15% от потенциала продукта (0,5 баллов)
Расчет по максимальному проценту за месяцы квартала</t>
  </si>
  <si>
    <t>Зеленая зона СХ Score (1 балл)
Желтая зона СХ Score (0,5 балл)</t>
  </si>
  <si>
    <t xml:space="preserve"> ≥80% (1 балл)
 ≥30% (0,5 балла)</t>
  </si>
  <si>
    <t>Оценка исследований не ниже 7,5 (1 балл) (средний бал по исследованиям)
С начала года</t>
  </si>
  <si>
    <t>Доходные/Расходные инициативы 1 балл</t>
  </si>
  <si>
    <t>Ответ из опроса</t>
  </si>
  <si>
    <t>УБ</t>
  </si>
  <si>
    <t>ОСАГО</t>
  </si>
  <si>
    <t>продукт</t>
  </si>
  <si>
    <t>для продукта не включается в расчет</t>
  </si>
  <si>
    <t>КАСКО</t>
  </si>
  <si>
    <t>ИнвестКопилка</t>
  </si>
  <si>
    <t>СберСова</t>
  </si>
  <si>
    <t>Залоговое страхование (корпоративное)</t>
  </si>
  <si>
    <t>НСЖ</t>
  </si>
  <si>
    <t>ИСЖ</t>
  </si>
  <si>
    <t>Страхование жизни</t>
  </si>
  <si>
    <t>Брокерский счет</t>
  </si>
  <si>
    <t>БПИФ</t>
  </si>
  <si>
    <t>ЗПИФ</t>
  </si>
  <si>
    <t>ПДС</t>
  </si>
  <si>
    <t>ОПИФ</t>
  </si>
  <si>
    <t>ВЗР</t>
  </si>
  <si>
    <t>ДУ</t>
  </si>
  <si>
    <t>Страхование залога (к ипотеке)</t>
  </si>
  <si>
    <t>Личная защита Плюс</t>
  </si>
  <si>
    <t>Защита на любой случай</t>
  </si>
  <si>
    <t>ДСЖ ПК</t>
  </si>
  <si>
    <t>ДСЖ КК</t>
  </si>
  <si>
    <t>ЦФА</t>
  </si>
  <si>
    <t>CBP</t>
  </si>
  <si>
    <t>Вклады+НС</t>
  </si>
  <si>
    <t>КП</t>
  </si>
  <si>
    <t>Конверсия</t>
  </si>
  <si>
    <t>Сейфы</t>
  </si>
  <si>
    <t>Монеты</t>
  </si>
  <si>
    <t>ОМС</t>
  </si>
  <si>
    <t>Слитки</t>
  </si>
  <si>
    <t>Потребительский кредит</t>
  </si>
  <si>
    <t>Автокредит</t>
  </si>
  <si>
    <t>Объект Авто</t>
  </si>
  <si>
    <t>Исключить</t>
  </si>
  <si>
    <t>ДомКлик</t>
  </si>
  <si>
    <t>ДЗО</t>
  </si>
  <si>
    <t>PC</t>
  </si>
  <si>
    <t>с ДСР уже было обсуждение - остановились на том, что отток не используем в силу серфисной специфики и конкретной потребности клиента.
 Доступность и осведомленность измеряется Digital index</t>
  </si>
  <si>
    <t>СХ</t>
  </si>
  <si>
    <t>Сегмент</t>
  </si>
  <si>
    <t>не релевантно</t>
  </si>
  <si>
    <t>TBD</t>
  </si>
  <si>
    <t>Молодежь</t>
  </si>
  <si>
    <t>Рабочий возраст</t>
  </si>
  <si>
    <t>Зрелость</t>
  </si>
  <si>
    <t>Top Affluent</t>
  </si>
  <si>
    <t>PB</t>
  </si>
  <si>
    <t>МВС</t>
  </si>
  <si>
    <t>DP</t>
  </si>
  <si>
    <t>СберKids</t>
  </si>
  <si>
    <t>Канал</t>
  </si>
  <si>
    <t>DB</t>
  </si>
  <si>
    <t>SberPay Вжух</t>
  </si>
  <si>
    <t>СберСпасибо</t>
  </si>
  <si>
    <t xml:space="preserve">Вопрос </t>
  </si>
  <si>
    <t>Ответ</t>
  </si>
  <si>
    <t>Комментарий</t>
  </si>
  <si>
    <t>Вводные данные</t>
  </si>
  <si>
    <t>id</t>
  </si>
  <si>
    <t>макс балл</t>
  </si>
  <si>
    <t>факт</t>
  </si>
  <si>
    <t>%</t>
  </si>
  <si>
    <t>Представьтесь, пожалуйста</t>
  </si>
  <si>
    <t>Бессонов Кирилл Павлович</t>
  </si>
  <si>
    <t>Выберете ваш юнит</t>
  </si>
  <si>
    <t>Занять и сберегать (Core Banking)</t>
  </si>
  <si>
    <t>Развитие клиентского опыта (CX)</t>
  </si>
  <si>
    <t>Транзакционный банкинг (Daily Banking)</t>
  </si>
  <si>
    <t>Данные и рекомендательные системы (Data)</t>
  </si>
  <si>
    <t>Забота о клиентах (Phygital channels)</t>
  </si>
  <si>
    <t>Домклик</t>
  </si>
  <si>
    <t>Цифровые каналы (Digital channels)</t>
  </si>
  <si>
    <t>Управление благосостояния</t>
  </si>
  <si>
    <t>eCom</t>
  </si>
  <si>
    <t>Индустрии рекламы и развлечений (Entertainment)</t>
  </si>
  <si>
    <t>Укажите, пожалуйста, владельцем какого канала вы являетесь</t>
  </si>
  <si>
    <t>СБерKids</t>
  </si>
  <si>
    <t>Блок 1. Общие метрики канала</t>
  </si>
  <si>
    <t>Напишите процент проникновения вашего канала в клиентскую базу Сбера</t>
  </si>
  <si>
    <t>Укажите процент проникновения:  ЦА - Дети 6-13 лет включительно. MAU канала ~3 млн</t>
  </si>
  <si>
    <t>Не релевантно для вашего канала</t>
  </si>
  <si>
    <t>Какое MAU у вашего канала?</t>
  </si>
  <si>
    <t>Укажите общий MAU канала - 2,8 млн</t>
  </si>
  <si>
    <t>При наличии, укажите MAU IOS - 2,3 млн</t>
  </si>
  <si>
    <t>При наличии, укажите MAU Android - 500к</t>
  </si>
  <si>
    <t>При наличии, укажите MAU Web</t>
  </si>
  <si>
    <t>Какое DAU у вашего канала?</t>
  </si>
  <si>
    <t>Укажите общий DAU канала - 700К</t>
  </si>
  <si>
    <t>При наличии, укажите DAU IOS - 150К</t>
  </si>
  <si>
    <t>При наличии, укажите DAU Android - 550К</t>
  </si>
  <si>
    <t>При наличии, укажите DAU Web</t>
  </si>
  <si>
    <t>Какое отношение DAU/MAU (липкость) у вашего канала?</t>
  </si>
  <si>
    <t>Укажите отношение DAU/MAU - 25%</t>
  </si>
  <si>
    <t>Какими инструментами вы пользуетесь для мониторинга метрик из вопросов выше:</t>
  </si>
  <si>
    <t>Дашборд в Навигаторе (доступны все метрики)</t>
  </si>
  <si>
    <t>Дашборд в Навигаторе (доступна часть метрик)</t>
  </si>
  <si>
    <t>Запрашиваете необходимую информацию у аналитиков</t>
  </si>
  <si>
    <t>Собственная отчетность канала (не Навигатор)</t>
  </si>
  <si>
    <t>Свой вариант ответа</t>
  </si>
  <si>
    <t>Затрудняюсь ответить</t>
  </si>
  <si>
    <t>Блок 2. Цели, факторный анализ, прогноз</t>
  </si>
  <si>
    <t>Отчетность по целям/драйверам/прогнозам продукта уровня ЛЮ-ЛТ выведена на мониторинг и доступна владельцу продукта</t>
  </si>
  <si>
    <t>Цели</t>
  </si>
  <si>
    <t>В Навигаторе</t>
  </si>
  <si>
    <t>Факторный анализ</t>
  </si>
  <si>
    <t>Прогноз по драйверам</t>
  </si>
  <si>
    <t>Блок 3. Воронки привлечения, онбординга и активации</t>
  </si>
  <si>
    <t>Какие типы воронок вы отслеживаете?</t>
  </si>
  <si>
    <t>Воронка по каналам привлечения</t>
  </si>
  <si>
    <t>Воронка онбординга</t>
  </si>
  <si>
    <t>Воронка оттока (снижения активности в канале)</t>
  </si>
  <si>
    <t>Что-то еще? Напишите</t>
  </si>
  <si>
    <t>Настроена ли регулярная отчётность по воронке по каналам привлечения?</t>
  </si>
  <si>
    <t xml:space="preserve">Да </t>
  </si>
  <si>
    <t>Нет</t>
  </si>
  <si>
    <t>Не релевантно для моего канала</t>
  </si>
  <si>
    <t>Что включает воронка по каналам привлечения?</t>
  </si>
  <si>
    <t>Каналы привлечения</t>
  </si>
  <si>
    <t xml:space="preserve">Пошаговая воронка </t>
  </si>
  <si>
    <t>CR и CTR</t>
  </si>
  <si>
    <t>Объёмы коммуникаций</t>
  </si>
  <si>
    <t>Количество целевых действий</t>
  </si>
  <si>
    <t>Сегментный/ кагортный разрез</t>
  </si>
  <si>
    <t>UX/UI-дизайн</t>
  </si>
  <si>
    <t>Какая регулярность обновления отчета по воронке по каналам привлечения?</t>
  </si>
  <si>
    <t>Автоматически (daily или weekly)</t>
  </si>
  <si>
    <t>По запросу</t>
  </si>
  <si>
    <t>Приложите ссылку на отчет воронки привлечения: https://navigator.sigma.sbrf.ru/gdash/1000002729/1000029287?dtDate=20260531&amp;nDynamicTypeID=3&amp;sSet=3&amp;tab_1=1&amp;plat=ios&amp;version=3.x%7C%7C%7C4.x%7C%7C%7C5.0.0%7C%7C%7C5.1.0%7C%7C%7C5.2.0%7C%7C%7C5.4.0</t>
  </si>
  <si>
    <t>Настроена ли регулярная отчётность по воронке онбординга?</t>
  </si>
  <si>
    <t>Да</t>
  </si>
  <si>
    <t>Что включает воронка онбординга?</t>
  </si>
  <si>
    <t>Источники привлечения</t>
  </si>
  <si>
    <t>Количество входов</t>
  </si>
  <si>
    <t>Количество (доля) клиентов с целевым действием</t>
  </si>
  <si>
    <t>Время до целевого действия</t>
  </si>
  <si>
    <t>UX/UI</t>
  </si>
  <si>
    <t>Какая регулярность обновления отчета по воронке онбординга?</t>
  </si>
  <si>
    <t>Приложите ссылку на отчет воронки онбординга</t>
  </si>
  <si>
    <t>Настроена ли регулярная отчётность по воронке оттока (анализа снижения активности в канале)?</t>
  </si>
  <si>
    <t>Что включает воронка оттока (анализа снижения активности в канале)?</t>
  </si>
  <si>
    <t>Определение предотточных клиентов</t>
  </si>
  <si>
    <t>Сегментный/когортный разрез</t>
  </si>
  <si>
    <t>Когортный retention</t>
  </si>
  <si>
    <t>Механики удержания</t>
  </si>
  <si>
    <t>% оттока</t>
  </si>
  <si>
    <t>Какая регулярность обновления отчета по воронке оттока (анализа снижения активности в канале)?</t>
  </si>
  <si>
    <t>Приложите ссылку на отчет воронки оттока (анализа снижения активности в канале)? https://navigator.sigma.sbrf.ru/gdash/1000002729/1000029287?dtDate=20260531&amp;nDynamicTypeID=3&amp;sSet=3&amp;tab_1=1&amp;plat=ios&amp;version=3.x%7C%7C%7C4.x%7C%7C%7C5.0.0%7C%7C%7C5.1.0%7C%7C%7C5.2.0%7C%7C%7C5.4.0</t>
  </si>
  <si>
    <t>Есть ли бенчмарки по метрикам воронок оттока и привлечения?</t>
  </si>
  <si>
    <t>Опишите, какие бенчмарки используются</t>
  </si>
  <si>
    <t>Блок 4. Анализ воронок,  мероприятия</t>
  </si>
  <si>
    <t>Проводился ли за последний квартал анализ воронки привлечения?</t>
  </si>
  <si>
    <t>Сравнение с конкурентами процесса оформления продукта, условий продукта или мониторинг новых фичей</t>
  </si>
  <si>
    <t>По кампаниям продаж: воронка внутри кампаний, количество достигших целевого действия, оценка результативности компаний</t>
  </si>
  <si>
    <t>A/B тесты</t>
  </si>
  <si>
    <t>Сегментный/Когортный анализ</t>
  </si>
  <si>
    <t>Все перечисленное выше</t>
  </si>
  <si>
    <t>Не проводился</t>
  </si>
  <si>
    <t>Составлен ли перечень задач/мероприятий по работе с отклонениями по воронке привлечения?</t>
  </si>
  <si>
    <t>Приведите пример задачи/мероприятия за последний квартал: НАстройка коммуникаций на предотточных клиентов</t>
  </si>
  <si>
    <t>Проводился ли за последний квартал анализ воронки онбординга?</t>
  </si>
  <si>
    <t>Сравнение с конкурентами процесса использования канала, условий канала или мониторинг новых фичей</t>
  </si>
  <si>
    <t xml:space="preserve">По кампаниям продаж: воронка внутри кампаний, количество достигших целевого действия, оценка результативности </t>
  </si>
  <si>
    <t>Сегментный/когортный анализ</t>
  </si>
  <si>
    <t>Составлен ли перечень задач/мероприятий по работе с отклонениями по воронке онбординга?</t>
  </si>
  <si>
    <t>Приведите пример задачи/мероприятия за последний квартал: Изменение онбординга в мобильном приложении</t>
  </si>
  <si>
    <t>Проводился ли за последний квартал анализ воронки оттока (снижения активности в канале)?</t>
  </si>
  <si>
    <t>Анализ процесса использования канала: количество проведенного времени, количество просмотренных страниц, отзывы</t>
  </si>
  <si>
    <t>Выявление ключевых точек потери клиентов - составлен ТОР 3 фактора и причины</t>
  </si>
  <si>
    <t xml:space="preserve">Есть ли задачи/мероприятия по работе с отклонениями по воронке оттока (анализа снижения активности в канале)?
</t>
  </si>
  <si>
    <t>Приведите пример задачи/мероприятия за последний квартал: Коммуникации с клиентами, растранзачка</t>
  </si>
  <si>
    <t>Какие показатели включает в себя анализ воронки? (Если ответ на вопрос "Какие типы воронок вы отслеживаете?" был "Что-то еще? Напишите")</t>
  </si>
  <si>
    <t>Есть ли задачи/мероприятия по работе с отклонениями? (Если ответ на вопрос "Какие типы воронок вы отслеживаете?" был "Что-то еще? Напишите")</t>
  </si>
  <si>
    <t>Приведите пример задачи/мероприятия за последний квартал</t>
  </si>
  <si>
    <t>Блок 5. Система оповещения</t>
  </si>
  <si>
    <t>Настроены ли автоматические оповещения по системным сбоям?</t>
  </si>
  <si>
    <t>Частично</t>
  </si>
  <si>
    <t xml:space="preserve">Настроены ли автоматические оповещения по проблемам, связанным с UX и пользовательскому опыту?  </t>
  </si>
  <si>
    <t xml:space="preserve">Настроены ли автоматические оповещения по ключевым бизнес-метрикам?  
</t>
  </si>
  <si>
    <t>Блок 6. Механики</t>
  </si>
  <si>
    <t>Какие механики настроены по вашему каналу?</t>
  </si>
  <si>
    <t>Персонализация интерфейса, контента и рекомендаций</t>
  </si>
  <si>
    <t>Стимулирование клиента (геймификация, пуши, побуждающие рассылки и тд)</t>
  </si>
  <si>
    <t>Обучающие механики (подсказки, пошаговое знакомство и тд)</t>
  </si>
  <si>
    <t>Как работает механика удержания клиентов?</t>
  </si>
  <si>
    <t>Как работает механика возврата клиентов?</t>
  </si>
  <si>
    <t>Опишите метрики, которые вы используете для мониторинга и оценки эффективности работы механики</t>
  </si>
  <si>
    <t>Retention</t>
  </si>
  <si>
    <t xml:space="preserve">Возможно ли изменить набор опций канала без IT-разработки?  </t>
  </si>
  <si>
    <t>Нет, для всех изменений нужна IT разработка</t>
  </si>
  <si>
    <t>Да, могу изменить набор опций канала</t>
  </si>
  <si>
    <t>Да, могу изменить набор опций с учетом персонализация до клиенстких подсегментов</t>
  </si>
  <si>
    <t>Блок 7. Исследования, инициативы</t>
  </si>
  <si>
    <t>Какая доля задач аналитиков данных (DA) в бэклоге связана с исследованиями?</t>
  </si>
  <si>
    <t>Больше 80%</t>
  </si>
  <si>
    <t>От 40 до 79%</t>
  </si>
  <si>
    <t>От 20 до 39%</t>
  </si>
  <si>
    <t>Меньше 20%</t>
  </si>
  <si>
    <t>Нет собственных аналитиков</t>
  </si>
  <si>
    <t>Приложите ссылку на бэклог задач аналитиков данных (DA) по вашему каналу</t>
  </si>
  <si>
    <t>DCREP</t>
  </si>
  <si>
    <t>Какое последнее исследование вы проводили?</t>
  </si>
  <si>
    <t>Исследование по отткоку</t>
  </si>
  <si>
    <t>Блок 8. Приоритеты, потребности</t>
  </si>
  <si>
    <t>Ваши фокусные data driven направления на следующий квартал</t>
  </si>
  <si>
    <t>Базовая отчетность по каналу (цели, драйверы, прогнозы)</t>
  </si>
  <si>
    <t>Мониторинг и анализ воронок (привлечение/отток)</t>
  </si>
  <si>
    <t>Система оповещений</t>
  </si>
  <si>
    <t>Продуктовые механики</t>
  </si>
  <si>
    <t>А/В тесты</t>
  </si>
  <si>
    <t>Исследования/инициативы</t>
  </si>
  <si>
    <t>Каких инструментов или какой поддержки не хватает вам для повышения уровня data driven вашего канала?</t>
  </si>
  <si>
    <t>Маркетинговых воронок</t>
  </si>
  <si>
    <t>UХ Score трайба</t>
  </si>
  <si>
    <r>
      <t xml:space="preserve">UХ Score 
</t>
    </r>
    <r>
      <rPr>
        <i/>
        <sz val="9"/>
        <color rgb="FF0070C0"/>
        <rFont val="Calibri"/>
        <family val="2"/>
      </rPr>
      <t>Зеленая зона СХ Score (1 балл)
Желтая зона СХ Score (0,5 балл)
https://uxscore.sigma.sbrf.ru/?space=sberkids_ux&amp;tab=sberkids_ux_mobile_main_uxscore_basic_widget_tribes&amp;directory=sberkids_ux_mobile&amp;section=sberkids_ux_mobile_main</t>
    </r>
  </si>
  <si>
    <r>
      <t xml:space="preserve">Доля проведенных A/B-тестов от общего числа инициатив, подходящих под критерии A/B 
</t>
    </r>
    <r>
      <rPr>
        <sz val="9"/>
        <color theme="4"/>
        <rFont val="Calibri"/>
        <family val="2"/>
      </rPr>
      <t xml:space="preserve"> ≥80% (1 балл)
 ≥30% (0,5 балла)</t>
    </r>
  </si>
  <si>
    <r>
      <t xml:space="preserve">Средне место в рейтинге DataDriven  не ниже 7,5 </t>
    </r>
    <r>
      <rPr>
        <sz val="9"/>
        <color theme="4"/>
        <rFont val="Calibri"/>
        <family val="2"/>
      </rPr>
      <t xml:space="preserve">(1 балл)
С начала года
</t>
    </r>
  </si>
  <si>
    <t>Наличие доп инициатив в реестре инициатив сверх БП</t>
  </si>
  <si>
    <t>Цели выведены на мониторинг</t>
  </si>
  <si>
    <t>По цифровым следам в Навигаторе</t>
  </si>
  <si>
    <t>По целям есть  факторный анализ (драйверы 1-2 уровня)</t>
  </si>
  <si>
    <t xml:space="preserve">Есть прогноз по целям </t>
  </si>
  <si>
    <t>Возрастной</t>
  </si>
  <si>
    <t>Доходный</t>
  </si>
  <si>
    <t>Дети</t>
  </si>
  <si>
    <t xml:space="preserve">Буканова </t>
  </si>
  <si>
    <t>Водяницкий Андрей Андреевич</t>
  </si>
  <si>
    <t>Кудряшов Грант Андреевич</t>
  </si>
  <si>
    <t>Серебряников Антон Олегович</t>
  </si>
  <si>
    <t>Багдасарян Артем Робертович</t>
  </si>
  <si>
    <t>Арташес Маркарьян</t>
  </si>
  <si>
    <t>Бахтанов Андрей Юрьевич</t>
  </si>
  <si>
    <t>Выберете, пожалуйста, владельцем какого сегмента вы являетесь</t>
  </si>
  <si>
    <t>Блок 1. Общие метрики сегмента</t>
  </si>
  <si>
    <r>
      <t xml:space="preserve">Метрика "Активная клиентская база" сегмента. На сколько активно вы работаете с данной метрикой? </t>
    </r>
    <r>
      <rPr>
        <sz val="8"/>
        <color rgb="FF0070C0"/>
        <rFont val="Calibri"/>
        <family val="2"/>
      </rPr>
      <t>(только для возрастных)</t>
    </r>
  </si>
  <si>
    <t>Знаю значение, могу быстро найти в отчетности (укажите в поле ввода ниже)</t>
  </si>
  <si>
    <t xml:space="preserve"> (1 балл)</t>
  </si>
  <si>
    <t>Знаю что за метрика, но актуального значения нет под рукой</t>
  </si>
  <si>
    <t>(0,5 балл)</t>
  </si>
  <si>
    <t>Практически не работаю с этой метрикой напрямую</t>
  </si>
  <si>
    <t>(0 балл)</t>
  </si>
  <si>
    <t>Введите значение</t>
  </si>
  <si>
    <t>Введите значение - Навигатор</t>
  </si>
  <si>
    <t>0
Релевантно, одна из целей сегмента вес цели 2Q 10% https://navigator.sigma.sbrf.ru/gdash/1000003450/1000035954?vmetric=%D0%90%D0%BA%D1%82%D0%B8%D0%B2%D0%BD%D0%B0%D1%8F%20%D0%BA%D0%BB%D0%B8%D0%B5%D0%BD%D1%82%D1%81%D0%BA%D0%B0%D1%8F%20%D0%B1%D0%B0%D0%B7%D0%B0%2C%20%D0%BC%D0%BB%D0%BD%20%D1%87%D0%B5%D0%BB&amp;vMode=1</t>
  </si>
  <si>
    <t>Введите значение  - В навигаторе, но там есть лаг по времени на месяц</t>
  </si>
  <si>
    <t>релеватно, вес цели 2Q 10% https://navigator.sigma.sbrf.ru/gdash/1000003450/1000035954?vmetric=%D0%90%D0%BA%D1%82%D0%B8%D0%B2%D0%BD%D0%B0%D1%8F%20%D0%BA%D0%BB%D0%B8%D0%B5%D0%BD%D1%82%D1%81%D0%BA%D0%B0%D1%8F%20%D0%B1%D0%B0%D0%B7%D0%B0%2C%20%D0%BC%D0%BB%D0%BD%20%D1%87%D0%B5%D0%BB&amp;vQrt=2&amp;vMode=1</t>
  </si>
  <si>
    <t>Введите значение - 65 млн</t>
  </si>
  <si>
    <t>релевантно -https://navigator.sigma.sbrf.ru/gdash/1000003450/1000035578?vmetric=%D0%90%D0%BA%D1%82%D0%B8%D0%B2%D0%BD%D0%B0%D1%8F%20%D0%BA%D0%BB%D0%B8%D0%B5%D0%BD%D1%82%D1%81%D0%BA%D0%B0%D1%8F%20%D0%B1%D0%B0%D0%B7%D0%B0%2C%20%D0%BC%D0%BB%D0%BD%20%D1%87%D0%B5%D0%BB&amp;vQrt=2&amp;vMode=1</t>
  </si>
  <si>
    <t>Введите значение - https://navigator.sigma.sbrf.ru/gdash/1000003450/1000035956</t>
  </si>
  <si>
    <t xml:space="preserve">релевантно, https://navigator.sigma.sbrf.ru/gdash/1000003450/1000035956?vmetric=%D0%90%D0%BA%D1%82%D0%B8%D0%B2%D0%BD%D0%B0%D1%8F%20%D0%BA%D0%BB%D0%B8%D0%B5%D0%BD%D1%82%D1%81%D0%BA%D0%B0%D1%8F%20%D0%B1%D0%B0%D0%B7%D0%B0%2C%20%D0%BC%D0%BB%D0%BD%20%D1%87%D0%B5%D0%BB&amp;vQrt=2&amp;vMode=1 </t>
  </si>
  <si>
    <r>
      <t xml:space="preserve">Метрика количества Major клиентов сегмента. На сколько активно вы работаете с данной метрикой? </t>
    </r>
    <r>
      <rPr>
        <sz val="8"/>
        <color rgb="FF0070C0"/>
        <rFont val="Calibri"/>
        <family val="2"/>
      </rPr>
      <t>(только для возрастных)</t>
    </r>
  </si>
  <si>
    <t>Введите значение  - Знаю где искать, но есть лаг по времени ее отображения</t>
  </si>
  <si>
    <t>Введите значение - 29</t>
  </si>
  <si>
    <r>
      <t>Метрика количества клиентов сегмента с 2+ нефинансовыми сервисами. На сколько активно вы работаете с данной метрикой?</t>
    </r>
    <r>
      <rPr>
        <sz val="8"/>
        <color rgb="FF0070C0"/>
        <rFont val="Calibri"/>
        <family val="2"/>
      </rPr>
      <t xml:space="preserve"> (только для возрастных)</t>
    </r>
  </si>
  <si>
    <r>
      <t xml:space="preserve">0
</t>
    </r>
    <r>
      <rPr>
        <sz val="8"/>
        <color indexed="2"/>
        <rFont val="Calibri"/>
        <family val="2"/>
        <scheme val="minor"/>
      </rPr>
      <t>Релеватно для Подростков не для детей</t>
    </r>
  </si>
  <si>
    <t>релеватно, вес цели 2Q 2,5% https://navigator.sigma.sbrf.ru/gdash/1000003450/1000035954?vmetric=%D0%90%D0%BA%D1%82%D0%B8%D0%B2%D0%BD%D0%B0%D1%8F%20%D0%BA%D0%BB%D0%B8%D0%B5%D0%BD%D1%82%D1%81%D0%BA%D0%B0%D1%8F%20%D0%B1%D0%B0%D0%B7%D0%B0%2C%20%D0%BC%D0%BB%D0%BD%20%D1%87%D0%B5%D0%BB&amp;vQrt=2&amp;vMode=1</t>
  </si>
  <si>
    <t>Введите значение - 4,2</t>
  </si>
  <si>
    <r>
      <t xml:space="preserve">Метрика количества получателей заработной платы. На сколько активно вы работаете с данной метрикой? </t>
    </r>
    <r>
      <rPr>
        <sz val="8"/>
        <color rgb="FF0070C0"/>
        <rFont val="Calibri"/>
        <family val="2"/>
      </rPr>
      <t>(только рабочий возраст)</t>
    </r>
  </si>
  <si>
    <t>Введите значение - 30,5 в логике (epk-ИНН-ГОСБ), 29 млн уникальных</t>
  </si>
  <si>
    <t>Метрика доли рынка ФОТ, %. На сколько активно вы работаете с данной метрикой? (только рабочий возраст)</t>
  </si>
  <si>
    <t>Введите значение - 46</t>
  </si>
  <si>
    <t>Метрика объема зачислений ФОТ. На сколько активно вы работаете с данной метрикой? (только рабочий возраст)</t>
  </si>
  <si>
    <t>Введите значение - 2406</t>
  </si>
  <si>
    <t>Метрика "Активная клиентская база" сегмента. На сколько активно вы работаете с данной метрикой? (только для доходных)</t>
  </si>
  <si>
    <t>Введите значение - Есть в собственном дэше сегмента на главном экране (https://navigator.sigma.sbrf.ru/gdash/1000000135) и в дэше CX (https://navigator.sigma.sbrf.ru/gdash/1000000301/1000002898)</t>
  </si>
  <si>
    <t>0,021615. https://navigator.sigma.sbrf.ru/gdash/1000000301/1000002898?segment=PB</t>
  </si>
  <si>
    <t>релевантно https://navigator.sigma.sbrf.ru/gdash/1000003450/1000038574?vmetric=%D0%90%D0%BA%D1%82%D0%B8%D0%B2%D0%BD%D0%B0%D1%8F%20%D0%BA%D0%BB%D0%B8%D0%B5%D0%BD%D1%82%D1%81%D0%BA%D0%B0%D1%8F%20%D0%B1%D0%B0%D0%B7%D0%B0%2C%20%D0%BC%D0%BB%D0%BD%20%D1%87%D0%B5%D0%BB&amp;vQrt=2&amp;vMode=1</t>
  </si>
  <si>
    <t>4,45. https://navigator.sigma.sbrf.ru/gdash/12137/1000001022</t>
  </si>
  <si>
    <t>Метрика количества Major клиентов сегмента. На сколько активно вы работаете с данной метрикой? (только для доходных)</t>
  </si>
  <si>
    <t>Введите значение - Есть в собственном дэше сегмента (https://navigator.sigma.sbrf.ru/gdash/1000000135) и в дэше УКО (https://navigator.sigma.sbrf.ru/gdash/1000000247/1000002344)</t>
  </si>
  <si>
    <t>0,01787. https://navigator.sigma.sbrf.ru/gdash/1000002349?type_of_view=1</t>
  </si>
  <si>
    <t>2 543. https://navigator.sigma.sbrf.ru/gdash/12137/1000001022</t>
  </si>
  <si>
    <t>Метрика количества клиентов сегмента с 2+ нефинансовыми сервисами. На сколько активно вы работаете с данной метрикой? (только для доходных)</t>
  </si>
  <si>
    <t>60,05</t>
  </si>
  <si>
    <t xml:space="preserve">релевантно. Ссылка https://navigator.sigma.sbrf.ru/gdash/1000003450/1000038580?vmetric=%D0%90%D0%BA%D1%82%D0%B8%D0%B2%D0%BD%D0%B0%D1%8F%20%D0%BA%D0%BB%D0%B8%D0%B5%D0%BD%D1%82%D1%81%D0%BA%D0%B0%D1%8F%20%D0%B1%D0%B0%D0%B7%D0%B0%2C%20%D0%BC%D0%BB%D0%BD%20%D1%87%D0%B5%D0%BB&amp;vQrt=2&amp;vMode=1и </t>
  </si>
  <si>
    <t>0,003658. Запрос в Штабе у анаитиков</t>
  </si>
  <si>
    <t>0,48. https://navigator.sigma.sbrf.ru/gdash/12137/1000001022</t>
  </si>
  <si>
    <t>Метрика среднего дохода на одного клиента сегмента в месяц. На сколько активно вы работаете с данной метрикой? (только для доходных)</t>
  </si>
  <si>
    <t>Введите значение - https://sm.data.omega.sbrf.ru/subscriptions/2726be70-66c5-44a2-a1de-4c2b5823bf9c</t>
  </si>
  <si>
    <t>220 739. https://navigator.sigma.sbrf.ru/gdash/1000000301/1000002898?segment=PB</t>
  </si>
  <si>
    <t>https://navigator.sigma.sbrf.ru/gdash/12137/1000001022</t>
  </si>
  <si>
    <t>Собственная отчетность сегмента (не Навигатор)</t>
  </si>
  <si>
    <t>КАП, Greenplum</t>
  </si>
  <si>
    <r>
      <t xml:space="preserve">Цели уровня ЛЮ-ЛТ выведены на мониторинг- настроено регулярное обновление (1 балл)
</t>
    </r>
    <r>
      <rPr>
        <sz val="8"/>
        <color theme="4"/>
        <rFont val="Calibri"/>
        <family val="2"/>
      </rPr>
      <t>- выведено в Навигатор *1 ( +90% целей)
- своя отчетность *0,5</t>
    </r>
  </si>
  <si>
    <t>Не в Навигаторе</t>
  </si>
  <si>
    <r>
      <t xml:space="preserve">драйверы согласно модели БП (1 балл)
</t>
    </r>
    <r>
      <rPr>
        <sz val="8"/>
        <color theme="4"/>
        <rFont val="Calibri"/>
        <family val="2"/>
      </rPr>
      <t>- выведено в Навигатор *1 ( +90% целей)
- своя отчетность *0,5</t>
    </r>
  </si>
  <si>
    <t>Факторный анализ (драйверы 1-2 уровня согласно модели БП)</t>
  </si>
  <si>
    <r>
      <t xml:space="preserve">прогноз по целям (1 балла) 
</t>
    </r>
    <r>
      <rPr>
        <i/>
        <sz val="8"/>
        <color theme="4"/>
        <rFont val="Calibri"/>
        <family val="2"/>
      </rPr>
      <t>- выведено в Навигатор *1  (+90% целей)
- своя отчетность *0,5</t>
    </r>
  </si>
  <si>
    <t>Данные с задержкой на 1 мес и более</t>
  </si>
  <si>
    <t>Блок 3. Воронки привлечения и оттока</t>
  </si>
  <si>
    <t>Настроена ли регулярная отчётность по воронке привлечения?</t>
  </si>
  <si>
    <t>Не релевантно для вашего сегмента</t>
  </si>
  <si>
    <t>Полнота отчета по воронке</t>
  </si>
  <si>
    <t>Что включает воронка привлечения?</t>
  </si>
  <si>
    <t>Источники привлечения (самоходы, внешние привлечения, кампейнинг, кросс-перетоки)</t>
  </si>
  <si>
    <t>Данные по источникам привлечения частично реализованы в разрезе механики привлечения.
Тип привлечения в процессе реализации</t>
  </si>
  <si>
    <t>Пошаговая воронка (CJM клиентский путь)</t>
  </si>
  <si>
    <t>CR (% конверсии)</t>
  </si>
  <si>
    <t>Объёмы</t>
  </si>
  <si>
    <t>Механики привлечения</t>
  </si>
  <si>
    <t xml:space="preserve">Механики привлечения </t>
  </si>
  <si>
    <t>Изменила</t>
  </si>
  <si>
    <t>Какая регулярность обновления отчета по воронке привлечения?</t>
  </si>
  <si>
    <t>Приложите ссылку на отчет воронки привлечения</t>
  </si>
  <si>
    <t>нет ответа</t>
  </si>
  <si>
    <t>рассылка в почте от аналитиков, вручную еженедельно</t>
  </si>
  <si>
    <t xml:space="preserve">Отчет будет обновляться ежемесячно. Дашборд выводится в пром до 30.06. Пока ссылки нет. Часть В2С - воронка по оттокам
</t>
  </si>
  <si>
    <t>ссылка на дэшборд оттока зарплатников (воронки оттоков) https://navigator.sigma.sbrf.ru/gdash/1000006592#eyJ3aWRnZXRzIjp7IjEwMDA1MjYyNTQiOnsibW9kaWZpZWRSb3dzIjp7IjUiOjAsIjkiOjB9fX19</t>
  </si>
  <si>
    <t>https://navigator.sigma.sbrf.ru/gdash/1000000135/1000046561</t>
  </si>
  <si>
    <t>Еженедельно. по запросу, по факту закрытия кампании</t>
  </si>
  <si>
    <t>https://confluence.sberbank.ru/pages/viewpage.action?pageId=6699321962</t>
  </si>
  <si>
    <t>Настроена ли регулярная отчётность по воронке оттока?</t>
  </si>
  <si>
    <t>Что включает воронка оттока?</t>
  </si>
  <si>
    <t>Предотточные клиенты</t>
  </si>
  <si>
    <t>Кампании</t>
  </si>
  <si>
    <t>Какая регулярность обновления отчета по воронке оттока?</t>
  </si>
  <si>
    <t>Иземенила</t>
  </si>
  <si>
    <t>Деш по оттокам раз в месяц!</t>
  </si>
  <si>
    <t>Приложите ссылку на отчет воронки оттока</t>
  </si>
  <si>
    <t>Отчет будет обновляться ежемесячно. Вывод в пром до 30.06</t>
  </si>
  <si>
    <t>НЕт ссылки</t>
  </si>
  <si>
    <t>https://navigator.sigma.sbrf.ru/gdash/1000000301/1000003047?segment=PB</t>
  </si>
  <si>
    <t>другие сегменты + прошлый год</t>
  </si>
  <si>
    <t>Рыночные бенчмарки в конверсию с точки зрения CR + исторический % отработки аналогичных задач и конверсии в них</t>
  </si>
  <si>
    <t>Количество целевых Клиентов</t>
  </si>
  <si>
    <t>Анализ воронок,  инициативы</t>
  </si>
  <si>
    <r>
      <t xml:space="preserve">Проводился ли за последний квартал анализ воронки привлечения?
</t>
    </r>
    <r>
      <rPr>
        <sz val="8"/>
        <color theme="4"/>
        <rFont val="Calibri"/>
        <family val="2"/>
      </rPr>
      <t>Комплексный 1 балл
не полный 0,5 баллов</t>
    </r>
  </si>
  <si>
    <t>Анализ CJM(клиентский путь)</t>
  </si>
  <si>
    <t>Конверсия на каждом шаге воронки</t>
  </si>
  <si>
    <t>Анализ входящего потока(Каналы, Самоходы, Органический рост, Кампейнинг, Маркетинг)</t>
  </si>
  <si>
    <t>Продукты драйверы притока</t>
  </si>
  <si>
    <t>Есть ли задачи/мероприятия по работе с отклонениями по воронке привлечения?</t>
  </si>
  <si>
    <t>Регулярный мониторинг по эффективным механикам, рабочая группа с продуктом и маркетингом каждую неделю по треку</t>
  </si>
  <si>
    <t>Ключевая история сейчас 2 задачи - GR по получению согласий + Отмена токсичных комиссий для сегмента</t>
  </si>
  <si>
    <t>В2С не сфокусирован на привлечении, тем не менее было запущено несколько пилотов, по которым не были получены ожидаемые результаты. 
- было принято решение провести мониторинг коммуникаций и внести изменения
- оценить эффективность каналов и механик привлечения и внести изменения</t>
  </si>
  <si>
    <t>Закрепление категорий Спасибо по ЖКХ для имеющих совместный счет.</t>
  </si>
  <si>
    <t>Отработка задач по доращиванию клиентов до уровня 15 млн+ с текущим балансом ниже целевого (донесение денег)</t>
  </si>
  <si>
    <t xml:space="preserve">В сегменте проводится до 100 запусков в квартал (свой кампейнинг). по результатам каждого запуска оценивается воронка. Есть внутренняя РГ по кампейну с трансляцией результатов и принятием решений. Отдельно есть воронки и анализ кл путей по продаже ПУ. В 2 кв меняли клиентский путь в СБОЛ в части оформления продукта. </t>
  </si>
  <si>
    <t>Проводился ли за последний квартал анализ воронки оттока?</t>
  </si>
  <si>
    <t>Предотточные сигналы</t>
  </si>
  <si>
    <t>По кампаниям удержания: воронка внутри кампаний, количество достигших целевого действия, оценка результативности компаний</t>
  </si>
  <si>
    <t>Есть ли задачи/мероприятия по работе с отклонениями по воронке оттока?</t>
  </si>
  <si>
    <t>Пилоты с родителями (отточниками) с доп оферами</t>
  </si>
  <si>
    <t>Преждевременный перевод клиентов на новый тариф</t>
  </si>
  <si>
    <t>1. Модель предоттока разработана и пилоты по ней запущены в мае. 
2. Было принято решение:
- доработать модель предоттока (добавить показатели, сделать индивидуальные фичи, сделать триггерную модель с предсказание на Т-1) - разработать отраслевые решения</t>
  </si>
  <si>
    <t>Настроены ли автоматические оповещения по ключевым бизнес-метрикам?</t>
  </si>
  <si>
    <t>возрастной</t>
  </si>
  <si>
    <r>
      <t xml:space="preserve">Какие продуктовые механики настроены по вашему сегменту? </t>
    </r>
    <r>
      <rPr>
        <sz val="8"/>
        <color theme="4"/>
        <rFont val="Calibri"/>
        <family val="2"/>
      </rPr>
      <t>(только для возрастных</t>
    </r>
  </si>
  <si>
    <t>Привлечение клиентов</t>
  </si>
  <si>
    <t>доходные</t>
  </si>
  <si>
    <r>
      <t xml:space="preserve">Какие механики настроены по вашему сегменту? </t>
    </r>
    <r>
      <rPr>
        <sz val="8"/>
        <color theme="4"/>
        <rFont val="Calibri"/>
        <family val="2"/>
      </rPr>
      <t>(только для доходных)</t>
    </r>
  </si>
  <si>
    <t>Миграции вверх (повышения уровня)</t>
  </si>
  <si>
    <t>удержание на уровне ПУ, кампании продаж для сети (включая предложение фин планирования и создание черновиков)</t>
  </si>
  <si>
    <t>Как работает механика персонализации клиентского опыта?</t>
  </si>
  <si>
    <t>Персонализированный контент под сегмент (статьи, видео, советы — релевантные для возраста/дохода)</t>
  </si>
  <si>
    <t>Онбординг под сегмент (разный стартовый путь для молодых / возрастных / высокодоходных клиентов)</t>
  </si>
  <si>
    <t>Персонализация главного экрана</t>
  </si>
  <si>
    <t>Кастомизация приложения (возможность скрыть не релевантные продукты. Свой порядок виджетов)</t>
  </si>
  <si>
    <t>Персональный CRM (частота, канал, время коммуникации) под сегмент</t>
  </si>
  <si>
    <t>Доходные</t>
  </si>
  <si>
    <t>Как работает механика привлечения? (только PB и TA)</t>
  </si>
  <si>
    <t>Рекомендации от текущих клиентов</t>
  </si>
  <si>
    <t>не релевентно</t>
  </si>
  <si>
    <t>Привлечение через события (закрытые мероприятия, на которые текущие клиенты приводят гостей из своего круга)</t>
  </si>
  <si>
    <t>Привлечение через экспертизу (эксклюзивнуя аналитика, доступнуя только Private-клиентам. Потенциальные клиенты получают фрагмент)</t>
  </si>
  <si>
    <t>Привлечение через Премиальные офисы</t>
  </si>
  <si>
    <t>Наследование статуса</t>
  </si>
  <si>
    <t>Через задачи на КМ, в том числе используя цифровые следы о клиенте</t>
  </si>
  <si>
    <t>Возрастные</t>
  </si>
  <si>
    <t>Как работает механика привлечения? (возрастные + МВС). Опишите</t>
  </si>
  <si>
    <t xml:space="preserve">Выстроенный план по привлечению, календаризация запусков и координация бюджета для эффективных запусков </t>
  </si>
  <si>
    <t xml:space="preserve">Бонусная механика за перевод ЗП </t>
  </si>
  <si>
    <t>Типовые инструменты: выбираем потенциальных, рассказываем о привилегиях продукта, предлагаем дорасти до критериев бесплатности или зайти на платной основе (включая пилоты по потенциалу)</t>
  </si>
  <si>
    <t>возрастные</t>
  </si>
  <si>
    <r>
      <t xml:space="preserve">Как работает механика удержания? </t>
    </r>
    <r>
      <rPr>
        <sz val="8"/>
        <color theme="4"/>
        <rFont val="Calibri"/>
        <family val="2"/>
      </rPr>
      <t>(только для возрастных)</t>
    </r>
  </si>
  <si>
    <t>Информационная коммуникация (клиент получает каммуникацию о предстоящем переходе в другой сегмент и что это значит, предложение открыть релевантные сегменту продукты)</t>
  </si>
  <si>
    <t>Персональный оффер (индивидуальное предложение, чтобы клиент остался в банке при переходе между возрастными сегментами)</t>
  </si>
  <si>
    <t>Бесшовный переход (клиенту не нужно ничего делать — банк автоматически переводит его в следующий сегмент, открывая/делая черновики заявок релевантных продуктов, клиент подтверждает)</t>
  </si>
  <si>
    <t>релевантно</t>
  </si>
  <si>
    <t>Как работает механика удержания? (только для доходных)</t>
  </si>
  <si>
    <t>Информационная коммуникация (клиент получает предупреждение о предстоящем переходе в другой сегмент и что это значит)</t>
  </si>
  <si>
    <t>Создание ценности (клиенту напоминают, что он теряет при переходе, и что получит, если останется)</t>
  </si>
  <si>
    <t>Персональный оффер</t>
  </si>
  <si>
    <t>«Мягкое» удержание (личный разговор и индивидуальное решение)</t>
  </si>
  <si>
    <t xml:space="preserve">На чем основана механника удержания? </t>
  </si>
  <si>
    <t>Настроена модель склонности к оттоку (ML-модель, предсказывающая вероятность оттока клиента в ближайшие X дней, готовит списки/витрины клиентов для дальнейшей работы-передача в кампейнинг/менеджеру)</t>
  </si>
  <si>
    <t>Настроены предоттоковые автоматические сценарии (При срабатывании сигнала → запускается цепочка действий по удержанию)</t>
  </si>
  <si>
    <t>Ручной мониторинг (аналитик/менеджер отслеживает / определяет потенциальных к оттоку/ запускает камуникацию)</t>
  </si>
  <si>
    <t xml:space="preserve">в сегменте нет метрики по оттоку (доля мизерна). Под оттоком мы понимаем снижение уровня или уход с ПУ. В данной части есть регулярный кампейн т к уровни пересматривают раз в месяц </t>
  </si>
  <si>
    <t>На сегменте PB не работают модели в силу малого количества Клиентов. Разрабатываются индивидуальные критерии и тригеры</t>
  </si>
  <si>
    <t>Как работает механика возврата? (только для доходных)</t>
  </si>
  <si>
    <t>Информационная коммуникация</t>
  </si>
  <si>
    <t>"Мягкое касание" (полезный контент без оффера)</t>
  </si>
  <si>
    <t>Персональный оффер ( с учётом причины ухода)</t>
  </si>
  <si>
    <t>Стратегия сегмента развивать клиента через фин планирование. Так он видит ценность в росте остатков и тем самым дорастает до сегмента выше</t>
  </si>
  <si>
    <t>Как работает механика миграции вверх (повышения уровня)? (только для доходных)</t>
  </si>
  <si>
    <t>Как работает механика миграции вверх (повышения уровня)?</t>
  </si>
  <si>
    <t>Информационная коммуникация ( например: до получения Уровня ХХ осталось увеличить активы на 200 тыс. — откройте вклад с повышенной ставкой».)</t>
  </si>
  <si>
    <t>Информационная коммуникация ( Напимер: До получеия Уровня ХХ осталось увеличить активы на 200 тыс. — откройте вклад с повышенной ставкой».)</t>
  </si>
  <si>
    <t>Персональный оффер (для потенциальных клиентов Категории выше текущей)</t>
  </si>
  <si>
    <t>Пробный период повышенного Уровня (для потенциальных клиентов Категории выше текущей)</t>
  </si>
  <si>
    <t xml:space="preserve"> На чем основа механика миграции вверх (повышения уровня)? (только для доходных)</t>
  </si>
  <si>
    <t>Настроена модель анализа активов и выявления потенциала к росту (готовит списки/витрины потенциальных клиентов для дальнейшей работы-передача в кампейнинг/менеджеру)</t>
  </si>
  <si>
    <t>Настроены автоматические сценарии направленные на повышения уровня сегмента (при срабатывании сигнала → автоматически запускается цепочка действий: каммуникация, puch,звонок КМ, и тд)</t>
  </si>
  <si>
    <t>Ручной мониторинг ( аналитик/менеджер отслеживает активность клиента/ определяет потенциальных к росту/ запускает коммуникацию)</t>
  </si>
  <si>
    <t xml:space="preserve">описано ранее </t>
  </si>
  <si>
    <t>Как работает механика реагирования на жизненные события?</t>
  </si>
  <si>
    <t>Настроены автоматические сообщения поздравительного характера</t>
  </si>
  <si>
    <t>Настроены релевантные предложения продуктов банка/спец.предложения/промо</t>
  </si>
  <si>
    <t xml:space="preserve">владельцам ПУ или потенциальным предлагают выбрать привилегии исходя из их трат </t>
  </si>
  <si>
    <t>Дэш и оперативные вызовы</t>
  </si>
  <si>
    <t>CR ЩК Uplift</t>
  </si>
  <si>
    <t>сравнение ЦГ и КГ по переводу ЗП</t>
  </si>
  <si>
    <t>Uplift по проданным продуктам в рамках кампейнинга.</t>
  </si>
  <si>
    <t>CR</t>
  </si>
  <si>
    <t>автоматически загружаются событийные и поздравительные кампании</t>
  </si>
  <si>
    <t>например: мы смотрим сколько людей выбрали предложенные категории привилегий в ПУ (отличные от стандартных бизнес-залов)</t>
  </si>
  <si>
    <t>По запросу команды</t>
  </si>
  <si>
    <t>Изменила так как нет бэклога</t>
  </si>
  <si>
    <t>Есть внутренняя экспертиза СХ. Проводим регулярные опросы Клиентов по различным направлениям</t>
  </si>
  <si>
    <t>бэклог отсутсвует</t>
  </si>
  <si>
    <t>https://jira.sberbank.ru/secure/RapidBoard.jspa?rapidView=41166&amp;projectKey=SDRSA</t>
  </si>
  <si>
    <t>https://sbertrack.sberbank.ru/swtr/units/all?space=NLTKRBCHVZRST</t>
  </si>
  <si>
    <t>Ведётся офф-лайн</t>
  </si>
  <si>
    <t>Бэклог офф-лайн</t>
  </si>
  <si>
    <t>https://sbertrack.sberbank.ru/swtr/board/b5380d96-6b2a-4846-9a42-ac7e877607cf?space=PSDA&amp;tenant=default&amp;spaces=%5B%7B%22label%22%3A%22Premium_Solutions_DA%22%2C%22value%22%3A%22PSDA%22%7D%5D</t>
  </si>
  <si>
    <t>Отток</t>
  </si>
  <si>
    <t>Отток. Проводили оценку критериев оттока клиентов. Качественное + количественное. Ключевые причины - блокировки в банке, недоступность скачивания IOS + комиссии по картам</t>
  </si>
  <si>
    <t>Отток ЗП клиентов</t>
  </si>
  <si>
    <t>Кластеризовали клиентов по признаку major. Выявили потенциал сегмента в 1,8 млн клиентов, которых можно перевести в данный статус.</t>
  </si>
  <si>
    <t xml:space="preserve">Исследование эффективности кампании по привлечению в Отелло, по итогам найдена группа клиентов look-alike для повторного выставления кампании и повышения ее эффективности </t>
  </si>
  <si>
    <t xml:space="preserve">Опрос клиентов PB по пакету услуг 6 уровня, опрос Welcome to PB для канальных клиентов – на 30,опрос клиентов в БЗ Сбера в Шереметьево , опрос в СБОЛе по оценке обслуживания в канале Sber Private Banking, 5.Анкетирование клиентов в рамках исследования FRG – клиентов опрашивали через банкиров, 1.Опрос клиентов рамках проекта FF – собрали 25 клиентов, с которыми можно проводить исследования в удобном для клиента формате,  опрос клиентов по оценке пакета услуг Статус Sber Private Banking </t>
  </si>
  <si>
    <t>маркетинг делал исследование про изменение в премилке</t>
  </si>
  <si>
    <t>Базовая отчетность по сегменту (цели, драйверы, прогнозы)</t>
  </si>
  <si>
    <t>Сегментные механики</t>
  </si>
  <si>
    <t>Оперативный запуск сложных дэш (не базовые х метрик), ресурсов на прокладку задач, доп прокопка без заказа</t>
  </si>
  <si>
    <t>Количества проводимых AB тестов + дополнительных ресурсов аналитики</t>
  </si>
  <si>
    <t>1. Технического обеспечения (скорости работы ПО и БД, объемов диска, глубины данных на КЭШ ЛД)
2. Оперативности вывода в пром витрин и модели (потребовалось 2 месяца плотной работы, чтобы вывести в пром витрину, по которой собирается ФОТ 4_25) - процессы настроены неоптимально.
Если бы было больше времени, расписал бы подробнее.</t>
  </si>
  <si>
    <t>Не хватает ресурса аналитиков. Функция распределена между сотрудниками, обладающими компетенциями.</t>
  </si>
  <si>
    <t>Время) остальное решаемо по мере работы</t>
  </si>
  <si>
    <t>Бизнес аналитиков в канале</t>
  </si>
  <si>
    <t>Запуски кампаний через кампейнинг 
(Self service кампейнинг/централизованный кампейнинг)</t>
  </si>
  <si>
    <r>
      <t xml:space="preserve">Наличие запусков кампаний коммуникаций за кв.
(Self service кампейнинг/централизованный кампейнинг)
</t>
    </r>
    <r>
      <rPr>
        <b/>
        <sz val="9"/>
        <rFont val="Calibri"/>
        <family val="2"/>
      </rPr>
      <t xml:space="preserve">Выполнен критерий достаточности покрытия
</t>
    </r>
    <r>
      <rPr>
        <b/>
        <sz val="9"/>
        <color theme="4"/>
        <rFont val="Calibri"/>
        <family val="2"/>
      </rPr>
      <t>Наличие запусков за кв 0,5
Наличие успешных запусков+ 0,5</t>
    </r>
    <r>
      <rPr>
        <sz val="9"/>
        <rFont val="Calibri"/>
        <family val="2"/>
      </rPr>
      <t xml:space="preserve">
</t>
    </r>
    <r>
      <rPr>
        <sz val="9"/>
        <color theme="4"/>
        <rFont val="Calibri"/>
        <family val="2"/>
      </rPr>
      <t>Использование SS +0,5</t>
    </r>
  </si>
  <si>
    <t>Механики используемые продуктом</t>
  </si>
  <si>
    <t>Нет ссылки на воронку привлечния/оттока-прошу приложить
Не написаны метрики мониторинга механник
Нет ссылки на бэклог DA-просьба приложить
Релевантна ли сегменту метрика 2+ нефин сервиса- Это Дети возможно вопрос не релевантен</t>
  </si>
  <si>
    <t>Подтвердить механнику удержания- Бесшовный переход 
Изменила К по воронкам- так как нет ссылки</t>
  </si>
  <si>
    <t>Поянить как работает механника удержания. Предложенные в опроссе варианты не релевантны для данного сегмента
Зона внимания- бэклог аналитиков офф-лайн</t>
  </si>
  <si>
    <t>Не выбрана механника Персонализации клиентского опыта- скорее всего ошибка- прошу вернуться
Не выбран тип механники Миграции вверх (повышения уровня)- прошу вернуться как действует механника?</t>
  </si>
  <si>
    <t>Нет аналитиков?
Проводился полный анализ воронки привлечения/оттока,но нет сформированных мероприятий- как это может быть?</t>
  </si>
  <si>
    <t>Не совсем понятно как трактовать ответ на вопрос Как работает механика реагирования на жизненные события? Стоит коммент-"владельцам ПУ или потенциальным предлагают выбрать привилегии исходя из их трат" Значит ли это отсутвие "Настроены релевантные предложения продуктов банка/спец.предложения/промо"?
Нет аналитиков???</t>
  </si>
  <si>
    <t>ID</t>
  </si>
  <si>
    <t>metric_name</t>
  </si>
  <si>
    <t>metric_group</t>
  </si>
  <si>
    <t>ТИП</t>
  </si>
  <si>
    <t>metric_subgroup</t>
  </si>
  <si>
    <t>metric_footer</t>
  </si>
  <si>
    <t>recommendation</t>
  </si>
  <si>
    <t>recommendation_group</t>
  </si>
  <si>
    <t>sort</t>
  </si>
  <si>
    <t>Отток.Регулярность (авто)</t>
  </si>
  <si>
    <t>Воронка оттока</t>
  </si>
  <si>
    <t>Отчетность</t>
  </si>
  <si>
    <t>Daily / weekly</t>
  </si>
  <si>
    <t>Автоматизировать расчет воронки оттока</t>
  </si>
  <si>
    <t>Привлечение.Регулярность (авто)</t>
  </si>
  <si>
    <t>Воронка привлечения</t>
  </si>
  <si>
    <t>Автоматизировать расчет воронки привлечения</t>
  </si>
  <si>
    <t>Оповещения по бизнес-метрикам</t>
  </si>
  <si>
    <t>Алерты</t>
  </si>
  <si>
    <t>Светофоры целей, драйверов, воронок</t>
  </si>
  <si>
    <t>Внедрить систему оповещений</t>
  </si>
  <si>
    <t>Оповещения по системным сбоям</t>
  </si>
  <si>
    <t>Авто-алерты по IT-инфраструктуре</t>
  </si>
  <si>
    <t>Гибкое изменение условий продукта</t>
  </si>
  <si>
    <t>Возможность изменить набор опций по продукту без IT-разработки</t>
  </si>
  <si>
    <t>Выстроить процесс гибкого изменения условий без IT</t>
  </si>
  <si>
    <t>Факторный анализ — драйверы 1–2 ур.</t>
  </si>
  <si>
    <t>Согласно модели бизнес-процесса</t>
  </si>
  <si>
    <t>Декомпозировать значения целей на драйверы</t>
  </si>
  <si>
    <t>Отток.Полнота отчёта</t>
  </si>
  <si>
    <t>Retention, CR, удержание</t>
  </si>
  <si>
    <t>Донасытить метриками мониторинг по воронке оттока</t>
  </si>
  <si>
    <t>Привлечение.Полнота отчёта</t>
  </si>
  <si>
    <t>Источники, CR, объёмы, сегменты</t>
  </si>
  <si>
    <t>Донасытить метриками мониторинг по воронке привлечения</t>
  </si>
  <si>
    <t>CX Score</t>
  </si>
  <si>
    <t>Клиентский опыт</t>
  </si>
  <si>
    <t>Зелёная зона клиентского пути</t>
  </si>
  <si>
    <t>Достигнуть целевого CX Score</t>
  </si>
  <si>
    <t>A/B-тесты</t>
  </si>
  <si>
    <t>Гипотезы и инициативы</t>
  </si>
  <si>
    <t>Проведение A/B тестов</t>
  </si>
  <si>
    <t>Запустить A/B-тестирование</t>
  </si>
  <si>
    <t>Отток.Регулярная отчётность</t>
  </si>
  <si>
    <t>Настроена по воронке</t>
  </si>
  <si>
    <t>Настроить мониторинг по воронке оттока</t>
  </si>
  <si>
    <t>Привлечение.Регулярная отчётность</t>
  </si>
  <si>
    <t>Настроить мониторинг по воронке привлечения</t>
  </si>
  <si>
    <t>Мониторинг механик</t>
  </si>
  <si>
    <t>Механики</t>
  </si>
  <si>
    <t>Настроен по ключевым механикам работы с клиентской базой</t>
  </si>
  <si>
    <t>Настроить мониторинг по ключевым механикам</t>
  </si>
  <si>
    <t>Регулярное обновление в Навигаторе</t>
  </si>
  <si>
    <t>Обогащение целей/драйверов/прогнозов в Навигаторе</t>
  </si>
  <si>
    <t>MAU продукта</t>
  </si>
  <si>
    <t>Знание ключевых метрик</t>
  </si>
  <si>
    <t>Активная месячная аудитория продукта</t>
  </si>
  <si>
    <t>Знание метрик и инструментов</t>
  </si>
  <si>
    <t>Активная клиентская база</t>
  </si>
  <si>
    <t>сегмент</t>
  </si>
  <si>
    <t>Знание значения метрики активной клиентской базы</t>
  </si>
  <si>
    <t>Доля рынка ФОТ, %</t>
  </si>
  <si>
    <t>Знание метрики доля рынка ФОТ, %</t>
  </si>
  <si>
    <t>Знание об отчетности в Навигаторе</t>
  </si>
  <si>
    <t>Понимание доступной отчетности и регулярного мониторинга</t>
  </si>
  <si>
    <t>Знание продуктов спутников</t>
  </si>
  <si>
    <t>Понимание связанных продуктов и сценариев</t>
  </si>
  <si>
    <t>Клиенты с продуктом</t>
  </si>
  <si>
    <t>Фактическая база клиентов продукта</t>
  </si>
  <si>
    <t>Кол-во Major клиентов</t>
  </si>
  <si>
    <t>Знание метрики Major</t>
  </si>
  <si>
    <t>Кол-во клиентов с 2+ нефин. сервисов</t>
  </si>
  <si>
    <t>Знание метрики кол-во клиентов с 2+ нефин.сервисов</t>
  </si>
  <si>
    <t>Кол-во получателей ЗП</t>
  </si>
  <si>
    <t>Знание метрики кол-во получателей ЗП</t>
  </si>
  <si>
    <t>Объем зачислений ФОТ</t>
  </si>
  <si>
    <t>Знание метрики объем зачислений ФОТ</t>
  </si>
  <si>
    <t>Объем целевого рынка в России</t>
  </si>
  <si>
    <t>Оценка потенциального объема клиентов в России</t>
  </si>
  <si>
    <t>Объем целевого рынка в Сбере</t>
  </si>
  <si>
    <t>Оценка потенциального объема клиентов в Сбере</t>
  </si>
  <si>
    <t>Средний дохода на клиента</t>
  </si>
  <si>
    <t>Знание метрики среднего дохода на 1 клиента</t>
  </si>
  <si>
    <t>Рейтинг DataDriven ≥7,5</t>
  </si>
  <si>
    <t>Средняя оценка проведенных исследований</t>
  </si>
  <si>
    <t>Повысить качество проведенных исследований</t>
  </si>
  <si>
    <t>Проведение анализа воронки оттока</t>
  </si>
  <si>
    <t>Оценка причин и узких мест</t>
  </si>
  <si>
    <t>Провести анализ оттока, выявить точки роста</t>
  </si>
  <si>
    <t>Проведение анализа воронки привлечения</t>
  </si>
  <si>
    <t>Оценка эффективности, поиск точек роста</t>
  </si>
  <si>
    <t>Провести анализ привлечения, выявить точки роста</t>
  </si>
  <si>
    <t>Cross-sell</t>
  </si>
  <si>
    <t>В оформлении и после покупки</t>
  </si>
  <si>
    <t>Проработать механики кросс-продаж</t>
  </si>
  <si>
    <t>Повышение уровня клиента</t>
  </si>
  <si>
    <t>Работа с upsell-механикой уровней</t>
  </si>
  <si>
    <t>Проработать механики повышения уровня клиента</t>
  </si>
  <si>
    <t>Реактивация оттекающих клиентов</t>
  </si>
  <si>
    <t>Проработать механики реактивации клиентов</t>
  </si>
  <si>
    <t>Коммуникация</t>
  </si>
  <si>
    <t>Коммуникация + ценность</t>
  </si>
  <si>
    <t>Проработать механики удержания клиентов</t>
  </si>
  <si>
    <t>Запуски кампаний за квартал</t>
  </si>
  <si>
    <r>
      <t xml:space="preserve">Self-service / кампейнинг, </t>
    </r>
    <r>
      <rPr>
        <sz val="12"/>
        <color rgb="FFFF0000"/>
        <rFont val="Calibri (Основной текст)"/>
        <charset val="204"/>
      </rPr>
      <t>успешность</t>
    </r>
  </si>
  <si>
    <t>Развитие кампейнинга</t>
  </si>
  <si>
    <t>Discovery ≥40% бэклога</t>
  </si>
  <si>
    <t>Доля исследовательских задач DA</t>
  </si>
  <si>
    <t>Сфокусировать бэклог аналитиков на research-задачи</t>
  </si>
  <si>
    <t>Наличие бенчмарков</t>
  </si>
  <si>
    <t>BENCHMARKS</t>
  </si>
  <si>
    <t>Цели / динамика / рынок</t>
  </si>
  <si>
    <t>Сформировать бенчмарки по продуктовым метрикам</t>
  </si>
  <si>
    <t>Сформировать бенчмарки по продуктовым метрикам оттока</t>
  </si>
  <si>
    <t>Составлен перечень инициатив по привлечению</t>
  </si>
  <si>
    <t>План действий по росту</t>
  </si>
  <si>
    <t>Сформировать перечень инициатив</t>
  </si>
  <si>
    <t>Доп. инициативы сверх БП</t>
  </si>
  <si>
    <t>В реестре инициатив</t>
  </si>
  <si>
    <t>Прогноз выведен в Навигатор</t>
  </si>
  <si>
    <t>Сформировать прогнозные значения по целям</t>
  </si>
  <si>
    <t>Мероприятия по работе с отклонениями</t>
  </si>
  <si>
    <t>План действий по отклонениям</t>
  </si>
  <si>
    <t>Сформировать список мероприятий по снижению оттока</t>
  </si>
  <si>
    <t>Полнота продуктовых механик</t>
  </si>
  <si>
    <t>Механики, влияющие на клиентский опыт</t>
  </si>
  <si>
    <t>Развитие продуктовых механик</t>
  </si>
  <si>
    <t>Черновики в СБОЛ ≥70%</t>
  </si>
  <si>
    <t>Покрытие черновиков коммуникациями</t>
  </si>
  <si>
    <t>Увеличить покрытие черновиков</t>
  </si>
  <si>
    <t>Персонализация клиентского опыта</t>
  </si>
  <si>
    <t>Адаптация предложений и коммуникаций под контекст клиента</t>
  </si>
  <si>
    <t>Проработать механики персонализации клиентского опыта</t>
  </si>
  <si>
    <t>Релевантные офферы для привлечения клиентов</t>
  </si>
  <si>
    <t>Проработать механики привлечения клиентов</t>
  </si>
  <si>
    <t>Реагирование на жизненные события</t>
  </si>
  <si>
    <t>Банковские предложения в момент изменения жизненного сценария</t>
  </si>
  <si>
    <t>Проработать механики реагирования на жизненные ситуации</t>
  </si>
  <si>
    <t>Переход клиента на более ценный продукт или расширенный пакет услуг</t>
  </si>
  <si>
    <t>Наличие Self-service</t>
  </si>
  <si>
    <t>Наличие успешных бизнес-запусков</t>
  </si>
  <si>
    <t>ценность</t>
  </si>
  <si>
    <t>В навигаторе (покрытие &gt;90% целей)</t>
  </si>
  <si>
    <t xml:space="preserve">Зрелые </t>
  </si>
  <si>
    <t xml:space="preserve">Успешный опыт конкурентов, исследование рынка, интервью </t>
  </si>
  <si>
    <t>CR, CTR, GPW</t>
  </si>
  <si>
    <t>Стабильная работа PXF Серверов</t>
  </si>
  <si>
    <t>Сипугин Николай Александрович</t>
  </si>
  <si>
    <t>Проверить- должен быть  кросс сейл в процессе оформления с ОСАГО на авто. По ответу продукта нет</t>
  </si>
  <si>
    <t xml:space="preserve">Развивающиеся </t>
  </si>
  <si>
    <t xml:space="preserve">Сравнение с историческими значениями + ручное прогнозирование целевых бенчмарк показателей </t>
  </si>
  <si>
    <t xml:space="preserve">Воронка продаж </t>
  </si>
  <si>
    <t>нет продукта</t>
  </si>
  <si>
    <t xml:space="preserve">Ресурс аналитиков данных. Очень трудно получить приоритет и фокус на решение сложных задач. Некоторые исследования были похорошены в стол из за отсутсвия ресурса. Также нужны: стабильность поставки данных в навигатор, автоматизация анализа притока ДС и NPV, автоматизация прогнозных оценок, методология расчета влияния сервисов на CLTV, инструмент работы над метчинг исследованиями </t>
  </si>
  <si>
    <t xml:space="preserve">Коробова Екатерина Вадимовна </t>
  </si>
  <si>
    <t>Требуется проверить метрики в блоке-метрики продукта- продукт не выделен в ЕКМ
Нет продуктовых механник? Подтвердить релевантны или нет</t>
  </si>
  <si>
    <t>Маркетинговые отчеты и аналитика</t>
  </si>
  <si>
    <t/>
  </si>
  <si>
    <t>Retention Rate, метрика отказа</t>
  </si>
  <si>
    <t>Витрин данных</t>
  </si>
  <si>
    <t>Волков Дмитрий Александрович</t>
  </si>
  <si>
    <t>1.Отсутвует воронка оттока, но есть механника возврата и RR
2.Подтвердить какие продуктовые механники действительно не релевантны и должны быть исключены из общего расчета</t>
  </si>
  <si>
    <t xml:space="preserve">Требуют внимания </t>
  </si>
  <si>
    <t>Рост среднего чека</t>
  </si>
  <si>
    <t>Дубинина Татьяна Валерьевна</t>
  </si>
  <si>
    <t xml:space="preserve">1. Нет Воронки привлечения!
2. Есть Воронка оттока (пролонгации)- Детальный деш в Навигаторе! В разных разрезах
3 Требуется проверить метрики в блоке-метрики продукта- продукт не выделен в ЕКМ
4 Подтвердить UP-sell- подтвердить
</t>
  </si>
  <si>
    <t>Доля сборов по продукту среди всех сборов в сегменте/канале</t>
  </si>
  <si>
    <t>Большая автоматизация отслеживания метрик</t>
  </si>
  <si>
    <t>Волобуев Андрей Николаевич</t>
  </si>
  <si>
    <t>Отсутсвуют стандартные механники.
Отсутвуют черновики (Формула жизни)- должны быть
Вернуться с ОС - почему не релевантны механники cross-sell/up-sell?</t>
  </si>
  <si>
    <t xml:space="preserve">отчет по воронкам кампейнинга </t>
  </si>
  <si>
    <t>Клычева Олеся Олеговна</t>
  </si>
  <si>
    <t>Отсутсвуют стандартные механники.
Отсутвуют черновики (Формула жизни)
Вернуться с ОС - почему не релевантны механники cross-sell/up-sell?</t>
  </si>
  <si>
    <t>% удержания клиентов после окончания страхового поиса</t>
  </si>
  <si>
    <t>Более тесного взаимодействия банк-ДЗО, есть структурно непраивльно выстроенные подразделения</t>
  </si>
  <si>
    <t>Кобзарь Игорь Викторович</t>
  </si>
  <si>
    <t xml:space="preserve">Количество клиентов открывших счет, после догоняющих коммуникаций </t>
  </si>
  <si>
    <t>Не хватает self-service аналитики, удобных A/B-тестов, предиктивных ML-моделей (отток, конверсия в первую сделку) и единого обзора клиентского пути с продуктовыми метриками в реальном времени.</t>
  </si>
  <si>
    <t xml:space="preserve">Аганина Яна </t>
  </si>
  <si>
    <t>Нет  Воронки оттока</t>
  </si>
  <si>
    <t>кол-во показов, кол-во кликов</t>
  </si>
  <si>
    <t>сложно сказать</t>
  </si>
  <si>
    <t>Сулейманов Расим Орудж оглы</t>
  </si>
  <si>
    <t xml:space="preserve">Требуется проверить метрики в блоке-метрики продукта- продукт не выделен в ЕКМ
Подтвердить- действительно ли не релевантна механника Возврата 0 у ЗПИФ например есть -Акции кэшбеков и иных поощрений за возврат средств от погашенного фонда в другой наш продукт
</t>
  </si>
  <si>
    <t>Цели по удержанию доли рынка, историческая динамика, бенчмарком может быть зарубежный рынок reit (но в РФ есть своя специфика)</t>
  </si>
  <si>
    <t>CR кампаний</t>
  </si>
  <si>
    <t>Бизнес-мониторинг (оповещение при отклонении бизнес-метрик от заданного порога), инструменты для связи метрик кликстрим с конкретными клиентами и объемами продаж (в рублях)</t>
  </si>
  <si>
    <t>Зырянская Валерия Юрьевна</t>
  </si>
  <si>
    <t>Требуется проверить метрики в блоке-метрики продукта- продукт не выделен в ЕКМ
Проверить соотвтетвие полноты механник</t>
  </si>
  <si>
    <t>Сколько удержано в рублях и штуках. Воронка процесса удержания, тепловая карта процесса.</t>
  </si>
  <si>
    <t>Длинные сроки глубинных данных по клиентам, которые выгрцзить можно только через DS</t>
  </si>
  <si>
    <t>Процесс оформления ПДС</t>
  </si>
  <si>
    <t>Не релевантна воронка оттока- не согласны, так как есть как прекращение пополнений или досрочный выход (с потерями) Прошу подтвердить
Механника возврата также релевантна- прошу подтвердить</t>
  </si>
  <si>
    <t>На стороне Управляющей компании: цели по завоеванию доли рынка, историческая динамика</t>
  </si>
  <si>
    <t>CR кампаний, % retention</t>
  </si>
  <si>
    <t>Оперативное отслеживание объемов продаж (в руб.) по метрикам кликстрим, оперативное оповещение в случае посадки бизнес-метрик</t>
  </si>
  <si>
    <t>Клочкова Ольга Владимировна</t>
  </si>
  <si>
    <t>Требуется проверить метрики в блоке-метрики продукта- продукт не выделен в ЕКМ</t>
  </si>
  <si>
    <t>% повторных, CR по ЭФ оформления, CR в черновики, CSI, NPS</t>
  </si>
  <si>
    <t>Легких и простых  процессов запуска пилотов, простых способов получения данных по продукту (вкл. источников данных для сбора кампаний)</t>
  </si>
  <si>
    <t>Мартусенко Игорь Викторович</t>
  </si>
  <si>
    <t>Цели УК Первая по завоеванию доли рынка + историческая динамика</t>
  </si>
  <si>
    <t>Не релевантно</t>
  </si>
  <si>
    <t>CR кампейна</t>
  </si>
  <si>
    <t>Казакова Елена Алексеевна</t>
  </si>
  <si>
    <t>Требуется проверить метрики в блоке-метрики продукта- продукт не выделен в ЕКМ
Нет механник кроме Возврата. Для ДУ длжны быть релевантны все- например Up-sell в ДУ — это не «купите более дорогой тариф», а увеличение активов под управлением и переход на более сложные стратегии
Провеить есть ли кампейн и черновики? Из данных Навигатора не понятно- продукт не выделен</t>
  </si>
  <si>
    <t>% удержания</t>
  </si>
  <si>
    <t>доля Перехвата</t>
  </si>
  <si>
    <t xml:space="preserve">не хватает единого инструмента, к которому можно подключиться/донастроить с учетом специфики продукта. Сейчас каждая команда с нуля собирает необходимые данные </t>
  </si>
  <si>
    <t>Казакова Кристина Юрьевна</t>
  </si>
  <si>
    <t>Уровень пролонгации, уровень расторжений</t>
  </si>
  <si>
    <t>Уровень пролонгации, уровень расторжений, проникновение в кредитование, конверсия, GWP, ЧКД</t>
  </si>
  <si>
    <t>Более детальной отчетности по продукту в разных разрезах и по разным каналам продажи. Более понятные дашборды по кампаниям продаж</t>
  </si>
  <si>
    <t>Горбунова Екатерина Эдуардовна</t>
  </si>
  <si>
    <t>СRR, доля пролонгации, доля очередных взносов</t>
  </si>
  <si>
    <t xml:space="preserve">дата аналитиков, легких процессов работы с отчетностью и пилотами </t>
  </si>
  <si>
    <t>Корпачева Надежда Олеговна</t>
  </si>
  <si>
    <t>показатель построен на ретро данных, показатель должен быть не выше заложенного в БП</t>
  </si>
  <si>
    <t>нет аналитиков DA, внутри Трайба сложно встать в бэклог Команды Аналитика данных (DE УБ)</t>
  </si>
  <si>
    <t>Кузнецова Ольга Сергеевна</t>
  </si>
  <si>
    <t>Отчеты по воронкам автоматической нет
В комментарии отчетность в Навигаторе по продукту, но не по воронке
Воронки как я поняла по запросу- прошу подтвердить
Вернуться с ответом релевантна ли (возможна ли) механника cross-sell</t>
  </si>
  <si>
    <t>Используются поставленные Цели (клиентские платы, GPW, проникновение, % выставленных счетов, уровень оплачиваемости, средний чек, % расторжений). Использование рыночного бенчмарка не релевантно, т.к. в Сбере используется подход прозрачных продаж и клиентоцентричности, конкуренты продают аналогичный продукт "под капотом"</t>
  </si>
  <si>
    <t>Оценивался % снижения расторжений при внедрении механик</t>
  </si>
  <si>
    <t>Единого дэша для объединения всех аналитических срезов по всем активностям. Скорости внедрения изменений в аналитику/отчетность Навигатора</t>
  </si>
  <si>
    <t>Большакова Наталья Сергеевна</t>
  </si>
  <si>
    <t>Сборы, клиенты, AUM</t>
  </si>
  <si>
    <t>не реевантно</t>
  </si>
  <si>
    <t xml:space="preserve">Необходимо, чтобы выстраивали централизованно прогнозные значения по метрикам с привлечением Штаба УБ </t>
  </si>
  <si>
    <t>Илларионов Артем Андреевич</t>
  </si>
  <si>
    <t>Требуется проверить метрики в блоке-метрики продукта- продукт не выделен в ЕКМ
Релеванты ли для продукта SS/компейн? Черновики?
Релевантна ли воронка оттока/анализ оттока?</t>
  </si>
  <si>
    <t>доп объем, % удержания</t>
  </si>
  <si>
    <t>не хватает ПШЕ и времени</t>
  </si>
  <si>
    <t>Тырсина Юлия Игоревна</t>
  </si>
  <si>
    <t>Прохождение через опроссо значительно ниже 1 тестовой версии Ильи Лащенкова- проверить
Отсутвует воронка оттока???
Нет возможности без IT  доработки менять опции(кроме ценообразования)???</t>
  </si>
  <si>
    <t>Кол-во повторных расчетов КП, среднее кол-во расчетов КП за период, вхождение в MAU КП и т.д.</t>
  </si>
  <si>
    <t>ресурсов data-аналитиков (ограниченная команда, ad-hoc запросов всегда много)</t>
  </si>
  <si>
    <t>Кистерский Сергей Анатольевич</t>
  </si>
  <si>
    <t>новые клиенты в СБОЛ (29000 в месяц), активные клиенты (220000 в месяц)</t>
  </si>
  <si>
    <t>нерелевантно</t>
  </si>
  <si>
    <t>Савенков Илья Игоревич</t>
  </si>
  <si>
    <t>Не возможно оценить метрики продукта- ответ по комплексу продуктов</t>
  </si>
  <si>
    <t>% замены сейфов от потенциальных для закрытия, продление договоров, конверсия</t>
  </si>
  <si>
    <t>Ресурсов аналитиков, обучения по имеющимся в банке практикам и инструментам</t>
  </si>
  <si>
    <t>Краснов Игорь Константинович</t>
  </si>
  <si>
    <t>Подтвердить релевантность механники черновиков
Требуется проверить метрики в блоке-метрики продукта- продукт не выделен в ЕКМ</t>
  </si>
  <si>
    <t>Конкуренты, котировки, остатки, бизнес-план продукта и канала</t>
  </si>
  <si>
    <t>ЧКД, конверсия отклика, CSI</t>
  </si>
  <si>
    <t>Ресурсов DA/DS</t>
  </si>
  <si>
    <t>Румянцева Ирина Викторовна</t>
  </si>
  <si>
    <t>Подтвердить бэклог на исследования -От 40 до 79% (https://confluence.sberbank.ru/pages/viewpage.action?pageId=16315384978 )
Требуется проверить метрики в блоке-метрики продукта- продукт не выделен в ЕКМ</t>
  </si>
  <si>
    <t>CTR ; CR; Доля в доп. NPV; Кол-во продаж; SCAT</t>
  </si>
  <si>
    <t>ресурса выделенного бизнес-аналитика</t>
  </si>
  <si>
    <t>Тояков Илья Николаевич</t>
  </si>
  <si>
    <t>Кол-во клиентов оформивших ИБС, после покупки слитка. Надбавка для клиентов которые открыли вклад, купили золото.</t>
  </si>
  <si>
    <t xml:space="preserve">Всего хватает </t>
  </si>
  <si>
    <t xml:space="preserve">Скворцов Виталий Михайлович </t>
  </si>
  <si>
    <t>Релевантны ли Черновики?</t>
  </si>
  <si>
    <t>Данные Frank RG по погашениям портфеля</t>
  </si>
  <si>
    <t>Uplift от коммуникаций Кампейнинга</t>
  </si>
  <si>
    <t>Легкий вывод дэшбордов в Навигатор</t>
  </si>
  <si>
    <t>Крамарский Алексей Сергеевич</t>
  </si>
  <si>
    <t>Подтвердить бэклог на исследования -От 40 до 79%  ссылки на бэклог нет!
Подтвердить механнику кросс-сейла после покупки</t>
  </si>
  <si>
    <t>доля отказов на данном шаге</t>
  </si>
  <si>
    <t>оперативный сбор данных от внешних источников (как пример, БКИ)</t>
  </si>
  <si>
    <t>Бажанова Елена Олеговна</t>
  </si>
  <si>
    <t xml:space="preserve">Activation rate - 40% от новых пользователей раздела вошли в раздел, 15% воспользовались одним из сервисов в течение 60 дней. Retention похожих экосистемных сервисов ~ 30% на 3 мес </t>
  </si>
  <si>
    <t>Retention, CR в сервисы, MAU раздела</t>
  </si>
  <si>
    <t>возможности оперативно собирать дашборды и сквозные воронки в Навигаторе и кликстриме через пользовательский интерфейс, делать преднастроенные дашборды с воронками с динамикой показателей по периодам, описанного и удобного Feature store для сегментации клиентской базы и аналитики, оперативного получения данных из ДЗО и их использования в сквозных воронках, Process Mining в контуре Sigma</t>
  </si>
  <si>
    <t>Кравченко Анна Геннадьевна</t>
  </si>
  <si>
    <t>POS-кредиты</t>
  </si>
  <si>
    <t>партнерская воронка в разрезе платежных методов, брокеров и собственных решений</t>
  </si>
  <si>
    <t>анализ сквозной воронки от оффера до продажи</t>
  </si>
  <si>
    <t>ПШЕ аналитиков</t>
  </si>
  <si>
    <t>Блинов Дмитрий Игоревич</t>
  </si>
  <si>
    <t>Нужно перепройти опрос отдельно по продукту сейчас все вместе POS/BNPL/КДЗП/Образоввательный кредит</t>
  </si>
  <si>
    <t>BNPL</t>
  </si>
  <si>
    <t xml:space="preserve">приобретение второго идентичного продукта, продажа смежного продукта </t>
  </si>
  <si>
    <t>автоматизации</t>
  </si>
  <si>
    <t xml:space="preserve">Блинов Дмитрий Игоревич </t>
  </si>
  <si>
    <t>Образовательный кредит</t>
  </si>
  <si>
    <t>Сделка с Первичным жильём</t>
  </si>
  <si>
    <t>Роскадастр</t>
  </si>
  <si>
    <t>Уровень проникновения продукта в выдачу кредитов. доля клиентов, совершивших сделку с 1+ продуктом</t>
  </si>
  <si>
    <t>Отчётность по продуктам Управления торгового финансирования. (счета эскроу, аккредитивы)</t>
  </si>
  <si>
    <t>Поддубный Иван Сергеевич</t>
  </si>
  <si>
    <t>Много денег (НКПЗН)</t>
  </si>
  <si>
    <t>Frank RG</t>
  </si>
  <si>
    <t>Кликабельность и конверсии, результат</t>
  </si>
  <si>
    <t>Собственые дата-инеженеры</t>
  </si>
  <si>
    <t>Спиваков Андрей Дмитриевич</t>
  </si>
  <si>
    <t>Подтвердить релевантна или нет воронка оттока , Проверить релевантнрость механник- написать какие нужно исключить
Черновики? Есть ли кампейнинг? Self service??</t>
  </si>
  <si>
    <t>Сделка ИЖС</t>
  </si>
  <si>
    <t>frank rg, Роскадастр</t>
  </si>
  <si>
    <t>Доля рынка неипотеки, Время на сделку, Доля продаж доп услуг</t>
  </si>
  <si>
    <t>Стюарт Александр Александрович</t>
  </si>
  <si>
    <t>Требуется проверить метрики в блоке-метрики продукта- продукт не выделен в ЕКМ. 
Подтвердить релевантна или нет воронка оттока , Проверить релевантнрость механник- написать какие нужно исключить.
Черновики? Есть ли кампейнинг? Self service??</t>
  </si>
  <si>
    <t>Моя Недвижимость</t>
  </si>
  <si>
    <t>Кол-во привлеченных клиентов, конверсия в использование продукта, ретеншн привлеченных клиентов</t>
  </si>
  <si>
    <t>Кол-во аналитиков</t>
  </si>
  <si>
    <t>Ильин Павел Константинович</t>
  </si>
  <si>
    <t>Требуется проверить метрики в блоке-метрики продукта- продукт не выделен в ЕКМ. 
Посмотреть релевантность механник.
К какой группе относится продукт? К  к ЛАйфстайл сервисам?
В СХ Score участвует?</t>
  </si>
  <si>
    <t>Личный кабинет сопровождения ипотеки (далее - ЛКС)</t>
  </si>
  <si>
    <t>Открываемость (Open Rate); кликабельность (Click-Through Rate, CTR) и др</t>
  </si>
  <si>
    <t>Кузьменко Марина Михайловна</t>
  </si>
  <si>
    <t xml:space="preserve">Требуется проверить метрики в блоке-метрики продукта- продукт не выделен в ЕКМ. 
Проверить/подтвердить полноту механник (cross-sell-В процессе оформления и после покупки, удержания,upsell- как происходит? ).
К какой группе относится продукт? К  к ЛАйфстайл сервисам?
проверить релевантность механники возврата?
</t>
  </si>
  <si>
    <t>Сделка вторичка</t>
  </si>
  <si>
    <t>Роскадастр, Frank</t>
  </si>
  <si>
    <t xml:space="preserve">Доля рынка, время на сделку, кол-во продуктов на сделку, CSI, кол-во багов, </t>
  </si>
  <si>
    <t>Комаров Сергей Андреевич</t>
  </si>
  <si>
    <t>Нет инфомации в централизованном деше кампейнинга  запусках и наличии Self service- прошу подтвердить есть ли кампейн (за 1 кв- сколько из них успешных/есть ли Self service?). 
Нет информации о работе механнике черновиков- доведение до продажи- прошу подтвердить наличие и %  покрытия от потенциала продукта."
воронка оттока- это воронка погашения/ погащения ЧПД/ЧПДП/просрочка</t>
  </si>
  <si>
    <t>СберМобайл</t>
  </si>
  <si>
    <t xml:space="preserve">cr к основному продукту для cross  </t>
  </si>
  <si>
    <t xml:space="preserve">Подсвечивать лучшие практики. Очень полезный дайджест по баннерам в СБОЛе - выводы из него часто используем для построения коммуникаций. </t>
  </si>
  <si>
    <t>Смирнов Олег Александрович</t>
  </si>
  <si>
    <t>ДЗО!
Нет информации в ПАО по механнике черновиков- прошу подтвердить наличие/покрытие от потенциала.
Прошу подтвердить Факторный анализ (собственная отчетность).</t>
  </si>
  <si>
    <t>Выписки, справки</t>
  </si>
  <si>
    <t>не релевантно для моего продукта</t>
  </si>
  <si>
    <t>затрудняюсь ответить</t>
  </si>
  <si>
    <t>Красильников Антон Владимирович</t>
  </si>
  <si>
    <t>Требуется проверить метрики в блоке-метрики продукта- продукт не выделен в ЕКМ. 
Почему не реевантна воронка привлечения/оформления? 
Почему не релевантна механника кросс-сейла? Считаю что возможна.  
прошу подтвердить какие критерии не релевантны для данного продукта (специфичный)</t>
  </si>
  <si>
    <t>СберПрайм</t>
  </si>
  <si>
    <t>Цели, бенчмаркинг с яндексом</t>
  </si>
  <si>
    <t>инкрементальные продажи, удержанные, выручка. Конверсия в продление подписки</t>
  </si>
  <si>
    <t>инструмента для АБ тестирования, возможности сегментировать пользователей на витринах и на уровне фабрики</t>
  </si>
  <si>
    <t>Першин Алексей</t>
  </si>
  <si>
    <t>Приложите ссылку на бэклог DA</t>
  </si>
  <si>
    <t>Пакет услуг СберПремьер</t>
  </si>
  <si>
    <t xml:space="preserve">регулярный отчет (1р/год) по рынку премиальных продуктов от Frank research group. есть агрегированные данные по притокам/оттокам в разрезе банков  </t>
  </si>
  <si>
    <t>CR по докупкам уровней выше, доп КД</t>
  </si>
  <si>
    <t xml:space="preserve">- ресурс аналитиков для автоматизации отчетности
- ресурс аналитиков для настраивания alert </t>
  </si>
  <si>
    <t>Козлова Диана Леонидовна</t>
  </si>
  <si>
    <t xml:space="preserve">Приложите ссылку на бэклог DA.
Уточнить релевантна ли механника cross-sell? У СБ1 по опроссу есть
Изменела набор опций по продукту без IT-разработки возможно по СБП но не возможно по СБ1. Почему?
Просьба проверить цифру потенциала в Сбере 3,5 млн и Потенциала в РФ 5 млн
</t>
  </si>
  <si>
    <t>Пакет услуг СберПервый</t>
  </si>
  <si>
    <t>1) Количество клиентов в разрезе подсегментов (фондированные, SLA, платные, шеринговые) 2) AUM на клиента 3) Перетоки между уровнями 4) Привлечение на уровни 5) Закрытие пакета и др</t>
  </si>
  <si>
    <t>ресурса DA аналитика</t>
  </si>
  <si>
    <t>Аленцев Александр Михайлович</t>
  </si>
  <si>
    <t xml:space="preserve">Вернуться- как осуществляется механника cross-sell. 
Изменение набора опций по продукту без IT-разработки возможно по СБП но не возможно по СБ1. Почему?
Просьба проверить цифру потенциала в Сбере 0,3 млн и Потенциала в РФ 0,4 млн
</t>
  </si>
  <si>
    <t>Госуслуги</t>
  </si>
  <si>
    <t>Еженедельный отчет ЦБ о количестве согласий</t>
  </si>
  <si>
    <t>CR, количество собранных согласий</t>
  </si>
  <si>
    <t>Простоты реализации витрин в КАП. Большинство отчетов строится по ручным выгрузкам из прома, так как построение витрин и потока данных в КАП трудозатратный процесс не имеющий прямого финансового эффекта, поэтому данные задачи не проходят балансировку</t>
  </si>
  <si>
    <t>Усышкин Станислав Владимирович</t>
  </si>
  <si>
    <t xml:space="preserve">Требуется проверить метрики в блоке-метрики продукта- продукт не выделен в ЕКМ. Посмотреть релевантность механник
</t>
  </si>
  <si>
    <t>Наследство</t>
  </si>
  <si>
    <t>вего хватает, нужно перестроить mindset</t>
  </si>
  <si>
    <t>Невмержицкая Е.А.</t>
  </si>
  <si>
    <t>Требуется проверить метрики в блоке-метрики продукта- продукт не выделен в ЕКМ. 
Прошу указать какие механики релевантны для данного продукта (специфичный).
Что такое воронка отттока для продукта Наследство? Какой анализ делает продукт?</t>
  </si>
  <si>
    <t>Карта Жителя</t>
  </si>
  <si>
    <t>мау</t>
  </si>
  <si>
    <t>аналитика</t>
  </si>
  <si>
    <t>Комароми Мария Андреевна</t>
  </si>
  <si>
    <t xml:space="preserve">Требуется проверить метрики в блоке-метрики продукта- продукт не выделен в ЕКМ. </t>
  </si>
  <si>
    <t>Трансграничный эквайринг</t>
  </si>
  <si>
    <t>Оборот, кол-во оплат, ЧКД, конверсия, MAU</t>
  </si>
  <si>
    <t>ежедневной отчетности в навигаторе, нет ресурсов аналитиков на исследование, нет ресурсов Бизнес и ИТ. на развитие продукта, нет РО по продукту. ЛК является РО.</t>
  </si>
  <si>
    <t>Забегаев Михаил Евгеньевич</t>
  </si>
  <si>
    <t xml:space="preserve">Требуется проверить метрики в блоке-метрики продукта- продукт не выделен в ЕКМ. Посмотреть релевантность механник. Почему не реевантны воронки привлечения и оттока?
</t>
  </si>
  <si>
    <t>Персонализированный офлайн</t>
  </si>
  <si>
    <t>Будем следить за удержанием привлеченных клиентов</t>
  </si>
  <si>
    <t>Инструментов хватает</t>
  </si>
  <si>
    <t>Колаев Виталий Александрович</t>
  </si>
  <si>
    <t>Демаркирование карт от зарплатного продукта</t>
  </si>
  <si>
    <t xml:space="preserve">Факт получение зарплатного зачисления </t>
  </si>
  <si>
    <t>Ограниченный ресурс data аналитиков, отсутствие информации/инструкций по возможным инструментам внутри банка</t>
  </si>
  <si>
    <t>Пятков Сергей Валерьевич</t>
  </si>
  <si>
    <t>Онбординг и сопровождение ЮЛ в зарплатном проекте канала СберБизнес</t>
  </si>
  <si>
    <t>подключление ЗД при подключении расчетного счета</t>
  </si>
  <si>
    <t>А\В тестирования в СберБизнес
Реализация сформулированного дерева метрик в виде дашбордов</t>
  </si>
  <si>
    <t>Погода Вадим Александрович</t>
  </si>
  <si>
    <t>Требуется проверить метрики в блоке-метрики продукта- продукт не выделен в ЕКМ. 
К какому разделу с целями в Навигаторе относится продукт?</t>
  </si>
  <si>
    <t>Военная пенсия</t>
  </si>
  <si>
    <t>Медиана по историческим данным за прошлые года</t>
  </si>
  <si>
    <t>Не используем механики</t>
  </si>
  <si>
    <t>1. Реализовать репликацию данных продукта в КАП.
2. Упростить процесс получения данных по зачислениям из 4.25, сейчас это задача на штаб, а хотелось бы закинуть промпт: собери данные по зачислениям военной пенсии (код зачисления 9) за 2026 год, помесячно, с указанием источника зачисления (ВТБ или СБЕР), перечень полей в выгрузке: месяц, ТБ, ГОСБ, источник зачисления, уникальное кол-во ФЛ, сумма. Результат пришли в виде таблицы на почту.
Было бы классно так сделать)</t>
  </si>
  <si>
    <t>Мерзликин Иван Сергеевич</t>
  </si>
  <si>
    <t xml:space="preserve">Требуется проверить метрики в блоке-метрики продукта- продукт не выделен в ЕКМ. Посмотреть релевантность механник (специфичный продукт). 
Почему не реевантна воронки привлечения?
</t>
  </si>
  <si>
    <t>Транспортный эквайринг</t>
  </si>
  <si>
    <t>Возврат\удержание партнера</t>
  </si>
  <si>
    <t>Автоматический мониторинг, регулярные исследования (нет собственных аналитиков)</t>
  </si>
  <si>
    <t>Паренков Алексей Анатольевич</t>
  </si>
  <si>
    <t>Требуется проверить метрики в блоке-метрики продукта- продукт не выделен в ЕКМ. Почему не реевантна воронка привлечения?</t>
  </si>
  <si>
    <t>Школьные сервисы</t>
  </si>
  <si>
    <t>Доля рынка конкурентов по питанию, СКУД и дневникам</t>
  </si>
  <si>
    <t>количество возврата клиентов для оттока, количество новых клиентов с учетом доп.продаж</t>
  </si>
  <si>
    <t>Не хватает ресурсов дата-аналитиков для создания отчетности в Навигаторе, для проведения аналитических исследований на основании ретро данных.</t>
  </si>
  <si>
    <t>Торукало Анна Юрьевна</t>
  </si>
  <si>
    <t>Требуется проверить метрики в блоке-метрики продукта- продукт не выделен в ЕКМ. Посмотреть релевантность механник
Почему не релевантна механника удержания? Почему не релевантна воронка оттока?
Кампейн есть или нет?</t>
  </si>
  <si>
    <t>Телеком (Оплата сотовой связи) и сканер QR</t>
  </si>
  <si>
    <t>Динамика к АППГ</t>
  </si>
  <si>
    <t>Roling Retention</t>
  </si>
  <si>
    <t>Старый куб по платежам в MIS. С новым инструментом очень сложно работать, пока нет доверия. Добавить МАУ в куб по платежам, дорабатывать кликстрим, чтобы он был не хожу яндекс. Метрики</t>
  </si>
  <si>
    <t>Лысова Дарья Дмитриевна</t>
  </si>
  <si>
    <t>Требуется проверить метрики в блоке-метрики продукта- продукт не выделен в ЕКМ. 
Данные по кампейну и SS в целом по платежам- требуется разделить по субпродуктам</t>
  </si>
  <si>
    <t>Кредитные карты</t>
  </si>
  <si>
    <t>Конверсионная воронка (CTR, СR)</t>
  </si>
  <si>
    <t>есть стандартный инструмент проведения АБ тестов в СБОЛ, который на текущий момент содержит только базовый набор механик (рандомное распределение базы данных, CTR, CR и т.д.), при этом нет возможности учитывать продуктовые особенности и метрические показатели (например, доля грейсовиков, ЧКД, ЧПД, выход клиента на просрочку и т.д.)</t>
  </si>
  <si>
    <t>Кононов Иван Сергеевич</t>
  </si>
  <si>
    <t>Исполнительное производство (ГПС)</t>
  </si>
  <si>
    <t>Не релевантно для продукта</t>
  </si>
  <si>
    <t>Всего хватает, но необходимо первостепенно решить задачи в рамках регуляторной повестке</t>
  </si>
  <si>
    <t>Тутунов Билал Мирзаевич</t>
  </si>
  <si>
    <t>Интегратор</t>
  </si>
  <si>
    <t>Основной метрикой продукта явлдяется объем запросов между банком и госорганом, время исполнения запросов, количество ошибок</t>
  </si>
  <si>
    <t>Гаевский Иван Владимирович</t>
  </si>
  <si>
    <t>Требуется проверить метрики в блоке-метрики продукта- продукт не выделен в ЕКМ. 
Какие механники релевантны?</t>
  </si>
  <si>
    <t>Трансграничные переводы</t>
  </si>
  <si>
    <t>мау, кд, когортный ретеншн, конверсия</t>
  </si>
  <si>
    <t>все хватает</t>
  </si>
  <si>
    <t>Сидорова Ксения Евгеньевна</t>
  </si>
  <si>
    <t>Требуется проверить метрики в блоке-метрики продукта- продукт не выделен в ЕКМ. Посмотреть релевантность механник
Почему не релевантны остальные механики, по аналогии с Переводами по РФ?  Почему не релевантна воронка привлечения?
СХ Score  в целом по переводам!</t>
  </si>
  <si>
    <t>Платежи</t>
  </si>
  <si>
    <t>Аналитика рынка Телеком в части приложений операторов Банка и инсайты проникновения оплаты связи в других Банках, Аналитика СБП</t>
  </si>
  <si>
    <t>CtR, CR, дельта RR между ЦГ и КГ</t>
  </si>
  <si>
    <t>"Старого" mis куба, BI инструмента с возможностью быстрого вывода дэшбордов для каждого участника команды с T2M в 1 день (no code решение, поддержка всех источников данных), ежедневного автоматического расчета регулярных метрки подпродуктов (сейчас ручной расчета data-аналитиками со средней частотой 1 раз в месяц)</t>
  </si>
  <si>
    <t>Балцану Михаил Васильевич</t>
  </si>
  <si>
    <t>Переводы по РФ</t>
  </si>
  <si>
    <t>СR/ср время операции</t>
  </si>
  <si>
    <t>Перестаньте урезать расходы на мощности для кластеров для DA. Увеличьте размер команд, которые могут выводить аналитику в дашборды. Сделайте функцию уведомлений в навигаторе, приведите в человеческий вид навигатор для мобильного телефона (без слез не взглянешь).</t>
  </si>
  <si>
    <t>Невелич Дмитрий Игоревич</t>
  </si>
  <si>
    <t>Почему не релевантна воронка привлечения?</t>
  </si>
  <si>
    <t>Переводы подарков</t>
  </si>
  <si>
    <t>N/A</t>
  </si>
  <si>
    <t>Ответи аналогичен по продукту "Переводы РФ"</t>
  </si>
  <si>
    <t>Требуется проверить метрики в блоке-метрики продукта- продукт не выделен в ЕКМ. Посмотреть релевантность механник
Что это за трайб? Есть ли метрики в Навигаторе?</t>
  </si>
  <si>
    <t>Оплата улыбкой</t>
  </si>
  <si>
    <t xml:space="preserve">На ежемесячной основе анализируем причины оттока клиентов (ошибки из-за которых они ушли, работа/ встречаемость терминалов), влияние новых фич и коммуникаций на отток </t>
  </si>
  <si>
    <t xml:space="preserve">По итогам запущенной коммуникации анализируем, сколько клиентов сделали целевое действие (оплатили по био) -в %,  так же смотрим на MAU, DAU, отток и RR после запуска коммуникации </t>
  </si>
  <si>
    <t>Все есть, "наращиваем силу" на текущие инструменты</t>
  </si>
  <si>
    <t>Терсков Павел Алексеевич</t>
  </si>
  <si>
    <t>Посмотреть релевантность механник. Почему не релевантны механики перекрестных продаж и допродаж?</t>
  </si>
  <si>
    <t>Торговый Эквайринг</t>
  </si>
  <si>
    <t>Пиратская станция, приток/отток в разрезе ТОП банков, динамика доли рынка, основные каналы продаж, выполнение бизнес-плана, конвертация продаж в канале Безналичные Решения, сроки имплементации, NPS/CSI</t>
  </si>
  <si>
    <t>доля рынка в ИНН/Объеме, конвертация задач, приток/отток клиентов</t>
  </si>
  <si>
    <t>наличие отдельно выделенной команды Data инженеров (сейчас 1 человек в централизованной функции на весь трайб), отсутствие ресурса разработки для встраивания реперных точек контроля клиентского пути и его эффективности, технологическая сложность и ресурсоемкость задачи на передачу данных из централизованных систем (ПКАП) в UI-системы (АС Навигатор) (например, для дистрибуции одной витрины данных требуется квартал)</t>
  </si>
  <si>
    <t>Фисенко Владислав Николаевич</t>
  </si>
  <si>
    <t>Требуется проверить метрики в блоке-метрики продукта- продукт не выделен в ЕКМ. Почему не релевантна воронка оттока?</t>
  </si>
  <si>
    <t>Дебетовая карта</t>
  </si>
  <si>
    <t>CR отклика на предложение, пост контроль активации клиента - POS активность.</t>
  </si>
  <si>
    <t xml:space="preserve">BА - текущие кубы имеют ограничения не позволяющие заниматься исследованием и поиском корреляций данных </t>
  </si>
  <si>
    <t>Яковлев Сергей Викторович</t>
  </si>
  <si>
    <t>SberPay NFC</t>
  </si>
  <si>
    <t>SberPay NFC - №1 по кол-ву активных пользователей, и уровню удержания клиента (95%)</t>
  </si>
  <si>
    <t>Охват, отклик, конверсия.</t>
  </si>
  <si>
    <t>Создание ИИ агента позволяющего в онлайн получать любую продуктовую аналитику, из любых источников, с автоматизированным поиском зависимостей, инсайтов и формирования выводов. В том числе по смежным продуктам.</t>
  </si>
  <si>
    <t>Маманков Максим Сергеевич</t>
  </si>
  <si>
    <t>Как зарплатный</t>
  </si>
  <si>
    <t>актуальный триггеров привлечения и оттока</t>
  </si>
  <si>
    <t>Киселева Мария Николаевна, Иванов Михаил Владимирович</t>
  </si>
  <si>
    <t>Требуется проверить метрики в блоке-метрики продукта- продукт не выделен в ЕКМ. Посмотреть релевантность механник. Почему не релевантны механики удержания и возврата? Почему не релевантна воронка оттока?</t>
  </si>
  <si>
    <t>Сценарии оплаты</t>
  </si>
  <si>
    <t xml:space="preserve">CR;  CTR в целевое действие </t>
  </si>
  <si>
    <t>Оповещений в случае отклонений. 
Автоматизация отчетности.</t>
  </si>
  <si>
    <t>Юрковский Роберт Юрьевич</t>
  </si>
  <si>
    <t>Посмотреть релевантность механник. Почему не релевантна механика возврата?</t>
  </si>
  <si>
    <t>Интернет-Эквайринг</t>
  </si>
  <si>
    <t>нет ответа по механикам</t>
  </si>
  <si>
    <t>Кравченко Тимофей Викторович</t>
  </si>
  <si>
    <t>Требуется проверить метрики в блоке-метрики продукта- продукт не выделен в ЕКМ. Посмотреть релевантность продуктовых механник, почему не актуальны? Описать свой вариант. Почему не релевантны воронки привлечения и оттока?</t>
  </si>
  <si>
    <t>SberPay Ecom</t>
  </si>
  <si>
    <t>доля в безнале, оборот, доля в usonus</t>
  </si>
  <si>
    <t>исследования клиентского поведения, метрик отклика на фичи, внедрения на новых партнерах</t>
  </si>
  <si>
    <t xml:space="preserve">Ведерникова Ю.А., Кравченко Т.В. </t>
  </si>
  <si>
    <t>Посмотреть релевантность механник, почему не актуальны? Почему не релевантны воронки привлечения и оттока?</t>
  </si>
  <si>
    <t>Конверсия в покупку клиентов, на которых была направлена коммуникация</t>
  </si>
  <si>
    <t>Ресурса аналитиков</t>
  </si>
  <si>
    <t>Дрожжина Валентина Юрьевна</t>
  </si>
  <si>
    <t>Посмотреть релевантность механник. Почему не актуальны перекрестные продажи и допродажи? Почему не релевантны воронки привлечения и оттока?</t>
  </si>
  <si>
    <t>Пенсионный продукт</t>
  </si>
  <si>
    <t>Сокращение оттока: https://navigator.sigma.sbrf.ru/gdash/1000000495/1000044123?dtDateN1=2026-12-31&amp;sSet=2&amp;dtDateN=2026-02-28&amp;sSet1=3</t>
  </si>
  <si>
    <t>Пока всего хватает</t>
  </si>
  <si>
    <t>Посмотреть релевантность механник. Почему не актуальны перекрестные продажи, когда есть ПДС, и его предлагают?</t>
  </si>
  <si>
    <t>ЗП b2b</t>
  </si>
  <si>
    <t>метрики прошлых периодов</t>
  </si>
  <si>
    <t>Цг vs КГ</t>
  </si>
  <si>
    <t>Регулярной отчетности по инн</t>
  </si>
  <si>
    <t xml:space="preserve">Сауткин Андрей Юрьевич </t>
  </si>
  <si>
    <t>Проверить воронки привлечения и оттока?</t>
  </si>
  <si>
    <t>СберЧаевые</t>
  </si>
  <si>
    <t>Доля рынка, доля платежных методов Сбера, Анализ транзакционной активности.</t>
  </si>
  <si>
    <t>Вычислительных ресурсов в проекте  DataLab.
Приоритетов у смежных подразделений.</t>
  </si>
  <si>
    <t>Губин Юрий Сергеевич</t>
  </si>
  <si>
    <t>Посмотреть релевантность механник (специфический продукт)</t>
  </si>
  <si>
    <t>Самозанятые. Списочная регистрация</t>
  </si>
  <si>
    <t>Алексеева Анастасия Викторовна</t>
  </si>
  <si>
    <t xml:space="preserve">Требуется проверить метрики в блоке-метрики продукта- продукт не выделен в ЕКМ. Посмотреть релевантность механник (специфичный продукт)
Это полноценный продукт Самозанятые? Или часть этого продукта? </t>
  </si>
  <si>
    <t>Перевод зарплаты в Сбер в офисе и на выезде через СБОЛ.про</t>
  </si>
  <si>
    <t>не использует</t>
  </si>
  <si>
    <t>Недостаточно ресурсов data аналитика</t>
  </si>
  <si>
    <t>Егоров Александр Сергеевич</t>
  </si>
  <si>
    <t>Требуется проверить метрики в блоке-метрики продукта- продукт не выделен в ЕКМ. Посмотреть релевантность механник. Почему не релевантна механика перекрестных продаж?</t>
  </si>
  <si>
    <t>Зарплатный продукт</t>
  </si>
  <si>
    <t>Отслеживание происходит со стороны смежных коллег</t>
  </si>
  <si>
    <t>Нет информации</t>
  </si>
  <si>
    <t>Шматов Никита Иванович</t>
  </si>
  <si>
    <t>Требуется проверить метрики в блоке-метрики продукта- продукт не выделен в ЕКМ. Проверить воронки привлечения и оттока?</t>
  </si>
  <si>
    <t>Детская карта</t>
  </si>
  <si>
    <t>Вход в процесс, нажатие баннера, активная клиентская база</t>
  </si>
  <si>
    <t>Поддержки и экспертизы в поисках источников данных</t>
  </si>
  <si>
    <t>Фомин Андрей Евгеньевич</t>
  </si>
  <si>
    <t>Долгосрочная Аренда</t>
  </si>
  <si>
    <t>рынок РФ, внутренние каналы</t>
  </si>
  <si>
    <t>в зависимости от механики, например, если про ценность - какой интерес к этой ценности (соклько увидели, как CR в клик, сколько дошли до конца и оформили "ценность")</t>
  </si>
  <si>
    <t>не хватает скорости работы с данными сбера. Это просто дикий ад - доступы, витрины, непонятно где и что искать, приходится с протянутой рукой ходить по коллегам и спрашивтаь может кто-то знает, где все лежит. ПРи успешном получении доступов начинаются инфраструктцурные проблемы - скорость ну и т д</t>
  </si>
  <si>
    <t>Нечаева Анна Александровна</t>
  </si>
  <si>
    <t xml:space="preserve">Конверсия в продажу подписок Прайм и ПУ Премьер </t>
  </si>
  <si>
    <t xml:space="preserve">1. Аналитики лояльности не имеют собственного пространства для работы с БД, часто заканчивается место, как следствие задачи делаются долго.
2. Не хватает нормального BI инструмента, Навигатор имеет много ограничений, в частности возможность подкладывать только агрегированные данные. </t>
  </si>
  <si>
    <t>Савицкий Евгений Михайлович</t>
  </si>
  <si>
    <t>Для данного продукта в чистом виде не релевантна воронка оттока- но релеванна Воронка потери активности и ценности в программе лояльности</t>
  </si>
  <si>
    <t>Пакет СБП</t>
  </si>
  <si>
    <t>Пакеты услуг</t>
  </si>
  <si>
    <t>премиальное обслуживание уровни 1-3</t>
  </si>
  <si>
    <t>Пакет СБ1</t>
  </si>
  <si>
    <t>Пакет услуг СберПервый; Уровни 4 и 5 ПУ Премиальное обслуживание</t>
  </si>
  <si>
    <t>подарок сертификатов СБОЛ</t>
  </si>
  <si>
    <t>Зарплатные проекты</t>
  </si>
  <si>
    <t>Вклады</t>
  </si>
  <si>
    <t>POS</t>
  </si>
  <si>
    <t>ЦКС (корп страхование)</t>
  </si>
  <si>
    <t>PH</t>
  </si>
  <si>
    <t>Перевод пенсии</t>
  </si>
  <si>
    <t>Конверсия валюты</t>
  </si>
  <si>
    <t>Товарное кредитование</t>
  </si>
  <si>
    <t>Потребительское кредитование</t>
  </si>
  <si>
    <t>Сберпрайм</t>
  </si>
  <si>
    <t>Переводы</t>
  </si>
  <si>
    <t>Сберспасибо</t>
  </si>
  <si>
    <t>Критерий</t>
  </si>
  <si>
    <t>Пояснение</t>
  </si>
  <si>
    <t>Из опроссо</t>
  </si>
  <si>
    <t>как проверять</t>
  </si>
  <si>
    <t>Источник</t>
  </si>
  <si>
    <t>Кредитный потенциал</t>
  </si>
  <si>
    <t>сейфы</t>
  </si>
  <si>
    <t>Залоговое страхование (корпоративное страхование)</t>
  </si>
  <si>
    <t>Страхование залога</t>
  </si>
  <si>
    <t>ЗЛС</t>
  </si>
  <si>
    <t>ДомКЛИК</t>
  </si>
  <si>
    <t>Норенко Александра Викторовна</t>
  </si>
  <si>
    <t>91, 193</t>
  </si>
  <si>
    <t>182, 196</t>
  </si>
  <si>
    <t>Эксперт</t>
  </si>
  <si>
    <t>Владелец Продукта: БПИФ (Change)</t>
  </si>
  <si>
    <t>Владелец Продукта: Покупка ЗПИФ (Change)</t>
  </si>
  <si>
    <t>Участник Команды:</t>
  </si>
  <si>
    <t>Владелец Продукта: Ипотечное страхование (Run)</t>
  </si>
  <si>
    <t>Напишите, пожалуйста, владельцем какого продукта вы являетесь</t>
  </si>
  <si>
    <t>Сберегательный потенциал</t>
  </si>
  <si>
    <t>Конверсия и операции с наличными</t>
  </si>
  <si>
    <t>Аренда индивидуальных сейфов</t>
  </si>
  <si>
    <t>Монеты из драгоценных металлов</t>
  </si>
  <si>
    <t>обезличенный металлический счет</t>
  </si>
  <si>
    <t>Финасовые и страховые продукты (автокредитование и страхование)</t>
  </si>
  <si>
    <t>POS/BNPL/ДЗП/Образовательные кредиты</t>
  </si>
  <si>
    <t xml:space="preserve">ОСАГО и Каско </t>
  </si>
  <si>
    <t>Накопительное страхование жизни (НСЖ)</t>
  </si>
  <si>
    <t>Открытие брокерского счета</t>
  </si>
  <si>
    <t>Закрытые паевые инвестиционные фонды</t>
  </si>
  <si>
    <t>Открытые паевые инвестиционные фонды</t>
  </si>
  <si>
    <t>Страхование путешественников (ВЗР)</t>
  </si>
  <si>
    <t>Доверительное управление (ДУ) - розничные клиенты, а так же ИИС ОПИФ</t>
  </si>
  <si>
    <t>Страхование жизни заемщиков потребительских кредитов</t>
  </si>
  <si>
    <t>Страхование владельцев кредитных карт (ДСЖ КК)</t>
  </si>
  <si>
    <t>Цифровые права для розничных инвесторов (ЦФА)</t>
  </si>
  <si>
    <t>Кластер Сделка, дивизион Сделка с Первичным жильём, ДомКлик</t>
  </si>
  <si>
    <t>СберМобайл в СБОЛ, СБОЛ.про</t>
  </si>
  <si>
    <t>Выписки, справки и договоры</t>
  </si>
  <si>
    <t>Премиальное обслуживание уровни 1-3</t>
  </si>
  <si>
    <t>Сценарии оплаты (прием платежей в каналах Банка)</t>
  </si>
  <si>
    <t>Вжух</t>
  </si>
  <si>
    <t>Лояльность</t>
  </si>
  <si>
    <t>Штаб УБ</t>
  </si>
  <si>
    <t>проверка Штаба УБ</t>
  </si>
  <si>
    <t>Верим</t>
  </si>
  <si>
    <t>Дворянов</t>
  </si>
  <si>
    <t>Общие метрики продукта</t>
  </si>
  <si>
    <r>
      <rPr>
        <sz val="9"/>
        <color theme="1"/>
        <rFont val="Calibri"/>
        <family val="2"/>
      </rPr>
      <t>Знание своих метрик ()</t>
    </r>
    <r>
      <rPr>
        <sz val="9"/>
        <color theme="4"/>
        <rFont val="Calibri"/>
        <family val="2"/>
      </rPr>
      <t xml:space="preserve">
Оценивается +-5%  попадания в верный ответ (проверка по отчетности в Навигаторе)</t>
    </r>
  </si>
  <si>
    <t xml:space="preserve">Укажите общий объем целевого рынка вашего продукта в России
</t>
  </si>
  <si>
    <t>47</t>
  </si>
  <si>
    <t>140.0</t>
  </si>
  <si>
    <t>нет в ЕКМ</t>
  </si>
  <si>
    <t>не ок</t>
  </si>
  <si>
    <t>0,5</t>
  </si>
  <si>
    <t>23</t>
  </si>
  <si>
    <t>47 млн. человек</t>
  </si>
  <si>
    <t>95</t>
  </si>
  <si>
    <t xml:space="preserve">7,5 млн. </t>
  </si>
  <si>
    <t>50</t>
  </si>
  <si>
    <t>до 11,5 млн. Клиентов</t>
  </si>
  <si>
    <t>30</t>
  </si>
  <si>
    <t>Из них 800 тыс ВУЗ и 500 тыс СУЗ</t>
  </si>
  <si>
    <t>25</t>
  </si>
  <si>
    <t>1,5</t>
  </si>
  <si>
    <t>ок</t>
  </si>
  <si>
    <t>0,05</t>
  </si>
  <si>
    <t>111,650</t>
  </si>
  <si>
    <t>~75 млн</t>
  </si>
  <si>
    <t>5</t>
  </si>
  <si>
    <t>0.35</t>
  </si>
  <si>
    <t>40 млн</t>
  </si>
  <si>
    <t>2.6</t>
  </si>
  <si>
    <t>7,3</t>
  </si>
  <si>
    <t>0.7</t>
  </si>
  <si>
    <t>10,7 млн.</t>
  </si>
  <si>
    <t>более 8 млн индивидуальных предпринимателей и юридических лиц</t>
  </si>
  <si>
    <t>111</t>
  </si>
  <si>
    <t>за 2025 - 78,2 млрд. руб. и 21,5 млн. человек</t>
  </si>
  <si>
    <t>0.792</t>
  </si>
  <si>
    <t>80000000</t>
  </si>
  <si>
    <t>2 000 000</t>
  </si>
  <si>
    <t>70000000</t>
  </si>
  <si>
    <t>11</t>
  </si>
  <si>
    <t>2</t>
  </si>
  <si>
    <t>110</t>
  </si>
  <si>
    <t>46000</t>
  </si>
  <si>
    <t>60</t>
  </si>
  <si>
    <t>5 млн</t>
  </si>
  <si>
    <t>0,4</t>
  </si>
  <si>
    <t>нет в ЕКМ. Продукт зависит от кол-ва умерших, поэтому говорить о целевой аудитории некорректно</t>
  </si>
  <si>
    <t>54</t>
  </si>
  <si>
    <t>146</t>
  </si>
  <si>
    <t>130</t>
  </si>
  <si>
    <t>795000</t>
  </si>
  <si>
    <t>3</t>
  </si>
  <si>
    <t>50-70 млн.чел.</t>
  </si>
  <si>
    <t>нет в ЕКМ. Исходим из гипотезы, что порядка 50% населения РФ пользуется общественным транспортом</t>
  </si>
  <si>
    <t xml:space="preserve">39 тысяч школ </t>
  </si>
  <si>
    <t>90</t>
  </si>
  <si>
    <t>нет в ЕКМ. 90 млн примерное количество жителей РФ, кто может оплачивать мобильную связь</t>
  </si>
  <si>
    <t>90 млн. человек в РФ, подходящих по возрастным ограничениям</t>
  </si>
  <si>
    <t>не ок. из 90 млн. человек РФ у 26 млн. уже имеют кредитную карту</t>
  </si>
  <si>
    <t>нет в ЕКМ. в связи с изменениями в геополитической ситуации с 2022 года на текущий момент невозможно адекватно оценить данный параметр</t>
  </si>
  <si>
    <t>120</t>
  </si>
  <si>
    <t>140000000</t>
  </si>
  <si>
    <t>10</t>
  </si>
  <si>
    <t>85</t>
  </si>
  <si>
    <t>1.3</t>
  </si>
  <si>
    <t>нет в ЕКМ. млн ИНН (все сегменты)</t>
  </si>
  <si>
    <t xml:space="preserve">ок. с 7 лет на основании Росстата </t>
  </si>
  <si>
    <t>10 млн</t>
  </si>
  <si>
    <t>не ок. Общее кол-во активных пользователей бесконтактной оплаты на Android</t>
  </si>
  <si>
    <t>100млн</t>
  </si>
  <si>
    <t>105</t>
  </si>
  <si>
    <t>не ок. Сбер -22,5 млн., +пользователи iOS Альфа Банка, Т-Банка, Яндекс Банка и пр. банков-партнеров</t>
  </si>
  <si>
    <t>40.5</t>
  </si>
  <si>
    <t>45</t>
  </si>
  <si>
    <t>80</t>
  </si>
  <si>
    <t>нет в ЕКМ. Объем Клиентов измеряется в ЮЛ около 30т ЮЛ</t>
  </si>
  <si>
    <t>8</t>
  </si>
  <si>
    <t>нет в ЕКМ. Ответ про ЮЛ, не ФЛ</t>
  </si>
  <si>
    <t>15126000</t>
  </si>
  <si>
    <t>Нет в ЕКМ</t>
  </si>
  <si>
    <t>Не релевантно для вашего продукта</t>
  </si>
  <si>
    <t>Напишите доступный объем рынка в Сбере, который продукт реально может охватить с учетом текущей бизнес-модели</t>
  </si>
  <si>
    <t>35</t>
  </si>
  <si>
    <t>119.0</t>
  </si>
  <si>
    <t>0,3</t>
  </si>
  <si>
    <t>24,5</t>
  </si>
  <si>
    <t>46,6 млн автолюбителей</t>
  </si>
  <si>
    <t>46,6</t>
  </si>
  <si>
    <t>с учетом потенциала - до 30 млн.</t>
  </si>
  <si>
    <t>570 тыс</t>
  </si>
  <si>
    <t>Вступили новые продуктовые ограничения по специальностям (продукт сталнедоступен для ряда образовательных программ)</t>
  </si>
  <si>
    <t>0,015</t>
  </si>
  <si>
    <t>1</t>
  </si>
  <si>
    <t>94,620</t>
  </si>
  <si>
    <t>40-50 млн</t>
  </si>
  <si>
    <t>0.25</t>
  </si>
  <si>
    <t>1.4</t>
  </si>
  <si>
    <t>4,2 млн.</t>
  </si>
  <si>
    <t>0.5</t>
  </si>
  <si>
    <t>4,874млн.</t>
  </si>
  <si>
    <t>3,3 млн клиентов ИП и ЮЛ</t>
  </si>
  <si>
    <t>все</t>
  </si>
  <si>
    <t>6,8 млн. человек</t>
  </si>
  <si>
    <t>13</t>
  </si>
  <si>
    <t>0.46</t>
  </si>
  <si>
    <t>300000000</t>
  </si>
  <si>
    <t>475 000</t>
  </si>
  <si>
    <t>35000000</t>
  </si>
  <si>
    <t>8,4</t>
  </si>
  <si>
    <t>0,9</t>
  </si>
  <si>
    <t>92</t>
  </si>
  <si>
    <t>3,5</t>
  </si>
  <si>
    <t>32</t>
  </si>
  <si>
    <t>63</t>
  </si>
  <si>
    <t>нет в ЕКМ. Сейчас реализован в 2ГИС, поэтому указываю MAU 2ГИС в России</t>
  </si>
  <si>
    <t>8 тыс школ</t>
  </si>
  <si>
    <t>нет в ЕКМ. 80 млн это мау СБОЛ - но мы понимаем, что лучше ориентироваться на количество номеров телефонов, их, конечно, больше и глава семьи может оплачивать за всех, тогда клиентов будет меньше. Но если рассматривать, что каждый клиент оплачивает свой номер, то около 80</t>
  </si>
  <si>
    <t>64</t>
  </si>
  <si>
    <t xml:space="preserve">не ок. клиентов, подходящих по возрасту и не имеющих кредитную карту и не имеющих значимого негатива примерно 64 млн. человек </t>
  </si>
  <si>
    <t>106</t>
  </si>
  <si>
    <t>110000000</t>
  </si>
  <si>
    <t>82</t>
  </si>
  <si>
    <t>0.78</t>
  </si>
  <si>
    <t>нет в ЕКМ. млн ИНН с учетом целевой доли рынка</t>
  </si>
  <si>
    <t xml:space="preserve">ок. вся КБ ФЛ банка </t>
  </si>
  <si>
    <t>5,5 млн</t>
  </si>
  <si>
    <t>не ок. До конца 2026</t>
  </si>
  <si>
    <t>85млн</t>
  </si>
  <si>
    <t>40</t>
  </si>
  <si>
    <t>22.5</t>
  </si>
  <si>
    <t>не ок. Android - 6.2 млн, iOS - 16.3 млн.</t>
  </si>
  <si>
    <t>не ок. Продукт нацелен на весь рынок</t>
  </si>
  <si>
    <t>51,8</t>
  </si>
  <si>
    <t>2000000</t>
  </si>
  <si>
    <t>Сколько клиентов банка уже имеет этот продукт?</t>
  </si>
  <si>
    <t>0,12</t>
  </si>
  <si>
    <t>0.025</t>
  </si>
  <si>
    <t>2,4</t>
  </si>
  <si>
    <t>650000-700000</t>
  </si>
  <si>
    <t>13,3</t>
  </si>
  <si>
    <t>800 тыс</t>
  </si>
  <si>
    <t>380 тыс</t>
  </si>
  <si>
    <t>380 тыс кредитов по всем образовательным программам</t>
  </si>
  <si>
    <t>0,01</t>
  </si>
  <si>
    <t>0,146</t>
  </si>
  <si>
    <t>15</t>
  </si>
  <si>
    <t>8,6 млн</t>
  </si>
  <si>
    <t>1.2</t>
  </si>
  <si>
    <t>0.15</t>
  </si>
  <si>
    <t>8 млн</t>
  </si>
  <si>
    <t>0.8</t>
  </si>
  <si>
    <t>0,128 млн. за 2025г. / 0,07 млн. за 2026г.</t>
  </si>
  <si>
    <t>87 600</t>
  </si>
  <si>
    <t>2,9млн.</t>
  </si>
  <si>
    <t>0,12 млн клиентов ИП и ЮЛ</t>
  </si>
  <si>
    <t>6,9</t>
  </si>
  <si>
    <t>за 2025 - 14,8 млн. человек</t>
  </si>
  <si>
    <t>4</t>
  </si>
  <si>
    <t>0,03</t>
  </si>
  <si>
    <t>161000</t>
  </si>
  <si>
    <t>364 000</t>
  </si>
  <si>
    <t>20000000</t>
  </si>
  <si>
    <t>4.2</t>
  </si>
  <si>
    <t>33</t>
  </si>
  <si>
    <t>0,074</t>
  </si>
  <si>
    <t>20</t>
  </si>
  <si>
    <t>1,87 млн</t>
  </si>
  <si>
    <t>0,2</t>
  </si>
  <si>
    <t>18</t>
  </si>
  <si>
    <t>84</t>
  </si>
  <si>
    <t>нет в ЕКМ. все пользователи СБОЛа</t>
  </si>
  <si>
    <t>нет в ЕКМ. Продукт мгновенного потребления, имеет доступ аудитория 2ГИС</t>
  </si>
  <si>
    <t>3000000</t>
  </si>
  <si>
    <t>2.64</t>
  </si>
  <si>
    <t>19</t>
  </si>
  <si>
    <t>5.7 тыс. школ</t>
  </si>
  <si>
    <t>70</t>
  </si>
  <si>
    <t>27 млн</t>
  </si>
  <si>
    <t>32000000</t>
  </si>
  <si>
    <t>нет в ЕКМ. по переводам измеряется именно mau</t>
  </si>
  <si>
    <t>85000000</t>
  </si>
  <si>
    <t>0.014</t>
  </si>
  <si>
    <t>5.6</t>
  </si>
  <si>
    <t>ок. 5.6 млн. клиентов уже использовали этот продукт</t>
  </si>
  <si>
    <t>0.711</t>
  </si>
  <si>
    <t>нет в ЕКМ. млн ИНН</t>
  </si>
  <si>
    <t>108</t>
  </si>
  <si>
    <t>не ок. наличие не закрытой дебетовой карты</t>
  </si>
  <si>
    <t>5,4 млн</t>
  </si>
  <si>
    <t>ок. активных пользователей на май 2026</t>
  </si>
  <si>
    <t xml:space="preserve">64млн </t>
  </si>
  <si>
    <t>ок. Трафик таба Платежи. У 41млн есть подготовленные счета на оплату.</t>
  </si>
  <si>
    <t>6.3</t>
  </si>
  <si>
    <t>не ок. Кто хотя бы раз платил Вжух</t>
  </si>
  <si>
    <t>28.4</t>
  </si>
  <si>
    <t>1.8</t>
  </si>
  <si>
    <t>30,7</t>
  </si>
  <si>
    <t>3.5</t>
  </si>
  <si>
    <t>5800000</t>
  </si>
  <si>
    <t>100</t>
  </si>
  <si>
    <t>Какое MAU у вашего продукта?</t>
  </si>
  <si>
    <t>8,4 витрина, карточка вклада 21</t>
  </si>
  <si>
    <t>22.0</t>
  </si>
  <si>
    <t>577 тыс. человек</t>
  </si>
  <si>
    <t>1.5</t>
  </si>
  <si>
    <t>30000</t>
  </si>
  <si>
    <t>2,1</t>
  </si>
  <si>
    <t>300 тыс</t>
  </si>
  <si>
    <t>300 тыс активных клиентов с ежемесячным платежом по кредиту</t>
  </si>
  <si>
    <t>450</t>
  </si>
  <si>
    <t>0,001</t>
  </si>
  <si>
    <t>~1 млн</t>
  </si>
  <si>
    <t>0.3</t>
  </si>
  <si>
    <t>0.04</t>
  </si>
  <si>
    <t>3,5 млн</t>
  </si>
  <si>
    <t>0,1 млн. чел - действие входа на карточку продукта / 0,128 млн. за 2025г. / 0,07 млн. за 2026г. - действие покупки</t>
  </si>
  <si>
    <t>0.007</t>
  </si>
  <si>
    <t>0,511</t>
  </si>
  <si>
    <t>за 2025 год 14,8 млн. человек</t>
  </si>
  <si>
    <t>2,5</t>
  </si>
  <si>
    <t>0,012</t>
  </si>
  <si>
    <t>200000</t>
  </si>
  <si>
    <t>220 000</t>
  </si>
  <si>
    <t>10000000</t>
  </si>
  <si>
    <t>1,8</t>
  </si>
  <si>
    <t>0.2</t>
  </si>
  <si>
    <t>3.2</t>
  </si>
  <si>
    <t>3,3</t>
  </si>
  <si>
    <t>0,0038</t>
  </si>
  <si>
    <t>1,87</t>
  </si>
  <si>
    <t>0,22</t>
  </si>
  <si>
    <t>0,07</t>
  </si>
  <si>
    <t>0.0001</t>
  </si>
  <si>
    <t>не ок. БЭК процесс, без фротальных интерфейсов для клиента</t>
  </si>
  <si>
    <t>4 тыс.школ</t>
  </si>
  <si>
    <t>20,4 млн</t>
  </si>
  <si>
    <t>не ок. те, что транзачат</t>
  </si>
  <si>
    <t>2,8 млн</t>
  </si>
  <si>
    <t>3.1</t>
  </si>
  <si>
    <t>61.5</t>
  </si>
  <si>
    <t>75000000</t>
  </si>
  <si>
    <t>0.004</t>
  </si>
  <si>
    <t>ок. На 17.07.2026</t>
  </si>
  <si>
    <t>95,3</t>
  </si>
  <si>
    <t xml:space="preserve">не ок. 95,3 MAU, 99,7 с хотя бы одной транзакцией за 3 месяца </t>
  </si>
  <si>
    <t xml:space="preserve">27 млн </t>
  </si>
  <si>
    <t>не ок. Целевое действие - совершение платежа (ОМ 0.68 млн; ППУ 6,2млн корзина платежей; 29.6млн ППУ)</t>
  </si>
  <si>
    <t>52</t>
  </si>
  <si>
    <t>2,78</t>
  </si>
  <si>
    <t>0.017</t>
  </si>
  <si>
    <t>2.5</t>
  </si>
  <si>
    <t>1,6</t>
  </si>
  <si>
    <t>5100000</t>
  </si>
  <si>
    <t xml:space="preserve">если смотреть на покупку продукта (не только на фондированных клиентов) и его отдельных частей (опций) , то еще 2,5 млн </t>
  </si>
  <si>
    <t>Какой основной продукт-спутник вашего продукта?</t>
  </si>
  <si>
    <t>Прайм и ПУ, ЗП/пенс</t>
  </si>
  <si>
    <t>Вклады, наличная валюта, слитки и монеты из драгоценных металлов</t>
  </si>
  <si>
    <t>Сейфы, Слитки из драгоценных металлов, Премиальные пакеты, Прайм</t>
  </si>
  <si>
    <t>Покупку металлов на брокерском счете (СберИнвестор), физический слиток металла (Золото, серебро)</t>
  </si>
  <si>
    <t>страхование рисков, связанных с владением авто (помощь на дороге, каско, осаго)</t>
  </si>
  <si>
    <t xml:space="preserve">Core-продукты: Кредитные карты, накопительный счет - проникновение 30,5%, Пакет Прайм - 28%
Из сервисов объекта Авто: 50% клиентов с авто в разделе оплачивают штрафы в Сбере
</t>
  </si>
  <si>
    <t>Страхование, BNPL, КК</t>
  </si>
  <si>
    <t>КК/ПК</t>
  </si>
  <si>
    <t>отсутсвует</t>
  </si>
  <si>
    <t xml:space="preserve">Автозащита для ОСАГО. </t>
  </si>
  <si>
    <t xml:space="preserve">ПДС, Брокерский счет, Накопительный счет </t>
  </si>
  <si>
    <t>Нет данных</t>
  </si>
  <si>
    <t>Кредитование корпоративных клиентов с предоставлением залогового обеспечения</t>
  </si>
  <si>
    <t>Правильнее будет сказать, что залоговое страхование является продуктом-спутником для продукта кредитования корпоративных клиентов, а не наоборот</t>
  </si>
  <si>
    <t>Вклады, рисковое страхование, долевое страхование жизни, ПИФы, ПДС</t>
  </si>
  <si>
    <t>В качестве спутников указаны продукты, которые частично закрывают схожие потребности клиента и отчасти являются продуктами-альтернативами</t>
  </si>
  <si>
    <t>У продукта нет продукта-спутника</t>
  </si>
  <si>
    <t>Кредиты, депозиты</t>
  </si>
  <si>
    <t>ИИС</t>
  </si>
  <si>
    <t>Брокерский счёт/ИИС</t>
  </si>
  <si>
    <t>планируем добавлять и подборки из кросс-продуктов (ОПИФ/ЗПИФ/Инвесткопилка)</t>
  </si>
  <si>
    <t>Пакет услуг (Премьер, Первый), вклад, паевые фонды (ОПИФ/БПИФ)</t>
  </si>
  <si>
    <t>Депозит
Накопительный счет</t>
  </si>
  <si>
    <t>Пакет услуг (Премьер, Первый), Вклад, брокерский счет</t>
  </si>
  <si>
    <t>Прайм</t>
  </si>
  <si>
    <t>ОПИФ, вклад</t>
  </si>
  <si>
    <t>страхование жизни титульного заемщика по ипотеке</t>
  </si>
  <si>
    <t>Кредитование юридических лиц</t>
  </si>
  <si>
    <t xml:space="preserve">справки и выписки </t>
  </si>
  <si>
    <t xml:space="preserve"> это не продукт спутник, а базовая потребность после которой на кросс предлагаются продукты </t>
  </si>
  <si>
    <t>в ПУ Выгодный процент продукт спутник/опция от СберЗдоровья (второе мнение врача и 25% скидка на анализы)</t>
  </si>
  <si>
    <t>ДСЖ КК - продукт-спутник к кредитной карте. В ПУ Страховка с выгодой входит дополнительная услуга от кредитных карт "бесплатная смена даты платежа". В новых конфигурациях продукта Пакет услуг "Страховка с выгодой" будут входить по умолчанию услуги СберЗдоровья (25% скидка на анализы, медицинский ИИ помощник), активный мед консьерж от СБСЖ, услуга от кредитных карт "бесплатный пропуск обязательного платежа"</t>
  </si>
  <si>
    <t xml:space="preserve">Отсуствует, концептуально новый продукт. </t>
  </si>
  <si>
    <t>Сервис электронной регистрации, сервис безопасных расчётов</t>
  </si>
  <si>
    <t>Потребительские кредиты</t>
  </si>
  <si>
    <t>Регистрация и расчеты в сделке (Ипотека/неипотека)</t>
  </si>
  <si>
    <t>Страхование недвижимости</t>
  </si>
  <si>
    <t>Ипотечный кредит</t>
  </si>
  <si>
    <t>Продукты "благосостояния"- страхование залога</t>
  </si>
  <si>
    <t>вклады и счета</t>
  </si>
  <si>
    <t xml:space="preserve">Монеты, ОМС </t>
  </si>
  <si>
    <t xml:space="preserve">"Спасибо"
</t>
  </si>
  <si>
    <t>переводы и платежи. ОККО (экосистема, 30% проникновение в базу), нефинансовые: бизнес-залы топ 1</t>
  </si>
  <si>
    <t>Пассивы, инвестиции</t>
  </si>
  <si>
    <t>Пенсионные продукты (расчет будущей пенсии)</t>
  </si>
  <si>
    <t>нет</t>
  </si>
  <si>
    <t xml:space="preserve">дебетовая карта, СБОЛ, зп </t>
  </si>
  <si>
    <t>оформляется на любую карту МИР</t>
  </si>
  <si>
    <t>Оплата по QR</t>
  </si>
  <si>
    <t>2ГИС, в перспективе 2026 - Чаевые</t>
  </si>
  <si>
    <t>2ГИС - поиск мест, где получить продукт или услугу</t>
  </si>
  <si>
    <t xml:space="preserve">Спутники отсутствуют </t>
  </si>
  <si>
    <t xml:space="preserve">Процесс связан с переврдом дебетовых зарплатных карт в личные </t>
  </si>
  <si>
    <t>эквайринг, расчетные счета</t>
  </si>
  <si>
    <t>Вклад</t>
  </si>
  <si>
    <t>Бонковская карта; МП 2ГИС; СБОЛ; биометрия</t>
  </si>
  <si>
    <t>Продукт ДЗО АО Расчетные решения "Классная карта", ТЭ, договор пополнения в школах</t>
  </si>
  <si>
    <t>Основной спутник - дебетовые карты :)</t>
  </si>
  <si>
    <t>Сберпей и вжух для сканера и оплата интернета для Мобильной связи, если не платежи, то накопительные счета</t>
  </si>
  <si>
    <t>Добровольное страхование жизни</t>
  </si>
  <si>
    <t>Не применимо</t>
  </si>
  <si>
    <t>Мы предоставляем внутренним потребителям шлюзовые сервисы взаимодействия с государством (государственными информационными системами), все интеграции полностью автоматизированы, системы банка и государства взаимодействуют back-to-back, клиента в продукте нет, клиент появляется в продуктовых фабриках, которые используют наши сервисы</t>
  </si>
  <si>
    <t>нет такого продукта</t>
  </si>
  <si>
    <t>Анализ личных финансов</t>
  </si>
  <si>
    <t>История Операций</t>
  </si>
  <si>
    <t>Продукт на стадии проверки гипотезы ценности и поиска эффективных каналов масштабирования</t>
  </si>
  <si>
    <t>Такого нет. 
"Оплата улыбкой" - это самостоятельный продукт.</t>
  </si>
  <si>
    <t>РКО</t>
  </si>
  <si>
    <t>97% текущей базы торгового эквайринга с РКО Сбера</t>
  </si>
  <si>
    <t>Мобильный банк</t>
  </si>
  <si>
    <t>Нет спутника.</t>
  </si>
  <si>
    <t>Не спутник, сколько точка касания клиента. ОМ Дом: при наличии трех и более объектов у клиента, видим, что смещается поведение в сторону группировки счетов в объекте. 2. Календарь будет выполнять эту же функцию после тиража, как и ОМ. 3. Переводы притягивают трафик в табе платежи. После перевода, клиент видит подготовленные счета.
Подписка Прайм (вкл. проект Зарплатный, Патриот и тд) растят MAU и CR в целевое действие, но снижают КД для банка с ФЛ.</t>
  </si>
  <si>
    <t>банковская карта
Эквайринг со стороны ЮЛ</t>
  </si>
  <si>
    <t>sberid</t>
  </si>
  <si>
    <t xml:space="preserve">Наличие Биометрического терминала в ТСТ </t>
  </si>
  <si>
    <t xml:space="preserve">Для клиента версия  СБОЛ на iOS - 16.13 и выше, на Android 17.0 и выше (отсутствие карты МИР или NFC модуля) </t>
  </si>
  <si>
    <t>Сбер Прайм ЗП</t>
  </si>
  <si>
    <t>Эквайринг</t>
  </si>
  <si>
    <t>Процесс-спутник Выплаты Самозанятым</t>
  </si>
  <si>
    <t>Страхование</t>
  </si>
  <si>
    <t>ДБО и РКО</t>
  </si>
  <si>
    <t xml:space="preserve">Школьные сервисы
</t>
  </si>
  <si>
    <t>Детский банк - это Детская карта + МП СберКидс+Школьные сервисы + Родительский контроль</t>
  </si>
  <si>
    <t>Страховка</t>
  </si>
  <si>
    <t xml:space="preserve">При этом лояльность на текущий момент в первую очередь транзакционная, то есть основные продукты спутники это карточные продукты </t>
  </si>
  <si>
    <t>ЗП пенс</t>
  </si>
  <si>
    <t>Кредитная карта</t>
  </si>
  <si>
    <t>Премиальная подписка, премиальное обслуживание</t>
  </si>
  <si>
    <t>Слитки из драгоценных металлов</t>
  </si>
  <si>
    <t>кредитные карты (36%)</t>
  </si>
  <si>
    <t>ответила в предыдущем вопросе</t>
  </si>
  <si>
    <t>КК (154 к от общей базы 800к)</t>
  </si>
  <si>
    <t>ПК/КК</t>
  </si>
  <si>
    <t>-</t>
  </si>
  <si>
    <t xml:space="preserve">Накопительный счет </t>
  </si>
  <si>
    <t xml:space="preserve">Так как мы смежные альтернативы для клиентов </t>
  </si>
  <si>
    <t>Защита 360</t>
  </si>
  <si>
    <t>ПИФы</t>
  </si>
  <si>
    <t>В качестве продукта, закрывающего цель преумножения средств</t>
  </si>
  <si>
    <t>Кредиты</t>
  </si>
  <si>
    <t>Накопительный счет</t>
  </si>
  <si>
    <t>Инвесткопилка</t>
  </si>
  <si>
    <t>Паевые фонды (ОПИФ/БПИФ)</t>
  </si>
  <si>
    <t>брокерский счет (продукты на брокерском счете)</t>
  </si>
  <si>
    <t>н/д</t>
  </si>
  <si>
    <t>Паи ОПИФ учитываются на ИИС, вклады</t>
  </si>
  <si>
    <t>вклады</t>
  </si>
  <si>
    <t>вклад/накопительный счет</t>
  </si>
  <si>
    <t>К кредитным картам также релевантна продажа защиты от мошеннических действий (продается отдельно, не является спутником)</t>
  </si>
  <si>
    <t xml:space="preserve">Продуктовая линейка ЦФА узкая, основной продукт АО КИБ Долговой ЦФА </t>
  </si>
  <si>
    <t>страхование жизни (в случае ипотечной сделки), страхование залога (в случае ипотечной сделки по договору купли продажи</t>
  </si>
  <si>
    <t>Договор купли-продажи</t>
  </si>
  <si>
    <t>Ипотека</t>
  </si>
  <si>
    <t>Страхование и справки</t>
  </si>
  <si>
    <t>Продукты "благосостояния"-страхование жизни</t>
  </si>
  <si>
    <t>Цифровые сервисы - окко, звук</t>
  </si>
  <si>
    <t>карты и счета</t>
  </si>
  <si>
    <t>Валюта</t>
  </si>
  <si>
    <t>Okko</t>
  </si>
  <si>
    <t>КК</t>
  </si>
  <si>
    <t>вклады и накоп счета, лояльность. 
самокат с точки зрения экосистемы
такси и рестораны/здоровье/самокат с точки зрения нефинансовых (в зависимости от уровня)</t>
  </si>
  <si>
    <t>зп счет</t>
  </si>
  <si>
    <t>2ГИС</t>
  </si>
  <si>
    <t>Маркирование личных дебетовых карт к зарплатному договору</t>
  </si>
  <si>
    <t>эквайринг</t>
  </si>
  <si>
    <t xml:space="preserve">Кредит </t>
  </si>
  <si>
    <t>Образовательные продукты</t>
  </si>
  <si>
    <t>потребительский кредит</t>
  </si>
  <si>
    <t>не продукт спутник (но здесь про него не спрашивается). С точки зрения кредитования КК и ПК очень сильно пересекается (на 4.5 млн. клиентов)</t>
  </si>
  <si>
    <t>Зп на сбер</t>
  </si>
  <si>
    <t>страховка для мигрантов</t>
  </si>
  <si>
    <t>ОМ Дом</t>
  </si>
  <si>
    <t>Анализ Личных Финансов</t>
  </si>
  <si>
    <t>Оплата по POS</t>
  </si>
  <si>
    <t>Клиенты, в основном, оплачивают по POS (так как это уже сформированная привычка)</t>
  </si>
  <si>
    <t>ККТ и альтернативные платежные методы (SberPay, Биометрия, ВЖУХ, СБП и др.)</t>
  </si>
  <si>
    <t>Алтернативные методы платежей QR/Био</t>
  </si>
  <si>
    <t>Деньги до зарплаты</t>
  </si>
  <si>
    <t>СБП</t>
  </si>
  <si>
    <t>Оплата по QR-коду и карта</t>
  </si>
  <si>
    <t>Кредит</t>
  </si>
  <si>
    <t>SberPay</t>
  </si>
  <si>
    <t>Родительский контроль</t>
  </si>
  <si>
    <t xml:space="preserve">Кредитная карта </t>
  </si>
  <si>
    <r>
      <t xml:space="preserve">Все основные метрики выведены в отчетность
</t>
    </r>
    <r>
      <rPr>
        <b/>
        <sz val="9"/>
        <color theme="1"/>
        <rFont val="Calibri"/>
        <family val="2"/>
      </rPr>
      <t>Какими инструментами вы пользуетесь для мониторинга метрик из вопросов выше:</t>
    </r>
    <r>
      <rPr>
        <sz val="9"/>
        <color theme="1"/>
        <rFont val="Calibri"/>
        <family val="2"/>
      </rPr>
      <t xml:space="preserve">
</t>
    </r>
    <r>
      <rPr>
        <sz val="9"/>
        <color theme="4"/>
        <rFont val="Calibri"/>
        <family val="2"/>
      </rPr>
      <t>Все в Навигаторе +0,5 балл- указал Деш или все есть в отчетности
Если через Запрос аналитику 0,25 баллов</t>
    </r>
  </si>
  <si>
    <t>Метрики и витрины из клик стрима</t>
  </si>
  <si>
    <t>внешние источники по статистике рынка авто и автовладельцев</t>
  </si>
  <si>
    <t>Названия не указаны</t>
  </si>
  <si>
    <t>ClickStream</t>
  </si>
  <si>
    <t>"+ инсайды от продающих подразделений</t>
  </si>
  <si>
    <t>Аналитики Штаба</t>
  </si>
  <si>
    <t>Запрашиваем часть у аналитиков Штаба</t>
  </si>
  <si>
    <t>Навигатор, КЛикстрим,  РМ, данные АСБС, данные СК СБС , АС Рефлекс, Тенгри, Дешборд БСП и Премьер</t>
  </si>
  <si>
    <t>СК СБСЖ, АС БС</t>
  </si>
  <si>
    <t>Clickstream</t>
  </si>
  <si>
    <t>Основаная часть аналитики размещается на https://dashboard.domclick.ru/</t>
  </si>
  <si>
    <t xml:space="preserve">  Qlik</t>
  </si>
  <si>
    <t>Ежедневная автоматизированная рассылка</t>
  </si>
  <si>
    <t>База данных</t>
  </si>
  <si>
    <t>Process mining. Провожу интервью с клиентами, анализ обращений клиентов (VOICE360)</t>
  </si>
  <si>
    <t>Отдельная отчетность от ДЗО</t>
  </si>
  <si>
    <t>Clickstrim</t>
  </si>
  <si>
    <t>Метрикс, Навигатор, запрос данных из КАП</t>
  </si>
  <si>
    <t>Кликстрим</t>
  </si>
  <si>
    <t>КликСтрим, выгрузки из КАП</t>
  </si>
  <si>
    <t>Отчетность смежных подразделений.
Целевое состояние Навигатор+Собственная отчетность.</t>
  </si>
  <si>
    <t xml:space="preserve">В навигаторе только метрики клиентского опыта в дашборде по CSI. Основная часть метрик в собственной отчетности </t>
  </si>
  <si>
    <t>Собственная отчетность продукта (не Навигатор)</t>
  </si>
  <si>
    <t>Навигатор, кликстрим, данные АС БС</t>
  </si>
  <si>
    <t>Навигатор/своя отчетность</t>
  </si>
  <si>
    <t>В навигаторе</t>
  </si>
  <si>
    <t xml:space="preserve">Вопрос не понятный. Отчетность чья кому выведена? Моего продукта для ЛЮ-ЛТ? Или отчетность ЛЮ-ЛТ видна для моего продукта? </t>
  </si>
  <si>
    <t>Отсутствует</t>
  </si>
  <si>
    <t xml:space="preserve">Не в Навигаторе. Получаем прогнозы в excel </t>
  </si>
  <si>
    <t>В confluence и навигаторе</t>
  </si>
  <si>
    <r>
      <t xml:space="preserve">Сформирована </t>
    </r>
    <r>
      <rPr>
        <b/>
        <sz val="9"/>
        <rFont val="Calibri"/>
        <family val="2"/>
      </rPr>
      <t>регулярная отчетность</t>
    </r>
    <r>
      <rPr>
        <sz val="9"/>
        <rFont val="Calibri"/>
        <family val="2"/>
      </rPr>
      <t xml:space="preserve"> по воронкам привлечения и оттока по продукту</t>
    </r>
  </si>
  <si>
    <r>
      <rPr>
        <b/>
        <sz val="9"/>
        <color theme="4"/>
        <rFont val="Calibri"/>
        <family val="2"/>
      </rPr>
      <t>Воронка Привлечения</t>
    </r>
    <r>
      <rPr>
        <sz val="9"/>
        <rFont val="Calibri"/>
        <family val="2"/>
      </rPr>
      <t xml:space="preserve">
Настроена ли регулярная отчётность по воронке привлечения?
</t>
    </r>
    <r>
      <rPr>
        <sz val="9"/>
        <color theme="4"/>
        <rFont val="Calibri"/>
        <family val="2"/>
      </rPr>
      <t xml:space="preserve"> Да- 0,5 баллов</t>
    </r>
  </si>
  <si>
    <t>ссылка на отчет
Проверяется:
 регулярность обновления- не реже месяца</t>
  </si>
  <si>
    <t>проверка отчета- ссылка/отчет</t>
  </si>
  <si>
    <r>
      <rPr>
        <b/>
        <sz val="9"/>
        <color theme="4"/>
        <rFont val="Calibri"/>
        <family val="2"/>
      </rPr>
      <t>Полнота отчета по воронке</t>
    </r>
    <r>
      <rPr>
        <sz val="9"/>
        <rFont val="Calibri"/>
        <family val="2"/>
      </rPr>
      <t xml:space="preserve">
Что включает воронка привлечения?
</t>
    </r>
    <r>
      <rPr>
        <sz val="9"/>
        <color theme="4"/>
        <rFont val="Calibri"/>
        <family val="2"/>
      </rPr>
      <t>Комплексный отчет по всем компонентам
 +0,5</t>
    </r>
  </si>
  <si>
    <t>Мы отслеживаем самостоятельно воронки по Платежам на уровне ЛК/ЛТ и формируем отчеты? тк используется множество источников</t>
  </si>
  <si>
    <t>Механики привлечения (кампании, кросс-селл)</t>
  </si>
  <si>
    <t xml:space="preserve">Все воронки смотрим в разных местах (кликстрим, навигатор, отчетность Сети продаж, других смежников, прогнозирование, дэши кампейнинга и т.д.). Есть острая потребность объединить все в одном месте!
</t>
  </si>
  <si>
    <r>
      <rPr>
        <sz val="8"/>
        <color theme="1"/>
        <rFont val="Calibri"/>
        <family val="2"/>
      </rPr>
      <t xml:space="preserve">Регулярность отчетности
</t>
    </r>
    <r>
      <rPr>
        <b/>
        <sz val="8"/>
        <color theme="1"/>
        <rFont val="Calibri"/>
        <family val="2"/>
      </rPr>
      <t>Какая регулярность обновления отчета по воронке привлечения/оформления?</t>
    </r>
    <r>
      <rPr>
        <i/>
        <sz val="8"/>
        <color theme="4"/>
        <rFont val="Calibri"/>
        <family val="2"/>
      </rPr>
      <t xml:space="preserve">
Автоматически (daily или weekly) *1
если нет то *0,5</t>
    </r>
  </si>
  <si>
    <t xml:space="preserve"> https://clickstream.sberbank.ru/frontend/sbol/reports/funnels/34601</t>
  </si>
  <si>
    <t>https://clickstream.sberbank.ru/frontend/sbol/reports/funnels/33555</t>
  </si>
  <si>
    <t>https://qlik.sigma.sbrf.ru/qs_cib_dgr/scim_sigma/hub/stream/5e16d471-8ec7-4735-8601-0977f9d16f2f</t>
  </si>
  <si>
    <t>1. https://confluence.sberbank.ru/pages/viewpage.action?pageId=16315384978
2. https://confluence.delta.sbrf.ru/pages/viewpage.action?pageId=16599875847</t>
  </si>
  <si>
    <t>https://navigator.sigma.sbrf.ru/gdash/1000003969/1000035558</t>
  </si>
  <si>
    <t>https://navigator.sigma.sbrf.ru/gdash/1000000785/1000007500
https://navigator.sigma.sbrf.ru/gdash/1000003690/1000039457</t>
  </si>
  <si>
    <t xml:space="preserve">
https://iamvpo.sigma.sbrf.ru/ngam-rb/hub/stream/5c941bb5-b848-4eae-a9dc-9dd72a6f32fa
https://navigator.sigma.sbrf.ru/gdash/1000000565
https://clickstream.sberbank.ru/frontend/sbol/reports/funnels/37327</t>
  </si>
  <si>
    <t>https://navigator.sigma.sbrf.ru/gdash/1000001039https://clickstream.sberbank.ru/frontend/sbol/reports/funnels/41110</t>
  </si>
  <si>
    <t>https://navigator.sigma.sbrf.ru/gdash/1000001039</t>
  </si>
  <si>
    <t xml:space="preserve">Отчеты формируются и приходят на почту </t>
  </si>
  <si>
    <t xml:space="preserve">Их очень много разных, собираем под каждый кампейн или по необходимости. 
Чаще всего смотрю сюда https://clickstream.sberbank.ru/frontend/sbol/reports/events/36564, так как можно раскрыть список источников клиентского потока по меткам и при необходимости посчитать доли. Если нужно спуститься глубже, собираем воронку уже детальную. </t>
  </si>
  <si>
    <t>https://clickstream.sberbank.ru/frontend/sbersova</t>
  </si>
  <si>
    <t>СВОД ПО МЕТРИКАМ КЛИКСТРИМ https://confluence.sberbank.ru/pages/viewpage.action?pageId=9809663045</t>
  </si>
  <si>
    <t>https://clickstream.sberbank.ru/frontend/sbol/reports/funnels/33400</t>
  </si>
  <si>
    <t>https://clickstream.sberbank.ru/frontend/sbol/reports/funnels/34947</t>
  </si>
  <si>
    <t>https://clickstream.sberbank.ru/frontend/sbolpro/reports/web-events/35463</t>
  </si>
  <si>
    <t>https://clickstream.sberbank.ru/frontend/sbol/reports/funnels/33375</t>
  </si>
  <si>
    <t>https://clickstream.sberbank.ru/frontend/sbol/reports/funnels/39176</t>
  </si>
  <si>
    <t>https://clickstream.sberbank.ru/frontend/sbol/reports/funnels/33358</t>
  </si>
  <si>
    <t>https://navigator.sigma.sbrf.ru/gdash/1000000911/1000046771</t>
  </si>
  <si>
    <t xml:space="preserve">https://navigator.sigma.sbrf.ru/gdash/1000000820/1000012918
https://jira.sberbank.ru/projects/RUNNBOMP/issues/RUNNBOMP-1?filter=allissues </t>
  </si>
  <si>
    <t>https://navigator.sigma.sbrf.ru/gdash/1000000726
https://navigator.sigma.sbrf.ru/gdash/1000001412
+ отчет ClickStrem выгружается по запросу</t>
  </si>
  <si>
    <t>ИЗМЕНИЛА!</t>
  </si>
  <si>
    <t>https://navigator.sigma.sbrf.ru/gdash/1000000766
https://navigator.sigma.sbrf.ru/gdash/1000003899/1000036054
https://clickstream.sigma.sbrf.ru/frontend/sbol/reports/funnels/39458
https://clickstream.sigma.sbrf.ru/frontend/sbol/reports/funnels/38127</t>
  </si>
  <si>
    <t>https://dashboard.domclick.ru/new_flat/Prima_MAU?tab_place=1</t>
  </si>
  <si>
    <t>https://superset.sberned.ru/superset/dashboard/198/?native_filters_key=wtaC1NdPkgjQDvKQMmg_4e3uoe3OxJzNG-GcLx0_PiAtFlVIY0rTdgoRkfXNiAjR</t>
  </si>
  <si>
    <t>https://dashboard.domclick.ru/flat/secondary_nonmortgage?tab_place=2
https://dashboard.domclick.ru/indicators_domclick/deal_conversion?tab_place=6</t>
  </si>
  <si>
    <t>https://dashboard.domclick.ru/lifestyle/myhome?tab_place=3</t>
  </si>
  <si>
    <t>https://metrika.yandex.ru/stat/sources?id=33709249&amp;period=2026-01-01%3A2026-01-31&amp;group=day&amp;isMinSamplingEnabled=true&amp;currency=RUB&amp;attr=%7B%22attributionId%22%3A%22LastSign%22%2C%22isCrossDevice%22%3Afalse%7D&amp;isUndefinedEnabled=false&amp;chartMetrics=%5B%5B%22ym%3As%3Avisits%22%5D%5D&amp;selectedDimensionKeys=%5B%5B%22ym%3As%3A%3Cattribution%3ETrafficSource%22%5D%2C%5B%22ym%3As%3A%3Cattribution%3ESourceEngine%22%5D%2C%5B%22ym%3As%3A%3Cattribution%3EDirectPlatformType%22%5D%5D&amp;tableMetrics=%5B%5B%22ym%3As%3Avisits%22%5D%2C%5B%22ym%3As%3Ausers%22%5D%2C%5B%22ym%3As%3AbounceRate%22%5D%2C%5B%22ym%3As%3ApageDepth%22%5D%2C%5B%22ym%3As%3AavgVisitDurationSeconds%22%5D%2C%5B%22ym%3As%3AfavoriteGoalsReaches%22%5D%2C%5B%22ym%3As%3AfavoriteGoalsConverted%3Ccurrency%3ERevenue%22%5D%2C%5B%22ym%3As%3AfavoriteGoalsUserConversionRate%22%5D%5D&amp;view=Hierarchical&amp;sortBy=-ym%3As%3Ausers&amp;showTotal=true&amp;chartView=Line&amp;metricValueMode=Absolute&amp;screenMode=Default&amp;table=visits&amp;segmentId=1006252209&amp;segment=%5B%7B%22id%22%3A%22IsRobot%22%2C%22data%22%3A%22%7B%5C%22value%5C%22%3Afalse%7D%22%7D%2C%7B%22id%22%3A%22URL_PV%22%2C%22data%22%3A%22%7B%5C%22values%5C%22%3A%5B%5C%22%40lks.domclick.ru%2F%5C%22%5D%2C%5C%22conjunction%5C%22%3Afalse%2C%5C%22urlMode%5C%22%3A%5C%22Dim%5C%22%7D%22%7D%5D</t>
  </si>
  <si>
    <t>https://dashboard.domclick.ru/flat/secondary_mortgage?tab_place=2 https://dashboard.domclick.ru/flat/secondary_nonmortgage?tab_place=2</t>
  </si>
  <si>
    <t>воронок много, пример одной по СБОЛ.про : https://clickstream.sberbank.ru/frontend/sbolpro/reports/web-funnels/39269</t>
  </si>
  <si>
    <t>https://process-mining.omega.sbrf.ru/superset/dashboard/23144/</t>
  </si>
  <si>
    <t>https://confluence.sberbank.ru/pages/viewpage.action?pageId=14212498623</t>
  </si>
  <si>
    <t xml:space="preserve">https://clickstream.sberbank.ru/frontend/sbol/reports/funnels/36490 (в части персонализированных сценариев продаж)
https://navigator.sigma.sbrf.ru/gdash/12137/1000000442?tab_pu=1 (общая воронка продаж по каналам, без деталей)
https://confluence.sberbank.ru/pages/viewpage.action?pageId=6699321962 (тут смотреть в части оперативки Премьер, регулярный анализ воронок в разрезе тербанков)
https://confluence.sberbank.ru/pages/viewpage.action?pageId=10842315928 (регулярная отчетность для 3х сегментов: продажи/мау/выполнение КПЭ)
в зависимости от проекта/команды есть свой набор отчетности 
</t>
  </si>
  <si>
    <t>другое</t>
  </si>
  <si>
    <t xml:space="preserve">https://clickstream.sberbank.ru/frontend/sbol/reports/funnels/32975
</t>
  </si>
  <si>
    <t>https://process-mining.omega.sbrf.ru/superset/dashboard/27456/?native_filters_key=vA41htBErIk</t>
  </si>
  <si>
    <t>Отчет в Excel формируется скриптами на еженедельной основе</t>
  </si>
  <si>
    <t xml:space="preserve">https://clickstream.sberbank.ru/frontend/sbol/reports/events/32593 одна из или же используется конкретная метрика с параметрами </t>
  </si>
  <si>
    <t>формируется в эксель файле и направляется по почте</t>
  </si>
  <si>
    <t>Excel file</t>
  </si>
  <si>
    <t>Отчетность  формируется на основании многих показателей ежемесячно на основании предыдущего месяца.
Аривлечение клиентов анализируется так же в рабочем порядке после каждой проведенной кампании/ рассылки/ коммуникации с клиентом.</t>
  </si>
  <si>
    <t>https://navigator.sigma.sbrf.ru/gdash/1000004934/1000043820</t>
  </si>
  <si>
    <t>отдельные выгрузки командой аналитики</t>
  </si>
  <si>
    <t>https://clickstream.sberbank.ru/frontend/sbol/reports/funnels/40021</t>
  </si>
  <si>
    <t>https://navigator.sigma.sbrf.ru/gdash/1000001471/1000032935?vidkr=%D0%9F%D0%BE%D1%82%D1%80%D0%B5%D0%B1%D0%B8%D1%82%D0%B5%D0%BB%D1%8C%D1%81%D0%BA%D0%B8%D0%B9</t>
  </si>
  <si>
    <t xml:space="preserve">https://clickstream.sberbank.ru/frontend/sbol/reports/events/29284
https://clickstream.sberbank.ru/frontend/sbol/reports/events/28554
https://clickstream.sberbank.ru/frontend/sbol/reports/events/30366
https://clickstream.sberbank.ru/frontend/sbol/reports/events/30396
https://clickstream.sberbank.ru/frontend/sbol/reports/events/30410
https://clickstream.sberbank.ru/frontend/sbol/reports/events/30567
https://clickstream.sberbank.ru/frontend/sbol/reports/events/30597
https://clickstream.sberbank.ru/frontend/sbol/reports/events/28495
https://clickstream.sberbank.ru/frontend/sbol/reports/events/27517
https://clickstream.sberbank.ru/frontend/sbol/reports/events/23927
https://clickstream.sberbank.ru/frontend/sbol/reports/events/29887
https://clickstream.sberbank.ru/frontend/sbol/reports/events/29970
https://clickstream.sberbank.ru/frontend/sbol/reports/events/30119
https://clickstream.sberbank.ru/frontend/sbol/reports/events/30307
</t>
  </si>
  <si>
    <t>Назначение пенсии: https://clickstream.sberbank.ru/frontend/sbolpro/reports/web-funnels/31473
Перевод пенсии: https://clickstream.sberbank.ru/frontend/sbolpro/reports/web-funnels/28029</t>
  </si>
  <si>
    <t>отчетность направляется в почте, автоматически.</t>
  </si>
  <si>
    <t>https://confluence.sberbank.ru/pages/viewpage.action?pageId=19428085006&amp;preview=/19428085006/24105094347/%D0%92%D0%BE%D1%80%D0%BE%D0%BD%D0%BA%D0%B8%20%D0%97%D0%9F%20%D0%92%D0%A1%D0%9F%2016.06.xlsb</t>
  </si>
  <si>
    <t>Поступление по почте от Аналитика Штаба В2С (Захаров А.Е.)</t>
  </si>
  <si>
    <t>https://dashboard.domclick.ru/widgets/24238?state=eyJ3aWRnZXRfc3RhdGUiOnsic2VsZWN0ZWRfd2lkZ2V0X2dyb3VwX2luZGV4IjoyLCJzdGF0ZXNfb2Zfd2lkZ2V0cyI6eyIyNDIzNyI6eyJ3aWRnZXRfbmFtZSI6IkNvbXBvc2VkQ2hhcnRXaWRnZXQiLCJ3aWRnZXRfc3RhdGUiOnsic2hvd19icnVzaCI6dHJ1ZSwic2hvd19sZWdlbmQiOnRydWUsInBsb3RzX3RvX2hpZGUiOlsi0JrQvtC7LdCy0L4g0LLQuNC30LjRgtC+0LIsINGI0YJ+fjE2MDYxX3Zpc2l0c19jbnR+fnN1bSIsItCa0L7Quy3QstC+INC60L7QvdGB0YPQu9GM0YLQsNGG0LjQuSwg0YjRgn5+MTYwNjFfcmVudHNfY250fn5zdW0iLCLQn9C+0LTQs9C+0YLQvtCy0LrQsCDQuiDRjdC60YHQv9C+0LfQuNGG0LjQuCwg0YjRgn5+MTYwNjFfcHJlcGFyZV9leHBvc2l0aW9ufn5zdW0iLCLQntGC0LzQtdC90LAsINGI0YJ+fjE2MDYxX2NhbmNlbGxlZH5+c3VtIiwi0JTQvtC70Y8g0LrQvtC90YHRg9C70YzRgtCw0YbQuNC5INC+0YIg0YLRgNCw0YTQuNC60LAsICV+fjE2MDYxX3JlbnRzX2NudF9jaGlzbH5+c2hhcmUiLCLQlNC+0LvRjyDRjdC60YHQv9C+0LfQuNGG0LjQuSDQvtGCINC60L7QvdGB0YPQu9GM0YLQsNGG0LjQuSwgJX5+MTYwNjFfZXhwb3NpdGlvbl9jaGlzbH5+c2hhcmUiLCLQlNC+0LvRjyDQv9C+0LTQv9C40YHQsNC90LjQuSDQvtGCINGN0LrRgdC/0L7Qt9C40YbQuNC5LCAlfn4xNjA2MV9hZ3JlZW1lbnRfY2hpc2x+fnNoYXJlIl0sInNhdmVkX2JydXNoX3N0YXJ0X2luZGV4Ijp7ImRlc2t0b3AiOjB9fSwid2lkZ2V0X2ZpbHRlcnNfc3RhdGUiOlt7ImlkIjoxLCJrZXkiOiLQmtCw0L3QsNC7IiwidmFsdWVzIjpbImZyZWVtaXVtIiwiZnJlZW1pdW1fbXlob3VzZSIsImxhbmRpbmdfb3JnYW5pYyIsImxhbmRpbmciLCJsYW5kaW5nX3ZhbHVhdGlvbiIsImxhbmRpbmdfdmFsdWF0aW9uX2hlaXIiXSwib3BlcmF0b3IiOiJ+IiwiYWx3YXlzX3NlbGVjdGFibGUiOnRydWV9XX19fSwid2lkZ2V0X25hbWUiOiJXaWRnZXRzR3JvdXBXaWRnZXQifQ==</t>
  </si>
  <si>
    <t>Отчетность внутри ЦПЛ</t>
  </si>
  <si>
    <r>
      <rPr>
        <b/>
        <sz val="8"/>
        <color theme="4"/>
        <rFont val="Calibri"/>
        <family val="2"/>
      </rPr>
      <t>Воронка Оттока</t>
    </r>
    <r>
      <rPr>
        <sz val="8"/>
        <color theme="1"/>
        <rFont val="Calibri"/>
        <family val="2"/>
      </rPr>
      <t xml:space="preserve">
Настроена ли регулярная отчётность по воронке оттока?
</t>
    </r>
    <r>
      <rPr>
        <sz val="8"/>
        <color theme="4"/>
        <rFont val="Calibri"/>
        <family val="2"/>
      </rPr>
      <t xml:space="preserve"> Да- 0,5 баллов</t>
    </r>
  </si>
  <si>
    <t>Нерелевантно для вашего продукта</t>
  </si>
  <si>
    <t>НЕ СОГЛАСНА</t>
  </si>
  <si>
    <r>
      <rPr>
        <b/>
        <sz val="8"/>
        <color theme="4"/>
        <rFont val="Calibri"/>
        <family val="2"/>
      </rPr>
      <t>Полнота отчета по воронке</t>
    </r>
    <r>
      <rPr>
        <sz val="8"/>
        <color theme="1"/>
        <rFont val="Calibri"/>
        <family val="2"/>
      </rPr>
      <t xml:space="preserve">
Что включает воронка оттока?
</t>
    </r>
    <r>
      <rPr>
        <sz val="8"/>
        <color theme="4"/>
        <rFont val="Calibri"/>
        <family val="2"/>
      </rPr>
      <t>Комплексный отчет по всем компонентам
 - комплекснй отчет +0,5</t>
    </r>
    <r>
      <rPr>
        <sz val="8"/>
        <color theme="1"/>
        <rFont val="Calibri"/>
        <family val="2"/>
      </rPr>
      <t xml:space="preserve">
</t>
    </r>
    <r>
      <rPr>
        <sz val="8"/>
        <color theme="4"/>
        <rFont val="Calibri"/>
        <family val="2"/>
      </rPr>
      <t xml:space="preserve">   0,25 большая часть</t>
    </r>
  </si>
  <si>
    <t>Пошаговую воронку</t>
  </si>
  <si>
    <t>Нерелевантно</t>
  </si>
  <si>
    <t>Используется модель оттока исходя из POS поведения Y2Y по 3 месяцам суммарного POS</t>
  </si>
  <si>
    <t>CR (% оттока)</t>
  </si>
  <si>
    <t>Механики удержания (кампании, контр-оффер)</t>
  </si>
  <si>
    <t>https://qlik.sigma.sbrf.ru/qs_cib_dgr/scim_sigma/sense/app/5eff03df-5129-4849-87cf-f854d4303f91/sheet/6bb63c20-99e5-4b77-bc84-aa326cfbde9f/state/analysis</t>
  </si>
  <si>
    <t>https://navigator.sigma.sbrf.ru/gdash/1000000785/1000041188</t>
  </si>
  <si>
    <t>Отчет формируется и приходит на почту</t>
  </si>
  <si>
    <t xml:space="preserve">В основном смотрим в Навигаторе: https://navigator.sigma.sbrf.ru/gdash/1000000914?freq_dt_filter=M 
Есть и отток по клиентам и отток в деньгах. Также есть автоматизированная выгрузка месячных когорт клиентов для ручного анализа (в кликсенс, Альфа). </t>
  </si>
  <si>
    <t>https://navigator.sigma.sbrf.ru/gdash/1000000911/1000046771?category=%D0%97%D0%B0%D1%89%D0%B8%D1%82%D0%B0%20360&amp;month_end=2026-04-01</t>
  </si>
  <si>
    <t>Регулярная e-mail рассылка</t>
  </si>
  <si>
    <t>Информация предоставляется штабом</t>
  </si>
  <si>
    <t xml:space="preserve"> Верхнеуровневая отчетность есть в Навигаторе https://navigator.sigma.sbrf.ru/gdash/1000003899/1000035532?sSetGroup=5
Детализированная по продуктам - в рамках регулярной отчетности от Штаба </t>
  </si>
  <si>
    <t>Верхнеуровневая отчетность доступна в Навигаторе, https://navigator.sigma.sbrf.ru/gdash/1000003899/1000035532?sSetGroup=5. Детализированный отчет по продукту предоставляет Штаб</t>
  </si>
  <si>
    <t xml:space="preserve"> 
\\Porto1005.omega.sbrf.ru\Vol3\otch_blago\ЦС_УБ\Отчетность_Трайба\Ипотека\Dashboard Ипотека</t>
  </si>
  <si>
    <t>деш на фире</t>
  </si>
  <si>
    <t>https://navigator.sigma.sbrf.ru/gdash/1000000726</t>
  </si>
  <si>
    <t>https://navigator.sigma.sbrf.ru/gdash/1000000766
частично через выгрузки</t>
  </si>
  <si>
    <t>Анализ воронки оттока частично делается через выгрузки на стороне продукта. Требуется детализация и автоматизация в навигаторе</t>
  </si>
  <si>
    <t xml:space="preserve">анализируем в эксель - долю активаций в продажах, более глубокий отток(активных абонентов) анализируется в СберМобайл и в случае необходимости приводит к измению параметра тарифов и прочего </t>
  </si>
  <si>
    <t>https://qlik.sigma.sbrf.ru/qs_cib_dgr/scim_sigma/sense/app/5eff03df-5129-4849-87cf-f854d4303f91/sheet/82ffa37b-c985-497d-9d03-d8a8f69b8c19/state/analysis</t>
  </si>
  <si>
    <t xml:space="preserve">Выгрузка из 4.25 и excel </t>
  </si>
  <si>
    <t>Ручная ежемесячная отчетность по обороту Транспортного эквайринга в разрезе мерчантов</t>
  </si>
  <si>
    <t>https://clickstream.sberbank.ru/frontend/sbol/reports/events/37332</t>
  </si>
  <si>
    <t>форируется в эксель файле и направляется по почте</t>
  </si>
  <si>
    <t>когорты рассчитываются в эксель</t>
  </si>
  <si>
    <t>https://confluence.sberbank.ru/pages/viewpage.action?pageId=10063224574#expand-RR</t>
  </si>
  <si>
    <t>Формируется в рабочем порядке.</t>
  </si>
  <si>
    <t>Собирается профильной командой аналитики на постоянной основе</t>
  </si>
  <si>
    <t>невозможно построить в клик-стриме из-за специфики использования продукта. Строится на базе данных из КАП и транзакционных данных</t>
  </si>
  <si>
    <t>В предыдущем ответе дал все ссылки... Возьмите пож-та. По оттокам у меня отдельный excel файл соббирается по всей воронке от визита, до оплаты. Мы переносим из кликстрима. 
Например, https://clickstream.sberbank.ru/frontend/sbol/reports/events/29284
https://clickstream.sberbank.ru/frontend/sbol/reports/events/30410
https://clickstream.sberbank.ru/frontend/sbol/reports/events/30567</t>
  </si>
  <si>
    <t>https://navigator.sigma.sbrf.ru/gdash/1000000495/1000044123?dtDateN1=2026-12-31&amp;sSet=2&amp;dtDateN=2026-02-28&amp;sSet1=3</t>
  </si>
  <si>
    <t>рассыпается автоматически в почте, проектируется отчет в Навигаторе.</t>
  </si>
  <si>
    <r>
      <rPr>
        <sz val="8"/>
        <color theme="1"/>
        <rFont val="Calibri"/>
        <family val="2"/>
      </rPr>
      <t>Регулярность отчетности</t>
    </r>
    <r>
      <rPr>
        <i/>
        <sz val="8"/>
        <color theme="4"/>
        <rFont val="Calibri"/>
        <family val="2"/>
      </rPr>
      <t xml:space="preserve">
Автоматически (daily или weekly) *1
По запросу *0,5</t>
    </r>
  </si>
  <si>
    <r>
      <t xml:space="preserve">Наличие бенчмарков  (1 балл)
</t>
    </r>
    <r>
      <rPr>
        <sz val="9"/>
        <color theme="4"/>
        <rFont val="Calibri"/>
        <family val="2"/>
      </rPr>
      <t>ц</t>
    </r>
    <r>
      <rPr>
        <i/>
        <sz val="8"/>
        <color theme="4"/>
        <rFont val="Calibri"/>
        <family val="2"/>
      </rPr>
      <t xml:space="preserve">ели/динамика/рыночный бенчмаркc 1 балл
Разовые интервье/опроссы 0,5 баллов
</t>
    </r>
    <r>
      <rPr>
        <sz val="9"/>
        <color theme="4"/>
        <rFont val="Calibri"/>
        <family val="2"/>
      </rPr>
      <t>(оценка с учетом вопроса ниже)</t>
    </r>
  </si>
  <si>
    <t>Смотреть на ответ</t>
  </si>
  <si>
    <t>не релевантноэ</t>
  </si>
  <si>
    <r>
      <t xml:space="preserve">Проводился ли за последний квартал анализ воронки привлечения/оформления?
</t>
    </r>
    <r>
      <rPr>
        <sz val="9"/>
        <color theme="4"/>
        <rFont val="Calibri"/>
        <family val="2"/>
      </rPr>
      <t>Комплексный 1 балл
не полный 0,5 баллов</t>
    </r>
  </si>
  <si>
    <t>Анализ процесса оформления продукта: экраны в СБОЛ, клиентский путь в физическом канале</t>
  </si>
  <si>
    <t>Выявление ключевых точек потери клиентов - составлен ТОР 3 факторов и причин</t>
  </si>
  <si>
    <t xml:space="preserve">Составлен перечень инициатив по привлечению/оформлению (1 балл) </t>
  </si>
  <si>
    <t>Наличие зафиксированного переченя инициатив по работе   с привлечением/ оттоком на ресурсе команды - конфа/jira
TBD - SW - единый фреймворк</t>
  </si>
  <si>
    <t>анализ воронки открытия в неэластичном кластере в рамках пилота по ИЦО показал некорректность настройки приоритизации пока первичного предложения</t>
  </si>
  <si>
    <t>Пытались исключить доп. номер в анкете на расчет кредитного потенциала, который резал конверсию в отправку заявки на расчет</t>
  </si>
  <si>
    <t>1. Акции со скидкой за аренду сейфа онлайн (февраль, июнь-июль)
2. Редизайн процесса аренды в МП СБОЛ</t>
  </si>
  <si>
    <t xml:space="preserve">План мероприятий повышения продаж на падающем рынке: управление ценообразованием, пилот по кэшбэку бонусами Спасибо за покупку, рекламная кампания в офисах PB, обучение КМ, кампейнинг. </t>
  </si>
  <si>
    <t>Триггерные коммуникации клиентам; Бонусы СберСпасибо за покупку ОМС; Опциональные курсы различным клиентским группам</t>
  </si>
  <si>
    <t>Вывод нового клиентского пути в Потребительском кредите - анализ влияния на воронку Заявка-&gt;Выдача</t>
  </si>
  <si>
    <t>исключние доп.экрана по передаче согласия в сберавто, место размещения кнопки по походу на госуслуги для подтверждения дохода</t>
  </si>
  <si>
    <t xml:space="preserve">Задачи в работе: 1) Построить детальную воронку в разрезе каналов добавления объекта
2) Запуск welcome-стратегии для клиентов после покупки или добавления авто, анализ результатов воронки в разрезе сегментов добавления - кампания запущена, анализ воронки - в работе
3) Анализ охватной CRM-кампании по сервису шиномонтаж (детальная воронка от отправки коммуникаций до использования сервиса)
</t>
  </si>
  <si>
    <t>адаптация / упрощение клиентского пути, сокращение количества проверок, анализ и корректировка уровня одобрения по партнерам, изменение коммерческих условий</t>
  </si>
  <si>
    <t xml:space="preserve">анализ текущей воронки, анализ конкурентов, анализ клиентских путей лабораторией нейропсихологии, </t>
  </si>
  <si>
    <t xml:space="preserve">Резкое снижение воронки на этапе получения предложения по продукту </t>
  </si>
  <si>
    <t xml:space="preserve">Смена креативов в цифровых каналах методами </t>
  </si>
  <si>
    <t>Задачи нацеленные на рост органического трафика (SEO) - бесонечный скролл, краткий пересказ, умные AI ответы и другие</t>
  </si>
  <si>
    <t>Модификация продукта: предоставление возможности заключения многолетнего договора (на весь период кредитования) с автосписанием очередного платежа/оплата по графику</t>
  </si>
  <si>
    <t>Анализ пресейл карточки продукта в МП СБОЛ и составление плана доработок</t>
  </si>
  <si>
    <t>Облегчение и упрощение карточек продуктов</t>
  </si>
  <si>
    <t>В ДСЖ  ПК смотрим на проникновение и постоянно экспериментируем с разными моделями, влияющими на него</t>
  </si>
  <si>
    <t xml:space="preserve">Делаем открытие счета в один клик, которое встраивается бесшовно в процессы покупки инструментов </t>
  </si>
  <si>
    <t>Упрощение экранных форм, укрощение шагов процесса покупки, кол-ое исследование</t>
  </si>
  <si>
    <t>Улучшение карточки пересейл в МП СБОЛ, вывод функционала покупки ЗПИФ на БС в iOS через веб-вью, сабфлоу тестирования в МП СБОЛ (без перехода в СИ), one-click - открытие брокерского счета без ухода из процесса</t>
  </si>
  <si>
    <t>.1 Формирование маркетинговой активности с учетом отклонений по прошлой кампании. 2. Упрощение экранов тестирования для новых пайщиков</t>
  </si>
  <si>
    <t>1. Сокращение кол-ва шагов в оформлении ПДС 
2. Упрощенная карточка продукта  с простыми посылами для клиента
3. Интеграция с ЕПГУ для автозаполнения СНИЛС при оформлении ПДС</t>
  </si>
  <si>
    <t>Переработка карточек pre-sale: сокращение блоков, упрощение текстовок, запуск АБ тестов по карточкам, в том числе в разрезе сегментов</t>
  </si>
  <si>
    <t xml:space="preserve">Продающий баннер в МП СБОЛ. </t>
  </si>
  <si>
    <t>Реализация utm-меток для кампаний в сегмете Перехват; пилот по увеличению количества точек касаний</t>
  </si>
  <si>
    <t>Анализ рынка конкурентов
Цель анализа рынка: сравнение продукта с аналогичными по рынку, выявить зоны роста
Эффект: подтверждены продуктовые гипотезы
Результат исследования: сформулированы задачи и включены в бэклог продукта</t>
  </si>
  <si>
    <t xml:space="preserve">1. Сценарий адаптивного предложения Защиты квартиры и 2 АБ теста
2. Редизайн детальных карточек
3. Перезапуск модели склонности по модулям в МП СБОЛ 
</t>
  </si>
  <si>
    <t>изменили экран подключения ПУ Выгодный процесс в МП СБОЛ при возврате клиента по процессу и возможном желании отключить страховку, сейчас идет А/В тест, предварительные результаты - снижение отключений на 20%</t>
  </si>
  <si>
    <t>Запуск Акции на клиентов "Время побеждать", Гембы в 2х пилотных ТБ</t>
  </si>
  <si>
    <t>Редизайн процессов оформления продукта в МП СБОЛ, работа по разработке сквозных процессов</t>
  </si>
  <si>
    <t>Собрана кросс-командная фича-тим по улучшению клиентского пути  на шаге "подготовка к выдаче ипотеке" - самый трудный для клиента шаг воронки с наибольшим объёмом UX/UI
Лидирует команда "Кабинет участника сделки", по итогам Дизайн мышления будет сформирована дорожная карта по редизайну процесса.
В части неипотечной сделки сформировано описание целевого процесса, предполагающее уменьшение количества шагов и сокращение интерфейсов. Задача находится на согласовании у юристов и подразделения кибербезопасности
https://jira.sberned.ru/browse/LCSUPPORT-32805</t>
  </si>
  <si>
    <t>Корректировка таргетинга, устранение задержек, починка калькулятора и др.</t>
  </si>
  <si>
    <t>Регистрация и расчеты за 490</t>
  </si>
  <si>
    <t>Сокращение шагов в покупке полиса страхования недвижимости</t>
  </si>
  <si>
    <t>Реализация услуги Ставки на снижение для удержания клиента по истечении 13 месяцев с даты оформления ипотеки</t>
  </si>
  <si>
    <t>Анализ бенчмарков рынка, сведения данных в общий CJM, создание продуктового беклога для улучшения конверсии</t>
  </si>
  <si>
    <t>1 - Провели исследование по низкому cr от шторки тарифа до оформления. Разобрали топ причин. Провели встречу с маркетингом, вывели контр офер, через неделю ждем предложений по изменению наполнения продукта на полке. 
2 - Провели исследование по причинам снижения доли активаций е-сим. Выявили техническую проблему на билинге. Проблему устранили оперативно. Так же удалось выявить проблему со снижением % перехода в госключ из за перехода банка на СМЭВ - ищем варианты решения.</t>
  </si>
  <si>
    <t>Вывод цен на слитки в область сегмента сотрудника в СБОЛ.про — сейчас для этого приходится авторизовывать клиента и переходить в процесс продажи</t>
  </si>
  <si>
    <t>Сокращение шагов в подключение Прайм на флоу оформления вкладов и накопительных счетов</t>
  </si>
  <si>
    <t xml:space="preserve">в диджитал продажах 60% траффика терялось на экране конфликта с подпиской Прайм (среди клиентов, у которых есть подписка):
1) меняем вординг "все привилегии прайма включены", чтобы снизить страх потерь
2) доработки со стороны команды Прайм: заморозка подписки и возобновление после прекращения использования премиума
в масс ВСП: низкий % подключения опции "сохранение привилегии за деньги"
1) меняем сценарий продаж, добавляем выгоду на клиента (перс) - растим интерес
2) добавляем обязательный блок "реши, нужно ли сохранять за деньги"
3) разделяем мотивацию: часть платим без подключения платного сохранения, часть - в случае подключения сохранения
отдельный большой проект в диджитале для роста конверсии за счет персонализированного захода на продажу продукта. в проме более 2 тыс разных заходов, рост конверсии в "подключить"  в 1,6 - 2 раза  </t>
  </si>
  <si>
    <t xml:space="preserve">1. Вывели возможность купить 4 уровень пакета новым клиентам 2. Вывели новый способ привлечения - через ИИ-банкира 3. Сформировали кампейнинг на возврат клиентов отключивших пакет
</t>
  </si>
  <si>
    <t>Кастомизация промо-экран, сокращение количества экранов в ключевых сценариях</t>
  </si>
  <si>
    <t xml:space="preserve">проведение кампании по информированию возможности онлайн-наследства </t>
  </si>
  <si>
    <t>Анализ потерь конверсии при оплате по зарубежным QR</t>
  </si>
  <si>
    <t>Внедрение треггерного IVR с возможностью бесшовного перехода карты клиента на Сберкарту</t>
  </si>
  <si>
    <t>Автозаполнение полей ФИО при открытии экранной формы заключения зарплатного договора</t>
  </si>
  <si>
    <t>В МП СБОЛе собрали новую витрину привилегий и организовали рассылку на клиентов, где рассказали о привилегиях военных пенсионеров с ссылкой на витрину</t>
  </si>
  <si>
    <t xml:space="preserve">Разбор кейсов с территориями при привлечении ЦА для формирования стратегии </t>
  </si>
  <si>
    <t>Вывод нового канали привлечения клиентов - Сберkids</t>
  </si>
  <si>
    <t>Возможность подписания кредитного договора в СБОЛ по заявка, поданным на сайте (раньше можно было сделать только в ВСП)</t>
  </si>
  <si>
    <t>Вывод возможности оформления прожиточного минимума в СБОЛ (влияние на отток, транзакционную активность клиентов)</t>
  </si>
  <si>
    <t>работа с "вычищением" сегмента мигрантов из лишних коммуникаций
перестройка таргета по россиянам</t>
  </si>
  <si>
    <t>Недосточно средств для приема платежа, неактивная дебетовая карта для приема платежа, ошибки валидации реквизитов и другие</t>
  </si>
  <si>
    <t>Переключение сценария СБП на единый сценарий перевода по номеру телефона с рекомендациями банка, получателя, суммы. -50% по времени перевода,+4 п.п. CR для 150 млн переводов СБП/мес</t>
  </si>
  <si>
    <t>Выведение функционала в баннерное место в блоке Переводы и запуск кампании на поздравления близких.</t>
  </si>
  <si>
    <t>Расширение парка терминалов, запуск коммуникаций для клиентов, работа над сервисом</t>
  </si>
  <si>
    <t>Оценка дистрибуции в каналах продаж, раскрытие потенциала в сегменте ММБ, оценка производительности, выполнение амбиции по бизнес-плану доли рынка, PD, B2U, РГ с сегментом, ВКС с ТБ</t>
  </si>
  <si>
    <t>Ведутся доработки новой витрины в СБОЛ по оформлению (внедрение Q3) и проработка корней конверсии при оформлении карты на sberbank.ru</t>
  </si>
  <si>
    <t>1. Увеличено количество платежных ключей для обеспечения большего уровня оффлайн оплат в регионах с отключением интернета. 2. регулярные реактивационные кампании.</t>
  </si>
  <si>
    <t>анализ оттока портфеля января-февраля</t>
  </si>
  <si>
    <t xml:space="preserve">Анализ сценариев оплаты, сокращение шагов
Создание сценариев в "два клика" для ЖКХ
Ошибки в сценариях оплаты (корзина счетов и ОМ)
Увеличение счеов на клиента (при участии Тер банков), настройка услуг ПУ
</t>
  </si>
  <si>
    <t>Составление пайплайна по КСБ и МСБ для отработки сетью продаж</t>
  </si>
  <si>
    <t>Проработка пайпа по замещению оттока, переговоры с партнерами по возврату трафика</t>
  </si>
  <si>
    <t>Анализ отточных клиентов, запланирован запуск исследований/опроса по отточным клиентам</t>
  </si>
  <si>
    <t>Редизайн процесса назначения пенсии: https://jira.sberbank.ru/browse/PASCSP-5034
Список мероприятий: https://confluence.sberbank.ru/pages/viewpage.action?pageId=21268090778</t>
  </si>
  <si>
    <t xml:space="preserve">Исправление ux для увеличения конверсий </t>
  </si>
  <si>
    <t>Провести выборочный анализ на предмет корректности методики релевантности влияния оборота как маркер оттока/роста.</t>
  </si>
  <si>
    <t>Пересмотр методики мотивации сотрудников по продукту Перевод зарплаты в Сбер</t>
  </si>
  <si>
    <t>UX-оценка сценариев (Подключение ЗП, Просмотр информации в ЛК)</t>
  </si>
  <si>
    <t>Доп. информирование клиентов родителей о возможности выпуска Детской карты только законным представителем; Доп. коммуникация о необходимости забрать карту</t>
  </si>
  <si>
    <t>1. выявитьь причину отклонений, по результатам скорректировать 2. Увеличить %  дозвонов до клиентов</t>
  </si>
  <si>
    <t xml:space="preserve">Изменение клиентского пути по реферальной программе - исключение авторизации по sberid у референта </t>
  </si>
  <si>
    <r>
      <t xml:space="preserve">Проводился ли за последний квартал анализ воронки оттока?
</t>
    </r>
    <r>
      <rPr>
        <i/>
        <sz val="9"/>
        <color theme="4"/>
        <rFont val="Calibri"/>
        <family val="2"/>
      </rPr>
      <t>1 балл-все
0,5 часть</t>
    </r>
  </si>
  <si>
    <t>Анализ процесса закрытия продукта: экраны в СБОЛ, клиентский путь в физическом канале</t>
  </si>
  <si>
    <t>Сравнение с конкурентами процесса закрытия продукта, условий продукта или мониторинг новых фичей</t>
  </si>
  <si>
    <t>Выявление ключевых точек потрери клиентов - составлен ТОР 3 фактора и причины</t>
  </si>
  <si>
    <r>
      <t xml:space="preserve">Есть ли задачи/мероприятия по работе с отклонениями по воронке оттока?
</t>
    </r>
    <r>
      <rPr>
        <sz val="8"/>
        <color theme="4"/>
        <rFont val="Calibri"/>
        <family val="2"/>
      </rPr>
      <t>Да- 1 балл</t>
    </r>
  </si>
  <si>
    <t>анализировались потери в MAU КП, в кол-ве расчетов за период в разрезе каналов, сегментов и т.д.</t>
  </si>
  <si>
    <t>1. Фокусирование ВСП на операцию замена сейфа, вместо завершения договора при зарытии ВСП на переформат
2. Проработка доп мер в рамках отдельного плана</t>
  </si>
  <si>
    <t>Запуск кампейнинга, коллаборация с другими продуктами (вклады, слитки)</t>
  </si>
  <si>
    <t>Устранение UX долгов; выработка мер по работе с клиентами в условиях падающего рынка</t>
  </si>
  <si>
    <t>Работа с досрочными погашениями - Снижение объема кредитов, которые рефинанируются за счет кредитов других банков.</t>
  </si>
  <si>
    <t>анализ клиентских путей собственными силами и силами института нейропсихологии</t>
  </si>
  <si>
    <t>изменение клиентского пути, усиление кампейнинга (осведомленность о сервисе), запуск нового продукта (pos+xsell)</t>
  </si>
  <si>
    <t>Улучшение клиентского пути</t>
  </si>
  <si>
    <t xml:space="preserve">В основном через добавление в беклог разработки </t>
  </si>
  <si>
    <t>Модификация продукта: добавление возможности заключение многолетнего договора (на весь период кредитования) с автосписанием платежа по графику</t>
  </si>
  <si>
    <t>Анализ конкурентов и продуктов-заменителей, в которые перетекают средства клиентов после окончания договоров НСЖ</t>
  </si>
  <si>
    <t>Митигационные меры по удержанию клиентов на падающем рынке - баннер в МП Сбол с успокоительной коммуникацией и дальнейшими шагами доверительноого управляющего по ребалансировке портфеля</t>
  </si>
  <si>
    <t>создание онбординга по БПИФ</t>
  </si>
  <si>
    <t>Кампания при закрытии фонда ЗПИФ "Арендный бизнес" для привлечения клиентов в фонд ЗПИФ на брокерском счете</t>
  </si>
  <si>
    <t>Маркетинговые активности, улучшение клиентского пути оформленного продукта: онлайн-отображение, доступ к отчетам, бандл по ОПИФ в СБ1</t>
  </si>
  <si>
    <t>Запуск акции по розыгрышу денежных призов</t>
  </si>
  <si>
    <t xml:space="preserve">Кампейн по черновикам продукта </t>
  </si>
  <si>
    <t>Реализация e-mail рассылок для Клиентов с действующим полисом от СБС</t>
  </si>
  <si>
    <t>UX/UI-тестирование:
Цель: проверка продуктовой гипотезы
Эффект: гипотеза подтверждена
Результат исследования: внесены изменения в клиентский путь</t>
  </si>
  <si>
    <t>1. Редизайн пролонгации (+2 этапа)
2. Работа с возвратом клиентов ( по старому портфелю)
3. Сервисная кампания по автосписаниям</t>
  </si>
  <si>
    <t>изменили интеграционное взаимодействие между АС БС и АС ЕКП, уровень расторжений по ДСЖ ПК с рассрочкой платежа стабилизировался</t>
  </si>
  <si>
    <t>Вывод Агента в цифровом ассистенте по удержанию клиентов, миграции клиентов со старого продукта на новый</t>
  </si>
  <si>
    <t>В рамках ипотечной сделки выявлен ряд застройщиков не готовых работать с двумя типами расчётов (сервис безопасных расчётов по договорам купли-продажи и аккредитив по договорам долевого участия), организована ускоренная миграция на аккредитив</t>
  </si>
  <si>
    <t>В неипотеке сформированы топ-3 причины оттока до целевого действия. Разработан процесс возврата клиента через подключение менеджера.</t>
  </si>
  <si>
    <t xml:space="preserve">Для СБОЛ, СБОЛ.про отток - неактивные симкарты после оформления. До этого описывал разбор ошибок разобранных и мероприятий для роста доли активных. 
Для СБОЛ.про проводили так же превентивное мероприятие - внедрили оплату в процесс оформления, так же в ближайшем релизе выводим оплату Спасибо. </t>
  </si>
  <si>
    <t>Сокращение кол-ва экранов на флоу отписки. Персонализация экранов под пользователя, в зависимости от сервисов утилизации.</t>
  </si>
  <si>
    <t>запуск сценариев по удержанию клиента при нажатии на кнопке "остановить автопролонгацию" - Q4
запуск кампаний "вернись на продукт" для клиентов, которые находятся на уровне 0 (привилегии отключены, критерии пока не выполнены): диджитал/ассистенты/сеть</t>
  </si>
  <si>
    <t>Возврат клиентов отключивших пакет - через постановку задач на клиентских менеджеров, кампейнинг и спец оффер на возврат</t>
  </si>
  <si>
    <t>доработка  ИИ-агента по наследству</t>
  </si>
  <si>
    <t xml:space="preserve">Был сформирован свод школ, которые попали в отток. Проведены переговоры с каждой школой по причинам оттока и возможности возобновления сотрудничества.  </t>
  </si>
  <si>
    <t>Материальная поддержка, например , в виде бонусов спасибо для клиента с целью его удержания</t>
  </si>
  <si>
    <t xml:space="preserve">В течение 26 года постепенно выводится процесс удержания клиента с использованием ИИ-Агентов. За последний квартал функционал нефинансового удержания клиентов выведен на блок ГФ </t>
  </si>
  <si>
    <t>1. Изменение тарифных условий, как топ 1 жалоба в CSI опросе.</t>
  </si>
  <si>
    <t>Внедрение экрана подтверждения при переводе сертификата, что снизило % возвратов сертификатов отправителем/получателем.</t>
  </si>
  <si>
    <t>Работа над ошибками из-за которых клиенты перестали использовать сервис, еженедельная аналитика поведения клиентов, запуск коммуникаций (опросов) и тд.</t>
  </si>
  <si>
    <t>покрытие оттекающих клиентов задачами на удержание, оценка качества выставленных задач, рабочая группа с сегментом ММБ</t>
  </si>
  <si>
    <t>Изменение процесса закрытия карты в МП СБОЛ с предложением нового тарифа ОТК для клиентов склонных к оттоку (тираж функционала в июне)</t>
  </si>
  <si>
    <t>Аналогично предидущей воронке.</t>
  </si>
  <si>
    <t>анализ оттока январь-ферваль</t>
  </si>
  <si>
    <t xml:space="preserve">Работа с качеством счетов, реализовано: 
Дом Анилиз источника происхождения объекта и отображение онбординга «Требует уточнения клиента»
ДомАнализ типа помещения по данным из счета 
(кв.; мм; клад.; парк.)
Подготовка счетовСнизили время в очереди подготовки счета для клиента после загрузки от Поставщика услуг. Технически доработки. 
Пуши по счетамСинхронизация запросов поставщику услуг для получения счета и формирования пуша о счете клиенту
Квитовка счетовУдаляем штрафы клиентов, если были оплачены вне СБОЛа. Получение информации от ГИС ГМП.
Квитовка счетовДоработали сервис квитования уже оплаченных счетов, ранее такие счета могли отображаться клиентам, как переплаченный счет.
КалендарьРеализован сервис синхронизации атрибутов данных при изменении: частичной оплате/ полной оплате при дублировании данных в календаре
Реестры начисленийТиражировали мониторинг аномальных сумм в реестрах от Поставщиков услуг (исключает передач начислений за общежития и др. помещения)
</t>
  </si>
  <si>
    <t>Мониторинг заявок на подключение продукта</t>
  </si>
  <si>
    <t>Запуск исследование\опросов по отточным клиентам</t>
  </si>
  <si>
    <t>https://confluence.sberbank.ru/pages/viewpage.action?pageId=21268090778</t>
  </si>
  <si>
    <t>общая задача с предыдущей</t>
  </si>
  <si>
    <t>Оповещения сотрудникам сопровождения</t>
  </si>
  <si>
    <t>Исследование причин оттока и программы лояльности; согласование новых механик по лояльности</t>
  </si>
  <si>
    <t>1. настроен процесс выявления причин оттока 2. внедрен дополнительный шаг коммуникации с клиентом для сохранения перед переводом сделки в отток</t>
  </si>
  <si>
    <r>
      <t xml:space="preserve">Настроены ли автоматические оповещения по системным сбоям?
</t>
    </r>
    <r>
      <rPr>
        <sz val="8"/>
        <color theme="4"/>
        <rFont val="Calibri"/>
        <family val="2"/>
      </rPr>
      <t>1 балл -ДА</t>
    </r>
    <r>
      <rPr>
        <sz val="8"/>
        <rFont val="Calibri"/>
        <family val="2"/>
      </rPr>
      <t xml:space="preserve">
</t>
    </r>
    <r>
      <rPr>
        <sz val="8"/>
        <color theme="4"/>
        <rFont val="Calibri"/>
        <family val="2"/>
      </rPr>
      <t>0,5  баллов частично</t>
    </r>
    <r>
      <rPr>
        <sz val="8"/>
        <rFont val="Calibri"/>
        <family val="2"/>
      </rPr>
      <t xml:space="preserve">
системные сбой - событие в IT-инфраструктуре продукта или внешней инфраструктуре, которое приводит к недоступности или некорректной работе продукта для клиентов</t>
    </r>
  </si>
  <si>
    <t>При технических проблемах срабатывает оповещение сотрудников сопровождения, далее при необходимости привлекается продуктовая команда</t>
  </si>
  <si>
    <t xml:space="preserve">Мониторинг осуществляет сопровождение продукта </t>
  </si>
  <si>
    <t>В рамках общего мониторинга инцидентов в трайбе</t>
  </si>
  <si>
    <t xml:space="preserve">Дежурная смена информирует о сбоях </t>
  </si>
  <si>
    <t>изменила</t>
  </si>
  <si>
    <t>При тех сбоях срабатывает мониторинг и оповещение команды сопровождения, напрямую продуктовой команде автоматические оповещения не приходят</t>
  </si>
  <si>
    <t>Автоматически информируется группа сопровождения. Далее коллеги привлекают при необходимости команду</t>
  </si>
  <si>
    <t>Отслеживание системных сбоев осуществляется командой сопровождения ЕФС. Системные сбои на стороне бэковой системы АСБС частично отслеживаются вручную</t>
  </si>
  <si>
    <t xml:space="preserve">Настроено у Сопровождения + информирование </t>
  </si>
  <si>
    <t>Автотесты</t>
  </si>
  <si>
    <t xml:space="preserve">у платформенной команды УКО Пакеты услуг - да, для нашей команды только участие в группах рассылки </t>
  </si>
  <si>
    <r>
      <t xml:space="preserve">Настроены ли автоматические оповещения по ключевым бизнес-метрикам?
</t>
    </r>
    <r>
      <rPr>
        <sz val="8"/>
        <color theme="4"/>
        <rFont val="Calibri"/>
        <family val="2"/>
      </rPr>
      <t xml:space="preserve"> В части ключевых бизнес-метрик (1 балл)
0,5  баллов частично</t>
    </r>
    <r>
      <rPr>
        <sz val="8"/>
        <rFont val="Calibri"/>
        <family val="2"/>
      </rPr>
      <t xml:space="preserve">
метрики целей/драйверов/показатели воронки-светофоры/настроенный модуль отклонений/ сообщения в почту</t>
    </r>
  </si>
  <si>
    <t>задача по настройке бизнес-мониторинга в проработке</t>
  </si>
  <si>
    <t xml:space="preserve">Не видим необходимости, так как основные </t>
  </si>
  <si>
    <t>Пользуемся онлайн табло</t>
  </si>
  <si>
    <t>Оповещения не настроены. Настроен Дэш в навигаторе с еженедельным обновлением (хотелось бы ежедневное обновление по расширенным метрикам/драйверам)</t>
  </si>
  <si>
    <t>Какие продуктовые механики настроены по вашему продукту?</t>
  </si>
  <si>
    <t>Предложенные варианты неподходят для моего продукта</t>
  </si>
  <si>
    <t>Какие продуктовые механики применяете вы?</t>
  </si>
  <si>
    <t>Свой вариант механники</t>
  </si>
  <si>
    <t xml:space="preserve">Если мы говорим о настройке "продукта" в триггерах коммуникаций, то у нас настроено только 2 механики: открытие и черновики. Другие наши инициативы кампейн не принял в беклог, хотя у нас был целый список с запросом на триггеры. </t>
  </si>
  <si>
    <t>Продажа согласно технологии продаж (индивиуальная финансовая рекомендация - ИФР)</t>
  </si>
  <si>
    <t>Привлечение новых клиентов за счет ставок по Долговому ЦФА АО КИБ</t>
  </si>
  <si>
    <t>Диджитальное привлечение</t>
  </si>
  <si>
    <t>Мы сегодня только запускаем активное привлечение</t>
  </si>
  <si>
    <t>Основными метриками продукта являются: объем запросов между банком и госорганом, время исполнения запросов, количество ошибок</t>
  </si>
  <si>
    <t>непонятно</t>
  </si>
  <si>
    <t>тираж на партнерскую базу, вывод нового функционала как инфоповод для переговоров с партнерами</t>
  </si>
  <si>
    <t>Онбординг, Монетизация, Вовлечение(листинг).</t>
  </si>
  <si>
    <r>
      <t xml:space="preserve">Как работает механика перекрестных продаж (cross-sell)?
</t>
    </r>
    <r>
      <rPr>
        <i/>
        <sz val="8"/>
        <color theme="4"/>
        <rFont val="Calibri"/>
        <family val="2"/>
      </rPr>
      <t xml:space="preserve">В процессе оформления и после покупки 1 балл
Только в процессе оформления 0,5 балл
Только после покупки 0,5 балл
Затрудняюсь ответить 0 баллов
</t>
    </r>
    <r>
      <rPr>
        <sz val="8"/>
        <rFont val="Calibri"/>
        <family val="2"/>
      </rPr>
      <t xml:space="preserve">
</t>
    </r>
  </si>
  <si>
    <t>есть кросс сейл в процессе оформления с ОСАГО на авто</t>
  </si>
  <si>
    <t>Обучение клиентов</t>
  </si>
  <si>
    <r>
      <t xml:space="preserve">Как работает механика удержания клиентов?
</t>
    </r>
    <r>
      <rPr>
        <sz val="8"/>
        <color theme="4"/>
        <rFont val="Calibri"/>
        <family val="2"/>
      </rPr>
      <t>Активная механика за кв. (Настроена механика по удержанию клиентов (создание ценности, скидка, бонусы, промо, и тд))
- информационная камуникация (0,5 балл)
- создание ценности (0,5 балл)</t>
    </r>
  </si>
  <si>
    <t>За счет предоставления продуктовых привилегий и установке критериев бесплатности</t>
  </si>
  <si>
    <t>ИЗМЕНИЛА</t>
  </si>
  <si>
    <t>ОТдельный процесс в СБОЛ Про в процессе расторжения  / назначения выплаты</t>
  </si>
  <si>
    <t>Скрипты контактного центра, виртуальный ассистент, экраны удержания в процессе расторжения</t>
  </si>
  <si>
    <t>Изменили</t>
  </si>
  <si>
    <r>
      <t xml:space="preserve">Как работает механика возврата? (Настроена механика по возврату клиентов
(создание ценности, скидка, бонусы, промо, и тд))
</t>
    </r>
    <r>
      <rPr>
        <sz val="8"/>
        <color theme="4"/>
        <rFont val="Calibri"/>
        <family val="2"/>
      </rPr>
      <t>Активная механика за кв.
- информационная камуникация (0,5 балл)
- создание ценности (+0,5 балл)
Если выбрано только Создание ценности - 1 балл (покрывает 2 пункта сразу)</t>
    </r>
  </si>
  <si>
    <t>Целевые кампании</t>
  </si>
  <si>
    <t>Ведется прозвон клинтов , которые отказались от выдачи кредита в период охлаждения</t>
  </si>
  <si>
    <t>Управление метриками механник</t>
  </si>
  <si>
    <r>
      <t xml:space="preserve">Опишите метрики, которые вы используете для мониторинга и оценки эффективности работы механики
</t>
    </r>
    <r>
      <rPr>
        <sz val="8"/>
        <color theme="4"/>
        <rFont val="Calibri"/>
        <family val="2"/>
      </rPr>
      <t>есть метрики на мониторинге + 0,5 баллов</t>
    </r>
  </si>
  <si>
    <t>НЕТ МЕТРИК</t>
  </si>
  <si>
    <t>Настроена механика по гибкому изменению условий продукта, персонализация до клиентских подсегментов</t>
  </si>
  <si>
    <t>Доступно частичное изменение без привлечения IT разработки</t>
  </si>
  <si>
    <t>Возможно частичное изменений опций, но применимо только к Андроиду, с iOS завязка на релизный цикл</t>
  </si>
  <si>
    <t>Планируются доработки, которые позволят настраивать функционал в зависимости от сегмента и возраста, а также запускать АБ тесты без дополнительных доработок</t>
  </si>
  <si>
    <t>Можем изменить настройки в разрезе сегментов (возраст, канал), запускать АБ-тесты без доп. разработки</t>
  </si>
  <si>
    <t>В продуктах есть админ панели, где можно менять конфигурацию. Для каких-то изменений требуется IT-разработка.</t>
  </si>
  <si>
    <t>В продукте нет опций</t>
  </si>
  <si>
    <t>Часть продуктовых параметров можно настроить в различных справочниках АС банка, а часть требует доработок на стороне ИТ. Примеры выше не содержат нужного ответа, т.к. в зависимости от сценария и изменяемых параметров может потребоваться разный подход</t>
  </si>
  <si>
    <t>Да, но только ценообразование</t>
  </si>
  <si>
    <t>Да, могу изменить набор опций по продукту</t>
  </si>
  <si>
    <t>Не понимаю вопрос. В основом все триггерные механики - ИТ работа кампейна и донастройка клиентского пути внутри сервиса в зависимости от CJM</t>
  </si>
  <si>
    <t>Персонализация тарифов и набора опций в продукте - в плане на 26-27г</t>
  </si>
  <si>
    <t>Доработки сильно влияют на пространство СБОЛ, делаем совместно с командой СБОЛ</t>
  </si>
  <si>
    <t>Формирование и валидация гипотез/инициатив</t>
  </si>
  <si>
    <r>
      <t xml:space="preserve">Для задач от бэклога аналитиков по продукту связанных с исследованиями ≥40%
</t>
    </r>
    <r>
      <rPr>
        <i/>
        <sz val="8"/>
        <color theme="4"/>
        <rFont val="Calibri"/>
        <family val="2"/>
      </rPr>
      <t>Для продуктовых аналитиков -анализ бэклога в Jira/Сбертрек по задач на основе LLM  модели
Для штабных аналитиков деш в Навигаторе</t>
    </r>
  </si>
  <si>
    <t>На текущий момент системная работа с сегментацией базы, исследованиями и гипотезами только выстраивается. Провели базовую сегментацию автолюбителей, строим первые CRM кампании по сегментным гипотезам</t>
  </si>
  <si>
    <t xml:space="preserve">Добилась и вышел аналитик с июня. Жду погружения и смогу ответить на этот вопрос. </t>
  </si>
  <si>
    <t>вакансия в подборе, аналитик еще не вышел</t>
  </si>
  <si>
    <t>в команде нет аналитиков данных</t>
  </si>
  <si>
    <t>Аналитик данных скоро появится в команде, планирую 20-30% его ресурса отводить на исследование данных</t>
  </si>
  <si>
    <t>За исследованиями обращаемся в штаб РБ</t>
  </si>
  <si>
    <t>Исследования через данные выполняет ВП, БА и addhoc запросы в штаб</t>
  </si>
  <si>
    <t>Мониторинг по штабам (https://navigator.sigma.sbrf.ru/gdash/1000001315)+ оценка продуктовых аналитиков</t>
  </si>
  <si>
    <t>Сотрудник оформлен менее 3 месяцев назад</t>
  </si>
  <si>
    <t>Приложите ссылку на бэклог задач аналитиков данных (DA) по вашему продукту</t>
  </si>
  <si>
    <t>бэклог хранится в Taska, нужно получать доступы
https://sberfriend.sberbank.ru/sberfriend/#/taskTracker/boards/</t>
  </si>
  <si>
    <t>https://confl uence.sberbank.ru/pages/viewpage.action?pageId=21597227614</t>
  </si>
  <si>
    <t>https://confluence.sberbank.ru/pages/viewpage.action?pageId=16315384978</t>
  </si>
  <si>
    <t xml:space="preserve">https://confluence.sberbank.ru/pages/viewpage.action?pageId=16315384978 </t>
  </si>
  <si>
    <t>https://confluence.sberbank.ru/display/CBPCTO/22.06.2026-28.06.2026</t>
  </si>
  <si>
    <t>https://sbertrack.sberbank.ru/swtr/units/all?space=CI8LDDG1KY&amp;tenant=default&amp;spaces=%5B%7B%22label%22%3A%22Аналитика+%5C%22АВТО%5C%22%22%2C%22value%22%3A%22CI8LDDG1KY%22%7D%5D</t>
  </si>
  <si>
    <t>ведем в excel</t>
  </si>
  <si>
    <t>Бэклог а екселе</t>
  </si>
  <si>
    <t>беклог ведется в ручном режиме</t>
  </si>
  <si>
    <t>https://jira.delta.sbrf.ru/secure/RapidBoard.jspa?rapidView=34057&amp;projectKey=BSAVTO&amp;view=planning.nodetail&amp;quickFilter=191517&amp;issueLimit=100#</t>
  </si>
  <si>
    <t>https://jira.sberbank.ru/secure/RapidBoard.jspa?projectKey=KPDS&amp;rapidView=21722#</t>
  </si>
  <si>
    <t>https://jira.sberned.ru/projects/PRIMA/issues/PRIMA-2045?filter=allopenissues</t>
  </si>
  <si>
    <t>https://jira.sberned.ru/secure/RapidBoard.jspa?rapidView=1645&amp;view=planning.nodetail&amp;quickFilter=10170&amp;issueLimit=100#</t>
  </si>
  <si>
    <t>https://jira.sberned.ru/secure/RapidBoard.jspa?rapidView=1647&amp;view=planning.nodetail&amp;quickFilter=9261&amp;issueLimit=100#</t>
  </si>
  <si>
    <t>https://jira.sberned.ru/secure/RapidBoard.jspa?rapidView=1650&amp;projectKey=LIMA&amp;quickFilter=9157#</t>
  </si>
  <si>
    <t>https://jira.sberned.ru/secure/RapidBoard.jspa?rapidView=1650&amp;quickFilter=9080#</t>
  </si>
  <si>
    <t>https://jira.sberned.ru/secure/RapidBoard.jspa?rapidView=1645&amp;view=planning.nodetail&amp;quickFilter=9019&amp;issueLimit=100#</t>
  </si>
  <si>
    <t>ведется в таблице</t>
  </si>
  <si>
    <t>на команду работает 1 аналитик, задачи ставятся на daily</t>
  </si>
  <si>
    <t>https://sbertrack.sberbank.ru/swtr/board/b5380d96-6b2a-4846-9a42-ac7e877607cf?space=PSDA&amp;tenant=default&amp;spaces=%5B%7B%22label%22%3A%22Premium_Solutions_DA%22%2C%22value%22%3A%22PSDA%22%7D%5D         (аналитик Шеремет А)</t>
  </si>
  <si>
    <t>https://jira.sberbank.ru/browse/GPSFRONT</t>
  </si>
  <si>
    <t>https://jira.sberbank.ru/secure/RapidBoard.jspa?rapidView=35578&amp;projectKey=DBB2DTANLC&amp;quickFilter=178597#</t>
  </si>
  <si>
    <t>https://jira.sberbank.ru/secure/RapidBoard.jspa?projectKey=DBB2DTANLC&amp;rapidView=35578</t>
  </si>
  <si>
    <t>Бэклог ведет команда Антона Федосеева</t>
  </si>
  <si>
    <t>https://jira.sberbank.ru/projects/DBB2DTANLC/issues/DBB2DTANLC-6262?filter=allopenissues</t>
  </si>
  <si>
    <t>Задачи в бэклоге Антона Федосеева</t>
  </si>
  <si>
    <t>https://jira.sberbank.ru/issues/?jql=project%20%3D%20VOTSLHGUWJ%20AND%20assignee%20in%20(%2220652724%22)%20ORDER%20BY%20priority%20DESC%2C%20updated%20DESC</t>
  </si>
  <si>
    <t>https://confluence.sberbank.ru/pages/viewpage.action?pageId=20278200110#expand-Q226</t>
  </si>
  <si>
    <t>https://confluence.sberbank.ru/pages/viewpage.action?pageId=22475251303#</t>
  </si>
  <si>
    <t>https://jira.sberned.ru/projects/LIMA/issues/LIMA</t>
  </si>
  <si>
    <t>В контуре ЦПЛ</t>
  </si>
  <si>
    <t>по NPS, по Сберкнижкам, по Price seeker</t>
  </si>
  <si>
    <t>A/B-тест по фин. эффекту по кредитному потенциалу (части пользователей отключали функционал). Исследовали различные срезы, сегменты и сравнивали эффекты на различные кредитные продукты</t>
  </si>
  <si>
    <t>Анализ валютных остатков по нерезидентам</t>
  </si>
  <si>
    <t>1. Сезонность новых аренд по сейфам
2. Анализ онлайн аренды</t>
  </si>
  <si>
    <t>1. Влияние бонусов Спасибо на уровень возврата клиентов, 2. Корреляция рыночной цены золота со спросом на монеты из драг металлов</t>
  </si>
  <si>
    <t>Исследование знаний клиентов</t>
  </si>
  <si>
    <t>Консистентность кредитных решений между продуктами (отказ по одному продукту, одобрение по другому). Найдены зоны роста на стуке ПК и КК</t>
  </si>
  <si>
    <t>процесс оформления автокредита (цель, сроки , удобство, причины отказа)</t>
  </si>
  <si>
    <t>Тестирование офферов раздела Авто для ФРК. Цель - проверить понятность и привлекательность различных продуктовых офферов для использования в продуктовых бандлах и акциях, а также для ФРК. Наиболее привлекательные офферы определены. Идет подготовка акции для ФРК в сентябре</t>
  </si>
  <si>
    <t>Запуск сервиса оплаты частями в переводах и платежах</t>
  </si>
  <si>
    <t>лаборатория нейропсихологии, клиенткий путь в оффлайне BNPL, клиентский путь в онлайне образрвательных кредитов</t>
  </si>
  <si>
    <t>Пилот с триггерной коммуникацией с клиентами с Т+1 от дня зарплаты для привлечения в частотный обязательный продукт ОСАГО и низкочастотный добровольный Каско</t>
  </si>
  <si>
    <t xml:space="preserve">Оценка потенциала ИнвестКопилки 14+ в сегменте, качественные исследования. Количественное исследование о причинах отказа в открытии сервиса. Количественное исследование о причинах закрытия сервиса. Корридорные исследования по новому функционалу регулярные. А/Б тесты кампейна. А/Б тест запускаем при выводе нового функционала Автонакоплений. Потом еще один А/Б на процессе открытия. </t>
  </si>
  <si>
    <t>в рамках редизайна процесса</t>
  </si>
  <si>
    <t>Тестирование прототипа по новому клиентскому пути оформления продукта на пользователях</t>
  </si>
  <si>
    <t>Качественное исследование карточки пресейл в МП СБОЛ по продукту для масс-сегмента.
Цель - оценить удобство карточки и доступность информации.
Полученные результаты дали ценную информацию для дальнейших изменений для улучшения UX</t>
  </si>
  <si>
    <t>Количественные исследования по продукту ГарантКапитал
Цель:Выявление востребованности новой функции, связанной с получением регулярных выплат фиксированного размера от прироста капитала по страховому инвестиционному продукту
Результат исследования: Хотя большая часть клиентов выражает предпочтительность полного возврата вложенных средств путём капитализации, существует заметный сегмент аудитории, заинтересованный в получении регулярных выплат</t>
  </si>
  <si>
    <t>проникновение продукта и факторы, влияющие на него. тестирование разных моделей склонности</t>
  </si>
  <si>
    <t>количественное исследование на предмет 1) Чувствительность к комиссии. 2) Роль сотрудника банка (ассистирование vs продажа за клиента). 3) Канал и точка приобретения.</t>
  </si>
  <si>
    <t>Исследование клиентского пути по покупке ЗПИФ на брокерском счете.
Цель: определить наиболее удобный для клиентов порядок полей в процессе покупки
Эффект: улучшение клиентского пути, увеличение конверсии в покупку
Результат: по итогам исследования был выбран оптимальный порядок полей</t>
  </si>
  <si>
    <t>Исследование процесса удержания в СБОЛ Про.</t>
  </si>
  <si>
    <t>АБ-тест по коротким карточкам:
Цель: При помощи снижения когнитивной нагрузки и улучшения пользовательского опыта, повысить конверсию из просмотра pre-sale карточки в оформление продукта
Эффект: повышение конверсии из просмотра pre-sale карточки в оформление продукта
Результат: за 2 недели тестирования увидели повышение конверсии на 7% , итог будет подведен в конце июня</t>
  </si>
  <si>
    <t>Исследование по UI / UX оплаты бонусами СберСпасибо за страховку, исследование ЭФ пути оформления при помощи ИИ.</t>
  </si>
  <si>
    <t xml:space="preserve">"коридорное исследование" по онлайн отображению статусов по продукту. Цель: Выбор наиболее понятного варианта отображения информации для клиента. Эффект: снижение обращений. Результат: выбран оптимальный вариант и реализовано онлайн отображение. ведется мониторинг снижения жалоб клиентов. </t>
  </si>
  <si>
    <t>не проводилось</t>
  </si>
  <si>
    <t>Анализ рынка конкурентов, UX/UI-тестирование.
Цель анализа рынка: сравнение продукта с аналогичными по рынку, выявить зоны роста
Эффект: подтверждены продуктовые гипотезы
Результат исследования: сформулированы задачи и включены в бэклог продукта
UX/UI-тестирование:
Цель: проверка продуктовой гипотезы
Эффект: гипотеза подтверждена
Результат исследования: внесены изменения в клиентский путь</t>
  </si>
  <si>
    <t>Опрос по детальным карточкам, опрос по коммуникациям, Ui/Ux по доработкам ( бонусы спасибо</t>
  </si>
  <si>
    <t>проводили исследование рынка силами СК СБСЖ, т.к. в ПАО Команду исследований сократили
результат - стратегическое планирование развития продукта соответствует рыночным трендам</t>
  </si>
  <si>
    <t>Исследование CJM по покупке полисов конкурентов в МП и отделениях, условий продуктов конкурентов, способов отключений продукта</t>
  </si>
  <si>
    <t>Исследование не проводили, цель вывести Е2Е процесс и поставить продукт для неквалифицированных инвесторов, чтобы провести исследование клиентского пути на боевом СБОЛ</t>
  </si>
  <si>
    <t>Исследование по количеству касаний менеджером сделки.
Выявили наиболее уязвимые точки в процессе, требуюзие оптимизации, а также наиболее нагруженные для клиента с точки зрения UX/UI, приводящие к контактам с Фабрикой.
Результат - сформирован план по оптимизации работы с документами, а также организовано дизайн-мышление для наиболее нагруженного участка процесса</t>
  </si>
  <si>
    <t xml:space="preserve">Дизайн А/Б теста </t>
  </si>
  <si>
    <t>Неипотека - анализ источников привлечения</t>
  </si>
  <si>
    <t>Исследование потребностей клиентов в сервисах Моей Недвижимости</t>
  </si>
  <si>
    <t>1) Исследование по налоговому вычету
Цель - проверка гипотезы о готовности клиентов авансировать налоговый вычет за оплату.
Гипотеза подтверждена. 49 % клиентов дали согласие
2) Исследование по снижению ставки: анализ оттока клиентов на рефинансирование при наличии/отсутствие опции "Ставка на снижение". Исследование в работе</t>
  </si>
  <si>
    <t>Влияние знакомых объектов на время сделки, анализ профиля клиента в сделках, исследование по оптимизации задач в сделке на менеджере</t>
  </si>
  <si>
    <t xml:space="preserve">Почему клиенты не оформляют сим-карту после 3+ визитов в приложение Сбербанк Онлайн.
Выявили основные барьеры - знание оператора, клиенты не находят информацию о покрытии, не видят для себя выгоды.
Мы сейчас в активной стадии переработки процесса оформления, исследование поможет сделать правильное наполнение стартовой страницы. Так же на основании его проводим серию всстреч с маркетингом на предмет выделения выгод в тарифах. </t>
  </si>
  <si>
    <t>Опрос по способам оплаты слитков.</t>
  </si>
  <si>
    <t xml:space="preserve">Корреляцию получаемой выгоды от продукта с оттоком в разных разрезах и сегментах
</t>
  </si>
  <si>
    <t xml:space="preserve">1 (DA): влияние новой опции Самокат на POS оборот клиентов в Самокате, привлечение новых клиентов в сервис. цель - посчитать эффекты на экосистему и принять решение о необходимость проведения соинвестов
2 (DA): падения/переходы между уровнями для оценки оттока с продукта и поиск причин оттока (естественный или триггерный) 
3 (CustDev): исследование существующего раздела "Премиальная поддержка", поиск точек для улучшения клиентского пути </t>
  </si>
  <si>
    <t>1) Анализ клиентов "фродеров", которые злоупотребляют проходами в бизнес-залы/рестораны, их влияние на PL 2) Анализ долгосрочных эффектов от "ухудшения" программы лояльности</t>
  </si>
  <si>
    <t>Проводили тестовую кампании по привлечению подписчиков за баллы "Спасибо", предлагали разное вознаграждения. Результаты, что предложение баллов спасибо не дает значимого влияние на склонность клиентов давать согласие на доступ к госуслугам.</t>
  </si>
  <si>
    <t>проводили самостоятельно
влияние оттока и притока ФОТ</t>
  </si>
  <si>
    <t xml:space="preserve">За последний квартал не проводили исследований </t>
  </si>
  <si>
    <t>Глубинные интервью с мерчантами по востребованности персофлайна и потенциалу бизнес-модели: подтвердили востребованность, оценили готовность платить примерно 7,5% оборота доп. трафика</t>
  </si>
  <si>
    <t>Отток ФЛ из банка после события перевода карты в личную (на платный тариф)</t>
  </si>
  <si>
    <t>анализ личных кабинетов конкурентов на наличие нового функционала, связанного с сопровождением юр лиц по зарплатному проекту</t>
  </si>
  <si>
    <t>В 3-4 квартале 2025 года проводилось исследование сегмента военные пенсионеры. Анализировались предпочтения среди продуктов, что важно для клиента, знания об экосистеме и пр.</t>
  </si>
  <si>
    <t>Анализ оттока операций оплаты проезда биометрией в метро</t>
  </si>
  <si>
    <t xml:space="preserve">Качественные исследования рынка по родителям и детям (опросы, юзабилити-тестирование). Коридорные исследования (работа на оборудование в рамках гемб), интервью с стейколдерами. </t>
  </si>
  <si>
    <t>Проводили анализ по подведению итогов стратегии 2023- 2026. Динамика платежей, увидели элементы выполнение стратегии и зоны роста</t>
  </si>
  <si>
    <t>На сайте банка проводился АБ тест по предложению клиентам подать заявку на оформление КК не на сайте, а в СБОЛ. Цель - повысить конверсионную воронку. Результат исследования - при редиректе клиента в СБОЛ конверсионная воронка улучшилась на 5%. Как итог - тиражировали изменения в клиентских путях</t>
  </si>
  <si>
    <t>A/B-тест: сравнение модели поведения клиентов с установленным прожиточным минимумом и без</t>
  </si>
  <si>
    <t>Не проводили</t>
  </si>
  <si>
    <t>исследование оттока клиентов, подвергшихся блокировкам комплаенс при переводе за рубеж</t>
  </si>
  <si>
    <t>Цель: выявить причины уменьшения когорт новых клиентов оплаты мобильной связи.  Результат исследования: выявлена проблем поиска точки входа в мобильную связь на новом табе Платежи. Эффект: определена потребность изменить навигацию клиента в СБОЛ.</t>
  </si>
  <si>
    <t>Исследование причин падения обьемов переводов РФ</t>
  </si>
  <si>
    <t>Расчет динамики кофициента виральности (доля клиентов, кто получил перевод сертификата, ему понравилось и он сам стал дарить сертификат другим)</t>
  </si>
  <si>
    <t>Почему клиенты платят по био в различных магазинах, но не в сети Х5</t>
  </si>
  <si>
    <t>CSI АС Ритм, имплементация эквайринга (B2B исследование), причины оттока, реклама на терминалах, ценовые ранги, рынок по кассам</t>
  </si>
  <si>
    <t>Расчет выгоды клиентов в динамике 2024-2025-2026 исходя из суммы собираемых комиссий и предоставляемой лояльности</t>
  </si>
  <si>
    <t>Детализация оттока, поиск инсайтов и корневых причин.
Эффект: обнаружены зависимости и причины оттока у групп клиента из регионов подверженных регулярному отключению интернета - сформирована мера по решению (увеличение кол-ва платежных ключей позволяющих совершать оплату без использования сети интернет).</t>
  </si>
  <si>
    <t>анализ оттока</t>
  </si>
  <si>
    <t xml:space="preserve">Группировка обектов в календаре и отображение суммы платежей за месяц.
Позволило придти к общеиу решению группировать платежи внутри Объекта. 
Сумма платежей за месяц показало серые результаты, будем провоедить АВ тесты 
</t>
  </si>
  <si>
    <t>исследование по возможности увеличения доли рынка, влияние дизайна на конверсию платежной страницы</t>
  </si>
  <si>
    <t>клиентский опыт по новым фичам</t>
  </si>
  <si>
    <t>Retention клиентской базы</t>
  </si>
  <si>
    <t>За последний квартал исследований не проводили, но материалы за предыдущие периоды можно посмотреть тут: https://navigator.sigma.sbrf.ru/gdash/1000000495/1000009108?dtDateN1=2026-12-31&amp;sSet=2&amp;dtDateN=2026-02-28&amp;sSet1=3</t>
  </si>
  <si>
    <t>Факторный анализ портфеля ФОТ</t>
  </si>
  <si>
    <t>Исследование по потенциалу сегмента Hotels для продукта.
Исследование по пересечению базы плательщиков чаевых с базой плательщиков по биометрии.</t>
  </si>
  <si>
    <t>Доступность передачи электронных заявлений для юридических и физических лиц</t>
  </si>
  <si>
    <t>Не проводил</t>
  </si>
  <si>
    <t>Причины оттока, Использование программы лояльности</t>
  </si>
  <si>
    <t>Поиск и оценка сегментов клиентов внутри сбера для эффективной коммуникации с клиентами (владеню 2+ объектами недвижимости, оплачивают ЖКХ по 2+ квартирам и т д)</t>
  </si>
  <si>
    <t>Влияние подключения Магнита к начислению и списанию бонусов на клиентские и финансовые метрики</t>
  </si>
  <si>
    <t>Базовая отчетность по продукту (цели, драйверы, прогнозы)</t>
  </si>
  <si>
    <t>У меня бэковая часть продукта, напрямую с Клиентами не работаем.</t>
  </si>
  <si>
    <t>Навести порядок в текущих метриках Навигатора, стабилизировать поставку данных, подвести итоги по А/Б первого полугодия, залезть в анализ по притокам и автоматизировать ручные задачи расчетов</t>
  </si>
  <si>
    <t>Выстроить автоматическую систему отчетности и аналитики в максимальной детализации по всем продуктам/каналам</t>
  </si>
  <si>
    <t>Нет ответа</t>
  </si>
  <si>
    <r>
      <rPr>
        <sz val="9"/>
        <rFont val="Calibri"/>
        <family val="2"/>
      </rPr>
      <t xml:space="preserve">Наличие запусков кампаний коммуникаций за кв.
(Self service кампейнинг/централизованный кампейнинг)
</t>
    </r>
    <r>
      <rPr>
        <b/>
        <sz val="9"/>
        <rFont val="Calibri"/>
        <family val="2"/>
      </rPr>
      <t xml:space="preserve">Выполнен критерий достаточности покрытия
</t>
    </r>
    <r>
      <rPr>
        <b/>
        <sz val="9"/>
        <color theme="4"/>
        <rFont val="Calibri"/>
        <family val="2"/>
      </rPr>
      <t>Наличие запусков за кв 0,5
Наличие успешных запусков+ 0,5</t>
    </r>
    <r>
      <rPr>
        <sz val="9"/>
        <rFont val="Calibri"/>
        <family val="2"/>
      </rPr>
      <t xml:space="preserve">
</t>
    </r>
    <r>
      <rPr>
        <sz val="9"/>
        <color theme="4"/>
        <rFont val="Calibri"/>
        <family val="2"/>
      </rPr>
      <t>Использование SS +0,5</t>
    </r>
  </si>
  <si>
    <t>проверка достаточности покрытия проверяется по калькулятору запуска кампаний (любой тип), TBD -  будет настроена автоматическая проверка</t>
  </si>
  <si>
    <t>https://navigator.sigma.sbrf.ru/gdash/1000003057?dt_q=1Q%2726</t>
  </si>
  <si>
    <t>Настроена механика работы с черновиками в СБОЛ (покрытие  ≥70% от потенциала продукта)</t>
  </si>
  <si>
    <r>
      <t xml:space="preserve">Наличие запусков компаний коммуникаций по черновикам в СБОЛ за кв. 
(1 балл) 
 Выполнен критерий достаточности покрытия:
</t>
    </r>
    <r>
      <rPr>
        <sz val="9"/>
        <color theme="4"/>
        <rFont val="Calibri"/>
        <family val="2"/>
      </rPr>
      <t xml:space="preserve">  -покрытие  ≥70% от потенциала продукта. 1 балл
  -покрытие &lt;70% но больше 15% от потенциала продукта 0,5  баллов</t>
    </r>
  </si>
  <si>
    <t xml:space="preserve">Деш в Навигаторе:
 https://navigator.sigma.sbrf.ru/gdash/1000003969 </t>
  </si>
  <si>
    <r>
      <t xml:space="preserve">Зеленая зона СХ Score </t>
    </r>
    <r>
      <rPr>
        <sz val="9"/>
        <color theme="4"/>
        <rFont val="Calibri"/>
        <family val="2"/>
      </rPr>
      <t>(1 балл)</t>
    </r>
    <r>
      <rPr>
        <sz val="9"/>
        <rFont val="Calibri"/>
        <family val="2"/>
      </rPr>
      <t xml:space="preserve">
Желтая зона СХ Score </t>
    </r>
    <r>
      <rPr>
        <sz val="9"/>
        <color theme="4"/>
        <rFont val="Calibri"/>
        <family val="2"/>
      </rPr>
      <t>(0,5 балл)</t>
    </r>
  </si>
  <si>
    <t>Штаб B2C- Ворожцова Е</t>
  </si>
  <si>
    <t>Штаб B2C- Базилевич А</t>
  </si>
  <si>
    <t>Штаб B2C- Планирование</t>
  </si>
  <si>
    <t>Подтвердить релевантна или нет воронка оттока. 
Нет инфомации в централизованном деше кампейнинга  запусках и наличии Self service- прошу подтвердить есть ли кампейн (за 1 кв- сколько из них успешных/есть ли Self service?). 
Нет информации о работе механнике черновиков- доведение до продажи- прошу подтвердить наличие и %  покрытия от потенциала продукта.</t>
  </si>
  <si>
    <t>Уточнить релевантна ли воронка оттока- на примере потреб кредитов-это гашения, есть ли кампейнинг? Черновики? В централизованных отчетах невидим этот продукт</t>
  </si>
  <si>
    <t>Кросс-сейл -Согласны по Сболу
 (зона развития)
В СБОЛ.ПРО реализовано</t>
  </si>
  <si>
    <t>Почему не реевантна воронка привлечения/оформления? 
прошу подтвердить какие критерии не релевантны для данного продукта (специфичный)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</si>
</sst>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71" x14ac:knownFonts="1">
    <font>
      <sz val="12"/>
      <color theme="1"/>
      <name val="Calibri"/>
      <family val="2"/>
      <scheme val="minor"/>
    </font>
    <font>
      <sz val="12"/>
      <color theme="1"/>
      <name val="Calibri"/>
      <family val="2"/>
      <charset val="204"/>
      <scheme val="minor"/>
    </font>
    <font>
      <sz val="12"/>
      <color theme="1"/>
      <name val="Calibri"/>
      <family val="2"/>
      <scheme val="minor"/>
    </font>
    <font>
      <b/>
      <sz val="12"/>
      <color indexed="2"/>
      <name val="Calibri"/>
      <family val="2"/>
      <scheme val="minor"/>
    </font>
    <font>
      <b/>
      <sz val="12"/>
      <color theme="1"/>
      <name val="Calibri"/>
      <family val="2"/>
      <scheme val="minor"/>
    </font>
    <font>
      <sz val="12"/>
      <name val="Calibri"/>
      <family val="2"/>
      <scheme val="minor"/>
    </font>
    <font>
      <b/>
      <sz val="12"/>
      <color indexed="2"/>
      <name val="Calibri (Основной текст)"/>
    </font>
    <font>
      <sz val="12"/>
      <color indexed="2"/>
      <name val="Calibri"/>
      <family val="2"/>
      <scheme val="minor"/>
    </font>
    <font>
      <sz val="12"/>
      <color theme="0"/>
      <name val="Calibri"/>
      <family val="2"/>
      <scheme val="minor"/>
    </font>
    <font>
      <i/>
      <sz val="12"/>
      <color theme="1"/>
      <name val="Calibri"/>
      <family val="2"/>
      <scheme val="minor"/>
    </font>
    <font>
      <b/>
      <i/>
      <sz val="12"/>
      <color theme="1"/>
      <name val="Calibri"/>
      <family val="2"/>
      <scheme val="minor"/>
    </font>
    <font>
      <sz val="11"/>
      <color theme="1"/>
      <name val="Calibri"/>
      <family val="2"/>
      <scheme val="minor"/>
    </font>
    <font>
      <b/>
      <sz val="9"/>
      <name val="Tahoma"/>
      <family val="2"/>
    </font>
    <font>
      <sz val="9"/>
      <name val="Tahoma"/>
      <family val="2"/>
    </font>
    <font>
      <sz val="12"/>
      <color theme="1"/>
      <name val="Calibri (Основной текст)"/>
    </font>
    <font>
      <b/>
      <sz val="8"/>
      <color theme="1"/>
      <name val="Calibri"/>
      <family val="2"/>
      <scheme val="minor"/>
    </font>
    <font>
      <b/>
      <sz val="10"/>
      <color indexed="65"/>
      <name val="Calibri"/>
      <family val="2"/>
    </font>
    <font>
      <sz val="8"/>
      <color theme="1"/>
      <name val="Calibri"/>
      <family val="2"/>
      <scheme val="minor"/>
    </font>
    <font>
      <sz val="8"/>
      <name val="Calibri"/>
      <family val="2"/>
    </font>
    <font>
      <sz val="9"/>
      <color indexed="2"/>
      <name val="Calibri"/>
      <family val="2"/>
    </font>
    <font>
      <sz val="9"/>
      <name val="Calibri"/>
      <family val="2"/>
    </font>
    <font>
      <b/>
      <sz val="9"/>
      <name val="Calibri"/>
      <family val="2"/>
    </font>
    <font>
      <i/>
      <sz val="9"/>
      <color rgb="FF0070C0"/>
      <name val="Calibri"/>
      <family val="2"/>
    </font>
    <font>
      <sz val="9"/>
      <color theme="1"/>
      <name val="Calibri"/>
      <family val="2"/>
      <scheme val="minor"/>
    </font>
    <font>
      <sz val="9"/>
      <color theme="4"/>
      <name val="Calibri"/>
      <family val="2"/>
    </font>
    <font>
      <sz val="8"/>
      <color theme="4"/>
      <name val="Calibri (Основной текст)"/>
    </font>
    <font>
      <b/>
      <sz val="8"/>
      <color theme="4"/>
      <name val="Calibri (Основной текст)"/>
    </font>
    <font>
      <sz val="8"/>
      <color rgb="FF0070C0"/>
      <name val="Calibri"/>
      <family val="2"/>
    </font>
    <font>
      <sz val="8"/>
      <color indexed="2"/>
      <name val="Calibri"/>
      <family val="2"/>
      <scheme val="minor"/>
    </font>
    <font>
      <sz val="8"/>
      <color theme="4"/>
      <name val="Calibri"/>
      <family val="2"/>
    </font>
    <font>
      <i/>
      <sz val="8"/>
      <color theme="4"/>
      <name val="Calibri"/>
      <family val="2"/>
    </font>
    <font>
      <u/>
      <sz val="12"/>
      <color theme="10"/>
      <name val="Calibri"/>
      <family val="2"/>
    </font>
    <font>
      <sz val="10"/>
      <color theme="1"/>
      <name val="Calibri"/>
      <family val="2"/>
      <scheme val="minor"/>
    </font>
    <font>
      <sz val="9"/>
      <color indexed="2"/>
      <name val="Calibri (Основной текст)"/>
    </font>
    <font>
      <sz val="12"/>
      <color indexed="2"/>
      <name val="Calibri (Основной текст)"/>
    </font>
    <font>
      <sz val="10"/>
      <color indexed="2"/>
      <name val="Calibri"/>
      <family val="2"/>
      <scheme val="minor"/>
    </font>
    <font>
      <sz val="8"/>
      <color rgb="FF0070C0"/>
      <name val="Calibri"/>
      <family val="2"/>
      <scheme val="minor"/>
    </font>
    <font>
      <sz val="11"/>
      <color indexed="2"/>
      <name val="Calibri"/>
      <family val="2"/>
      <scheme val="minor"/>
    </font>
    <font>
      <b/>
      <sz val="9"/>
      <color theme="4"/>
      <name val="Calibri"/>
      <family val="2"/>
    </font>
    <font>
      <sz val="9"/>
      <name val="Arial"/>
      <family val="2"/>
    </font>
    <font>
      <sz val="12"/>
      <color rgb="FF000000"/>
      <name val="Calibri"/>
      <family val="2"/>
      <charset val="204"/>
      <scheme val="minor"/>
    </font>
    <font>
      <sz val="12"/>
      <color rgb="FFFF0000"/>
      <name val="Calibri (Основной текст)"/>
      <charset val="204"/>
    </font>
    <font>
      <u/>
      <sz val="12"/>
      <color theme="10"/>
      <name val="Calibri"/>
      <family val="2"/>
      <scheme val="minor"/>
    </font>
    <font>
      <sz val="12"/>
      <color rgb="FFFF0000"/>
      <name val="Calibri"/>
      <family val="2"/>
      <scheme val="minor"/>
    </font>
    <font>
      <sz val="10"/>
      <color theme="1"/>
      <name val="Calibri (Основной текст)"/>
    </font>
    <font>
      <sz val="10"/>
      <color theme="1"/>
      <name val="Times New Roman"/>
      <family val="1"/>
    </font>
    <font>
      <sz val="10"/>
      <name val="Times New Roman"/>
      <family val="1"/>
    </font>
    <font>
      <sz val="8"/>
      <color theme="1"/>
      <name val="Calibri (Основной текст)"/>
    </font>
    <font>
      <b/>
      <sz val="10"/>
      <color theme="1"/>
      <name val="Calibri (Основной текст)"/>
    </font>
    <font>
      <b/>
      <sz val="10"/>
      <color theme="1"/>
      <name val="Calibri"/>
      <family val="2"/>
    </font>
    <font>
      <b/>
      <sz val="10"/>
      <color indexed="2"/>
      <name val="Calibri"/>
      <family val="2"/>
    </font>
    <font>
      <b/>
      <sz val="10"/>
      <color indexed="2"/>
      <name val="Calibri"/>
      <family val="2"/>
      <scheme val="minor"/>
    </font>
    <font>
      <sz val="8"/>
      <name val="Calibri"/>
      <family val="2"/>
      <scheme val="minor"/>
    </font>
    <font>
      <sz val="8"/>
      <color theme="1"/>
      <name val="Calibri"/>
      <family val="2"/>
      <charset val="204"/>
      <scheme val="minor"/>
    </font>
    <font>
      <sz val="9"/>
      <color theme="1"/>
      <name val="Calibri"/>
      <family val="2"/>
    </font>
    <font>
      <sz val="8"/>
      <name val="Calibri"/>
      <family val="2"/>
      <charset val="204"/>
    </font>
    <font>
      <b/>
      <sz val="9"/>
      <color theme="1"/>
      <name val="Calibri"/>
      <family val="2"/>
    </font>
    <font>
      <sz val="8"/>
      <color theme="4"/>
      <name val="Calibri"/>
      <family val="2"/>
      <scheme val="minor"/>
    </font>
    <font>
      <sz val="8"/>
      <color theme="1"/>
      <name val="Calibri"/>
      <family val="2"/>
    </font>
    <font>
      <b/>
      <sz val="8"/>
      <color theme="1"/>
      <name val="Calibri"/>
      <family val="2"/>
    </font>
    <font>
      <i/>
      <sz val="8"/>
      <color theme="1"/>
      <name val="Calibri"/>
      <family val="2"/>
    </font>
    <font>
      <b/>
      <sz val="8"/>
      <color theme="4"/>
      <name val="Calibri"/>
      <family val="2"/>
    </font>
    <font>
      <sz val="9"/>
      <name val="Calibri (Основной текст)"/>
    </font>
    <font>
      <sz val="9"/>
      <color theme="4"/>
      <name val="Calibri (Основной текст)"/>
    </font>
    <font>
      <i/>
      <sz val="9"/>
      <color theme="4"/>
      <name val="Calibri"/>
      <family val="2"/>
    </font>
    <font>
      <sz val="9"/>
      <color theme="0"/>
      <name val="Calibri"/>
      <family val="2"/>
    </font>
    <font>
      <sz val="9"/>
      <color rgb="FF4472C4"/>
      <name val="Calibri"/>
      <family val="2"/>
    </font>
    <font>
      <sz val="18"/>
      <name val="Arial"/>
      <family val="2"/>
    </font>
    <font>
      <sz val="8"/>
      <name val="Arial"/>
      <family val="2"/>
    </font>
    <font>
      <sz val="8"/>
      <name val="Calibri (Основной текст)"/>
    </font>
    <font>
      <sz val="9"/>
      <color indexed="2"/>
      <name val="Calibri"/>
      <family val="2"/>
      <scheme val="minor"/>
    </font>
  </fonts>
  <fills count="83">
    <fill>
      <patternFill patternType="none"/>
    </fill>
    <fill>
      <patternFill patternType="gray125"/>
    </fill>
    <fill>
      <patternFill patternType="solid">
        <fgColor theme="7" tint="0.79998168889431442"/>
        <bgColor indexed="65"/>
      </patternFill>
    </fill>
    <fill>
      <patternFill patternType="solid">
        <fgColor theme="9" tint="0.79998168889431442"/>
        <bgColor indexed="65"/>
      </patternFill>
    </fill>
    <fill>
      <patternFill patternType="solid">
        <fgColor theme="6" tint="0.59999389629810485"/>
        <bgColor theme="6" tint="0.59999389629810485"/>
      </patternFill>
    </fill>
    <fill>
      <patternFill patternType="solid">
        <fgColor theme="7" tint="0.79998168889431442"/>
        <bgColor theme="7" tint="0.79998168889431442"/>
      </patternFill>
    </fill>
    <fill>
      <patternFill patternType="solid">
        <fgColor indexed="5"/>
        <bgColor indexed="5"/>
      </patternFill>
    </fill>
    <fill>
      <patternFill patternType="solid">
        <fgColor theme="7" tint="0.59999389629810485"/>
        <bgColor theme="7" tint="0.59999389629810485"/>
      </patternFill>
    </fill>
    <fill>
      <patternFill patternType="solid">
        <fgColor theme="7" tint="0.39997558519241921"/>
        <bgColor theme="7" tint="0.39997558519241921"/>
      </patternFill>
    </fill>
    <fill>
      <patternFill patternType="solid">
        <fgColor theme="8" tint="0.79998168889431442"/>
        <bgColor theme="8" tint="0.79998168889431442"/>
      </patternFill>
    </fill>
    <fill>
      <patternFill patternType="solid">
        <fgColor theme="4" tint="0.39997558519241921"/>
        <bgColor theme="4" tint="0.39997558519241921"/>
      </patternFill>
    </fill>
    <fill>
      <patternFill patternType="solid">
        <fgColor rgb="FF00B0F0"/>
        <bgColor rgb="FF00B0F0"/>
      </patternFill>
    </fill>
    <fill>
      <patternFill patternType="solid">
        <fgColor theme="8" tint="0.39997558519241921"/>
        <bgColor theme="8" tint="0.39997558519241921"/>
      </patternFill>
    </fill>
    <fill>
      <patternFill patternType="solid">
        <fgColor theme="8" tint="-0.249977111117893"/>
        <bgColor theme="8" tint="-0.249977111117893"/>
      </patternFill>
    </fill>
    <fill>
      <patternFill patternType="solid">
        <fgColor theme="2"/>
        <bgColor theme="2"/>
      </patternFill>
    </fill>
    <fill>
      <patternFill patternType="solid">
        <fgColor theme="4" tint="0.79998168889431442"/>
        <bgColor theme="4" tint="0.79998168889431442"/>
      </patternFill>
    </fill>
    <fill>
      <patternFill patternType="solid">
        <fgColor theme="5"/>
        <bgColor theme="5"/>
      </patternFill>
    </fill>
    <fill>
      <patternFill patternType="solid">
        <fgColor theme="5"/>
        <bgColor indexed="64"/>
      </patternFill>
    </fill>
    <fill>
      <patternFill patternType="solid">
        <fgColor theme="0"/>
        <bgColor theme="0"/>
      </patternFill>
    </fill>
    <fill>
      <patternFill patternType="solid">
        <fgColor theme="5" tint="0.39997558519241921"/>
        <bgColor theme="5" tint="0.39997558519241921"/>
      </patternFill>
    </fill>
    <fill>
      <patternFill patternType="solid">
        <fgColor indexed="2"/>
        <bgColor indexed="2"/>
      </patternFill>
    </fill>
    <fill>
      <patternFill patternType="solid">
        <fgColor rgb="FFFFC000"/>
        <bgColor rgb="FFFFC000"/>
      </patternFill>
    </fill>
    <fill>
      <patternFill patternType="solid">
        <fgColor theme="6" tint="0.79998168889431442"/>
        <bgColor theme="6" tint="0.79998168889431442"/>
      </patternFill>
    </fill>
    <fill>
      <patternFill patternType="solid">
        <fgColor theme="5" tint="0.59999389629810485"/>
        <bgColor theme="5" tint="0.59999389629810485"/>
      </patternFill>
    </fill>
    <fill>
      <patternFill patternType="solid">
        <fgColor theme="4" tint="0.79998168889431442"/>
        <bgColor theme="7" tint="0.79998168889431442"/>
      </patternFill>
    </fill>
    <fill>
      <patternFill patternType="solid">
        <fgColor theme="4" tint="0.79998168889431442"/>
        <bgColor indexed="64"/>
      </patternFill>
    </fill>
    <fill>
      <patternFill patternType="solid">
        <fgColor theme="7" tint="0.79998168889431442"/>
        <bgColor indexed="64"/>
      </patternFill>
    </fill>
    <fill>
      <patternFill patternType="solid">
        <fgColor rgb="FF4472C4"/>
        <bgColor rgb="FF4472C4"/>
      </patternFill>
    </fill>
    <fill>
      <patternFill patternType="solid">
        <fgColor theme="4" tint="-0.249977111117893"/>
        <bgColor rgb="FF4472C4"/>
      </patternFill>
    </fill>
    <fill>
      <patternFill patternType="solid">
        <fgColor rgb="FF92D050"/>
        <bgColor rgb="FF92D050"/>
      </patternFill>
    </fill>
    <fill>
      <patternFill patternType="solid">
        <fgColor indexed="65"/>
      </patternFill>
    </fill>
    <fill>
      <patternFill patternType="solid">
        <fgColor theme="0"/>
        <bgColor indexed="5"/>
      </patternFill>
    </fill>
    <fill>
      <patternFill patternType="solid">
        <fgColor theme="0"/>
      </patternFill>
    </fill>
    <fill>
      <patternFill patternType="solid">
        <fgColor theme="2"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rgb="FFFFC000"/>
        <bgColor indexed="64"/>
      </patternFill>
    </fill>
    <fill>
      <patternFill patternType="solid">
        <fgColor theme="7" tint="0.79998168889431442"/>
        <bgColor theme="9" tint="0.79998168889431442"/>
      </patternFill>
    </fill>
    <fill>
      <patternFill patternType="solid">
        <fgColor theme="7" tint="0.79998168889431442"/>
        <bgColor theme="0"/>
      </patternFill>
    </fill>
    <fill>
      <patternFill patternType="solid">
        <fgColor theme="9" tint="0.79998168889431442"/>
        <bgColor theme="8" tint="0.79998168889431442"/>
      </patternFill>
    </fill>
    <fill>
      <patternFill patternType="solid">
        <fgColor theme="5" tint="-0.249977111117893"/>
        <bgColor indexed="5"/>
      </patternFill>
    </fill>
    <fill>
      <patternFill patternType="solid">
        <fgColor theme="5" tint="-0.249977111117893"/>
        <bgColor theme="5" tint="-0.249977111117893"/>
      </patternFill>
    </fill>
    <fill>
      <patternFill patternType="solid">
        <fgColor theme="2" tint="-9.9978637043366805E-2"/>
        <bgColor theme="2" tint="-9.9978637043366805E-2"/>
      </patternFill>
    </fill>
    <fill>
      <patternFill patternType="solid">
        <fgColor theme="7" tint="0.79998168889431442"/>
        <bgColor theme="8" tint="0.79998168889431442"/>
      </patternFill>
    </fill>
    <fill>
      <patternFill patternType="solid">
        <fgColor theme="4" tint="0.79998168889431442"/>
        <bgColor indexed="65"/>
      </patternFill>
    </fill>
    <fill>
      <patternFill patternType="solid">
        <fgColor rgb="FFFFC000"/>
        <bgColor rgb="FF4472C4"/>
      </patternFill>
    </fill>
    <fill>
      <patternFill patternType="solid">
        <fgColor theme="4" tint="0.79998168889431442"/>
        <bgColor rgb="FF4472C4"/>
      </patternFill>
    </fill>
    <fill>
      <patternFill patternType="solid">
        <fgColor theme="4"/>
        <bgColor rgb="FF4472C4"/>
      </patternFill>
    </fill>
    <fill>
      <patternFill patternType="solid">
        <fgColor theme="0"/>
        <bgColor rgb="FF4472C4"/>
      </patternFill>
    </fill>
    <fill>
      <patternFill patternType="solid">
        <fgColor rgb="FF0070C0"/>
        <bgColor rgb="FF4472C4"/>
      </patternFill>
    </fill>
    <fill>
      <patternFill patternType="solid">
        <fgColor indexed="2"/>
        <bgColor theme="0"/>
      </patternFill>
    </fill>
    <fill>
      <patternFill patternType="solid">
        <fgColor theme="4" tint="0.79998168889431442"/>
        <bgColor theme="8" tint="0.79998168889431442"/>
      </patternFill>
    </fill>
    <fill>
      <patternFill patternType="solid">
        <fgColor indexed="5"/>
        <bgColor theme="8" tint="0.79998168889431442"/>
      </patternFill>
    </fill>
    <fill>
      <patternFill patternType="solid">
        <fgColor theme="8" tint="0.79998168889431442"/>
        <bgColor indexed="64"/>
      </patternFill>
    </fill>
    <fill>
      <patternFill patternType="solid">
        <fgColor theme="5" tint="0.79998168889431442"/>
        <bgColor theme="5" tint="0.79998168889431442"/>
      </patternFill>
    </fill>
    <fill>
      <patternFill patternType="solid">
        <fgColor rgb="FFFFC000"/>
        <bgColor theme="5" tint="0.79998168889431442"/>
      </patternFill>
    </fill>
    <fill>
      <patternFill patternType="solid">
        <fgColor rgb="FFFF0000"/>
        <bgColor indexed="64"/>
      </patternFill>
    </fill>
    <fill>
      <patternFill patternType="solid">
        <fgColor theme="2"/>
        <bgColor theme="4" tint="0.79998168889431442"/>
      </patternFill>
    </fill>
    <fill>
      <patternFill patternType="solid">
        <fgColor theme="7"/>
        <bgColor theme="7"/>
      </patternFill>
    </fill>
    <fill>
      <patternFill patternType="solid">
        <fgColor theme="0" tint="-0.14999847407452621"/>
        <bgColor theme="0" tint="-0.14999847407452621"/>
      </patternFill>
    </fill>
    <fill>
      <patternFill patternType="solid">
        <fgColor rgb="FFC00000"/>
        <bgColor rgb="FFC00000"/>
      </patternFill>
    </fill>
    <fill>
      <patternFill patternType="solid">
        <fgColor theme="0"/>
        <bgColor theme="5" tint="0.79998168889431442"/>
      </patternFill>
    </fill>
    <fill>
      <patternFill patternType="solid">
        <fgColor theme="2" tint="-0.249977111117893"/>
        <bgColor theme="2" tint="-0.249977111117893"/>
      </patternFill>
    </fill>
    <fill>
      <patternFill patternType="solid">
        <fgColor theme="2" tint="-0.249977111117893"/>
        <bgColor theme="4" tint="0.79998168889431442"/>
      </patternFill>
    </fill>
    <fill>
      <patternFill patternType="solid">
        <fgColor rgb="FFFFC000"/>
        <bgColor theme="0"/>
      </patternFill>
    </fill>
    <fill>
      <patternFill patternType="solid">
        <fgColor rgb="FFFF0000"/>
        <bgColor theme="0"/>
      </patternFill>
    </fill>
    <fill>
      <patternFill patternType="solid">
        <fgColor rgb="FFFFC000"/>
        <bgColor indexed="5"/>
      </patternFill>
    </fill>
    <fill>
      <patternFill patternType="solid">
        <fgColor theme="2"/>
        <bgColor indexed="5"/>
      </patternFill>
    </fill>
    <fill>
      <patternFill patternType="solid">
        <fgColor rgb="FFFFC000"/>
        <bgColor theme="9" tint="0.79998168889431442"/>
      </patternFill>
    </fill>
    <fill>
      <patternFill patternType="solid">
        <fgColor theme="7"/>
        <bgColor theme="9" tint="0.79998168889431442"/>
      </patternFill>
    </fill>
    <fill>
      <patternFill patternType="solid">
        <fgColor theme="2"/>
        <bgColor theme="9" tint="0.79998168889431442"/>
      </patternFill>
    </fill>
    <fill>
      <patternFill patternType="solid">
        <fgColor rgb="FFE2EFDA"/>
        <bgColor rgb="FFE2EFDA"/>
      </patternFill>
    </fill>
    <fill>
      <patternFill patternType="solid">
        <fgColor rgb="FF92D050"/>
        <bgColor theme="9" tint="0.79998168889431442"/>
      </patternFill>
    </fill>
    <fill>
      <patternFill patternType="solid">
        <fgColor theme="9" tint="0.79998168889431442"/>
        <bgColor theme="4" tint="0.79998168889431442"/>
      </patternFill>
    </fill>
    <fill>
      <patternFill patternType="solid">
        <fgColor theme="9" tint="0.79998168889431442"/>
        <bgColor rgb="FFFFC000"/>
      </patternFill>
    </fill>
    <fill>
      <patternFill patternType="solid">
        <fgColor rgb="FF92D050"/>
        <bgColor rgb="FFFFC000"/>
      </patternFill>
    </fill>
    <fill>
      <patternFill patternType="solid">
        <fgColor theme="5"/>
        <bgColor theme="0"/>
      </patternFill>
    </fill>
    <fill>
      <patternFill patternType="solid">
        <fgColor indexed="5"/>
        <bgColor theme="9" tint="0.79998168889431442"/>
      </patternFill>
    </fill>
    <fill>
      <patternFill patternType="solid">
        <fgColor theme="7" tint="0.79998168889431442"/>
        <bgColor rgb="FFFFC000"/>
      </patternFill>
    </fill>
    <fill>
      <patternFill patternType="solid">
        <fgColor theme="7" tint="0.79998168889431442"/>
        <bgColor theme="5"/>
      </patternFill>
    </fill>
    <fill>
      <patternFill patternType="solid">
        <fgColor theme="5" tint="0.59999389629810485"/>
        <bgColor theme="0"/>
      </patternFill>
    </fill>
    <fill>
      <patternFill patternType="solid">
        <fgColor theme="7" tint="0.79998168889431442"/>
        <bgColor theme="5" tint="0.79998168889431442"/>
      </patternFill>
    </fill>
  </fills>
  <borders count="312">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slantDashDot">
        <color theme="4" tint="0.39997558519241921"/>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bottom style="slantDashDot">
        <color theme="4" tint="0.3999755851924192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slantDashDot">
        <color theme="4" tint="0.39997558519241921"/>
      </top>
      <bottom style="thin">
        <color theme="4" tint="0.39997558519241921"/>
      </bottom>
      <diagonal/>
    </border>
    <border>
      <left/>
      <right style="medium">
        <color auto="1"/>
      </right>
      <top style="slantDashDot">
        <color theme="4" tint="0.39997558519241921"/>
      </top>
      <bottom style="thin">
        <color theme="4" tint="0.3999755851924192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theme="4" tint="0.39997558519241921"/>
      </right>
      <top style="thin">
        <color theme="4" tint="0.39997558519241921"/>
      </top>
      <bottom style="slantDashDot">
        <color theme="4" tint="0.39997558519241921"/>
      </bottom>
      <diagonal/>
    </border>
    <border>
      <left style="thin">
        <color theme="4" tint="0.39997558519241921"/>
      </left>
      <right style="thin">
        <color theme="4" tint="0.39997558519241921"/>
      </right>
      <top style="thin">
        <color theme="4" tint="0.39997558519241921"/>
      </top>
      <bottom style="slantDashDot">
        <color theme="4" tint="0.39997558519241921"/>
      </bottom>
      <diagonal/>
    </border>
    <border>
      <left style="thin">
        <color theme="4" tint="0.39997558519241921"/>
      </left>
      <right style="medium">
        <color auto="1"/>
      </right>
      <top style="thin">
        <color theme="4" tint="0.39997558519241921"/>
      </top>
      <bottom style="slantDashDot">
        <color theme="4" tint="0.39997558519241921"/>
      </bottom>
      <diagonal/>
    </border>
    <border>
      <left style="medium">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style="medium">
        <color auto="1"/>
      </bottom>
      <diagonal/>
    </border>
    <border>
      <left/>
      <right style="medium">
        <color auto="1"/>
      </right>
      <top/>
      <bottom style="medium">
        <color auto="1"/>
      </bottom>
      <diagonal/>
    </border>
    <border>
      <left style="thin">
        <color auto="1"/>
      </left>
      <right style="medium">
        <color auto="1"/>
      </right>
      <top style="medium">
        <color auto="1"/>
      </top>
      <bottom/>
      <diagonal/>
    </border>
    <border>
      <left style="thin">
        <color auto="1"/>
      </left>
      <right style="thin">
        <color auto="1"/>
      </right>
      <top style="medium">
        <color auto="1"/>
      </top>
      <bottom/>
      <diagonal/>
    </border>
    <border>
      <left style="medium">
        <color rgb="FFBDD7EE"/>
      </left>
      <right style="medium">
        <color auto="1"/>
      </right>
      <top style="medium">
        <color auto="1"/>
      </top>
      <bottom style="medium">
        <color rgb="FFBDD7EE"/>
      </bottom>
      <diagonal/>
    </border>
    <border>
      <left style="thin">
        <color auto="1"/>
      </left>
      <right/>
      <top/>
      <bottom style="thin">
        <color auto="1"/>
      </bottom>
      <diagonal/>
    </border>
    <border>
      <left style="medium">
        <color auto="1"/>
      </left>
      <right/>
      <top/>
      <bottom/>
      <diagonal/>
    </border>
    <border>
      <left/>
      <right style="medium">
        <color auto="1"/>
      </right>
      <top/>
      <bottom/>
      <diagonal/>
    </border>
    <border>
      <left style="medium">
        <color rgb="FFBDD7EE"/>
      </left>
      <right style="medium">
        <color auto="1"/>
      </right>
      <top style="medium">
        <color rgb="FFBDD7EE"/>
      </top>
      <bottom style="medium">
        <color rgb="FFBDD7EE"/>
      </bottom>
      <diagonal/>
    </border>
    <border>
      <left style="medium">
        <color rgb="FFBDD7EE"/>
      </left>
      <right style="medium">
        <color auto="1"/>
      </right>
      <top style="medium">
        <color rgb="FFBDD7EE"/>
      </top>
      <bottom/>
      <diagonal/>
    </border>
    <border>
      <left style="thin">
        <color auto="1"/>
      </left>
      <right style="thin">
        <color auto="1"/>
      </right>
      <top/>
      <bottom style="thin">
        <color auto="1"/>
      </bottom>
      <diagonal/>
    </border>
    <border>
      <left/>
      <right style="medium">
        <color rgb="FFBDD7EE"/>
      </right>
      <top style="medium">
        <color rgb="FFBDD7EE"/>
      </top>
      <bottom/>
      <diagonal/>
    </border>
    <border>
      <left style="medium">
        <color rgb="FFBDD7EE"/>
      </left>
      <right style="medium">
        <color rgb="FFBDD7EE"/>
      </right>
      <top style="medium">
        <color auto="1"/>
      </top>
      <bottom/>
      <diagonal/>
    </border>
    <border>
      <left style="medium">
        <color rgb="FFBDD7EE"/>
      </left>
      <right style="medium">
        <color auto="1"/>
      </right>
      <top style="medium">
        <color auto="1"/>
      </top>
      <bottom/>
      <diagonal/>
    </border>
    <border>
      <left style="thin">
        <color auto="1"/>
      </left>
      <right/>
      <top/>
      <bottom style="medium">
        <color auto="1"/>
      </bottom>
      <diagonal/>
    </border>
    <border>
      <left style="medium">
        <color auto="1"/>
      </left>
      <right/>
      <top/>
      <bottom style="medium">
        <color auto="1"/>
      </bottom>
      <diagonal/>
    </border>
    <border>
      <left style="thin">
        <color auto="1"/>
      </left>
      <right/>
      <top style="medium">
        <color auto="1"/>
      </top>
      <bottom style="thin">
        <color auto="1"/>
      </bottom>
      <diagonal/>
    </border>
    <border>
      <left style="thick">
        <color theme="1"/>
      </left>
      <right/>
      <top/>
      <bottom style="medium">
        <color rgb="FFBDD7EE"/>
      </bottom>
      <diagonal/>
    </border>
    <border>
      <left/>
      <right style="medium">
        <color rgb="FFBDD7EE"/>
      </right>
      <top/>
      <bottom style="medium">
        <color rgb="FFBDD7EE"/>
      </bottom>
      <diagonal/>
    </border>
    <border>
      <left style="medium">
        <color rgb="FFBDD7EE"/>
      </left>
      <right style="thick">
        <color theme="1"/>
      </right>
      <top/>
      <bottom style="medium">
        <color rgb="FFBDD7EE"/>
      </bottom>
      <diagonal/>
    </border>
    <border>
      <left style="thin">
        <color auto="1"/>
      </left>
      <right/>
      <top style="thin">
        <color auto="1"/>
      </top>
      <bottom style="thin">
        <color auto="1"/>
      </bottom>
      <diagonal/>
    </border>
    <border>
      <left style="thick">
        <color theme="1"/>
      </left>
      <right/>
      <top style="medium">
        <color rgb="FFBDD7EE"/>
      </top>
      <bottom style="medium">
        <color rgb="FFBDD7EE"/>
      </bottom>
      <diagonal/>
    </border>
    <border>
      <left/>
      <right style="medium">
        <color rgb="FFBDD7EE"/>
      </right>
      <top style="medium">
        <color rgb="FFBDD7EE"/>
      </top>
      <bottom style="medium">
        <color rgb="FFBDD7EE"/>
      </bottom>
      <diagonal/>
    </border>
    <border>
      <left style="medium">
        <color rgb="FFBDD7EE"/>
      </left>
      <right style="thick">
        <color theme="1"/>
      </right>
      <top style="medium">
        <color rgb="FFBDD7EE"/>
      </top>
      <bottom style="medium">
        <color rgb="FFBDD7EE"/>
      </bottom>
      <diagonal/>
    </border>
    <border>
      <left style="thin">
        <color auto="1"/>
      </left>
      <right/>
      <top style="thin">
        <color auto="1"/>
      </top>
      <bottom style="medium">
        <color auto="1"/>
      </bottom>
      <diagonal/>
    </border>
    <border>
      <left style="thick">
        <color theme="1"/>
      </left>
      <right/>
      <top/>
      <bottom/>
      <diagonal/>
    </border>
    <border>
      <left/>
      <right style="thick">
        <color theme="1"/>
      </right>
      <top/>
      <bottom/>
      <diagonal/>
    </border>
    <border>
      <left style="thin">
        <color auto="1"/>
      </left>
      <right/>
      <top style="medium">
        <color auto="1"/>
      </top>
      <bottom/>
      <diagonal/>
    </border>
    <border>
      <left style="medium">
        <color auto="1"/>
      </left>
      <right style="medium">
        <color rgb="FFBDD7EE"/>
      </right>
      <top/>
      <bottom style="medium">
        <color rgb="FFBDD7EE"/>
      </bottom>
      <diagonal/>
    </border>
    <border>
      <left style="medium">
        <color rgb="FFBDD7EE"/>
      </left>
      <right style="medium">
        <color rgb="FFBDD7EE"/>
      </right>
      <top/>
      <bottom/>
      <diagonal/>
    </border>
    <border>
      <left style="medium">
        <color rgb="FFBDD7EE"/>
      </left>
      <right style="medium">
        <color auto="1"/>
      </right>
      <top/>
      <bottom/>
      <diagonal/>
    </border>
    <border>
      <left style="thick">
        <color auto="1"/>
      </left>
      <right/>
      <top/>
      <bottom/>
      <diagonal/>
    </border>
    <border>
      <left/>
      <right style="thick">
        <color auto="1"/>
      </right>
      <top/>
      <bottom/>
      <diagonal/>
    </border>
    <border>
      <left style="medium">
        <color auto="1"/>
      </left>
      <right style="medium">
        <color rgb="FFBDD7EE"/>
      </right>
      <top style="medium">
        <color auto="1"/>
      </top>
      <bottom style="medium">
        <color rgb="FFBDD7EE"/>
      </bottom>
      <diagonal/>
    </border>
    <border>
      <left style="thick">
        <color auto="1"/>
      </left>
      <right/>
      <top style="medium">
        <color rgb="FFBDD7EE"/>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style="medium">
        <color rgb="FFBDD7EE"/>
      </right>
      <top style="thick">
        <color auto="1"/>
      </top>
      <bottom style="medium">
        <color rgb="FFBDD7EE"/>
      </bottom>
      <diagonal/>
    </border>
    <border>
      <left style="medium">
        <color rgb="FFBDD7EE"/>
      </left>
      <right style="medium">
        <color rgb="FFBDD7EE"/>
      </right>
      <top style="thick">
        <color auto="1"/>
      </top>
      <bottom/>
      <diagonal/>
    </border>
    <border>
      <left style="medium">
        <color rgb="FFBDD7EE"/>
      </left>
      <right style="thick">
        <color auto="1"/>
      </right>
      <top style="thick">
        <color auto="1"/>
      </top>
      <bottom style="medium">
        <color rgb="FFBDD7EE"/>
      </bottom>
      <diagonal/>
    </border>
    <border>
      <left/>
      <right style="thick">
        <color auto="1"/>
      </right>
      <top style="medium">
        <color rgb="FFBDD7EE"/>
      </top>
      <bottom/>
      <diagonal/>
    </border>
    <border>
      <left style="thick">
        <color auto="1"/>
      </left>
      <right/>
      <top style="thick">
        <color auto="1"/>
      </top>
      <bottom/>
      <diagonal/>
    </border>
    <border>
      <left/>
      <right style="thick">
        <color auto="1"/>
      </right>
      <top style="thick">
        <color auto="1"/>
      </top>
      <bottom/>
      <diagonal/>
    </border>
    <border>
      <left style="medium">
        <color rgb="FFBDD7EE"/>
      </left>
      <right/>
      <top style="medium">
        <color auto="1"/>
      </top>
      <bottom style="medium">
        <color rgb="FFBDD7EE"/>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ck">
        <color auto="1"/>
      </left>
      <right/>
      <top/>
      <bottom style="medium">
        <color indexed="64"/>
      </bottom>
      <diagonal/>
    </border>
    <border>
      <left/>
      <right/>
      <top/>
      <bottom style="thick">
        <color auto="1"/>
      </bottom>
      <diagonal/>
    </border>
    <border>
      <left style="medium">
        <color rgb="FFBDD7EE"/>
      </left>
      <right style="medium">
        <color auto="1"/>
      </right>
      <top/>
      <bottom style="medium">
        <color rgb="FFBDD7EE"/>
      </bottom>
      <diagonal/>
    </border>
    <border>
      <left/>
      <right/>
      <top style="thick">
        <color auto="1"/>
      </top>
      <bottom/>
      <diagonal/>
    </border>
    <border>
      <left/>
      <right style="medium">
        <color rgb="FFBDD7EE"/>
      </right>
      <top style="medium">
        <color auto="1"/>
      </top>
      <bottom style="medium">
        <color auto="1"/>
      </bottom>
      <diagonal/>
    </border>
    <border>
      <left style="medium">
        <color auto="1"/>
      </left>
      <right/>
      <top style="medium">
        <color rgb="FFBDD7EE"/>
      </top>
      <bottom style="medium">
        <color rgb="FFBDD7EE"/>
      </bottom>
      <diagonal/>
    </border>
    <border>
      <left style="medium">
        <color auto="1"/>
      </left>
      <right style="slantDashDot">
        <color theme="4" tint="0.39997558519241921"/>
      </right>
      <top style="medium">
        <color auto="1"/>
      </top>
      <bottom/>
      <diagonal/>
    </border>
    <border>
      <left style="slantDashDot">
        <color theme="4" tint="0.39997558519241921"/>
      </left>
      <right style="medium">
        <color rgb="FFBDD7EE"/>
      </right>
      <top style="medium">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slantDashDot">
        <color theme="4" tint="0.39997558519241921"/>
      </left>
      <right style="thin">
        <color auto="1"/>
      </right>
      <top style="thin">
        <color auto="1"/>
      </top>
      <bottom style="thin">
        <color auto="1"/>
      </bottom>
      <diagonal/>
    </border>
    <border>
      <left style="medium">
        <color rgb="FFBDD7EE"/>
      </left>
      <right/>
      <top style="medium">
        <color rgb="FFBDD7EE"/>
      </top>
      <bottom style="medium">
        <color rgb="FFBDD7EE"/>
      </bottom>
      <diagonal/>
    </border>
    <border>
      <left style="thin">
        <color theme="4"/>
      </left>
      <right/>
      <top style="thin">
        <color theme="4"/>
      </top>
      <bottom style="thin">
        <color theme="4"/>
      </bottom>
      <diagonal/>
    </border>
    <border>
      <left style="medium">
        <color rgb="FFBDD7EE"/>
      </left>
      <right/>
      <top/>
      <bottom style="medium">
        <color rgb="FFBDD7EE"/>
      </bottom>
      <diagonal/>
    </border>
    <border>
      <left style="thin">
        <color auto="1"/>
      </left>
      <right/>
      <top style="medium">
        <color auto="1"/>
      </top>
      <bottom style="medium">
        <color auto="1"/>
      </bottom>
      <diagonal/>
    </border>
    <border>
      <left/>
      <right style="thin">
        <color auto="1"/>
      </right>
      <top style="medium">
        <color auto="1"/>
      </top>
      <bottom/>
      <diagonal/>
    </border>
    <border>
      <left/>
      <right style="thin">
        <color theme="4" tint="0.39997558519241921"/>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medium">
        <color auto="1"/>
      </right>
      <top style="thin">
        <color theme="4" tint="0.39997558519241921"/>
      </top>
      <bottom/>
      <diagonal/>
    </border>
    <border>
      <left/>
      <right style="thin">
        <color auto="1"/>
      </right>
      <top/>
      <bottom/>
      <diagonal/>
    </border>
    <border>
      <left style="thin">
        <color auto="1"/>
      </left>
      <right style="medium">
        <color auto="1"/>
      </right>
      <top style="thin">
        <color auto="1"/>
      </top>
      <bottom/>
      <diagonal/>
    </border>
    <border>
      <left/>
      <right style="thin">
        <color auto="1"/>
      </right>
      <top/>
      <bottom style="medium">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rgb="FFBDD7EE"/>
      </bottom>
      <diagonal/>
    </border>
    <border>
      <left style="medium">
        <color auto="1"/>
      </left>
      <right/>
      <top/>
      <bottom style="medium">
        <color rgb="FFBDD7EE"/>
      </bottom>
      <diagonal/>
    </border>
    <border>
      <left style="medium">
        <color auto="1"/>
      </left>
      <right style="medium">
        <color auto="1"/>
      </right>
      <top/>
      <bottom style="medium">
        <color rgb="FFBDD7EE"/>
      </bottom>
      <diagonal/>
    </border>
    <border>
      <left style="medium">
        <color auto="1"/>
      </left>
      <right/>
      <top style="medium">
        <color auto="1"/>
      </top>
      <bottom style="medium">
        <color rgb="FFBDD7EE"/>
      </bottom>
      <diagonal/>
    </border>
    <border>
      <left/>
      <right/>
      <top style="medium">
        <color auto="1"/>
      </top>
      <bottom style="medium">
        <color rgb="FFBDD7EE"/>
      </bottom>
      <diagonal/>
    </border>
    <border>
      <left style="medium">
        <color auto="1"/>
      </left>
      <right style="medium">
        <color auto="1"/>
      </right>
      <top style="medium">
        <color rgb="FFBDD7EE"/>
      </top>
      <bottom style="medium">
        <color rgb="FFBDD7EE"/>
      </bottom>
      <diagonal/>
    </border>
    <border>
      <left style="medium">
        <color auto="1"/>
      </left>
      <right/>
      <top style="thin">
        <color auto="1"/>
      </top>
      <bottom style="medium">
        <color rgb="FFBDD7EE"/>
      </bottom>
      <diagonal/>
    </border>
    <border>
      <left/>
      <right/>
      <top/>
      <bottom style="medium">
        <color rgb="FFBDD7EE"/>
      </bottom>
      <diagonal/>
    </border>
    <border>
      <left style="medium">
        <color auto="1"/>
      </left>
      <right style="medium">
        <color auto="1"/>
      </right>
      <top style="medium">
        <color rgb="FFBDD7EE"/>
      </top>
      <bottom style="medium">
        <color auto="1"/>
      </bottom>
      <diagonal/>
    </border>
    <border>
      <left style="medium">
        <color auto="1"/>
      </left>
      <right/>
      <top style="medium">
        <color rgb="FFBDD7EE"/>
      </top>
      <bottom style="medium">
        <color auto="1"/>
      </bottom>
      <diagonal/>
    </border>
    <border>
      <left style="medium">
        <color auto="1"/>
      </left>
      <right/>
      <top style="thin">
        <color auto="1"/>
      </top>
      <bottom style="medium">
        <color auto="1"/>
      </bottom>
      <diagonal/>
    </border>
    <border>
      <left style="medium">
        <color rgb="FFBDD7EE"/>
      </left>
      <right style="medium">
        <color auto="1"/>
      </right>
      <top style="medium">
        <color rgb="FFBDD7EE"/>
      </top>
      <bottom style="medium">
        <color auto="1"/>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rgb="FFBDD7EE"/>
      </right>
      <top style="medium">
        <color rgb="FFBDD7EE"/>
      </top>
      <bottom style="medium">
        <color rgb="FFBDD7EE"/>
      </bottom>
      <diagonal/>
    </border>
    <border>
      <left style="medium">
        <color auto="1"/>
      </left>
      <right style="thin">
        <color auto="1"/>
      </right>
      <top style="thin">
        <color auto="1"/>
      </top>
      <bottom/>
      <diagonal/>
    </border>
    <border>
      <left/>
      <right style="medium">
        <color auto="1"/>
      </right>
      <top/>
      <bottom style="thin">
        <color auto="1"/>
      </bottom>
      <diagonal/>
    </border>
    <border>
      <left style="medium">
        <color rgb="FFBDD7EE"/>
      </left>
      <right style="medium">
        <color auto="1"/>
      </right>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slantDashDot">
        <color theme="4" tint="0.39997558519241921"/>
      </left>
      <right style="medium">
        <color rgb="FFBDD7EE"/>
      </right>
      <top/>
      <bottom/>
      <diagonal/>
    </border>
    <border>
      <left/>
      <right style="medium">
        <color rgb="FF9DC3E6"/>
      </right>
      <top/>
      <bottom/>
      <diagonal/>
    </border>
    <border>
      <left/>
      <right/>
      <top/>
      <bottom style="medium">
        <color rgb="FF9DC3E6"/>
      </bottom>
      <diagonal/>
    </border>
    <border>
      <left style="medium">
        <color auto="1"/>
      </left>
      <right/>
      <top style="thin">
        <color theme="4" tint="0.39997558519241921"/>
      </top>
      <bottom style="medium">
        <color rgb="FFBDD7EE"/>
      </bottom>
      <diagonal/>
    </border>
    <border>
      <left style="thin">
        <color auto="1"/>
      </left>
      <right style="thin">
        <color auto="1"/>
      </right>
      <top style="thin">
        <color auto="1"/>
      </top>
      <bottom style="medium">
        <color rgb="FFBDD7EE"/>
      </bottom>
      <diagonal/>
    </border>
    <border>
      <left/>
      <right/>
      <top style="thin">
        <color theme="1"/>
      </top>
      <bottom style="medium">
        <color rgb="FFBDD7EE"/>
      </bottom>
      <diagonal/>
    </border>
    <border>
      <left style="medium">
        <color rgb="FFBDD7EE"/>
      </left>
      <right style="medium">
        <color rgb="FFBDD7EE"/>
      </right>
      <top style="thin">
        <color theme="1"/>
      </top>
      <bottom style="medium">
        <color rgb="FFBDD7EE"/>
      </bottom>
      <diagonal/>
    </border>
    <border>
      <left style="medium">
        <color rgb="FFBDD7EE"/>
      </left>
      <right/>
      <top style="thin">
        <color theme="1"/>
      </top>
      <bottom style="medium">
        <color rgb="FFBDD7EE"/>
      </bottom>
      <diagonal/>
    </border>
    <border>
      <left style="medium">
        <color rgb="FFBDD7EE"/>
      </left>
      <right style="thin">
        <color theme="1"/>
      </right>
      <top style="thin">
        <color theme="1"/>
      </top>
      <bottom style="medium">
        <color rgb="FFBDD7EE"/>
      </bottom>
      <diagonal/>
    </border>
    <border>
      <left/>
      <right/>
      <top style="medium">
        <color rgb="FFBDD7EE"/>
      </top>
      <bottom style="medium">
        <color rgb="FFBDD7EE"/>
      </bottom>
      <diagonal/>
    </border>
    <border>
      <left style="thin">
        <color auto="1"/>
      </left>
      <right style="thin">
        <color auto="1"/>
      </right>
      <top style="medium">
        <color rgb="FFBDD7EE"/>
      </top>
      <bottom style="medium">
        <color rgb="FFBDD7EE"/>
      </bottom>
      <diagonal/>
    </border>
    <border>
      <left style="medium">
        <color rgb="FFBDD7EE"/>
      </left>
      <right style="thin">
        <color theme="1"/>
      </right>
      <top/>
      <bottom style="medium">
        <color rgb="FFBDD7EE"/>
      </bottom>
      <diagonal/>
    </border>
    <border>
      <left style="thin">
        <color auto="1"/>
      </left>
      <right style="thin">
        <color auto="1"/>
      </right>
      <top style="medium">
        <color rgb="FFBDD7EE"/>
      </top>
      <bottom style="thin">
        <color auto="1"/>
      </bottom>
      <diagonal/>
    </border>
    <border>
      <left/>
      <right/>
      <top/>
      <bottom style="thin">
        <color theme="1"/>
      </bottom>
      <diagonal/>
    </border>
    <border>
      <left style="medium">
        <color rgb="FFBDD7EE"/>
      </left>
      <right/>
      <top/>
      <bottom style="thin">
        <color theme="1"/>
      </bottom>
      <diagonal/>
    </border>
    <border>
      <left style="medium">
        <color rgb="FFBDD7EE"/>
      </left>
      <right style="thin">
        <color theme="1"/>
      </right>
      <top/>
      <bottom style="thin">
        <color theme="1"/>
      </bottom>
      <diagonal/>
    </border>
    <border>
      <left style="slantDashDot">
        <color theme="4" tint="0.39997558519241921"/>
      </left>
      <right/>
      <top/>
      <bottom/>
      <diagonal/>
    </border>
    <border>
      <left style="slantDashDot">
        <color theme="4" tint="0.39997558519241921"/>
      </left>
      <right style="slantDashDot">
        <color theme="4" tint="0.39997558519241921"/>
      </right>
      <top/>
      <bottom/>
      <diagonal/>
    </border>
    <border>
      <left/>
      <right/>
      <top/>
      <bottom style="thin">
        <color theme="4" tint="0.39997558519241921"/>
      </bottom>
      <diagonal/>
    </border>
    <border>
      <left style="mediumDashDot">
        <color rgb="FF4472C4"/>
      </left>
      <right/>
      <top style="mediumDashDot">
        <color rgb="FF4472C4"/>
      </top>
      <bottom style="medium">
        <color rgb="FFBDD7EE"/>
      </bottom>
      <diagonal/>
    </border>
    <border>
      <left/>
      <right/>
      <top style="mediumDashDot">
        <color rgb="FF4472C4"/>
      </top>
      <bottom style="medium">
        <color rgb="FFBDD7EE"/>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medium">
        <color auto="1"/>
      </left>
      <right/>
      <top style="medium">
        <color auto="1"/>
      </top>
      <bottom style="thin">
        <color theme="4" tint="0.39997558519241921"/>
      </bottom>
      <diagonal/>
    </border>
    <border>
      <left/>
      <right/>
      <top style="medium">
        <color auto="1"/>
      </top>
      <bottom style="thin">
        <color theme="4" tint="0.39997558519241921"/>
      </bottom>
      <diagonal/>
    </border>
    <border>
      <left/>
      <right style="medium">
        <color auto="1"/>
      </right>
      <top style="medium">
        <color auto="1"/>
      </top>
      <bottom style="thin">
        <color theme="4" tint="0.39997558519241921"/>
      </bottom>
      <diagonal/>
    </border>
    <border>
      <left style="slantDashDot">
        <color theme="4" tint="0.39997558519241921"/>
      </left>
      <right/>
      <top/>
      <bottom style="thin">
        <color theme="4" tint="0.39997558519241921"/>
      </bottom>
      <diagonal/>
    </border>
    <border>
      <left/>
      <right style="medium">
        <color auto="1"/>
      </right>
      <top/>
      <bottom style="thin">
        <color theme="4" tint="0.39997558519241921"/>
      </bottom>
      <diagonal/>
    </border>
    <border>
      <left style="medium">
        <color auto="1"/>
      </left>
      <right/>
      <top style="slantDashDot">
        <color theme="4" tint="0.39997558519241921"/>
      </top>
      <bottom style="thin">
        <color theme="4" tint="0.39997558519241921"/>
      </bottom>
      <diagonal/>
    </border>
    <border>
      <left style="medium">
        <color auto="1"/>
      </left>
      <right/>
      <top/>
      <bottom style="thin">
        <color theme="4" tint="0.39997558519241921"/>
      </bottom>
      <diagonal/>
    </border>
    <border>
      <left/>
      <right style="slantDashDot">
        <color theme="4" tint="0.39997558519241921"/>
      </right>
      <top/>
      <bottom style="thin">
        <color theme="4" tint="0.39997558519241921"/>
      </bottom>
      <diagonal/>
    </border>
    <border>
      <left/>
      <right/>
      <top style="thin">
        <color theme="4" tint="0.39997558519241921"/>
      </top>
      <bottom/>
      <diagonal/>
    </border>
    <border>
      <left style="medium">
        <color auto="1"/>
      </left>
      <right style="thin">
        <color theme="4" tint="0.39997558519241921"/>
      </right>
      <top style="thin">
        <color theme="4" tint="0.39997558519241921"/>
      </top>
      <bottom style="thin">
        <color theme="4" tint="0.39997558519241921"/>
      </bottom>
      <diagonal/>
    </border>
    <border>
      <left style="thin">
        <color theme="4" tint="0.39997558519241921"/>
      </left>
      <right style="medium">
        <color auto="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slantDashDot">
        <color theme="4" tint="0.39997558519241921"/>
      </left>
      <right style="thin">
        <color theme="4" tint="0.39997558519241921"/>
      </right>
      <top style="thin">
        <color theme="4" tint="0.39997558519241921"/>
      </top>
      <bottom style="thin">
        <color theme="4" tint="0.39997558519241921"/>
      </bottom>
      <diagonal/>
    </border>
    <border>
      <left style="slantDashDot">
        <color theme="4" tint="0.39997558519241921"/>
      </left>
      <right/>
      <top style="thin">
        <color theme="4" tint="0.39997558519241921"/>
      </top>
      <bottom/>
      <diagonal/>
    </border>
    <border>
      <left/>
      <right style="medium">
        <color auto="1"/>
      </right>
      <top style="thin">
        <color theme="4" tint="0.39997558519241921"/>
      </top>
      <bottom/>
      <diagonal/>
    </border>
    <border>
      <left style="medium">
        <color auto="1"/>
      </left>
      <right style="thin">
        <color theme="4" tint="0.39997558519241921"/>
      </right>
      <top style="thin">
        <color theme="4" tint="0.39997558519241921"/>
      </top>
      <bottom style="slantDashDot">
        <color theme="4" tint="0.39997558519241921"/>
      </bottom>
      <diagonal/>
    </border>
    <border>
      <left/>
      <right/>
      <top style="thin">
        <color theme="4" tint="0.39997558519241921"/>
      </top>
      <bottom style="slantDashDot">
        <color theme="4" tint="0.39997558519241921"/>
      </bottom>
      <diagonal/>
    </border>
    <border>
      <left style="thin">
        <color theme="4" tint="0.39997558519241921"/>
      </left>
      <right/>
      <top style="thin">
        <color theme="4" tint="0.39997558519241921"/>
      </top>
      <bottom style="slantDashDot">
        <color theme="4" tint="0.39997558519241921"/>
      </bottom>
      <diagonal/>
    </border>
    <border>
      <left style="medium">
        <color auto="1"/>
      </left>
      <right/>
      <top style="thin">
        <color theme="4" tint="0.39997558519241921"/>
      </top>
      <bottom style="slantDashDot">
        <color theme="4" tint="0.39997558519241921"/>
      </bottom>
      <diagonal/>
    </border>
    <border>
      <left/>
      <right style="medium">
        <color auto="1"/>
      </right>
      <top style="thin">
        <color theme="4" tint="0.39997558519241921"/>
      </top>
      <bottom style="slantDashDot">
        <color theme="4" tint="0.39997558519241921"/>
      </bottom>
      <diagonal/>
    </border>
    <border>
      <left/>
      <right style="slantDashDot">
        <color theme="4" tint="0.39997558519241921"/>
      </right>
      <top style="thin">
        <color theme="4" tint="0.39997558519241921"/>
      </top>
      <bottom/>
      <diagonal/>
    </border>
    <border>
      <left style="thin">
        <color theme="4" tint="0.39997558519241921"/>
      </left>
      <right style="slantDashDot">
        <color theme="4" tint="0.39997558519241921"/>
      </right>
      <top style="thin">
        <color theme="4" tint="0.39997558519241921"/>
      </top>
      <bottom style="thin">
        <color theme="4" tint="0.39997558519241921"/>
      </bottom>
      <diagonal/>
    </border>
    <border>
      <left/>
      <right/>
      <top style="thin">
        <color theme="4" tint="0.39997558519241921"/>
      </top>
      <bottom style="thin">
        <color auto="1"/>
      </bottom>
      <diagonal/>
    </border>
    <border>
      <left style="medium">
        <color rgb="FFBDD7EE"/>
      </left>
      <right/>
      <top/>
      <bottom/>
      <diagonal/>
    </border>
    <border>
      <left/>
      <right style="medium">
        <color rgb="FFBDD7EE"/>
      </right>
      <top/>
      <bottom/>
      <diagonal/>
    </border>
    <border>
      <left style="medium">
        <color auto="1"/>
      </left>
      <right style="medium">
        <color auto="1"/>
      </right>
      <top style="medium">
        <color rgb="FFBDD7EE"/>
      </top>
      <bottom/>
      <diagonal/>
    </border>
    <border>
      <left style="slantDashDot">
        <color theme="4" tint="0.39997558519241921"/>
      </left>
      <right style="medium">
        <color rgb="FFBDD7EE"/>
      </right>
      <top/>
      <bottom style="medium">
        <color rgb="FFBDD7EE"/>
      </bottom>
      <diagonal/>
    </border>
    <border>
      <left style="slantDashDot">
        <color theme="4" tint="0.39997558519241921"/>
      </left>
      <right style="medium">
        <color rgb="FFBDD7EE"/>
      </right>
      <top style="medium">
        <color rgb="FFBDD7EE"/>
      </top>
      <bottom style="medium">
        <color rgb="FFBDD7EE"/>
      </bottom>
      <diagonal/>
    </border>
    <border>
      <left style="medium">
        <color rgb="FFBDD7EE"/>
      </left>
      <right style="slantDashDot">
        <color theme="4" tint="0.39997558519241921"/>
      </right>
      <top style="medium">
        <color rgb="FFBDD7EE"/>
      </top>
      <bottom style="medium">
        <color rgb="FFBDD7EE"/>
      </bottom>
      <diagonal/>
    </border>
    <border>
      <left/>
      <right/>
      <top style="medium">
        <color rgb="FFBDD7EE"/>
      </top>
      <bottom/>
      <diagonal/>
    </border>
    <border>
      <left style="medium">
        <color auto="1"/>
      </left>
      <right style="medium">
        <color rgb="FFBDD7EE"/>
      </right>
      <top style="medium">
        <color rgb="FFBDD7EE"/>
      </top>
      <bottom/>
      <diagonal/>
    </border>
    <border>
      <left style="medium">
        <color rgb="FFBDD7EE"/>
      </left>
      <right style="slantDashDot">
        <color theme="4" tint="0.39997558519241921"/>
      </right>
      <top style="medium">
        <color rgb="FFBDD7EE"/>
      </top>
      <bottom/>
      <diagonal/>
    </border>
    <border>
      <left/>
      <right style="slantDashDot">
        <color theme="4" tint="0.39997558519241921"/>
      </right>
      <top/>
      <bottom style="medium">
        <color rgb="FFBDD7EE"/>
      </bottom>
      <diagonal/>
    </border>
    <border>
      <left/>
      <right style="medium">
        <color auto="1"/>
      </right>
      <top/>
      <bottom style="medium">
        <color rgb="FFBDD7EE"/>
      </bottom>
      <diagonal/>
    </border>
    <border>
      <left style="medium">
        <color auto="1"/>
      </left>
      <right style="slantDashDot">
        <color theme="4" tint="0.39997558519241921"/>
      </right>
      <top/>
      <bottom style="thin">
        <color auto="1"/>
      </bottom>
      <diagonal/>
    </border>
    <border>
      <left style="slantDashDot">
        <color theme="4" tint="0.39997558519241921"/>
      </left>
      <right/>
      <top/>
      <bottom style="medium">
        <color auto="1"/>
      </bottom>
      <diagonal/>
    </border>
    <border>
      <left style="medium">
        <color auto="1"/>
      </left>
      <right/>
      <top/>
      <bottom style="thin">
        <color auto="1"/>
      </bottom>
      <diagonal/>
    </border>
    <border>
      <left/>
      <right/>
      <top/>
      <bottom style="thin">
        <color auto="1"/>
      </bottom>
      <diagonal/>
    </border>
    <border>
      <left style="medium">
        <color auto="1"/>
      </left>
      <right style="slantDashDot">
        <color theme="4" tint="0.39997558519241921"/>
      </right>
      <top/>
      <bottom style="medium">
        <color auto="1"/>
      </bottom>
      <diagonal/>
    </border>
    <border>
      <left/>
      <right style="slantDashDot">
        <color theme="4" tint="0.39997558519241921"/>
      </right>
      <top style="medium">
        <color rgb="FFBDD7EE"/>
      </top>
      <bottom style="medium">
        <color auto="1"/>
      </bottom>
      <diagonal/>
    </border>
    <border>
      <left/>
      <right style="medium">
        <color auto="1"/>
      </right>
      <top style="medium">
        <color rgb="FFBDD7EE"/>
      </top>
      <bottom style="medium">
        <color auto="1"/>
      </bottom>
      <diagonal/>
    </border>
    <border>
      <left style="medium">
        <color rgb="FFBDD7EE"/>
      </left>
      <right style="slantDashDot">
        <color theme="4" tint="0.39997558519241921"/>
      </right>
      <top style="medium">
        <color auto="1"/>
      </top>
      <bottom/>
      <diagonal/>
    </border>
    <border>
      <left style="medium">
        <color auto="1"/>
      </left>
      <right style="medium">
        <color rgb="FFBDD7EE"/>
      </right>
      <top style="medium">
        <color auto="1"/>
      </top>
      <bottom/>
      <diagonal/>
    </border>
    <border>
      <left style="slantDashDot">
        <color theme="4" tint="0.39997558519241921"/>
      </left>
      <right/>
      <top/>
      <bottom style="thin">
        <color auto="1"/>
      </bottom>
      <diagonal/>
    </border>
    <border>
      <left/>
      <right style="slantDashDot">
        <color theme="4" tint="0.39997558519241921"/>
      </right>
      <top/>
      <bottom style="thin">
        <color auto="1"/>
      </bottom>
      <diagonal/>
    </border>
    <border>
      <left style="medium">
        <color rgb="FFBDD7EE"/>
      </left>
      <right style="medium">
        <color rgb="FFBDD7EE"/>
      </right>
      <top/>
      <bottom style="medium">
        <color rgb="FFBDD7EE"/>
      </bottom>
      <diagonal/>
    </border>
    <border>
      <left/>
      <right/>
      <top style="thin">
        <color auto="1"/>
      </top>
      <bottom style="medium">
        <color rgb="FFBDD7EE"/>
      </bottom>
      <diagonal/>
    </border>
    <border>
      <left style="medium">
        <color rgb="FFBDD7EE"/>
      </left>
      <right/>
      <top style="thin">
        <color auto="1"/>
      </top>
      <bottom style="medium">
        <color rgb="FFBDD7EE"/>
      </bottom>
      <diagonal/>
    </border>
    <border>
      <left style="medium">
        <color rgb="FFBDD7EE"/>
      </left>
      <right style="medium">
        <color rgb="FFBDD7EE"/>
      </right>
      <top style="medium">
        <color rgb="FFBDD7EE"/>
      </top>
      <bottom style="medium">
        <color rgb="FFBDD7EE"/>
      </bottom>
      <diagonal/>
    </border>
    <border>
      <left style="medium">
        <color rgb="FFBDD7EE"/>
      </left>
      <right/>
      <top style="medium">
        <color rgb="FFBDD7EE"/>
      </top>
      <bottom/>
      <diagonal/>
    </border>
    <border>
      <left style="medium">
        <color rgb="FFBDD7EE"/>
      </left>
      <right style="medium">
        <color rgb="FFBDD7EE"/>
      </right>
      <top style="medium">
        <color rgb="FFBDD7EE"/>
      </top>
      <bottom style="medium">
        <color auto="1"/>
      </bottom>
      <diagonal/>
    </border>
    <border>
      <left style="medium">
        <color rgb="FFBDD7EE"/>
      </left>
      <right/>
      <top style="medium">
        <color rgb="FFBDD7EE"/>
      </top>
      <bottom style="medium">
        <color auto="1"/>
      </bottom>
      <diagonal/>
    </border>
    <border>
      <left style="medium">
        <color rgb="FFBDD7EE"/>
      </left>
      <right style="medium">
        <color rgb="FFBDD7EE"/>
      </right>
      <top/>
      <bottom style="medium">
        <color auto="1"/>
      </bottom>
      <diagonal/>
    </border>
    <border>
      <left style="medium">
        <color auto="1"/>
      </left>
      <right style="medium">
        <color rgb="FFBDD7EE"/>
      </right>
      <top style="medium">
        <color rgb="FFBDD7EE"/>
      </top>
      <bottom style="medium">
        <color auto="1"/>
      </bottom>
      <diagonal/>
    </border>
    <border>
      <left style="medium">
        <color auto="1"/>
      </left>
      <right style="medium">
        <color auto="1"/>
      </right>
      <top/>
      <bottom style="thin">
        <color auto="1"/>
      </bottom>
      <diagonal/>
    </border>
    <border>
      <left style="medium">
        <color rgb="FFBDD7EE"/>
      </left>
      <right/>
      <top style="medium">
        <color auto="1"/>
      </top>
      <bottom/>
      <diagonal/>
    </border>
    <border>
      <left style="medium">
        <color rgb="FFBDD7EE"/>
      </left>
      <right/>
      <top/>
      <bottom style="medium">
        <color auto="1"/>
      </bottom>
      <diagonal/>
    </border>
    <border>
      <left style="medium">
        <color rgb="FFBDD7EE"/>
      </left>
      <right style="medium">
        <color rgb="FFBDD7EE"/>
      </right>
      <top style="thin">
        <color indexed="64"/>
      </top>
      <bottom style="thin">
        <color indexed="64"/>
      </bottom>
      <diagonal/>
    </border>
    <border>
      <left style="medium">
        <color rgb="FFBDD7EE"/>
      </left>
      <right style="thin">
        <color indexed="64"/>
      </right>
      <top style="thin">
        <color indexed="64"/>
      </top>
      <bottom style="thin">
        <color indexed="64"/>
      </bottom>
      <diagonal/>
    </border>
    <border>
      <left style="medium">
        <color rgb="FFBDD7EE"/>
      </left>
      <right style="medium">
        <color rgb="FFBDD7EE"/>
      </right>
      <top style="medium">
        <color indexed="64"/>
      </top>
      <bottom style="medium">
        <color indexed="64"/>
      </bottom>
      <diagonal/>
    </border>
    <border>
      <left style="medium">
        <color rgb="FFBDD7EE"/>
      </left>
      <right style="medium">
        <color auto="1"/>
      </right>
      <top style="medium">
        <color auto="1"/>
      </top>
      <bottom style="medium">
        <color auto="1"/>
      </bottom>
      <diagonal/>
    </border>
    <border>
      <left style="thin">
        <color indexed="64"/>
      </left>
      <right/>
      <top style="thin">
        <color indexed="64"/>
      </top>
      <bottom style="medium">
        <color rgb="FFBDD7EE"/>
      </bottom>
      <diagonal/>
    </border>
    <border>
      <left style="medium">
        <color rgb="FFBDD7EE"/>
      </left>
      <right style="medium">
        <color rgb="FFBDD7EE"/>
      </right>
      <top style="thin">
        <color indexed="64"/>
      </top>
      <bottom/>
      <diagonal/>
    </border>
    <border>
      <left style="medium">
        <color rgb="FFBDD7EE"/>
      </left>
      <right style="thin">
        <color indexed="64"/>
      </right>
      <top style="thin">
        <color indexed="64"/>
      </top>
      <bottom style="medium">
        <color rgb="FFBDD7EE"/>
      </bottom>
      <diagonal/>
    </border>
    <border>
      <left style="thin">
        <color indexed="64"/>
      </left>
      <right/>
      <top/>
      <bottom style="medium">
        <color rgb="FFBDD7EE"/>
      </bottom>
      <diagonal/>
    </border>
    <border>
      <left style="medium">
        <color rgb="FFBDD7EE"/>
      </left>
      <right style="thin">
        <color indexed="64"/>
      </right>
      <top/>
      <bottom style="medium">
        <color rgb="FFBDD7EE"/>
      </bottom>
      <diagonal/>
    </border>
    <border>
      <left style="medium">
        <color rgb="FFBDD7EE"/>
      </left>
      <right style="medium">
        <color rgb="FFBDD7EE"/>
      </right>
      <top/>
      <bottom style="thin">
        <color indexed="64"/>
      </bottom>
      <diagonal/>
    </border>
    <border>
      <left style="medium">
        <color rgb="FFBDD7EE"/>
      </left>
      <right style="thin">
        <color indexed="64"/>
      </right>
      <top/>
      <bottom style="thin">
        <color indexed="64"/>
      </bottom>
      <diagonal/>
    </border>
    <border>
      <left/>
      <right style="medium">
        <color rgb="FFBDD7EE"/>
      </right>
      <top/>
      <bottom style="medium">
        <color auto="1"/>
      </bottom>
      <diagonal/>
    </border>
    <border>
      <left/>
      <right style="thin">
        <color auto="1"/>
      </right>
      <top style="thin">
        <color auto="1"/>
      </top>
      <bottom/>
      <diagonal/>
    </border>
    <border>
      <left/>
      <right style="medium">
        <color rgb="FFBDD7EE"/>
      </right>
      <top style="medium">
        <color auto="1"/>
      </top>
      <bottom style="medium">
        <color rgb="FFBDD7EE"/>
      </bottom>
      <diagonal/>
    </border>
    <border>
      <left style="medium">
        <color rgb="FFBDD7EE"/>
      </left>
      <right style="slantDashDot">
        <color theme="4" tint="0.39997558519241921"/>
      </right>
      <top/>
      <bottom style="medium">
        <color rgb="FFBDD7EE"/>
      </bottom>
      <diagonal/>
    </border>
    <border>
      <left/>
      <right style="medium">
        <color rgb="FFBDD7EE"/>
      </right>
      <top style="medium">
        <color rgb="FFBDD7EE"/>
      </top>
      <bottom style="medium">
        <color auto="1"/>
      </bottom>
      <diagonal/>
    </border>
    <border>
      <left style="medium">
        <color auto="1"/>
      </left>
      <right/>
      <top style="medium">
        <color rgb="FFBDD7EE"/>
      </top>
      <bottom/>
      <diagonal/>
    </border>
    <border>
      <left style="medium">
        <color rgb="FFBDD7EE"/>
      </left>
      <right style="slantDashDot">
        <color theme="4" tint="0.39997558519241921"/>
      </right>
      <top style="medium">
        <color rgb="FFBDD7EE"/>
      </top>
      <bottom style="medium">
        <color auto="1"/>
      </bottom>
      <diagonal/>
    </border>
    <border>
      <left/>
      <right style="medium">
        <color auto="1"/>
      </right>
      <top style="medium">
        <color auto="1"/>
      </top>
      <bottom style="thin">
        <color auto="1"/>
      </bottom>
      <diagonal/>
    </border>
    <border>
      <left style="thin">
        <color theme="1"/>
      </left>
      <right style="medium">
        <color rgb="FFBDD7EE"/>
      </right>
      <top style="thin">
        <color theme="1"/>
      </top>
      <bottom style="medium">
        <color rgb="FFBDD7EE"/>
      </bottom>
      <diagonal/>
    </border>
    <border>
      <left style="medium">
        <color rgb="FFBDD7EE"/>
      </left>
      <right style="medium">
        <color rgb="FFBDD7EE"/>
      </right>
      <top style="thin">
        <color theme="1"/>
      </top>
      <bottom/>
      <diagonal/>
    </border>
    <border>
      <left style="medium">
        <color rgb="FFBDD7EE"/>
      </left>
      <right style="slantDashDot">
        <color theme="4" tint="0.39997558519241921"/>
      </right>
      <top style="medium">
        <color auto="1"/>
      </top>
      <bottom style="medium">
        <color rgb="FFBDD7EE"/>
      </bottom>
      <diagonal/>
    </border>
    <border>
      <left/>
      <right style="medium">
        <color auto="1"/>
      </right>
      <top style="thin">
        <color auto="1"/>
      </top>
      <bottom style="thin">
        <color auto="1"/>
      </bottom>
      <diagonal/>
    </border>
    <border>
      <left style="thin">
        <color theme="1"/>
      </left>
      <right/>
      <top style="medium">
        <color rgb="FFBDD7EE"/>
      </top>
      <bottom style="medium">
        <color rgb="FFBDD7EE"/>
      </bottom>
      <diagonal/>
    </border>
    <border>
      <left/>
      <right style="medium">
        <color auto="1"/>
      </right>
      <top style="thin">
        <color auto="1"/>
      </top>
      <bottom style="medium">
        <color auto="1"/>
      </bottom>
      <diagonal/>
    </border>
    <border>
      <left style="medium">
        <color auto="1"/>
      </left>
      <right style="medium">
        <color rgb="FFBDD7EE"/>
      </right>
      <top/>
      <bottom style="medium">
        <color auto="1"/>
      </bottom>
      <diagonal/>
    </border>
    <border>
      <left style="thin">
        <color theme="1"/>
      </left>
      <right/>
      <top style="medium">
        <color rgb="FFBDD7EE"/>
      </top>
      <bottom style="thin">
        <color theme="1"/>
      </bottom>
      <diagonal/>
    </border>
    <border>
      <left/>
      <right style="medium">
        <color rgb="FFBDD7EE"/>
      </right>
      <top/>
      <bottom style="thin">
        <color theme="1"/>
      </bottom>
      <diagonal/>
    </border>
    <border>
      <left style="medium">
        <color rgb="FFBDD7EE"/>
      </left>
      <right/>
      <top style="medium">
        <color rgb="FFBDD7EE"/>
      </top>
      <bottom style="thin">
        <color theme="1"/>
      </bottom>
      <diagonal/>
    </border>
    <border>
      <left style="medium">
        <color auto="1"/>
      </left>
      <right style="medium">
        <color rgb="FFBDD7EE"/>
      </right>
      <top/>
      <bottom/>
      <diagonal/>
    </border>
    <border>
      <left style="medium">
        <color auto="1"/>
      </left>
      <right style="medium">
        <color auto="1"/>
      </right>
      <top style="slantDashDot">
        <color theme="4" tint="0.39997558519241921"/>
      </top>
      <bottom style="slantDashDot">
        <color theme="4" tint="0.39997558519241921"/>
      </bottom>
      <diagonal/>
    </border>
    <border>
      <left style="medium">
        <color auto="1"/>
      </left>
      <right style="medium">
        <color auto="1"/>
      </right>
      <top style="medium">
        <color auto="1"/>
      </top>
      <bottom style="slantDashDot">
        <color theme="4" tint="0.39997558519241921"/>
      </bottom>
      <diagonal/>
    </border>
    <border>
      <left/>
      <right style="medium">
        <color rgb="FFBDD7EE"/>
      </right>
      <top style="thin">
        <color theme="1"/>
      </top>
      <bottom/>
      <diagonal/>
    </border>
    <border>
      <left style="medium">
        <color rgb="FFBDD7EE"/>
      </left>
      <right/>
      <top style="medium">
        <color rgb="FFBDD7EE"/>
      </top>
      <bottom style="thin">
        <color auto="1"/>
      </bottom>
      <diagonal/>
    </border>
    <border>
      <left style="medium">
        <color auto="1"/>
      </left>
      <right/>
      <top style="medium">
        <color rgb="FFBDD7EE"/>
      </top>
      <bottom style="thin">
        <color auto="1"/>
      </bottom>
      <diagonal/>
    </border>
    <border>
      <left/>
      <right style="medium">
        <color rgb="FFBDD7EE"/>
      </right>
      <top/>
      <bottom style="thin">
        <color auto="1"/>
      </bottom>
      <diagonal/>
    </border>
    <border>
      <left style="slantDashDot">
        <color theme="4" tint="0.39997558519241921"/>
      </left>
      <right/>
      <top style="medium">
        <color rgb="FFBDD7EE"/>
      </top>
      <bottom style="thin">
        <color auto="1"/>
      </bottom>
      <diagonal/>
    </border>
    <border>
      <left style="thin">
        <color theme="1"/>
      </left>
      <right/>
      <top/>
      <bottom/>
      <diagonal/>
    </border>
    <border>
      <left style="medium">
        <color rgb="FFBDD7EE"/>
      </left>
      <right style="slantDashDot">
        <color theme="4" tint="0.39997558519241921"/>
      </right>
      <top style="medium">
        <color rgb="FFBDD7EE"/>
      </top>
      <bottom style="thin">
        <color auto="1"/>
      </bottom>
      <diagonal/>
    </border>
    <border>
      <left/>
      <right style="medium">
        <color rgb="FFBDD7EE"/>
      </right>
      <top style="thin">
        <color auto="1"/>
      </top>
      <bottom style="medium">
        <color auto="1"/>
      </bottom>
      <diagonal/>
    </border>
    <border>
      <left style="medium">
        <color rgb="FFBDD7EE"/>
      </left>
      <right/>
      <top style="thin">
        <color auto="1"/>
      </top>
      <bottom style="medium">
        <color auto="1"/>
      </bottom>
      <diagonal/>
    </border>
    <border>
      <left style="medium">
        <color rgb="FFBDD7EE"/>
      </left>
      <right/>
      <top style="thin">
        <color auto="1"/>
      </top>
      <bottom/>
      <diagonal/>
    </border>
    <border>
      <left style="medium">
        <color rgb="FFBDD7EE"/>
      </left>
      <right/>
      <top style="thin">
        <color auto="1"/>
      </top>
      <bottom style="thin">
        <color auto="1"/>
      </bottom>
      <diagonal/>
    </border>
    <border>
      <left style="medium">
        <color rgb="FFBDD7EE"/>
      </left>
      <right style="medium">
        <color auto="1"/>
      </right>
      <top style="thin">
        <color auto="1"/>
      </top>
      <bottom style="thin">
        <color auto="1"/>
      </bottom>
      <diagonal/>
    </border>
    <border>
      <left style="medium">
        <color auto="1"/>
      </left>
      <right/>
      <top style="thin">
        <color auto="1"/>
      </top>
      <bottom/>
      <diagonal/>
    </border>
    <border>
      <left style="medium">
        <color rgb="FFBDD7EE"/>
      </left>
      <right style="medium">
        <color auto="1"/>
      </right>
      <top style="thin">
        <color auto="1"/>
      </top>
      <bottom/>
      <diagonal/>
    </border>
    <border>
      <left/>
      <right style="medium">
        <color rgb="FFBDD7EE"/>
      </right>
      <top style="thin">
        <color auto="1"/>
      </top>
      <bottom/>
      <diagonal/>
    </border>
    <border>
      <left style="thin">
        <color theme="1"/>
      </left>
      <right/>
      <top style="thin">
        <color auto="1"/>
      </top>
      <bottom style="thin">
        <color theme="1"/>
      </bottom>
      <diagonal/>
    </border>
    <border>
      <left/>
      <right style="medium">
        <color rgb="FFBDD7EE"/>
      </right>
      <top style="thin">
        <color auto="1"/>
      </top>
      <bottom style="thin">
        <color theme="1"/>
      </bottom>
      <diagonal/>
    </border>
    <border>
      <left style="medium">
        <color rgb="FFBDD7EE"/>
      </left>
      <right/>
      <top style="thin">
        <color auto="1"/>
      </top>
      <bottom style="thin">
        <color theme="1"/>
      </bottom>
      <diagonal/>
    </border>
    <border>
      <left/>
      <right/>
      <top style="thin">
        <color auto="1"/>
      </top>
      <bottom style="medium">
        <color auto="1"/>
      </bottom>
      <diagonal/>
    </border>
    <border>
      <left style="medium">
        <color rgb="FFBDD7EE"/>
      </left>
      <right style="medium">
        <color auto="1"/>
      </right>
      <top style="thin">
        <color auto="1"/>
      </top>
      <bottom style="medium">
        <color auto="1"/>
      </bottom>
      <diagonal/>
    </border>
    <border>
      <left style="medium">
        <color rgb="FFBDD7EE"/>
      </left>
      <right style="medium">
        <color rgb="FFBDD7EE"/>
      </right>
      <top style="medium">
        <color auto="1"/>
      </top>
      <bottom style="medium">
        <color rgb="FFBDD7EE"/>
      </bottom>
      <diagonal/>
    </border>
    <border>
      <left style="slantDashDot">
        <color theme="4" tint="0.39997558519241921"/>
      </left>
      <right/>
      <top style="medium">
        <color rgb="FFBDD7EE"/>
      </top>
      <bottom style="medium">
        <color auto="1"/>
      </bottom>
      <diagonal/>
    </border>
    <border>
      <left style="medium">
        <color auto="1"/>
      </left>
      <right style="thin">
        <color auto="1"/>
      </right>
      <top/>
      <bottom style="thin">
        <color auto="1"/>
      </bottom>
      <diagonal/>
    </border>
    <border>
      <left/>
      <right style="medium">
        <color rgb="FFBDD7EE"/>
      </right>
      <top style="medium">
        <color auto="1"/>
      </top>
      <bottom/>
      <diagonal/>
    </border>
    <border>
      <left/>
      <right/>
      <top style="medium">
        <color rgb="FFBDD7EE"/>
      </top>
      <bottom style="medium">
        <color auto="1"/>
      </bottom>
      <diagonal/>
    </border>
    <border>
      <left style="medium">
        <color rgb="FFBDD7EE"/>
      </left>
      <right style="slantDashDot">
        <color theme="4" tint="0.39997558519241921"/>
      </right>
      <top/>
      <bottom style="thin">
        <color auto="1"/>
      </bottom>
      <diagonal/>
    </border>
    <border>
      <left/>
      <right style="medium">
        <color rgb="FFBDD7EE"/>
      </right>
      <top style="medium">
        <color auto="1"/>
      </top>
      <bottom style="thin">
        <color auto="1"/>
      </bottom>
      <diagonal/>
    </border>
    <border>
      <left style="medium">
        <color auto="1"/>
      </left>
      <right style="medium">
        <color auto="1"/>
      </right>
      <top style="thin">
        <color auto="1"/>
      </top>
      <bottom style="medium">
        <color rgb="FFBDD7EE"/>
      </bottom>
      <diagonal/>
    </border>
    <border>
      <left/>
      <right style="medium">
        <color rgb="FFBDD7EE"/>
      </right>
      <top style="thin">
        <color auto="1"/>
      </top>
      <bottom style="medium">
        <color rgb="FFBDD7EE"/>
      </bottom>
      <diagonal/>
    </border>
    <border>
      <left style="medium">
        <color rgb="FFBDD7EE"/>
      </left>
      <right style="medium">
        <color rgb="FFBDD7EE"/>
      </right>
      <top style="thin">
        <color auto="1"/>
      </top>
      <bottom style="medium">
        <color rgb="FFBDD7EE"/>
      </bottom>
      <diagonal/>
    </border>
    <border>
      <left style="medium">
        <color auto="1"/>
      </left>
      <right style="medium">
        <color rgb="FFBDD7EE"/>
      </right>
      <top style="thin">
        <color auto="1"/>
      </top>
      <bottom style="medium">
        <color rgb="FFBDD7EE"/>
      </bottom>
      <diagonal/>
    </border>
    <border>
      <left style="medium">
        <color rgb="FFBDD7EE"/>
      </left>
      <right style="medium">
        <color auto="1"/>
      </right>
      <top style="thin">
        <color auto="1"/>
      </top>
      <bottom style="medium">
        <color rgb="FFBDD7EE"/>
      </bottom>
      <diagonal/>
    </border>
    <border>
      <left style="medium">
        <color auto="1"/>
      </left>
      <right style="medium">
        <color auto="1"/>
      </right>
      <top style="thin">
        <color auto="1"/>
      </top>
      <bottom/>
      <diagonal/>
    </border>
    <border>
      <left style="medium">
        <color auto="1"/>
      </left>
      <right style="medium">
        <color auto="1"/>
      </right>
      <top style="medium">
        <color rgb="FFBDD7EE"/>
      </top>
      <bottom style="thin">
        <color auto="1"/>
      </bottom>
      <diagonal/>
    </border>
    <border>
      <left style="medium">
        <color auto="1"/>
      </left>
      <right style="medium">
        <color rgb="FFBDD7EE"/>
      </right>
      <top/>
      <bottom style="thin">
        <color auto="1"/>
      </bottom>
      <diagonal/>
    </border>
    <border>
      <left style="medium">
        <color rgb="FFBDD7EE"/>
      </left>
      <right style="medium">
        <color auto="1"/>
      </right>
      <top/>
      <bottom style="thin">
        <color auto="1"/>
      </bottom>
      <diagonal/>
    </border>
    <border>
      <left style="slantDashDot">
        <color theme="4" tint="0.39997558519241921"/>
      </left>
      <right/>
      <top style="medium">
        <color auto="1"/>
      </top>
      <bottom/>
      <diagonal/>
    </border>
    <border>
      <left style="thin">
        <color theme="1"/>
      </left>
      <right/>
      <top style="thin">
        <color theme="1"/>
      </top>
      <bottom/>
      <diagonal/>
    </border>
    <border>
      <left/>
      <right/>
      <top style="thin">
        <color theme="1"/>
      </top>
      <bottom/>
      <diagonal/>
    </border>
    <border>
      <left style="slantDashDot">
        <color theme="4" tint="0.39997558519241921"/>
      </left>
      <right style="medium">
        <color auto="1"/>
      </right>
      <top style="medium">
        <color auto="1"/>
      </top>
      <bottom style="thin">
        <color auto="1"/>
      </bottom>
      <diagonal/>
    </border>
    <border>
      <left/>
      <right style="slantDashDot">
        <color theme="4" tint="0.39997558519241921"/>
      </right>
      <top style="medium">
        <color auto="1"/>
      </top>
      <bottom/>
      <diagonal/>
    </border>
    <border>
      <left style="slantDashDot">
        <color theme="4" tint="0.39997558519241921"/>
      </left>
      <right/>
      <top style="thin">
        <color auto="1"/>
      </top>
      <bottom/>
      <diagonal/>
    </border>
    <border>
      <left/>
      <right style="thin">
        <color theme="1"/>
      </right>
      <top/>
      <bottom style="medium">
        <color rgb="FFBDD7EE"/>
      </bottom>
      <diagonal/>
    </border>
    <border>
      <left/>
      <right/>
      <top style="medium">
        <color auto="1"/>
      </top>
      <bottom style="thin">
        <color theme="1"/>
      </bottom>
      <diagonal/>
    </border>
    <border>
      <left/>
      <right style="thin">
        <color theme="1"/>
      </right>
      <top style="thin">
        <color theme="1"/>
      </top>
      <bottom/>
      <diagonal/>
    </border>
    <border>
      <left/>
      <right style="thin">
        <color theme="1"/>
      </right>
      <top/>
      <bottom/>
      <diagonal/>
    </border>
    <border>
      <left/>
      <right style="thin">
        <color theme="1"/>
      </right>
      <top style="medium">
        <color rgb="FFBDD7EE"/>
      </top>
      <bottom/>
      <diagonal/>
    </border>
    <border>
      <left style="thin">
        <color theme="1"/>
      </left>
      <right/>
      <top/>
      <bottom style="thin">
        <color theme="1"/>
      </bottom>
      <diagonal/>
    </border>
    <border>
      <left/>
      <right style="thin">
        <color theme="1"/>
      </right>
      <top/>
      <bottom style="thin">
        <color theme="1"/>
      </bottom>
      <diagonal/>
    </border>
    <border>
      <left style="medium">
        <color rgb="FF9DC3E6"/>
      </left>
      <right/>
      <top style="medium">
        <color rgb="FF9DC3E6"/>
      </top>
      <bottom style="medium">
        <color rgb="FFBDD7EE"/>
      </bottom>
      <diagonal/>
    </border>
    <border>
      <left style="thin">
        <color theme="4"/>
      </left>
      <right/>
      <top/>
      <bottom style="thin">
        <color theme="4"/>
      </bottom>
      <diagonal/>
    </border>
    <border>
      <left style="medium">
        <color auto="1"/>
      </left>
      <right style="medium">
        <color auto="1"/>
      </right>
      <top style="thin">
        <color theme="4" tint="0.39997558519241921"/>
      </top>
      <bottom style="thin">
        <color theme="4" tint="0.39997558519241921"/>
      </bottom>
      <diagonal/>
    </border>
    <border>
      <left style="medium">
        <color auto="1"/>
      </left>
      <right style="medium">
        <color rgb="FFBDD7EE"/>
      </right>
      <top style="thin">
        <color theme="1"/>
      </top>
      <bottom style="medium">
        <color rgb="FFBDD7EE"/>
      </bottom>
      <diagonal/>
    </border>
    <border>
      <left style="medium">
        <color rgb="FFBDD7EE"/>
      </left>
      <right style="medium">
        <color auto="1"/>
      </right>
      <top style="thin">
        <color theme="1"/>
      </top>
      <bottom style="medium">
        <color rgb="FFBDD7EE"/>
      </bottom>
      <diagonal/>
    </border>
    <border>
      <left/>
      <right style="medium">
        <color auto="1"/>
      </right>
      <top style="medium">
        <color rgb="FFBDD7EE"/>
      </top>
      <bottom style="medium">
        <color rgb="FFBDD7EE"/>
      </bottom>
      <diagonal/>
    </border>
    <border>
      <left style="medium">
        <color auto="1"/>
      </left>
      <right style="medium">
        <color auto="1"/>
      </right>
      <top style="thin">
        <color theme="4" tint="0.39997558519241921"/>
      </top>
      <bottom style="medium">
        <color rgb="FFBDD7EE"/>
      </bottom>
      <diagonal/>
    </border>
    <border>
      <left style="medium">
        <color rgb="FFBDD7EE"/>
      </left>
      <right style="medium">
        <color rgb="FFBDD7EE"/>
      </right>
      <top style="medium">
        <color rgb="FFBDD7EE"/>
      </top>
      <bottom/>
      <diagonal/>
    </border>
    <border>
      <left style="medium">
        <color rgb="FFBDD7EE"/>
      </left>
      <right style="medium">
        <color rgb="FFBDD7EE"/>
      </right>
      <top style="medium">
        <color rgb="FFBDD7EE"/>
      </top>
      <bottom style="thin">
        <color theme="1"/>
      </bottom>
      <diagonal/>
    </border>
    <border>
      <left/>
      <right style="medium">
        <color auto="1"/>
      </right>
      <top style="medium">
        <color rgb="FFBDD7EE"/>
      </top>
      <bottom/>
      <diagonal/>
    </border>
    <border>
      <left style="thin">
        <color theme="1"/>
      </left>
      <right/>
      <top/>
      <bottom style="medium">
        <color rgb="FFBDD7EE"/>
      </bottom>
      <diagonal/>
    </border>
    <border>
      <left style="medium">
        <color rgb="FFBDD7EE"/>
      </left>
      <right style="medium">
        <color rgb="FFBDD7EE"/>
      </right>
      <top style="medium">
        <color auto="1"/>
      </top>
      <bottom style="thin">
        <color theme="1"/>
      </bottom>
      <diagonal/>
    </border>
    <border>
      <left style="medium">
        <color rgb="FFBDD7EE"/>
      </left>
      <right style="medium">
        <color rgb="FFBDD7EE"/>
      </right>
      <top style="thin">
        <color theme="1"/>
      </top>
      <bottom style="thin">
        <color theme="1"/>
      </bottom>
      <diagonal/>
    </border>
    <border>
      <left style="medium">
        <color rgb="FFBDD7EE"/>
      </left>
      <right style="medium">
        <color rgb="FFBDD7EE"/>
      </right>
      <top/>
      <bottom style="thin">
        <color theme="1"/>
      </bottom>
      <diagonal/>
    </border>
    <border>
      <left style="medium">
        <color rgb="FFBDD7EE"/>
      </left>
      <right style="medium">
        <color rgb="FFBDD7EE"/>
      </right>
      <top style="thin">
        <color theme="1"/>
      </top>
      <bottom style="medium">
        <color auto="1"/>
      </bottom>
      <diagonal/>
    </border>
  </borders>
  <cellStyleXfs count="6">
    <xf numFmtId="0" fontId="0" fillId="0" borderId="0"/>
    <xf numFmtId="9" fontId="11" fillId="0" borderId="0" applyFont="0" applyFill="0" applyBorder="0"/>
    <xf numFmtId="0" fontId="2" fillId="0" borderId="0"/>
    <xf numFmtId="0" fontId="1" fillId="0" borderId="0"/>
    <xf numFmtId="0" fontId="42" fillId="0" borderId="0" applyNumberFormat="0" applyFill="0" applyBorder="0" applyProtection="0"/>
    <xf numFmtId="43" fontId="2" fillId="0" borderId="0" applyFont="0" applyFill="0" applyBorder="0" applyProtection="0"/>
  </cellStyleXfs>
  <cellXfs count="1768">
    <xf numFmtId="0" fontId="0" fillId="0" borderId="0" xfId="0"/>
    <xf numFmtId="0" fontId="3" fillId="0" borderId="0" xfId="0" applyFont="1"/>
    <xf numFmtId="0" fontId="4" fillId="0" borderId="0" xfId="0" applyFont="1" applyAlignment="1">
      <alignment horizontal="center"/>
    </xf>
    <xf numFmtId="0" fontId="5" fillId="0" borderId="0" xfId="0" applyFont="1"/>
    <xf numFmtId="0" fontId="3" fillId="0" borderId="0" xfId="0" applyFont="1" applyAlignment="1">
      <alignment horizontal="center"/>
    </xf>
    <xf numFmtId="0" fontId="0" fillId="0" borderId="0" xfId="0" applyAlignment="1">
      <alignment wrapText="1"/>
    </xf>
    <xf numFmtId="0" fontId="4" fillId="0" borderId="0" xfId="0" applyFont="1" applyAlignment="1">
      <alignment wrapText="1"/>
    </xf>
    <xf numFmtId="0" fontId="4" fillId="4" borderId="0" xfId="0" applyFont="1" applyFill="1" applyAlignment="1">
      <alignment vertical="center" wrapText="1"/>
    </xf>
    <xf numFmtId="0" fontId="4" fillId="5" borderId="1" xfId="0" applyFont="1" applyFill="1" applyBorder="1" applyAlignment="1">
      <alignment wrapText="1"/>
    </xf>
    <xf numFmtId="0" fontId="4" fillId="5" borderId="2" xfId="0" applyFont="1" applyFill="1" applyBorder="1" applyAlignment="1">
      <alignment wrapText="1"/>
    </xf>
    <xf numFmtId="0" fontId="4" fillId="5" borderId="3" xfId="0" applyFont="1" applyFill="1" applyBorder="1" applyAlignment="1">
      <alignment wrapText="1"/>
    </xf>
    <xf numFmtId="0" fontId="4" fillId="6" borderId="1"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0" fillId="7" borderId="1" xfId="0" applyFill="1" applyBorder="1" applyAlignment="1">
      <alignment wrapText="1"/>
    </xf>
    <xf numFmtId="0" fontId="0" fillId="7" borderId="2" xfId="0" applyFill="1" applyBorder="1" applyAlignment="1">
      <alignment wrapText="1"/>
    </xf>
    <xf numFmtId="0" fontId="0" fillId="7" borderId="3" xfId="0" applyFill="1" applyBorder="1" applyAlignment="1">
      <alignment wrapText="1"/>
    </xf>
    <xf numFmtId="0" fontId="0" fillId="7" borderId="4" xfId="0" applyFill="1" applyBorder="1" applyAlignment="1">
      <alignment wrapText="1"/>
    </xf>
    <xf numFmtId="0" fontId="0" fillId="8" borderId="1" xfId="0" applyFill="1" applyBorder="1" applyAlignment="1">
      <alignment wrapText="1"/>
    </xf>
    <xf numFmtId="0" fontId="0" fillId="8" borderId="2" xfId="0" applyFill="1" applyBorder="1" applyAlignment="1">
      <alignment wrapText="1"/>
    </xf>
    <xf numFmtId="0" fontId="0" fillId="8" borderId="3" xfId="0" applyFill="1" applyBorder="1" applyAlignment="1">
      <alignment wrapText="1"/>
    </xf>
    <xf numFmtId="0" fontId="0" fillId="4" borderId="1" xfId="0" applyFill="1" applyBorder="1" applyAlignment="1">
      <alignment wrapText="1"/>
    </xf>
    <xf numFmtId="0" fontId="0" fillId="4" borderId="3" xfId="0" applyFill="1" applyBorder="1" applyAlignment="1">
      <alignment wrapText="1"/>
    </xf>
    <xf numFmtId="0" fontId="0" fillId="9" borderId="2" xfId="0" applyFill="1" applyBorder="1" applyAlignment="1">
      <alignment wrapText="1"/>
    </xf>
    <xf numFmtId="0" fontId="0" fillId="10" borderId="2" xfId="0" applyFill="1" applyBorder="1" applyAlignment="1">
      <alignment wrapText="1"/>
    </xf>
    <xf numFmtId="0" fontId="0" fillId="10" borderId="5" xfId="0" applyFill="1" applyBorder="1" applyAlignment="1">
      <alignment wrapText="1"/>
    </xf>
    <xf numFmtId="0" fontId="0" fillId="10" borderId="6" xfId="0" applyFill="1" applyBorder="1" applyAlignment="1">
      <alignment wrapText="1"/>
    </xf>
    <xf numFmtId="0" fontId="0" fillId="11" borderId="2" xfId="0" applyFill="1" applyBorder="1" applyAlignment="1">
      <alignment wrapText="1"/>
    </xf>
    <xf numFmtId="0" fontId="7" fillId="9" borderId="4" xfId="0" applyFont="1" applyFill="1" applyBorder="1" applyAlignment="1">
      <alignment wrapText="1"/>
    </xf>
    <xf numFmtId="0" fontId="0" fillId="12" borderId="6" xfId="0" applyFill="1" applyBorder="1" applyAlignment="1">
      <alignment wrapText="1"/>
    </xf>
    <xf numFmtId="0" fontId="8" fillId="13" borderId="0" xfId="0" applyFont="1" applyFill="1" applyAlignment="1">
      <alignment wrapText="1"/>
    </xf>
    <xf numFmtId="0" fontId="8" fillId="13" borderId="4" xfId="0" applyFont="1" applyFill="1" applyBorder="1" applyAlignment="1">
      <alignment vertical="center" wrapText="1"/>
    </xf>
    <xf numFmtId="0" fontId="0" fillId="6" borderId="1" xfId="0" applyFill="1" applyBorder="1" applyAlignment="1">
      <alignment wrapText="1"/>
    </xf>
    <xf numFmtId="0" fontId="0" fillId="6" borderId="2" xfId="0" applyFill="1" applyBorder="1" applyAlignment="1">
      <alignment wrapText="1"/>
    </xf>
    <xf numFmtId="0" fontId="0" fillId="6" borderId="3" xfId="0" applyFill="1" applyBorder="1" applyAlignment="1">
      <alignment wrapText="1"/>
    </xf>
    <xf numFmtId="0" fontId="0" fillId="6" borderId="0" xfId="0" applyFill="1" applyAlignment="1">
      <alignment wrapText="1"/>
    </xf>
    <xf numFmtId="0" fontId="0" fillId="9" borderId="0" xfId="0" applyFill="1" applyAlignment="1">
      <alignment wrapText="1"/>
    </xf>
    <xf numFmtId="0" fontId="9" fillId="0" borderId="0" xfId="0" applyFont="1" applyAlignment="1">
      <alignment wrapText="1"/>
    </xf>
    <xf numFmtId="164" fontId="10" fillId="0" borderId="0" xfId="0" applyNumberFormat="1" applyFont="1" applyAlignment="1">
      <alignment wrapText="1"/>
    </xf>
    <xf numFmtId="0" fontId="9" fillId="0" borderId="0" xfId="0" applyFont="1" applyAlignment="1">
      <alignment vertical="center" wrapText="1"/>
    </xf>
    <xf numFmtId="0" fontId="9" fillId="0" borderId="0" xfId="0" applyFont="1" applyAlignment="1">
      <alignment horizontal="center" wrapText="1"/>
    </xf>
    <xf numFmtId="0" fontId="9" fillId="0" borderId="0" xfId="0" applyFont="1"/>
    <xf numFmtId="0" fontId="2" fillId="0" borderId="0" xfId="0" applyFont="1" applyAlignment="1">
      <alignment horizontal="center" vertical="top" wrapText="1"/>
    </xf>
    <xf numFmtId="0" fontId="4" fillId="0" borderId="0" xfId="0" applyFont="1" applyAlignment="1">
      <alignment horizontal="center" vertical="top" wrapText="1"/>
    </xf>
    <xf numFmtId="0" fontId="4" fillId="4" borderId="0" xfId="0" applyFont="1" applyFill="1" applyAlignment="1">
      <alignment horizontal="center" vertical="top" wrapText="1"/>
    </xf>
    <xf numFmtId="0" fontId="4" fillId="5" borderId="0" xfId="0" applyFont="1" applyFill="1" applyAlignment="1">
      <alignment horizontal="center" vertical="top" wrapText="1"/>
    </xf>
    <xf numFmtId="0" fontId="4" fillId="9" borderId="0" xfId="0" applyFont="1" applyFill="1" applyAlignment="1">
      <alignment horizontal="center" vertical="top" wrapText="1"/>
    </xf>
    <xf numFmtId="0" fontId="2" fillId="7" borderId="0" xfId="0" applyFont="1" applyFill="1" applyAlignment="1">
      <alignment horizontal="center" vertical="top" wrapText="1"/>
    </xf>
    <xf numFmtId="0" fontId="2" fillId="8" borderId="0" xfId="0" applyFont="1" applyFill="1" applyAlignment="1">
      <alignment horizontal="center" vertical="top" wrapText="1"/>
    </xf>
    <xf numFmtId="0" fontId="2" fillId="4" borderId="0" xfId="0" applyFont="1" applyFill="1" applyAlignment="1">
      <alignment horizontal="center" vertical="top" wrapText="1"/>
    </xf>
    <xf numFmtId="0" fontId="2" fillId="9" borderId="0" xfId="0" applyFont="1" applyFill="1" applyAlignment="1">
      <alignment horizontal="center" vertical="top" wrapText="1"/>
    </xf>
    <xf numFmtId="0" fontId="2" fillId="12" borderId="0" xfId="0" applyFont="1" applyFill="1" applyAlignment="1">
      <alignment horizontal="center" vertical="top" wrapText="1"/>
    </xf>
    <xf numFmtId="0" fontId="2" fillId="13" borderId="0" xfId="0" applyFont="1" applyFill="1" applyAlignment="1">
      <alignment horizontal="center" vertical="top" wrapText="1"/>
    </xf>
    <xf numFmtId="0" fontId="2" fillId="6" borderId="0" xfId="0" applyFont="1" applyFill="1" applyAlignment="1">
      <alignment horizontal="center" vertical="top" wrapText="1"/>
    </xf>
    <xf numFmtId="164" fontId="0" fillId="0" borderId="0" xfId="0" applyNumberFormat="1"/>
    <xf numFmtId="9" fontId="0" fillId="0" borderId="0" xfId="1" applyFont="1" applyFill="1"/>
    <xf numFmtId="0" fontId="0" fillId="0" borderId="0" xfId="1" applyNumberFormat="1" applyFont="1" applyFill="1"/>
    <xf numFmtId="0" fontId="0" fillId="14" borderId="0" xfId="1" applyNumberFormat="1" applyFont="1" applyFill="1"/>
    <xf numFmtId="9" fontId="0" fillId="14" borderId="0" xfId="1" applyFont="1" applyFill="1"/>
    <xf numFmtId="9" fontId="0" fillId="15" borderId="0" xfId="1" applyFont="1" applyFill="1"/>
    <xf numFmtId="0" fontId="0" fillId="16" borderId="0" xfId="0" applyFill="1"/>
    <xf numFmtId="0" fontId="0" fillId="17" borderId="0" xfId="0" applyFill="1"/>
    <xf numFmtId="164" fontId="0" fillId="17" borderId="0" xfId="0" applyNumberFormat="1" applyFill="1"/>
    <xf numFmtId="0" fontId="7" fillId="0" borderId="0" xfId="0" applyFont="1"/>
    <xf numFmtId="9" fontId="11" fillId="18" borderId="8" xfId="1" applyFont="1" applyFill="1" applyBorder="1"/>
    <xf numFmtId="0" fontId="0" fillId="19" borderId="7" xfId="1" applyNumberFormat="1" applyFont="1" applyFill="1" applyBorder="1"/>
    <xf numFmtId="9" fontId="0" fillId="19" borderId="0" xfId="1" applyFont="1" applyFill="1"/>
    <xf numFmtId="9" fontId="0" fillId="20" borderId="0" xfId="1" applyFont="1" applyFill="1"/>
    <xf numFmtId="0" fontId="0" fillId="19" borderId="9" xfId="1" applyNumberFormat="1" applyFont="1" applyFill="1" applyBorder="1"/>
    <xf numFmtId="9" fontId="0" fillId="21" borderId="0" xfId="1" applyFont="1" applyFill="1"/>
    <xf numFmtId="0" fontId="0" fillId="21" borderId="0" xfId="1" applyNumberFormat="1" applyFont="1" applyFill="1"/>
    <xf numFmtId="0" fontId="0" fillId="0" borderId="0" xfId="1" applyNumberFormat="1" applyFont="1" applyFill="1" applyAlignment="1">
      <alignment wrapText="1"/>
    </xf>
    <xf numFmtId="10" fontId="0" fillId="0" borderId="0" xfId="0" applyNumberFormat="1"/>
    <xf numFmtId="0" fontId="0" fillId="5" borderId="0" xfId="0" applyFill="1"/>
    <xf numFmtId="10" fontId="0" fillId="5" borderId="0" xfId="0" applyNumberFormat="1" applyFill="1"/>
    <xf numFmtId="9" fontId="0" fillId="18" borderId="0" xfId="1" applyFont="1" applyFill="1"/>
    <xf numFmtId="9" fontId="0" fillId="5" borderId="0" xfId="0" applyNumberFormat="1" applyFill="1"/>
    <xf numFmtId="9" fontId="0" fillId="22" borderId="0" xfId="1" applyFont="1" applyFill="1"/>
    <xf numFmtId="9" fontId="0" fillId="23" borderId="0" xfId="1" applyFont="1" applyFill="1"/>
    <xf numFmtId="0" fontId="0" fillId="24" borderId="0" xfId="0" applyFill="1"/>
    <xf numFmtId="0" fontId="2" fillId="24" borderId="0" xfId="0" applyFont="1" applyFill="1"/>
    <xf numFmtId="9" fontId="2" fillId="24" borderId="0" xfId="0" applyNumberFormat="1" applyFont="1" applyFill="1"/>
    <xf numFmtId="10" fontId="0" fillId="24" borderId="0" xfId="0" applyNumberFormat="1" applyFill="1"/>
    <xf numFmtId="0" fontId="0" fillId="25" borderId="0" xfId="0" applyFill="1"/>
    <xf numFmtId="164" fontId="7" fillId="0" borderId="0" xfId="0" applyNumberFormat="1" applyFont="1"/>
    <xf numFmtId="0" fontId="2" fillId="0" borderId="0" xfId="0" applyFont="1"/>
    <xf numFmtId="0" fontId="2" fillId="0" borderId="0" xfId="2"/>
    <xf numFmtId="0" fontId="2" fillId="21" borderId="0" xfId="2" applyFill="1"/>
    <xf numFmtId="0" fontId="14" fillId="0" borderId="9" xfId="2" applyFont="1" applyBorder="1"/>
    <xf numFmtId="0" fontId="4" fillId="0" borderId="10" xfId="2" applyFont="1" applyBorder="1"/>
    <xf numFmtId="0" fontId="2" fillId="0" borderId="11" xfId="2" applyBorder="1"/>
    <xf numFmtId="0" fontId="2" fillId="26" borderId="0" xfId="0" applyFont="1" applyFill="1"/>
    <xf numFmtId="0" fontId="11" fillId="0" borderId="12" xfId="2" applyFont="1" applyBorder="1"/>
    <xf numFmtId="9" fontId="11" fillId="0" borderId="12" xfId="1" applyFont="1" applyFill="1" applyBorder="1"/>
    <xf numFmtId="0" fontId="15" fillId="0" borderId="4" xfId="2" applyFont="1" applyBorder="1" applyAlignment="1">
      <alignment horizontal="left" vertical="top" wrapText="1"/>
    </xf>
    <xf numFmtId="0" fontId="15" fillId="0" borderId="13" xfId="2" applyFont="1" applyBorder="1" applyAlignment="1">
      <alignment horizontal="left" vertical="top" wrapText="1"/>
    </xf>
    <xf numFmtId="0" fontId="15" fillId="21" borderId="14" xfId="2" applyFont="1" applyFill="1" applyBorder="1" applyAlignment="1">
      <alignment horizontal="left" vertical="top" wrapText="1"/>
    </xf>
    <xf numFmtId="0" fontId="15" fillId="0" borderId="5" xfId="2" applyFont="1" applyBorder="1" applyAlignment="1">
      <alignment horizontal="left" vertical="top" wrapText="1"/>
    </xf>
    <xf numFmtId="0" fontId="15" fillId="0" borderId="6" xfId="2" applyFont="1" applyBorder="1" applyAlignment="1">
      <alignment horizontal="left" vertical="top" wrapText="1"/>
    </xf>
    <xf numFmtId="0" fontId="18" fillId="0" borderId="18" xfId="2" applyFont="1" applyBorder="1" applyAlignment="1">
      <alignment horizontal="left" vertical="top" wrapText="1"/>
    </xf>
    <xf numFmtId="0" fontId="18" fillId="21" borderId="18" xfId="2" applyFont="1" applyFill="1" applyBorder="1" applyAlignment="1">
      <alignment horizontal="left" vertical="top" wrapText="1"/>
    </xf>
    <xf numFmtId="0" fontId="17" fillId="0" borderId="18" xfId="2" applyFont="1" applyBorder="1" applyAlignment="1">
      <alignment horizontal="left" vertical="top" wrapText="1"/>
    </xf>
    <xf numFmtId="0" fontId="17" fillId="0" borderId="19" xfId="2" applyFont="1" applyBorder="1" applyAlignment="1">
      <alignment horizontal="left" vertical="top" wrapText="1"/>
    </xf>
    <xf numFmtId="0" fontId="16" fillId="28" borderId="20" xfId="2" applyFont="1" applyFill="1" applyBorder="1" applyAlignment="1">
      <alignment horizontal="center" vertical="center" wrapText="1"/>
    </xf>
    <xf numFmtId="0" fontId="16" fillId="28" borderId="21" xfId="2" applyFont="1" applyFill="1" applyBorder="1" applyAlignment="1">
      <alignment horizontal="center" vertical="center" wrapText="1"/>
    </xf>
    <xf numFmtId="0" fontId="16" fillId="28" borderId="22" xfId="2" applyFont="1" applyFill="1" applyBorder="1" applyAlignment="1">
      <alignment horizontal="center" vertical="center" wrapText="1"/>
    </xf>
    <xf numFmtId="0" fontId="18" fillId="0" borderId="24" xfId="2" applyFont="1" applyBorder="1" applyAlignment="1">
      <alignment horizontal="left" vertical="top" wrapText="1"/>
    </xf>
    <xf numFmtId="0" fontId="18" fillId="21" borderId="24" xfId="2" applyFont="1" applyFill="1" applyBorder="1" applyAlignment="1">
      <alignment horizontal="left" vertical="top" wrapText="1"/>
    </xf>
    <xf numFmtId="0" fontId="17" fillId="0" borderId="24" xfId="2" applyFont="1" applyBorder="1" applyAlignment="1">
      <alignment horizontal="left" vertical="top" wrapText="1"/>
    </xf>
    <xf numFmtId="0" fontId="17" fillId="0" borderId="25" xfId="2" applyFont="1" applyBorder="1" applyAlignment="1">
      <alignment horizontal="left" vertical="top"/>
    </xf>
    <xf numFmtId="0" fontId="16" fillId="0" borderId="0" xfId="2" applyFont="1" applyAlignment="1">
      <alignment horizontal="center" vertical="center" wrapText="1"/>
    </xf>
    <xf numFmtId="0" fontId="18" fillId="21" borderId="26" xfId="2" applyFont="1" applyFill="1" applyBorder="1" applyAlignment="1">
      <alignment horizontal="left" vertical="top" wrapText="1"/>
    </xf>
    <xf numFmtId="0" fontId="17" fillId="0" borderId="27" xfId="2" applyFont="1" applyBorder="1" applyAlignment="1">
      <alignment horizontal="left" vertical="top"/>
    </xf>
    <xf numFmtId="0" fontId="18" fillId="0" borderId="28" xfId="2" applyFont="1" applyBorder="1" applyAlignment="1">
      <alignment horizontal="left" vertical="top" wrapText="1"/>
    </xf>
    <xf numFmtId="0" fontId="18" fillId="21" borderId="28" xfId="2" applyFont="1" applyFill="1" applyBorder="1" applyAlignment="1">
      <alignment horizontal="left" vertical="top" wrapText="1"/>
    </xf>
    <xf numFmtId="0" fontId="17" fillId="0" borderId="29" xfId="2" applyFont="1" applyBorder="1" applyAlignment="1">
      <alignment horizontal="left" vertical="top"/>
    </xf>
    <xf numFmtId="0" fontId="17" fillId="0" borderId="30" xfId="2" applyFont="1" applyBorder="1" applyAlignment="1">
      <alignment horizontal="left" vertical="top"/>
    </xf>
    <xf numFmtId="0" fontId="16" fillId="0" borderId="31" xfId="2" applyFont="1" applyBorder="1" applyAlignment="1">
      <alignment horizontal="center" vertical="center" wrapText="1"/>
    </xf>
    <xf numFmtId="0" fontId="17" fillId="29" borderId="24" xfId="2" applyFont="1" applyFill="1" applyBorder="1" applyAlignment="1">
      <alignment horizontal="left" vertical="top" wrapText="1"/>
    </xf>
    <xf numFmtId="0" fontId="18" fillId="21" borderId="33" xfId="2" applyFont="1" applyFill="1" applyBorder="1" applyAlignment="1">
      <alignment horizontal="left" vertical="top" wrapText="1"/>
    </xf>
    <xf numFmtId="0" fontId="17" fillId="0" borderId="34" xfId="2" applyFont="1" applyBorder="1" applyAlignment="1">
      <alignment horizontal="left" vertical="top" wrapText="1"/>
    </xf>
    <xf numFmtId="0" fontId="17" fillId="0" borderId="35" xfId="2" applyFont="1" applyBorder="1" applyAlignment="1">
      <alignment horizontal="left" vertical="top"/>
    </xf>
    <xf numFmtId="0" fontId="0" fillId="6" borderId="36" xfId="0" applyFill="1" applyBorder="1"/>
    <xf numFmtId="9" fontId="7" fillId="0" borderId="11" xfId="1" applyFont="1" applyFill="1" applyBorder="1"/>
    <xf numFmtId="0" fontId="17" fillId="0" borderId="13" xfId="2" applyFont="1" applyBorder="1" applyAlignment="1">
      <alignment horizontal="left" vertical="top" wrapText="1"/>
    </xf>
    <xf numFmtId="0" fontId="18" fillId="0" borderId="5" xfId="2" applyFont="1" applyBorder="1" applyAlignment="1">
      <alignment horizontal="left" vertical="top" wrapText="1"/>
    </xf>
    <xf numFmtId="0" fontId="18" fillId="21" borderId="5" xfId="2" applyFont="1" applyFill="1" applyBorder="1" applyAlignment="1">
      <alignment horizontal="left" vertical="top" wrapText="1"/>
    </xf>
    <xf numFmtId="0" fontId="17" fillId="0" borderId="5" xfId="2" applyFont="1" applyBorder="1" applyAlignment="1">
      <alignment horizontal="left" vertical="top" wrapText="1"/>
    </xf>
    <xf numFmtId="0" fontId="17" fillId="0" borderId="37" xfId="2" applyFont="1" applyBorder="1" applyAlignment="1">
      <alignment horizontal="left" vertical="top"/>
    </xf>
    <xf numFmtId="0" fontId="17" fillId="0" borderId="26" xfId="2" applyFont="1" applyBorder="1" applyAlignment="1">
      <alignment horizontal="left" vertical="top" wrapText="1"/>
    </xf>
    <xf numFmtId="0" fontId="18" fillId="21" borderId="38" xfId="2" applyFont="1" applyFill="1" applyBorder="1" applyAlignment="1">
      <alignment horizontal="left" vertical="top" wrapText="1"/>
    </xf>
    <xf numFmtId="0" fontId="17" fillId="29" borderId="18" xfId="2" applyFont="1" applyFill="1" applyBorder="1" applyAlignment="1">
      <alignment horizontal="left" vertical="top" wrapText="1"/>
    </xf>
    <xf numFmtId="0" fontId="19" fillId="0" borderId="10" xfId="2" applyFont="1" applyBorder="1" applyAlignment="1">
      <alignment horizontal="center" vertical="center" wrapText="1"/>
    </xf>
    <xf numFmtId="164" fontId="19" fillId="30" borderId="39" xfId="1" applyNumberFormat="1" applyFont="1" applyFill="1" applyBorder="1"/>
    <xf numFmtId="0" fontId="18" fillId="0" borderId="23" xfId="2" applyFont="1" applyBorder="1" applyAlignment="1">
      <alignment horizontal="left" vertical="top" wrapText="1"/>
    </xf>
    <xf numFmtId="0" fontId="17" fillId="0" borderId="40" xfId="2" applyFont="1" applyBorder="1" applyAlignment="1">
      <alignment horizontal="left" vertical="top"/>
    </xf>
    <xf numFmtId="0" fontId="2" fillId="0" borderId="41" xfId="2" applyBorder="1"/>
    <xf numFmtId="0" fontId="2" fillId="0" borderId="42" xfId="2" applyBorder="1"/>
    <xf numFmtId="0" fontId="19" fillId="0" borderId="41" xfId="2" applyFont="1" applyBorder="1" applyAlignment="1">
      <alignment horizontal="center" vertical="center" wrapText="1"/>
    </xf>
    <xf numFmtId="0" fontId="2" fillId="21" borderId="28" xfId="2" applyFill="1" applyBorder="1" applyAlignment="1">
      <alignment horizontal="left" vertical="top" wrapText="1"/>
    </xf>
    <xf numFmtId="0" fontId="19" fillId="30" borderId="43" xfId="2" applyFont="1" applyFill="1" applyBorder="1" applyAlignment="1">
      <alignment horizontal="center" vertical="center" wrapText="1"/>
    </xf>
    <xf numFmtId="0" fontId="19" fillId="30" borderId="44" xfId="2" applyFont="1" applyFill="1" applyBorder="1" applyAlignment="1">
      <alignment horizontal="center" vertical="center" wrapText="1"/>
    </xf>
    <xf numFmtId="0" fontId="2" fillId="21" borderId="45" xfId="2" applyFill="1" applyBorder="1" applyAlignment="1">
      <alignment horizontal="left" vertical="top" wrapText="1"/>
    </xf>
    <xf numFmtId="0" fontId="19" fillId="0" borderId="46" xfId="2" applyFont="1" applyBorder="1" applyAlignment="1">
      <alignment horizontal="center" vertical="center" wrapText="1"/>
    </xf>
    <xf numFmtId="0" fontId="18" fillId="29" borderId="24" xfId="2" applyFont="1" applyFill="1" applyBorder="1" applyAlignment="1">
      <alignment horizontal="left" vertical="top" wrapText="1"/>
    </xf>
    <xf numFmtId="0" fontId="19" fillId="30" borderId="10" xfId="0" applyFont="1" applyFill="1" applyBorder="1" applyAlignment="1">
      <alignment horizontal="center" vertical="center" wrapText="1"/>
    </xf>
    <xf numFmtId="0" fontId="20" fillId="6" borderId="47" xfId="0" applyFont="1" applyFill="1" applyBorder="1" applyAlignment="1">
      <alignment horizontal="center" vertical="center" wrapText="1"/>
    </xf>
    <xf numFmtId="0" fontId="19" fillId="30" borderId="48" xfId="0" applyFont="1" applyFill="1" applyBorder="1" applyAlignment="1">
      <alignment horizontal="center" vertical="center" wrapText="1"/>
    </xf>
    <xf numFmtId="0" fontId="19" fillId="0" borderId="0" xfId="2" applyFont="1" applyAlignment="1">
      <alignment horizontal="center" vertical="center" wrapText="1"/>
    </xf>
    <xf numFmtId="0" fontId="19" fillId="0" borderId="42" xfId="2" applyFont="1" applyBorder="1" applyAlignment="1">
      <alignment horizontal="center" vertical="center" wrapText="1"/>
    </xf>
    <xf numFmtId="0" fontId="18" fillId="0" borderId="32" xfId="2" applyFont="1" applyBorder="1" applyAlignment="1">
      <alignment horizontal="left" vertical="top" wrapText="1"/>
    </xf>
    <xf numFmtId="0" fontId="18" fillId="0" borderId="34" xfId="2" applyFont="1" applyBorder="1" applyAlignment="1">
      <alignment horizontal="left" vertical="top" wrapText="1"/>
    </xf>
    <xf numFmtId="0" fontId="17" fillId="0" borderId="49" xfId="2" applyFont="1" applyBorder="1" applyAlignment="1">
      <alignment horizontal="left" vertical="top"/>
    </xf>
    <xf numFmtId="0" fontId="19" fillId="0" borderId="50" xfId="2" applyFont="1" applyBorder="1" applyAlignment="1">
      <alignment horizontal="center" vertical="center" wrapText="1"/>
    </xf>
    <xf numFmtId="0" fontId="19" fillId="0" borderId="9" xfId="2" applyFont="1" applyBorder="1" applyAlignment="1">
      <alignment horizontal="center" vertical="center" wrapText="1"/>
    </xf>
    <xf numFmtId="0" fontId="19" fillId="0" borderId="36" xfId="2" applyFont="1" applyBorder="1" applyAlignment="1">
      <alignment horizontal="center" vertical="center" wrapText="1"/>
    </xf>
    <xf numFmtId="0" fontId="17" fillId="0" borderId="51" xfId="2" applyFont="1" applyBorder="1" applyAlignment="1">
      <alignment horizontal="left" vertical="top"/>
    </xf>
    <xf numFmtId="0" fontId="19" fillId="3" borderId="52" xfId="2" applyFont="1" applyFill="1" applyBorder="1" applyAlignment="1">
      <alignment horizontal="center" vertical="center" wrapText="1"/>
    </xf>
    <xf numFmtId="0" fontId="19" fillId="3" borderId="53" xfId="2" applyFont="1" applyFill="1" applyBorder="1" applyAlignment="1">
      <alignment horizontal="center" vertical="center" wrapText="1"/>
    </xf>
    <xf numFmtId="0" fontId="19" fillId="3" borderId="54" xfId="2" applyFont="1" applyFill="1" applyBorder="1" applyAlignment="1">
      <alignment horizontal="center" vertical="center" wrapText="1"/>
    </xf>
    <xf numFmtId="0" fontId="17" fillId="0" borderId="55" xfId="2" applyFont="1" applyBorder="1" applyAlignment="1">
      <alignment horizontal="left" vertical="top"/>
    </xf>
    <xf numFmtId="0" fontId="19" fillId="3" borderId="56" xfId="2" applyFont="1" applyFill="1" applyBorder="1" applyAlignment="1">
      <alignment horizontal="center" vertical="center" wrapText="1"/>
    </xf>
    <xf numFmtId="0" fontId="19" fillId="3" borderId="57" xfId="2" applyFont="1" applyFill="1" applyBorder="1" applyAlignment="1">
      <alignment horizontal="center" vertical="center" wrapText="1"/>
    </xf>
    <xf numFmtId="0" fontId="19" fillId="3" borderId="58" xfId="2" applyFont="1" applyFill="1" applyBorder="1" applyAlignment="1">
      <alignment horizontal="center" vertical="center" wrapText="1"/>
    </xf>
    <xf numFmtId="0" fontId="17" fillId="0" borderId="59" xfId="2" applyFont="1" applyBorder="1" applyAlignment="1">
      <alignment horizontal="left" vertical="top"/>
    </xf>
    <xf numFmtId="0" fontId="19" fillId="0" borderId="60" xfId="2" applyFont="1" applyBorder="1" applyAlignment="1">
      <alignment horizontal="center" vertical="center" wrapText="1"/>
    </xf>
    <xf numFmtId="0" fontId="19" fillId="0" borderId="61" xfId="2" applyFont="1" applyBorder="1" applyAlignment="1">
      <alignment horizontal="center" vertical="center" wrapText="1"/>
    </xf>
    <xf numFmtId="0" fontId="17" fillId="29" borderId="18" xfId="2" applyFont="1" applyFill="1" applyBorder="1" applyAlignment="1">
      <alignment vertical="top" wrapText="1"/>
    </xf>
    <xf numFmtId="0" fontId="17" fillId="0" borderId="62" xfId="2" applyFont="1" applyBorder="1" applyAlignment="1">
      <alignment horizontal="left" vertical="top"/>
    </xf>
    <xf numFmtId="0" fontId="19" fillId="31" borderId="7" xfId="2" applyFont="1" applyFill="1" applyBorder="1" applyAlignment="1">
      <alignment horizontal="center" vertical="center" wrapText="1"/>
    </xf>
    <xf numFmtId="0" fontId="19" fillId="32" borderId="11" xfId="2" applyFont="1" applyFill="1" applyBorder="1" applyAlignment="1">
      <alignment horizontal="center" vertical="center" wrapText="1"/>
    </xf>
    <xf numFmtId="0" fontId="17" fillId="29" borderId="24" xfId="2" applyFont="1" applyFill="1" applyBorder="1" applyAlignment="1">
      <alignment vertical="top" wrapText="1"/>
    </xf>
    <xf numFmtId="0" fontId="19" fillId="31" borderId="0" xfId="2" applyFont="1" applyFill="1" applyAlignment="1">
      <alignment horizontal="center" vertical="center" wrapText="1"/>
    </xf>
    <xf numFmtId="0" fontId="19" fillId="32" borderId="42" xfId="2" applyFont="1" applyFill="1" applyBorder="1" applyAlignment="1">
      <alignment horizontal="center" vertical="center" wrapText="1"/>
    </xf>
    <xf numFmtId="0" fontId="17" fillId="0" borderId="29" xfId="2" applyFont="1" applyBorder="1" applyAlignment="1">
      <alignment horizontal="left" vertical="top" wrapText="1"/>
    </xf>
    <xf numFmtId="0" fontId="20" fillId="0" borderId="0" xfId="2" applyFont="1" applyAlignment="1">
      <alignment horizontal="center" vertical="center" wrapText="1"/>
    </xf>
    <xf numFmtId="0" fontId="18" fillId="21" borderId="45" xfId="2" applyFont="1" applyFill="1" applyBorder="1" applyAlignment="1">
      <alignment horizontal="left" vertical="top" wrapText="1"/>
    </xf>
    <xf numFmtId="0" fontId="17" fillId="0" borderId="40" xfId="2" applyFont="1" applyBorder="1" applyAlignment="1">
      <alignment horizontal="left" vertical="top" wrapText="1"/>
    </xf>
    <xf numFmtId="0" fontId="20" fillId="0" borderId="9" xfId="2" applyFont="1" applyBorder="1" applyAlignment="1">
      <alignment horizontal="center" vertical="center" wrapText="1"/>
    </xf>
    <xf numFmtId="0" fontId="19" fillId="0" borderId="63" xfId="2" applyFont="1" applyBorder="1" applyAlignment="1">
      <alignment horizontal="center" vertical="center" wrapText="1"/>
    </xf>
    <xf numFmtId="0" fontId="20" fillId="0" borderId="64" xfId="2" applyFont="1" applyBorder="1" applyAlignment="1">
      <alignment horizontal="center" vertical="center" wrapText="1"/>
    </xf>
    <xf numFmtId="0" fontId="19" fillId="30" borderId="65" xfId="2" applyFont="1" applyFill="1" applyBorder="1" applyAlignment="1">
      <alignment horizontal="center" vertical="center" wrapText="1"/>
    </xf>
    <xf numFmtId="0" fontId="19" fillId="0" borderId="66" xfId="2" applyFont="1" applyBorder="1" applyAlignment="1">
      <alignment horizontal="center" vertical="center" wrapText="1"/>
    </xf>
    <xf numFmtId="0" fontId="19" fillId="0" borderId="67" xfId="2" applyFont="1" applyBorder="1" applyAlignment="1">
      <alignment horizontal="center" vertical="center" wrapText="1"/>
    </xf>
    <xf numFmtId="0" fontId="19" fillId="30" borderId="68" xfId="2" applyFont="1" applyFill="1" applyBorder="1" applyAlignment="1">
      <alignment horizontal="center" vertical="center" wrapText="1"/>
    </xf>
    <xf numFmtId="0" fontId="20" fillId="0" borderId="47" xfId="2" applyFont="1" applyBorder="1" applyAlignment="1">
      <alignment horizontal="center" vertical="center" wrapText="1"/>
    </xf>
    <xf numFmtId="0" fontId="19" fillId="0" borderId="39" xfId="2" applyFont="1" applyBorder="1" applyAlignment="1">
      <alignment horizontal="center" vertical="center" wrapText="1"/>
    </xf>
    <xf numFmtId="0" fontId="19" fillId="0" borderId="68" xfId="2" applyFont="1" applyBorder="1" applyAlignment="1">
      <alignment horizontal="center" vertical="center" wrapText="1"/>
    </xf>
    <xf numFmtId="0" fontId="17" fillId="0" borderId="27" xfId="2" applyFont="1" applyBorder="1" applyAlignment="1">
      <alignment horizontal="left" vertical="top" wrapText="1"/>
    </xf>
    <xf numFmtId="0" fontId="19" fillId="30" borderId="48" xfId="2" applyFont="1" applyFill="1" applyBorder="1" applyAlignment="1">
      <alignment horizontal="center" vertical="center" wrapText="1"/>
    </xf>
    <xf numFmtId="0" fontId="19" fillId="0" borderId="69" xfId="2" applyFont="1" applyBorder="1" applyAlignment="1">
      <alignment horizontal="center" vertical="center" wrapText="1"/>
    </xf>
    <xf numFmtId="0" fontId="19" fillId="0" borderId="70" xfId="2" applyFont="1" applyBorder="1" applyAlignment="1">
      <alignment horizontal="center" vertical="center" wrapText="1"/>
    </xf>
    <xf numFmtId="0" fontId="19" fillId="0" borderId="71" xfId="2" applyFont="1" applyBorder="1" applyAlignment="1">
      <alignment horizontal="center" vertical="center" wrapText="1"/>
    </xf>
    <xf numFmtId="0" fontId="19" fillId="30" borderId="72" xfId="2" applyFont="1" applyFill="1" applyBorder="1" applyAlignment="1">
      <alignment horizontal="center" vertical="center" wrapText="1"/>
    </xf>
    <xf numFmtId="0" fontId="20" fillId="0" borderId="73" xfId="2" applyFont="1" applyBorder="1" applyAlignment="1">
      <alignment horizontal="center" vertical="center" wrapText="1"/>
    </xf>
    <xf numFmtId="0" fontId="19" fillId="0" borderId="74" xfId="2" applyFont="1" applyBorder="1" applyAlignment="1">
      <alignment horizontal="center" vertical="center" wrapText="1"/>
    </xf>
    <xf numFmtId="0" fontId="19" fillId="0" borderId="11" xfId="2" applyFont="1" applyBorder="1" applyAlignment="1">
      <alignment horizontal="center" vertical="center" wrapText="1"/>
    </xf>
    <xf numFmtId="0" fontId="19" fillId="0" borderId="75" xfId="2" applyFont="1" applyBorder="1" applyAlignment="1">
      <alignment horizontal="center" vertical="center" wrapText="1"/>
    </xf>
    <xf numFmtId="0" fontId="19" fillId="0" borderId="76" xfId="2" applyFont="1" applyBorder="1" applyAlignment="1">
      <alignment horizontal="center" vertical="center" wrapText="1"/>
    </xf>
    <xf numFmtId="0" fontId="19" fillId="0" borderId="77" xfId="2" applyFont="1" applyBorder="1" applyAlignment="1">
      <alignment horizontal="center" vertical="center" wrapText="1"/>
    </xf>
    <xf numFmtId="0" fontId="18" fillId="21" borderId="34" xfId="2" applyFont="1" applyFill="1" applyBorder="1" applyAlignment="1">
      <alignment horizontal="left" vertical="top" wrapText="1"/>
    </xf>
    <xf numFmtId="0" fontId="17" fillId="0" borderId="59" xfId="2" applyFont="1" applyBorder="1" applyAlignment="1">
      <alignment horizontal="left" vertical="top" wrapText="1"/>
    </xf>
    <xf numFmtId="0" fontId="19" fillId="30" borderId="78" xfId="2" applyFont="1" applyFill="1" applyBorder="1" applyAlignment="1">
      <alignment horizontal="center" vertical="center" wrapText="1"/>
    </xf>
    <xf numFmtId="0" fontId="19" fillId="30" borderId="68" xfId="0" applyFont="1" applyFill="1" applyBorder="1" applyAlignment="1">
      <alignment horizontal="center" vertical="center" wrapText="1"/>
    </xf>
    <xf numFmtId="0" fontId="19" fillId="30" borderId="11" xfId="0" applyFont="1" applyFill="1" applyBorder="1" applyAlignment="1">
      <alignment horizontal="center" vertical="center" wrapText="1"/>
    </xf>
    <xf numFmtId="0" fontId="18" fillId="0" borderId="55" xfId="2" applyFont="1" applyBorder="1" applyAlignment="1">
      <alignment horizontal="left" vertical="top" wrapText="1"/>
    </xf>
    <xf numFmtId="0" fontId="17" fillId="0" borderId="10" xfId="2" applyFont="1" applyBorder="1" applyAlignment="1">
      <alignment horizontal="left" vertical="top"/>
    </xf>
    <xf numFmtId="0" fontId="19" fillId="30" borderId="10" xfId="2" applyFont="1" applyFill="1" applyBorder="1" applyAlignment="1">
      <alignment horizontal="center" vertical="center" wrapText="1"/>
    </xf>
    <xf numFmtId="0" fontId="20" fillId="6" borderId="7" xfId="0" applyFont="1" applyFill="1" applyBorder="1" applyAlignment="1">
      <alignment horizontal="center" vertical="center" wrapText="1"/>
    </xf>
    <xf numFmtId="0" fontId="19" fillId="30" borderId="11" xfId="2" applyFont="1" applyFill="1" applyBorder="1" applyAlignment="1">
      <alignment horizontal="center" vertical="center" wrapText="1"/>
    </xf>
    <xf numFmtId="0" fontId="18" fillId="29" borderId="55" xfId="2" applyFont="1" applyFill="1" applyBorder="1" applyAlignment="1">
      <alignment horizontal="left" vertical="top" wrapText="1"/>
    </xf>
    <xf numFmtId="0" fontId="17" fillId="0" borderId="41" xfId="2" applyFont="1" applyBorder="1" applyAlignment="1">
      <alignment horizontal="left" vertical="top"/>
    </xf>
    <xf numFmtId="0" fontId="20" fillId="0" borderId="41" xfId="2" applyFont="1" applyBorder="1" applyAlignment="1">
      <alignment horizontal="center" vertical="center" wrapText="1"/>
    </xf>
    <xf numFmtId="0" fontId="17" fillId="0" borderId="50" xfId="2" applyFont="1" applyBorder="1" applyAlignment="1">
      <alignment horizontal="left" vertical="top"/>
    </xf>
    <xf numFmtId="0" fontId="20" fillId="0" borderId="50" xfId="2" applyFont="1" applyBorder="1" applyAlignment="1">
      <alignment horizontal="center" vertical="center" wrapText="1"/>
    </xf>
    <xf numFmtId="0" fontId="20" fillId="0" borderId="66" xfId="2" applyFont="1" applyBorder="1" applyAlignment="1">
      <alignment horizontal="center" vertical="center" wrapText="1"/>
    </xf>
    <xf numFmtId="0" fontId="17" fillId="29" borderId="26" xfId="2" applyFont="1" applyFill="1" applyBorder="1" applyAlignment="1">
      <alignment horizontal="left" vertical="top" wrapText="1"/>
    </xf>
    <xf numFmtId="0" fontId="18" fillId="21" borderId="27" xfId="2" applyFont="1" applyFill="1" applyBorder="1" applyAlignment="1">
      <alignment horizontal="left" vertical="top" wrapText="1"/>
    </xf>
    <xf numFmtId="0" fontId="17" fillId="0" borderId="79" xfId="2" applyFont="1" applyBorder="1" applyAlignment="1">
      <alignment horizontal="left" vertical="top" wrapText="1"/>
    </xf>
    <xf numFmtId="0" fontId="17" fillId="0" borderId="62" xfId="2" applyFont="1" applyBorder="1" applyAlignment="1">
      <alignment horizontal="left" vertical="top" wrapText="1"/>
    </xf>
    <xf numFmtId="0" fontId="2" fillId="21" borderId="29" xfId="2" applyFill="1" applyBorder="1" applyAlignment="1">
      <alignment horizontal="left" vertical="top" wrapText="1"/>
    </xf>
    <xf numFmtId="0" fontId="17" fillId="29" borderId="80" xfId="2" applyFont="1" applyFill="1" applyBorder="1" applyAlignment="1">
      <alignment horizontal="left" vertical="top" wrapText="1"/>
    </xf>
    <xf numFmtId="0" fontId="17" fillId="0" borderId="80" xfId="2" applyFont="1" applyBorder="1" applyAlignment="1">
      <alignment horizontal="left" vertical="top" wrapText="1"/>
    </xf>
    <xf numFmtId="0" fontId="17" fillId="0" borderId="81" xfId="2" applyFont="1" applyBorder="1" applyAlignment="1">
      <alignment horizontal="left" vertical="top" wrapText="1"/>
    </xf>
    <xf numFmtId="0" fontId="17" fillId="0" borderId="49" xfId="2" applyFont="1" applyBorder="1" applyAlignment="1">
      <alignment horizontal="left" vertical="top" wrapText="1"/>
    </xf>
    <xf numFmtId="0" fontId="19" fillId="0" borderId="82" xfId="2" applyFont="1" applyBorder="1" applyAlignment="1">
      <alignment horizontal="center" vertical="center" wrapText="1"/>
    </xf>
    <xf numFmtId="0" fontId="17" fillId="29" borderId="45" xfId="2" applyFont="1" applyFill="1" applyBorder="1" applyAlignment="1">
      <alignment horizontal="left" vertical="top" wrapText="1"/>
    </xf>
    <xf numFmtId="0" fontId="19" fillId="33" borderId="1" xfId="2" applyFont="1" applyFill="1" applyBorder="1" applyAlignment="1">
      <alignment horizontal="center" vertical="center" wrapText="1"/>
    </xf>
    <xf numFmtId="0" fontId="19" fillId="33" borderId="2" xfId="2" applyFont="1" applyFill="1" applyBorder="1" applyAlignment="1">
      <alignment horizontal="center" vertical="center" wrapText="1"/>
    </xf>
    <xf numFmtId="0" fontId="19" fillId="33" borderId="3" xfId="2" applyFont="1" applyFill="1" applyBorder="1" applyAlignment="1">
      <alignment horizontal="center" vertical="center" wrapText="1"/>
    </xf>
    <xf numFmtId="0" fontId="19" fillId="0" borderId="7" xfId="2" applyFont="1" applyBorder="1" applyAlignment="1">
      <alignment horizontal="center" vertical="center" wrapText="1"/>
    </xf>
    <xf numFmtId="0" fontId="18" fillId="0" borderId="41" xfId="2" applyFont="1" applyBorder="1" applyAlignment="1">
      <alignment horizontal="left" vertical="top" wrapText="1"/>
    </xf>
    <xf numFmtId="0" fontId="18" fillId="0" borderId="50" xfId="2" applyFont="1" applyBorder="1" applyAlignment="1">
      <alignment horizontal="left" vertical="top" wrapText="1"/>
    </xf>
    <xf numFmtId="0" fontId="18" fillId="0" borderId="66" xfId="2" applyFont="1" applyBorder="1" applyAlignment="1">
      <alignment horizontal="left" vertical="top" wrapText="1"/>
    </xf>
    <xf numFmtId="0" fontId="18" fillId="0" borderId="70" xfId="2" applyFont="1" applyBorder="1" applyAlignment="1">
      <alignment horizontal="left" vertical="top" wrapText="1"/>
    </xf>
    <xf numFmtId="0" fontId="19" fillId="0" borderId="83" xfId="2" applyFont="1" applyBorder="1" applyAlignment="1">
      <alignment horizontal="center" vertical="center" wrapText="1"/>
    </xf>
    <xf numFmtId="0" fontId="17" fillId="0" borderId="66" xfId="2" applyFont="1" applyBorder="1" applyAlignment="1">
      <alignment horizontal="left" vertical="top"/>
    </xf>
    <xf numFmtId="0" fontId="2" fillId="0" borderId="70" xfId="2" applyBorder="1"/>
    <xf numFmtId="0" fontId="2" fillId="0" borderId="83" xfId="2" applyBorder="1"/>
    <xf numFmtId="0" fontId="2" fillId="0" borderId="71" xfId="2" applyBorder="1"/>
    <xf numFmtId="0" fontId="19" fillId="0" borderId="7" xfId="0" applyFont="1" applyBorder="1" applyAlignment="1">
      <alignment horizontal="center" vertical="center" wrapText="1"/>
    </xf>
    <xf numFmtId="0" fontId="19" fillId="30" borderId="39" xfId="0" applyFont="1" applyFill="1" applyBorder="1" applyAlignment="1">
      <alignment horizontal="center" vertical="center" wrapText="1"/>
    </xf>
    <xf numFmtId="0" fontId="19" fillId="0" borderId="0" xfId="0" applyFont="1" applyAlignment="1">
      <alignment horizontal="center" vertical="center" wrapText="1"/>
    </xf>
    <xf numFmtId="0" fontId="19" fillId="30" borderId="84" xfId="0" applyFont="1" applyFill="1" applyBorder="1" applyAlignment="1">
      <alignment horizontal="center" vertical="center" wrapText="1"/>
    </xf>
    <xf numFmtId="0" fontId="19" fillId="0" borderId="85" xfId="2" applyFont="1" applyBorder="1" applyAlignment="1">
      <alignment horizontal="center" vertical="center" wrapText="1"/>
    </xf>
    <xf numFmtId="0" fontId="20" fillId="0" borderId="83" xfId="2" applyFont="1" applyBorder="1" applyAlignment="1">
      <alignment horizontal="center" vertical="center" wrapText="1"/>
    </xf>
    <xf numFmtId="0" fontId="2" fillId="0" borderId="76" xfId="2" applyBorder="1"/>
    <xf numFmtId="0" fontId="2" fillId="0" borderId="85" xfId="2" applyBorder="1"/>
    <xf numFmtId="0" fontId="2" fillId="0" borderId="77" xfId="2" applyBorder="1"/>
    <xf numFmtId="0" fontId="2" fillId="0" borderId="66" xfId="2" applyBorder="1" applyAlignment="1">
      <alignment wrapText="1"/>
    </xf>
    <xf numFmtId="0" fontId="2" fillId="0" borderId="67" xfId="2" applyBorder="1"/>
    <xf numFmtId="0" fontId="2" fillId="0" borderId="66" xfId="2" applyBorder="1"/>
    <xf numFmtId="0" fontId="19" fillId="30" borderId="1" xfId="0" applyFont="1" applyFill="1" applyBorder="1" applyAlignment="1">
      <alignment horizontal="center" vertical="center" wrapText="1"/>
    </xf>
    <xf numFmtId="0" fontId="20" fillId="6" borderId="86" xfId="0" applyFont="1" applyFill="1" applyBorder="1" applyAlignment="1">
      <alignment horizontal="center" vertical="center" wrapText="1"/>
    </xf>
    <xf numFmtId="0" fontId="19" fillId="30" borderId="3" xfId="0" applyFont="1" applyFill="1" applyBorder="1" applyAlignment="1">
      <alignment horizontal="center" vertical="center" wrapText="1"/>
    </xf>
    <xf numFmtId="0" fontId="19" fillId="30" borderId="87" xfId="0" applyFont="1" applyFill="1" applyBorder="1" applyAlignment="1">
      <alignment horizontal="center" vertical="center" wrapText="1"/>
    </xf>
    <xf numFmtId="0" fontId="19" fillId="6" borderId="57" xfId="0" applyFont="1" applyFill="1" applyBorder="1" applyAlignment="1">
      <alignment horizontal="center" vertical="center" wrapText="1"/>
    </xf>
    <xf numFmtId="0" fontId="19" fillId="30" borderId="42" xfId="0" applyFont="1" applyFill="1" applyBorder="1" applyAlignment="1">
      <alignment horizontal="center" vertical="center" wrapText="1"/>
    </xf>
    <xf numFmtId="0" fontId="18" fillId="29" borderId="26" xfId="2" applyFont="1" applyFill="1" applyBorder="1" applyAlignment="1">
      <alignment horizontal="left" vertical="top" wrapText="1"/>
    </xf>
    <xf numFmtId="0" fontId="2" fillId="0" borderId="50" xfId="2" applyBorder="1"/>
    <xf numFmtId="0" fontId="2" fillId="0" borderId="9" xfId="2" applyBorder="1"/>
    <xf numFmtId="0" fontId="2" fillId="0" borderId="36" xfId="2" applyBorder="1"/>
    <xf numFmtId="0" fontId="19" fillId="30" borderId="88" xfId="0" applyFont="1" applyFill="1" applyBorder="1" applyAlignment="1">
      <alignment horizontal="center" vertical="center" wrapText="1"/>
    </xf>
    <xf numFmtId="0" fontId="19" fillId="6" borderId="89" xfId="0" applyFont="1" applyFill="1" applyBorder="1" applyAlignment="1">
      <alignment horizontal="center" vertical="center" wrapText="1"/>
    </xf>
    <xf numFmtId="0" fontId="19" fillId="30" borderId="0" xfId="0" applyFont="1" applyFill="1" applyAlignment="1">
      <alignment horizontal="center" vertical="center" wrapText="1"/>
    </xf>
    <xf numFmtId="0" fontId="17" fillId="0" borderId="55" xfId="2" applyFont="1" applyBorder="1" applyAlignment="1">
      <alignment horizontal="left" vertical="top" wrapText="1"/>
    </xf>
    <xf numFmtId="0" fontId="2" fillId="34" borderId="90" xfId="2" applyFill="1" applyBorder="1"/>
    <xf numFmtId="0" fontId="2" fillId="34" borderId="91" xfId="2" applyFill="1" applyBorder="1"/>
    <xf numFmtId="0" fontId="2" fillId="34" borderId="92" xfId="2" applyFill="1" applyBorder="1"/>
    <xf numFmtId="0" fontId="17" fillId="18" borderId="93" xfId="0" applyFont="1" applyFill="1" applyBorder="1" applyAlignment="1">
      <alignment horizontal="left" vertical="top" wrapText="1"/>
    </xf>
    <xf numFmtId="0" fontId="2" fillId="0" borderId="91" xfId="2" applyBorder="1"/>
    <xf numFmtId="0" fontId="2" fillId="0" borderId="92" xfId="2" applyBorder="1"/>
    <xf numFmtId="0" fontId="18" fillId="18" borderId="24" xfId="0" applyFont="1" applyFill="1" applyBorder="1" applyAlignment="1">
      <alignment horizontal="left" vertical="top" wrapText="1"/>
    </xf>
    <xf numFmtId="0" fontId="17" fillId="0" borderId="34" xfId="0" applyFont="1" applyBorder="1" applyAlignment="1">
      <alignment horizontal="left" vertical="top" wrapText="1"/>
    </xf>
    <xf numFmtId="0" fontId="2" fillId="35" borderId="0" xfId="2" applyFill="1"/>
    <xf numFmtId="0" fontId="17" fillId="35" borderId="0" xfId="2" applyFont="1" applyFill="1" applyAlignment="1">
      <alignment horizontal="left" vertical="top"/>
    </xf>
    <xf numFmtId="0" fontId="18" fillId="35" borderId="0" xfId="2" applyFont="1" applyFill="1" applyAlignment="1">
      <alignment horizontal="left" vertical="top" wrapText="1"/>
    </xf>
    <xf numFmtId="0" fontId="21" fillId="36" borderId="94" xfId="0" applyFont="1" applyFill="1" applyBorder="1" applyAlignment="1">
      <alignment horizontal="left" vertical="center" wrapText="1"/>
    </xf>
    <xf numFmtId="0" fontId="20" fillId="36" borderId="95" xfId="0" applyFont="1" applyFill="1" applyBorder="1" applyAlignment="1">
      <alignment horizontal="left" vertical="center" wrapText="1"/>
    </xf>
    <xf numFmtId="0" fontId="18" fillId="37" borderId="0" xfId="2" applyFont="1" applyFill="1" applyAlignment="1">
      <alignment horizontal="left" vertical="top" wrapText="1"/>
    </xf>
    <xf numFmtId="0" fontId="18" fillId="0" borderId="0" xfId="2" applyFont="1" applyAlignment="1">
      <alignment horizontal="left" vertical="top" wrapText="1"/>
    </xf>
    <xf numFmtId="0" fontId="23" fillId="0" borderId="24" xfId="2" applyFont="1" applyBorder="1" applyAlignment="1">
      <alignment horizontal="center" vertical="center"/>
    </xf>
    <xf numFmtId="0" fontId="19" fillId="36" borderId="24" xfId="0" applyFont="1" applyFill="1" applyBorder="1" applyAlignment="1">
      <alignment horizontal="center" vertical="center" wrapText="1"/>
    </xf>
    <xf numFmtId="0" fontId="17" fillId="0" borderId="24" xfId="2" applyFont="1" applyBorder="1" applyAlignment="1">
      <alignment horizontal="left" vertical="top"/>
    </xf>
    <xf numFmtId="0" fontId="2" fillId="0" borderId="24" xfId="2" applyBorder="1"/>
    <xf numFmtId="0" fontId="19" fillId="18" borderId="24" xfId="0" applyFont="1" applyFill="1" applyBorder="1" applyAlignment="1">
      <alignment horizontal="center" vertical="center" wrapText="1"/>
    </xf>
    <xf numFmtId="0" fontId="19" fillId="30" borderId="24" xfId="0" applyFont="1" applyFill="1" applyBorder="1" applyAlignment="1">
      <alignment horizontal="center" vertical="center" wrapText="1"/>
    </xf>
    <xf numFmtId="0" fontId="21" fillId="38" borderId="0" xfId="0" applyFont="1" applyFill="1" applyAlignment="1">
      <alignment horizontal="left" vertical="center" wrapText="1"/>
    </xf>
    <xf numFmtId="0" fontId="20" fillId="2" borderId="96" xfId="0" applyFont="1" applyFill="1" applyBorder="1" applyAlignment="1">
      <alignment horizontal="left" vertical="center" wrapText="1"/>
    </xf>
    <xf numFmtId="2" fontId="19" fillId="39" borderId="24" xfId="0" applyNumberFormat="1" applyFont="1" applyFill="1" applyBorder="1" applyAlignment="1">
      <alignment horizontal="center" vertical="center" wrapText="1"/>
    </xf>
    <xf numFmtId="0" fontId="19" fillId="2" borderId="24" xfId="0" applyFont="1" applyFill="1" applyBorder="1" applyAlignment="1">
      <alignment horizontal="center" vertical="center" wrapText="1"/>
    </xf>
    <xf numFmtId="0" fontId="20" fillId="2" borderId="24" xfId="0" applyFont="1" applyFill="1" applyBorder="1" applyAlignment="1">
      <alignment horizontal="center" vertical="center" wrapText="1"/>
    </xf>
    <xf numFmtId="0" fontId="20" fillId="2" borderId="94" xfId="0" applyFont="1" applyFill="1" applyBorder="1" applyAlignment="1">
      <alignment horizontal="left" vertical="center" wrapText="1"/>
    </xf>
    <xf numFmtId="0" fontId="17" fillId="0" borderId="0" xfId="2" applyFont="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25" fillId="0" borderId="0" xfId="0" applyFont="1" applyAlignment="1">
      <alignment horizontal="left" vertical="top" wrapText="1"/>
    </xf>
    <xf numFmtId="0" fontId="17" fillId="21" borderId="0" xfId="0" applyFont="1" applyFill="1" applyAlignment="1">
      <alignment horizontal="left" vertical="top" wrapText="1"/>
    </xf>
    <xf numFmtId="0" fontId="4" fillId="0" borderId="0" xfId="0" applyFont="1"/>
    <xf numFmtId="0" fontId="0" fillId="0" borderId="42" xfId="0" applyBorder="1"/>
    <xf numFmtId="0" fontId="11" fillId="0" borderId="0" xfId="0" applyFont="1"/>
    <xf numFmtId="2" fontId="11" fillId="0" borderId="0" xfId="0" applyNumberFormat="1" applyFont="1"/>
    <xf numFmtId="10" fontId="11" fillId="0" borderId="0" xfId="1" applyNumberFormat="1" applyFont="1" applyFill="1"/>
    <xf numFmtId="9" fontId="11" fillId="0" borderId="0" xfId="1" applyFont="1" applyFill="1"/>
    <xf numFmtId="0" fontId="15" fillId="0" borderId="1" xfId="0" applyFont="1" applyBorder="1" applyAlignment="1">
      <alignment horizontal="left" vertical="top" wrapText="1"/>
    </xf>
    <xf numFmtId="0" fontId="15" fillId="0" borderId="13" xfId="0" applyFont="1" applyBorder="1" applyAlignment="1">
      <alignment horizontal="left" vertical="top" wrapText="1"/>
    </xf>
    <xf numFmtId="0" fontId="15" fillId="0" borderId="5" xfId="0" applyFont="1" applyBorder="1" applyAlignment="1">
      <alignment horizontal="left" vertical="top" wrapText="1"/>
    </xf>
    <xf numFmtId="0" fontId="26" fillId="0" borderId="5" xfId="0" applyFont="1" applyBorder="1" applyAlignment="1">
      <alignment horizontal="left" vertical="top" wrapText="1"/>
    </xf>
    <xf numFmtId="0" fontId="15" fillId="21" borderId="5" xfId="0" applyFont="1" applyFill="1" applyBorder="1" applyAlignment="1">
      <alignment horizontal="left" vertical="top" wrapText="1"/>
    </xf>
    <xf numFmtId="0" fontId="15" fillId="0" borderId="97" xfId="0" applyFont="1" applyBorder="1" applyAlignment="1">
      <alignment horizontal="left" vertical="top" wrapText="1"/>
    </xf>
    <xf numFmtId="0" fontId="17" fillId="0" borderId="98" xfId="0" applyFont="1" applyBorder="1" applyAlignment="1">
      <alignment horizontal="left" vertical="top" wrapText="1"/>
    </xf>
    <xf numFmtId="0" fontId="18" fillId="0" borderId="18" xfId="0" applyFont="1" applyBorder="1" applyAlignment="1">
      <alignment horizontal="left" vertical="top" wrapText="1"/>
    </xf>
    <xf numFmtId="0" fontId="17" fillId="0" borderId="18" xfId="0" applyFont="1" applyBorder="1" applyAlignment="1">
      <alignment horizontal="left" vertical="top" wrapText="1"/>
    </xf>
    <xf numFmtId="0" fontId="25" fillId="0" borderId="18" xfId="0" applyFont="1" applyBorder="1" applyAlignment="1">
      <alignment horizontal="left" vertical="top" wrapText="1"/>
    </xf>
    <xf numFmtId="0" fontId="17" fillId="21" borderId="18" xfId="0" applyFont="1" applyFill="1" applyBorder="1" applyAlignment="1">
      <alignment horizontal="left" vertical="top" wrapText="1"/>
    </xf>
    <xf numFmtId="0" fontId="17" fillId="0" borderId="51" xfId="0" applyFont="1" applyBorder="1" applyAlignment="1">
      <alignment horizontal="left" vertical="top" wrapText="1"/>
    </xf>
    <xf numFmtId="0" fontId="16" fillId="28" borderId="99" xfId="0" applyFont="1" applyFill="1" applyBorder="1" applyAlignment="1">
      <alignment horizontal="center" vertical="center" wrapText="1"/>
    </xf>
    <xf numFmtId="0" fontId="16" fillId="28" borderId="100" xfId="0" applyFont="1" applyFill="1" applyBorder="1" applyAlignment="1">
      <alignment horizontal="center" vertical="center" wrapText="1"/>
    </xf>
    <xf numFmtId="0" fontId="16" fillId="28" borderId="101" xfId="0" applyFont="1" applyFill="1" applyBorder="1" applyAlignment="1">
      <alignment horizontal="center" vertical="center" wrapText="1"/>
    </xf>
    <xf numFmtId="0" fontId="17" fillId="0" borderId="19" xfId="0" applyFont="1" applyBorder="1" applyAlignment="1">
      <alignment horizontal="left" vertical="top" wrapText="1"/>
    </xf>
    <xf numFmtId="0" fontId="17" fillId="0" borderId="23" xfId="0" applyFont="1" applyBorder="1" applyAlignment="1">
      <alignment horizontal="left" vertical="top" wrapText="1"/>
    </xf>
    <xf numFmtId="0" fontId="17" fillId="0" borderId="102" xfId="0" applyFont="1" applyBorder="1" applyAlignment="1">
      <alignment horizontal="left" vertical="top" wrapText="1"/>
    </xf>
    <xf numFmtId="0" fontId="18" fillId="0" borderId="24" xfId="0" applyFont="1" applyBorder="1" applyAlignment="1">
      <alignment horizontal="left" vertical="top" wrapText="1"/>
    </xf>
    <xf numFmtId="0" fontId="17" fillId="0" borderId="24" xfId="0" applyFont="1" applyBorder="1" applyAlignment="1">
      <alignment horizontal="left" vertical="top" wrapText="1"/>
    </xf>
    <xf numFmtId="0" fontId="25" fillId="0" borderId="24" xfId="0" applyFont="1" applyBorder="1" applyAlignment="1">
      <alignment horizontal="left" vertical="top" wrapText="1"/>
    </xf>
    <xf numFmtId="0" fontId="17" fillId="21" borderId="24" xfId="0" applyFont="1" applyFill="1" applyBorder="1" applyAlignment="1">
      <alignment horizontal="left" vertical="top" wrapText="1"/>
    </xf>
    <xf numFmtId="0" fontId="17" fillId="0" borderId="55" xfId="0" applyFont="1" applyBorder="1" applyAlignment="1">
      <alignment horizontal="left" vertical="top"/>
    </xf>
    <xf numFmtId="0" fontId="0" fillId="0" borderId="10" xfId="0" applyBorder="1"/>
    <xf numFmtId="0" fontId="0" fillId="0" borderId="7" xfId="0" applyBorder="1"/>
    <xf numFmtId="0" fontId="0" fillId="0" borderId="11" xfId="0" applyBorder="1"/>
    <xf numFmtId="0" fontId="17" fillId="0" borderId="25" xfId="0" applyFont="1" applyBorder="1" applyAlignment="1">
      <alignment horizontal="left" vertical="top"/>
    </xf>
    <xf numFmtId="0" fontId="18" fillId="0" borderId="26" xfId="0" applyFont="1" applyBorder="1" applyAlignment="1">
      <alignment horizontal="left" vertical="top" wrapText="1"/>
    </xf>
    <xf numFmtId="0" fontId="0" fillId="0" borderId="41" xfId="0" applyBorder="1"/>
    <xf numFmtId="0" fontId="17" fillId="0" borderId="103" xfId="0" applyFont="1" applyBorder="1" applyAlignment="1">
      <alignment horizontal="left" vertical="top"/>
    </xf>
    <xf numFmtId="0" fontId="17" fillId="0" borderId="103" xfId="0" applyFont="1" applyBorder="1" applyAlignment="1">
      <alignment vertical="top"/>
    </xf>
    <xf numFmtId="0" fontId="18" fillId="0" borderId="28" xfId="0" applyFont="1" applyBorder="1" applyAlignment="1">
      <alignment horizontal="left" vertical="top" wrapText="1"/>
    </xf>
    <xf numFmtId="0" fontId="17" fillId="29" borderId="24" xfId="0" applyFont="1" applyFill="1" applyBorder="1" applyAlignment="1">
      <alignment horizontal="left" vertical="top" wrapText="1"/>
    </xf>
    <xf numFmtId="0" fontId="17" fillId="0" borderId="30" xfId="0" applyFont="1" applyBorder="1" applyAlignment="1">
      <alignment horizontal="left" vertical="top"/>
    </xf>
    <xf numFmtId="0" fontId="17" fillId="0" borderId="30" xfId="0" applyFont="1" applyBorder="1" applyAlignment="1">
      <alignment vertical="top"/>
    </xf>
    <xf numFmtId="0" fontId="17" fillId="0" borderId="104" xfId="0" applyFont="1" applyBorder="1" applyAlignment="1">
      <alignment horizontal="left" vertical="top" wrapText="1"/>
    </xf>
    <xf numFmtId="0" fontId="25" fillId="0" borderId="26" xfId="0" applyFont="1" applyBorder="1" applyAlignment="1">
      <alignment horizontal="left" vertical="top" wrapText="1"/>
    </xf>
    <xf numFmtId="0" fontId="17" fillId="21" borderId="26" xfId="0" applyFont="1" applyFill="1" applyBorder="1" applyAlignment="1">
      <alignment horizontal="left" vertical="top" wrapText="1"/>
    </xf>
    <xf numFmtId="0" fontId="17" fillId="0" borderId="26" xfId="0" applyFont="1" applyBorder="1" applyAlignment="1">
      <alignment horizontal="left" vertical="top" wrapText="1"/>
    </xf>
    <xf numFmtId="0" fontId="17" fillId="0" borderId="35" xfId="0" applyFont="1" applyBorder="1" applyAlignment="1">
      <alignment horizontal="left" vertical="top"/>
    </xf>
    <xf numFmtId="0" fontId="17" fillId="0" borderId="35" xfId="0" applyFont="1" applyBorder="1" applyAlignment="1">
      <alignment vertical="top"/>
    </xf>
    <xf numFmtId="0" fontId="17" fillId="0" borderId="28" xfId="0" applyFont="1" applyBorder="1" applyAlignment="1">
      <alignment horizontal="left" vertical="top" wrapText="1"/>
    </xf>
    <xf numFmtId="0" fontId="25" fillId="0" borderId="28" xfId="0" applyFont="1" applyBorder="1" applyAlignment="1">
      <alignment horizontal="left" vertical="top" wrapText="1"/>
    </xf>
    <xf numFmtId="0" fontId="17" fillId="21" borderId="28" xfId="0" applyFont="1" applyFill="1" applyBorder="1" applyAlignment="1">
      <alignment horizontal="left" vertical="top" wrapText="1"/>
    </xf>
    <xf numFmtId="0" fontId="17" fillId="29" borderId="28" xfId="0" applyFont="1" applyFill="1" applyBorder="1" applyAlignment="1">
      <alignment horizontal="left" vertical="top" wrapText="1"/>
    </xf>
    <xf numFmtId="0" fontId="17" fillId="0" borderId="27" xfId="0" applyFont="1" applyBorder="1" applyAlignment="1">
      <alignment horizontal="left" vertical="top"/>
    </xf>
    <xf numFmtId="2" fontId="7" fillId="0" borderId="11" xfId="0" applyNumberFormat="1" applyFont="1" applyBorder="1" applyAlignment="1">
      <alignment horizontal="center" vertical="center"/>
    </xf>
    <xf numFmtId="0" fontId="17" fillId="0" borderId="0" xfId="0" applyFont="1"/>
    <xf numFmtId="0" fontId="17" fillId="0" borderId="79" xfId="0" applyFont="1" applyBorder="1" applyAlignment="1">
      <alignment horizontal="left" vertical="top" wrapText="1"/>
    </xf>
    <xf numFmtId="0" fontId="17" fillId="29" borderId="18" xfId="0" applyFont="1" applyFill="1" applyBorder="1" applyAlignment="1">
      <alignment horizontal="left" vertical="top" wrapText="1"/>
    </xf>
    <xf numFmtId="0" fontId="17" fillId="0" borderId="51" xfId="0" applyFont="1" applyBorder="1" applyAlignment="1">
      <alignment horizontal="left" vertical="top"/>
    </xf>
    <xf numFmtId="0" fontId="7" fillId="0" borderId="10" xfId="0" applyFont="1" applyBorder="1"/>
    <xf numFmtId="0" fontId="7" fillId="23" borderId="7" xfId="0" applyFont="1" applyFill="1" applyBorder="1"/>
    <xf numFmtId="0" fontId="7" fillId="0" borderId="11" xfId="0" applyFont="1" applyBorder="1" applyAlignment="1">
      <alignment horizontal="center" vertical="center"/>
    </xf>
    <xf numFmtId="0" fontId="17" fillId="0" borderId="37" xfId="0" applyFont="1" applyBorder="1" applyAlignment="1">
      <alignment horizontal="left" vertical="top"/>
    </xf>
    <xf numFmtId="0" fontId="18" fillId="0" borderId="0" xfId="0" applyFont="1" applyAlignment="1">
      <alignment horizontal="left" vertical="top" wrapText="1"/>
    </xf>
    <xf numFmtId="0" fontId="17" fillId="0" borderId="80" xfId="0" applyFont="1" applyBorder="1" applyAlignment="1">
      <alignment horizontal="left" vertical="top" wrapText="1"/>
    </xf>
    <xf numFmtId="0" fontId="17" fillId="0" borderId="105" xfId="0" applyFont="1" applyBorder="1" applyAlignment="1">
      <alignment horizontal="left" vertical="top"/>
    </xf>
    <xf numFmtId="0" fontId="17" fillId="0" borderId="105" xfId="0" applyFont="1" applyBorder="1" applyAlignment="1">
      <alignment vertical="top"/>
    </xf>
    <xf numFmtId="0" fontId="17" fillId="0" borderId="81" xfId="0" applyFont="1" applyBorder="1" applyAlignment="1">
      <alignment horizontal="left" vertical="top" wrapText="1"/>
    </xf>
    <xf numFmtId="0" fontId="25" fillId="0" borderId="34" xfId="0" applyFont="1" applyBorder="1" applyAlignment="1">
      <alignment horizontal="left" vertical="top" wrapText="1"/>
    </xf>
    <xf numFmtId="0" fontId="17" fillId="21" borderId="34" xfId="0" applyFont="1" applyFill="1" applyBorder="1" applyAlignment="1">
      <alignment horizontal="left" vertical="top" wrapText="1"/>
    </xf>
    <xf numFmtId="0" fontId="17" fillId="29" borderId="34" xfId="0" applyFont="1" applyFill="1" applyBorder="1" applyAlignment="1">
      <alignment horizontal="left" vertical="top" wrapText="1"/>
    </xf>
    <xf numFmtId="0" fontId="17" fillId="6" borderId="59" xfId="0" applyFont="1" applyFill="1" applyBorder="1" applyAlignment="1">
      <alignment horizontal="left" vertical="top" wrapText="1"/>
    </xf>
    <xf numFmtId="0" fontId="0" fillId="0" borderId="50" xfId="0" applyBorder="1"/>
    <xf numFmtId="0" fontId="0" fillId="0" borderId="9" xfId="0" applyBorder="1"/>
    <xf numFmtId="0" fontId="0" fillId="0" borderId="36" xfId="0" applyBorder="1"/>
    <xf numFmtId="0" fontId="17" fillId="6" borderId="29" xfId="0" applyFont="1" applyFill="1" applyBorder="1" applyAlignment="1">
      <alignment horizontal="left" vertical="top"/>
    </xf>
    <xf numFmtId="0" fontId="17" fillId="0" borderId="29" xfId="0" applyFont="1" applyBorder="1" applyAlignment="1">
      <alignment horizontal="left" vertical="top"/>
    </xf>
    <xf numFmtId="0" fontId="18" fillId="0" borderId="102" xfId="0" applyFont="1" applyBorder="1" applyAlignment="1">
      <alignment horizontal="left" vertical="top" wrapText="1"/>
    </xf>
    <xf numFmtId="0" fontId="17" fillId="0" borderId="45" xfId="0" applyFont="1" applyBorder="1" applyAlignment="1">
      <alignment horizontal="left" vertical="top" wrapText="1"/>
    </xf>
    <xf numFmtId="0" fontId="25" fillId="0" borderId="45" xfId="0" applyFont="1" applyBorder="1" applyAlignment="1">
      <alignment horizontal="left" vertical="top" wrapText="1"/>
    </xf>
    <xf numFmtId="0" fontId="17" fillId="0" borderId="40" xfId="0" applyFont="1" applyBorder="1" applyAlignment="1">
      <alignment horizontal="left" vertical="top"/>
    </xf>
    <xf numFmtId="0" fontId="7" fillId="23" borderId="10" xfId="0" applyFont="1" applyFill="1" applyBorder="1"/>
    <xf numFmtId="0" fontId="7" fillId="23" borderId="11" xfId="0" applyFont="1" applyFill="1" applyBorder="1" applyAlignment="1">
      <alignment horizontal="center" vertical="center"/>
    </xf>
    <xf numFmtId="0" fontId="18" fillId="7" borderId="10" xfId="0" applyFont="1" applyFill="1" applyBorder="1" applyAlignment="1">
      <alignment horizontal="center" vertical="top" wrapText="1"/>
    </xf>
    <xf numFmtId="0" fontId="18" fillId="0" borderId="98" xfId="0" applyFont="1" applyBorder="1" applyAlignment="1">
      <alignment horizontal="left" vertical="top" wrapText="1"/>
    </xf>
    <xf numFmtId="0" fontId="25" fillId="0" borderId="106" xfId="0" applyFont="1" applyBorder="1" applyAlignment="1">
      <alignment horizontal="left" vertical="top" wrapText="1"/>
    </xf>
    <xf numFmtId="0" fontId="7" fillId="0" borderId="7" xfId="0" applyFont="1" applyBorder="1"/>
    <xf numFmtId="0" fontId="18" fillId="7" borderId="41" xfId="0" applyFont="1" applyFill="1" applyBorder="1" applyAlignment="1">
      <alignment horizontal="center" vertical="top" wrapText="1"/>
    </xf>
    <xf numFmtId="0" fontId="17" fillId="0" borderId="25" xfId="0" applyFont="1" applyBorder="1" applyAlignment="1">
      <alignment horizontal="left" vertical="top" wrapText="1"/>
    </xf>
    <xf numFmtId="0" fontId="25" fillId="0" borderId="107" xfId="0" applyFont="1" applyBorder="1" applyAlignment="1">
      <alignment horizontal="left" vertical="top" wrapText="1"/>
    </xf>
    <xf numFmtId="0" fontId="18" fillId="7" borderId="50" xfId="0" applyFont="1" applyFill="1" applyBorder="1" applyAlignment="1">
      <alignment horizontal="center" vertical="top" wrapText="1"/>
    </xf>
    <xf numFmtId="0" fontId="18" fillId="0" borderId="104" xfId="0" applyFont="1" applyBorder="1" applyAlignment="1">
      <alignment horizontal="left" vertical="top" wrapText="1"/>
    </xf>
    <xf numFmtId="0" fontId="17" fillId="0" borderId="108" xfId="0" applyFont="1" applyBorder="1" applyAlignment="1">
      <alignment horizontal="left" vertical="top" wrapText="1"/>
    </xf>
    <xf numFmtId="0" fontId="18" fillId="7" borderId="109" xfId="0" applyFont="1" applyFill="1" applyBorder="1" applyAlignment="1">
      <alignment horizontal="center" vertical="top" wrapText="1"/>
    </xf>
    <xf numFmtId="0" fontId="18" fillId="7" borderId="110" xfId="0" applyFont="1" applyFill="1" applyBorder="1" applyAlignment="1">
      <alignment horizontal="center" vertical="top" wrapText="1"/>
    </xf>
    <xf numFmtId="0" fontId="23" fillId="0" borderId="0" xfId="0" applyFont="1"/>
    <xf numFmtId="0" fontId="7" fillId="6" borderId="10" xfId="0" applyFont="1" applyFill="1" applyBorder="1"/>
    <xf numFmtId="2" fontId="7" fillId="23" borderId="7" xfId="0" applyNumberFormat="1" applyFont="1" applyFill="1" applyBorder="1"/>
    <xf numFmtId="0" fontId="18" fillId="15" borderId="51" xfId="0" applyFont="1" applyFill="1" applyBorder="1" applyAlignment="1">
      <alignment horizontal="left" vertical="top" wrapText="1"/>
    </xf>
    <xf numFmtId="0" fontId="25" fillId="15" borderId="79" xfId="0" applyFont="1" applyFill="1" applyBorder="1" applyAlignment="1">
      <alignment horizontal="left" vertical="top" wrapText="1"/>
    </xf>
    <xf numFmtId="0" fontId="18" fillId="21" borderId="18" xfId="0" applyFont="1" applyFill="1" applyBorder="1" applyAlignment="1">
      <alignment horizontal="left" vertical="top" wrapText="1"/>
    </xf>
    <xf numFmtId="0" fontId="18" fillId="29" borderId="24" xfId="0" applyFont="1" applyFill="1" applyBorder="1" applyAlignment="1">
      <alignment horizontal="left" vertical="top" wrapText="1"/>
    </xf>
    <xf numFmtId="0" fontId="18" fillId="15" borderId="55" xfId="0" applyFont="1" applyFill="1" applyBorder="1" applyAlignment="1">
      <alignment horizontal="left" vertical="top" wrapText="1"/>
    </xf>
    <xf numFmtId="0" fontId="25" fillId="15" borderId="80" xfId="0" applyFont="1" applyFill="1" applyBorder="1" applyAlignment="1">
      <alignment horizontal="left" vertical="top" wrapText="1"/>
    </xf>
    <xf numFmtId="0" fontId="18" fillId="21" borderId="24" xfId="0" applyFont="1" applyFill="1" applyBorder="1" applyAlignment="1">
      <alignment horizontal="left" vertical="top" wrapText="1"/>
    </xf>
    <xf numFmtId="0" fontId="18" fillId="15" borderId="59" xfId="0" applyFont="1" applyFill="1" applyBorder="1" applyAlignment="1">
      <alignment horizontal="left" vertical="top" wrapText="1"/>
    </xf>
    <xf numFmtId="0" fontId="25" fillId="15" borderId="81" xfId="0" applyFont="1" applyFill="1" applyBorder="1" applyAlignment="1">
      <alignment horizontal="left" vertical="top" wrapText="1"/>
    </xf>
    <xf numFmtId="0" fontId="18" fillId="21" borderId="34" xfId="0" applyFont="1" applyFill="1" applyBorder="1" applyAlignment="1">
      <alignment horizontal="left" vertical="top" wrapText="1"/>
    </xf>
    <xf numFmtId="0" fontId="18" fillId="0" borderId="34" xfId="0" applyFont="1" applyBorder="1" applyAlignment="1">
      <alignment horizontal="left" vertical="top" wrapText="1"/>
    </xf>
    <xf numFmtId="0" fontId="17" fillId="0" borderId="59" xfId="0" applyFont="1" applyBorder="1" applyAlignment="1">
      <alignment horizontal="left" vertical="top"/>
    </xf>
    <xf numFmtId="0" fontId="20" fillId="3" borderId="111" xfId="0" applyFont="1" applyFill="1" applyBorder="1" applyAlignment="1">
      <alignment horizontal="left" vertical="center" wrapText="1"/>
    </xf>
    <xf numFmtId="0" fontId="20" fillId="40" borderId="112" xfId="0" applyFont="1" applyFill="1" applyBorder="1" applyAlignment="1">
      <alignment horizontal="left" vertical="center" wrapText="1"/>
    </xf>
    <xf numFmtId="0" fontId="20" fillId="3" borderId="113" xfId="0" applyFont="1" applyFill="1" applyBorder="1" applyAlignment="1">
      <alignment horizontal="center" vertical="center" wrapText="1"/>
    </xf>
    <xf numFmtId="0" fontId="19" fillId="3" borderId="114" xfId="0" applyFont="1" applyFill="1" applyBorder="1" applyAlignment="1">
      <alignment horizontal="center" vertical="center" wrapText="1"/>
    </xf>
    <xf numFmtId="0" fontId="19" fillId="3" borderId="115" xfId="0" applyFont="1" applyFill="1" applyBorder="1" applyAlignment="1">
      <alignment horizontal="center" vertical="center" wrapText="1"/>
    </xf>
    <xf numFmtId="0" fontId="19" fillId="3" borderId="39" xfId="0" applyFont="1" applyFill="1" applyBorder="1" applyAlignment="1">
      <alignment horizontal="center" vertical="center" wrapText="1"/>
    </xf>
    <xf numFmtId="0" fontId="17" fillId="0" borderId="19" xfId="0" applyFont="1" applyBorder="1" applyAlignment="1">
      <alignment horizontal="left" vertical="top"/>
    </xf>
    <xf numFmtId="0" fontId="20" fillId="3" borderId="116" xfId="0" applyFont="1" applyFill="1" applyBorder="1" applyAlignment="1">
      <alignment horizontal="left" vertical="center" wrapText="1"/>
    </xf>
    <xf numFmtId="0" fontId="20" fillId="40" borderId="87" xfId="0" applyFont="1" applyFill="1" applyBorder="1" applyAlignment="1">
      <alignment horizontal="left" vertical="center" wrapText="1"/>
    </xf>
    <xf numFmtId="0" fontId="20" fillId="3" borderId="116" xfId="0" applyFont="1" applyFill="1" applyBorder="1" applyAlignment="1">
      <alignment horizontal="center" vertical="center" wrapText="1"/>
    </xf>
    <xf numFmtId="0" fontId="19" fillId="3" borderId="117" xfId="0" applyFont="1" applyFill="1" applyBorder="1" applyAlignment="1">
      <alignment horizontal="center" vertical="center" wrapText="1"/>
    </xf>
    <xf numFmtId="0" fontId="19" fillId="3" borderId="118" xfId="0" applyFont="1" applyFill="1" applyBorder="1" applyAlignment="1">
      <alignment horizontal="center" vertical="center" wrapText="1"/>
    </xf>
    <xf numFmtId="0" fontId="19" fillId="3" borderId="43" xfId="0" applyFont="1" applyFill="1" applyBorder="1" applyAlignment="1">
      <alignment horizontal="center" vertical="center" wrapText="1"/>
    </xf>
    <xf numFmtId="0" fontId="20" fillId="3" borderId="119" xfId="0" applyFont="1" applyFill="1" applyBorder="1" applyAlignment="1">
      <alignment horizontal="left" vertical="center" wrapText="1"/>
    </xf>
    <xf numFmtId="0" fontId="20" fillId="40" borderId="120" xfId="0" applyFont="1" applyFill="1" applyBorder="1" applyAlignment="1">
      <alignment horizontal="left" vertical="center" wrapText="1"/>
    </xf>
    <xf numFmtId="0" fontId="19" fillId="3" borderId="121"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122" xfId="0" applyFont="1" applyFill="1" applyBorder="1" applyAlignment="1">
      <alignment horizontal="center" vertical="center" wrapText="1"/>
    </xf>
    <xf numFmtId="0" fontId="18" fillId="0" borderId="9" xfId="0" applyFont="1" applyBorder="1" applyAlignment="1">
      <alignment horizontal="left" vertical="top" wrapText="1"/>
    </xf>
    <xf numFmtId="0" fontId="18" fillId="0" borderId="32" xfId="0" applyFont="1" applyBorder="1" applyAlignment="1">
      <alignment vertical="top" wrapText="1"/>
    </xf>
    <xf numFmtId="0" fontId="17" fillId="0" borderId="108" xfId="0" applyFont="1" applyBorder="1" applyAlignment="1">
      <alignment horizontal="left" vertical="top"/>
    </xf>
    <xf numFmtId="0" fontId="17" fillId="15" borderId="18" xfId="0" applyFont="1" applyFill="1" applyBorder="1" applyAlignment="1">
      <alignment horizontal="left" vertical="top" wrapText="1"/>
    </xf>
    <xf numFmtId="0" fontId="19" fillId="0" borderId="114" xfId="0" applyFont="1" applyBorder="1" applyAlignment="1">
      <alignment horizontal="center" vertical="center" wrapText="1"/>
    </xf>
    <xf numFmtId="0" fontId="20" fillId="0" borderId="47" xfId="0" applyFont="1" applyBorder="1" applyAlignment="1">
      <alignment horizontal="center" vertical="center" wrapText="1"/>
    </xf>
    <xf numFmtId="0" fontId="17" fillId="0" borderId="37" xfId="0" applyFont="1" applyBorder="1" applyAlignment="1">
      <alignment horizontal="left" vertical="top" wrapText="1"/>
    </xf>
    <xf numFmtId="0" fontId="17" fillId="15" borderId="24" xfId="0" applyFont="1" applyFill="1" applyBorder="1" applyAlignment="1">
      <alignment horizontal="left" vertical="top" wrapText="1"/>
    </xf>
    <xf numFmtId="0" fontId="17" fillId="0" borderId="30" xfId="0" applyFont="1" applyBorder="1" applyAlignment="1">
      <alignment horizontal="left" vertical="top" wrapText="1"/>
    </xf>
    <xf numFmtId="0" fontId="17" fillId="0" borderId="30" xfId="0" applyFont="1" applyBorder="1" applyAlignment="1">
      <alignment vertical="top" wrapText="1"/>
    </xf>
    <xf numFmtId="0" fontId="17" fillId="15" borderId="34" xfId="0" applyFont="1" applyFill="1" applyBorder="1" applyAlignment="1">
      <alignment horizontal="left" vertical="top" wrapText="1"/>
    </xf>
    <xf numFmtId="0" fontId="17" fillId="0" borderId="105" xfId="0" applyFont="1" applyBorder="1" applyAlignment="1">
      <alignment horizontal="left" vertical="top" wrapText="1"/>
    </xf>
    <xf numFmtId="0" fontId="17" fillId="0" borderId="105" xfId="0" applyFont="1" applyBorder="1" applyAlignment="1">
      <alignment vertical="top" wrapText="1"/>
    </xf>
    <xf numFmtId="0" fontId="18" fillId="15" borderId="123" xfId="0" applyFont="1" applyFill="1" applyBorder="1" applyAlignment="1">
      <alignment horizontal="left" vertical="top" wrapText="1"/>
    </xf>
    <xf numFmtId="0" fontId="25" fillId="0" borderId="124" xfId="0" applyFont="1" applyBorder="1" applyAlignment="1">
      <alignment horizontal="left" vertical="top" wrapText="1"/>
    </xf>
    <xf numFmtId="0" fontId="18" fillId="29" borderId="18" xfId="0" applyFont="1" applyFill="1" applyBorder="1" applyAlignment="1">
      <alignment horizontal="left" vertical="top" wrapText="1"/>
    </xf>
    <xf numFmtId="0" fontId="19" fillId="30" borderId="114" xfId="0" applyFont="1" applyFill="1" applyBorder="1" applyAlignment="1">
      <alignment horizontal="center" vertical="center" wrapText="1"/>
    </xf>
    <xf numFmtId="0" fontId="19" fillId="0" borderId="39" xfId="0" applyFont="1" applyBorder="1" applyAlignment="1">
      <alignment horizontal="center" vertical="center" wrapText="1"/>
    </xf>
    <xf numFmtId="0" fontId="18" fillId="20" borderId="24" xfId="0" applyFont="1" applyFill="1" applyBorder="1" applyAlignment="1">
      <alignment horizontal="left" vertical="top" wrapText="1"/>
    </xf>
    <xf numFmtId="0" fontId="17" fillId="0" borderId="103" xfId="0" applyFont="1" applyBorder="1" applyAlignment="1">
      <alignment horizontal="left" vertical="top" wrapText="1"/>
    </xf>
    <xf numFmtId="0" fontId="17" fillId="20" borderId="30" xfId="0" applyFont="1" applyFill="1" applyBorder="1" applyAlignment="1">
      <alignment horizontal="left" vertical="top"/>
    </xf>
    <xf numFmtId="0" fontId="18" fillId="15" borderId="125" xfId="0" applyFont="1" applyFill="1" applyBorder="1" applyAlignment="1">
      <alignment horizontal="left" vertical="top" wrapText="1"/>
    </xf>
    <xf numFmtId="0" fontId="18" fillId="15" borderId="126" xfId="0" applyFont="1" applyFill="1" applyBorder="1" applyAlignment="1">
      <alignment horizontal="left" vertical="top" wrapText="1"/>
    </xf>
    <xf numFmtId="0" fontId="25" fillId="0" borderId="127" xfId="0" applyFont="1" applyBorder="1" applyAlignment="1">
      <alignment horizontal="left" vertical="top" wrapText="1"/>
    </xf>
    <xf numFmtId="0" fontId="28" fillId="0" borderId="105" xfId="0" applyFont="1" applyBorder="1" applyAlignment="1">
      <alignment horizontal="left" vertical="top"/>
    </xf>
    <xf numFmtId="0" fontId="17" fillId="0" borderId="55" xfId="0" applyFont="1" applyBorder="1" applyAlignment="1">
      <alignment horizontal="left" vertical="top" wrapText="1"/>
    </xf>
    <xf numFmtId="0" fontId="17" fillId="0" borderId="59" xfId="0" applyFont="1" applyBorder="1" applyAlignment="1">
      <alignment horizontal="left" vertical="top" wrapText="1"/>
    </xf>
    <xf numFmtId="0" fontId="18" fillId="0" borderId="13" xfId="0" applyFont="1" applyBorder="1" applyAlignment="1">
      <alignment horizontal="left" vertical="top" wrapText="1"/>
    </xf>
    <xf numFmtId="0" fontId="17" fillId="0" borderId="5" xfId="0" applyFont="1" applyBorder="1" applyAlignment="1">
      <alignment horizontal="left" vertical="top" wrapText="1"/>
    </xf>
    <xf numFmtId="0" fontId="25" fillId="0" borderId="5" xfId="0" applyFont="1" applyBorder="1" applyAlignment="1">
      <alignment horizontal="left" vertical="top" wrapText="1"/>
    </xf>
    <xf numFmtId="0" fontId="17" fillId="21" borderId="5" xfId="0" applyFont="1" applyFill="1" applyBorder="1" applyAlignment="1">
      <alignment horizontal="left" vertical="top" wrapText="1"/>
    </xf>
    <xf numFmtId="0" fontId="17" fillId="20" borderId="97" xfId="0" applyFont="1" applyFill="1" applyBorder="1" applyAlignment="1">
      <alignment horizontal="left" vertical="top" wrapText="1"/>
    </xf>
    <xf numFmtId="0" fontId="0" fillId="20" borderId="1" xfId="0" applyFill="1" applyBorder="1"/>
    <xf numFmtId="0" fontId="0" fillId="20" borderId="2" xfId="0" applyFill="1" applyBorder="1"/>
    <xf numFmtId="0" fontId="0" fillId="20" borderId="3" xfId="0" applyFill="1" applyBorder="1"/>
    <xf numFmtId="0" fontId="28" fillId="0" borderId="24" xfId="0" applyFont="1" applyBorder="1" applyAlignment="1">
      <alignment horizontal="left" vertical="top" wrapText="1"/>
    </xf>
    <xf numFmtId="0" fontId="28" fillId="0" borderId="25" xfId="0" applyFont="1" applyBorder="1" applyAlignment="1">
      <alignment horizontal="left" vertical="top" wrapText="1"/>
    </xf>
    <xf numFmtId="0" fontId="0" fillId="14" borderId="1" xfId="0" applyFill="1" applyBorder="1"/>
    <xf numFmtId="0" fontId="0" fillId="14" borderId="2" xfId="0" applyFill="1" applyBorder="1"/>
    <xf numFmtId="0" fontId="0" fillId="14" borderId="3" xfId="0" applyFill="1" applyBorder="1"/>
    <xf numFmtId="0" fontId="31" fillId="0" borderId="24" xfId="0" applyFont="1" applyBorder="1" applyAlignment="1">
      <alignment horizontal="left" vertical="top" wrapText="1"/>
    </xf>
    <xf numFmtId="0" fontId="19" fillId="0" borderId="11" xfId="0" applyFont="1" applyBorder="1" applyAlignment="1">
      <alignment horizontal="center" vertical="center" wrapText="1"/>
    </xf>
    <xf numFmtId="0" fontId="18" fillId="0" borderId="29" xfId="0" applyFont="1" applyBorder="1" applyAlignment="1">
      <alignment horizontal="left" vertical="top" wrapText="1"/>
    </xf>
    <xf numFmtId="0" fontId="17" fillId="0" borderId="103" xfId="0" applyFont="1" applyBorder="1" applyAlignment="1">
      <alignment vertical="top" wrapText="1"/>
    </xf>
    <xf numFmtId="0" fontId="18" fillId="0" borderId="59" xfId="0" applyFont="1" applyBorder="1" applyAlignment="1">
      <alignment horizontal="left" vertical="top" wrapText="1"/>
    </xf>
    <xf numFmtId="0" fontId="19" fillId="30" borderId="129" xfId="0" applyFont="1" applyFill="1" applyBorder="1" applyAlignment="1">
      <alignment horizontal="center" vertical="center" wrapText="1"/>
    </xf>
    <xf numFmtId="0" fontId="19" fillId="30" borderId="78" xfId="0" applyFont="1" applyFill="1" applyBorder="1" applyAlignment="1">
      <alignment horizontal="center" vertical="center" wrapText="1"/>
    </xf>
    <xf numFmtId="0" fontId="20" fillId="41" borderId="47" xfId="0" applyFont="1" applyFill="1" applyBorder="1" applyAlignment="1">
      <alignment horizontal="center" vertical="center" wrapText="1"/>
    </xf>
    <xf numFmtId="0" fontId="20" fillId="30" borderId="10" xfId="0" applyFont="1" applyFill="1" applyBorder="1" applyAlignment="1">
      <alignment horizontal="center" vertical="center" wrapText="1"/>
    </xf>
    <xf numFmtId="0" fontId="19" fillId="30" borderId="112" xfId="0" applyFont="1" applyFill="1" applyBorder="1" applyAlignment="1">
      <alignment horizontal="center" vertical="center" wrapText="1"/>
    </xf>
    <xf numFmtId="0" fontId="20" fillId="30" borderId="41" xfId="0" applyFont="1" applyFill="1" applyBorder="1" applyAlignment="1">
      <alignment horizontal="center" vertical="center" wrapText="1"/>
    </xf>
    <xf numFmtId="0" fontId="0" fillId="42" borderId="50" xfId="0" applyFill="1" applyBorder="1"/>
    <xf numFmtId="0" fontId="0" fillId="42" borderId="9" xfId="0" applyFill="1" applyBorder="1"/>
    <xf numFmtId="0" fontId="0" fillId="42" borderId="36" xfId="0" applyFill="1" applyBorder="1"/>
    <xf numFmtId="0" fontId="18" fillId="14" borderId="32" xfId="0" applyFont="1" applyFill="1" applyBorder="1" applyAlignment="1">
      <alignment horizontal="left" vertical="top" wrapText="1"/>
    </xf>
    <xf numFmtId="0" fontId="17" fillId="14" borderId="33" xfId="0" applyFont="1" applyFill="1" applyBorder="1" applyAlignment="1">
      <alignment horizontal="left" vertical="top" wrapText="1"/>
    </xf>
    <xf numFmtId="0" fontId="25" fillId="14" borderId="33" xfId="0" applyFont="1" applyFill="1" applyBorder="1" applyAlignment="1">
      <alignment horizontal="left" vertical="top" wrapText="1"/>
    </xf>
    <xf numFmtId="0" fontId="17" fillId="14" borderId="49" xfId="0" applyFont="1" applyFill="1" applyBorder="1" applyAlignment="1">
      <alignment horizontal="left" vertical="top" wrapText="1"/>
    </xf>
    <xf numFmtId="0" fontId="0" fillId="14" borderId="50" xfId="0" applyFill="1" applyBorder="1"/>
    <xf numFmtId="0" fontId="0" fillId="14" borderId="9" xfId="0" applyFill="1" applyBorder="1"/>
    <xf numFmtId="0" fontId="0" fillId="14" borderId="36" xfId="0" applyFill="1" applyBorder="1"/>
    <xf numFmtId="0" fontId="32" fillId="14" borderId="50" xfId="0" applyFont="1" applyFill="1" applyBorder="1"/>
    <xf numFmtId="0" fontId="32" fillId="42" borderId="50" xfId="0" applyFont="1" applyFill="1" applyBorder="1"/>
    <xf numFmtId="0" fontId="17" fillId="0" borderId="37" xfId="0" applyFont="1" applyBorder="1" applyAlignment="1">
      <alignment vertical="top" wrapText="1"/>
    </xf>
    <xf numFmtId="0" fontId="19" fillId="0" borderId="10" xfId="0" applyFont="1" applyBorder="1" applyAlignment="1">
      <alignment horizontal="center" vertical="center" wrapText="1"/>
    </xf>
    <xf numFmtId="0" fontId="17" fillId="0" borderId="62" xfId="0" applyFont="1" applyBorder="1" applyAlignment="1">
      <alignment horizontal="left" vertical="top"/>
    </xf>
    <xf numFmtId="0" fontId="19" fillId="0" borderId="41" xfId="0" applyFont="1" applyBorder="1" applyAlignment="1">
      <alignment horizontal="center" vertical="center" wrapText="1"/>
    </xf>
    <xf numFmtId="0" fontId="18" fillId="0" borderId="45" xfId="0" applyFont="1" applyBorder="1" applyAlignment="1">
      <alignment horizontal="left" vertical="top" wrapText="1"/>
    </xf>
    <xf numFmtId="0" fontId="33" fillId="0" borderId="41" xfId="0" applyFont="1" applyBorder="1" applyAlignment="1">
      <alignment horizontal="center" vertical="center" wrapText="1"/>
    </xf>
    <xf numFmtId="0" fontId="33" fillId="0" borderId="0" xfId="0" applyFont="1" applyAlignment="1">
      <alignment horizontal="center" vertical="center" wrapText="1"/>
    </xf>
    <xf numFmtId="0" fontId="33" fillId="0" borderId="42"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11" xfId="0" applyFont="1" applyBorder="1" applyAlignment="1">
      <alignment horizontal="center" vertical="center" wrapText="1"/>
    </xf>
    <xf numFmtId="0" fontId="34" fillId="0" borderId="0" xfId="0" applyFont="1"/>
    <xf numFmtId="0" fontId="34" fillId="0" borderId="42" xfId="0" applyFont="1" applyBorder="1"/>
    <xf numFmtId="0" fontId="34" fillId="0" borderId="41" xfId="0" applyFont="1" applyBorder="1"/>
    <xf numFmtId="0" fontId="34" fillId="0" borderId="50" xfId="0" applyFont="1" applyBorder="1"/>
    <xf numFmtId="0" fontId="34" fillId="0" borderId="9" xfId="0" applyFont="1" applyBorder="1"/>
    <xf numFmtId="0" fontId="34" fillId="0" borderId="36" xfId="0" applyFont="1" applyBorder="1"/>
    <xf numFmtId="0" fontId="17" fillId="0" borderId="131" xfId="0" applyFont="1" applyBorder="1" applyAlignment="1">
      <alignment horizontal="left" vertical="top"/>
    </xf>
    <xf numFmtId="0" fontId="0" fillId="9" borderId="0" xfId="0" applyFill="1"/>
    <xf numFmtId="0" fontId="18" fillId="9" borderId="102" xfId="0" applyFont="1" applyFill="1" applyBorder="1" applyAlignment="1">
      <alignment horizontal="left" vertical="top" wrapText="1"/>
    </xf>
    <xf numFmtId="0" fontId="18" fillId="9" borderId="29" xfId="0" applyFont="1" applyFill="1" applyBorder="1" applyAlignment="1">
      <alignment horizontal="left" vertical="top" wrapText="1"/>
    </xf>
    <xf numFmtId="0" fontId="18" fillId="9" borderId="17" xfId="0" applyFont="1" applyFill="1" applyBorder="1" applyAlignment="1">
      <alignment horizontal="left" vertical="top" wrapText="1"/>
    </xf>
    <xf numFmtId="0" fontId="25" fillId="9" borderId="38" xfId="0" applyFont="1" applyFill="1" applyBorder="1" applyAlignment="1">
      <alignment horizontal="left" vertical="top" wrapText="1"/>
    </xf>
    <xf numFmtId="0" fontId="18" fillId="9" borderId="38" xfId="0" applyFont="1" applyFill="1" applyBorder="1" applyAlignment="1">
      <alignment horizontal="left" vertical="top" wrapText="1"/>
    </xf>
    <xf numFmtId="0" fontId="17" fillId="9" borderId="62" xfId="0" applyFont="1" applyFill="1" applyBorder="1" applyAlignment="1">
      <alignment horizontal="left" vertical="top"/>
    </xf>
    <xf numFmtId="0" fontId="0" fillId="9" borderId="10" xfId="0" applyFill="1" applyBorder="1"/>
    <xf numFmtId="0" fontId="0" fillId="9" borderId="7" xfId="0" applyFill="1" applyBorder="1"/>
    <xf numFmtId="0" fontId="0" fillId="9" borderId="11" xfId="0" applyFill="1" applyBorder="1"/>
    <xf numFmtId="0" fontId="18" fillId="9" borderId="24" xfId="0" applyFont="1" applyFill="1" applyBorder="1" applyAlignment="1">
      <alignment horizontal="left" vertical="top" wrapText="1"/>
    </xf>
    <xf numFmtId="0" fontId="17" fillId="9" borderId="105" xfId="0" applyFont="1" applyFill="1" applyBorder="1" applyAlignment="1">
      <alignment horizontal="left" vertical="top"/>
    </xf>
    <xf numFmtId="0" fontId="0" fillId="9" borderId="41" xfId="0" applyFill="1" applyBorder="1"/>
    <xf numFmtId="0" fontId="32" fillId="0" borderId="7" xfId="0" applyFont="1" applyBorder="1" applyAlignment="1">
      <alignment horizontal="center" vertical="center"/>
    </xf>
    <xf numFmtId="0" fontId="0" fillId="0" borderId="11" xfId="0" applyBorder="1" applyAlignment="1">
      <alignment vertical="center"/>
    </xf>
    <xf numFmtId="0" fontId="35" fillId="6" borderId="7" xfId="0" applyFont="1" applyFill="1" applyBorder="1" applyAlignment="1">
      <alignment horizontal="center" vertical="center"/>
    </xf>
    <xf numFmtId="0" fontId="17" fillId="6" borderId="105" xfId="0" applyFont="1" applyFill="1" applyBorder="1" applyAlignment="1">
      <alignment horizontal="left" vertical="top"/>
    </xf>
    <xf numFmtId="0" fontId="32" fillId="21" borderId="7" xfId="0" applyFont="1" applyFill="1" applyBorder="1" applyAlignment="1">
      <alignment horizontal="center" vertical="center"/>
    </xf>
    <xf numFmtId="0" fontId="32" fillId="20" borderId="7" xfId="0" applyFont="1" applyFill="1" applyBorder="1" applyAlignment="1">
      <alignment horizontal="center" vertical="center"/>
    </xf>
    <xf numFmtId="0" fontId="36" fillId="0" borderId="105" xfId="0" applyFont="1" applyBorder="1" applyAlignment="1">
      <alignment horizontal="left" vertical="top"/>
    </xf>
    <xf numFmtId="0" fontId="37" fillId="0" borderId="105" xfId="0" applyFont="1" applyBorder="1" applyAlignment="1">
      <alignment horizontal="left" vertical="top"/>
    </xf>
    <xf numFmtId="0" fontId="36" fillId="0" borderId="40" xfId="0" applyFont="1" applyBorder="1" applyAlignment="1">
      <alignment horizontal="left" vertical="top"/>
    </xf>
    <xf numFmtId="0" fontId="0" fillId="42" borderId="7" xfId="0" applyFill="1" applyBorder="1" applyAlignment="1">
      <alignment vertical="center"/>
    </xf>
    <xf numFmtId="0" fontId="0" fillId="18" borderId="50" xfId="0" applyFill="1" applyBorder="1"/>
    <xf numFmtId="0" fontId="0" fillId="18" borderId="9" xfId="0" applyFill="1" applyBorder="1"/>
    <xf numFmtId="0" fontId="0" fillId="18" borderId="36" xfId="0" applyFill="1" applyBorder="1"/>
    <xf numFmtId="0" fontId="18" fillId="21" borderId="28" xfId="0" applyFont="1" applyFill="1" applyBorder="1" applyAlignment="1">
      <alignment horizontal="left" vertical="top" wrapText="1"/>
    </xf>
    <xf numFmtId="0" fontId="18" fillId="43" borderId="13" xfId="0" applyFont="1" applyFill="1" applyBorder="1" applyAlignment="1">
      <alignment horizontal="left" vertical="top" wrapText="1"/>
    </xf>
    <xf numFmtId="0" fontId="17" fillId="43" borderId="97" xfId="0" applyFont="1" applyFill="1" applyBorder="1" applyAlignment="1">
      <alignment horizontal="left" vertical="top"/>
    </xf>
    <xf numFmtId="0" fontId="19" fillId="30" borderId="50" xfId="0" applyFont="1" applyFill="1" applyBorder="1" applyAlignment="1">
      <alignment horizontal="center" vertical="center" wrapText="1"/>
    </xf>
    <xf numFmtId="0" fontId="20" fillId="6" borderId="0" xfId="0" applyFont="1" applyFill="1" applyAlignment="1">
      <alignment horizontal="center" vertical="center" wrapText="1"/>
    </xf>
    <xf numFmtId="0" fontId="19" fillId="30" borderId="132" xfId="0" applyFont="1" applyFill="1" applyBorder="1" applyAlignment="1">
      <alignment horizontal="center" vertical="center" wrapText="1"/>
    </xf>
    <xf numFmtId="0" fontId="17" fillId="29" borderId="25" xfId="0" applyFont="1" applyFill="1" applyBorder="1" applyAlignment="1">
      <alignment horizontal="left" vertical="top"/>
    </xf>
    <xf numFmtId="0" fontId="17" fillId="0" borderId="40" xfId="0" applyFont="1" applyBorder="1" applyAlignment="1">
      <alignment horizontal="left" vertical="top" wrapText="1"/>
    </xf>
    <xf numFmtId="0" fontId="19" fillId="21" borderId="89" xfId="0" applyFont="1" applyFill="1" applyBorder="1" applyAlignment="1">
      <alignment horizontal="center" vertical="center" wrapText="1"/>
    </xf>
    <xf numFmtId="0" fontId="17" fillId="0" borderId="27" xfId="0" applyFont="1" applyBorder="1" applyAlignment="1">
      <alignment horizontal="left" vertical="top" wrapText="1"/>
    </xf>
    <xf numFmtId="0" fontId="0" fillId="20" borderId="133" xfId="0" applyFill="1" applyBorder="1"/>
    <xf numFmtId="0" fontId="0" fillId="20" borderId="134" xfId="0" applyFill="1" applyBorder="1"/>
    <xf numFmtId="0" fontId="0" fillId="20" borderId="107" xfId="0" applyFill="1" applyBorder="1"/>
    <xf numFmtId="0" fontId="0" fillId="29" borderId="133" xfId="0" applyFill="1" applyBorder="1"/>
    <xf numFmtId="0" fontId="0" fillId="29" borderId="134" xfId="0" applyFill="1" applyBorder="1"/>
    <xf numFmtId="0" fontId="0" fillId="29" borderId="107" xfId="0" applyFill="1" applyBorder="1"/>
    <xf numFmtId="0" fontId="0" fillId="0" borderId="133" xfId="0" applyBorder="1"/>
    <xf numFmtId="0" fontId="0" fillId="0" borderId="134" xfId="0" applyBorder="1"/>
    <xf numFmtId="0" fontId="0" fillId="0" borderId="107" xfId="0" applyBorder="1"/>
    <xf numFmtId="0" fontId="17" fillId="18" borderId="107" xfId="0" applyFont="1" applyFill="1" applyBorder="1" applyAlignment="1">
      <alignment horizontal="left" vertical="top" wrapText="1"/>
    </xf>
    <xf numFmtId="0" fontId="18" fillId="29" borderId="45" xfId="0" applyFont="1" applyFill="1" applyBorder="1" applyAlignment="1">
      <alignment horizontal="left" vertical="top" wrapText="1"/>
    </xf>
    <xf numFmtId="0" fontId="19" fillId="6" borderId="135" xfId="0" applyFont="1" applyFill="1" applyBorder="1" applyAlignment="1">
      <alignment horizontal="center" vertical="center" wrapText="1"/>
    </xf>
    <xf numFmtId="0" fontId="19" fillId="30" borderId="65" xfId="0" applyFont="1" applyFill="1" applyBorder="1" applyAlignment="1">
      <alignment horizontal="center" vertical="center" wrapText="1"/>
    </xf>
    <xf numFmtId="0" fontId="19" fillId="0" borderId="135" xfId="0" applyFont="1" applyBorder="1" applyAlignment="1">
      <alignment horizontal="center" vertical="center" wrapText="1"/>
    </xf>
    <xf numFmtId="0" fontId="0" fillId="6" borderId="0" xfId="0" applyFill="1"/>
    <xf numFmtId="0" fontId="17" fillId="6" borderId="0" xfId="0" applyFont="1" applyFill="1" applyAlignment="1">
      <alignment horizontal="left" vertical="top"/>
    </xf>
    <xf numFmtId="0" fontId="18" fillId="6" borderId="0" xfId="0" applyFont="1" applyFill="1" applyAlignment="1">
      <alignment horizontal="left" vertical="top" wrapText="1"/>
    </xf>
    <xf numFmtId="0" fontId="25" fillId="6" borderId="0" xfId="0" applyFont="1" applyFill="1" applyAlignment="1">
      <alignment horizontal="left" vertical="top" wrapText="1"/>
    </xf>
    <xf numFmtId="0" fontId="21" fillId="18" borderId="0" xfId="0" applyFont="1" applyFill="1" applyAlignment="1">
      <alignment horizontal="left" vertical="center" wrapText="1"/>
    </xf>
    <xf numFmtId="0" fontId="39" fillId="36" borderId="24" xfId="0" applyFont="1" applyFill="1" applyBorder="1" applyAlignment="1">
      <alignment vertical="top" wrapText="1"/>
    </xf>
    <xf numFmtId="0" fontId="18" fillId="21" borderId="0" xfId="0" applyFont="1" applyFill="1" applyAlignment="1">
      <alignment horizontal="left" vertical="top" wrapText="1"/>
    </xf>
    <xf numFmtId="0" fontId="19" fillId="36" borderId="41" xfId="0" applyFont="1" applyFill="1" applyBorder="1" applyAlignment="1">
      <alignment horizontal="center" vertical="center" wrapText="1"/>
    </xf>
    <xf numFmtId="0" fontId="21" fillId="18" borderId="136" xfId="0" applyFont="1" applyFill="1" applyBorder="1" applyAlignment="1">
      <alignment vertical="center" wrapText="1"/>
    </xf>
    <xf numFmtId="0" fontId="20" fillId="36" borderId="24" xfId="0" applyFont="1" applyFill="1" applyBorder="1" applyAlignment="1">
      <alignment horizontal="left" vertical="center" wrapText="1"/>
    </xf>
    <xf numFmtId="0" fontId="19" fillId="36" borderId="118" xfId="0" applyFont="1" applyFill="1" applyBorder="1" applyAlignment="1">
      <alignment horizontal="center" vertical="center" wrapText="1"/>
    </xf>
    <xf numFmtId="0" fontId="19" fillId="36" borderId="0" xfId="0" applyFont="1" applyFill="1" applyAlignment="1">
      <alignment horizontal="center" vertical="center" wrapText="1"/>
    </xf>
    <xf numFmtId="0" fontId="19" fillId="36" borderId="138" xfId="0" applyFont="1" applyFill="1" applyBorder="1" applyAlignment="1">
      <alignment horizontal="center" vertical="center" wrapText="1"/>
    </xf>
    <xf numFmtId="0" fontId="19" fillId="0" borderId="118" xfId="0" applyFont="1" applyBorder="1" applyAlignment="1">
      <alignment horizontal="center" vertical="center" wrapText="1"/>
    </xf>
    <xf numFmtId="0" fontId="21" fillId="2" borderId="0" xfId="0" applyFont="1" applyFill="1" applyAlignment="1">
      <alignment vertical="center" wrapText="1"/>
    </xf>
    <xf numFmtId="0" fontId="21" fillId="38" borderId="26" xfId="0" applyFont="1" applyFill="1" applyBorder="1" applyAlignment="1">
      <alignment horizontal="left" vertical="center" wrapText="1"/>
    </xf>
    <xf numFmtId="0" fontId="20" fillId="2" borderId="118" xfId="0" applyFont="1" applyFill="1" applyBorder="1" applyAlignment="1">
      <alignment horizontal="left" vertical="center" wrapText="1"/>
    </xf>
    <xf numFmtId="0" fontId="20" fillId="44" borderId="139" xfId="0" applyFont="1" applyFill="1" applyBorder="1" applyAlignment="1">
      <alignment horizontal="left" vertical="center" wrapText="1"/>
    </xf>
    <xf numFmtId="2" fontId="35" fillId="0" borderId="7" xfId="0" applyNumberFormat="1" applyFont="1" applyBorder="1"/>
    <xf numFmtId="0" fontId="19" fillId="2" borderId="140" xfId="0" applyFont="1" applyFill="1" applyBorder="1" applyAlignment="1">
      <alignment horizontal="center" vertical="center" wrapText="1"/>
    </xf>
    <xf numFmtId="0" fontId="20" fillId="2" borderId="141" xfId="0" applyFont="1" applyFill="1" applyBorder="1" applyAlignment="1">
      <alignment horizontal="center" vertical="center" wrapText="1"/>
    </xf>
    <xf numFmtId="0" fontId="19" fillId="2" borderId="142" xfId="0" applyFont="1" applyFill="1" applyBorder="1" applyAlignment="1">
      <alignment horizontal="center" vertical="center" wrapText="1"/>
    </xf>
    <xf numFmtId="2" fontId="35" fillId="0" borderId="11" xfId="0" applyNumberFormat="1" applyFont="1" applyBorder="1"/>
    <xf numFmtId="0" fontId="19" fillId="2" borderId="143" xfId="0" applyFont="1" applyFill="1" applyBorder="1" applyAlignment="1">
      <alignment horizontal="center" vertical="center" wrapText="1"/>
    </xf>
    <xf numFmtId="0" fontId="21" fillId="38" borderId="28" xfId="0" applyFont="1" applyFill="1" applyBorder="1" applyAlignment="1">
      <alignment horizontal="left" vertical="center" wrapText="1"/>
    </xf>
    <xf numFmtId="0" fontId="20" fillId="2" borderId="144" xfId="0" applyFont="1" applyFill="1" applyBorder="1" applyAlignment="1">
      <alignment horizontal="left" vertical="center" wrapText="1"/>
    </xf>
    <xf numFmtId="0" fontId="20" fillId="44" borderId="145" xfId="0" applyFont="1" applyFill="1" applyBorder="1" applyAlignment="1">
      <alignment horizontal="left" vertical="center" wrapText="1"/>
    </xf>
    <xf numFmtId="2" fontId="35" fillId="0" borderId="0" xfId="0" applyNumberFormat="1" applyFont="1"/>
    <xf numFmtId="0" fontId="19" fillId="2" borderId="118" xfId="0" applyFont="1" applyFill="1" applyBorder="1" applyAlignment="1">
      <alignment horizontal="center" vertical="center" wrapText="1"/>
    </xf>
    <xf numFmtId="0" fontId="19" fillId="2" borderId="96" xfId="0" applyFont="1" applyFill="1" applyBorder="1" applyAlignment="1">
      <alignment horizontal="center" vertical="center" wrapText="1"/>
    </xf>
    <xf numFmtId="2" fontId="35" fillId="0" borderId="42" xfId="0" applyNumberFormat="1" applyFont="1" applyBorder="1"/>
    <xf numFmtId="0" fontId="19" fillId="2" borderId="146" xfId="0" applyFont="1" applyFill="1" applyBorder="1" applyAlignment="1">
      <alignment horizontal="center" vertical="center" wrapText="1"/>
    </xf>
    <xf numFmtId="0" fontId="21" fillId="38" borderId="45" xfId="0" applyFont="1" applyFill="1" applyBorder="1" applyAlignment="1">
      <alignment horizontal="left" vertical="center" wrapText="1"/>
    </xf>
    <xf numFmtId="0" fontId="20" fillId="44" borderId="147" xfId="0" applyFont="1" applyFill="1" applyBorder="1" applyAlignment="1">
      <alignment horizontal="left" vertical="center" wrapText="1"/>
    </xf>
    <xf numFmtId="2" fontId="35" fillId="0" borderId="9" xfId="0" applyNumberFormat="1" applyFont="1" applyBorder="1"/>
    <xf numFmtId="0" fontId="19" fillId="2" borderId="148" xfId="0" applyFont="1" applyFill="1" applyBorder="1" applyAlignment="1">
      <alignment horizontal="center" vertical="center" wrapText="1"/>
    </xf>
    <xf numFmtId="0" fontId="19" fillId="2" borderId="149" xfId="0" applyFont="1" applyFill="1" applyBorder="1" applyAlignment="1">
      <alignment horizontal="center" vertical="center" wrapText="1"/>
    </xf>
    <xf numFmtId="2" fontId="35" fillId="0" borderId="36" xfId="0" applyNumberFormat="1" applyFont="1" applyBorder="1"/>
    <xf numFmtId="0" fontId="19" fillId="2" borderId="150" xfId="0" applyFont="1" applyFill="1" applyBorder="1" applyAlignment="1">
      <alignment horizontal="center" vertical="center" wrapText="1"/>
    </xf>
    <xf numFmtId="0" fontId="23" fillId="6" borderId="0" xfId="0" applyFont="1" applyFill="1" applyAlignment="1">
      <alignment wrapText="1"/>
    </xf>
    <xf numFmtId="0" fontId="1" fillId="0" borderId="0" xfId="3"/>
    <xf numFmtId="0" fontId="40" fillId="0" borderId="0" xfId="3" applyFont="1"/>
    <xf numFmtId="0" fontId="1" fillId="26" borderId="0" xfId="3" applyFill="1"/>
    <xf numFmtId="0" fontId="4" fillId="0" borderId="0" xfId="0" applyFont="1" applyAlignment="1">
      <alignment horizontal="center"/>
    </xf>
    <xf numFmtId="0" fontId="9" fillId="0" borderId="7" xfId="0" applyFont="1" applyBorder="1" applyAlignment="1">
      <alignment horizontal="center" wrapText="1"/>
    </xf>
    <xf numFmtId="0" fontId="18" fillId="0" borderId="17" xfId="2" applyFont="1" applyBorder="1" applyAlignment="1">
      <alignment horizontal="left" vertical="top" wrapText="1"/>
    </xf>
    <xf numFmtId="0" fontId="18" fillId="0" borderId="23" xfId="2" applyFont="1" applyBorder="1" applyAlignment="1">
      <alignment horizontal="left" vertical="top" wrapText="1"/>
    </xf>
    <xf numFmtId="0" fontId="18" fillId="0" borderId="32" xfId="2" applyFont="1" applyBorder="1" applyAlignment="1">
      <alignment horizontal="left" vertical="top" wrapText="1"/>
    </xf>
    <xf numFmtId="0" fontId="18" fillId="0" borderId="38" xfId="2" applyFont="1" applyBorder="1" applyAlignment="1">
      <alignment horizontal="left" vertical="top" wrapText="1"/>
    </xf>
    <xf numFmtId="0" fontId="18" fillId="0" borderId="28" xfId="2" applyFont="1" applyBorder="1" applyAlignment="1">
      <alignment horizontal="left" vertical="top" wrapText="1"/>
    </xf>
    <xf numFmtId="0" fontId="18" fillId="0" borderId="45" xfId="2" applyFont="1" applyBorder="1" applyAlignment="1">
      <alignment horizontal="left" vertical="top" wrapText="1"/>
    </xf>
    <xf numFmtId="0" fontId="2" fillId="0" borderId="28" xfId="2" applyBorder="1" applyAlignment="1">
      <alignment horizontal="left" vertical="top" wrapText="1"/>
    </xf>
    <xf numFmtId="0" fontId="2" fillId="0" borderId="33" xfId="2" applyBorder="1" applyAlignment="1">
      <alignment horizontal="left" vertical="top" wrapText="1"/>
    </xf>
    <xf numFmtId="0" fontId="18" fillId="0" borderId="26" xfId="2" applyFont="1" applyBorder="1" applyAlignment="1">
      <alignment horizontal="left" vertical="top" wrapText="1"/>
    </xf>
    <xf numFmtId="0" fontId="2" fillId="0" borderId="45" xfId="2" applyBorder="1" applyAlignment="1">
      <alignment horizontal="left" vertical="top" wrapText="1"/>
    </xf>
    <xf numFmtId="0" fontId="18" fillId="0" borderId="33" xfId="2" applyFont="1" applyBorder="1" applyAlignment="1">
      <alignment horizontal="left" vertical="top" wrapText="1"/>
    </xf>
    <xf numFmtId="0" fontId="16" fillId="27" borderId="15" xfId="2" applyFont="1" applyFill="1" applyBorder="1" applyAlignment="1">
      <alignment horizontal="center" vertical="center" wrapText="1"/>
    </xf>
    <xf numFmtId="0" fontId="16" fillId="27" borderId="16" xfId="2" applyFont="1" applyFill="1" applyBorder="1" applyAlignment="1">
      <alignment horizontal="center" vertical="center" wrapText="1"/>
    </xf>
    <xf numFmtId="0" fontId="17" fillId="0" borderId="17" xfId="2" applyFont="1" applyBorder="1" applyAlignment="1">
      <alignment horizontal="left" vertical="top" wrapText="1"/>
    </xf>
    <xf numFmtId="0" fontId="17" fillId="0" borderId="23" xfId="2" applyFont="1" applyBorder="1" applyAlignment="1">
      <alignment horizontal="left" vertical="top" wrapText="1"/>
    </xf>
    <xf numFmtId="0" fontId="17" fillId="0" borderId="32" xfId="2" applyFont="1" applyBorder="1" applyAlignment="1">
      <alignment horizontal="left" vertical="top" wrapText="1"/>
    </xf>
    <xf numFmtId="0" fontId="18" fillId="0" borderId="17" xfId="0" applyFont="1" applyBorder="1" applyAlignment="1">
      <alignment horizontal="left" vertical="top" wrapText="1"/>
    </xf>
    <xf numFmtId="0" fontId="18" fillId="0" borderId="23" xfId="0" applyFont="1" applyBorder="1" applyAlignment="1">
      <alignment horizontal="left" vertical="top" wrapText="1"/>
    </xf>
    <xf numFmtId="0" fontId="18" fillId="0" borderId="32" xfId="0" applyFont="1" applyBorder="1" applyAlignment="1">
      <alignment horizontal="left" vertical="top" wrapText="1"/>
    </xf>
    <xf numFmtId="0" fontId="18" fillId="0" borderId="38" xfId="0" applyFont="1" applyBorder="1" applyAlignment="1">
      <alignment horizontal="left" vertical="top" wrapText="1"/>
    </xf>
    <xf numFmtId="0" fontId="18" fillId="0" borderId="28" xfId="0" applyFont="1" applyBorder="1" applyAlignment="1">
      <alignment horizontal="left" vertical="top" wrapText="1"/>
    </xf>
    <xf numFmtId="0" fontId="18" fillId="0" borderId="45" xfId="0" applyFont="1" applyBorder="1" applyAlignment="1">
      <alignment horizontal="left" vertical="top" wrapText="1"/>
    </xf>
    <xf numFmtId="0" fontId="21" fillId="36" borderId="0" xfId="0" applyFont="1" applyFill="1" applyAlignment="1">
      <alignment horizontal="center" vertical="center" wrapText="1"/>
    </xf>
    <xf numFmtId="0" fontId="21" fillId="36" borderId="137" xfId="0" applyFont="1" applyFill="1" applyBorder="1" applyAlignment="1">
      <alignment horizontal="center" vertical="center" wrapText="1"/>
    </xf>
    <xf numFmtId="0" fontId="20" fillId="36" borderId="26" xfId="0" applyFont="1" applyFill="1" applyBorder="1" applyAlignment="1">
      <alignment horizontal="center" vertical="center" wrapText="1"/>
    </xf>
    <xf numFmtId="0" fontId="20" fillId="36" borderId="28" xfId="0" applyFont="1" applyFill="1" applyBorder="1" applyAlignment="1">
      <alignment horizontal="center" vertical="center" wrapText="1"/>
    </xf>
    <xf numFmtId="0" fontId="20" fillId="36" borderId="45" xfId="0" applyFont="1" applyFill="1" applyBorder="1" applyAlignment="1">
      <alignment horizontal="center" vertical="center" wrapText="1"/>
    </xf>
    <xf numFmtId="0" fontId="0" fillId="0" borderId="23" xfId="0" applyBorder="1" applyAlignment="1">
      <alignment horizontal="left" vertical="top" wrapText="1"/>
    </xf>
    <xf numFmtId="0" fontId="0" fillId="0" borderId="32" xfId="0" applyBorder="1" applyAlignment="1">
      <alignment horizontal="left" vertical="top" wrapText="1"/>
    </xf>
    <xf numFmtId="0" fontId="18" fillId="0" borderId="10" xfId="0" applyFont="1" applyBorder="1" applyAlignment="1">
      <alignment horizontal="left" vertical="top" wrapText="1"/>
    </xf>
    <xf numFmtId="0" fontId="18" fillId="0" borderId="41" xfId="0" applyFont="1" applyBorder="1" applyAlignment="1">
      <alignment horizontal="left" vertical="top" wrapText="1"/>
    </xf>
    <xf numFmtId="0" fontId="18" fillId="0" borderId="98" xfId="0" applyFont="1" applyBorder="1" applyAlignment="1">
      <alignment horizontal="left" vertical="top" wrapText="1"/>
    </xf>
    <xf numFmtId="0" fontId="18" fillId="0" borderId="102" xfId="0" applyFont="1" applyBorder="1" applyAlignment="1">
      <alignment horizontal="left" vertical="top" wrapText="1"/>
    </xf>
    <xf numFmtId="0" fontId="18" fillId="0" borderId="104" xfId="0" applyFont="1" applyBorder="1" applyAlignment="1">
      <alignment horizontal="left" vertical="top" wrapText="1"/>
    </xf>
    <xf numFmtId="0" fontId="18" fillId="0" borderId="29" xfId="0" applyFont="1" applyBorder="1" applyAlignment="1">
      <alignment horizontal="left" vertical="top" wrapText="1"/>
    </xf>
    <xf numFmtId="0" fontId="18" fillId="0" borderId="40" xfId="0" applyFont="1" applyBorder="1" applyAlignment="1">
      <alignment horizontal="left" vertical="top" wrapText="1"/>
    </xf>
    <xf numFmtId="0" fontId="18" fillId="0" borderId="128" xfId="0" applyFont="1" applyBorder="1" applyAlignment="1">
      <alignment horizontal="center" vertical="top" wrapText="1"/>
    </xf>
    <xf numFmtId="0" fontId="18" fillId="0" borderId="109" xfId="0" applyFont="1" applyBorder="1" applyAlignment="1">
      <alignment horizontal="center" vertical="top" wrapText="1"/>
    </xf>
    <xf numFmtId="0" fontId="18" fillId="0" borderId="110" xfId="0" applyFont="1" applyBorder="1" applyAlignment="1">
      <alignment horizontal="center" vertical="top" wrapText="1"/>
    </xf>
    <xf numFmtId="0" fontId="20" fillId="30" borderId="10" xfId="0" applyFont="1" applyFill="1" applyBorder="1" applyAlignment="1">
      <alignment horizontal="center" vertical="center" wrapText="1"/>
    </xf>
    <xf numFmtId="0" fontId="20" fillId="30" borderId="41" xfId="0" applyFont="1" applyFill="1" applyBorder="1" applyAlignment="1">
      <alignment horizontal="center" vertical="center" wrapText="1"/>
    </xf>
    <xf numFmtId="0" fontId="20" fillId="30" borderId="50" xfId="0" applyFont="1" applyFill="1" applyBorder="1" applyAlignment="1">
      <alignment horizontal="center" vertical="center" wrapText="1"/>
    </xf>
    <xf numFmtId="0" fontId="18" fillId="0" borderId="130" xfId="0" applyFont="1" applyBorder="1" applyAlignment="1">
      <alignment horizontal="left" vertical="top" wrapText="1"/>
    </xf>
    <xf numFmtId="0" fontId="18" fillId="0" borderId="37" xfId="0" applyFont="1" applyBorder="1" applyAlignment="1">
      <alignment horizontal="center" vertical="top" wrapText="1"/>
    </xf>
    <xf numFmtId="0" fontId="18" fillId="0" borderId="30" xfId="0" applyFont="1" applyBorder="1" applyAlignment="1">
      <alignment horizontal="center" vertical="top" wrapText="1"/>
    </xf>
    <xf numFmtId="0" fontId="18" fillId="15" borderId="17" xfId="0" applyFont="1" applyFill="1" applyBorder="1" applyAlignment="1">
      <alignment horizontal="left" vertical="top" wrapText="1"/>
    </xf>
    <xf numFmtId="0" fontId="18" fillId="15" borderId="23" xfId="0" applyFont="1" applyFill="1" applyBorder="1" applyAlignment="1">
      <alignment horizontal="left" vertical="top" wrapText="1"/>
    </xf>
    <xf numFmtId="0" fontId="18" fillId="15" borderId="32" xfId="0" applyFont="1" applyFill="1" applyBorder="1" applyAlignment="1">
      <alignment horizontal="left" vertical="top" wrapText="1"/>
    </xf>
    <xf numFmtId="0" fontId="18" fillId="15" borderId="10" xfId="0" applyFont="1" applyFill="1" applyBorder="1" applyAlignment="1">
      <alignment horizontal="left" vertical="top" wrapText="1"/>
    </xf>
    <xf numFmtId="0" fontId="18" fillId="15" borderId="41" xfId="0" applyFont="1" applyFill="1" applyBorder="1" applyAlignment="1">
      <alignment horizontal="left" vertical="top" wrapText="1"/>
    </xf>
    <xf numFmtId="0" fontId="18" fillId="15" borderId="50" xfId="0" applyFont="1" applyFill="1" applyBorder="1" applyAlignment="1">
      <alignment horizontal="left" vertical="top" wrapText="1"/>
    </xf>
    <xf numFmtId="0" fontId="16" fillId="27" borderId="15" xfId="0" applyFont="1" applyFill="1" applyBorder="1" applyAlignment="1">
      <alignment horizontal="center" vertical="center" wrapText="1"/>
    </xf>
    <xf numFmtId="0" fontId="16" fillId="27" borderId="16" xfId="0" applyFont="1" applyFill="1" applyBorder="1" applyAlignment="1">
      <alignment horizontal="center" vertical="center" wrapText="1"/>
    </xf>
    <xf numFmtId="0" fontId="17" fillId="0" borderId="17" xfId="0" applyFont="1" applyBorder="1" applyAlignment="1">
      <alignment horizontal="left" vertical="top" wrapText="1"/>
    </xf>
    <xf numFmtId="0" fontId="17" fillId="0" borderId="23" xfId="0" applyFont="1" applyBorder="1" applyAlignment="1">
      <alignment horizontal="left" vertical="top" wrapText="1"/>
    </xf>
    <xf numFmtId="0" fontId="17" fillId="0" borderId="32" xfId="0" applyFont="1" applyBorder="1" applyAlignment="1">
      <alignment horizontal="left" vertical="top" wrapText="1"/>
    </xf>
    <xf numFmtId="0" fontId="18" fillId="0" borderId="26" xfId="0" applyFont="1" applyBorder="1" applyAlignment="1">
      <alignment horizontal="left" vertical="top" wrapText="1"/>
    </xf>
    <xf numFmtId="0" fontId="18" fillId="0" borderId="33" xfId="0" applyFont="1" applyBorder="1" applyAlignment="1">
      <alignment horizontal="left" vertical="top" wrapText="1"/>
    </xf>
    <xf numFmtId="0" fontId="0" fillId="0" borderId="28" xfId="0" applyBorder="1" applyAlignment="1">
      <alignment horizontal="left" vertical="top" wrapText="1"/>
    </xf>
    <xf numFmtId="0" fontId="18" fillId="0" borderId="10" xfId="0" applyFont="1" applyBorder="1" applyAlignment="1">
      <alignment horizontal="center" vertical="top" wrapText="1"/>
    </xf>
    <xf numFmtId="0" fontId="18" fillId="0" borderId="41" xfId="0" applyFont="1" applyBorder="1" applyAlignment="1">
      <alignment horizontal="center" vertical="top" wrapText="1"/>
    </xf>
    <xf numFmtId="0" fontId="18" fillId="0" borderId="7" xfId="0" applyFont="1" applyBorder="1" applyAlignment="1">
      <alignment horizontal="left" vertical="top" wrapText="1"/>
    </xf>
    <xf numFmtId="0" fontId="18" fillId="0" borderId="0" xfId="0" applyFont="1" applyAlignment="1">
      <alignment horizontal="left" vertical="top" wrapText="1"/>
    </xf>
    <xf numFmtId="0" fontId="0" fillId="0" borderId="0" xfId="0" applyAlignment="1">
      <alignment horizontal="left" vertical="top" wrapText="1"/>
    </xf>
    <xf numFmtId="0" fontId="0" fillId="0" borderId="102" xfId="0" applyBorder="1" applyAlignment="1">
      <alignment horizontal="left" vertical="top" wrapText="1"/>
    </xf>
    <xf numFmtId="9" fontId="32" fillId="0" borderId="0" xfId="1" applyFont="1" applyFill="1"/>
    <xf numFmtId="0" fontId="0" fillId="18" borderId="0" xfId="0" applyFill="1"/>
    <xf numFmtId="0" fontId="0" fillId="0" borderId="151" xfId="0" applyBorder="1"/>
    <xf numFmtId="0" fontId="0" fillId="0" borderId="8" xfId="0" applyBorder="1"/>
    <xf numFmtId="0" fontId="0" fillId="18" borderId="8" xfId="0" applyFill="1" applyBorder="1"/>
    <xf numFmtId="0" fontId="0" fillId="18" borderId="152" xfId="0" applyFill="1" applyBorder="1"/>
    <xf numFmtId="0" fontId="0" fillId="0" borderId="152" xfId="0" applyBorder="1"/>
    <xf numFmtId="0" fontId="44" fillId="27" borderId="0" xfId="0" applyFont="1" applyFill="1" applyAlignment="1">
      <alignment horizontal="center" vertical="center" wrapText="1"/>
    </xf>
    <xf numFmtId="0" fontId="0" fillId="21" borderId="0" xfId="0" applyFill="1"/>
    <xf numFmtId="0" fontId="0" fillId="21" borderId="8" xfId="0" applyFill="1" applyBorder="1"/>
    <xf numFmtId="0" fontId="45" fillId="0" borderId="25" xfId="0" applyFont="1" applyBorder="1" applyAlignment="1">
      <alignment horizontal="left" vertical="center" wrapText="1"/>
    </xf>
    <xf numFmtId="0" fontId="46" fillId="0" borderId="19" xfId="0" applyFont="1" applyBorder="1" applyAlignment="1">
      <alignment horizontal="left" vertical="center" wrapText="1"/>
    </xf>
    <xf numFmtId="0" fontId="0" fillId="21" borderId="152" xfId="0" applyFill="1" applyBorder="1"/>
    <xf numFmtId="0" fontId="14" fillId="0" borderId="0" xfId="0" applyFont="1"/>
    <xf numFmtId="0" fontId="47" fillId="0" borderId="0" xfId="0" applyFont="1"/>
    <xf numFmtId="9" fontId="44" fillId="0" borderId="0" xfId="1" applyFont="1" applyFill="1"/>
    <xf numFmtId="0" fontId="14" fillId="21" borderId="0" xfId="0" applyFont="1" applyFill="1"/>
    <xf numFmtId="0" fontId="4" fillId="0" borderId="10" xfId="0" applyFont="1" applyBorder="1"/>
    <xf numFmtId="0" fontId="4" fillId="0" borderId="7" xfId="0" applyFont="1" applyBorder="1"/>
    <xf numFmtId="0" fontId="48" fillId="21" borderId="153" xfId="0" applyFont="1" applyFill="1" applyBorder="1" applyAlignment="1">
      <alignment vertical="center" wrapText="1"/>
    </xf>
    <xf numFmtId="0" fontId="11" fillId="0" borderId="151" xfId="0" applyFont="1" applyBorder="1"/>
    <xf numFmtId="9" fontId="11" fillId="18" borderId="0" xfId="1" applyFont="1" applyFill="1"/>
    <xf numFmtId="9" fontId="11" fillId="18" borderId="151" xfId="1" applyFont="1" applyFill="1" applyBorder="1"/>
    <xf numFmtId="9" fontId="11" fillId="0" borderId="41" xfId="1" applyFont="1" applyFill="1" applyBorder="1"/>
    <xf numFmtId="9" fontId="11" fillId="0" borderId="42" xfId="1" applyFont="1" applyFill="1" applyBorder="1"/>
    <xf numFmtId="164" fontId="11" fillId="0" borderId="0" xfId="1" applyNumberFormat="1" applyFont="1" applyFill="1"/>
    <xf numFmtId="2" fontId="11" fillId="21" borderId="0" xfId="0" applyNumberFormat="1" applyFont="1" applyFill="1"/>
    <xf numFmtId="9" fontId="11" fillId="21" borderId="0" xfId="1" applyFont="1" applyFill="1"/>
    <xf numFmtId="0" fontId="48" fillId="18" borderId="0" xfId="0" applyFont="1" applyFill="1" applyAlignment="1">
      <alignment horizontal="center" vertical="center" wrapText="1"/>
    </xf>
    <xf numFmtId="0" fontId="16" fillId="27" borderId="154" xfId="0" applyFont="1" applyFill="1" applyBorder="1" applyAlignment="1">
      <alignment horizontal="left" vertical="center" wrapText="1"/>
    </xf>
    <xf numFmtId="0" fontId="16" fillId="27" borderId="155" xfId="0" applyFont="1" applyFill="1" applyBorder="1" applyAlignment="1">
      <alignment horizontal="left" vertical="center" wrapText="1"/>
    </xf>
    <xf numFmtId="0" fontId="16" fillId="27" borderId="118" xfId="0" applyFont="1" applyFill="1" applyBorder="1" applyAlignment="1">
      <alignment horizontal="left" vertical="center" wrapText="1"/>
    </xf>
    <xf numFmtId="0" fontId="48" fillId="46" borderId="0" xfId="0" applyFont="1" applyFill="1" applyAlignment="1">
      <alignment horizontal="center" vertical="center" wrapText="1"/>
    </xf>
    <xf numFmtId="0" fontId="16" fillId="27" borderId="111" xfId="0" applyFont="1" applyFill="1" applyBorder="1" applyAlignment="1">
      <alignment horizontal="left" vertical="center" wrapText="1"/>
    </xf>
    <xf numFmtId="0" fontId="16" fillId="0" borderId="0" xfId="0" applyFont="1" applyAlignment="1">
      <alignment horizontal="left" vertical="center" wrapText="1"/>
    </xf>
    <xf numFmtId="0" fontId="16" fillId="18" borderId="153" xfId="0" applyFont="1" applyFill="1" applyBorder="1" applyAlignment="1">
      <alignment horizontal="center" vertical="center" wrapText="1"/>
    </xf>
    <xf numFmtId="0" fontId="49" fillId="18" borderId="153" xfId="0" applyFont="1" applyFill="1" applyBorder="1" applyAlignment="1">
      <alignment horizontal="center" vertical="center" wrapText="1"/>
    </xf>
    <xf numFmtId="0" fontId="49" fillId="47" borderId="156" xfId="0" applyFont="1" applyFill="1" applyBorder="1" applyAlignment="1">
      <alignment horizontal="center" vertical="center" wrapText="1"/>
    </xf>
    <xf numFmtId="0" fontId="49" fillId="47" borderId="157" xfId="0" applyFont="1" applyFill="1" applyBorder="1" applyAlignment="1">
      <alignment horizontal="center" vertical="center" wrapText="1"/>
    </xf>
    <xf numFmtId="0" fontId="49" fillId="47" borderId="158" xfId="0" applyFont="1" applyFill="1" applyBorder="1" applyAlignment="1">
      <alignment horizontal="center" vertical="center" wrapText="1"/>
    </xf>
    <xf numFmtId="0" fontId="16" fillId="18" borderId="0" xfId="0" applyFont="1" applyFill="1" applyAlignment="1">
      <alignment horizontal="center" vertical="center" wrapText="1"/>
    </xf>
    <xf numFmtId="0" fontId="50" fillId="18" borderId="0" xfId="0" applyFont="1" applyFill="1" applyAlignment="1">
      <alignment horizontal="center" vertical="center" wrapText="1"/>
    </xf>
    <xf numFmtId="0" fontId="16" fillId="48" borderId="10" xfId="0" applyFont="1" applyFill="1" applyBorder="1" applyAlignment="1">
      <alignment horizontal="center" vertical="center" wrapText="1"/>
    </xf>
    <xf numFmtId="0" fontId="16" fillId="48" borderId="7" xfId="0" applyFont="1" applyFill="1" applyBorder="1" applyAlignment="1">
      <alignment horizontal="center" vertical="center" wrapText="1"/>
    </xf>
    <xf numFmtId="0" fontId="16" fillId="48" borderId="11" xfId="0" applyFont="1" applyFill="1" applyBorder="1" applyAlignment="1">
      <alignment horizontal="center" vertical="center" wrapText="1"/>
    </xf>
    <xf numFmtId="0" fontId="49" fillId="49" borderId="0" xfId="0" applyFont="1" applyFill="1" applyAlignment="1">
      <alignment horizontal="center" vertical="center" wrapText="1"/>
    </xf>
    <xf numFmtId="0" fontId="48" fillId="47" borderId="0" xfId="0" applyFont="1" applyFill="1" applyAlignment="1">
      <alignment horizontal="center" vertical="center" wrapText="1"/>
    </xf>
    <xf numFmtId="0" fontId="16" fillId="48" borderId="159" xfId="0" applyFont="1" applyFill="1" applyBorder="1" applyAlignment="1">
      <alignment horizontal="center" vertical="center" wrapText="1"/>
    </xf>
    <xf numFmtId="0" fontId="16" fillId="48" borderId="160" xfId="0" applyFont="1" applyFill="1" applyBorder="1" applyAlignment="1">
      <alignment horizontal="center" vertical="center" wrapText="1"/>
    </xf>
    <xf numFmtId="0" fontId="16" fillId="48" borderId="161" xfId="0" applyFont="1" applyFill="1" applyBorder="1" applyAlignment="1">
      <alignment horizontal="center" vertical="center" wrapText="1"/>
    </xf>
    <xf numFmtId="0" fontId="48" fillId="47" borderId="162" xfId="0" applyFont="1" applyFill="1" applyBorder="1" applyAlignment="1">
      <alignment horizontal="center" vertical="center" wrapText="1"/>
    </xf>
    <xf numFmtId="0" fontId="48" fillId="47" borderId="153" xfId="0" applyFont="1" applyFill="1" applyBorder="1" applyAlignment="1">
      <alignment horizontal="center" vertical="center" wrapText="1"/>
    </xf>
    <xf numFmtId="0" fontId="49" fillId="18" borderId="0" xfId="0" applyFont="1" applyFill="1" applyAlignment="1">
      <alignment horizontal="center" vertical="center" wrapText="1"/>
    </xf>
    <xf numFmtId="0" fontId="16" fillId="50" borderId="159" xfId="0" applyFont="1" applyFill="1" applyBorder="1" applyAlignment="1">
      <alignment horizontal="center" vertical="center" wrapText="1"/>
    </xf>
    <xf numFmtId="0" fontId="16" fillId="50" borderId="160" xfId="0" applyFont="1" applyFill="1" applyBorder="1" applyAlignment="1">
      <alignment horizontal="center" vertical="center" wrapText="1"/>
    </xf>
    <xf numFmtId="0" fontId="16" fillId="50" borderId="161" xfId="0" applyFont="1" applyFill="1" applyBorder="1" applyAlignment="1">
      <alignment horizontal="center" vertical="center" wrapText="1"/>
    </xf>
    <xf numFmtId="0" fontId="48" fillId="18" borderId="163" xfId="0" applyFont="1" applyFill="1" applyBorder="1" applyAlignment="1">
      <alignment horizontal="center" vertical="center" wrapText="1"/>
    </xf>
    <xf numFmtId="0" fontId="48" fillId="0" borderId="0" xfId="0" applyFont="1" applyAlignment="1">
      <alignment horizontal="center" vertical="center" wrapText="1"/>
    </xf>
    <xf numFmtId="0" fontId="16" fillId="27" borderId="10" xfId="0" applyFont="1" applyFill="1" applyBorder="1" applyAlignment="1">
      <alignment horizontal="center" vertical="center" wrapText="1"/>
    </xf>
    <xf numFmtId="0" fontId="16" fillId="27" borderId="7" xfId="0" applyFont="1" applyFill="1" applyBorder="1" applyAlignment="1">
      <alignment horizontal="center" vertical="center" wrapText="1"/>
    </xf>
    <xf numFmtId="0" fontId="16" fillId="27" borderId="11" xfId="0" applyFont="1" applyFill="1" applyBorder="1" applyAlignment="1">
      <alignment horizontal="center" vertical="center" wrapText="1"/>
    </xf>
    <xf numFmtId="0" fontId="49" fillId="47" borderId="10" xfId="0" applyFont="1" applyFill="1" applyBorder="1" applyAlignment="1">
      <alignment horizontal="center" vertical="center" wrapText="1"/>
    </xf>
    <xf numFmtId="0" fontId="49" fillId="47" borderId="7" xfId="0" applyFont="1" applyFill="1" applyBorder="1" applyAlignment="1">
      <alignment horizontal="center" vertical="center" wrapText="1"/>
    </xf>
    <xf numFmtId="0" fontId="49" fillId="47" borderId="11" xfId="0" applyFont="1" applyFill="1" applyBorder="1" applyAlignment="1">
      <alignment horizontal="center" vertical="center" wrapText="1"/>
    </xf>
    <xf numFmtId="0" fontId="49" fillId="49" borderId="7" xfId="0" applyFont="1" applyFill="1" applyBorder="1" applyAlignment="1">
      <alignment horizontal="center" vertical="center" wrapText="1"/>
    </xf>
    <xf numFmtId="0" fontId="16" fillId="49" borderId="7" xfId="0" applyFont="1" applyFill="1" applyBorder="1" applyAlignment="1">
      <alignment horizontal="center" vertical="center" wrapText="1"/>
    </xf>
    <xf numFmtId="0" fontId="49" fillId="47" borderId="7" xfId="0" applyFont="1" applyFill="1" applyBorder="1" applyAlignment="1">
      <alignment horizontal="center" vertical="center" wrapText="1"/>
    </xf>
    <xf numFmtId="0" fontId="16" fillId="0" borderId="10" xfId="0" applyFont="1" applyBorder="1" applyAlignment="1">
      <alignment horizontal="center" vertical="center" wrapText="1"/>
    </xf>
    <xf numFmtId="0" fontId="49" fillId="0" borderId="7" xfId="0" applyFont="1" applyBorder="1" applyAlignment="1">
      <alignment horizontal="center" vertical="center" wrapText="1"/>
    </xf>
    <xf numFmtId="0" fontId="49" fillId="0" borderId="0" xfId="0" applyFont="1" applyAlignment="1">
      <alignment horizontal="center" vertical="center" wrapText="1"/>
    </xf>
    <xf numFmtId="0" fontId="49" fillId="47" borderId="0" xfId="0" applyFont="1" applyFill="1" applyAlignment="1">
      <alignment horizontal="center" vertical="center" wrapText="1"/>
    </xf>
    <xf numFmtId="0" fontId="16" fillId="27" borderId="1" xfId="0" applyFont="1" applyFill="1" applyBorder="1" applyAlignment="1">
      <alignment horizontal="center" vertical="center" wrapText="1"/>
    </xf>
    <xf numFmtId="0" fontId="16" fillId="27" borderId="2" xfId="0" applyFont="1" applyFill="1" applyBorder="1" applyAlignment="1">
      <alignment horizontal="center" vertical="center" wrapText="1"/>
    </xf>
    <xf numFmtId="0" fontId="16" fillId="27" borderId="3" xfId="0" applyFont="1" applyFill="1" applyBorder="1" applyAlignment="1">
      <alignment horizontal="center" vertical="center" wrapText="1"/>
    </xf>
    <xf numFmtId="0" fontId="50" fillId="49" borderId="0" xfId="0" applyFont="1" applyFill="1" applyAlignment="1">
      <alignment horizontal="center" vertical="center" wrapText="1"/>
    </xf>
    <xf numFmtId="0" fontId="49" fillId="47" borderId="151" xfId="0" applyFont="1" applyFill="1" applyBorder="1" applyAlignment="1">
      <alignment horizontal="center" vertical="center" wrapText="1"/>
    </xf>
    <xf numFmtId="0" fontId="49" fillId="47" borderId="0" xfId="0" applyFont="1" applyFill="1" applyAlignment="1">
      <alignment horizontal="center" vertical="center" wrapText="1"/>
    </xf>
    <xf numFmtId="0" fontId="16" fillId="27" borderId="164" xfId="0" applyFont="1" applyFill="1" applyBorder="1" applyAlignment="1">
      <alignment horizontal="center" vertical="center" wrapText="1"/>
    </xf>
    <xf numFmtId="0" fontId="16" fillId="27" borderId="0" xfId="0" applyFont="1" applyFill="1" applyAlignment="1">
      <alignment horizontal="center" vertical="center" wrapText="1"/>
    </xf>
    <xf numFmtId="0" fontId="16" fillId="49" borderId="0" xfId="0" applyFont="1" applyFill="1" applyAlignment="1">
      <alignment horizontal="center" vertical="center" wrapText="1"/>
    </xf>
    <xf numFmtId="0" fontId="48" fillId="18" borderId="162" xfId="0" applyFont="1" applyFill="1" applyBorder="1" applyAlignment="1">
      <alignment horizontal="center" vertical="center" wrapText="1"/>
    </xf>
    <xf numFmtId="0" fontId="16" fillId="18" borderId="165" xfId="0" applyFont="1" applyFill="1" applyBorder="1" applyAlignment="1">
      <alignment horizontal="center" vertical="center" wrapText="1"/>
    </xf>
    <xf numFmtId="0" fontId="16" fillId="18" borderId="166" xfId="0" applyFont="1" applyFill="1" applyBorder="1" applyAlignment="1">
      <alignment horizontal="center" vertical="center" wrapText="1"/>
    </xf>
    <xf numFmtId="0" fontId="48" fillId="21" borderId="153" xfId="0" applyFont="1" applyFill="1" applyBorder="1" applyAlignment="1">
      <alignment horizontal="center" vertical="center" wrapText="1"/>
    </xf>
    <xf numFmtId="0" fontId="16" fillId="46" borderId="0" xfId="0" applyFont="1" applyFill="1" applyAlignment="1">
      <alignment horizontal="center" vertical="center" wrapText="1"/>
    </xf>
    <xf numFmtId="0" fontId="48" fillId="51" borderId="0" xfId="0" applyFont="1" applyFill="1" applyAlignment="1">
      <alignment horizontal="center" vertical="center" wrapText="1"/>
    </xf>
    <xf numFmtId="0" fontId="51" fillId="18" borderId="0" xfId="0" applyFont="1" applyFill="1" applyAlignment="1">
      <alignment horizontal="center" vertical="center" wrapText="1"/>
    </xf>
    <xf numFmtId="0" fontId="16" fillId="46" borderId="159" xfId="0" applyFont="1" applyFill="1" applyBorder="1" applyAlignment="1">
      <alignment horizontal="center" vertical="center" wrapText="1"/>
    </xf>
    <xf numFmtId="0" fontId="16" fillId="46" borderId="160" xfId="0" applyFont="1" applyFill="1" applyBorder="1" applyAlignment="1">
      <alignment horizontal="center" vertical="center" wrapText="1"/>
    </xf>
    <xf numFmtId="0" fontId="16" fillId="46" borderId="161" xfId="0" applyFont="1" applyFill="1" applyBorder="1" applyAlignment="1">
      <alignment horizontal="center" vertical="center" wrapText="1"/>
    </xf>
    <xf numFmtId="0" fontId="16" fillId="27" borderId="0" xfId="0" applyFont="1" applyFill="1" applyAlignment="1">
      <alignment horizontal="left" vertical="center" wrapText="1"/>
    </xf>
    <xf numFmtId="0" fontId="48" fillId="46" borderId="167" xfId="0" applyFont="1" applyFill="1" applyBorder="1" applyAlignment="1">
      <alignment horizontal="center" vertical="center" wrapText="1"/>
    </xf>
    <xf numFmtId="0" fontId="16" fillId="27" borderId="113" xfId="0" applyFont="1" applyFill="1" applyBorder="1" applyAlignment="1">
      <alignment horizontal="left" vertical="center" wrapText="1"/>
    </xf>
    <xf numFmtId="0" fontId="16" fillId="28" borderId="20" xfId="0" applyFont="1" applyFill="1" applyBorder="1" applyAlignment="1">
      <alignment horizontal="center" vertical="center" wrapText="1"/>
    </xf>
    <xf numFmtId="0" fontId="16" fillId="28" borderId="21" xfId="0" applyFont="1" applyFill="1" applyBorder="1" applyAlignment="1">
      <alignment horizontal="center" vertical="center" wrapText="1"/>
    </xf>
    <xf numFmtId="0" fontId="16" fillId="28" borderId="22" xfId="0" applyFont="1" applyFill="1" applyBorder="1" applyAlignment="1">
      <alignment horizontal="center" vertical="center" wrapText="1"/>
    </xf>
    <xf numFmtId="0" fontId="16" fillId="18" borderId="167" xfId="0" applyFont="1" applyFill="1" applyBorder="1" applyAlignment="1">
      <alignment horizontal="center" vertical="center" wrapText="1"/>
    </xf>
    <xf numFmtId="0" fontId="49" fillId="47" borderId="156" xfId="0" applyFont="1" applyFill="1" applyBorder="1" applyAlignment="1">
      <alignment horizontal="center" vertical="center" wrapText="1"/>
    </xf>
    <xf numFmtId="0" fontId="49" fillId="47" borderId="157" xfId="0" applyFont="1" applyFill="1" applyBorder="1" applyAlignment="1">
      <alignment horizontal="center" vertical="center" wrapText="1"/>
    </xf>
    <xf numFmtId="0" fontId="49" fillId="47" borderId="158" xfId="0" applyFont="1" applyFill="1" applyBorder="1" applyAlignment="1">
      <alignment horizontal="center" vertical="center" wrapText="1"/>
    </xf>
    <xf numFmtId="0" fontId="16" fillId="48" borderId="168" xfId="0" applyFont="1" applyFill="1" applyBorder="1" applyAlignment="1">
      <alignment horizontal="center" vertical="center" wrapText="1"/>
    </xf>
    <xf numFmtId="0" fontId="16" fillId="48" borderId="157" xfId="0" applyFont="1" applyFill="1" applyBorder="1" applyAlignment="1">
      <alignment horizontal="center" vertical="center" wrapText="1"/>
    </xf>
    <xf numFmtId="0" fontId="16" fillId="48" borderId="169" xfId="0" applyFont="1" applyFill="1" applyBorder="1" applyAlignment="1">
      <alignment horizontal="center" vertical="center" wrapText="1"/>
    </xf>
    <xf numFmtId="0" fontId="49" fillId="49" borderId="170" xfId="0" applyFont="1" applyFill="1" applyBorder="1" applyAlignment="1">
      <alignment horizontal="center" vertical="center" wrapText="1"/>
    </xf>
    <xf numFmtId="0" fontId="48" fillId="47" borderId="156" xfId="0" applyFont="1" applyFill="1" applyBorder="1" applyAlignment="1">
      <alignment horizontal="center" vertical="center" wrapText="1"/>
    </xf>
    <xf numFmtId="0" fontId="48" fillId="47" borderId="157" xfId="0" applyFont="1" applyFill="1" applyBorder="1" applyAlignment="1">
      <alignment horizontal="center" vertical="center" wrapText="1"/>
    </xf>
    <xf numFmtId="0" fontId="48" fillId="47" borderId="158" xfId="0" applyFont="1" applyFill="1" applyBorder="1" applyAlignment="1">
      <alignment horizontal="center" vertical="center" wrapText="1"/>
    </xf>
    <xf numFmtId="0" fontId="48" fillId="18" borderId="167" xfId="0" applyFont="1" applyFill="1" applyBorder="1" applyAlignment="1">
      <alignment horizontal="center" vertical="center" wrapText="1"/>
    </xf>
    <xf numFmtId="0" fontId="48" fillId="47" borderId="171" xfId="0" applyFont="1" applyFill="1" applyBorder="1" applyAlignment="1">
      <alignment horizontal="center" vertical="center" wrapText="1"/>
    </xf>
    <xf numFmtId="0" fontId="48" fillId="18" borderId="172" xfId="0" applyFont="1" applyFill="1" applyBorder="1" applyAlignment="1">
      <alignment horizontal="center" vertical="center" wrapText="1"/>
    </xf>
    <xf numFmtId="0" fontId="48" fillId="18" borderId="173" xfId="0" applyFont="1" applyFill="1" applyBorder="1" applyAlignment="1">
      <alignment horizontal="center" vertical="center" wrapText="1"/>
    </xf>
    <xf numFmtId="0" fontId="16" fillId="48" borderId="158" xfId="0" applyFont="1" applyFill="1" applyBorder="1" applyAlignment="1">
      <alignment horizontal="center" vertical="center" wrapText="1"/>
    </xf>
    <xf numFmtId="0" fontId="48" fillId="0" borderId="167" xfId="0" applyFont="1" applyBorder="1" applyAlignment="1">
      <alignment horizontal="center" vertical="center" wrapText="1"/>
    </xf>
    <xf numFmtId="0" fontId="16" fillId="28" borderId="174" xfId="0" applyFont="1" applyFill="1" applyBorder="1" applyAlignment="1">
      <alignment horizontal="center" vertical="center" wrapText="1"/>
    </xf>
    <xf numFmtId="0" fontId="49" fillId="47" borderId="174" xfId="0" applyFont="1" applyFill="1" applyBorder="1" applyAlignment="1">
      <alignment horizontal="center" vertical="center" wrapText="1"/>
    </xf>
    <xf numFmtId="0" fontId="49" fillId="47" borderId="21" xfId="0" applyFont="1" applyFill="1" applyBorder="1" applyAlignment="1">
      <alignment horizontal="center" vertical="center" wrapText="1"/>
    </xf>
    <xf numFmtId="0" fontId="49" fillId="47" borderId="22" xfId="0" applyFont="1" applyFill="1" applyBorder="1" applyAlignment="1">
      <alignment horizontal="center" vertical="center" wrapText="1"/>
    </xf>
    <xf numFmtId="0" fontId="49" fillId="49" borderId="175" xfId="0" applyFont="1" applyFill="1" applyBorder="1" applyAlignment="1">
      <alignment horizontal="center" vertical="center" wrapText="1"/>
    </xf>
    <xf numFmtId="0" fontId="16" fillId="49" borderId="175" xfId="0" applyFont="1" applyFill="1" applyBorder="1" applyAlignment="1">
      <alignment horizontal="center" vertical="center" wrapText="1"/>
    </xf>
    <xf numFmtId="0" fontId="49" fillId="47" borderId="175" xfId="0" applyFont="1" applyFill="1" applyBorder="1" applyAlignment="1">
      <alignment horizontal="center" vertical="center" wrapText="1"/>
    </xf>
    <xf numFmtId="0" fontId="16" fillId="28" borderId="176" xfId="0" applyFont="1" applyFill="1" applyBorder="1" applyAlignment="1">
      <alignment horizontal="center" vertical="center" wrapText="1"/>
    </xf>
    <xf numFmtId="0" fontId="16" fillId="47" borderId="177" xfId="0" applyFont="1" applyFill="1" applyBorder="1" applyAlignment="1">
      <alignment horizontal="center" vertical="center" wrapText="1"/>
    </xf>
    <xf numFmtId="0" fontId="16" fillId="47" borderId="178" xfId="0" applyFont="1" applyFill="1" applyBorder="1" applyAlignment="1">
      <alignment horizontal="center" vertical="center" wrapText="1"/>
    </xf>
    <xf numFmtId="0" fontId="16" fillId="28" borderId="12" xfId="0" applyFont="1" applyFill="1" applyBorder="1" applyAlignment="1">
      <alignment horizontal="center" vertical="center" wrapText="1"/>
    </xf>
    <xf numFmtId="0" fontId="16" fillId="28" borderId="175" xfId="0" applyFont="1" applyFill="1" applyBorder="1" applyAlignment="1">
      <alignment horizontal="center" vertical="center" wrapText="1"/>
    </xf>
    <xf numFmtId="0" fontId="49" fillId="0" borderId="175" xfId="0" applyFont="1" applyBorder="1" applyAlignment="1">
      <alignment horizontal="center" vertical="center" wrapText="1"/>
    </xf>
    <xf numFmtId="0" fontId="16" fillId="18" borderId="179" xfId="0" applyFont="1" applyFill="1" applyBorder="1" applyAlignment="1">
      <alignment horizontal="center" vertical="center" wrapText="1"/>
    </xf>
    <xf numFmtId="0" fontId="48" fillId="21" borderId="158" xfId="0" applyFont="1" applyFill="1" applyBorder="1" applyAlignment="1">
      <alignment horizontal="center" vertical="center" wrapText="1"/>
    </xf>
    <xf numFmtId="0" fontId="48" fillId="21" borderId="167" xfId="0" applyFont="1" applyFill="1" applyBorder="1" applyAlignment="1">
      <alignment horizontal="center" vertical="center" wrapText="1"/>
    </xf>
    <xf numFmtId="0" fontId="48" fillId="47" borderId="180" xfId="0" applyFont="1" applyFill="1" applyBorder="1" applyAlignment="1">
      <alignment horizontal="center" vertical="center" wrapText="1"/>
    </xf>
    <xf numFmtId="0" fontId="16" fillId="46" borderId="167" xfId="0" applyFont="1" applyFill="1" applyBorder="1" applyAlignment="1">
      <alignment horizontal="center" vertical="center" wrapText="1"/>
    </xf>
    <xf numFmtId="0" fontId="17" fillId="0" borderId="10" xfId="0" applyFont="1" applyBorder="1" applyAlignment="1">
      <alignment horizontal="left" vertical="top" wrapText="1"/>
    </xf>
    <xf numFmtId="0" fontId="17" fillId="14" borderId="18" xfId="0" applyFont="1" applyFill="1" applyBorder="1" applyAlignment="1">
      <alignment horizontal="left" vertical="top" wrapText="1"/>
    </xf>
    <xf numFmtId="0" fontId="48" fillId="21" borderId="0" xfId="0" applyFont="1" applyFill="1" applyAlignment="1">
      <alignment horizontal="center" vertical="center" wrapText="1"/>
    </xf>
    <xf numFmtId="0" fontId="16" fillId="0" borderId="109" xfId="0" applyFont="1" applyBorder="1" applyAlignment="1">
      <alignment horizontal="left" vertical="center" wrapText="1"/>
    </xf>
    <xf numFmtId="0" fontId="16" fillId="0" borderId="0" xfId="0" applyFont="1" applyAlignment="1">
      <alignment horizontal="center" vertical="center" wrapText="1"/>
    </xf>
    <xf numFmtId="0" fontId="17" fillId="0" borderId="19" xfId="0" applyFont="1" applyBorder="1" applyAlignment="1">
      <alignment vertical="top" wrapText="1"/>
    </xf>
    <xf numFmtId="0" fontId="16" fillId="0" borderId="41" xfId="0" applyFont="1" applyBorder="1" applyAlignment="1">
      <alignment horizontal="center" vertical="center" wrapText="1"/>
    </xf>
    <xf numFmtId="0" fontId="16" fillId="0" borderId="42" xfId="0" applyFont="1" applyBorder="1" applyAlignment="1">
      <alignment horizontal="center" vertical="center" wrapText="1"/>
    </xf>
    <xf numFmtId="0" fontId="52" fillId="0" borderId="18" xfId="0" applyFont="1" applyBorder="1" applyAlignment="1">
      <alignment horizontal="left" vertical="top" wrapText="1"/>
    </xf>
    <xf numFmtId="0" fontId="53" fillId="0" borderId="18" xfId="0" applyFont="1" applyBorder="1" applyAlignment="1">
      <alignment horizontal="left" vertical="top" wrapText="1"/>
    </xf>
    <xf numFmtId="0" fontId="53" fillId="0" borderId="19" xfId="0" applyFont="1" applyBorder="1" applyAlignment="1">
      <alignment horizontal="left" vertical="top" wrapText="1"/>
    </xf>
    <xf numFmtId="0" fontId="48" fillId="0" borderId="181" xfId="0" applyFont="1" applyBorder="1" applyAlignment="1">
      <alignment horizontal="center" vertical="center" wrapText="1"/>
    </xf>
    <xf numFmtId="0" fontId="49" fillId="0" borderId="41" xfId="0" applyFont="1" applyBorder="1" applyAlignment="1">
      <alignment horizontal="center" vertical="center" wrapText="1"/>
    </xf>
    <xf numFmtId="0" fontId="49" fillId="0" borderId="42" xfId="0" applyFont="1" applyBorder="1" applyAlignment="1">
      <alignment horizontal="center" vertical="center" wrapText="1"/>
    </xf>
    <xf numFmtId="0" fontId="16" fillId="21" borderId="0" xfId="0" applyFont="1" applyFill="1" applyAlignment="1">
      <alignment horizontal="center" vertical="center" wrapText="1"/>
    </xf>
    <xf numFmtId="0" fontId="48" fillId="0" borderId="179" xfId="0" applyFont="1" applyBorder="1" applyAlignment="1">
      <alignment horizontal="center" vertical="center" wrapText="1"/>
    </xf>
    <xf numFmtId="0" fontId="0" fillId="0" borderId="41" xfId="0" applyBorder="1" applyAlignment="1">
      <alignment horizontal="left" vertical="top" wrapText="1"/>
    </xf>
    <xf numFmtId="0" fontId="17" fillId="14" borderId="24" xfId="0" applyFont="1" applyFill="1" applyBorder="1" applyAlignment="1">
      <alignment horizontal="left" vertical="top" wrapText="1"/>
    </xf>
    <xf numFmtId="0" fontId="17" fillId="0" borderId="55" xfId="0" applyFont="1" applyBorder="1" applyAlignment="1">
      <alignment vertical="top" wrapText="1"/>
    </xf>
    <xf numFmtId="0" fontId="52" fillId="0" borderId="24" xfId="0" applyFont="1" applyBorder="1" applyAlignment="1">
      <alignment horizontal="left" vertical="top" wrapText="1"/>
    </xf>
    <xf numFmtId="0" fontId="53" fillId="0" borderId="24" xfId="0" applyFont="1" applyBorder="1" applyAlignment="1">
      <alignment horizontal="left" vertical="top" wrapText="1"/>
    </xf>
    <xf numFmtId="0" fontId="53" fillId="0" borderId="25" xfId="0" applyFont="1" applyBorder="1" applyAlignment="1">
      <alignment horizontal="left" vertical="top"/>
    </xf>
    <xf numFmtId="0" fontId="17" fillId="0" borderId="25" xfId="0" applyFont="1" applyBorder="1" applyAlignment="1">
      <alignment vertical="top" wrapText="1"/>
    </xf>
    <xf numFmtId="0" fontId="17" fillId="0" borderId="107" xfId="0" applyFont="1" applyBorder="1" applyAlignment="1">
      <alignment horizontal="left" vertical="top" wrapText="1"/>
    </xf>
    <xf numFmtId="0" fontId="50" fillId="0" borderId="0" xfId="0" applyFont="1" applyAlignment="1">
      <alignment horizontal="center" vertical="center" wrapText="1"/>
    </xf>
    <xf numFmtId="0" fontId="48" fillId="21" borderId="107" xfId="0" applyFont="1" applyFill="1" applyBorder="1" applyAlignment="1">
      <alignment horizontal="center" vertical="center" wrapText="1"/>
    </xf>
    <xf numFmtId="0" fontId="48" fillId="0" borderId="8" xfId="0" applyFont="1" applyBorder="1" applyAlignment="1">
      <alignment horizontal="center" vertical="center" wrapText="1"/>
    </xf>
    <xf numFmtId="0" fontId="17" fillId="0" borderId="55" xfId="0" applyFont="1" applyBorder="1" applyAlignment="1">
      <alignment vertical="top"/>
    </xf>
    <xf numFmtId="0" fontId="18" fillId="0" borderId="24" xfId="0" applyFont="1" applyBorder="1" applyAlignment="1">
      <alignment horizontal="left" vertical="top" wrapText="1"/>
    </xf>
    <xf numFmtId="0" fontId="52" fillId="29" borderId="24" xfId="0" applyFont="1" applyFill="1" applyBorder="1" applyAlignment="1">
      <alignment horizontal="left" vertical="top" wrapText="1"/>
    </xf>
    <xf numFmtId="0" fontId="53" fillId="34" borderId="24" xfId="0" applyFont="1" applyFill="1" applyBorder="1" applyAlignment="1">
      <alignment horizontal="left" vertical="top" wrapText="1"/>
    </xf>
    <xf numFmtId="0" fontId="53" fillId="0" borderId="103" xfId="0" applyFont="1" applyBorder="1" applyAlignment="1">
      <alignment vertical="top"/>
    </xf>
    <xf numFmtId="0" fontId="17" fillId="18" borderId="24" xfId="0" applyFont="1" applyFill="1" applyBorder="1" applyAlignment="1">
      <alignment horizontal="left" vertical="top" wrapText="1"/>
    </xf>
    <xf numFmtId="0" fontId="17" fillId="0" borderId="103" xfId="0" applyFont="1" applyBorder="1" applyAlignment="1">
      <alignment horizontal="left" vertical="top"/>
    </xf>
    <xf numFmtId="0" fontId="17" fillId="0" borderId="27" xfId="0" applyFont="1" applyBorder="1" applyAlignment="1">
      <alignment vertical="top"/>
    </xf>
    <xf numFmtId="0" fontId="48" fillId="0" borderId="10" xfId="0" applyFont="1" applyBorder="1" applyAlignment="1">
      <alignment horizontal="center" vertical="center" wrapText="1"/>
    </xf>
    <xf numFmtId="0" fontId="48" fillId="0" borderId="7" xfId="0" applyFont="1" applyBorder="1" applyAlignment="1">
      <alignment horizontal="center" vertical="center" wrapText="1"/>
    </xf>
    <xf numFmtId="0" fontId="48" fillId="0" borderId="11" xfId="0" applyFont="1" applyBorder="1" applyAlignment="1">
      <alignment horizontal="center" vertical="center" wrapText="1"/>
    </xf>
    <xf numFmtId="0" fontId="0" fillId="0" borderId="24" xfId="0" applyBorder="1" applyAlignment="1">
      <alignment horizontal="left" vertical="top" wrapText="1"/>
    </xf>
    <xf numFmtId="0" fontId="0" fillId="0" borderId="30" xfId="0" applyBorder="1" applyAlignment="1">
      <alignment vertical="top"/>
    </xf>
    <xf numFmtId="0" fontId="0" fillId="0" borderId="30" xfId="0" applyBorder="1" applyAlignment="1">
      <alignment vertical="top" wrapText="1"/>
    </xf>
    <xf numFmtId="0" fontId="0" fillId="0" borderId="30" xfId="0" applyBorder="1" applyAlignment="1">
      <alignment horizontal="left" vertical="top"/>
    </xf>
    <xf numFmtId="0" fontId="0" fillId="0" borderId="29" xfId="0" applyBorder="1" applyAlignment="1">
      <alignment vertical="top"/>
    </xf>
    <xf numFmtId="0" fontId="48" fillId="0" borderId="41" xfId="0" applyFont="1" applyBorder="1" applyAlignment="1">
      <alignment horizontal="center" vertical="center" wrapText="1"/>
    </xf>
    <xf numFmtId="0" fontId="48" fillId="0" borderId="42" xfId="0" applyFont="1" applyBorder="1" applyAlignment="1">
      <alignment horizontal="center" vertical="center" wrapText="1"/>
    </xf>
    <xf numFmtId="0" fontId="0" fillId="0" borderId="30" xfId="0" applyBorder="1" applyAlignment="1">
      <alignment horizontal="left" vertical="top"/>
    </xf>
    <xf numFmtId="0" fontId="50" fillId="0" borderId="9" xfId="0" applyFont="1" applyBorder="1" applyAlignment="1">
      <alignment horizontal="center" vertical="center" wrapText="1"/>
    </xf>
    <xf numFmtId="0" fontId="49" fillId="0" borderId="9" xfId="0" applyFont="1" applyBorder="1" applyAlignment="1">
      <alignment horizontal="center" vertical="center" wrapText="1"/>
    </xf>
    <xf numFmtId="0" fontId="0" fillId="0" borderId="50" xfId="0" applyBorder="1" applyAlignment="1">
      <alignment horizontal="left" vertical="top" wrapText="1"/>
    </xf>
    <xf numFmtId="0" fontId="0" fillId="0" borderId="34" xfId="0" applyBorder="1" applyAlignment="1">
      <alignment horizontal="left" vertical="top" wrapText="1"/>
    </xf>
    <xf numFmtId="0" fontId="17" fillId="14" borderId="34" xfId="0" applyFont="1" applyFill="1" applyBorder="1" applyAlignment="1">
      <alignment horizontal="left" vertical="top" wrapText="1"/>
    </xf>
    <xf numFmtId="0" fontId="0" fillId="0" borderId="35" xfId="0" applyBorder="1" applyAlignment="1">
      <alignment vertical="top"/>
    </xf>
    <xf numFmtId="2" fontId="19" fillId="30" borderId="114" xfId="0" applyNumberFormat="1" applyFont="1" applyFill="1" applyBorder="1" applyAlignment="1">
      <alignment horizontal="center" vertical="center" wrapText="1"/>
    </xf>
    <xf numFmtId="2" fontId="19" fillId="0" borderId="115" xfId="0" applyNumberFormat="1" applyFont="1" applyBorder="1" applyAlignment="1">
      <alignment horizontal="center" vertical="center" wrapText="1"/>
    </xf>
    <xf numFmtId="2" fontId="19" fillId="30" borderId="84" xfId="0" applyNumberFormat="1" applyFont="1" applyFill="1" applyBorder="1" applyAlignment="1">
      <alignment horizontal="center" vertical="center" wrapText="1"/>
    </xf>
    <xf numFmtId="0" fontId="0" fillId="0" borderId="35" xfId="0" applyBorder="1" applyAlignment="1">
      <alignment vertical="top" wrapText="1"/>
    </xf>
    <xf numFmtId="0" fontId="52" fillId="0" borderId="34" xfId="0" applyFont="1" applyBorder="1" applyAlignment="1">
      <alignment horizontal="left" vertical="top" wrapText="1"/>
    </xf>
    <xf numFmtId="0" fontId="53" fillId="0" borderId="34" xfId="0" applyFont="1" applyBorder="1" applyAlignment="1">
      <alignment horizontal="left" vertical="top" wrapText="1"/>
    </xf>
    <xf numFmtId="0" fontId="0" fillId="0" borderId="35" xfId="0" applyBorder="1" applyAlignment="1">
      <alignment horizontal="left" vertical="top"/>
    </xf>
    <xf numFmtId="0" fontId="0" fillId="0" borderId="49" xfId="0" applyBorder="1" applyAlignment="1">
      <alignment vertical="top"/>
    </xf>
    <xf numFmtId="0" fontId="0" fillId="0" borderId="35" xfId="0" applyBorder="1" applyAlignment="1">
      <alignment horizontal="left" vertical="top"/>
    </xf>
    <xf numFmtId="0" fontId="21" fillId="30" borderId="182" xfId="0" applyFont="1" applyFill="1" applyBorder="1" applyAlignment="1">
      <alignment horizontal="left" vertical="center" wrapText="1"/>
    </xf>
    <xf numFmtId="0" fontId="20" fillId="30" borderId="27" xfId="0" applyFont="1" applyFill="1" applyBorder="1" applyAlignment="1">
      <alignment horizontal="center" vertical="center" wrapText="1"/>
    </xf>
    <xf numFmtId="0" fontId="24" fillId="52" borderId="128" xfId="0" applyFont="1" applyFill="1" applyBorder="1" applyAlignment="1">
      <alignment horizontal="center" vertical="center" wrapText="1"/>
    </xf>
    <xf numFmtId="0" fontId="20" fillId="52" borderId="11" xfId="0" applyFont="1" applyFill="1" applyBorder="1" applyAlignment="1">
      <alignment horizontal="left" vertical="center" wrapText="1"/>
    </xf>
    <xf numFmtId="0" fontId="18" fillId="53" borderId="183" xfId="0" applyFont="1" applyFill="1" applyBorder="1" applyAlignment="1">
      <alignment horizontal="left" vertical="center" wrapText="1"/>
    </xf>
    <xf numFmtId="0" fontId="20" fillId="52" borderId="64" xfId="0" applyFont="1" applyFill="1" applyBorder="1" applyAlignment="1">
      <alignment horizontal="left" vertical="center" wrapText="1"/>
    </xf>
    <xf numFmtId="0" fontId="19" fillId="21" borderId="118" xfId="0" applyFont="1" applyFill="1" applyBorder="1" applyAlignment="1">
      <alignment horizontal="center" vertical="center" wrapText="1"/>
    </xf>
    <xf numFmtId="0" fontId="20" fillId="30" borderId="184" xfId="0" applyFont="1" applyFill="1" applyBorder="1" applyAlignment="1">
      <alignment horizontal="center" vertical="center" wrapText="1"/>
    </xf>
    <xf numFmtId="0" fontId="17" fillId="0" borderId="37" xfId="0" applyFont="1" applyBorder="1" applyAlignment="1">
      <alignment vertical="top"/>
    </xf>
    <xf numFmtId="0" fontId="19" fillId="0" borderId="115" xfId="0" applyFont="1" applyBorder="1" applyAlignment="1">
      <alignment horizontal="center" vertical="center" wrapText="1"/>
    </xf>
    <xf numFmtId="165" fontId="19" fillId="30" borderId="84" xfId="0" applyNumberFormat="1" applyFont="1" applyFill="1" applyBorder="1" applyAlignment="1">
      <alignment horizontal="center" vertical="center" wrapText="1"/>
    </xf>
    <xf numFmtId="0" fontId="17" fillId="9" borderId="51" xfId="0" applyFont="1" applyFill="1" applyBorder="1" applyAlignment="1">
      <alignment horizontal="left" vertical="top" wrapText="1"/>
    </xf>
    <xf numFmtId="0" fontId="17" fillId="9" borderId="18" xfId="0" applyFont="1" applyFill="1" applyBorder="1" applyAlignment="1">
      <alignment vertical="top" wrapText="1"/>
    </xf>
    <xf numFmtId="0" fontId="17" fillId="9" borderId="18" xfId="0" applyFont="1" applyFill="1" applyBorder="1" applyAlignment="1">
      <alignment horizontal="left" vertical="top" wrapText="1"/>
    </xf>
    <xf numFmtId="0" fontId="19" fillId="30" borderId="53" xfId="0" applyFont="1" applyFill="1" applyBorder="1" applyAlignment="1">
      <alignment horizontal="center" vertical="center" wrapText="1"/>
    </xf>
    <xf numFmtId="0" fontId="20" fillId="6" borderId="64" xfId="0" applyFont="1" applyFill="1" applyBorder="1" applyAlignment="1">
      <alignment horizontal="center" vertical="center" wrapText="1"/>
    </xf>
    <xf numFmtId="0" fontId="19" fillId="30" borderId="185" xfId="0" applyFont="1" applyFill="1" applyBorder="1" applyAlignment="1">
      <alignment horizontal="center" vertical="center" wrapText="1"/>
    </xf>
    <xf numFmtId="0" fontId="53" fillId="54" borderId="18" xfId="0" applyFont="1" applyFill="1" applyBorder="1" applyAlignment="1">
      <alignment horizontal="left" vertical="top" wrapText="1"/>
    </xf>
    <xf numFmtId="3" fontId="53" fillId="0" borderId="18" xfId="0" applyNumberFormat="1" applyFont="1" applyBorder="1" applyAlignment="1">
      <alignment horizontal="left" vertical="top" wrapText="1"/>
    </xf>
    <xf numFmtId="0" fontId="53" fillId="0" borderId="37" xfId="0" applyFont="1" applyBorder="1" applyAlignment="1">
      <alignment vertical="top"/>
    </xf>
    <xf numFmtId="0" fontId="19" fillId="30" borderId="115" xfId="0" applyFont="1" applyFill="1" applyBorder="1" applyAlignment="1">
      <alignment horizontal="center" vertical="center" wrapText="1"/>
    </xf>
    <xf numFmtId="0" fontId="20" fillId="21" borderId="64" xfId="0" applyFont="1" applyFill="1" applyBorder="1" applyAlignment="1">
      <alignment horizontal="center" vertical="center" wrapText="1"/>
    </xf>
    <xf numFmtId="0" fontId="20" fillId="0" borderId="64" xfId="0" applyFont="1" applyBorder="1" applyAlignment="1">
      <alignment horizontal="center" vertical="center" wrapText="1"/>
    </xf>
    <xf numFmtId="0" fontId="20" fillId="21" borderId="182" xfId="0" applyFont="1" applyFill="1" applyBorder="1" applyAlignment="1">
      <alignment horizontal="center" vertical="center" wrapText="1"/>
    </xf>
    <xf numFmtId="0" fontId="19" fillId="21" borderId="53" xfId="0" applyFont="1" applyFill="1" applyBorder="1" applyAlignment="1">
      <alignment horizontal="center" vertical="center" wrapText="1"/>
    </xf>
    <xf numFmtId="0" fontId="19" fillId="16" borderId="115" xfId="0" applyFont="1" applyFill="1" applyBorder="1" applyAlignment="1">
      <alignment horizontal="center" vertical="center" wrapText="1"/>
    </xf>
    <xf numFmtId="0" fontId="19" fillId="21" borderId="0" xfId="0" applyFont="1" applyFill="1" applyAlignment="1">
      <alignment horizontal="center" vertical="center" wrapText="1"/>
    </xf>
    <xf numFmtId="0" fontId="19" fillId="30" borderId="186" xfId="0" applyFont="1" applyFill="1" applyBorder="1" applyAlignment="1">
      <alignment horizontal="center" vertical="center" wrapText="1"/>
    </xf>
    <xf numFmtId="0" fontId="19" fillId="30" borderId="63" xfId="0" applyFont="1" applyFill="1" applyBorder="1" applyAlignment="1">
      <alignment horizontal="center" vertical="center" wrapText="1"/>
    </xf>
    <xf numFmtId="0" fontId="19" fillId="21" borderId="7" xfId="0" applyFont="1" applyFill="1" applyBorder="1" applyAlignment="1">
      <alignment horizontal="center" vertical="center" wrapText="1"/>
    </xf>
    <xf numFmtId="0" fontId="20" fillId="30" borderId="29" xfId="0" applyFont="1" applyFill="1" applyBorder="1" applyAlignment="1">
      <alignment horizontal="center" vertical="center" wrapText="1"/>
    </xf>
    <xf numFmtId="0" fontId="24" fillId="52" borderId="109" xfId="0" applyFont="1" applyFill="1" applyBorder="1" applyAlignment="1">
      <alignment horizontal="center" vertical="center" wrapText="1"/>
    </xf>
    <xf numFmtId="0" fontId="0" fillId="0" borderId="105" xfId="0" applyBorder="1" applyAlignment="1">
      <alignment vertical="top"/>
    </xf>
    <xf numFmtId="0" fontId="17" fillId="9" borderId="59" xfId="0" applyFont="1" applyFill="1" applyBorder="1" applyAlignment="1">
      <alignment horizontal="left" vertical="top" wrapText="1"/>
    </xf>
    <xf numFmtId="0" fontId="17" fillId="9" borderId="24" xfId="0" applyFont="1" applyFill="1" applyBorder="1" applyAlignment="1">
      <alignment vertical="top" wrapText="1"/>
    </xf>
    <xf numFmtId="0" fontId="17" fillId="9" borderId="24" xfId="0" applyFont="1" applyFill="1" applyBorder="1" applyAlignment="1">
      <alignment horizontal="left" vertical="top" wrapText="1"/>
    </xf>
    <xf numFmtId="0" fontId="19" fillId="30" borderId="57" xfId="0" applyFont="1" applyFill="1" applyBorder="1" applyAlignment="1">
      <alignment horizontal="center" vertical="center" wrapText="1"/>
    </xf>
    <xf numFmtId="0" fontId="17" fillId="9" borderId="55" xfId="0" applyFont="1" applyFill="1" applyBorder="1" applyAlignment="1">
      <alignment horizontal="left" vertical="top" wrapText="1"/>
    </xf>
    <xf numFmtId="0" fontId="53" fillId="54" borderId="24" xfId="0" applyFont="1" applyFill="1" applyBorder="1" applyAlignment="1">
      <alignment horizontal="left" vertical="top" wrapText="1"/>
    </xf>
    <xf numFmtId="0" fontId="17" fillId="9" borderId="34" xfId="0" applyFont="1" applyFill="1" applyBorder="1" applyAlignment="1">
      <alignment horizontal="left" vertical="top" wrapText="1"/>
    </xf>
    <xf numFmtId="0" fontId="19" fillId="30" borderId="118" xfId="0" applyFont="1" applyFill="1" applyBorder="1" applyAlignment="1">
      <alignment horizontal="center" vertical="center" wrapText="1"/>
    </xf>
    <xf numFmtId="0" fontId="19" fillId="30" borderId="187" xfId="0" applyFont="1" applyFill="1" applyBorder="1" applyAlignment="1">
      <alignment horizontal="center" vertical="center" wrapText="1"/>
    </xf>
    <xf numFmtId="0" fontId="19" fillId="30" borderId="43" xfId="0" applyFont="1" applyFill="1" applyBorder="1" applyAlignment="1">
      <alignment horizontal="center" vertical="center" wrapText="1"/>
    </xf>
    <xf numFmtId="0" fontId="0" fillId="0" borderId="105" xfId="0" applyBorder="1" applyAlignment="1">
      <alignment horizontal="left" vertical="top"/>
    </xf>
    <xf numFmtId="0" fontId="20" fillId="52" borderId="42" xfId="0" applyFont="1" applyFill="1" applyBorder="1" applyAlignment="1">
      <alignment horizontal="left" vertical="center" wrapText="1"/>
    </xf>
    <xf numFmtId="0" fontId="19" fillId="21" borderId="57" xfId="0" applyFont="1" applyFill="1" applyBorder="1" applyAlignment="1">
      <alignment horizontal="center" vertical="center" wrapText="1"/>
    </xf>
    <xf numFmtId="0" fontId="19" fillId="16" borderId="118" xfId="0" applyFont="1" applyFill="1" applyBorder="1" applyAlignment="1">
      <alignment horizontal="center" vertical="center" wrapText="1"/>
    </xf>
    <xf numFmtId="0" fontId="0" fillId="0" borderId="108" xfId="0" applyBorder="1" applyAlignment="1">
      <alignment vertical="top" wrapText="1"/>
    </xf>
    <xf numFmtId="0" fontId="24" fillId="52" borderId="109" xfId="0" applyFont="1" applyFill="1" applyBorder="1" applyAlignment="1">
      <alignment horizontal="center" vertical="center" wrapText="1"/>
    </xf>
    <xf numFmtId="0" fontId="19" fillId="30" borderId="41" xfId="0" applyFont="1" applyFill="1" applyBorder="1" applyAlignment="1">
      <alignment horizontal="center" vertical="center" wrapText="1"/>
    </xf>
    <xf numFmtId="0" fontId="0" fillId="0" borderId="25" xfId="0" applyBorder="1" applyAlignment="1">
      <alignment vertical="top" wrapText="1"/>
    </xf>
    <xf numFmtId="0" fontId="19" fillId="30" borderId="188" xfId="0" applyFont="1" applyFill="1" applyBorder="1" applyAlignment="1">
      <alignment horizontal="center" vertical="center" wrapText="1"/>
    </xf>
    <xf numFmtId="0" fontId="19" fillId="30" borderId="189" xfId="0" applyFont="1" applyFill="1" applyBorder="1" applyAlignment="1">
      <alignment horizontal="center" vertical="center" wrapText="1"/>
    </xf>
    <xf numFmtId="0" fontId="20" fillId="21" borderId="0" xfId="0" applyFont="1" applyFill="1" applyAlignment="1">
      <alignment horizontal="center" vertical="center" wrapText="1"/>
    </xf>
    <xf numFmtId="0" fontId="0" fillId="0" borderId="40" xfId="0" applyBorder="1" applyAlignment="1">
      <alignment vertical="top"/>
    </xf>
    <xf numFmtId="0" fontId="19" fillId="30" borderId="190" xfId="0" applyFont="1" applyFill="1" applyBorder="1" applyAlignment="1">
      <alignment horizontal="center" vertical="center" wrapText="1"/>
    </xf>
    <xf numFmtId="0" fontId="17" fillId="29" borderId="24" xfId="0" applyFont="1" applyFill="1" applyBorder="1" applyAlignment="1">
      <alignment vertical="top" wrapText="1"/>
    </xf>
    <xf numFmtId="0" fontId="19" fillId="16" borderId="0" xfId="0" applyFont="1" applyFill="1" applyAlignment="1">
      <alignment horizontal="center" vertical="center" wrapText="1"/>
    </xf>
    <xf numFmtId="0" fontId="19" fillId="30" borderId="151" xfId="0" applyFont="1" applyFill="1" applyBorder="1" applyAlignment="1">
      <alignment horizontal="center" vertical="center" wrapText="1"/>
    </xf>
    <xf numFmtId="0" fontId="53" fillId="0" borderId="25" xfId="0" applyFont="1" applyBorder="1" applyAlignment="1">
      <alignment horizontal="left" vertical="top" wrapText="1"/>
    </xf>
    <xf numFmtId="0" fontId="19" fillId="23" borderId="0" xfId="0" applyFont="1" applyFill="1" applyAlignment="1">
      <alignment horizontal="center" vertical="center" wrapText="1"/>
    </xf>
    <xf numFmtId="0" fontId="19" fillId="16" borderId="41" xfId="0" applyFont="1" applyFill="1" applyBorder="1" applyAlignment="1">
      <alignment horizontal="center" vertical="center" wrapText="1"/>
    </xf>
    <xf numFmtId="0" fontId="19" fillId="21" borderId="41" xfId="0" applyFont="1" applyFill="1" applyBorder="1" applyAlignment="1">
      <alignment horizontal="center" vertical="center" wrapText="1"/>
    </xf>
    <xf numFmtId="0" fontId="19" fillId="30" borderId="191" xfId="0" applyFont="1" applyFill="1" applyBorder="1" applyAlignment="1">
      <alignment horizontal="center" vertical="center" wrapText="1"/>
    </xf>
    <xf numFmtId="0" fontId="19" fillId="30" borderId="192" xfId="0" applyFont="1" applyFill="1" applyBorder="1" applyAlignment="1">
      <alignment horizontal="center" vertical="center" wrapText="1"/>
    </xf>
    <xf numFmtId="0" fontId="24" fillId="52" borderId="110" xfId="0" applyFont="1" applyFill="1" applyBorder="1" applyAlignment="1">
      <alignment horizontal="center" vertical="center" wrapText="1"/>
    </xf>
    <xf numFmtId="0" fontId="18" fillId="0" borderId="24" xfId="0" quotePrefix="1" applyFont="1" applyBorder="1" applyAlignment="1">
      <alignment horizontal="left" vertical="top" wrapText="1"/>
    </xf>
    <xf numFmtId="0" fontId="19" fillId="16" borderId="46" xfId="0" applyFont="1" applyFill="1" applyBorder="1" applyAlignment="1">
      <alignment horizontal="center" vertical="center" wrapText="1"/>
    </xf>
    <xf numFmtId="0" fontId="17" fillId="0" borderId="0" xfId="0" applyFont="1" applyAlignment="1">
      <alignment vertical="top" wrapText="1"/>
    </xf>
    <xf numFmtId="0" fontId="19" fillId="30" borderId="193" xfId="0" applyFont="1" applyFill="1" applyBorder="1" applyAlignment="1">
      <alignment horizontal="center" vertical="center" wrapText="1"/>
    </xf>
    <xf numFmtId="0" fontId="19" fillId="30" borderId="194" xfId="0" applyFont="1" applyFill="1" applyBorder="1" applyAlignment="1">
      <alignment horizontal="center" vertical="center" wrapText="1"/>
    </xf>
    <xf numFmtId="0" fontId="55" fillId="0" borderId="24" xfId="0" quotePrefix="1" applyFont="1" applyBorder="1" applyAlignment="1">
      <alignment horizontal="left" vertical="top" wrapText="1"/>
    </xf>
    <xf numFmtId="0" fontId="19" fillId="23" borderId="194" xfId="0" applyFont="1" applyFill="1" applyBorder="1" applyAlignment="1">
      <alignment horizontal="center" vertical="center" wrapText="1"/>
    </xf>
    <xf numFmtId="0" fontId="19" fillId="55" borderId="0" xfId="0" applyFont="1" applyFill="1" applyAlignment="1">
      <alignment horizontal="center" vertical="center" wrapText="1"/>
    </xf>
    <xf numFmtId="0" fontId="19" fillId="30" borderId="195" xfId="0" applyFont="1" applyFill="1" applyBorder="1" applyAlignment="1">
      <alignment horizontal="center" vertical="center" wrapText="1"/>
    </xf>
    <xf numFmtId="0" fontId="19" fillId="21" borderId="196" xfId="0" applyFont="1" applyFill="1" applyBorder="1" applyAlignment="1">
      <alignment horizontal="center" vertical="center" wrapText="1"/>
    </xf>
    <xf numFmtId="0" fontId="19" fillId="30" borderId="197" xfId="0" applyFont="1" applyFill="1" applyBorder="1" applyAlignment="1">
      <alignment horizontal="center" vertical="center" wrapText="1"/>
    </xf>
    <xf numFmtId="0" fontId="19" fillId="30" borderId="198" xfId="0" applyFont="1" applyFill="1" applyBorder="1" applyAlignment="1">
      <alignment horizontal="center" vertical="center" wrapText="1"/>
    </xf>
    <xf numFmtId="0" fontId="19" fillId="30" borderId="199" xfId="0" applyFont="1" applyFill="1" applyBorder="1" applyAlignment="1">
      <alignment horizontal="center" vertical="center" wrapText="1"/>
    </xf>
    <xf numFmtId="0" fontId="17" fillId="0" borderId="25" xfId="0" applyFont="1" applyBorder="1" applyAlignment="1">
      <alignment vertical="top"/>
    </xf>
    <xf numFmtId="0" fontId="20" fillId="30" borderId="28" xfId="0" applyFont="1" applyFill="1" applyBorder="1" applyAlignment="1">
      <alignment horizontal="center" vertical="center" wrapText="1"/>
    </xf>
    <xf numFmtId="0" fontId="54" fillId="52" borderId="0" xfId="0" applyFont="1" applyFill="1" applyAlignment="1">
      <alignment horizontal="center" vertical="center" wrapText="1"/>
    </xf>
    <xf numFmtId="0" fontId="29" fillId="14" borderId="19" xfId="0" applyFont="1" applyFill="1" applyBorder="1" applyAlignment="1">
      <alignment horizontal="left" vertical="top" wrapText="1"/>
    </xf>
    <xf numFmtId="0" fontId="20" fillId="0" borderId="103" xfId="0" applyFont="1" applyBorder="1" applyAlignment="1">
      <alignment horizontal="center" vertical="center" wrapText="1"/>
    </xf>
    <xf numFmtId="0" fontId="55" fillId="34" borderId="24" xfId="0" applyFont="1" applyFill="1" applyBorder="1" applyAlignment="1">
      <alignment horizontal="left" vertical="top" wrapText="1"/>
    </xf>
    <xf numFmtId="0" fontId="55" fillId="0" borderId="24" xfId="0" applyFont="1" applyBorder="1" applyAlignment="1">
      <alignment horizontal="left" vertical="top" wrapText="1"/>
    </xf>
    <xf numFmtId="0" fontId="53" fillId="0" borderId="25" xfId="0" applyFont="1" applyBorder="1" applyAlignment="1">
      <alignment vertical="top"/>
    </xf>
    <xf numFmtId="0" fontId="19" fillId="21" borderId="31" xfId="0" applyFont="1" applyFill="1" applyBorder="1" applyAlignment="1">
      <alignment horizontal="center" vertical="center" wrapText="1"/>
    </xf>
    <xf numFmtId="0" fontId="19" fillId="30" borderId="200" xfId="0" applyFont="1" applyFill="1" applyBorder="1" applyAlignment="1">
      <alignment horizontal="center" vertical="center" wrapText="1"/>
    </xf>
    <xf numFmtId="0" fontId="19" fillId="30" borderId="201" xfId="0" applyFont="1" applyFill="1" applyBorder="1" applyAlignment="1">
      <alignment horizontal="center" vertical="center" wrapText="1"/>
    </xf>
    <xf numFmtId="0" fontId="20" fillId="30" borderId="28" xfId="0" applyFont="1" applyFill="1" applyBorder="1" applyAlignment="1">
      <alignment horizontal="center" vertical="center" wrapText="1"/>
    </xf>
    <xf numFmtId="0" fontId="29" fillId="14" borderId="25" xfId="0" applyFont="1" applyFill="1" applyBorder="1" applyAlignment="1">
      <alignment horizontal="left" vertical="top" wrapText="1"/>
    </xf>
    <xf numFmtId="0" fontId="18" fillId="53" borderId="0" xfId="0" applyFont="1" applyFill="1" applyAlignment="1">
      <alignment horizontal="left" vertical="center" wrapText="1"/>
    </xf>
    <xf numFmtId="0" fontId="20" fillId="52" borderId="0" xfId="0" applyFont="1" applyFill="1" applyAlignment="1">
      <alignment horizontal="left" vertical="center" wrapText="1"/>
    </xf>
    <xf numFmtId="0" fontId="20" fillId="0" borderId="30" xfId="0" applyFont="1" applyBorder="1" applyAlignment="1">
      <alignment horizontal="center" vertical="center" wrapText="1"/>
    </xf>
    <xf numFmtId="0" fontId="0" fillId="0" borderId="25" xfId="0" applyBorder="1" applyAlignment="1">
      <alignment vertical="top"/>
    </xf>
    <xf numFmtId="0" fontId="0" fillId="0" borderId="103" xfId="0" applyBorder="1" applyAlignment="1">
      <alignment vertical="top" wrapText="1"/>
    </xf>
    <xf numFmtId="0" fontId="19" fillId="30" borderId="8" xfId="0" applyFont="1" applyFill="1" applyBorder="1" applyAlignment="1">
      <alignment horizontal="center" vertical="center" wrapText="1"/>
    </xf>
    <xf numFmtId="0" fontId="0" fillId="0" borderId="25" xfId="0" applyBorder="1" applyAlignment="1">
      <alignment horizontal="left" vertical="top"/>
    </xf>
    <xf numFmtId="0" fontId="0" fillId="0" borderId="55" xfId="0" applyBorder="1" applyAlignment="1">
      <alignment vertical="top" wrapText="1"/>
    </xf>
    <xf numFmtId="0" fontId="0" fillId="0" borderId="105" xfId="0" applyBorder="1" applyAlignment="1">
      <alignment vertical="top" wrapText="1"/>
    </xf>
    <xf numFmtId="0" fontId="20" fillId="30" borderId="45" xfId="0" applyFont="1" applyFill="1" applyBorder="1" applyAlignment="1">
      <alignment horizontal="center" vertical="center" wrapText="1"/>
    </xf>
    <xf numFmtId="0" fontId="54" fillId="52" borderId="9" xfId="0" applyFont="1" applyFill="1" applyBorder="1" applyAlignment="1">
      <alignment horizontal="center" vertical="center" wrapText="1"/>
    </xf>
    <xf numFmtId="0" fontId="29" fillId="14" borderId="103" xfId="0" applyFont="1" applyFill="1" applyBorder="1" applyAlignment="1">
      <alignment horizontal="left" vertical="top" wrapText="1"/>
    </xf>
    <xf numFmtId="0" fontId="20" fillId="0" borderId="105" xfId="0" applyFont="1" applyBorder="1" applyAlignment="1">
      <alignment horizontal="center" vertical="center" wrapText="1"/>
    </xf>
    <xf numFmtId="0" fontId="0" fillId="0" borderId="108" xfId="0" applyBorder="1" applyAlignment="1">
      <alignment vertical="top"/>
    </xf>
    <xf numFmtId="0" fontId="19" fillId="30" borderId="196" xfId="0" applyFont="1" applyFill="1" applyBorder="1" applyAlignment="1">
      <alignment horizontal="center" vertical="center" wrapText="1"/>
    </xf>
    <xf numFmtId="0" fontId="19" fillId="30" borderId="131" xfId="0" applyFont="1" applyFill="1" applyBorder="1" applyAlignment="1">
      <alignment horizontal="center" vertical="center" wrapText="1"/>
    </xf>
    <xf numFmtId="0" fontId="20" fillId="6" borderId="196" xfId="0" applyFont="1" applyFill="1" applyBorder="1" applyAlignment="1">
      <alignment horizontal="center" vertical="center" wrapText="1"/>
    </xf>
    <xf numFmtId="0" fontId="0" fillId="0" borderId="59" xfId="0" applyBorder="1" applyAlignment="1">
      <alignment vertical="top" wrapText="1"/>
    </xf>
    <xf numFmtId="0" fontId="19" fillId="30" borderId="202" xfId="0" applyFont="1" applyFill="1" applyBorder="1" applyAlignment="1">
      <alignment horizontal="center" vertical="center" wrapText="1"/>
    </xf>
    <xf numFmtId="0" fontId="55" fillId="0" borderId="34" xfId="0" applyFont="1" applyBorder="1" applyAlignment="1">
      <alignment horizontal="left" vertical="top" wrapText="1"/>
    </xf>
    <xf numFmtId="0" fontId="55" fillId="34" borderId="34" xfId="0" applyFont="1" applyFill="1" applyBorder="1" applyAlignment="1">
      <alignment horizontal="left" vertical="top" wrapText="1"/>
    </xf>
    <xf numFmtId="0" fontId="20" fillId="6" borderId="9" xfId="0" applyFont="1" applyFill="1" applyBorder="1" applyAlignment="1">
      <alignment horizontal="center" vertical="center" wrapText="1"/>
    </xf>
    <xf numFmtId="0" fontId="19" fillId="30" borderId="36" xfId="0" applyFont="1" applyFill="1" applyBorder="1" applyAlignment="1">
      <alignment horizontal="center" vertical="center" wrapText="1"/>
    </xf>
    <xf numFmtId="0" fontId="20" fillId="21" borderId="196" xfId="0" applyFont="1" applyFill="1" applyBorder="1" applyAlignment="1">
      <alignment horizontal="center" vertical="center" wrapText="1"/>
    </xf>
    <xf numFmtId="0" fontId="19" fillId="30" borderId="203" xfId="0" applyFont="1" applyFill="1" applyBorder="1" applyAlignment="1">
      <alignment horizontal="center" vertical="center" wrapText="1"/>
    </xf>
    <xf numFmtId="0" fontId="19" fillId="21" borderId="9" xfId="0" applyFont="1" applyFill="1" applyBorder="1" applyAlignment="1">
      <alignment horizontal="center" vertical="center" wrapText="1"/>
    </xf>
    <xf numFmtId="0" fontId="0" fillId="0" borderId="108" xfId="0" applyBorder="1" applyAlignment="1">
      <alignment horizontal="left" vertical="top"/>
    </xf>
    <xf numFmtId="0" fontId="0" fillId="0" borderId="59" xfId="0" applyBorder="1" applyAlignment="1">
      <alignment vertical="top"/>
    </xf>
    <xf numFmtId="0" fontId="0" fillId="36" borderId="0" xfId="0" applyFill="1"/>
    <xf numFmtId="0" fontId="20" fillId="3" borderId="96" xfId="0" applyFont="1" applyFill="1" applyBorder="1" applyAlignment="1">
      <alignment horizontal="left" vertical="center" wrapText="1"/>
    </xf>
    <xf numFmtId="0" fontId="20" fillId="40" borderId="128" xfId="0" applyFont="1" applyFill="1" applyBorder="1" applyAlignment="1">
      <alignment horizontal="left" vertical="center" wrapText="1"/>
    </xf>
    <xf numFmtId="0" fontId="18" fillId="40" borderId="53" xfId="0" applyFont="1" applyFill="1" applyBorder="1" applyAlignment="1">
      <alignment horizontal="left" vertical="center" wrapText="1"/>
    </xf>
    <xf numFmtId="0" fontId="20" fillId="40" borderId="204" xfId="0" applyFont="1" applyFill="1" applyBorder="1" applyAlignment="1">
      <alignment horizontal="left" vertical="center" wrapText="1"/>
    </xf>
    <xf numFmtId="0" fontId="19" fillId="3" borderId="205" xfId="0" applyFont="1" applyFill="1" applyBorder="1" applyAlignment="1">
      <alignment horizontal="center" vertical="center" wrapText="1"/>
    </xf>
    <xf numFmtId="0" fontId="19" fillId="3" borderId="206" xfId="0" applyFont="1" applyFill="1" applyBorder="1" applyAlignment="1">
      <alignment horizontal="center" vertical="center" wrapText="1"/>
    </xf>
    <xf numFmtId="0" fontId="55" fillId="0" borderId="18" xfId="0" applyFont="1" applyBorder="1" applyAlignment="1">
      <alignment horizontal="left" vertical="top" wrapText="1"/>
    </xf>
    <xf numFmtId="0" fontId="53" fillId="0" borderId="19" xfId="0" applyFont="1" applyBorder="1" applyAlignment="1">
      <alignment horizontal="left" vertical="top"/>
    </xf>
    <xf numFmtId="0" fontId="18" fillId="0" borderId="124" xfId="0" applyFont="1" applyBorder="1" applyAlignment="1">
      <alignment horizontal="left" vertical="top" wrapText="1"/>
    </xf>
    <xf numFmtId="0" fontId="19" fillId="3" borderId="84"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112" xfId="0" applyFont="1" applyFill="1" applyBorder="1" applyAlignment="1">
      <alignment horizontal="center" vertical="center" wrapText="1"/>
    </xf>
    <xf numFmtId="0" fontId="17" fillId="0" borderId="51" xfId="0" applyFont="1" applyBorder="1" applyAlignment="1">
      <alignment vertical="top" wrapText="1"/>
    </xf>
    <xf numFmtId="0" fontId="19" fillId="3"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7" fillId="0" borderId="19" xfId="0" applyFont="1" applyBorder="1" applyAlignment="1">
      <alignment vertical="top"/>
    </xf>
    <xf numFmtId="0" fontId="20" fillId="3" borderId="94" xfId="0" applyFont="1" applyFill="1" applyBorder="1" applyAlignment="1">
      <alignment horizontal="left" vertical="center" wrapText="1"/>
    </xf>
    <xf numFmtId="0" fontId="20" fillId="40" borderId="109" xfId="0" applyFont="1" applyFill="1" applyBorder="1" applyAlignment="1">
      <alignment horizontal="left" vertical="center" wrapText="1"/>
    </xf>
    <xf numFmtId="0" fontId="18" fillId="40" borderId="57" xfId="0" applyFont="1" applyFill="1" applyBorder="1" applyAlignment="1">
      <alignment horizontal="left" vertical="center" wrapText="1"/>
    </xf>
    <xf numFmtId="0" fontId="20" fillId="40" borderId="207" xfId="0" applyFont="1" applyFill="1" applyBorder="1" applyAlignment="1">
      <alignment horizontal="left" vertical="center" wrapText="1"/>
    </xf>
    <xf numFmtId="0" fontId="19" fillId="3" borderId="144" xfId="0" applyFont="1" applyFill="1" applyBorder="1" applyAlignment="1">
      <alignment horizontal="center" vertical="center" wrapText="1"/>
    </xf>
    <xf numFmtId="0" fontId="19" fillId="3" borderId="94" xfId="0" applyFont="1" applyFill="1" applyBorder="1" applyAlignment="1">
      <alignment horizontal="center" vertical="center" wrapText="1"/>
    </xf>
    <xf numFmtId="0" fontId="18" fillId="0" borderId="107" xfId="0" applyFont="1" applyBorder="1" applyAlignment="1">
      <alignment horizontal="left" vertical="top" wrapText="1"/>
    </xf>
    <xf numFmtId="0" fontId="19" fillId="3" borderId="41" xfId="0" applyFont="1" applyFill="1" applyBorder="1" applyAlignment="1">
      <alignment horizontal="center" vertical="center" wrapText="1"/>
    </xf>
    <xf numFmtId="0" fontId="19" fillId="3" borderId="42" xfId="0" applyFont="1" applyFill="1" applyBorder="1" applyAlignment="1">
      <alignment horizontal="center" vertical="center" wrapText="1"/>
    </xf>
    <xf numFmtId="0" fontId="19" fillId="3" borderId="87" xfId="0" applyFont="1" applyFill="1" applyBorder="1" applyAlignment="1">
      <alignment horizontal="center" vertical="center" wrapText="1"/>
    </xf>
    <xf numFmtId="0" fontId="20" fillId="3" borderId="208" xfId="0" applyFont="1" applyFill="1" applyBorder="1" applyAlignment="1">
      <alignment horizontal="left" vertical="center" wrapText="1"/>
    </xf>
    <xf numFmtId="0" fontId="20" fillId="40" borderId="41" xfId="0" applyFont="1" applyFill="1" applyBorder="1" applyAlignment="1">
      <alignment horizontal="left" vertical="center" wrapText="1"/>
    </xf>
    <xf numFmtId="0" fontId="20" fillId="40" borderId="110" xfId="0" applyFont="1" applyFill="1" applyBorder="1" applyAlignment="1">
      <alignment horizontal="left" vertical="center" wrapText="1"/>
    </xf>
    <xf numFmtId="0" fontId="18" fillId="40" borderId="183" xfId="0" applyFont="1" applyFill="1" applyBorder="1" applyAlignment="1">
      <alignment horizontal="left" vertical="center" wrapText="1"/>
    </xf>
    <xf numFmtId="0" fontId="20" fillId="40" borderId="64" xfId="0" applyFont="1" applyFill="1" applyBorder="1" applyAlignment="1">
      <alignment horizontal="left" vertical="center" wrapText="1"/>
    </xf>
    <xf numFmtId="0" fontId="20" fillId="3" borderId="184" xfId="0" applyFont="1" applyFill="1" applyBorder="1" applyAlignment="1">
      <alignment horizontal="center" vertical="center" wrapText="1"/>
    </xf>
    <xf numFmtId="0" fontId="20" fillId="3" borderId="64" xfId="0" applyFont="1" applyFill="1" applyBorder="1" applyAlignment="1">
      <alignment horizontal="center" vertical="center" wrapText="1"/>
    </xf>
    <xf numFmtId="0" fontId="19" fillId="3" borderId="182" xfId="0" applyFont="1" applyFill="1" applyBorder="1" applyAlignment="1">
      <alignment horizontal="center" vertical="center" wrapText="1"/>
    </xf>
    <xf numFmtId="0" fontId="20" fillId="3" borderId="0" xfId="0" applyFont="1" applyFill="1" applyAlignment="1">
      <alignment horizontal="center" vertical="center" wrapText="1"/>
    </xf>
    <xf numFmtId="0" fontId="19" fillId="3" borderId="64" xfId="0" applyFont="1" applyFill="1" applyBorder="1" applyAlignment="1">
      <alignment horizontal="center" vertical="center" wrapText="1"/>
    </xf>
    <xf numFmtId="0" fontId="19" fillId="3" borderId="65" xfId="0" applyFont="1" applyFill="1" applyBorder="1" applyAlignment="1">
      <alignment horizontal="center" vertical="center" wrapText="1"/>
    </xf>
    <xf numFmtId="0" fontId="19" fillId="3" borderId="129" xfId="0" applyFont="1" applyFill="1" applyBorder="1" applyAlignment="1">
      <alignment horizontal="center" vertical="center" wrapText="1"/>
    </xf>
    <xf numFmtId="0" fontId="20" fillId="3" borderId="209" xfId="0" applyFont="1" applyFill="1" applyBorder="1" applyAlignment="1">
      <alignment horizontal="center" vertical="center" wrapText="1"/>
    </xf>
    <xf numFmtId="0" fontId="19" fillId="3" borderId="208" xfId="0" applyFont="1" applyFill="1" applyBorder="1" applyAlignment="1">
      <alignment horizontal="center" vertical="center" wrapText="1"/>
    </xf>
    <xf numFmtId="0" fontId="19" fillId="3" borderId="210" xfId="0" applyFont="1" applyFill="1" applyBorder="1" applyAlignment="1">
      <alignment horizontal="center" vertical="center" wrapText="1"/>
    </xf>
    <xf numFmtId="0" fontId="17" fillId="0" borderId="108" xfId="0" applyFont="1" applyBorder="1" applyAlignment="1">
      <alignment vertical="top" wrapText="1"/>
    </xf>
    <xf numFmtId="0" fontId="53" fillId="0" borderId="108" xfId="0" applyFont="1" applyBorder="1" applyAlignment="1">
      <alignment horizontal="left" vertical="top"/>
    </xf>
    <xf numFmtId="0" fontId="18" fillId="0" borderId="127" xfId="0" applyFont="1" applyBorder="1" applyAlignment="1">
      <alignment horizontal="left" vertical="top" wrapText="1"/>
    </xf>
    <xf numFmtId="0" fontId="20" fillId="3" borderId="211" xfId="0" applyFont="1" applyFill="1" applyBorder="1" applyAlignment="1">
      <alignment horizontal="center" vertical="center" wrapText="1"/>
    </xf>
    <xf numFmtId="0" fontId="19" fillId="3" borderId="132" xfId="0" applyFont="1" applyFill="1" applyBorder="1" applyAlignment="1">
      <alignment horizontal="center" vertical="center" wrapText="1"/>
    </xf>
    <xf numFmtId="0" fontId="19" fillId="3" borderId="50" xfId="0" applyFont="1" applyFill="1" applyBorder="1" applyAlignment="1">
      <alignment horizontal="center" vertical="center" wrapText="1"/>
    </xf>
    <xf numFmtId="0" fontId="17" fillId="0" borderId="59" xfId="0" applyFont="1" applyBorder="1" applyAlignment="1">
      <alignment vertical="top" wrapText="1"/>
    </xf>
    <xf numFmtId="0" fontId="20" fillId="3" borderId="9" xfId="0" applyFont="1" applyFill="1" applyBorder="1" applyAlignment="1">
      <alignment horizontal="center" vertical="center" wrapText="1"/>
    </xf>
    <xf numFmtId="0" fontId="19" fillId="3" borderId="36" xfId="0" applyFont="1" applyFill="1" applyBorder="1" applyAlignment="1">
      <alignment horizontal="center" vertical="center" wrapText="1"/>
    </xf>
    <xf numFmtId="0" fontId="20" fillId="3" borderId="210" xfId="0" applyFont="1" applyFill="1" applyBorder="1" applyAlignment="1">
      <alignment horizontal="center" vertical="center" wrapText="1"/>
    </xf>
    <xf numFmtId="0" fontId="20" fillId="21" borderId="210" xfId="0" applyFont="1" applyFill="1" applyBorder="1" applyAlignment="1">
      <alignment horizontal="center" vertical="center" wrapText="1"/>
    </xf>
    <xf numFmtId="0" fontId="19" fillId="3" borderId="212" xfId="0" applyFont="1" applyFill="1" applyBorder="1" applyAlignment="1">
      <alignment horizontal="center" vertical="center" wrapText="1"/>
    </xf>
    <xf numFmtId="0" fontId="20" fillId="0" borderId="26" xfId="0" applyFont="1" applyBorder="1" applyAlignment="1">
      <alignment horizontal="left" vertical="center" wrapText="1"/>
    </xf>
    <xf numFmtId="0" fontId="20" fillId="15" borderId="7" xfId="0" applyFont="1" applyFill="1" applyBorder="1" applyAlignment="1">
      <alignment horizontal="left" vertical="center" wrapText="1"/>
    </xf>
    <xf numFmtId="0" fontId="57" fillId="14" borderId="213" xfId="0" applyFont="1" applyFill="1" applyBorder="1" applyAlignment="1">
      <alignment horizontal="left" vertical="top" wrapText="1"/>
    </xf>
    <xf numFmtId="0" fontId="18" fillId="15" borderId="183" xfId="0" applyFont="1" applyFill="1" applyBorder="1" applyAlignment="1">
      <alignment horizontal="left" vertical="center" wrapText="1"/>
    </xf>
    <xf numFmtId="0" fontId="20" fillId="15" borderId="64" xfId="0" applyFont="1" applyFill="1" applyBorder="1" applyAlignment="1">
      <alignment horizontal="left" vertical="center" wrapText="1" indent="1"/>
    </xf>
    <xf numFmtId="0" fontId="20" fillId="0" borderId="184" xfId="0" applyFont="1" applyBorder="1" applyAlignment="1">
      <alignment horizontal="center" vertical="center" wrapText="1"/>
    </xf>
    <xf numFmtId="0" fontId="52" fillId="29" borderId="18" xfId="0" applyFont="1" applyFill="1" applyBorder="1" applyAlignment="1">
      <alignment horizontal="left" vertical="top" wrapText="1"/>
    </xf>
    <xf numFmtId="0" fontId="53" fillId="34" borderId="18" xfId="0" applyFont="1" applyFill="1" applyBorder="1" applyAlignment="1">
      <alignment horizontal="left" vertical="top" wrapText="1"/>
    </xf>
    <xf numFmtId="0" fontId="53" fillId="0" borderId="37" xfId="0" applyFont="1" applyBorder="1" applyAlignment="1">
      <alignment vertical="top" wrapText="1"/>
    </xf>
    <xf numFmtId="0" fontId="0" fillId="0" borderId="19" xfId="0" applyBorder="1" applyAlignment="1">
      <alignment vertical="top"/>
    </xf>
    <xf numFmtId="0" fontId="0" fillId="0" borderId="37" xfId="0" applyBorder="1" applyAlignment="1">
      <alignment vertical="top"/>
    </xf>
    <xf numFmtId="0" fontId="0" fillId="0" borderId="0" xfId="0" applyAlignment="1">
      <alignment vertical="top" wrapText="1"/>
    </xf>
    <xf numFmtId="0" fontId="19" fillId="21" borderId="214" xfId="0" applyFont="1" applyFill="1" applyBorder="1" applyAlignment="1">
      <alignment horizontal="center" vertical="center" wrapText="1"/>
    </xf>
    <xf numFmtId="0" fontId="19" fillId="56" borderId="0" xfId="0" applyFont="1" applyFill="1" applyAlignment="1">
      <alignment horizontal="center" vertical="center" wrapText="1"/>
    </xf>
    <xf numFmtId="0" fontId="17" fillId="57" borderId="37" xfId="0" applyFont="1" applyFill="1" applyBorder="1" applyAlignment="1">
      <alignment horizontal="left" vertical="top" wrapText="1"/>
    </xf>
    <xf numFmtId="0" fontId="20" fillId="0" borderId="28" xfId="0" applyFont="1" applyBorder="1" applyAlignment="1">
      <alignment horizontal="left" vertical="center" wrapText="1"/>
    </xf>
    <xf numFmtId="0" fontId="20" fillId="15" borderId="0" xfId="0" applyFont="1" applyFill="1" applyAlignment="1">
      <alignment horizontal="left" vertical="center" wrapText="1"/>
    </xf>
    <xf numFmtId="0" fontId="57" fillId="14" borderId="125" xfId="0" applyFont="1" applyFill="1" applyBorder="1" applyAlignment="1">
      <alignment horizontal="left" vertical="top" wrapText="1"/>
    </xf>
    <xf numFmtId="0" fontId="19" fillId="0" borderId="64" xfId="0" applyFont="1" applyBorder="1" applyAlignment="1">
      <alignment horizontal="center" vertical="center" wrapText="1"/>
    </xf>
    <xf numFmtId="0" fontId="19" fillId="0" borderId="96" xfId="0" applyFont="1" applyBorder="1" applyAlignment="1">
      <alignment horizontal="center" vertical="center" wrapText="1"/>
    </xf>
    <xf numFmtId="0" fontId="0" fillId="0" borderId="29" xfId="0" applyBorder="1" applyAlignment="1">
      <alignment vertical="top" wrapText="1"/>
    </xf>
    <xf numFmtId="0" fontId="19" fillId="21" borderId="182" xfId="0" applyFont="1" applyFill="1" applyBorder="1" applyAlignment="1">
      <alignment horizontal="center" vertical="center" wrapText="1"/>
    </xf>
    <xf numFmtId="0" fontId="7" fillId="0" borderId="30" xfId="0" applyFont="1" applyBorder="1" applyAlignment="1">
      <alignment horizontal="left" vertical="top"/>
    </xf>
    <xf numFmtId="0" fontId="0" fillId="57" borderId="30" xfId="0" applyFill="1" applyBorder="1" applyAlignment="1">
      <alignment horizontal="left" vertical="top"/>
    </xf>
    <xf numFmtId="0" fontId="0" fillId="0" borderId="103" xfId="0" applyBorder="1" applyAlignment="1">
      <alignment vertical="top"/>
    </xf>
    <xf numFmtId="0" fontId="20" fillId="15" borderId="9" xfId="0" applyFont="1" applyFill="1" applyBorder="1" applyAlignment="1">
      <alignment horizontal="left" vertical="center" wrapText="1"/>
    </xf>
    <xf numFmtId="0" fontId="57" fillId="14" borderId="126" xfId="0" applyFont="1" applyFill="1" applyBorder="1" applyAlignment="1">
      <alignment horizontal="left" vertical="top" wrapText="1"/>
    </xf>
    <xf numFmtId="0" fontId="19" fillId="0" borderId="211" xfId="0" applyFont="1" applyBorder="1" applyAlignment="1">
      <alignment horizontal="center" vertical="center" wrapText="1"/>
    </xf>
    <xf numFmtId="0" fontId="19" fillId="0" borderId="215" xfId="0" applyFont="1" applyBorder="1" applyAlignment="1">
      <alignment horizontal="center" vertical="center" wrapText="1"/>
    </xf>
    <xf numFmtId="0" fontId="19" fillId="21" borderId="215" xfId="0" applyFont="1" applyFill="1" applyBorder="1" applyAlignment="1">
      <alignment horizontal="center" vertical="center" wrapText="1"/>
    </xf>
    <xf numFmtId="0" fontId="7" fillId="0" borderId="105" xfId="0" applyFont="1" applyBorder="1" applyAlignment="1">
      <alignment horizontal="left" vertical="top"/>
    </xf>
    <xf numFmtId="0" fontId="20" fillId="15" borderId="7" xfId="0" applyFont="1" applyFill="1" applyBorder="1" applyAlignment="1">
      <alignment horizontal="left" vertical="center" wrapText="1" indent="1"/>
    </xf>
    <xf numFmtId="0" fontId="29" fillId="15" borderId="123" xfId="0" applyFont="1" applyFill="1" applyBorder="1" applyAlignment="1">
      <alignment horizontal="left" vertical="top" wrapText="1"/>
    </xf>
    <xf numFmtId="0" fontId="20" fillId="15" borderId="182" xfId="0" applyFont="1" applyFill="1" applyBorder="1" applyAlignment="1">
      <alignment horizontal="left" vertical="center" wrapText="1" indent="1"/>
    </xf>
    <xf numFmtId="0" fontId="20" fillId="21" borderId="214" xfId="0" applyFont="1" applyFill="1" applyBorder="1" applyAlignment="1">
      <alignment horizontal="center" vertical="center" wrapText="1"/>
    </xf>
    <xf numFmtId="0" fontId="24" fillId="15" borderId="0" xfId="0" applyFont="1" applyFill="1" applyAlignment="1">
      <alignment horizontal="left" vertical="center" wrapText="1" indent="1"/>
    </xf>
    <xf numFmtId="0" fontId="29" fillId="15" borderId="125" xfId="0" applyFont="1" applyFill="1" applyBorder="1" applyAlignment="1">
      <alignment horizontal="left" vertical="top" wrapText="1"/>
    </xf>
    <xf numFmtId="0" fontId="20" fillId="0" borderId="0" xfId="0" applyFont="1" applyAlignment="1">
      <alignment horizontal="center" vertical="center" wrapText="1"/>
    </xf>
    <xf numFmtId="0" fontId="19" fillId="30" borderId="94" xfId="0" applyFont="1" applyFill="1" applyBorder="1" applyAlignment="1">
      <alignment horizontal="center" vertical="center" wrapText="1"/>
    </xf>
    <xf numFmtId="0" fontId="20" fillId="15" borderId="0" xfId="0" applyFont="1" applyFill="1" applyAlignment="1">
      <alignment horizontal="left" vertical="center" wrapText="1" indent="1"/>
    </xf>
    <xf numFmtId="0" fontId="18" fillId="29" borderId="24" xfId="0" applyFont="1" applyFill="1" applyBorder="1" applyAlignment="1">
      <alignment vertical="top" wrapText="1"/>
    </xf>
    <xf numFmtId="0" fontId="17" fillId="0" borderId="27" xfId="0" applyFont="1" applyBorder="1" applyAlignment="1">
      <alignment vertical="top" wrapText="1"/>
    </xf>
    <xf numFmtId="0" fontId="20" fillId="15" borderId="9" xfId="0" applyFont="1" applyFill="1" applyBorder="1" applyAlignment="1">
      <alignment horizontal="left" vertical="center" wrapText="1" indent="1"/>
    </xf>
    <xf numFmtId="0" fontId="29" fillId="15" borderId="126" xfId="0" applyFont="1" applyFill="1" applyBorder="1" applyAlignment="1">
      <alignment horizontal="left" vertical="top" wrapText="1"/>
    </xf>
    <xf numFmtId="0" fontId="19" fillId="0" borderId="182" xfId="0" applyFont="1" applyBorder="1" applyAlignment="1">
      <alignment horizontal="center" vertical="center" wrapText="1"/>
    </xf>
    <xf numFmtId="0" fontId="20" fillId="21" borderId="215" xfId="0" applyFont="1" applyFill="1" applyBorder="1" applyAlignment="1">
      <alignment horizontal="center" vertical="center" wrapText="1"/>
    </xf>
    <xf numFmtId="0" fontId="19" fillId="30" borderId="212" xfId="0" applyFont="1" applyFill="1" applyBorder="1" applyAlignment="1">
      <alignment horizontal="center" vertical="center" wrapText="1"/>
    </xf>
    <xf numFmtId="0" fontId="19" fillId="30" borderId="210" xfId="0" applyFont="1" applyFill="1" applyBorder="1" applyAlignment="1">
      <alignment horizontal="center" vertical="center" wrapText="1"/>
    </xf>
    <xf numFmtId="0" fontId="20" fillId="6" borderId="211" xfId="0" applyFont="1" applyFill="1" applyBorder="1" applyAlignment="1">
      <alignment horizontal="center" vertical="center" wrapText="1"/>
    </xf>
    <xf numFmtId="0" fontId="30" fillId="15" borderId="7" xfId="0" applyFont="1" applyFill="1" applyBorder="1" applyAlignment="1">
      <alignment horizontal="left" vertical="center" wrapText="1"/>
    </xf>
    <xf numFmtId="0" fontId="57" fillId="14" borderId="123" xfId="0" applyFont="1" applyFill="1" applyBorder="1" applyAlignment="1">
      <alignment horizontal="left" vertical="top" wrapText="1"/>
    </xf>
    <xf numFmtId="0" fontId="52" fillId="29" borderId="107" xfId="0" applyFont="1" applyFill="1" applyBorder="1" applyAlignment="1">
      <alignment horizontal="left" vertical="top" wrapText="1"/>
    </xf>
    <xf numFmtId="0" fontId="53" fillId="0" borderId="103" xfId="0" applyFont="1" applyBorder="1" applyAlignment="1">
      <alignment vertical="top" wrapText="1"/>
    </xf>
    <xf numFmtId="0" fontId="30" fillId="15" borderId="0" xfId="0" applyFont="1" applyFill="1" applyAlignment="1">
      <alignment horizontal="left" vertical="center" wrapText="1"/>
    </xf>
    <xf numFmtId="0" fontId="19" fillId="0" borderId="84" xfId="0" applyFont="1" applyBorder="1" applyAlignment="1">
      <alignment horizontal="center" vertical="center" wrapText="1"/>
    </xf>
    <xf numFmtId="0" fontId="52" fillId="0" borderId="107" xfId="0" applyFont="1" applyBorder="1" applyAlignment="1">
      <alignment horizontal="left" vertical="top" wrapText="1"/>
    </xf>
    <xf numFmtId="0" fontId="17" fillId="20" borderId="24" xfId="0" applyFont="1" applyFill="1" applyBorder="1" applyAlignment="1">
      <alignment horizontal="left" vertical="top" wrapText="1"/>
    </xf>
    <xf numFmtId="0" fontId="17" fillId="29" borderId="107" xfId="0" applyFont="1" applyFill="1" applyBorder="1" applyAlignment="1">
      <alignment horizontal="left" vertical="top" wrapText="1"/>
    </xf>
    <xf numFmtId="0" fontId="0" fillId="0" borderId="30" xfId="0" applyBorder="1" applyAlignment="1">
      <alignment horizontal="left" vertical="top" wrapText="1"/>
    </xf>
    <xf numFmtId="0" fontId="30" fillId="15" borderId="9" xfId="0" applyFont="1" applyFill="1" applyBorder="1" applyAlignment="1">
      <alignment horizontal="left" vertical="center" wrapText="1"/>
    </xf>
    <xf numFmtId="0" fontId="19" fillId="30" borderId="9" xfId="0" applyFont="1" applyFill="1" applyBorder="1" applyAlignment="1">
      <alignment horizontal="center" vertical="center" wrapText="1"/>
    </xf>
    <xf numFmtId="0" fontId="0" fillId="0" borderId="40" xfId="0" applyBorder="1" applyAlignment="1">
      <alignment vertical="top" wrapText="1"/>
    </xf>
    <xf numFmtId="0" fontId="0" fillId="0" borderId="105" xfId="0" applyBorder="1" applyAlignment="1">
      <alignment horizontal="left" vertical="top" wrapText="1"/>
    </xf>
    <xf numFmtId="0" fontId="58" fillId="58" borderId="7" xfId="0" applyFont="1" applyFill="1" applyBorder="1" applyAlignment="1">
      <alignment vertical="center" wrapText="1"/>
    </xf>
    <xf numFmtId="0" fontId="60" fillId="58" borderId="128" xfId="0" applyFont="1" applyFill="1" applyBorder="1" applyAlignment="1">
      <alignment vertical="center" wrapText="1"/>
    </xf>
    <xf numFmtId="0" fontId="20" fillId="0" borderId="109" xfId="0" applyFont="1" applyBorder="1" applyAlignment="1">
      <alignment horizontal="center" vertical="center" wrapText="1"/>
    </xf>
    <xf numFmtId="0" fontId="19" fillId="30" borderId="182" xfId="0" applyFont="1" applyFill="1" applyBorder="1" applyAlignment="1">
      <alignment horizontal="center" vertical="center" wrapText="1"/>
    </xf>
    <xf numFmtId="0" fontId="42" fillId="0" borderId="24" xfId="4" applyFill="1" applyBorder="1" applyAlignment="1">
      <alignment horizontal="left" vertical="top" wrapText="1"/>
    </xf>
    <xf numFmtId="0" fontId="42" fillId="0" borderId="24" xfId="4" applyFill="1" applyBorder="1"/>
    <xf numFmtId="0" fontId="7" fillId="0" borderId="30" xfId="0" applyFont="1" applyBorder="1" applyAlignment="1">
      <alignment vertical="top" wrapText="1"/>
    </xf>
    <xf numFmtId="0" fontId="19" fillId="30" borderId="122" xfId="0" applyFont="1" applyFill="1" applyBorder="1" applyAlignment="1">
      <alignment horizontal="center" vertical="center" wrapText="1"/>
    </xf>
    <xf numFmtId="0" fontId="58" fillId="15" borderId="98" xfId="0" applyFont="1" applyFill="1" applyBorder="1" applyAlignment="1">
      <alignment horizontal="left" vertical="center" wrapText="1"/>
    </xf>
    <xf numFmtId="0" fontId="57" fillId="14" borderId="19" xfId="0" applyFont="1" applyFill="1" applyBorder="1" applyAlignment="1">
      <alignment horizontal="left" vertical="top" wrapText="1"/>
    </xf>
    <xf numFmtId="0" fontId="19" fillId="30" borderId="113" xfId="0" applyFont="1" applyFill="1" applyBorder="1" applyAlignment="1">
      <alignment horizontal="center" vertical="center" wrapText="1"/>
    </xf>
    <xf numFmtId="0" fontId="17" fillId="59" borderId="103" xfId="0" applyFont="1" applyFill="1" applyBorder="1" applyAlignment="1">
      <alignment vertical="top" wrapText="1"/>
    </xf>
    <xf numFmtId="0" fontId="17" fillId="29" borderId="45" xfId="0" applyFont="1" applyFill="1" applyBorder="1" applyAlignment="1">
      <alignment horizontal="left" vertical="top" wrapText="1"/>
    </xf>
    <xf numFmtId="0" fontId="0" fillId="57" borderId="25" xfId="0" applyFill="1" applyBorder="1" applyAlignment="1">
      <alignment horizontal="left" vertical="top"/>
    </xf>
    <xf numFmtId="0" fontId="58" fillId="15" borderId="102" xfId="0" applyFont="1" applyFill="1" applyBorder="1" applyAlignment="1">
      <alignment horizontal="left" vertical="center" wrapText="1"/>
    </xf>
    <xf numFmtId="0" fontId="57" fillId="14" borderId="25" xfId="0" applyFont="1" applyFill="1" applyBorder="1" applyAlignment="1">
      <alignment horizontal="left" vertical="top" wrapText="1"/>
    </xf>
    <xf numFmtId="0" fontId="19" fillId="0" borderId="112" xfId="0" applyFont="1" applyBorder="1" applyAlignment="1">
      <alignment horizontal="center" vertical="center" wrapText="1"/>
    </xf>
    <xf numFmtId="0" fontId="0" fillId="59" borderId="30" xfId="0" applyFill="1" applyBorder="1" applyAlignment="1">
      <alignment vertical="top" wrapText="1"/>
    </xf>
    <xf numFmtId="0" fontId="0" fillId="57" borderId="30" xfId="0" applyFill="1" applyBorder="1" applyAlignment="1">
      <alignment horizontal="left" vertical="top" wrapText="1"/>
    </xf>
    <xf numFmtId="0" fontId="0" fillId="59" borderId="30" xfId="0" applyFill="1" applyBorder="1" applyAlignment="1">
      <alignment vertical="top"/>
    </xf>
    <xf numFmtId="0" fontId="43" fillId="0" borderId="30" xfId="0" applyFont="1" applyBorder="1" applyAlignment="1">
      <alignment horizontal="left" vertical="top" wrapText="1"/>
    </xf>
    <xf numFmtId="0" fontId="58" fillId="15" borderId="104" xfId="0" applyFont="1" applyFill="1" applyBorder="1" applyAlignment="1">
      <alignment horizontal="left" vertical="center" wrapText="1"/>
    </xf>
    <xf numFmtId="0" fontId="57" fillId="14" borderId="108" xfId="0" applyFont="1" applyFill="1" applyBorder="1" applyAlignment="1">
      <alignment horizontal="left" vertical="top" wrapText="1"/>
    </xf>
    <xf numFmtId="0" fontId="7" fillId="59" borderId="105" xfId="0" applyFont="1" applyFill="1" applyBorder="1" applyAlignment="1">
      <alignment vertical="top" wrapText="1"/>
    </xf>
    <xf numFmtId="0" fontId="2" fillId="0" borderId="105" xfId="0" applyFont="1" applyBorder="1" applyAlignment="1">
      <alignment horizontal="left" vertical="top" wrapText="1"/>
    </xf>
    <xf numFmtId="0" fontId="0" fillId="57" borderId="105" xfId="0" applyFill="1" applyBorder="1" applyAlignment="1">
      <alignment horizontal="left" vertical="top" wrapText="1"/>
    </xf>
    <xf numFmtId="0" fontId="43" fillId="0" borderId="105" xfId="0" applyFont="1" applyBorder="1" applyAlignment="1">
      <alignment horizontal="left" vertical="top" wrapText="1"/>
    </xf>
    <xf numFmtId="0" fontId="19" fillId="30" borderId="109" xfId="0" applyFont="1" applyFill="1" applyBorder="1" applyAlignment="1">
      <alignment horizontal="center" vertical="center" wrapText="1"/>
    </xf>
    <xf numFmtId="0" fontId="29" fillId="14" borderId="108" xfId="0" applyFont="1" applyFill="1" applyBorder="1" applyAlignment="1">
      <alignment horizontal="left" vertical="top" wrapText="1"/>
    </xf>
    <xf numFmtId="0" fontId="19" fillId="0" borderId="65" xfId="0" applyFont="1" applyBorder="1" applyAlignment="1">
      <alignment horizontal="center" vertical="center" wrapText="1"/>
    </xf>
    <xf numFmtId="0" fontId="29" fillId="14" borderId="30" xfId="0" applyFont="1" applyFill="1" applyBorder="1" applyAlignment="1">
      <alignment horizontal="left" vertical="top" wrapText="1"/>
    </xf>
    <xf numFmtId="0" fontId="19" fillId="0" borderId="55" xfId="0" applyFont="1" applyBorder="1" applyAlignment="1">
      <alignment horizontal="center" vertical="center" wrapText="1"/>
    </xf>
    <xf numFmtId="0" fontId="20" fillId="0" borderId="216" xfId="0" applyFont="1" applyBorder="1" applyAlignment="1">
      <alignment horizontal="center" vertical="center" wrapText="1"/>
    </xf>
    <xf numFmtId="0" fontId="19" fillId="0" borderId="217" xfId="0" applyFont="1" applyBorder="1" applyAlignment="1">
      <alignment horizontal="center" vertical="center" wrapText="1"/>
    </xf>
    <xf numFmtId="0" fontId="17" fillId="0" borderId="38" xfId="0" applyFont="1" applyBorder="1" applyAlignment="1">
      <alignment horizontal="left" vertical="top" wrapText="1"/>
    </xf>
    <xf numFmtId="0" fontId="52" fillId="0" borderId="26" xfId="0" applyFont="1" applyBorder="1" applyAlignment="1">
      <alignment horizontal="left" vertical="top" wrapText="1"/>
    </xf>
    <xf numFmtId="0" fontId="42" fillId="0" borderId="24" xfId="4" applyBorder="1"/>
    <xf numFmtId="0" fontId="17" fillId="0" borderId="24" xfId="0" applyFont="1" applyBorder="1" applyAlignment="1">
      <alignment horizontal="left" vertical="top"/>
    </xf>
    <xf numFmtId="0" fontId="42" fillId="0" borderId="24" xfId="4" applyBorder="1" applyAlignment="1">
      <alignment horizontal="left" vertical="top" wrapText="1"/>
    </xf>
    <xf numFmtId="0" fontId="19" fillId="0" borderId="1" xfId="0" applyFont="1" applyBorder="1" applyAlignment="1">
      <alignment horizontal="center" vertical="center" wrapText="1"/>
    </xf>
    <xf numFmtId="0" fontId="20" fillId="0" borderId="218" xfId="0" applyFont="1" applyBorder="1" applyAlignment="1">
      <alignment horizontal="center" vertical="center" wrapText="1"/>
    </xf>
    <xf numFmtId="0" fontId="19" fillId="0" borderId="219" xfId="0" applyFont="1" applyBorder="1" applyAlignment="1">
      <alignment horizontal="center" vertical="center" wrapText="1"/>
    </xf>
    <xf numFmtId="0" fontId="30" fillId="15" borderId="98" xfId="0" applyFont="1" applyFill="1" applyBorder="1" applyAlignment="1">
      <alignment horizontal="left" vertical="center" wrapText="1"/>
    </xf>
    <xf numFmtId="0" fontId="19" fillId="0" borderId="220" xfId="0" applyFont="1" applyBorder="1" applyAlignment="1">
      <alignment horizontal="center" vertical="center" wrapText="1"/>
    </xf>
    <xf numFmtId="0" fontId="20" fillId="0" borderId="221" xfId="0" applyFont="1" applyBorder="1" applyAlignment="1">
      <alignment horizontal="center" vertical="center" wrapText="1"/>
    </xf>
    <xf numFmtId="0" fontId="19" fillId="0" borderId="222" xfId="0" applyFont="1" applyBorder="1" applyAlignment="1">
      <alignment horizontal="center" vertical="center" wrapText="1"/>
    </xf>
    <xf numFmtId="0" fontId="17" fillId="0" borderId="26" xfId="0" applyFont="1" applyBorder="1" applyAlignment="1">
      <alignment vertical="top"/>
    </xf>
    <xf numFmtId="0" fontId="30" fillId="15" borderId="102" xfId="0" applyFont="1" applyFill="1" applyBorder="1" applyAlignment="1">
      <alignment horizontal="left" vertical="center" wrapText="1"/>
    </xf>
    <xf numFmtId="0" fontId="19" fillId="0" borderId="223" xfId="0" applyFont="1" applyBorder="1" applyAlignment="1">
      <alignment horizontal="center" vertical="center" wrapText="1"/>
    </xf>
    <xf numFmtId="0" fontId="19" fillId="0" borderId="224" xfId="0" applyFont="1" applyBorder="1" applyAlignment="1">
      <alignment horizontal="center" vertical="center" wrapText="1"/>
    </xf>
    <xf numFmtId="0" fontId="0" fillId="0" borderId="28" xfId="0" applyBorder="1" applyAlignment="1">
      <alignment vertical="top"/>
    </xf>
    <xf numFmtId="0" fontId="17" fillId="0" borderId="29" xfId="0" applyFont="1" applyBorder="1" applyAlignment="1">
      <alignment vertical="top" wrapText="1"/>
    </xf>
    <xf numFmtId="0" fontId="57" fillId="14" borderId="103" xfId="0" applyFont="1" applyFill="1" applyBorder="1" applyAlignment="1">
      <alignment horizontal="left" vertical="top" wrapText="1"/>
    </xf>
    <xf numFmtId="0" fontId="19" fillId="0" borderId="40" xfId="0" applyFont="1" applyBorder="1" applyAlignment="1">
      <alignment horizontal="center" vertical="center" wrapText="1"/>
    </xf>
    <xf numFmtId="0" fontId="20" fillId="0" borderId="225" xfId="0" applyFont="1" applyBorder="1" applyAlignment="1">
      <alignment horizontal="center" vertical="center" wrapText="1"/>
    </xf>
    <xf numFmtId="0" fontId="19" fillId="0" borderId="226" xfId="0" applyFont="1" applyBorder="1" applyAlignment="1">
      <alignment horizontal="center" vertical="center" wrapText="1"/>
    </xf>
    <xf numFmtId="0" fontId="0" fillId="0" borderId="45" xfId="0" applyBorder="1" applyAlignment="1">
      <alignment vertical="top"/>
    </xf>
    <xf numFmtId="0" fontId="17" fillId="0" borderId="40" xfId="0" applyFont="1" applyBorder="1" applyAlignment="1">
      <alignment vertical="top" wrapText="1"/>
    </xf>
    <xf numFmtId="0" fontId="0" fillId="20" borderId="30" xfId="0" applyFill="1" applyBorder="1" applyAlignment="1">
      <alignment vertical="top" wrapText="1"/>
    </xf>
    <xf numFmtId="0" fontId="7" fillId="0" borderId="105" xfId="0" applyFont="1" applyBorder="1" applyAlignment="1">
      <alignment vertical="top" wrapText="1"/>
    </xf>
    <xf numFmtId="0" fontId="19" fillId="0" borderId="50" xfId="0" applyFont="1" applyBorder="1" applyAlignment="1">
      <alignment horizontal="center" vertical="center" wrapText="1"/>
    </xf>
    <xf numFmtId="0" fontId="20" fillId="0" borderId="211" xfId="0" applyFont="1" applyBorder="1" applyAlignment="1">
      <alignment horizontal="center" vertical="center" wrapText="1"/>
    </xf>
    <xf numFmtId="0" fontId="19" fillId="0" borderId="132" xfId="0" applyFont="1" applyBorder="1" applyAlignment="1">
      <alignment horizontal="center" vertical="center" wrapText="1"/>
    </xf>
    <xf numFmtId="0" fontId="19" fillId="30" borderId="44" xfId="0" applyFont="1" applyFill="1" applyBorder="1" applyAlignment="1">
      <alignment horizontal="center" vertical="center" wrapText="1"/>
    </xf>
    <xf numFmtId="0" fontId="19" fillId="30" borderId="96" xfId="0" applyFont="1" applyFill="1" applyBorder="1" applyAlignment="1">
      <alignment horizontal="center" vertical="center" wrapText="1"/>
    </xf>
    <xf numFmtId="0" fontId="52" fillId="0" borderId="45" xfId="0" applyFont="1" applyBorder="1" applyAlignment="1">
      <alignment horizontal="left" vertical="top" wrapText="1"/>
    </xf>
    <xf numFmtId="0" fontId="17" fillId="21" borderId="103" xfId="0" applyFont="1" applyFill="1" applyBorder="1" applyAlignment="1">
      <alignment vertical="top" wrapText="1"/>
    </xf>
    <xf numFmtId="0" fontId="28" fillId="0" borderId="0" xfId="0" applyFont="1" applyAlignment="1">
      <alignment vertical="top" wrapText="1"/>
    </xf>
    <xf numFmtId="0" fontId="20" fillId="0" borderId="28" xfId="0" applyFont="1" applyBorder="1" applyAlignment="1">
      <alignment horizontal="left" vertical="center" wrapText="1"/>
    </xf>
    <xf numFmtId="0" fontId="18" fillId="15" borderId="0" xfId="0" applyFont="1" applyFill="1" applyAlignment="1">
      <alignment horizontal="left" vertical="center" wrapText="1"/>
    </xf>
    <xf numFmtId="0" fontId="19" fillId="0" borderId="57" xfId="0" applyFont="1" applyBorder="1" applyAlignment="1">
      <alignment horizontal="center" vertical="center" wrapText="1"/>
    </xf>
    <xf numFmtId="0" fontId="20" fillId="30" borderId="118" xfId="0" applyFont="1" applyFill="1" applyBorder="1" applyAlignment="1">
      <alignment horizontal="center" vertical="center" wrapText="1"/>
    </xf>
    <xf numFmtId="0" fontId="20" fillId="6" borderId="183" xfId="0" applyFont="1" applyFill="1" applyBorder="1" applyAlignment="1">
      <alignment horizontal="center" vertical="center" wrapText="1"/>
    </xf>
    <xf numFmtId="0" fontId="0" fillId="0" borderId="24" xfId="0" applyBorder="1" applyAlignment="1">
      <alignment vertical="top"/>
    </xf>
    <xf numFmtId="0" fontId="17" fillId="21" borderId="30" xfId="0" applyFont="1" applyFill="1" applyBorder="1" applyAlignment="1">
      <alignment vertical="top" wrapText="1"/>
    </xf>
    <xf numFmtId="0" fontId="20" fillId="0" borderId="183" xfId="0" applyFont="1" applyBorder="1" applyAlignment="1">
      <alignment horizontal="center" vertical="center" wrapText="1"/>
    </xf>
    <xf numFmtId="0" fontId="19" fillId="0" borderId="94" xfId="0" applyFont="1" applyBorder="1" applyAlignment="1">
      <alignment horizontal="center" vertical="center" wrapText="1"/>
    </xf>
    <xf numFmtId="0" fontId="20" fillId="6" borderId="227" xfId="0" applyFont="1" applyFill="1" applyBorder="1" applyAlignment="1">
      <alignment horizontal="center" vertical="center" wrapText="1"/>
    </xf>
    <xf numFmtId="0" fontId="17" fillId="21" borderId="105" xfId="0" applyFont="1" applyFill="1" applyBorder="1" applyAlignment="1">
      <alignment vertical="top" wrapText="1"/>
    </xf>
    <xf numFmtId="0" fontId="20" fillId="0" borderId="45" xfId="0" applyFont="1" applyBorder="1" applyAlignment="1">
      <alignment horizontal="left" vertical="center" wrapText="1"/>
    </xf>
    <xf numFmtId="0" fontId="18" fillId="14" borderId="228" xfId="0" applyFont="1" applyFill="1" applyBorder="1" applyAlignment="1">
      <alignment horizontal="left" vertical="top" wrapText="1"/>
    </xf>
    <xf numFmtId="0" fontId="19" fillId="0" borderId="46" xfId="0" applyFont="1" applyBorder="1" applyAlignment="1">
      <alignment horizontal="center" vertical="center" wrapText="1"/>
    </xf>
    <xf numFmtId="0" fontId="19" fillId="30" borderId="208" xfId="0" applyFont="1" applyFill="1" applyBorder="1" applyAlignment="1">
      <alignment horizontal="center" vertical="center" wrapText="1"/>
    </xf>
    <xf numFmtId="0" fontId="20" fillId="30" borderId="0" xfId="0" applyFont="1" applyFill="1" applyAlignment="1">
      <alignment horizontal="center" vertical="center" wrapText="1"/>
    </xf>
    <xf numFmtId="0" fontId="53" fillId="0" borderId="108" xfId="0" applyFont="1" applyBorder="1" applyAlignment="1">
      <alignment horizontal="left" vertical="top" wrapText="1"/>
    </xf>
    <xf numFmtId="0" fontId="28" fillId="0" borderId="34" xfId="0" applyFont="1" applyBorder="1" applyAlignment="1">
      <alignment horizontal="left" vertical="top" wrapText="1"/>
    </xf>
    <xf numFmtId="0" fontId="20" fillId="0" borderId="227" xfId="0" applyFont="1" applyBorder="1" applyAlignment="1">
      <alignment horizontal="center" vertical="center" wrapText="1"/>
    </xf>
    <xf numFmtId="0" fontId="19" fillId="0" borderId="210" xfId="0" applyFont="1" applyBorder="1" applyAlignment="1">
      <alignment horizontal="center" vertical="center" wrapText="1"/>
    </xf>
    <xf numFmtId="0" fontId="20" fillId="21" borderId="9" xfId="0" applyFont="1" applyFill="1" applyBorder="1" applyAlignment="1">
      <alignment horizontal="center" vertical="center" wrapText="1"/>
    </xf>
    <xf numFmtId="0" fontId="19" fillId="30" borderId="120" xfId="0" applyFont="1" applyFill="1" applyBorder="1" applyAlignment="1">
      <alignment horizontal="center" vertical="center" wrapText="1"/>
    </xf>
    <xf numFmtId="0" fontId="17" fillId="0" borderId="127" xfId="0" applyFont="1" applyBorder="1" applyAlignment="1">
      <alignment horizontal="left" vertical="top" wrapText="1"/>
    </xf>
    <xf numFmtId="0" fontId="20" fillId="30" borderId="55" xfId="0" applyFont="1" applyFill="1" applyBorder="1" applyAlignment="1">
      <alignment horizontal="center" vertical="center" wrapText="1"/>
    </xf>
    <xf numFmtId="0" fontId="20" fillId="15" borderId="17" xfId="0" applyFont="1" applyFill="1" applyBorder="1" applyAlignment="1">
      <alignment horizontal="left" vertical="center" wrapText="1"/>
    </xf>
    <xf numFmtId="0" fontId="29" fillId="14" borderId="18" xfId="0" applyFont="1" applyFill="1" applyBorder="1" applyAlignment="1">
      <alignment horizontal="left" vertical="top" wrapText="1"/>
    </xf>
    <xf numFmtId="0" fontId="19" fillId="30" borderId="229" xfId="0" applyFont="1" applyFill="1" applyBorder="1" applyAlignment="1">
      <alignment horizontal="center" vertical="center" wrapText="1"/>
    </xf>
    <xf numFmtId="0" fontId="55" fillId="34" borderId="18" xfId="0" applyFont="1" applyFill="1" applyBorder="1" applyAlignment="1">
      <alignment horizontal="left" vertical="top" wrapText="1"/>
    </xf>
    <xf numFmtId="0" fontId="19" fillId="0" borderId="78" xfId="0" applyFont="1" applyBorder="1" applyAlignment="1">
      <alignment horizontal="center" vertical="center" wrapText="1"/>
    </xf>
    <xf numFmtId="0" fontId="19" fillId="30" borderId="230" xfId="0" applyFont="1" applyFill="1" applyBorder="1" applyAlignment="1">
      <alignment horizontal="center" vertical="center" wrapText="1"/>
    </xf>
    <xf numFmtId="0" fontId="20" fillId="15" borderId="23" xfId="0" applyFont="1" applyFill="1" applyBorder="1" applyAlignment="1">
      <alignment horizontal="left" vertical="center" wrapText="1"/>
    </xf>
    <xf numFmtId="0" fontId="29" fillId="14" borderId="24" xfId="0" applyFont="1" applyFill="1" applyBorder="1" applyAlignment="1">
      <alignment horizontal="left" vertical="top" wrapText="1"/>
    </xf>
    <xf numFmtId="0" fontId="29" fillId="14" borderId="26" xfId="0" applyFont="1" applyFill="1" applyBorder="1" applyAlignment="1">
      <alignment horizontal="left" vertical="top" wrapText="1"/>
    </xf>
    <xf numFmtId="0" fontId="19" fillId="30" borderId="231" xfId="0" applyFont="1" applyFill="1" applyBorder="1" applyAlignment="1">
      <alignment horizontal="center" vertical="center" wrapText="1"/>
    </xf>
    <xf numFmtId="0" fontId="19" fillId="30" borderId="215" xfId="0" applyFont="1" applyFill="1" applyBorder="1" applyAlignment="1">
      <alignment horizontal="center" vertical="center" wrapText="1"/>
    </xf>
    <xf numFmtId="0" fontId="19" fillId="30" borderId="232" xfId="0" applyFont="1" applyFill="1" applyBorder="1" applyAlignment="1">
      <alignment horizontal="center" vertical="center" wrapText="1"/>
    </xf>
    <xf numFmtId="0" fontId="20" fillId="0" borderId="9" xfId="0" applyFont="1" applyBorder="1" applyAlignment="1">
      <alignment horizontal="center" vertical="center" wrapText="1"/>
    </xf>
    <xf numFmtId="0" fontId="19" fillId="30" borderId="233" xfId="0" applyFont="1" applyFill="1" applyBorder="1" applyAlignment="1">
      <alignment horizontal="center" vertical="center" wrapText="1"/>
    </xf>
    <xf numFmtId="0" fontId="20" fillId="15" borderId="128" xfId="0" applyFont="1" applyFill="1" applyBorder="1" applyAlignment="1">
      <alignment horizontal="left" vertical="center" wrapText="1"/>
    </xf>
    <xf numFmtId="0" fontId="57" fillId="14" borderId="234" xfId="0" applyFont="1" applyFill="1" applyBorder="1" applyAlignment="1">
      <alignment horizontal="left" vertical="top" wrapText="1"/>
    </xf>
    <xf numFmtId="0" fontId="18" fillId="15" borderId="0" xfId="0" applyFont="1" applyFill="1" applyAlignment="1">
      <alignment horizontal="left" vertical="center" wrapText="1" indent="1"/>
    </xf>
    <xf numFmtId="0" fontId="20" fillId="30" borderId="109" xfId="0" applyFont="1" applyFill="1" applyBorder="1" applyAlignment="1">
      <alignment horizontal="center" vertical="center" wrapText="1"/>
    </xf>
    <xf numFmtId="0" fontId="52" fillId="29" borderId="106" xfId="0" applyFont="1" applyFill="1" applyBorder="1" applyAlignment="1">
      <alignment vertical="top" wrapText="1"/>
    </xf>
    <xf numFmtId="0" fontId="17" fillId="0" borderId="103" xfId="0" applyFont="1" applyBorder="1" applyAlignment="1">
      <alignment horizontal="center" vertical="top" wrapText="1"/>
    </xf>
    <xf numFmtId="0" fontId="19" fillId="30" borderId="235" xfId="0" applyFont="1" applyFill="1" applyBorder="1" applyAlignment="1">
      <alignment horizontal="center" vertical="center" wrapText="1"/>
    </xf>
    <xf numFmtId="0" fontId="20" fillId="6" borderId="236" xfId="0" applyFont="1" applyFill="1" applyBorder="1" applyAlignment="1">
      <alignment horizontal="center" vertical="center" wrapText="1"/>
    </xf>
    <xf numFmtId="0" fontId="19" fillId="30" borderId="142" xfId="0" applyFont="1" applyFill="1" applyBorder="1" applyAlignment="1">
      <alignment horizontal="center" vertical="center" wrapText="1"/>
    </xf>
    <xf numFmtId="0" fontId="19" fillId="30" borderId="237" xfId="0" applyFont="1" applyFill="1" applyBorder="1" applyAlignment="1">
      <alignment horizontal="center" vertical="center" wrapText="1"/>
    </xf>
    <xf numFmtId="0" fontId="20" fillId="15" borderId="109" xfId="0" applyFont="1" applyFill="1" applyBorder="1" applyAlignment="1">
      <alignment horizontal="left" vertical="center" wrapText="1"/>
    </xf>
    <xf numFmtId="0" fontId="57" fillId="14" borderId="238" xfId="0" applyFont="1" applyFill="1" applyBorder="1" applyAlignment="1">
      <alignment horizontal="left" vertical="top" wrapText="1"/>
    </xf>
    <xf numFmtId="0" fontId="20" fillId="30" borderId="53" xfId="0" applyFont="1" applyFill="1" applyBorder="1" applyAlignment="1">
      <alignment horizontal="center" vertical="center" wrapText="1"/>
    </xf>
    <xf numFmtId="0" fontId="19" fillId="30" borderId="204" xfId="0" applyFont="1" applyFill="1" applyBorder="1" applyAlignment="1">
      <alignment horizontal="center" vertical="center" wrapText="1"/>
    </xf>
    <xf numFmtId="0" fontId="19" fillId="30" borderId="239" xfId="0" applyFont="1" applyFill="1" applyBorder="1" applyAlignment="1">
      <alignment horizontal="center" vertical="center" wrapText="1"/>
    </xf>
    <xf numFmtId="0" fontId="20" fillId="15" borderId="110" xfId="0" applyFont="1" applyFill="1" applyBorder="1" applyAlignment="1">
      <alignment horizontal="left" vertical="center" wrapText="1"/>
    </xf>
    <xf numFmtId="0" fontId="57" fillId="14" borderId="240" xfId="0" applyFont="1" applyFill="1" applyBorder="1" applyAlignment="1">
      <alignment horizontal="left" vertical="top" wrapText="1"/>
    </xf>
    <xf numFmtId="0" fontId="62" fillId="14" borderId="0" xfId="0" applyFont="1" applyFill="1" applyAlignment="1">
      <alignment horizontal="left" vertical="top" wrapText="1"/>
    </xf>
    <xf numFmtId="0" fontId="63" fillId="14" borderId="4" xfId="0" applyFont="1" applyFill="1" applyBorder="1" applyAlignment="1">
      <alignment horizontal="left" vertical="top" wrapText="1"/>
    </xf>
    <xf numFmtId="0" fontId="20" fillId="30" borderId="227" xfId="0" applyFont="1" applyFill="1" applyBorder="1" applyAlignment="1">
      <alignment horizontal="center" vertical="center" wrapText="1"/>
    </xf>
    <xf numFmtId="0" fontId="19" fillId="30" borderId="211" xfId="0" applyFont="1" applyFill="1" applyBorder="1" applyAlignment="1">
      <alignment horizontal="center" vertical="center" wrapText="1"/>
    </xf>
    <xf numFmtId="0" fontId="19" fillId="30" borderId="241" xfId="0" applyFont="1" applyFill="1" applyBorder="1" applyAlignment="1">
      <alignment horizontal="center" vertical="center" wrapText="1"/>
    </xf>
    <xf numFmtId="0" fontId="19" fillId="30" borderId="242" xfId="0" applyFont="1" applyFill="1" applyBorder="1" applyAlignment="1">
      <alignment horizontal="center" vertical="center" wrapText="1"/>
    </xf>
    <xf numFmtId="0" fontId="20" fillId="6" borderId="243" xfId="0" applyFont="1" applyFill="1" applyBorder="1" applyAlignment="1">
      <alignment horizontal="center" vertical="center" wrapText="1"/>
    </xf>
    <xf numFmtId="0" fontId="19" fillId="30" borderId="244" xfId="0" applyFont="1" applyFill="1" applyBorder="1" applyAlignment="1">
      <alignment horizontal="center" vertical="center" wrapText="1"/>
    </xf>
    <xf numFmtId="0" fontId="20" fillId="15" borderId="98" xfId="0" applyFont="1" applyFill="1" applyBorder="1" applyAlignment="1">
      <alignment horizontal="left" vertical="center" wrapText="1"/>
    </xf>
    <xf numFmtId="0" fontId="18" fillId="0" borderId="106" xfId="0" applyFont="1" applyBorder="1" applyAlignment="1">
      <alignment horizontal="left" vertical="top" wrapText="1"/>
    </xf>
    <xf numFmtId="0" fontId="17" fillId="20" borderId="30" xfId="0" applyFont="1" applyFill="1" applyBorder="1" applyAlignment="1">
      <alignment vertical="top"/>
    </xf>
    <xf numFmtId="0" fontId="20" fillId="15" borderId="102" xfId="0" applyFont="1" applyFill="1" applyBorder="1" applyAlignment="1">
      <alignment horizontal="left" vertical="center" wrapText="1"/>
    </xf>
    <xf numFmtId="0" fontId="20" fillId="30" borderId="63" xfId="0" applyFont="1" applyFill="1" applyBorder="1" applyAlignment="1">
      <alignment horizontal="center" vertical="center" wrapText="1"/>
    </xf>
    <xf numFmtId="0" fontId="18" fillId="29" borderId="107" xfId="0" applyFont="1" applyFill="1" applyBorder="1" applyAlignment="1">
      <alignment horizontal="left" vertical="top" wrapText="1"/>
    </xf>
    <xf numFmtId="0" fontId="19" fillId="8" borderId="57" xfId="0" applyFont="1" applyFill="1" applyBorder="1" applyAlignment="1">
      <alignment horizontal="center" vertical="center" wrapText="1"/>
    </xf>
    <xf numFmtId="0" fontId="19" fillId="8" borderId="118" xfId="0" applyFont="1" applyFill="1" applyBorder="1" applyAlignment="1">
      <alignment horizontal="center" vertical="center" wrapText="1"/>
    </xf>
    <xf numFmtId="0" fontId="20" fillId="15" borderId="104" xfId="0" applyFont="1" applyFill="1" applyBorder="1" applyAlignment="1">
      <alignment horizontal="left" vertical="center" wrapText="1"/>
    </xf>
    <xf numFmtId="0" fontId="20" fillId="30" borderId="241" xfId="0" applyFont="1" applyFill="1" applyBorder="1" applyAlignment="1">
      <alignment horizontal="center" vertical="center" wrapText="1"/>
    </xf>
    <xf numFmtId="0" fontId="19" fillId="30" borderId="64" xfId="0" applyFont="1" applyFill="1" applyBorder="1" applyAlignment="1">
      <alignment horizontal="center" vertical="center" wrapText="1"/>
    </xf>
    <xf numFmtId="0" fontId="18" fillId="15" borderId="98" xfId="0" applyFont="1" applyFill="1" applyBorder="1" applyAlignment="1">
      <alignment horizontal="left" vertical="top" wrapText="1"/>
    </xf>
    <xf numFmtId="0" fontId="0" fillId="15" borderId="102" xfId="0" applyFill="1" applyBorder="1" applyAlignment="1">
      <alignment horizontal="left" vertical="top" wrapText="1"/>
    </xf>
    <xf numFmtId="0" fontId="0" fillId="15" borderId="104" xfId="0" applyFill="1" applyBorder="1" applyAlignment="1">
      <alignment horizontal="left" vertical="top" wrapText="1"/>
    </xf>
    <xf numFmtId="0" fontId="18" fillId="60" borderId="9" xfId="0" applyFont="1" applyFill="1" applyBorder="1" applyAlignment="1">
      <alignment horizontal="left" vertical="top" wrapText="1"/>
    </xf>
    <xf numFmtId="0" fontId="57" fillId="60" borderId="4" xfId="0" applyFont="1" applyFill="1" applyBorder="1" applyAlignment="1">
      <alignment horizontal="left" vertical="top" wrapText="1"/>
    </xf>
    <xf numFmtId="0" fontId="19" fillId="30" borderId="46" xfId="0" applyFont="1" applyFill="1" applyBorder="1" applyAlignment="1">
      <alignment horizontal="center" vertical="center" wrapText="1"/>
    </xf>
    <xf numFmtId="0" fontId="20" fillId="30" borderId="183" xfId="0" applyFont="1" applyFill="1" applyBorder="1" applyAlignment="1">
      <alignment horizontal="center" vertical="center" wrapText="1"/>
    </xf>
    <xf numFmtId="0" fontId="19" fillId="30" borderId="245" xfId="0" applyFont="1" applyFill="1" applyBorder="1" applyAlignment="1">
      <alignment horizontal="center" vertical="center" wrapText="1"/>
    </xf>
    <xf numFmtId="0" fontId="20" fillId="30" borderId="26" xfId="0" applyFont="1" applyFill="1" applyBorder="1" applyAlignment="1">
      <alignment horizontal="center" vertical="center" wrapText="1"/>
    </xf>
    <xf numFmtId="0" fontId="57" fillId="60" borderId="18" xfId="0" applyFont="1" applyFill="1" applyBorder="1" applyAlignment="1">
      <alignment horizontal="left" vertical="top" wrapText="1"/>
    </xf>
    <xf numFmtId="0" fontId="20" fillId="30" borderId="246" xfId="0" applyFont="1" applyFill="1" applyBorder="1" applyAlignment="1">
      <alignment horizontal="center" vertical="center" wrapText="1"/>
    </xf>
    <xf numFmtId="0" fontId="20" fillId="16" borderId="47" xfId="0" applyFont="1" applyFill="1" applyBorder="1" applyAlignment="1">
      <alignment horizontal="center" vertical="center" wrapText="1"/>
    </xf>
    <xf numFmtId="0" fontId="52" fillId="29" borderId="124" xfId="0" applyFont="1" applyFill="1" applyBorder="1" applyAlignment="1">
      <alignment horizontal="left" vertical="top" wrapText="1"/>
    </xf>
    <xf numFmtId="0" fontId="17" fillId="29" borderId="18" xfId="0" applyFont="1" applyFill="1" applyBorder="1" applyAlignment="1">
      <alignment vertical="top" wrapText="1"/>
    </xf>
    <xf numFmtId="0" fontId="15" fillId="29" borderId="18" xfId="0" applyFont="1" applyFill="1" applyBorder="1" applyAlignment="1">
      <alignment horizontal="left" vertical="top" wrapText="1"/>
    </xf>
    <xf numFmtId="0" fontId="57" fillId="60" borderId="24" xfId="0" applyFont="1" applyFill="1" applyBorder="1" applyAlignment="1">
      <alignment horizontal="left" vertical="top" wrapText="1"/>
    </xf>
    <xf numFmtId="0" fontId="20" fillId="30" borderId="45" xfId="0" applyFont="1" applyFill="1" applyBorder="1" applyAlignment="1">
      <alignment vertical="center" wrapText="1"/>
    </xf>
    <xf numFmtId="0" fontId="57" fillId="60" borderId="26" xfId="0" applyFont="1" applyFill="1" applyBorder="1" applyAlignment="1">
      <alignment horizontal="left" vertical="top" wrapText="1"/>
    </xf>
    <xf numFmtId="0" fontId="18" fillId="15" borderId="0" xfId="0" applyFont="1" applyFill="1" applyAlignment="1">
      <alignment horizontal="left"/>
    </xf>
    <xf numFmtId="0" fontId="20" fillId="15" borderId="0" xfId="0" applyFont="1" applyFill="1" applyAlignment="1">
      <alignment horizontal="left"/>
    </xf>
    <xf numFmtId="0" fontId="20" fillId="30" borderId="26" xfId="0" applyFont="1" applyFill="1" applyBorder="1" applyAlignment="1">
      <alignment vertical="center" wrapText="1"/>
    </xf>
    <xf numFmtId="0" fontId="18" fillId="15" borderId="55" xfId="0" applyFont="1" applyFill="1" applyBorder="1" applyAlignment="1">
      <alignment horizontal="left" vertical="top" wrapText="1"/>
    </xf>
    <xf numFmtId="0" fontId="57" fillId="14" borderId="79" xfId="0" applyFont="1" applyFill="1" applyBorder="1" applyAlignment="1">
      <alignment horizontal="left" vertical="top" wrapText="1"/>
    </xf>
    <xf numFmtId="0" fontId="18" fillId="15" borderId="7" xfId="0" applyFont="1" applyFill="1" applyBorder="1" applyAlignment="1">
      <alignment horizontal="left"/>
    </xf>
    <xf numFmtId="0" fontId="20" fillId="15" borderId="7" xfId="0" applyFont="1" applyFill="1" applyBorder="1" applyAlignment="1">
      <alignment horizontal="left"/>
    </xf>
    <xf numFmtId="0" fontId="19" fillId="21" borderId="115" xfId="0" applyFont="1" applyFill="1" applyBorder="1" applyAlignment="1">
      <alignment horizontal="center" vertical="center" wrapText="1"/>
    </xf>
    <xf numFmtId="0" fontId="20" fillId="30" borderId="247" xfId="0" applyFont="1" applyFill="1" applyBorder="1" applyAlignment="1">
      <alignment horizontal="center" vertical="center" wrapText="1"/>
    </xf>
    <xf numFmtId="0" fontId="20" fillId="16" borderId="64" xfId="0" applyFont="1" applyFill="1" applyBorder="1" applyAlignment="1">
      <alignment horizontal="center" vertical="center" wrapText="1"/>
    </xf>
    <xf numFmtId="0" fontId="20" fillId="30" borderId="28" xfId="0" applyFont="1" applyFill="1" applyBorder="1" applyAlignment="1">
      <alignment vertical="center" wrapText="1"/>
    </xf>
    <xf numFmtId="0" fontId="0" fillId="15" borderId="55" xfId="0" applyFill="1" applyBorder="1" applyAlignment="1">
      <alignment horizontal="left" vertical="top" wrapText="1"/>
    </xf>
    <xf numFmtId="0" fontId="57" fillId="14" borderId="80" xfId="0" applyFont="1" applyFill="1" applyBorder="1" applyAlignment="1">
      <alignment horizontal="left" vertical="top" wrapText="1"/>
    </xf>
    <xf numFmtId="0" fontId="15" fillId="29" borderId="24" xfId="0" applyFont="1" applyFill="1" applyBorder="1" applyAlignment="1">
      <alignment horizontal="left" vertical="top" wrapText="1"/>
    </xf>
    <xf numFmtId="0" fontId="17" fillId="29" borderId="80" xfId="0" applyFont="1" applyFill="1" applyBorder="1" applyAlignment="1">
      <alignment horizontal="left" vertical="top" wrapText="1"/>
    </xf>
    <xf numFmtId="0" fontId="0" fillId="15" borderId="27" xfId="0" applyFill="1" applyBorder="1" applyAlignment="1">
      <alignment horizontal="left" vertical="top" wrapText="1"/>
    </xf>
    <xf numFmtId="0" fontId="57" fillId="14" borderId="81" xfId="0" applyFont="1" applyFill="1" applyBorder="1" applyAlignment="1">
      <alignment horizontal="left" vertical="top" wrapText="1"/>
    </xf>
    <xf numFmtId="0" fontId="18" fillId="15" borderId="9" xfId="0" applyFont="1" applyFill="1" applyBorder="1" applyAlignment="1">
      <alignment horizontal="left"/>
    </xf>
    <xf numFmtId="0" fontId="20" fillId="15" borderId="9" xfId="0" applyFont="1" applyFill="1" applyBorder="1" applyAlignment="1">
      <alignment horizontal="left"/>
    </xf>
    <xf numFmtId="0" fontId="20" fillId="30" borderId="110" xfId="0" applyFont="1" applyFill="1" applyBorder="1" applyAlignment="1">
      <alignment horizontal="center" vertical="center" wrapText="1"/>
    </xf>
    <xf numFmtId="0" fontId="0" fillId="0" borderId="49" xfId="0" applyBorder="1" applyAlignment="1">
      <alignment vertical="top" wrapText="1"/>
    </xf>
    <xf numFmtId="0" fontId="53" fillId="34" borderId="34" xfId="0" applyFont="1" applyFill="1" applyBorder="1" applyAlignment="1">
      <alignment horizontal="left" vertical="top" wrapText="1"/>
    </xf>
    <xf numFmtId="0" fontId="17" fillId="0" borderId="35" xfId="0" applyFont="1" applyBorder="1" applyAlignment="1">
      <alignment vertical="top" wrapText="1"/>
    </xf>
    <xf numFmtId="0" fontId="0" fillId="0" borderId="35" xfId="0" applyBorder="1" applyAlignment="1">
      <alignment horizontal="left" vertical="top" wrapText="1"/>
    </xf>
    <xf numFmtId="0" fontId="17" fillId="0" borderId="35" xfId="0" applyFont="1" applyBorder="1" applyAlignment="1">
      <alignment horizontal="left" vertical="top" wrapText="1"/>
    </xf>
    <xf numFmtId="0" fontId="17" fillId="29" borderId="34" xfId="0" applyFont="1" applyFill="1" applyBorder="1" applyAlignment="1">
      <alignment vertical="top" wrapText="1"/>
    </xf>
    <xf numFmtId="0" fontId="21" fillId="30" borderId="128" xfId="0" applyFont="1" applyFill="1" applyBorder="1" applyAlignment="1">
      <alignment horizontal="center" vertical="center" wrapText="1"/>
    </xf>
    <xf numFmtId="0" fontId="20" fillId="30" borderId="10" xfId="0" applyFont="1" applyFill="1" applyBorder="1" applyAlignment="1">
      <alignment vertical="center" wrapText="1"/>
    </xf>
    <xf numFmtId="0" fontId="18" fillId="15" borderId="18" xfId="0" applyFont="1" applyFill="1" applyBorder="1" applyAlignment="1">
      <alignment horizontal="left" vertical="top" wrapText="1"/>
    </xf>
    <xf numFmtId="0" fontId="29" fillId="14" borderId="45" xfId="0" applyFont="1" applyFill="1" applyBorder="1" applyAlignment="1">
      <alignment horizontal="left" vertical="top" wrapText="1"/>
    </xf>
    <xf numFmtId="0" fontId="19" fillId="21" borderId="112" xfId="0" applyFont="1" applyFill="1" applyBorder="1" applyAlignment="1">
      <alignment horizontal="center" vertical="center" wrapText="1"/>
    </xf>
    <xf numFmtId="0" fontId="28" fillId="0" borderId="37" xfId="0" applyFont="1" applyBorder="1" applyAlignment="1">
      <alignment vertical="top" wrapText="1"/>
    </xf>
    <xf numFmtId="0" fontId="0" fillId="0" borderId="62" xfId="0" applyBorder="1" applyAlignment="1">
      <alignment vertical="top" wrapText="1"/>
    </xf>
    <xf numFmtId="0" fontId="20" fillId="6" borderId="248" xfId="0" applyFont="1" applyFill="1" applyBorder="1" applyAlignment="1">
      <alignment horizontal="center" vertical="center" wrapText="1"/>
    </xf>
    <xf numFmtId="0" fontId="0" fillId="0" borderId="37" xfId="0" applyBorder="1" applyAlignment="1">
      <alignment vertical="top" wrapText="1"/>
    </xf>
    <xf numFmtId="0" fontId="28" fillId="0" borderId="37" xfId="0" applyFont="1" applyBorder="1" applyAlignment="1">
      <alignment vertical="top"/>
    </xf>
    <xf numFmtId="0" fontId="18" fillId="29" borderId="124" xfId="0" applyFont="1" applyFill="1" applyBorder="1" applyAlignment="1">
      <alignment horizontal="left" vertical="top" wrapText="1"/>
    </xf>
    <xf numFmtId="0" fontId="21" fillId="30" borderId="109" xfId="0" applyFont="1" applyFill="1" applyBorder="1" applyAlignment="1">
      <alignment horizontal="center" vertical="center" wrapText="1"/>
    </xf>
    <xf numFmtId="0" fontId="20" fillId="30" borderId="41" xfId="0" applyFont="1" applyFill="1" applyBorder="1" applyAlignment="1">
      <alignment vertical="center" wrapText="1"/>
    </xf>
    <xf numFmtId="0" fontId="18" fillId="15" borderId="24" xfId="0" applyFont="1" applyFill="1" applyBorder="1" applyAlignment="1">
      <alignment horizontal="left" vertical="top" wrapText="1"/>
    </xf>
    <xf numFmtId="0" fontId="7" fillId="0" borderId="30" xfId="0" applyFont="1" applyBorder="1" applyAlignment="1">
      <alignment vertical="top"/>
    </xf>
    <xf numFmtId="0" fontId="7" fillId="0" borderId="0" xfId="0" applyFont="1" applyAlignment="1">
      <alignment vertical="top" wrapText="1"/>
    </xf>
    <xf numFmtId="0" fontId="20" fillId="16" borderId="183" xfId="0" applyFont="1" applyFill="1" applyBorder="1" applyAlignment="1">
      <alignment horizontal="center" vertical="center" wrapText="1"/>
    </xf>
    <xf numFmtId="0" fontId="19" fillId="16" borderId="94" xfId="0" applyFont="1" applyFill="1" applyBorder="1" applyAlignment="1">
      <alignment horizontal="center" vertical="center" wrapText="1"/>
    </xf>
    <xf numFmtId="0" fontId="19" fillId="7" borderId="87" xfId="0" applyFont="1" applyFill="1" applyBorder="1" applyAlignment="1">
      <alignment horizontal="center" vertical="center" wrapText="1"/>
    </xf>
    <xf numFmtId="0" fontId="19" fillId="20" borderId="87" xfId="0" applyFont="1" applyFill="1" applyBorder="1" applyAlignment="1">
      <alignment horizontal="center" vertical="center" wrapText="1"/>
    </xf>
    <xf numFmtId="0" fontId="19" fillId="30" borderId="249" xfId="0" applyFont="1" applyFill="1" applyBorder="1" applyAlignment="1">
      <alignment horizontal="center" vertical="center" wrapText="1"/>
    </xf>
    <xf numFmtId="0" fontId="19" fillId="30" borderId="250" xfId="0" applyFont="1" applyFill="1" applyBorder="1" applyAlignment="1">
      <alignment horizontal="center" vertical="center" wrapText="1"/>
    </xf>
    <xf numFmtId="0" fontId="20" fillId="6" borderId="251" xfId="0" applyFont="1" applyFill="1" applyBorder="1" applyAlignment="1">
      <alignment horizontal="center" vertical="center" wrapText="1"/>
    </xf>
    <xf numFmtId="0" fontId="19" fillId="30" borderId="252" xfId="0" applyFont="1" applyFill="1" applyBorder="1" applyAlignment="1">
      <alignment horizontal="center" vertical="center" wrapText="1"/>
    </xf>
    <xf numFmtId="0" fontId="19" fillId="30" borderId="253" xfId="0" applyFont="1" applyFill="1" applyBorder="1" applyAlignment="1">
      <alignment horizontal="center" vertical="center" wrapText="1"/>
    </xf>
    <xf numFmtId="0" fontId="20" fillId="0" borderId="251" xfId="0" applyFont="1" applyBorder="1" applyAlignment="1">
      <alignment horizontal="center" vertical="center" wrapText="1"/>
    </xf>
    <xf numFmtId="0" fontId="19" fillId="30" borderId="254" xfId="0" applyFont="1" applyFill="1" applyBorder="1" applyAlignment="1">
      <alignment horizontal="center" vertical="center" wrapText="1"/>
    </xf>
    <xf numFmtId="0" fontId="20" fillId="30" borderId="133" xfId="0" applyFont="1" applyFill="1" applyBorder="1" applyAlignment="1">
      <alignment vertical="center" wrapText="1"/>
    </xf>
    <xf numFmtId="0" fontId="18" fillId="14" borderId="24" xfId="0" applyFont="1" applyFill="1" applyBorder="1" applyAlignment="1">
      <alignment horizontal="left" vertical="top" wrapText="1"/>
    </xf>
    <xf numFmtId="0" fontId="18" fillId="15" borderId="134" xfId="0" applyFont="1" applyFill="1" applyBorder="1" applyAlignment="1">
      <alignment horizontal="left"/>
    </xf>
    <xf numFmtId="0" fontId="20" fillId="15" borderId="134" xfId="0" applyFont="1" applyFill="1" applyBorder="1" applyAlignment="1">
      <alignment horizontal="left"/>
    </xf>
    <xf numFmtId="0" fontId="19" fillId="21" borderId="134" xfId="0" applyFont="1" applyFill="1" applyBorder="1" applyAlignment="1">
      <alignment horizontal="center" vertical="center" wrapText="1"/>
    </xf>
    <xf numFmtId="0" fontId="20" fillId="30" borderId="125" xfId="0" applyFont="1" applyFill="1" applyBorder="1" applyAlignment="1">
      <alignment horizontal="center" vertical="center" wrapText="1"/>
    </xf>
    <xf numFmtId="0" fontId="19" fillId="30" borderId="134" xfId="0" applyFont="1" applyFill="1" applyBorder="1" applyAlignment="1">
      <alignment horizontal="center" vertical="center" wrapText="1"/>
    </xf>
    <xf numFmtId="0" fontId="19" fillId="30" borderId="255" xfId="0" applyFont="1" applyFill="1" applyBorder="1" applyAlignment="1">
      <alignment horizontal="center" vertical="center" wrapText="1"/>
    </xf>
    <xf numFmtId="0" fontId="19" fillId="30" borderId="256" xfId="0" applyFont="1" applyFill="1" applyBorder="1" applyAlignment="1">
      <alignment horizontal="center" vertical="center" wrapText="1"/>
    </xf>
    <xf numFmtId="0" fontId="20" fillId="30" borderId="134" xfId="0" applyFont="1" applyFill="1" applyBorder="1" applyAlignment="1">
      <alignment horizontal="center" vertical="center" wrapText="1"/>
    </xf>
    <xf numFmtId="0" fontId="19" fillId="30" borderId="257" xfId="0" applyFont="1" applyFill="1" applyBorder="1" applyAlignment="1">
      <alignment horizontal="center" vertical="center" wrapText="1"/>
    </xf>
    <xf numFmtId="0" fontId="19" fillId="30" borderId="258" xfId="0" applyFont="1" applyFill="1" applyBorder="1" applyAlignment="1">
      <alignment horizontal="center" vertical="center" wrapText="1"/>
    </xf>
    <xf numFmtId="0" fontId="19" fillId="30" borderId="133" xfId="0" applyFont="1" applyFill="1" applyBorder="1" applyAlignment="1">
      <alignment horizontal="center" vertical="center" wrapText="1"/>
    </xf>
    <xf numFmtId="0" fontId="19" fillId="30" borderId="31" xfId="0" applyFont="1" applyFill="1" applyBorder="1" applyAlignment="1">
      <alignment horizontal="center" vertical="center" wrapText="1"/>
    </xf>
    <xf numFmtId="0" fontId="19" fillId="30" borderId="259" xfId="0" applyFont="1" applyFill="1" applyBorder="1" applyAlignment="1">
      <alignment horizontal="center" vertical="center" wrapText="1"/>
    </xf>
    <xf numFmtId="0" fontId="19" fillId="30" borderId="260" xfId="0" applyFont="1" applyFill="1" applyBorder="1" applyAlignment="1">
      <alignment horizontal="center" vertical="center" wrapText="1"/>
    </xf>
    <xf numFmtId="0" fontId="19" fillId="30" borderId="261" xfId="0" applyFont="1" applyFill="1" applyBorder="1" applyAlignment="1">
      <alignment horizontal="center" vertical="center" wrapText="1"/>
    </xf>
    <xf numFmtId="0" fontId="20" fillId="6" borderId="262" xfId="0" applyFont="1" applyFill="1" applyBorder="1" applyAlignment="1">
      <alignment horizontal="center" vertical="center" wrapText="1"/>
    </xf>
    <xf numFmtId="0" fontId="19" fillId="30" borderId="121" xfId="0" applyFont="1" applyFill="1" applyBorder="1" applyAlignment="1">
      <alignment horizontal="center" vertical="center" wrapText="1"/>
    </xf>
    <xf numFmtId="0" fontId="20" fillId="6" borderId="255" xfId="0" applyFont="1" applyFill="1" applyBorder="1" applyAlignment="1">
      <alignment horizontal="center" vertical="center" wrapText="1"/>
    </xf>
    <xf numFmtId="0" fontId="20" fillId="6" borderId="31" xfId="0" applyFont="1" applyFill="1" applyBorder="1" applyAlignment="1">
      <alignment horizontal="center" vertical="center" wrapText="1"/>
    </xf>
    <xf numFmtId="0" fontId="19" fillId="36" borderId="260" xfId="0" applyFont="1" applyFill="1" applyBorder="1" applyAlignment="1">
      <alignment horizontal="center" vertical="center" wrapText="1"/>
    </xf>
    <xf numFmtId="0" fontId="20" fillId="6" borderId="134" xfId="0" applyFont="1" applyFill="1" applyBorder="1" applyAlignment="1">
      <alignment horizontal="center" vertical="center" wrapText="1"/>
    </xf>
    <xf numFmtId="0" fontId="0" fillId="21" borderId="134" xfId="0" applyFill="1" applyBorder="1"/>
    <xf numFmtId="0" fontId="19" fillId="30" borderId="263" xfId="0" applyFont="1" applyFill="1" applyBorder="1" applyAlignment="1">
      <alignment horizontal="center" vertical="center" wrapText="1"/>
    </xf>
    <xf numFmtId="0" fontId="20" fillId="6" borderId="264" xfId="0" applyFont="1" applyFill="1" applyBorder="1" applyAlignment="1">
      <alignment horizontal="center" vertical="center" wrapText="1"/>
    </xf>
    <xf numFmtId="0" fontId="19" fillId="30" borderId="265" xfId="0" applyFont="1" applyFill="1" applyBorder="1" applyAlignment="1">
      <alignment horizontal="center" vertical="center" wrapText="1"/>
    </xf>
    <xf numFmtId="0" fontId="20" fillId="0" borderId="255" xfId="0" applyFont="1" applyBorder="1" applyAlignment="1">
      <alignment horizontal="center" vertical="center" wrapText="1"/>
    </xf>
    <xf numFmtId="0" fontId="20" fillId="0" borderId="266" xfId="0" applyFont="1" applyBorder="1" applyAlignment="1">
      <alignment horizontal="center" vertical="center" wrapText="1"/>
    </xf>
    <xf numFmtId="0" fontId="20" fillId="21" borderId="266" xfId="0" applyFont="1" applyFill="1" applyBorder="1" applyAlignment="1">
      <alignment horizontal="center" vertical="center" wrapText="1"/>
    </xf>
    <xf numFmtId="0" fontId="19" fillId="30" borderId="267" xfId="0" applyFont="1" applyFill="1" applyBorder="1" applyAlignment="1">
      <alignment horizontal="center" vertical="center" wrapText="1"/>
    </xf>
    <xf numFmtId="0" fontId="18" fillId="15" borderId="26" xfId="0" applyFont="1" applyFill="1" applyBorder="1" applyAlignment="1">
      <alignment horizontal="left" vertical="top" wrapText="1"/>
    </xf>
    <xf numFmtId="0" fontId="19" fillId="0" borderId="113" xfId="0" applyFont="1" applyBorder="1" applyAlignment="1">
      <alignment horizontal="center" vertical="center" wrapText="1"/>
    </xf>
    <xf numFmtId="0" fontId="19" fillId="18" borderId="229" xfId="0" applyFont="1" applyFill="1" applyBorder="1" applyAlignment="1">
      <alignment horizontal="center" vertical="center" wrapText="1"/>
    </xf>
    <xf numFmtId="0" fontId="19" fillId="18" borderId="268" xfId="0" applyFont="1" applyFill="1" applyBorder="1" applyAlignment="1">
      <alignment horizontal="center" vertical="center" wrapText="1"/>
    </xf>
    <xf numFmtId="0" fontId="19" fillId="18" borderId="115" xfId="0" applyFont="1" applyFill="1" applyBorder="1" applyAlignment="1">
      <alignment horizontal="center" vertical="center" wrapText="1"/>
    </xf>
    <xf numFmtId="0" fontId="17" fillId="20" borderId="103" xfId="0" applyFont="1" applyFill="1" applyBorder="1" applyAlignment="1">
      <alignment vertical="top"/>
    </xf>
    <xf numFmtId="0" fontId="19" fillId="18" borderId="53" xfId="0" applyFont="1" applyFill="1" applyBorder="1" applyAlignment="1">
      <alignment horizontal="center" vertical="center" wrapText="1"/>
    </xf>
    <xf numFmtId="0" fontId="19" fillId="0" borderId="229" xfId="0" applyFont="1" applyBorder="1" applyAlignment="1">
      <alignment horizontal="center" vertical="center" wrapText="1"/>
    </xf>
    <xf numFmtId="0" fontId="19" fillId="0" borderId="237" xfId="0" applyFont="1" applyBorder="1" applyAlignment="1">
      <alignment horizontal="center" vertical="center" wrapText="1"/>
    </xf>
    <xf numFmtId="0" fontId="19" fillId="20" borderId="0" xfId="0" applyFont="1" applyFill="1" applyAlignment="1">
      <alignment horizontal="center" vertical="center" wrapText="1"/>
    </xf>
    <xf numFmtId="0" fontId="0" fillId="15" borderId="28" xfId="0" applyFill="1" applyBorder="1" applyAlignment="1">
      <alignment horizontal="left" vertical="top"/>
    </xf>
    <xf numFmtId="0" fontId="20" fillId="6" borderId="46" xfId="0" applyFont="1" applyFill="1" applyBorder="1" applyAlignment="1">
      <alignment horizontal="center" vertical="center" wrapText="1"/>
    </xf>
    <xf numFmtId="0" fontId="20" fillId="0" borderId="46" xfId="0" applyFont="1" applyBorder="1" applyAlignment="1">
      <alignment horizontal="center" vertical="center" wrapText="1"/>
    </xf>
    <xf numFmtId="0" fontId="20" fillId="0" borderId="188" xfId="0" applyFont="1" applyBorder="1" applyAlignment="1">
      <alignment horizontal="center" vertical="center" wrapText="1"/>
    </xf>
    <xf numFmtId="0" fontId="20" fillId="21" borderId="188" xfId="0" applyFont="1" applyFill="1" applyBorder="1" applyAlignment="1">
      <alignment horizontal="center" vertical="center" wrapText="1"/>
    </xf>
    <xf numFmtId="0" fontId="0" fillId="15" borderId="45" xfId="0" applyFill="1" applyBorder="1" applyAlignment="1">
      <alignment horizontal="left" vertical="top"/>
    </xf>
    <xf numFmtId="0" fontId="19" fillId="30" borderId="269" xfId="0" applyFont="1" applyFill="1" applyBorder="1" applyAlignment="1">
      <alignment horizontal="center" vertical="center" wrapText="1"/>
    </xf>
    <xf numFmtId="0" fontId="7" fillId="0" borderId="105" xfId="0" applyFont="1" applyBorder="1" applyAlignment="1">
      <alignment vertical="top"/>
    </xf>
    <xf numFmtId="0" fontId="28" fillId="0" borderId="105" xfId="0" applyFont="1" applyBorder="1" applyAlignment="1">
      <alignment vertical="top"/>
    </xf>
    <xf numFmtId="0" fontId="18" fillId="15" borderId="27" xfId="0" applyFont="1" applyFill="1" applyBorder="1" applyAlignment="1">
      <alignment horizontal="left" vertical="top" wrapText="1"/>
    </xf>
    <xf numFmtId="0" fontId="29" fillId="14" borderId="79" xfId="0" applyFont="1" applyFill="1" applyBorder="1" applyAlignment="1">
      <alignment horizontal="left" vertical="top" wrapText="1"/>
    </xf>
    <xf numFmtId="0" fontId="20" fillId="30" borderId="128" xfId="0" applyFont="1" applyFill="1" applyBorder="1" applyAlignment="1">
      <alignment horizontal="center" vertical="center" wrapText="1"/>
    </xf>
    <xf numFmtId="0" fontId="20" fillId="61" borderId="7" xfId="0" applyFont="1" applyFill="1" applyBorder="1" applyAlignment="1">
      <alignment horizontal="center" vertical="center" wrapText="1"/>
    </xf>
    <xf numFmtId="0" fontId="19" fillId="61" borderId="78" xfId="0" applyFont="1" applyFill="1" applyBorder="1" applyAlignment="1">
      <alignment horizontal="center" vertical="center" wrapText="1"/>
    </xf>
    <xf numFmtId="0" fontId="19" fillId="30" borderId="7" xfId="0" applyFont="1" applyFill="1" applyBorder="1" applyAlignment="1">
      <alignment horizontal="center" vertical="center" wrapText="1"/>
    </xf>
    <xf numFmtId="0" fontId="19" fillId="16" borderId="10" xfId="0" applyFont="1" applyFill="1" applyBorder="1" applyAlignment="1">
      <alignment horizontal="center" vertical="center" wrapText="1"/>
    </xf>
    <xf numFmtId="0" fontId="28" fillId="0" borderId="103" xfId="0" applyFont="1" applyBorder="1" applyAlignment="1">
      <alignment vertical="top" wrapText="1"/>
    </xf>
    <xf numFmtId="0" fontId="0" fillId="15" borderId="29" xfId="0" applyFill="1" applyBorder="1" applyAlignment="1">
      <alignment horizontal="left" vertical="top"/>
    </xf>
    <xf numFmtId="0" fontId="29" fillId="14" borderId="80" xfId="0" applyFont="1" applyFill="1" applyBorder="1" applyAlignment="1">
      <alignment horizontal="left" vertical="top" wrapText="1"/>
    </xf>
    <xf numFmtId="0" fontId="19" fillId="61" borderId="96" xfId="0" applyFont="1" applyFill="1" applyBorder="1" applyAlignment="1">
      <alignment horizontal="center" vertical="center" wrapText="1"/>
    </xf>
    <xf numFmtId="0" fontId="19" fillId="0" borderId="42" xfId="0" applyFont="1" applyBorder="1" applyAlignment="1">
      <alignment horizontal="center" vertical="center" wrapText="1"/>
    </xf>
    <xf numFmtId="0" fontId="0" fillId="15" borderId="40" xfId="0" applyFill="1" applyBorder="1" applyAlignment="1">
      <alignment horizontal="left" vertical="top"/>
    </xf>
    <xf numFmtId="0" fontId="29" fillId="14" borderId="81" xfId="0" applyFont="1" applyFill="1" applyBorder="1" applyAlignment="1">
      <alignment horizontal="left" vertical="top" wrapText="1"/>
    </xf>
    <xf numFmtId="0" fontId="20" fillId="30" borderId="9" xfId="0" applyFont="1" applyFill="1" applyBorder="1" applyAlignment="1">
      <alignment horizontal="center" vertical="center" wrapText="1"/>
    </xf>
    <xf numFmtId="0" fontId="17" fillId="0" borderId="108" xfId="0" applyFont="1" applyBorder="1" applyAlignment="1">
      <alignment vertical="top"/>
    </xf>
    <xf numFmtId="0" fontId="19" fillId="0" borderId="36" xfId="0" applyFont="1" applyBorder="1" applyAlignment="1">
      <alignment horizontal="center" vertical="center" wrapText="1"/>
    </xf>
    <xf numFmtId="0" fontId="29" fillId="14" borderId="270" xfId="0" applyFont="1" applyFill="1" applyBorder="1" applyAlignment="1">
      <alignment horizontal="left" vertical="top" wrapText="1"/>
    </xf>
    <xf numFmtId="0" fontId="19" fillId="21" borderId="10" xfId="0" applyFont="1" applyFill="1" applyBorder="1" applyAlignment="1">
      <alignment horizontal="center" vertical="center" wrapText="1"/>
    </xf>
    <xf numFmtId="0" fontId="18" fillId="29" borderId="106" xfId="0" applyFont="1" applyFill="1" applyBorder="1" applyAlignment="1">
      <alignment horizontal="left" vertical="top" wrapText="1"/>
    </xf>
    <xf numFmtId="0" fontId="17" fillId="0" borderId="29" xfId="0" applyFont="1" applyBorder="1" applyAlignment="1">
      <alignment vertical="top"/>
    </xf>
    <xf numFmtId="0" fontId="17" fillId="20" borderId="10" xfId="0" applyFont="1" applyFill="1" applyBorder="1" applyAlignment="1">
      <alignment vertical="top"/>
    </xf>
    <xf numFmtId="0" fontId="65" fillId="16" borderId="114" xfId="0" applyFont="1" applyFill="1" applyBorder="1" applyAlignment="1">
      <alignment horizontal="center" vertical="center" wrapText="1"/>
    </xf>
    <xf numFmtId="0" fontId="19" fillId="55" borderId="114" xfId="0" applyFont="1" applyFill="1" applyBorder="1" applyAlignment="1">
      <alignment horizontal="center" vertical="center" wrapText="1"/>
    </xf>
    <xf numFmtId="0" fontId="20" fillId="0" borderId="86" xfId="0" applyFont="1" applyBorder="1" applyAlignment="1">
      <alignment horizontal="center" vertical="center" wrapText="1"/>
    </xf>
    <xf numFmtId="0" fontId="20" fillId="21" borderId="7" xfId="0" applyFont="1" applyFill="1" applyBorder="1" applyAlignment="1">
      <alignment horizontal="center" vertical="center" wrapText="1"/>
    </xf>
    <xf numFmtId="0" fontId="19" fillId="62" borderId="114" xfId="0" applyFont="1" applyFill="1" applyBorder="1" applyAlignment="1">
      <alignment horizontal="center" vertical="center" wrapText="1"/>
    </xf>
    <xf numFmtId="0" fontId="17" fillId="0" borderId="10" xfId="0" applyFont="1" applyBorder="1" applyAlignment="1">
      <alignment vertical="top"/>
    </xf>
    <xf numFmtId="0" fontId="20" fillId="0" borderId="7" xfId="0" applyFont="1" applyBorder="1" applyAlignment="1">
      <alignment horizontal="center" vertical="center" wrapText="1"/>
    </xf>
    <xf numFmtId="0" fontId="0" fillId="0" borderId="29" xfId="0" applyBorder="1" applyAlignment="1">
      <alignment horizontal="left" vertical="top"/>
    </xf>
    <xf numFmtId="0" fontId="20" fillId="6" borderId="271" xfId="0" applyFont="1" applyFill="1" applyBorder="1" applyAlignment="1">
      <alignment horizontal="center" vertical="center" wrapText="1"/>
    </xf>
    <xf numFmtId="0" fontId="17" fillId="20" borderId="41" xfId="0" applyFont="1" applyFill="1" applyBorder="1" applyAlignment="1">
      <alignment vertical="top"/>
    </xf>
    <xf numFmtId="0" fontId="65" fillId="16" borderId="87" xfId="0" applyFont="1" applyFill="1" applyBorder="1" applyAlignment="1">
      <alignment horizontal="center" vertical="center" wrapText="1"/>
    </xf>
    <xf numFmtId="0" fontId="19" fillId="55" borderId="87" xfId="0" applyFont="1" applyFill="1" applyBorder="1" applyAlignment="1">
      <alignment horizontal="center" vertical="center" wrapText="1"/>
    </xf>
    <xf numFmtId="0" fontId="20" fillId="0" borderId="271" xfId="0" applyFont="1" applyBorder="1" applyAlignment="1">
      <alignment horizontal="center" vertical="center" wrapText="1"/>
    </xf>
    <xf numFmtId="0" fontId="19" fillId="62" borderId="87" xfId="0" applyFont="1" applyFill="1" applyBorder="1" applyAlignment="1">
      <alignment horizontal="center" vertical="center" wrapText="1"/>
    </xf>
    <xf numFmtId="0" fontId="17" fillId="0" borderId="41" xfId="0" applyFont="1" applyBorder="1" applyAlignment="1">
      <alignment vertical="top"/>
    </xf>
    <xf numFmtId="0" fontId="18" fillId="0" borderId="228" xfId="0" applyFont="1" applyBorder="1" applyAlignment="1">
      <alignment horizontal="left" vertical="top" wrapText="1"/>
    </xf>
    <xf numFmtId="0" fontId="17" fillId="0" borderId="40" xfId="0" applyFont="1" applyBorder="1" applyAlignment="1">
      <alignment vertical="top"/>
    </xf>
    <xf numFmtId="0" fontId="19" fillId="0" borderId="9" xfId="0" applyFont="1" applyBorder="1" applyAlignment="1">
      <alignment horizontal="center" vertical="center" wrapText="1"/>
    </xf>
    <xf numFmtId="0" fontId="0" fillId="0" borderId="40" xfId="0" applyBorder="1" applyAlignment="1">
      <alignment horizontal="left" vertical="top"/>
    </xf>
    <xf numFmtId="0" fontId="18" fillId="15" borderId="26" xfId="0" applyFont="1" applyFill="1" applyBorder="1" applyAlignment="1">
      <alignment horizontal="left" vertical="top" wrapText="1"/>
    </xf>
    <xf numFmtId="0" fontId="29" fillId="63" borderId="0" xfId="0" applyFont="1" applyFill="1" applyAlignment="1">
      <alignment horizontal="left" vertical="top" wrapText="1"/>
    </xf>
    <xf numFmtId="0" fontId="18" fillId="64" borderId="0" xfId="0" applyFont="1" applyFill="1" applyAlignment="1">
      <alignment horizontal="left"/>
    </xf>
    <xf numFmtId="0" fontId="20" fillId="64" borderId="0" xfId="0" applyFont="1" applyFill="1" applyAlignment="1">
      <alignment horizontal="left"/>
    </xf>
    <xf numFmtId="0" fontId="20" fillId="6" borderId="188" xfId="0" applyFont="1" applyFill="1" applyBorder="1" applyAlignment="1">
      <alignment horizontal="center" vertical="center" wrapText="1"/>
    </xf>
    <xf numFmtId="0" fontId="19" fillId="30" borderId="272" xfId="0" applyFont="1" applyFill="1" applyBorder="1" applyAlignment="1">
      <alignment horizontal="center" vertical="center" wrapText="1"/>
    </xf>
    <xf numFmtId="0" fontId="17" fillId="0" borderId="14" xfId="0" applyFont="1" applyBorder="1" applyAlignment="1">
      <alignment horizontal="left" vertical="top" wrapText="1"/>
    </xf>
    <xf numFmtId="0" fontId="17" fillId="0" borderId="6" xfId="0" applyFont="1" applyBorder="1" applyAlignment="1">
      <alignment horizontal="left" vertical="top" wrapText="1"/>
    </xf>
    <xf numFmtId="0" fontId="19" fillId="30" borderId="219" xfId="0" applyFont="1" applyFill="1" applyBorder="1" applyAlignment="1">
      <alignment horizontal="center" vertical="center" wrapText="1"/>
    </xf>
    <xf numFmtId="0" fontId="19" fillId="30" borderId="273" xfId="0" applyFont="1" applyFill="1" applyBorder="1" applyAlignment="1">
      <alignment horizontal="center" vertical="center" wrapText="1"/>
    </xf>
    <xf numFmtId="0" fontId="20" fillId="6" borderId="274" xfId="0" applyFont="1" applyFill="1" applyBorder="1" applyAlignment="1">
      <alignment horizontal="center" vertical="center" wrapText="1"/>
    </xf>
    <xf numFmtId="0" fontId="0" fillId="0" borderId="31" xfId="0" applyBorder="1"/>
    <xf numFmtId="0" fontId="21" fillId="30" borderId="27" xfId="0" applyFont="1" applyFill="1" applyBorder="1" applyAlignment="1">
      <alignment horizontal="center" vertical="center" wrapText="1"/>
    </xf>
    <xf numFmtId="0" fontId="20" fillId="30" borderId="26" xfId="0" applyFont="1" applyFill="1" applyBorder="1" applyAlignment="1">
      <alignment horizontal="center" vertical="center" wrapText="1"/>
    </xf>
    <xf numFmtId="0" fontId="29" fillId="14" borderId="123" xfId="0" applyFont="1" applyFill="1" applyBorder="1" applyAlignment="1">
      <alignment horizontal="left" vertical="top" wrapText="1"/>
    </xf>
    <xf numFmtId="0" fontId="18" fillId="15" borderId="262" xfId="0" applyFont="1" applyFill="1" applyBorder="1" applyAlignment="1">
      <alignment horizontal="left" vertical="center" wrapText="1"/>
    </xf>
    <xf numFmtId="0" fontId="20" fillId="15" borderId="31" xfId="0" applyFont="1" applyFill="1" applyBorder="1" applyAlignment="1">
      <alignment horizontal="left" vertical="center" wrapText="1"/>
    </xf>
    <xf numFmtId="0" fontId="19" fillId="21" borderId="205" xfId="0" applyFont="1" applyFill="1" applyBorder="1" applyAlignment="1">
      <alignment horizontal="center" vertical="center" wrapText="1"/>
    </xf>
    <xf numFmtId="0" fontId="19" fillId="30" borderId="275" xfId="0" applyFont="1" applyFill="1" applyBorder="1" applyAlignment="1">
      <alignment horizontal="center" vertical="center" wrapText="1"/>
    </xf>
    <xf numFmtId="0" fontId="19" fillId="30" borderId="205" xfId="0" applyFont="1" applyFill="1" applyBorder="1" applyAlignment="1">
      <alignment horizontal="center" vertical="center" wrapText="1"/>
    </xf>
    <xf numFmtId="0" fontId="20" fillId="30" borderId="276" xfId="0" applyFont="1" applyFill="1" applyBorder="1" applyAlignment="1">
      <alignment horizontal="center" vertical="center" wrapText="1"/>
    </xf>
    <xf numFmtId="0" fontId="19" fillId="30" borderId="277" xfId="0" applyFont="1" applyFill="1" applyBorder="1" applyAlignment="1">
      <alignment horizontal="center" vertical="center" wrapText="1"/>
    </xf>
    <xf numFmtId="0" fontId="19" fillId="30" borderId="278" xfId="0" applyFont="1" applyFill="1" applyBorder="1" applyAlignment="1">
      <alignment horizontal="center" vertical="center" wrapText="1"/>
    </xf>
    <xf numFmtId="0" fontId="19" fillId="30" borderId="117" xfId="0" applyFont="1" applyFill="1" applyBorder="1" applyAlignment="1">
      <alignment horizontal="center" vertical="center" wrapText="1"/>
    </xf>
    <xf numFmtId="0" fontId="19" fillId="6" borderId="276" xfId="0" applyFont="1" applyFill="1" applyBorder="1" applyAlignment="1">
      <alignment horizontal="center" vertical="center" wrapText="1"/>
    </xf>
    <xf numFmtId="0" fontId="19" fillId="30" borderId="206" xfId="0" applyFont="1" applyFill="1" applyBorder="1" applyAlignment="1">
      <alignment horizontal="center" vertical="center" wrapText="1"/>
    </xf>
    <xf numFmtId="0" fontId="19" fillId="6" borderId="0" xfId="0" applyFont="1" applyFill="1" applyAlignment="1">
      <alignment horizontal="center" vertical="center" wrapText="1"/>
    </xf>
    <xf numFmtId="0" fontId="28" fillId="0" borderId="103" xfId="0" applyFont="1" applyBorder="1" applyAlignment="1">
      <alignment vertical="top"/>
    </xf>
    <xf numFmtId="0" fontId="19" fillId="30" borderId="279" xfId="0" applyFont="1" applyFill="1" applyBorder="1" applyAlignment="1">
      <alignment horizontal="center" vertical="center" wrapText="1"/>
    </xf>
    <xf numFmtId="0" fontId="19" fillId="6" borderId="53" xfId="0" applyFont="1" applyFill="1" applyBorder="1" applyAlignment="1">
      <alignment horizontal="center" vertical="center" wrapText="1"/>
    </xf>
    <xf numFmtId="0" fontId="0" fillId="21" borderId="31" xfId="0" applyFill="1" applyBorder="1"/>
    <xf numFmtId="0" fontId="19" fillId="0" borderId="276" xfId="0" applyFont="1" applyBorder="1" applyAlignment="1">
      <alignment horizontal="center" vertical="center" wrapText="1"/>
    </xf>
    <xf numFmtId="0" fontId="19" fillId="0" borderId="205" xfId="0" applyFont="1" applyBorder="1" applyAlignment="1">
      <alignment horizontal="center" vertical="center" wrapText="1"/>
    </xf>
    <xf numFmtId="0" fontId="21" fillId="30" borderId="29" xfId="0" applyFont="1" applyFill="1" applyBorder="1" applyAlignment="1">
      <alignment horizontal="center" vertical="center" wrapText="1"/>
    </xf>
    <xf numFmtId="0" fontId="29" fillId="14" borderId="125" xfId="0" applyFont="1" applyFill="1" applyBorder="1" applyAlignment="1">
      <alignment horizontal="left" vertical="top" wrapText="1"/>
    </xf>
    <xf numFmtId="0" fontId="18" fillId="15" borderId="183" xfId="0" applyFont="1" applyFill="1" applyBorder="1" applyAlignment="1">
      <alignment horizontal="left" vertical="center" wrapText="1"/>
    </xf>
    <xf numFmtId="0" fontId="20" fillId="15" borderId="0" xfId="0" applyFont="1" applyFill="1" applyAlignment="1">
      <alignment horizontal="left" vertical="center" wrapText="1"/>
    </xf>
    <xf numFmtId="0" fontId="19" fillId="30" borderId="116" xfId="0" applyFont="1" applyFill="1" applyBorder="1" applyAlignment="1">
      <alignment horizontal="center" vertical="center" wrapText="1"/>
    </xf>
    <xf numFmtId="0" fontId="19" fillId="0" borderId="144" xfId="0" applyFont="1" applyBorder="1" applyAlignment="1">
      <alignment horizontal="center" vertical="center" wrapText="1"/>
    </xf>
    <xf numFmtId="0" fontId="19" fillId="21" borderId="144" xfId="0" applyFont="1" applyFill="1" applyBorder="1" applyAlignment="1">
      <alignment horizontal="center" vertical="center" wrapText="1"/>
    </xf>
    <xf numFmtId="0" fontId="0" fillId="21" borderId="25" xfId="0" applyFill="1" applyBorder="1" applyAlignment="1">
      <alignment vertical="top"/>
    </xf>
    <xf numFmtId="0" fontId="0" fillId="0" borderId="196" xfId="0" applyBorder="1"/>
    <xf numFmtId="0" fontId="21" fillId="30" borderId="40" xfId="0" applyFont="1" applyFill="1" applyBorder="1" applyAlignment="1">
      <alignment horizontal="center" vertical="center" wrapText="1"/>
    </xf>
    <xf numFmtId="0" fontId="20" fillId="30" borderId="45" xfId="0" applyFont="1" applyFill="1" applyBorder="1" applyAlignment="1">
      <alignment horizontal="center" vertical="center" wrapText="1"/>
    </xf>
    <xf numFmtId="0" fontId="29" fillId="14" borderId="280" xfId="0" applyFont="1" applyFill="1" applyBorder="1" applyAlignment="1">
      <alignment horizontal="left" vertical="top" wrapText="1"/>
    </xf>
    <xf numFmtId="0" fontId="19" fillId="30" borderId="281" xfId="0" applyFont="1" applyFill="1" applyBorder="1" applyAlignment="1">
      <alignment horizontal="center" vertical="center" wrapText="1"/>
    </xf>
    <xf numFmtId="0" fontId="20" fillId="30" borderId="251" xfId="0" applyFont="1" applyFill="1" applyBorder="1" applyAlignment="1">
      <alignment horizontal="center" vertical="center" wrapText="1"/>
    </xf>
    <xf numFmtId="0" fontId="19" fillId="30" borderId="282" xfId="0" applyFont="1" applyFill="1" applyBorder="1" applyAlignment="1">
      <alignment horizontal="center" vertical="center" wrapText="1"/>
    </xf>
    <xf numFmtId="0" fontId="19" fillId="6" borderId="231" xfId="0" applyFont="1" applyFill="1" applyBorder="1" applyAlignment="1">
      <alignment horizontal="center" vertical="center" wrapText="1"/>
    </xf>
    <xf numFmtId="0" fontId="7" fillId="0" borderId="35" xfId="0" applyFont="1" applyBorder="1" applyAlignment="1">
      <alignment vertical="top" wrapText="1"/>
    </xf>
    <xf numFmtId="0" fontId="55" fillId="0" borderId="26" xfId="0" applyFont="1" applyBorder="1" applyAlignment="1">
      <alignment horizontal="left" vertical="top" wrapText="1"/>
    </xf>
    <xf numFmtId="0" fontId="55" fillId="34" borderId="26" xfId="0" applyFont="1" applyFill="1" applyBorder="1" applyAlignment="1">
      <alignment horizontal="left" vertical="top" wrapText="1"/>
    </xf>
    <xf numFmtId="0" fontId="7" fillId="0" borderId="35" xfId="0" applyFont="1" applyBorder="1" applyAlignment="1">
      <alignment vertical="top"/>
    </xf>
    <xf numFmtId="0" fontId="19" fillId="6" borderId="183" xfId="0" applyFont="1" applyFill="1" applyBorder="1" applyAlignment="1">
      <alignment horizontal="center" vertical="center" wrapText="1"/>
    </xf>
    <xf numFmtId="0" fontId="19" fillId="6" borderId="251" xfId="0" applyFont="1" applyFill="1" applyBorder="1" applyAlignment="1">
      <alignment horizontal="center" vertical="center" wrapText="1"/>
    </xf>
    <xf numFmtId="0" fontId="19" fillId="30" borderId="283" xfId="0" applyFont="1" applyFill="1" applyBorder="1" applyAlignment="1">
      <alignment horizontal="center" vertical="center" wrapText="1"/>
    </xf>
    <xf numFmtId="0" fontId="0" fillId="21" borderId="196" xfId="0" applyFill="1" applyBorder="1"/>
    <xf numFmtId="0" fontId="19" fillId="0" borderId="231" xfId="0" applyFont="1" applyBorder="1" applyAlignment="1">
      <alignment horizontal="center" vertical="center" wrapText="1"/>
    </xf>
    <xf numFmtId="0" fontId="19" fillId="0" borderId="272" xfId="0" applyFont="1" applyBorder="1" applyAlignment="1">
      <alignment horizontal="center" vertical="center" wrapText="1"/>
    </xf>
    <xf numFmtId="0" fontId="19" fillId="21" borderId="272" xfId="0" applyFont="1" applyFill="1" applyBorder="1" applyAlignment="1">
      <alignment horizontal="center" vertical="center" wrapText="1"/>
    </xf>
    <xf numFmtId="0" fontId="18" fillId="29" borderId="34" xfId="0" applyFont="1" applyFill="1" applyBorder="1" applyAlignment="1">
      <alignment horizontal="left" vertical="top" wrapText="1"/>
    </xf>
    <xf numFmtId="0" fontId="21" fillId="30" borderId="27" xfId="0" applyFont="1" applyFill="1" applyBorder="1" applyAlignment="1">
      <alignment horizontal="center" vertical="center" wrapText="1"/>
    </xf>
    <xf numFmtId="0" fontId="20" fillId="30" borderId="228" xfId="0" applyFont="1" applyFill="1" applyBorder="1" applyAlignment="1">
      <alignment horizontal="center" vertical="center" wrapText="1"/>
    </xf>
    <xf numFmtId="0" fontId="20" fillId="45" borderId="11" xfId="0" applyFont="1" applyFill="1" applyBorder="1" applyAlignment="1">
      <alignment horizontal="center" vertical="center" wrapText="1"/>
    </xf>
    <xf numFmtId="0" fontId="18" fillId="15" borderId="271" xfId="0" applyFont="1" applyFill="1" applyBorder="1" applyAlignment="1">
      <alignment horizontal="left" vertical="center" wrapText="1"/>
    </xf>
    <xf numFmtId="0" fontId="20" fillId="15" borderId="7" xfId="0" applyFont="1" applyFill="1" applyBorder="1" applyAlignment="1">
      <alignment horizontal="left" vertical="center" wrapText="1"/>
    </xf>
    <xf numFmtId="0" fontId="19" fillId="30" borderId="214" xfId="0" applyFont="1" applyFill="1" applyBorder="1" applyAlignment="1">
      <alignment horizontal="center" vertical="center" wrapText="1"/>
    </xf>
    <xf numFmtId="0" fontId="19" fillId="6" borderId="271" xfId="0" applyFont="1" applyFill="1" applyBorder="1" applyAlignment="1">
      <alignment horizontal="center" vertical="center" wrapText="1"/>
    </xf>
    <xf numFmtId="0" fontId="17" fillId="0" borderId="62" xfId="0" applyFont="1" applyBorder="1" applyAlignment="1">
      <alignment vertical="top" wrapText="1"/>
    </xf>
    <xf numFmtId="0" fontId="19" fillId="30" borderId="284" xfId="0" applyFont="1" applyFill="1" applyBorder="1" applyAlignment="1">
      <alignment horizontal="center" vertical="center" wrapText="1"/>
    </xf>
    <xf numFmtId="0" fontId="19" fillId="0" borderId="89" xfId="0" applyFont="1" applyBorder="1" applyAlignment="1">
      <alignment horizontal="center" vertical="center" wrapText="1"/>
    </xf>
    <xf numFmtId="0" fontId="21" fillId="30" borderId="29" xfId="0" applyFont="1" applyFill="1" applyBorder="1" applyAlignment="1">
      <alignment horizontal="center" vertical="center" wrapText="1"/>
    </xf>
    <xf numFmtId="0" fontId="20" fillId="30" borderId="102" xfId="0" applyFont="1" applyFill="1" applyBorder="1" applyAlignment="1">
      <alignment horizontal="center" vertical="center" wrapText="1"/>
    </xf>
    <xf numFmtId="0" fontId="20" fillId="45" borderId="42" xfId="0" applyFont="1" applyFill="1" applyBorder="1" applyAlignment="1">
      <alignment horizontal="center" vertical="center" wrapText="1"/>
    </xf>
    <xf numFmtId="0" fontId="19" fillId="0" borderId="53" xfId="0" applyFont="1" applyBorder="1" applyAlignment="1">
      <alignment horizontal="center" vertical="center" wrapText="1"/>
    </xf>
    <xf numFmtId="0" fontId="19" fillId="18" borderId="116" xfId="0" applyFont="1" applyFill="1" applyBorder="1" applyAlignment="1">
      <alignment horizontal="center" vertical="center" wrapText="1"/>
    </xf>
    <xf numFmtId="0" fontId="19" fillId="18" borderId="118" xfId="0" applyFont="1" applyFill="1" applyBorder="1" applyAlignment="1">
      <alignment horizontal="center" vertical="center" wrapText="1"/>
    </xf>
    <xf numFmtId="0" fontId="19" fillId="18" borderId="57" xfId="0" applyFont="1" applyFill="1" applyBorder="1" applyAlignment="1">
      <alignment horizontal="center" vertical="center" wrapText="1"/>
    </xf>
    <xf numFmtId="0" fontId="19" fillId="18" borderId="94" xfId="0" applyFont="1" applyFill="1" applyBorder="1" applyAlignment="1">
      <alignment horizontal="center" vertical="center" wrapText="1"/>
    </xf>
    <xf numFmtId="0" fontId="20" fillId="18" borderId="53" xfId="0" applyFont="1" applyFill="1" applyBorder="1" applyAlignment="1">
      <alignment horizontal="center" vertical="center" wrapText="1"/>
    </xf>
    <xf numFmtId="0" fontId="19" fillId="18" borderId="204" xfId="0" applyFont="1" applyFill="1" applyBorder="1" applyAlignment="1">
      <alignment horizontal="center" vertical="center" wrapText="1"/>
    </xf>
    <xf numFmtId="0" fontId="19" fillId="18" borderId="96" xfId="0" applyFont="1" applyFill="1" applyBorder="1" applyAlignment="1">
      <alignment horizontal="center" vertical="center" wrapText="1"/>
    </xf>
    <xf numFmtId="0" fontId="19" fillId="18" borderId="63" xfId="0" applyFont="1" applyFill="1" applyBorder="1" applyAlignment="1">
      <alignment horizontal="center" vertical="center" wrapText="1"/>
    </xf>
    <xf numFmtId="0" fontId="19" fillId="18" borderId="84" xfId="0" applyFont="1" applyFill="1" applyBorder="1" applyAlignment="1">
      <alignment horizontal="center" vertical="center" wrapText="1"/>
    </xf>
    <xf numFmtId="0" fontId="19" fillId="18" borderId="112" xfId="0" applyFont="1" applyFill="1" applyBorder="1" applyAlignment="1">
      <alignment horizontal="center" vertical="center" wrapText="1"/>
    </xf>
    <xf numFmtId="0" fontId="17" fillId="0" borderId="6" xfId="0" applyFont="1" applyBorder="1" applyAlignment="1">
      <alignment vertical="top" wrapText="1"/>
    </xf>
    <xf numFmtId="0" fontId="19" fillId="65" borderId="0" xfId="0" applyFont="1" applyFill="1" applyAlignment="1">
      <alignment horizontal="center" vertical="center" wrapText="1"/>
    </xf>
    <xf numFmtId="0" fontId="20" fillId="45" borderId="36" xfId="0" applyFont="1" applyFill="1" applyBorder="1" applyAlignment="1">
      <alignment horizontal="center" vertical="center" wrapText="1"/>
    </xf>
    <xf numFmtId="0" fontId="18" fillId="45" borderId="227" xfId="0" applyFont="1" applyFill="1" applyBorder="1" applyAlignment="1">
      <alignment horizontal="left" vertical="center" wrapText="1"/>
    </xf>
    <xf numFmtId="0" fontId="20" fillId="45" borderId="9" xfId="0" applyFont="1" applyFill="1" applyBorder="1" applyAlignment="1">
      <alignment horizontal="left" vertical="center" wrapText="1"/>
    </xf>
    <xf numFmtId="0" fontId="19" fillId="18" borderId="0" xfId="0" applyFont="1" applyFill="1" applyAlignment="1">
      <alignment horizontal="center" vertical="center" wrapText="1"/>
    </xf>
    <xf numFmtId="0" fontId="19" fillId="18" borderId="46" xfId="0" applyFont="1" applyFill="1" applyBorder="1" applyAlignment="1">
      <alignment horizontal="center" vertical="center" wrapText="1"/>
    </xf>
    <xf numFmtId="0" fontId="19" fillId="18" borderId="208" xfId="0" applyFont="1" applyFill="1" applyBorder="1" applyAlignment="1">
      <alignment horizontal="center" vertical="center" wrapText="1"/>
    </xf>
    <xf numFmtId="0" fontId="19" fillId="18" borderId="50" xfId="0" applyFont="1" applyFill="1" applyBorder="1" applyAlignment="1">
      <alignment horizontal="center" vertical="center" wrapText="1"/>
    </xf>
    <xf numFmtId="0" fontId="19" fillId="18" borderId="9" xfId="0" applyFont="1" applyFill="1" applyBorder="1" applyAlignment="1">
      <alignment horizontal="center" vertical="center" wrapText="1"/>
    </xf>
    <xf numFmtId="0" fontId="19" fillId="18" borderId="132" xfId="0" applyFont="1" applyFill="1" applyBorder="1" applyAlignment="1">
      <alignment horizontal="center" vertical="center" wrapText="1"/>
    </xf>
    <xf numFmtId="0" fontId="17" fillId="0" borderId="4" xfId="0" applyFont="1" applyBorder="1" applyAlignment="1">
      <alignment vertical="top" wrapText="1"/>
    </xf>
    <xf numFmtId="0" fontId="19" fillId="6" borderId="227" xfId="0" applyFont="1" applyFill="1" applyBorder="1" applyAlignment="1">
      <alignment horizontal="center" vertical="center" wrapText="1"/>
    </xf>
    <xf numFmtId="0" fontId="20" fillId="30" borderId="0" xfId="0" applyFont="1" applyFill="1" applyAlignment="1">
      <alignment horizontal="center" vertical="center" wrapText="1"/>
    </xf>
    <xf numFmtId="0" fontId="18" fillId="0" borderId="79" xfId="0" applyFont="1" applyBorder="1" applyAlignment="1">
      <alignment horizontal="left" vertical="top" wrapText="1"/>
    </xf>
    <xf numFmtId="0" fontId="57" fillId="14" borderId="11" xfId="0" applyFont="1" applyFill="1" applyBorder="1" applyAlignment="1">
      <alignment horizontal="left" vertical="top" wrapText="1"/>
    </xf>
    <xf numFmtId="0" fontId="18" fillId="45" borderId="0" xfId="0" applyFont="1" applyFill="1" applyAlignment="1">
      <alignment horizontal="left" vertical="center" wrapText="1"/>
    </xf>
    <xf numFmtId="0" fontId="20" fillId="45" borderId="0" xfId="0" applyFont="1" applyFill="1" applyAlignment="1">
      <alignment horizontal="left" vertical="center" wrapText="1"/>
    </xf>
    <xf numFmtId="0" fontId="19" fillId="18" borderId="109" xfId="0" applyFont="1" applyFill="1" applyBorder="1" applyAlignment="1">
      <alignment horizontal="center" vertical="center" wrapText="1"/>
    </xf>
    <xf numFmtId="0" fontId="19" fillId="18" borderId="285" xfId="0" applyFont="1" applyFill="1" applyBorder="1" applyAlignment="1">
      <alignment horizontal="center" vertical="center" wrapText="1"/>
    </xf>
    <xf numFmtId="0" fontId="19" fillId="18" borderId="286" xfId="0" applyFont="1" applyFill="1" applyBorder="1" applyAlignment="1">
      <alignment horizontal="center" vertical="center" wrapText="1"/>
    </xf>
    <xf numFmtId="0" fontId="20" fillId="18" borderId="0" xfId="0" applyFont="1" applyFill="1" applyAlignment="1">
      <alignment horizontal="center" vertical="center" wrapText="1"/>
    </xf>
    <xf numFmtId="0" fontId="19" fillId="18" borderId="41" xfId="0" applyFont="1" applyFill="1" applyBorder="1" applyAlignment="1">
      <alignment horizontal="center" vertical="center" wrapText="1"/>
    </xf>
    <xf numFmtId="0" fontId="19" fillId="18" borderId="42" xfId="0" applyFont="1" applyFill="1" applyBorder="1" applyAlignment="1">
      <alignment horizontal="center" vertical="center" wrapText="1"/>
    </xf>
    <xf numFmtId="0" fontId="17" fillId="0" borderId="33" xfId="0" applyFont="1" applyBorder="1" applyAlignment="1">
      <alignment horizontal="left" vertical="top"/>
    </xf>
    <xf numFmtId="0" fontId="17" fillId="20" borderId="234" xfId="0" applyFont="1" applyFill="1" applyBorder="1" applyAlignment="1">
      <alignment horizontal="left" vertical="top" wrapText="1"/>
    </xf>
    <xf numFmtId="0" fontId="17" fillId="20" borderId="287" xfId="0" applyFont="1" applyFill="1" applyBorder="1" applyAlignment="1">
      <alignment horizontal="left" vertical="top" wrapText="1"/>
    </xf>
    <xf numFmtId="0" fontId="17" fillId="18" borderId="234" xfId="0" applyFont="1" applyFill="1" applyBorder="1" applyAlignment="1">
      <alignment horizontal="left" vertical="top" wrapText="1"/>
    </xf>
    <xf numFmtId="0" fontId="17" fillId="66" borderId="287" xfId="0" applyFont="1" applyFill="1" applyBorder="1" applyAlignment="1">
      <alignment horizontal="left" vertical="top" wrapText="1"/>
    </xf>
    <xf numFmtId="0" fontId="19" fillId="66" borderId="0" xfId="0" applyFont="1" applyFill="1" applyAlignment="1">
      <alignment horizontal="center" vertical="center" wrapText="1"/>
    </xf>
    <xf numFmtId="0" fontId="19" fillId="6" borderId="7" xfId="0" applyFont="1" applyFill="1" applyBorder="1" applyAlignment="1">
      <alignment horizontal="center" vertical="center" wrapText="1"/>
    </xf>
    <xf numFmtId="0" fontId="19" fillId="21" borderId="234" xfId="0" applyFont="1" applyFill="1" applyBorder="1" applyAlignment="1">
      <alignment horizontal="center" vertical="center" wrapText="1"/>
    </xf>
    <xf numFmtId="0" fontId="17" fillId="18" borderId="287" xfId="0" applyFont="1" applyFill="1" applyBorder="1" applyAlignment="1">
      <alignment horizontal="left" vertical="top" wrapText="1"/>
    </xf>
    <xf numFmtId="0" fontId="19" fillId="30" borderId="288" xfId="0" applyFont="1" applyFill="1" applyBorder="1" applyAlignment="1">
      <alignment horizontal="center" vertical="center" wrapText="1"/>
    </xf>
    <xf numFmtId="0" fontId="17" fillId="18" borderId="123" xfId="0" applyFont="1" applyFill="1" applyBorder="1" applyAlignment="1">
      <alignment horizontal="left" vertical="top" wrapText="1"/>
    </xf>
    <xf numFmtId="0" fontId="19" fillId="18" borderId="7" xfId="0" applyFont="1" applyFill="1" applyBorder="1" applyAlignment="1">
      <alignment horizontal="center" vertical="center" wrapText="1"/>
    </xf>
    <xf numFmtId="0" fontId="19" fillId="18" borderId="11" xfId="0" applyFont="1" applyFill="1" applyBorder="1" applyAlignment="1">
      <alignment horizontal="center" vertical="center" wrapText="1"/>
    </xf>
    <xf numFmtId="0" fontId="21" fillId="30" borderId="40" xfId="0" applyFont="1" applyFill="1" applyBorder="1" applyAlignment="1">
      <alignment horizontal="center" vertical="center" wrapText="1"/>
    </xf>
    <xf numFmtId="0" fontId="20" fillId="30" borderId="196" xfId="0" applyFont="1" applyFill="1" applyBorder="1" applyAlignment="1">
      <alignment horizontal="center" vertical="center" wrapText="1"/>
    </xf>
    <xf numFmtId="0" fontId="18" fillId="0" borderId="81" xfId="0" applyFont="1" applyBorder="1" applyAlignment="1">
      <alignment horizontal="left" vertical="top" wrapText="1"/>
    </xf>
    <xf numFmtId="0" fontId="57" fillId="14" borderId="42" xfId="0" applyFont="1" applyFill="1" applyBorder="1" applyAlignment="1">
      <alignment horizontal="left" vertical="top" wrapText="1"/>
    </xf>
    <xf numFmtId="0" fontId="19" fillId="18" borderId="253" xfId="0" applyFont="1" applyFill="1" applyBorder="1" applyAlignment="1">
      <alignment horizontal="center" vertical="center" wrapText="1"/>
    </xf>
    <xf numFmtId="0" fontId="17" fillId="18" borderId="228" xfId="0" applyFont="1" applyFill="1" applyBorder="1" applyAlignment="1">
      <alignment horizontal="left" vertical="top" wrapText="1"/>
    </xf>
    <xf numFmtId="0" fontId="17" fillId="18" borderId="80" xfId="0" applyFont="1" applyFill="1" applyBorder="1" applyAlignment="1">
      <alignment horizontal="left" vertical="top" wrapText="1"/>
    </xf>
    <xf numFmtId="0" fontId="0" fillId="0" borderId="27" xfId="0" applyBorder="1"/>
    <xf numFmtId="0" fontId="0" fillId="0" borderId="228" xfId="0" applyBorder="1"/>
    <xf numFmtId="0" fontId="18" fillId="0" borderId="124" xfId="0" applyFont="1" applyBorder="1" applyAlignment="1">
      <alignment horizontal="left" vertical="top" wrapText="1"/>
    </xf>
    <xf numFmtId="0" fontId="18" fillId="14" borderId="19" xfId="0" applyFont="1" applyFill="1" applyBorder="1" applyAlignment="1">
      <alignment horizontal="left" vertical="top" wrapText="1"/>
    </xf>
    <xf numFmtId="0" fontId="18" fillId="18" borderId="80" xfId="0" applyFont="1" applyFill="1" applyBorder="1" applyAlignment="1">
      <alignment horizontal="left" vertical="top" wrapText="1"/>
    </xf>
    <xf numFmtId="0" fontId="17" fillId="0" borderId="51" xfId="0" applyFont="1" applyBorder="1" applyAlignment="1">
      <alignment vertical="top"/>
    </xf>
    <xf numFmtId="0" fontId="18" fillId="18" borderId="107" xfId="0" applyFont="1" applyFill="1" applyBorder="1" applyAlignment="1">
      <alignment horizontal="left" vertical="top" wrapText="1"/>
    </xf>
    <xf numFmtId="0" fontId="17" fillId="0" borderId="37" xfId="0" applyFont="1" applyBorder="1" applyAlignment="1">
      <alignment horizontal="left" vertical="top"/>
    </xf>
    <xf numFmtId="0" fontId="17" fillId="0" borderId="62" xfId="0" applyFont="1" applyBorder="1" applyAlignment="1">
      <alignment vertical="top"/>
    </xf>
    <xf numFmtId="0" fontId="0" fillId="0" borderId="62" xfId="0" applyBorder="1" applyAlignment="1">
      <alignment vertical="top"/>
    </xf>
    <xf numFmtId="0" fontId="0" fillId="21" borderId="107" xfId="0" applyFill="1" applyBorder="1"/>
    <xf numFmtId="0" fontId="20" fillId="30" borderId="102" xfId="0" applyFont="1" applyFill="1" applyBorder="1" applyAlignment="1">
      <alignment horizontal="center" vertical="center" wrapText="1"/>
    </xf>
    <xf numFmtId="0" fontId="18" fillId="0" borderId="107" xfId="0" applyFont="1" applyBorder="1" applyAlignment="1">
      <alignment horizontal="left" vertical="top" wrapText="1"/>
    </xf>
    <xf numFmtId="0" fontId="18" fillId="14" borderId="25" xfId="0" applyFont="1" applyFill="1" applyBorder="1" applyAlignment="1">
      <alignment horizontal="left" vertical="top" wrapText="1"/>
    </xf>
    <xf numFmtId="0" fontId="19" fillId="18" borderId="0" xfId="0" applyFont="1" applyFill="1" applyAlignment="1">
      <alignment horizontal="center" vertical="center"/>
    </xf>
    <xf numFmtId="0" fontId="17" fillId="0" borderId="30" xfId="0" applyFont="1" applyBorder="1" applyAlignment="1">
      <alignment horizontal="left" vertical="top"/>
    </xf>
    <xf numFmtId="0" fontId="19" fillId="21" borderId="107" xfId="0" applyFont="1" applyFill="1" applyBorder="1" applyAlignment="1">
      <alignment horizontal="center" vertical="center" wrapText="1"/>
    </xf>
    <xf numFmtId="0" fontId="19" fillId="65" borderId="0" xfId="0" applyFont="1" applyFill="1" applyAlignment="1">
      <alignment horizontal="center" vertical="center"/>
    </xf>
    <xf numFmtId="0" fontId="0" fillId="0" borderId="55" xfId="0" applyBorder="1" applyAlignment="1">
      <alignment vertical="top"/>
    </xf>
    <xf numFmtId="0" fontId="19" fillId="30" borderId="289" xfId="0" applyFont="1" applyFill="1" applyBorder="1" applyAlignment="1">
      <alignment horizontal="center" vertical="center" wrapText="1"/>
    </xf>
    <xf numFmtId="0" fontId="19" fillId="6" borderId="9" xfId="0" applyFont="1" applyFill="1" applyBorder="1" applyAlignment="1">
      <alignment horizontal="center" vertical="center" wrapText="1"/>
    </xf>
    <xf numFmtId="0" fontId="0" fillId="0" borderId="27" xfId="0" applyBorder="1" applyAlignment="1">
      <alignment vertical="top"/>
    </xf>
    <xf numFmtId="0" fontId="17" fillId="0" borderId="105" xfId="0" applyFont="1" applyBorder="1" applyAlignment="1">
      <alignment horizontal="left" vertical="top"/>
    </xf>
    <xf numFmtId="0" fontId="20" fillId="30" borderId="106" xfId="0" applyFont="1" applyFill="1" applyBorder="1" applyAlignment="1">
      <alignment horizontal="center" vertical="center" wrapText="1"/>
    </xf>
    <xf numFmtId="0" fontId="17" fillId="0" borderId="34" xfId="0" applyFont="1" applyBorder="1" applyAlignment="1">
      <alignment horizontal="left" vertical="top"/>
    </xf>
    <xf numFmtId="0" fontId="19" fillId="18" borderId="148" xfId="0" applyFont="1" applyFill="1" applyBorder="1" applyAlignment="1">
      <alignment horizontal="center" vertical="center" wrapText="1"/>
    </xf>
    <xf numFmtId="0" fontId="19" fillId="21" borderId="127" xfId="0" applyFont="1" applyFill="1" applyBorder="1" applyAlignment="1">
      <alignment horizontal="center" vertical="center" wrapText="1"/>
    </xf>
    <xf numFmtId="0" fontId="21" fillId="6" borderId="0" xfId="0" applyFont="1" applyFill="1" applyAlignment="1">
      <alignment horizontal="left" vertical="center" wrapText="1"/>
    </xf>
    <xf numFmtId="0" fontId="66" fillId="6" borderId="182" xfId="0" applyFont="1" applyFill="1" applyBorder="1" applyAlignment="1">
      <alignment horizontal="left" vertical="center" wrapText="1"/>
    </xf>
    <xf numFmtId="0" fontId="67" fillId="6" borderId="0" xfId="0" applyFont="1" applyFill="1" applyAlignment="1">
      <alignment vertical="top" wrapText="1"/>
    </xf>
    <xf numFmtId="0" fontId="68" fillId="6" borderId="0" xfId="0" applyFont="1" applyFill="1" applyAlignment="1">
      <alignment vertical="top" wrapText="1"/>
    </xf>
    <xf numFmtId="0" fontId="67" fillId="6" borderId="109" xfId="0" applyFont="1" applyFill="1" applyBorder="1" applyAlignment="1">
      <alignment vertical="top" wrapText="1"/>
    </xf>
    <xf numFmtId="0" fontId="67" fillId="0" borderId="0" xfId="0" applyFont="1" applyAlignment="1">
      <alignment vertical="top" wrapText="1"/>
    </xf>
    <xf numFmtId="0" fontId="67" fillId="6" borderId="0" xfId="0" applyFont="1" applyFill="1" applyAlignment="1">
      <alignment horizontal="center" vertical="top" wrapText="1"/>
    </xf>
    <xf numFmtId="0" fontId="67" fillId="18" borderId="0" xfId="0" applyFont="1" applyFill="1" applyAlignment="1">
      <alignment horizontal="center" vertical="top" wrapText="1"/>
    </xf>
    <xf numFmtId="0" fontId="67" fillId="6" borderId="41" xfId="0" applyFont="1" applyFill="1" applyBorder="1" applyAlignment="1">
      <alignment horizontal="center" vertical="top" wrapText="1"/>
    </xf>
    <xf numFmtId="0" fontId="0" fillId="6" borderId="42" xfId="0" applyFill="1" applyBorder="1"/>
    <xf numFmtId="0" fontId="19" fillId="18" borderId="290" xfId="0" applyFont="1" applyFill="1" applyBorder="1" applyAlignment="1">
      <alignment horizontal="center" vertical="center" wrapText="1"/>
    </xf>
    <xf numFmtId="43" fontId="19" fillId="18" borderId="0" xfId="5" applyFont="1" applyFill="1" applyAlignment="1">
      <alignment vertical="center"/>
    </xf>
    <xf numFmtId="0" fontId="0" fillId="6" borderId="291" xfId="0" applyFill="1" applyBorder="1"/>
    <xf numFmtId="0" fontId="0" fillId="6" borderId="148" xfId="0" applyFill="1" applyBorder="1"/>
    <xf numFmtId="0" fontId="0" fillId="21" borderId="148" xfId="0" applyFill="1" applyBorder="1"/>
    <xf numFmtId="0" fontId="0" fillId="67" borderId="0" xfId="0" applyFill="1"/>
    <xf numFmtId="0" fontId="0" fillId="68" borderId="0" xfId="0" applyFill="1"/>
    <xf numFmtId="0" fontId="19" fillId="36" borderId="109" xfId="0" applyFont="1" applyFill="1" applyBorder="1" applyAlignment="1">
      <alignment horizontal="center" vertical="center" wrapText="1"/>
    </xf>
    <xf numFmtId="0" fontId="19" fillId="36" borderId="285" xfId="0" applyFont="1" applyFill="1" applyBorder="1" applyAlignment="1">
      <alignment horizontal="center" vertical="center" wrapText="1"/>
    </xf>
    <xf numFmtId="0" fontId="19" fillId="36" borderId="286" xfId="0" applyFont="1" applyFill="1" applyBorder="1" applyAlignment="1">
      <alignment horizontal="center" vertical="center" wrapText="1"/>
    </xf>
    <xf numFmtId="43" fontId="19" fillId="30" borderId="292" xfId="5" applyFont="1" applyFill="1" applyBorder="1" applyAlignment="1">
      <alignment vertical="center"/>
    </xf>
    <xf numFmtId="0" fontId="0" fillId="18" borderId="286" xfId="0" applyFill="1" applyBorder="1"/>
    <xf numFmtId="0" fontId="19" fillId="36" borderId="7" xfId="0" applyFont="1" applyFill="1" applyBorder="1" applyAlignment="1">
      <alignment horizontal="center" vertical="center" wrapText="1"/>
    </xf>
    <xf numFmtId="0" fontId="67" fillId="18" borderId="286" xfId="0" applyFont="1" applyFill="1" applyBorder="1" applyAlignment="1">
      <alignment horizontal="center" vertical="top" wrapText="1"/>
    </xf>
    <xf numFmtId="0" fontId="19" fillId="0" borderId="152" xfId="0" applyFont="1" applyBorder="1" applyAlignment="1">
      <alignment horizontal="center" vertical="center" wrapText="1"/>
    </xf>
    <xf numFmtId="43" fontId="19" fillId="30" borderId="11" xfId="5" applyFont="1" applyFill="1" applyBorder="1" applyAlignment="1">
      <alignment vertical="center"/>
    </xf>
    <xf numFmtId="0" fontId="0" fillId="6" borderId="286" xfId="0" applyFill="1" applyBorder="1"/>
    <xf numFmtId="0" fontId="19" fillId="36" borderId="10" xfId="0" applyFont="1" applyFill="1" applyBorder="1" applyAlignment="1">
      <alignment horizontal="center" vertical="center" wrapText="1"/>
    </xf>
    <xf numFmtId="43" fontId="19" fillId="30" borderId="0" xfId="5" applyFont="1" applyFill="1" applyAlignment="1">
      <alignment vertical="center"/>
    </xf>
    <xf numFmtId="43" fontId="19" fillId="18" borderId="293" xfId="5" applyFont="1" applyFill="1" applyBorder="1" applyAlignment="1">
      <alignment vertical="center"/>
    </xf>
    <xf numFmtId="43" fontId="19" fillId="30" borderId="7" xfId="5" applyFont="1" applyFill="1" applyBorder="1" applyAlignment="1">
      <alignment vertical="center"/>
    </xf>
    <xf numFmtId="0" fontId="19" fillId="36" borderId="112" xfId="0" applyFont="1" applyFill="1" applyBorder="1" applyAlignment="1">
      <alignment horizontal="center" vertical="center" wrapText="1"/>
    </xf>
    <xf numFmtId="0" fontId="19" fillId="69" borderId="10" xfId="0" applyFont="1" applyFill="1" applyBorder="1" applyAlignment="1">
      <alignment horizontal="center" vertical="center" wrapText="1"/>
    </xf>
    <xf numFmtId="43" fontId="19" fillId="55" borderId="293" xfId="5" applyFont="1" applyFill="1" applyBorder="1" applyAlignment="1">
      <alignment vertical="center"/>
    </xf>
    <xf numFmtId="43" fontId="19" fillId="21" borderId="0" xfId="5" applyFont="1" applyFill="1" applyAlignment="1">
      <alignment vertical="center"/>
    </xf>
    <xf numFmtId="0" fontId="19" fillId="70" borderId="84" xfId="0" applyFont="1" applyFill="1" applyBorder="1" applyAlignment="1">
      <alignment horizontal="center" vertical="center" wrapText="1"/>
    </xf>
    <xf numFmtId="0" fontId="0" fillId="18" borderId="294" xfId="0" applyFill="1" applyBorder="1" applyAlignment="1">
      <alignment wrapText="1"/>
    </xf>
    <xf numFmtId="0" fontId="19" fillId="36" borderId="253" xfId="0" applyFont="1" applyFill="1" applyBorder="1" applyAlignment="1">
      <alignment horizontal="center" vertical="center" wrapText="1"/>
    </xf>
    <xf numFmtId="43" fontId="19" fillId="30" borderId="293" xfId="5" applyFont="1" applyFill="1" applyBorder="1" applyAlignment="1">
      <alignment vertical="center"/>
    </xf>
    <xf numFmtId="43" fontId="19" fillId="30" borderId="42" xfId="5" applyFont="1" applyFill="1" applyBorder="1" applyAlignment="1">
      <alignment vertical="center"/>
    </xf>
    <xf numFmtId="43" fontId="19" fillId="18" borderId="0" xfId="5" applyFont="1" applyFill="1" applyAlignment="1">
      <alignment vertical="center" wrapText="1"/>
    </xf>
    <xf numFmtId="0" fontId="19" fillId="69" borderId="41" xfId="0" applyFont="1" applyFill="1" applyBorder="1" applyAlignment="1">
      <alignment horizontal="center" vertical="center" wrapText="1"/>
    </xf>
    <xf numFmtId="0" fontId="19" fillId="20" borderId="41" xfId="0" applyFont="1" applyFill="1" applyBorder="1" applyAlignment="1">
      <alignment horizontal="center" vertical="center" wrapText="1"/>
    </xf>
    <xf numFmtId="0" fontId="0" fillId="71" borderId="0" xfId="0" applyFill="1"/>
    <xf numFmtId="0" fontId="18" fillId="36" borderId="118" xfId="0" applyFont="1" applyFill="1" applyBorder="1" applyAlignment="1">
      <alignment horizontal="left" vertical="center" wrapText="1"/>
    </xf>
    <xf numFmtId="0" fontId="17" fillId="36" borderId="53" xfId="0" applyFont="1" applyFill="1" applyBorder="1" applyAlignment="1">
      <alignment horizontal="left" vertical="center" wrapText="1"/>
    </xf>
    <xf numFmtId="0" fontId="19" fillId="36" borderId="295" xfId="0" applyFont="1" applyFill="1" applyBorder="1" applyAlignment="1">
      <alignment horizontal="center" vertical="center" wrapText="1"/>
    </xf>
    <xf numFmtId="0" fontId="19" fillId="36" borderId="148" xfId="0" applyFont="1" applyFill="1" applyBorder="1" applyAlignment="1">
      <alignment horizontal="center" vertical="center" wrapText="1"/>
    </xf>
    <xf numFmtId="43" fontId="19" fillId="30" borderId="296" xfId="5" applyFont="1" applyFill="1" applyBorder="1" applyAlignment="1">
      <alignment vertical="center" wrapText="1"/>
    </xf>
    <xf numFmtId="0" fontId="19" fillId="36" borderId="9" xfId="0" applyFont="1" applyFill="1" applyBorder="1" applyAlignment="1">
      <alignment horizontal="center" vertical="center" wrapText="1"/>
    </xf>
    <xf numFmtId="43" fontId="19" fillId="30" borderId="36" xfId="5" applyFont="1" applyFill="1" applyBorder="1" applyAlignment="1">
      <alignment vertical="center" wrapText="1"/>
    </xf>
    <xf numFmtId="0" fontId="19" fillId="30" borderId="148" xfId="0" applyFont="1" applyFill="1" applyBorder="1" applyAlignment="1">
      <alignment horizontal="center" vertical="center" wrapText="1"/>
    </xf>
    <xf numFmtId="0" fontId="19" fillId="36" borderId="50" xfId="0" applyFont="1" applyFill="1" applyBorder="1" applyAlignment="1">
      <alignment horizontal="center" vertical="center" wrapText="1"/>
    </xf>
    <xf numFmtId="43" fontId="19" fillId="30" borderId="36" xfId="5" applyFont="1" applyFill="1" applyBorder="1" applyAlignment="1">
      <alignment vertical="center"/>
    </xf>
    <xf numFmtId="43" fontId="19" fillId="30" borderId="0" xfId="5" applyFont="1" applyFill="1" applyAlignment="1">
      <alignment vertical="center" wrapText="1"/>
    </xf>
    <xf numFmtId="43" fontId="19" fillId="18" borderId="293" xfId="5" applyFont="1" applyFill="1" applyBorder="1" applyAlignment="1">
      <alignment vertical="center" wrapText="1"/>
    </xf>
    <xf numFmtId="43" fontId="19" fillId="30" borderId="9" xfId="5" applyFont="1" applyFill="1" applyBorder="1" applyAlignment="1">
      <alignment vertical="center"/>
    </xf>
    <xf numFmtId="0" fontId="19" fillId="69" borderId="50" xfId="0" applyFont="1" applyFill="1" applyBorder="1" applyAlignment="1">
      <alignment horizontal="center" vertical="center" wrapText="1"/>
    </xf>
    <xf numFmtId="43" fontId="65" fillId="16" borderId="293" xfId="5" applyFont="1" applyFill="1" applyBorder="1" applyAlignment="1">
      <alignment vertical="center" wrapText="1"/>
    </xf>
    <xf numFmtId="43" fontId="19" fillId="16" borderId="293" xfId="5" applyFont="1" applyFill="1" applyBorder="1" applyAlignment="1">
      <alignment vertical="center" wrapText="1"/>
    </xf>
    <xf numFmtId="43" fontId="19" fillId="55" borderId="293" xfId="5" applyFont="1" applyFill="1" applyBorder="1" applyAlignment="1">
      <alignment vertical="center" wrapText="1"/>
    </xf>
    <xf numFmtId="0" fontId="19" fillId="21" borderId="148" xfId="0" applyFont="1" applyFill="1" applyBorder="1" applyAlignment="1">
      <alignment horizontal="center" vertical="center" wrapText="1"/>
    </xf>
    <xf numFmtId="43" fontId="19" fillId="21" borderId="0" xfId="5" applyFont="1" applyFill="1" applyAlignment="1">
      <alignment vertical="center" wrapText="1"/>
    </xf>
    <xf numFmtId="43" fontId="19" fillId="30" borderId="293" xfId="5" applyFont="1" applyFill="1" applyBorder="1" applyAlignment="1">
      <alignment vertical="center" wrapText="1"/>
    </xf>
    <xf numFmtId="0" fontId="19" fillId="20" borderId="50" xfId="0" applyFont="1" applyFill="1" applyBorder="1" applyAlignment="1">
      <alignment horizontal="center" vertical="center" wrapText="1"/>
    </xf>
    <xf numFmtId="0" fontId="21" fillId="36" borderId="297" xfId="0" applyFont="1" applyFill="1" applyBorder="1" applyAlignment="1">
      <alignment horizontal="left" vertical="center" wrapText="1"/>
    </xf>
    <xf numFmtId="0" fontId="20" fillId="36" borderId="298" xfId="0" applyFont="1" applyFill="1" applyBorder="1" applyAlignment="1">
      <alignment horizontal="left" vertical="center" wrapText="1"/>
    </xf>
    <xf numFmtId="0" fontId="69" fillId="36" borderId="53" xfId="0" applyFont="1" applyFill="1" applyBorder="1" applyAlignment="1">
      <alignment horizontal="left" vertical="center" wrapText="1"/>
    </xf>
    <xf numFmtId="0" fontId="19" fillId="36" borderId="299" xfId="0" applyFont="1" applyFill="1" applyBorder="1" applyAlignment="1">
      <alignment horizontal="center" vertical="center" wrapText="1"/>
    </xf>
    <xf numFmtId="9" fontId="19" fillId="0" borderId="0" xfId="0" applyNumberFormat="1" applyFont="1" applyAlignment="1">
      <alignment horizontal="center" vertical="center" wrapText="1"/>
    </xf>
    <xf numFmtId="0" fontId="19" fillId="36" borderId="204" xfId="0" applyFont="1" applyFill="1" applyBorder="1" applyAlignment="1">
      <alignment horizontal="center" vertical="center" wrapText="1"/>
    </xf>
    <xf numFmtId="2" fontId="19" fillId="0" borderId="118" xfId="0" applyNumberFormat="1" applyFont="1" applyBorder="1" applyAlignment="1">
      <alignment horizontal="center" vertical="center" wrapText="1"/>
    </xf>
    <xf numFmtId="0" fontId="19" fillId="36" borderId="141" xfId="0" applyFont="1" applyFill="1" applyBorder="1" applyAlignment="1">
      <alignment horizontal="center" vertical="center" wrapText="1"/>
    </xf>
    <xf numFmtId="0" fontId="19" fillId="36" borderId="84" xfId="0" applyFont="1" applyFill="1" applyBorder="1" applyAlignment="1">
      <alignment horizontal="center" vertical="center" wrapText="1"/>
    </xf>
    <xf numFmtId="0" fontId="19" fillId="36" borderId="63" xfId="0" applyFont="1" applyFill="1" applyBorder="1" applyAlignment="1">
      <alignment horizontal="center" vertical="center" wrapText="1"/>
    </xf>
    <xf numFmtId="0" fontId="19" fillId="36" borderId="43" xfId="0" applyFont="1" applyFill="1" applyBorder="1" applyAlignment="1">
      <alignment horizontal="center" vertical="center" wrapText="1"/>
    </xf>
    <xf numFmtId="0" fontId="19" fillId="36" borderId="300" xfId="0" applyFont="1" applyFill="1" applyBorder="1" applyAlignment="1">
      <alignment horizontal="center" vertical="center" wrapText="1"/>
    </xf>
    <xf numFmtId="0" fontId="19" fillId="30" borderId="301" xfId="0" applyFont="1" applyFill="1" applyBorder="1" applyAlignment="1">
      <alignment horizontal="center" vertical="center" wrapText="1"/>
    </xf>
    <xf numFmtId="2" fontId="19" fillId="66" borderId="118" xfId="0" applyNumberFormat="1" applyFont="1" applyFill="1" applyBorder="1" applyAlignment="1">
      <alignment horizontal="center" vertical="center" wrapText="1"/>
    </xf>
    <xf numFmtId="2" fontId="19" fillId="18" borderId="118" xfId="0" applyNumberFormat="1" applyFont="1" applyFill="1" applyBorder="1" applyAlignment="1">
      <alignment horizontal="center" vertical="center" wrapText="1"/>
    </xf>
    <xf numFmtId="164" fontId="19" fillId="0" borderId="118" xfId="1" applyNumberFormat="1" applyFont="1" applyFill="1" applyBorder="1"/>
    <xf numFmtId="2" fontId="19" fillId="0" borderId="118" xfId="0" applyNumberFormat="1" applyFont="1" applyBorder="1" applyAlignment="1">
      <alignment horizontal="left" wrapText="1"/>
    </xf>
    <xf numFmtId="0" fontId="70" fillId="72" borderId="112" xfId="0" applyFont="1" applyFill="1" applyBorder="1" applyAlignment="1">
      <alignment horizontal="center" vertical="center" wrapText="1"/>
    </xf>
    <xf numFmtId="9" fontId="19" fillId="0" borderId="118" xfId="1" applyFont="1" applyFill="1" applyBorder="1"/>
    <xf numFmtId="9" fontId="19" fillId="59" borderId="118" xfId="1" applyFont="1" applyFill="1" applyBorder="1"/>
    <xf numFmtId="0" fontId="19" fillId="55" borderId="192" xfId="0" applyFont="1" applyFill="1" applyBorder="1" applyAlignment="1">
      <alignment horizontal="center" vertical="center" wrapText="1"/>
    </xf>
    <xf numFmtId="0" fontId="19" fillId="21" borderId="142" xfId="0" applyFont="1" applyFill="1" applyBorder="1" applyAlignment="1">
      <alignment horizontal="center" vertical="center" wrapText="1"/>
    </xf>
    <xf numFmtId="9" fontId="19" fillId="0" borderId="118" xfId="1" applyFont="1" applyFill="1" applyBorder="1" applyAlignment="1">
      <alignment vertical="center"/>
    </xf>
    <xf numFmtId="0" fontId="19" fillId="69" borderId="0" xfId="0" applyFont="1" applyFill="1" applyAlignment="1">
      <alignment horizontal="center" vertical="center" wrapText="1"/>
    </xf>
    <xf numFmtId="0" fontId="19" fillId="36" borderId="68" xfId="0" applyFont="1" applyFill="1" applyBorder="1" applyAlignment="1">
      <alignment horizontal="center" vertical="center" wrapText="1"/>
    </xf>
    <xf numFmtId="2" fontId="19" fillId="21" borderId="118" xfId="0" applyNumberFormat="1" applyFont="1" applyFill="1" applyBorder="1" applyAlignment="1">
      <alignment horizontal="center" vertical="center" wrapText="1"/>
    </xf>
    <xf numFmtId="0" fontId="19" fillId="36" borderId="53" xfId="0" applyFont="1" applyFill="1" applyBorder="1" applyAlignment="1">
      <alignment horizontal="center" vertical="center" wrapText="1"/>
    </xf>
    <xf numFmtId="0" fontId="19" fillId="73" borderId="112" xfId="0" applyFont="1" applyFill="1" applyBorder="1" applyAlignment="1">
      <alignment horizontal="center" vertical="center" wrapText="1"/>
    </xf>
    <xf numFmtId="0" fontId="21" fillId="3" borderId="182" xfId="0" applyFont="1" applyFill="1" applyBorder="1" applyAlignment="1">
      <alignment horizontal="center" vertical="center" wrapText="1"/>
    </xf>
    <xf numFmtId="0" fontId="21" fillId="3" borderId="0" xfId="0" applyFont="1" applyFill="1" applyAlignment="1">
      <alignment horizontal="left" vertical="center" wrapText="1"/>
    </xf>
    <xf numFmtId="0" fontId="20" fillId="74" borderId="95" xfId="0" applyFont="1" applyFill="1" applyBorder="1" applyAlignment="1">
      <alignment horizontal="left" vertical="center" wrapText="1"/>
    </xf>
    <xf numFmtId="0" fontId="20" fillId="74" borderId="28" xfId="0" applyFont="1" applyFill="1" applyBorder="1" applyAlignment="1">
      <alignment horizontal="left" vertical="center" wrapText="1"/>
    </xf>
    <xf numFmtId="0" fontId="18" fillId="74" borderId="57" xfId="0" applyFont="1" applyFill="1" applyBorder="1" applyAlignment="1">
      <alignment horizontal="left" vertical="center" wrapText="1"/>
    </xf>
    <xf numFmtId="0" fontId="20" fillId="74" borderId="57" xfId="0" applyFont="1" applyFill="1" applyBorder="1" applyAlignment="1">
      <alignment horizontal="left" vertical="center" wrapText="1"/>
    </xf>
    <xf numFmtId="0" fontId="19" fillId="3" borderId="116" xfId="0" applyFont="1" applyFill="1" applyBorder="1" applyAlignment="1">
      <alignment horizontal="center" vertical="center" wrapText="1"/>
    </xf>
    <xf numFmtId="9" fontId="19" fillId="0" borderId="118" xfId="0" applyNumberFormat="1" applyFont="1" applyBorder="1" applyAlignment="1">
      <alignment horizontal="center" vertical="center" wrapText="1"/>
    </xf>
    <xf numFmtId="9" fontId="19" fillId="18" borderId="118" xfId="0" applyNumberFormat="1" applyFont="1" applyFill="1" applyBorder="1" applyAlignment="1">
      <alignment horizontal="center" vertical="center" wrapText="1"/>
    </xf>
    <xf numFmtId="0" fontId="20" fillId="3" borderId="53" xfId="0" applyFont="1" applyFill="1" applyBorder="1" applyAlignment="1">
      <alignment horizontal="center" vertical="center" wrapText="1"/>
    </xf>
    <xf numFmtId="0" fontId="19" fillId="3" borderId="63" xfId="0" applyFont="1" applyFill="1" applyBorder="1" applyAlignment="1">
      <alignment horizontal="center" vertical="center" wrapText="1"/>
    </xf>
    <xf numFmtId="0" fontId="19" fillId="36" borderId="46" xfId="0" applyFont="1" applyFill="1" applyBorder="1" applyAlignment="1">
      <alignment horizontal="center" vertical="center" wrapText="1"/>
    </xf>
    <xf numFmtId="0" fontId="19" fillId="75" borderId="112" xfId="0" applyFont="1" applyFill="1" applyBorder="1" applyAlignment="1">
      <alignment horizontal="center" vertical="center" wrapText="1"/>
    </xf>
    <xf numFmtId="0" fontId="19" fillId="36" borderId="87" xfId="0" applyFont="1" applyFill="1" applyBorder="1" applyAlignment="1">
      <alignment horizontal="center" vertical="center" wrapText="1"/>
    </xf>
    <xf numFmtId="0" fontId="19" fillId="76" borderId="112" xfId="0" applyFont="1" applyFill="1" applyBorder="1" applyAlignment="1">
      <alignment horizontal="center" vertical="center" wrapText="1"/>
    </xf>
    <xf numFmtId="0" fontId="19" fillId="73" borderId="46" xfId="0" applyFont="1" applyFill="1" applyBorder="1" applyAlignment="1">
      <alignment horizontal="center" vertical="center" wrapText="1"/>
    </xf>
    <xf numFmtId="0" fontId="19" fillId="73" borderId="84" xfId="0" applyFont="1" applyFill="1" applyBorder="1" applyAlignment="1">
      <alignment horizontal="center" vertical="center" wrapText="1"/>
    </xf>
    <xf numFmtId="0" fontId="19" fillId="18" borderId="87" xfId="0" applyFont="1" applyFill="1" applyBorder="1" applyAlignment="1">
      <alignment horizontal="center" vertical="center" wrapText="1"/>
    </xf>
    <xf numFmtId="9" fontId="19" fillId="18" borderId="302" xfId="0" applyNumberFormat="1" applyFont="1" applyFill="1" applyBorder="1" applyAlignment="1">
      <alignment horizontal="center" vertical="center" wrapText="1"/>
    </xf>
    <xf numFmtId="0" fontId="19" fillId="18" borderId="144" xfId="0" applyFont="1" applyFill="1" applyBorder="1" applyAlignment="1">
      <alignment horizontal="center" vertical="center" wrapText="1"/>
    </xf>
    <xf numFmtId="0" fontId="19" fillId="21" borderId="188" xfId="0" applyFont="1" applyFill="1" applyBorder="1" applyAlignment="1">
      <alignment horizontal="center" vertical="center" wrapText="1"/>
    </xf>
    <xf numFmtId="0" fontId="19" fillId="69" borderId="118" xfId="0" applyFont="1" applyFill="1" applyBorder="1" applyAlignment="1">
      <alignment horizontal="center" vertical="center" wrapText="1"/>
    </xf>
    <xf numFmtId="0" fontId="19" fillId="69" borderId="144" xfId="0" applyFont="1" applyFill="1" applyBorder="1" applyAlignment="1">
      <alignment horizontal="center" vertical="center" wrapText="1"/>
    </xf>
    <xf numFmtId="0" fontId="21" fillId="30" borderId="64" xfId="0" applyFont="1" applyFill="1" applyBorder="1" applyAlignment="1">
      <alignment vertical="center" wrapText="1"/>
    </xf>
    <xf numFmtId="0" fontId="20" fillId="36" borderId="28" xfId="0" applyFont="1" applyFill="1" applyBorder="1" applyAlignment="1">
      <alignment horizontal="left" vertical="center" wrapText="1"/>
    </xf>
    <xf numFmtId="0" fontId="18" fillId="36" borderId="0" xfId="0" applyFont="1" applyFill="1" applyAlignment="1">
      <alignment horizontal="left" vertical="center" wrapText="1"/>
    </xf>
    <xf numFmtId="0" fontId="20" fillId="36" borderId="0" xfId="0" applyFont="1" applyFill="1" applyAlignment="1">
      <alignment horizontal="left" vertical="center" wrapText="1"/>
    </xf>
    <xf numFmtId="0" fontId="20" fillId="36" borderId="53" xfId="0" applyFont="1" applyFill="1" applyBorder="1" applyAlignment="1">
      <alignment horizontal="center" vertical="center" wrapText="1"/>
    </xf>
    <xf numFmtId="0" fontId="19" fillId="36" borderId="129" xfId="0" applyFont="1" applyFill="1" applyBorder="1" applyAlignment="1">
      <alignment horizontal="center" vertical="center" wrapText="1"/>
    </xf>
    <xf numFmtId="0" fontId="19" fillId="18" borderId="302" xfId="0" applyFont="1" applyFill="1" applyBorder="1" applyAlignment="1">
      <alignment horizontal="center" vertical="center" wrapText="1"/>
    </xf>
    <xf numFmtId="0" fontId="19" fillId="36" borderId="96" xfId="0" applyFont="1" applyFill="1" applyBorder="1" applyAlignment="1">
      <alignment horizontal="center" vertical="center" wrapText="1"/>
    </xf>
    <xf numFmtId="0" fontId="19" fillId="0" borderId="302" xfId="0" applyFont="1" applyBorder="1" applyAlignment="1">
      <alignment horizontal="center" vertical="center" wrapText="1"/>
    </xf>
    <xf numFmtId="0" fontId="19" fillId="55" borderId="302" xfId="0" applyFont="1" applyFill="1" applyBorder="1" applyAlignment="1">
      <alignment horizontal="center" vertical="center" wrapText="1"/>
    </xf>
    <xf numFmtId="0" fontId="19" fillId="21" borderId="96" xfId="0" applyFont="1" applyFill="1" applyBorder="1" applyAlignment="1">
      <alignment horizontal="center" vertical="center" wrapText="1"/>
    </xf>
    <xf numFmtId="0" fontId="18" fillId="36" borderId="53" xfId="0" applyFont="1" applyFill="1" applyBorder="1" applyAlignment="1">
      <alignment horizontal="left" vertical="center" wrapText="1"/>
    </xf>
    <xf numFmtId="0" fontId="20" fillId="36" borderId="53" xfId="0" applyFont="1" applyFill="1" applyBorder="1" applyAlignment="1">
      <alignment horizontal="left" vertical="center" wrapText="1"/>
    </xf>
    <xf numFmtId="0" fontId="19" fillId="36" borderId="303" xfId="0" applyFont="1" applyFill="1" applyBorder="1" applyAlignment="1">
      <alignment horizontal="center" vertical="center" wrapText="1"/>
    </xf>
    <xf numFmtId="0" fontId="19" fillId="36" borderId="207" xfId="0" applyFont="1" applyFill="1" applyBorder="1" applyAlignment="1">
      <alignment horizontal="center" vertical="center" wrapText="1"/>
    </xf>
    <xf numFmtId="0" fontId="19" fillId="77" borderId="0" xfId="0" applyFont="1" applyFill="1" applyAlignment="1">
      <alignment horizontal="center" vertical="center" wrapText="1"/>
    </xf>
    <xf numFmtId="0" fontId="19" fillId="23" borderId="112" xfId="0" applyFont="1" applyFill="1" applyBorder="1" applyAlignment="1">
      <alignment horizontal="center" vertical="center" wrapText="1"/>
    </xf>
    <xf numFmtId="0" fontId="19" fillId="21" borderId="94" xfId="0" applyFont="1" applyFill="1" applyBorder="1" applyAlignment="1">
      <alignment horizontal="center" vertical="center" wrapText="1"/>
    </xf>
    <xf numFmtId="0" fontId="21" fillId="30" borderId="204" xfId="0" applyFont="1" applyFill="1" applyBorder="1" applyAlignment="1">
      <alignment vertical="center" wrapText="1"/>
    </xf>
    <xf numFmtId="0" fontId="20" fillId="36" borderId="45" xfId="0" applyFont="1" applyFill="1" applyBorder="1" applyAlignment="1">
      <alignment horizontal="left" vertical="center" wrapText="1"/>
    </xf>
    <xf numFmtId="0" fontId="19" fillId="36" borderId="212" xfId="0" applyFont="1" applyFill="1" applyBorder="1" applyAlignment="1">
      <alignment horizontal="center" vertical="center" wrapText="1"/>
    </xf>
    <xf numFmtId="0" fontId="19" fillId="36" borderId="304" xfId="0" applyFont="1" applyFill="1" applyBorder="1" applyAlignment="1">
      <alignment horizontal="center" vertical="center" wrapText="1"/>
    </xf>
    <xf numFmtId="0" fontId="19" fillId="36" borderId="305" xfId="0" applyFont="1" applyFill="1" applyBorder="1" applyAlignment="1">
      <alignment horizontal="center" vertical="center" wrapText="1"/>
    </xf>
    <xf numFmtId="0" fontId="19" fillId="18" borderId="306" xfId="0" applyFont="1" applyFill="1" applyBorder="1" applyAlignment="1">
      <alignment horizontal="center" vertical="center" wrapText="1"/>
    </xf>
    <xf numFmtId="0" fontId="19" fillId="36" borderId="132" xfId="0" applyFont="1" applyFill="1" applyBorder="1" applyAlignment="1">
      <alignment horizontal="center" vertical="center" wrapText="1"/>
    </xf>
    <xf numFmtId="0" fontId="19" fillId="23" borderId="50" xfId="0" applyFont="1" applyFill="1" applyBorder="1" applyAlignment="1">
      <alignment horizontal="center" vertical="center" wrapText="1"/>
    </xf>
    <xf numFmtId="0" fontId="19" fillId="36" borderId="215" xfId="0" applyFont="1" applyFill="1" applyBorder="1" applyAlignment="1">
      <alignment horizontal="center" vertical="center" wrapText="1"/>
    </xf>
    <xf numFmtId="0" fontId="19" fillId="0" borderId="306" xfId="0" applyFont="1" applyBorder="1" applyAlignment="1">
      <alignment horizontal="center" vertical="center" wrapText="1"/>
    </xf>
    <xf numFmtId="0" fontId="19" fillId="18" borderId="188" xfId="0" applyFont="1" applyFill="1" applyBorder="1" applyAlignment="1">
      <alignment horizontal="center" vertical="center" wrapText="1"/>
    </xf>
    <xf numFmtId="0" fontId="19" fillId="55" borderId="306" xfId="0" applyFont="1" applyFill="1" applyBorder="1" applyAlignment="1">
      <alignment horizontal="center" vertical="center" wrapText="1"/>
    </xf>
    <xf numFmtId="0" fontId="19" fillId="21" borderId="208" xfId="0" applyFont="1" applyFill="1" applyBorder="1" applyAlignment="1">
      <alignment horizontal="center" vertical="center" wrapText="1"/>
    </xf>
    <xf numFmtId="0" fontId="0" fillId="78" borderId="0" xfId="0" applyFill="1"/>
    <xf numFmtId="0" fontId="20" fillId="44" borderId="112" xfId="0" applyFont="1" applyFill="1" applyBorder="1" applyAlignment="1">
      <alignment horizontal="left" vertical="center" wrapText="1"/>
    </xf>
    <xf numFmtId="0" fontId="18" fillId="38" borderId="0" xfId="0" applyFont="1" applyFill="1" applyAlignment="1">
      <alignment horizontal="left" vertical="center" wrapText="1"/>
    </xf>
    <xf numFmtId="0" fontId="20" fillId="38" borderId="0" xfId="0" applyFont="1" applyFill="1" applyAlignment="1">
      <alignment horizontal="left" vertical="center" wrapText="1"/>
    </xf>
    <xf numFmtId="0" fontId="19" fillId="79" borderId="0" xfId="0" applyFont="1" applyFill="1" applyAlignment="1">
      <alignment horizontal="center" vertical="center" wrapText="1"/>
    </xf>
    <xf numFmtId="0" fontId="19" fillId="38" borderId="285" xfId="0" applyFont="1" applyFill="1" applyBorder="1" applyAlignment="1">
      <alignment horizontal="center" vertical="center" wrapText="1"/>
    </xf>
    <xf numFmtId="0" fontId="19" fillId="5" borderId="286" xfId="0" applyFont="1" applyFill="1" applyBorder="1" applyAlignment="1">
      <alignment horizontal="center" vertical="center" wrapText="1"/>
    </xf>
    <xf numFmtId="2" fontId="19" fillId="5" borderId="286" xfId="0" applyNumberFormat="1" applyFont="1" applyFill="1" applyBorder="1" applyAlignment="1">
      <alignment horizontal="center" vertical="center" wrapText="1"/>
    </xf>
    <xf numFmtId="0" fontId="19" fillId="39" borderId="118" xfId="0" applyFont="1" applyFill="1" applyBorder="1" applyAlignment="1">
      <alignment horizontal="center" vertical="center" wrapText="1"/>
    </xf>
    <xf numFmtId="2" fontId="19" fillId="39" borderId="118" xfId="0" applyNumberFormat="1" applyFont="1" applyFill="1" applyBorder="1" applyAlignment="1">
      <alignment horizontal="center" vertical="center" wrapText="1"/>
    </xf>
    <xf numFmtId="0" fontId="19" fillId="2" borderId="307" xfId="0" applyFont="1" applyFill="1" applyBorder="1" applyAlignment="1">
      <alignment horizontal="center" vertical="center" wrapText="1"/>
    </xf>
    <xf numFmtId="0" fontId="20" fillId="2" borderId="236" xfId="0" applyFont="1" applyFill="1" applyBorder="1" applyAlignment="1">
      <alignment horizontal="center" vertical="center" wrapText="1"/>
    </xf>
    <xf numFmtId="0" fontId="19" fillId="2" borderId="84" xfId="0" applyFont="1" applyFill="1" applyBorder="1" applyAlignment="1">
      <alignment horizontal="center" vertical="center" wrapText="1"/>
    </xf>
    <xf numFmtId="2" fontId="19" fillId="2" borderId="118" xfId="0" applyNumberFormat="1" applyFont="1" applyFill="1" applyBorder="1" applyAlignment="1">
      <alignment horizontal="center" vertical="center" wrapText="1"/>
    </xf>
    <xf numFmtId="0" fontId="19" fillId="2" borderId="114" xfId="0" applyFont="1" applyFill="1" applyBorder="1" applyAlignment="1">
      <alignment horizontal="center" vertical="center" wrapText="1"/>
    </xf>
    <xf numFmtId="0" fontId="20" fillId="2" borderId="308" xfId="0" applyFont="1" applyFill="1" applyBorder="1" applyAlignment="1">
      <alignment horizontal="center" vertical="center" wrapText="1"/>
    </xf>
    <xf numFmtId="0" fontId="19" fillId="2" borderId="39" xfId="0" applyFont="1" applyFill="1" applyBorder="1" applyAlignment="1">
      <alignment horizontal="center" vertical="center" wrapText="1"/>
    </xf>
    <xf numFmtId="0" fontId="19" fillId="39" borderId="0" xfId="0" applyFont="1" applyFill="1" applyAlignment="1">
      <alignment horizontal="center" vertical="center" wrapText="1"/>
    </xf>
    <xf numFmtId="2" fontId="19" fillId="39" borderId="0" xfId="0" applyNumberFormat="1" applyFont="1" applyFill="1" applyAlignment="1">
      <alignment horizontal="center" vertical="center" wrapText="1"/>
    </xf>
    <xf numFmtId="0" fontId="19" fillId="2" borderId="229" xfId="0" applyFont="1" applyFill="1" applyBorder="1" applyAlignment="1">
      <alignment horizontal="center" vertical="center" wrapText="1"/>
    </xf>
    <xf numFmtId="0" fontId="20" fillId="2" borderId="309" xfId="0" applyFont="1" applyFill="1" applyBorder="1" applyAlignment="1">
      <alignment horizontal="center" vertical="center" wrapText="1"/>
    </xf>
    <xf numFmtId="0" fontId="19" fillId="2" borderId="43" xfId="0" applyFont="1" applyFill="1" applyBorder="1" applyAlignment="1">
      <alignment horizontal="center" vertical="center" wrapText="1"/>
    </xf>
    <xf numFmtId="0" fontId="19" fillId="2" borderId="115" xfId="0" applyFont="1" applyFill="1" applyBorder="1" applyAlignment="1">
      <alignment horizontal="center" vertical="center" wrapText="1"/>
    </xf>
    <xf numFmtId="0" fontId="19" fillId="2" borderId="0" xfId="0" applyFont="1" applyFill="1" applyAlignment="1">
      <alignment horizontal="center" vertical="center" wrapText="1"/>
    </xf>
    <xf numFmtId="0" fontId="18" fillId="5" borderId="18" xfId="0" applyFont="1" applyFill="1" applyBorder="1" applyAlignment="1">
      <alignment horizontal="left" vertical="top" wrapText="1"/>
    </xf>
    <xf numFmtId="0" fontId="0" fillId="79" borderId="0" xfId="0" applyFill="1"/>
    <xf numFmtId="2" fontId="19" fillId="80" borderId="0" xfId="0" applyNumberFormat="1" applyFont="1" applyFill="1" applyAlignment="1">
      <alignment horizontal="center" vertical="center" wrapText="1"/>
    </xf>
    <xf numFmtId="2" fontId="19" fillId="81" borderId="0" xfId="0" applyNumberFormat="1" applyFont="1" applyFill="1" applyAlignment="1">
      <alignment horizontal="center" vertical="center" wrapText="1"/>
    </xf>
    <xf numFmtId="2" fontId="19" fillId="82" borderId="0" xfId="0" applyNumberFormat="1" applyFont="1" applyFill="1" applyAlignment="1">
      <alignment horizontal="center" vertical="center" wrapText="1"/>
    </xf>
    <xf numFmtId="0" fontId="20" fillId="79" borderId="182" xfId="0" applyFont="1" applyFill="1" applyBorder="1" applyAlignment="1">
      <alignment horizontal="center" vertical="center" wrapText="1"/>
    </xf>
    <xf numFmtId="0" fontId="20" fillId="2" borderId="310" xfId="0" applyFont="1" applyFill="1" applyBorder="1" applyAlignment="1">
      <alignment horizontal="center" vertical="center" wrapText="1"/>
    </xf>
    <xf numFmtId="0" fontId="20" fillId="44" borderId="87" xfId="0" applyFont="1" applyFill="1" applyBorder="1" applyAlignment="1">
      <alignment horizontal="left" vertical="center" wrapText="1"/>
    </xf>
    <xf numFmtId="0" fontId="19" fillId="38" borderId="253" xfId="0" applyFont="1" applyFill="1" applyBorder="1" applyAlignment="1">
      <alignment horizontal="center" vertical="center" wrapText="1"/>
    </xf>
    <xf numFmtId="0" fontId="19" fillId="5" borderId="0" xfId="0" applyFont="1" applyFill="1" applyAlignment="1">
      <alignment horizontal="center" vertical="center" wrapText="1"/>
    </xf>
    <xf numFmtId="2" fontId="19" fillId="5" borderId="0" xfId="0" applyNumberFormat="1" applyFont="1" applyFill="1" applyAlignment="1">
      <alignment horizontal="center" vertical="center" wrapText="1"/>
    </xf>
    <xf numFmtId="0" fontId="19" fillId="2" borderId="112" xfId="0" applyFont="1" applyFill="1" applyBorder="1" applyAlignment="1">
      <alignment horizontal="center" vertical="center" wrapText="1"/>
    </xf>
    <xf numFmtId="0" fontId="19" fillId="2" borderId="57" xfId="0" applyFont="1" applyFill="1" applyBorder="1" applyAlignment="1">
      <alignment horizontal="center" vertical="center" wrapText="1"/>
    </xf>
    <xf numFmtId="0" fontId="19" fillId="2" borderId="144" xfId="0" applyFont="1" applyFill="1" applyBorder="1" applyAlignment="1">
      <alignment horizontal="center" vertical="center" wrapText="1"/>
    </xf>
    <xf numFmtId="0" fontId="20" fillId="2" borderId="0" xfId="0" applyFont="1" applyFill="1" applyAlignment="1">
      <alignment horizontal="center" vertical="center" wrapText="1"/>
    </xf>
    <xf numFmtId="0" fontId="18" fillId="5" borderId="24" xfId="0" applyFont="1" applyFill="1" applyBorder="1" applyAlignment="1">
      <alignment horizontal="left" vertical="top" wrapText="1"/>
    </xf>
    <xf numFmtId="0" fontId="20" fillId="44" borderId="120" xfId="0" applyFont="1" applyFill="1" applyBorder="1" applyAlignment="1">
      <alignment horizontal="left" vertical="center" wrapText="1"/>
    </xf>
    <xf numFmtId="0" fontId="19" fillId="38" borderId="295" xfId="0" applyFont="1" applyFill="1" applyBorder="1" applyAlignment="1">
      <alignment horizontal="center" vertical="center" wrapText="1"/>
    </xf>
    <xf numFmtId="0" fontId="19" fillId="5" borderId="148" xfId="0" applyFont="1" applyFill="1" applyBorder="1" applyAlignment="1">
      <alignment horizontal="center" vertical="center" wrapText="1"/>
    </xf>
    <xf numFmtId="2" fontId="19" fillId="5" borderId="148" xfId="0" applyNumberFormat="1" applyFont="1" applyFill="1" applyBorder="1" applyAlignment="1">
      <alignment horizontal="center" vertical="center" wrapText="1"/>
    </xf>
    <xf numFmtId="0" fontId="19" fillId="2" borderId="295" xfId="0" applyFont="1" applyFill="1" applyBorder="1" applyAlignment="1">
      <alignment horizontal="center" vertical="center" wrapText="1"/>
    </xf>
    <xf numFmtId="0" fontId="19" fillId="2" borderId="50" xfId="0" applyFont="1" applyFill="1" applyBorder="1" applyAlignment="1">
      <alignment horizontal="center" vertical="center" wrapText="1"/>
    </xf>
    <xf numFmtId="0" fontId="20" fillId="2" borderId="311" xfId="0" applyFont="1" applyFill="1" applyBorder="1" applyAlignment="1">
      <alignment horizontal="center" vertical="center" wrapText="1"/>
    </xf>
    <xf numFmtId="0" fontId="19" fillId="2" borderId="132" xfId="0" applyFont="1" applyFill="1" applyBorder="1" applyAlignment="1">
      <alignment horizontal="center" vertical="center" wrapText="1"/>
    </xf>
    <xf numFmtId="0" fontId="20" fillId="79" borderId="96" xfId="0" applyFont="1" applyFill="1" applyBorder="1" applyAlignment="1">
      <alignment horizontal="center" vertical="center" wrapText="1"/>
    </xf>
    <xf numFmtId="0" fontId="19" fillId="18" borderId="129" xfId="0" applyFont="1" applyFill="1" applyBorder="1" applyAlignment="1">
      <alignment horizontal="center" vertical="center" wrapText="1"/>
    </xf>
    <xf numFmtId="0" fontId="20" fillId="18" borderId="64" xfId="0" applyFont="1" applyFill="1" applyBorder="1" applyAlignment="1">
      <alignment horizontal="center" vertical="center" wrapText="1"/>
    </xf>
    <xf numFmtId="0" fontId="19" fillId="18" borderId="43" xfId="0" applyFont="1" applyFill="1" applyBorder="1" applyAlignment="1">
      <alignment horizontal="center" vertical="center" wrapText="1"/>
    </xf>
    <xf numFmtId="0" fontId="0" fillId="0" borderId="151" xfId="0" applyBorder="1" applyAlignment="1">
      <alignment wrapText="1"/>
    </xf>
    <xf numFmtId="0" fontId="0" fillId="0" borderId="8" xfId="0" applyBorder="1" applyAlignment="1">
      <alignment wrapText="1"/>
    </xf>
    <xf numFmtId="0" fontId="0" fillId="18" borderId="8" xfId="0" applyFill="1" applyBorder="1" applyAlignment="1">
      <alignment wrapText="1"/>
    </xf>
    <xf numFmtId="0" fontId="2" fillId="0" borderId="0" xfId="0" applyFont="1" applyAlignment="1">
      <alignment wrapText="1"/>
    </xf>
    <xf numFmtId="0" fontId="2" fillId="6" borderId="0" xfId="0" applyFont="1" applyFill="1"/>
    <xf numFmtId="10" fontId="0" fillId="21" borderId="0" xfId="0" applyNumberFormat="1" applyFill="1" applyAlignment="1">
      <alignment vertical="center"/>
    </xf>
    <xf numFmtId="0" fontId="49" fillId="0" borderId="50" xfId="0" applyFont="1" applyBorder="1" applyAlignment="1">
      <alignment horizontal="center" vertical="center" wrapText="1"/>
    </xf>
    <xf numFmtId="0" fontId="49" fillId="0" borderId="36" xfId="0" applyFont="1" applyBorder="1" applyAlignment="1">
      <alignment horizontal="center" vertical="center" wrapText="1"/>
    </xf>
    <xf numFmtId="0" fontId="20" fillId="3" borderId="268" xfId="0" applyFont="1" applyFill="1" applyBorder="1" applyAlignment="1">
      <alignment horizontal="center" vertical="center" wrapText="1"/>
    </xf>
    <xf numFmtId="0" fontId="20" fillId="3" borderId="204" xfId="0" applyFont="1" applyFill="1" applyBorder="1" applyAlignment="1">
      <alignment horizontal="center" vertical="center" wrapText="1"/>
    </xf>
    <xf numFmtId="0" fontId="19" fillId="6" borderId="47" xfId="0" applyFont="1" applyFill="1" applyBorder="1" applyAlignment="1">
      <alignment horizontal="center" vertical="center" wrapText="1"/>
    </xf>
    <xf numFmtId="0" fontId="19" fillId="6" borderId="64" xfId="0" applyFont="1" applyFill="1" applyBorder="1" applyAlignment="1">
      <alignment horizontal="center" vertical="center" wrapText="1"/>
    </xf>
    <xf numFmtId="0" fontId="19" fillId="6" borderId="211" xfId="0" applyFont="1" applyFill="1" applyBorder="1" applyAlignment="1">
      <alignment horizontal="center" vertical="center" wrapText="1"/>
    </xf>
    <xf numFmtId="0" fontId="19" fillId="36" borderId="183" xfId="0" applyFont="1" applyFill="1" applyBorder="1" applyAlignment="1">
      <alignment horizontal="center" vertical="center" wrapText="1"/>
    </xf>
    <xf numFmtId="0" fontId="19" fillId="3" borderId="53" xfId="0" applyFont="1" applyFill="1" applyBorder="1" applyAlignment="1">
      <alignment horizontal="center" vertical="center" wrapText="1"/>
    </xf>
  </cellXfs>
  <cellStyles count="6">
    <cellStyle name="Comma 2" xfId="5" xr:uid="{3349E1D4-CF20-D842-B601-BD6B549E4F60}"/>
    <cellStyle name="Hyperlink 2" xfId="4" xr:uid="{69F6B463-81EE-A84E-8E0C-A001677CA4E5}"/>
    <cellStyle name="Normal" xfId="0" builtinId="0"/>
    <cellStyle name="Per cent" xfId="1" builtinId="5"/>
    <cellStyle name="Обычный 2" xfId="2" xr:uid="{44EF1459-CA83-BC4D-86DA-5CE14F2CEBF0}"/>
    <cellStyle name="Обычный 3" xfId="3" xr:uid="{89A5DB5A-9FDB-8549-9B40-37AD5873F2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Liberation Sans"/>
        <a:cs typeface="Liberation Sans"/>
      </a:majorFont>
      <a:minorFont>
        <a:latin typeface="Calibri"/>
        <a:ea typeface="Liberation Sans"/>
        <a:cs typeface="Liberation Sans"/>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hyperlink" Target="https://navigator.sigma.sbrf.ru/gdash/1000000301/1000003047?segment=PB" TargetMode="External"/><Relationship Id="rId2" Type="http://schemas.openxmlformats.org/officeDocument/2006/relationships/hyperlink" Target="https://confluence.sberbank.ru/pages/viewpage.action?pageId=6699321962" TargetMode="External"/><Relationship Id="rId1" Type="http://schemas.openxmlformats.org/officeDocument/2006/relationships/hyperlink" Target="https://navigator.sigma.sbrf.ru/gdash/1000000135/1000046561" TargetMode="External"/><Relationship Id="rId5" Type="http://schemas.openxmlformats.org/officeDocument/2006/relationships/hyperlink" Target="https://sbertrack.sberbank.ru/swtr/board/b5380d96-6b2a-4846-9a42-ac7e877607cf?space=PSDA&amp;tenant=default&amp;spaces=%5B%7B%22label%22%3A%22Premium_Solutions_DA%22%2C%22value%22%3A%22PSDA%22%7D%5D" TargetMode="External"/><Relationship Id="rId4" Type="http://schemas.openxmlformats.org/officeDocument/2006/relationships/hyperlink" Target="https://sbertrack.sberbank.ru/swtr/units/all?space=NLTKRBCHVZRS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nfluence.sberbank.ru/pages/viewpage.action?pageId=16315384978" TargetMode="External"/><Relationship Id="rId3" Type="http://schemas.openxmlformats.org/officeDocument/2006/relationships/hyperlink" Target="https://clickstream.sberbank.ru/frontend/sbol/reports/funnels/33400" TargetMode="External"/><Relationship Id="rId7" Type="http://schemas.openxmlformats.org/officeDocument/2006/relationships/hyperlink" Target="https://navigator.sigma.sbrf.ru/gdash/1000000726" TargetMode="External"/><Relationship Id="rId2" Type="http://schemas.openxmlformats.org/officeDocument/2006/relationships/hyperlink" Target="https://clickstream.sberbank.ru/frontend/sbersova" TargetMode="External"/><Relationship Id="rId1" Type="http://schemas.openxmlformats.org/officeDocument/2006/relationships/hyperlink" Target="https://qlik.sigma.sbrf.ru/qs_cib_dgr/scim_sigma/hub/stream/5e16d471-8ec7-4735-8601-0977f9d16f2f" TargetMode="External"/><Relationship Id="rId6" Type="http://schemas.openxmlformats.org/officeDocument/2006/relationships/hyperlink" Target="https://navigator.sigma.sbrf.ru/gdash/1000000911/1000046771?category=%D0%97%D0%B0%D1%89%D0%B8%D1%82%D0%B0%20360&amp;month_end=2026-04-01" TargetMode="External"/><Relationship Id="rId11" Type="http://schemas.openxmlformats.org/officeDocument/2006/relationships/hyperlink" Target="https://navigator.sigma.sbrf.ru/gdash/1000001039https:/clickstream.sberbank.ru/frontend/sbol/reports/funnels/41110" TargetMode="External"/><Relationship Id="rId5" Type="http://schemas.openxmlformats.org/officeDocument/2006/relationships/hyperlink" Target="https://clickstream.sberbank.ru/frontend/sbol/reports/funnels/33358" TargetMode="External"/><Relationship Id="rId10" Type="http://schemas.openxmlformats.org/officeDocument/2006/relationships/hyperlink" Target="https://navigator.sigma.sbrf.ru/gdash/1000000785/1000041188" TargetMode="External"/><Relationship Id="rId4" Type="http://schemas.openxmlformats.org/officeDocument/2006/relationships/hyperlink" Target="https://clickstream.sberbank.ru/frontend/sbolpro/reports/web-events/35463" TargetMode="External"/><Relationship Id="rId9" Type="http://schemas.openxmlformats.org/officeDocument/2006/relationships/hyperlink" Target="https://navigator.sigma.sbrf.ru/gdash/1000003057?dt_q=1Q%272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F0650-637F-DB41-A362-6BC442F98994}">
  <sheetPr>
    <tabColor indexed="5"/>
  </sheetPr>
  <dimension ref="A1:BL96"/>
  <sheetViews>
    <sheetView zoomScale="125" workbookViewId="0">
      <pane xSplit="3" ySplit="3" topLeftCell="D14" activePane="bottomRight" state="frozen"/>
      <selection activeCell="O83" sqref="O83:S83"/>
      <selection pane="topRight" activeCell="O83" sqref="O83:S83"/>
      <selection pane="bottomLeft" activeCell="O83" sqref="O83:S83"/>
      <selection pane="bottomRight" activeCell="E15" sqref="E15"/>
    </sheetView>
  </sheetViews>
  <sheetFormatPr baseColWidth="10" defaultColWidth="10.6640625" defaultRowHeight="16" x14ac:dyDescent="0.2"/>
  <cols>
    <col min="3" max="3" width="28.1640625" customWidth="1"/>
    <col min="5" max="5" width="20.6640625" customWidth="1"/>
    <col min="7" max="7" width="16" customWidth="1"/>
    <col min="8" max="8" width="15.6640625" customWidth="1"/>
    <col min="9" max="9" width="14.33203125" customWidth="1"/>
    <col min="15" max="16" width="13.33203125" customWidth="1"/>
    <col min="21" max="21" width="14.6640625" customWidth="1"/>
    <col min="25" max="25" width="11.5" customWidth="1"/>
    <col min="35" max="35" width="9.5" customWidth="1"/>
    <col min="36" max="36" width="8.5" customWidth="1"/>
    <col min="38" max="38" width="10.6640625" customWidth="1"/>
    <col min="39" max="39" width="8.6640625" customWidth="1"/>
    <col min="40" max="40" width="11.6640625" customWidth="1"/>
    <col min="41" max="41" width="12" customWidth="1"/>
    <col min="42" max="42" width="9.6640625" customWidth="1"/>
    <col min="43" max="43" width="9" customWidth="1"/>
    <col min="44" max="46" width="10.1640625" customWidth="1"/>
    <col min="47" max="47" width="9.6640625" customWidth="1"/>
    <col min="48" max="48" width="12.83203125" customWidth="1"/>
    <col min="49" max="49" width="9.1640625" customWidth="1"/>
    <col min="50" max="50" width="13.33203125" customWidth="1"/>
    <col min="51" max="51" width="14" customWidth="1"/>
    <col min="52" max="55" width="14.33203125" customWidth="1"/>
    <col min="56" max="58" width="19" customWidth="1"/>
    <col min="59" max="60" width="14.33203125" customWidth="1"/>
    <col min="61" max="61" width="22" customWidth="1"/>
    <col min="62" max="63" width="18.33203125" customWidth="1"/>
    <col min="64" max="64" width="15.1640625" customWidth="1"/>
  </cols>
  <sheetData>
    <row r="1" spans="1:64" ht="17" thickBot="1" x14ac:dyDescent="0.25">
      <c r="G1" t="s">
        <v>0</v>
      </c>
      <c r="H1" t="s">
        <v>0</v>
      </c>
      <c r="I1" t="s">
        <v>0</v>
      </c>
      <c r="L1" s="1" t="s">
        <v>1</v>
      </c>
      <c r="M1" s="1"/>
      <c r="N1" s="1"/>
      <c r="O1" t="s">
        <v>0</v>
      </c>
      <c r="R1" t="s">
        <v>0</v>
      </c>
      <c r="U1" t="s">
        <v>0</v>
      </c>
      <c r="W1" t="s">
        <v>0</v>
      </c>
      <c r="AA1" t="s">
        <v>0</v>
      </c>
      <c r="AD1" s="598" t="s">
        <v>2</v>
      </c>
      <c r="AE1" s="598"/>
      <c r="AF1" s="598"/>
      <c r="AG1" s="598"/>
      <c r="AH1" s="598"/>
      <c r="AI1" s="598"/>
      <c r="AJ1" s="598"/>
      <c r="AK1" s="598"/>
      <c r="AL1" s="598"/>
      <c r="AM1" s="598"/>
      <c r="AN1" s="598"/>
      <c r="AO1" s="598"/>
      <c r="AP1" s="598"/>
      <c r="AQ1" s="598"/>
      <c r="AR1" s="598"/>
      <c r="AS1" s="598"/>
      <c r="AT1" s="598"/>
      <c r="AU1" s="598"/>
      <c r="AV1" s="598"/>
      <c r="AW1" s="598"/>
      <c r="AX1" s="2"/>
      <c r="AY1" s="3" t="s">
        <v>0</v>
      </c>
      <c r="BA1" s="598" t="s">
        <v>3</v>
      </c>
      <c r="BB1" s="598"/>
      <c r="BC1" s="598"/>
      <c r="BD1" s="4" t="s">
        <v>1</v>
      </c>
      <c r="BE1" s="4" t="s">
        <v>1</v>
      </c>
      <c r="BF1" s="4" t="s">
        <v>1</v>
      </c>
      <c r="BG1" s="4" t="s">
        <v>1</v>
      </c>
      <c r="BH1" s="4" t="s">
        <v>1</v>
      </c>
    </row>
    <row r="2" spans="1:64" s="5" customFormat="1" ht="75" customHeight="1" thickBot="1" x14ac:dyDescent="0.25">
      <c r="B2" s="6" t="s">
        <v>4</v>
      </c>
      <c r="C2" s="6" t="s">
        <v>5</v>
      </c>
      <c r="D2" s="6" t="s">
        <v>6</v>
      </c>
      <c r="E2" s="6" t="s">
        <v>7</v>
      </c>
      <c r="F2" s="6" t="s">
        <v>8</v>
      </c>
      <c r="G2" s="7" t="s">
        <v>9</v>
      </c>
      <c r="H2" s="7" t="s">
        <v>10</v>
      </c>
      <c r="I2" s="8" t="s">
        <v>11</v>
      </c>
      <c r="J2" s="9" t="s">
        <v>12</v>
      </c>
      <c r="K2" s="10" t="s">
        <v>13</v>
      </c>
      <c r="L2" s="11" t="s">
        <v>14</v>
      </c>
      <c r="M2" s="12" t="s">
        <v>12</v>
      </c>
      <c r="N2" s="13" t="s">
        <v>13</v>
      </c>
      <c r="O2" s="14" t="s">
        <v>15</v>
      </c>
      <c r="P2" s="15" t="s">
        <v>16</v>
      </c>
      <c r="Q2" s="16" t="s">
        <v>17</v>
      </c>
      <c r="R2" s="14" t="s">
        <v>18</v>
      </c>
      <c r="S2" s="15" t="s">
        <v>19</v>
      </c>
      <c r="T2" s="16" t="s">
        <v>17</v>
      </c>
      <c r="U2" s="17" t="s">
        <v>20</v>
      </c>
      <c r="V2" s="14" t="s">
        <v>21</v>
      </c>
      <c r="W2" s="18" t="s">
        <v>22</v>
      </c>
      <c r="X2" s="19" t="s">
        <v>23</v>
      </c>
      <c r="Y2" s="19" t="s">
        <v>24</v>
      </c>
      <c r="Z2" s="20" t="s">
        <v>25</v>
      </c>
      <c r="AA2" s="21" t="s">
        <v>26</v>
      </c>
      <c r="AB2" s="22" t="s">
        <v>27</v>
      </c>
      <c r="AC2" s="23" t="s">
        <v>28</v>
      </c>
      <c r="AD2" s="23" t="s">
        <v>29</v>
      </c>
      <c r="AE2" s="23" t="s">
        <v>30</v>
      </c>
      <c r="AF2" s="23" t="s">
        <v>31</v>
      </c>
      <c r="AG2" s="23" t="s">
        <v>32</v>
      </c>
      <c r="AH2" s="23" t="s">
        <v>33</v>
      </c>
      <c r="AI2" s="24" t="s">
        <v>34</v>
      </c>
      <c r="AJ2" s="24" t="s">
        <v>35</v>
      </c>
      <c r="AK2" s="23" t="s">
        <v>36</v>
      </c>
      <c r="AL2" s="24" t="s">
        <v>34</v>
      </c>
      <c r="AM2" s="24" t="s">
        <v>35</v>
      </c>
      <c r="AN2" s="23" t="s">
        <v>37</v>
      </c>
      <c r="AO2" s="25" t="s">
        <v>38</v>
      </c>
      <c r="AP2" s="25" t="s">
        <v>39</v>
      </c>
      <c r="AQ2" s="26" t="s">
        <v>40</v>
      </c>
      <c r="AR2" s="24" t="s">
        <v>41</v>
      </c>
      <c r="AS2" s="23" t="s">
        <v>42</v>
      </c>
      <c r="AT2" s="23" t="s">
        <v>43</v>
      </c>
      <c r="AU2" s="27" t="s">
        <v>44</v>
      </c>
      <c r="AV2" s="27" t="s">
        <v>45</v>
      </c>
      <c r="AW2" s="28" t="s">
        <v>46</v>
      </c>
      <c r="AX2" s="29" t="s">
        <v>47</v>
      </c>
      <c r="AY2" s="30" t="s">
        <v>48</v>
      </c>
      <c r="AZ2" s="31" t="s">
        <v>49</v>
      </c>
      <c r="BA2" s="32" t="s">
        <v>50</v>
      </c>
      <c r="BB2" s="33" t="s">
        <v>51</v>
      </c>
      <c r="BC2" s="34" t="s">
        <v>52</v>
      </c>
      <c r="BD2" s="35" t="s">
        <v>53</v>
      </c>
      <c r="BE2" s="35" t="s">
        <v>54</v>
      </c>
      <c r="BF2" s="35" t="s">
        <v>55</v>
      </c>
      <c r="BG2" s="35" t="s">
        <v>56</v>
      </c>
      <c r="BH2" s="35" t="s">
        <v>57</v>
      </c>
      <c r="BI2" s="36" t="s">
        <v>58</v>
      </c>
      <c r="BJ2" s="36" t="s">
        <v>59</v>
      </c>
      <c r="BK2" s="35" t="s">
        <v>60</v>
      </c>
      <c r="BL2" s="35" t="s">
        <v>61</v>
      </c>
    </row>
    <row r="3" spans="1:64" s="37" customFormat="1" ht="99" customHeight="1" x14ac:dyDescent="0.2">
      <c r="D3" s="38">
        <f>AVERAGE(D5:D136)</f>
        <v>0.46346226372651339</v>
      </c>
      <c r="G3" s="39" t="s">
        <v>62</v>
      </c>
      <c r="H3" s="39" t="s">
        <v>63</v>
      </c>
      <c r="I3" s="599" t="s">
        <v>64</v>
      </c>
      <c r="J3" s="599"/>
      <c r="K3" s="599"/>
      <c r="L3" s="599"/>
      <c r="M3" s="599"/>
      <c r="N3" s="599"/>
      <c r="O3" s="37" t="s">
        <v>65</v>
      </c>
      <c r="P3" s="37" t="s">
        <v>66</v>
      </c>
      <c r="Q3" s="37" t="s">
        <v>67</v>
      </c>
      <c r="R3" s="37" t="s">
        <v>65</v>
      </c>
      <c r="S3" s="37" t="s">
        <v>66</v>
      </c>
      <c r="T3" s="37" t="s">
        <v>67</v>
      </c>
      <c r="U3" s="599" t="s">
        <v>68</v>
      </c>
      <c r="V3" s="599"/>
      <c r="W3" s="37" t="s">
        <v>69</v>
      </c>
      <c r="X3" s="37" t="s">
        <v>70</v>
      </c>
      <c r="Y3" s="37" t="s">
        <v>69</v>
      </c>
      <c r="Z3" s="37" t="s">
        <v>70</v>
      </c>
      <c r="AA3" s="599" t="s">
        <v>71</v>
      </c>
      <c r="AB3" s="599"/>
      <c r="AC3" s="40" t="s">
        <v>72</v>
      </c>
      <c r="AD3" s="37" t="s">
        <v>73</v>
      </c>
      <c r="AF3" s="37" t="s">
        <v>74</v>
      </c>
      <c r="AG3" s="37" t="s">
        <v>74</v>
      </c>
      <c r="AH3" s="37" t="s">
        <v>74</v>
      </c>
      <c r="AI3" s="37" t="s">
        <v>75</v>
      </c>
      <c r="AJ3" s="37" t="s">
        <v>75</v>
      </c>
      <c r="AK3" s="37" t="s">
        <v>73</v>
      </c>
      <c r="AL3" s="37" t="s">
        <v>75</v>
      </c>
      <c r="AM3" s="37" t="s">
        <v>75</v>
      </c>
      <c r="AN3" s="37" t="s">
        <v>76</v>
      </c>
      <c r="AO3" s="37" t="s">
        <v>77</v>
      </c>
      <c r="AP3" s="37" t="s">
        <v>75</v>
      </c>
      <c r="AQ3" s="37" t="s">
        <v>75</v>
      </c>
      <c r="AR3" s="37" t="s">
        <v>78</v>
      </c>
      <c r="AS3" s="37" t="s">
        <v>72</v>
      </c>
      <c r="AT3" s="37" t="s">
        <v>72</v>
      </c>
      <c r="AW3" s="37" t="s">
        <v>79</v>
      </c>
      <c r="AY3" s="37" t="s">
        <v>80</v>
      </c>
      <c r="AZ3" s="37" t="s">
        <v>81</v>
      </c>
      <c r="BA3" s="37">
        <v>0.5</v>
      </c>
      <c r="BB3" s="37">
        <v>0.5</v>
      </c>
      <c r="BC3" s="37">
        <v>0.5</v>
      </c>
      <c r="BD3" s="37" t="s">
        <v>82</v>
      </c>
      <c r="BE3" s="37" t="s">
        <v>83</v>
      </c>
      <c r="BF3" s="37" t="s">
        <v>84</v>
      </c>
      <c r="BG3" s="37" t="s">
        <v>85</v>
      </c>
      <c r="BH3" s="37" t="s">
        <v>86</v>
      </c>
      <c r="BI3" s="37" t="s">
        <v>87</v>
      </c>
      <c r="BL3" s="41"/>
    </row>
    <row r="4" spans="1:64" s="42" customFormat="1" ht="19" customHeight="1" x14ac:dyDescent="0.2">
      <c r="B4" s="43" t="s">
        <v>4</v>
      </c>
      <c r="C4" s="43" t="s">
        <v>5</v>
      </c>
      <c r="D4" s="43" t="s">
        <v>6</v>
      </c>
      <c r="E4" s="43" t="s">
        <v>7</v>
      </c>
      <c r="F4" s="43" t="s">
        <v>8</v>
      </c>
      <c r="G4" s="44">
        <v>1</v>
      </c>
      <c r="H4" s="44">
        <v>2</v>
      </c>
      <c r="I4" s="45">
        <v>3</v>
      </c>
      <c r="J4" s="45">
        <v>4</v>
      </c>
      <c r="K4" s="45">
        <v>5</v>
      </c>
      <c r="L4" s="46">
        <v>6</v>
      </c>
      <c r="M4" s="46">
        <v>7</v>
      </c>
      <c r="N4" s="46">
        <v>8</v>
      </c>
      <c r="O4" s="47">
        <v>9</v>
      </c>
      <c r="P4" s="47">
        <v>10</v>
      </c>
      <c r="Q4" s="47">
        <v>11</v>
      </c>
      <c r="R4" s="47">
        <v>12</v>
      </c>
      <c r="S4" s="47">
        <v>13</v>
      </c>
      <c r="T4" s="47">
        <v>14</v>
      </c>
      <c r="U4" s="47">
        <v>15</v>
      </c>
      <c r="V4" s="47">
        <v>16</v>
      </c>
      <c r="W4" s="48">
        <v>17</v>
      </c>
      <c r="X4" s="48">
        <v>18</v>
      </c>
      <c r="Y4" s="48">
        <v>19</v>
      </c>
      <c r="Z4" s="48">
        <v>20</v>
      </c>
      <c r="AA4" s="49">
        <v>21</v>
      </c>
      <c r="AB4" s="49">
        <v>22</v>
      </c>
      <c r="AC4" s="49">
        <v>222</v>
      </c>
      <c r="AD4" s="50">
        <v>23</v>
      </c>
      <c r="AE4" s="50">
        <v>500</v>
      </c>
      <c r="AF4" s="50">
        <v>500</v>
      </c>
      <c r="AG4" s="50">
        <v>501</v>
      </c>
      <c r="AH4" s="50">
        <v>502</v>
      </c>
      <c r="AI4" s="51">
        <v>24</v>
      </c>
      <c r="AJ4" s="51">
        <v>25</v>
      </c>
      <c r="AK4" s="50">
        <v>26</v>
      </c>
      <c r="AL4" s="51">
        <v>27</v>
      </c>
      <c r="AM4" s="51">
        <v>28</v>
      </c>
      <c r="AN4" s="50">
        <v>30</v>
      </c>
      <c r="AO4" s="51">
        <v>30</v>
      </c>
      <c r="AP4" s="51">
        <v>31</v>
      </c>
      <c r="AQ4" s="51">
        <v>32</v>
      </c>
      <c r="AR4" s="50">
        <v>33</v>
      </c>
      <c r="AS4" s="50">
        <v>223</v>
      </c>
      <c r="AT4" s="50">
        <v>224</v>
      </c>
      <c r="AU4" s="50">
        <v>48</v>
      </c>
      <c r="AV4" s="50"/>
      <c r="AW4" s="50">
        <v>34</v>
      </c>
      <c r="AX4" s="52">
        <v>47</v>
      </c>
      <c r="AY4" s="52">
        <v>35</v>
      </c>
      <c r="AZ4" s="52">
        <v>36</v>
      </c>
      <c r="BA4" s="52">
        <v>38</v>
      </c>
      <c r="BB4" s="52">
        <v>39</v>
      </c>
      <c r="BC4" s="52">
        <v>40</v>
      </c>
      <c r="BD4" s="52">
        <v>41</v>
      </c>
      <c r="BE4" s="52">
        <v>42</v>
      </c>
      <c r="BF4" s="52">
        <v>43</v>
      </c>
      <c r="BG4" s="52">
        <v>44</v>
      </c>
      <c r="BH4" s="52">
        <v>45</v>
      </c>
      <c r="BI4" s="50">
        <v>37</v>
      </c>
      <c r="BJ4" s="50">
        <v>1000</v>
      </c>
      <c r="BK4" s="53">
        <v>46</v>
      </c>
    </row>
    <row r="5" spans="1:64" x14ac:dyDescent="0.2">
      <c r="A5">
        <v>75</v>
      </c>
      <c r="B5" t="s">
        <v>88</v>
      </c>
      <c r="C5" t="s">
        <v>89</v>
      </c>
      <c r="D5" s="54">
        <v>0.62574257425742574</v>
      </c>
      <c r="E5" t="s">
        <v>682</v>
      </c>
      <c r="F5" t="s">
        <v>90</v>
      </c>
      <c r="G5" s="55">
        <v>0.30000000000000004</v>
      </c>
      <c r="H5" s="55">
        <v>0.5</v>
      </c>
      <c r="I5" s="56">
        <v>0.5</v>
      </c>
      <c r="J5" s="56">
        <v>0</v>
      </c>
      <c r="K5" s="56">
        <v>0.5</v>
      </c>
      <c r="L5" s="56">
        <v>1</v>
      </c>
      <c r="M5" s="56">
        <v>0</v>
      </c>
      <c r="N5" s="56">
        <v>1</v>
      </c>
      <c r="O5" s="56">
        <v>1</v>
      </c>
      <c r="P5" s="55">
        <v>1</v>
      </c>
      <c r="Q5" s="57">
        <v>1</v>
      </c>
      <c r="R5" s="56">
        <v>1</v>
      </c>
      <c r="S5" s="55">
        <v>0</v>
      </c>
      <c r="T5" s="57">
        <v>1</v>
      </c>
      <c r="U5" s="56">
        <v>1</v>
      </c>
      <c r="V5" s="58" t="s">
        <v>683</v>
      </c>
      <c r="W5" s="55">
        <v>1</v>
      </c>
      <c r="X5" s="56">
        <v>1</v>
      </c>
      <c r="Y5" s="55">
        <v>1</v>
      </c>
      <c r="Z5" s="56">
        <v>1</v>
      </c>
      <c r="AA5" s="56">
        <v>1</v>
      </c>
      <c r="AB5" s="56">
        <v>1</v>
      </c>
      <c r="AC5" s="55" t="s">
        <v>91</v>
      </c>
      <c r="AD5" s="59">
        <f t="shared" ref="AD5:AD49" si="0">IF(AI5="не релевантно","не релевантн",(AI5+AJ5)/2)</f>
        <v>1</v>
      </c>
      <c r="AE5" s="59"/>
      <c r="AF5" s="59"/>
      <c r="AG5" s="59"/>
      <c r="AH5" s="59"/>
      <c r="AI5" s="57">
        <v>1</v>
      </c>
      <c r="AJ5" s="57">
        <v>1</v>
      </c>
      <c r="AK5" s="59">
        <f t="shared" ref="AK5:AK49" si="1">IF(AL5="не релевантно","не релевантн",(AL5+AM5)/2)</f>
        <v>1</v>
      </c>
      <c r="AL5" s="57">
        <v>1</v>
      </c>
      <c r="AM5" s="57">
        <v>1</v>
      </c>
      <c r="AN5" s="59">
        <v>0.5</v>
      </c>
      <c r="AO5" s="57">
        <v>0</v>
      </c>
      <c r="AP5" s="57">
        <v>1</v>
      </c>
      <c r="AQ5" s="57">
        <v>0</v>
      </c>
      <c r="AR5" s="57">
        <v>0</v>
      </c>
      <c r="AS5" s="55" t="s">
        <v>91</v>
      </c>
      <c r="AT5" s="55" t="s">
        <v>91</v>
      </c>
      <c r="AU5" s="55">
        <v>1</v>
      </c>
      <c r="AV5" s="55" t="s">
        <v>684</v>
      </c>
      <c r="AW5" s="57">
        <v>0</v>
      </c>
      <c r="AX5" s="55">
        <v>0</v>
      </c>
      <c r="AY5" s="55">
        <v>0.5</v>
      </c>
      <c r="AZ5" s="57">
        <v>0</v>
      </c>
      <c r="BA5" s="56">
        <v>1</v>
      </c>
      <c r="BB5" s="56">
        <v>0</v>
      </c>
      <c r="BC5" s="56">
        <v>1</v>
      </c>
      <c r="BD5" s="55">
        <v>0.5</v>
      </c>
      <c r="BE5" s="55">
        <v>0.5</v>
      </c>
      <c r="BF5" s="57" t="s">
        <v>131</v>
      </c>
      <c r="BG5" s="55">
        <v>0</v>
      </c>
      <c r="BH5" s="56">
        <v>0</v>
      </c>
      <c r="BI5" s="58" t="s">
        <v>685</v>
      </c>
      <c r="BJ5" s="56" t="s">
        <v>686</v>
      </c>
      <c r="BK5" s="56" t="s">
        <v>687</v>
      </c>
      <c r="BL5" s="56"/>
    </row>
    <row r="6" spans="1:64" x14ac:dyDescent="0.2">
      <c r="A6">
        <v>80</v>
      </c>
      <c r="B6" t="s">
        <v>88</v>
      </c>
      <c r="C6" t="s">
        <v>92</v>
      </c>
      <c r="D6" s="54">
        <v>0.62574257425742574</v>
      </c>
      <c r="E6" t="s">
        <v>682</v>
      </c>
      <c r="F6" t="s">
        <v>90</v>
      </c>
      <c r="G6" s="55">
        <v>0.30000000000000004</v>
      </c>
      <c r="H6" s="55">
        <v>0.5</v>
      </c>
      <c r="I6" s="56">
        <v>0.5</v>
      </c>
      <c r="J6" s="56">
        <v>0.5</v>
      </c>
      <c r="K6" s="56">
        <v>0.5</v>
      </c>
      <c r="L6" s="56">
        <v>1</v>
      </c>
      <c r="M6" s="56">
        <v>0</v>
      </c>
      <c r="N6" s="56">
        <v>1</v>
      </c>
      <c r="O6" s="56">
        <v>1</v>
      </c>
      <c r="P6" s="55">
        <v>1</v>
      </c>
      <c r="Q6" s="57">
        <v>1</v>
      </c>
      <c r="R6" s="56">
        <v>1</v>
      </c>
      <c r="S6" s="55">
        <v>0</v>
      </c>
      <c r="T6" s="57">
        <v>1</v>
      </c>
      <c r="U6" s="56">
        <v>1</v>
      </c>
      <c r="V6" s="58" t="s">
        <v>683</v>
      </c>
      <c r="W6" s="55">
        <v>1</v>
      </c>
      <c r="X6" s="56">
        <v>1</v>
      </c>
      <c r="Y6" s="55">
        <v>1</v>
      </c>
      <c r="Z6" s="56">
        <v>1</v>
      </c>
      <c r="AA6" s="56">
        <v>1</v>
      </c>
      <c r="AB6" s="56">
        <v>1</v>
      </c>
      <c r="AC6" s="55" t="s">
        <v>91</v>
      </c>
      <c r="AD6" s="59">
        <f t="shared" si="0"/>
        <v>1</v>
      </c>
      <c r="AE6" s="59"/>
      <c r="AF6" s="59"/>
      <c r="AG6" s="59"/>
      <c r="AH6" s="59"/>
      <c r="AI6" s="57">
        <v>1</v>
      </c>
      <c r="AJ6" s="57">
        <v>1</v>
      </c>
      <c r="AK6" s="59">
        <f t="shared" si="1"/>
        <v>1</v>
      </c>
      <c r="AL6" s="57">
        <v>1</v>
      </c>
      <c r="AM6" s="57">
        <v>1</v>
      </c>
      <c r="AN6" s="59">
        <v>0.5</v>
      </c>
      <c r="AO6" s="57">
        <v>0</v>
      </c>
      <c r="AP6" s="57">
        <v>1</v>
      </c>
      <c r="AQ6" s="57">
        <v>0</v>
      </c>
      <c r="AR6" s="57">
        <v>0</v>
      </c>
      <c r="AS6" s="55" t="s">
        <v>91</v>
      </c>
      <c r="AT6" s="55" t="s">
        <v>91</v>
      </c>
      <c r="AU6" s="55">
        <v>1</v>
      </c>
      <c r="AV6" s="55" t="s">
        <v>684</v>
      </c>
      <c r="AW6" s="57">
        <v>0</v>
      </c>
      <c r="AX6" s="55">
        <v>0</v>
      </c>
      <c r="AY6" s="55">
        <v>0.5</v>
      </c>
      <c r="AZ6" s="57">
        <v>0</v>
      </c>
      <c r="BA6" s="56">
        <v>1</v>
      </c>
      <c r="BB6" s="56">
        <v>0</v>
      </c>
      <c r="BC6" s="56">
        <v>1</v>
      </c>
      <c r="BD6" s="55">
        <v>0.5</v>
      </c>
      <c r="BE6" s="55">
        <v>0.5</v>
      </c>
      <c r="BF6" s="57" t="s">
        <v>131</v>
      </c>
      <c r="BG6" s="55">
        <v>0</v>
      </c>
      <c r="BH6" s="56">
        <v>0</v>
      </c>
      <c r="BI6" s="58" t="s">
        <v>685</v>
      </c>
      <c r="BJ6" s="56" t="s">
        <v>686</v>
      </c>
      <c r="BK6" s="56">
        <v>0</v>
      </c>
      <c r="BL6" s="56"/>
    </row>
    <row r="7" spans="1:64" x14ac:dyDescent="0.2">
      <c r="A7">
        <v>85</v>
      </c>
      <c r="B7" t="s">
        <v>88</v>
      </c>
      <c r="C7" t="s">
        <v>93</v>
      </c>
      <c r="D7" s="54">
        <v>0.47640449438202248</v>
      </c>
      <c r="E7" t="s">
        <v>688</v>
      </c>
      <c r="F7" t="s">
        <v>90</v>
      </c>
      <c r="G7" s="55">
        <v>0.6</v>
      </c>
      <c r="H7" s="55">
        <v>0.5</v>
      </c>
      <c r="I7" s="56">
        <v>1</v>
      </c>
      <c r="J7" s="56">
        <v>0</v>
      </c>
      <c r="K7" s="56">
        <v>0.5</v>
      </c>
      <c r="L7" s="56">
        <v>1</v>
      </c>
      <c r="M7" s="56">
        <v>0</v>
      </c>
      <c r="N7" s="56">
        <v>0</v>
      </c>
      <c r="O7" s="56">
        <v>0.5</v>
      </c>
      <c r="P7" s="55">
        <v>0.5</v>
      </c>
      <c r="Q7" s="57">
        <v>0.5</v>
      </c>
      <c r="R7" s="56">
        <v>1</v>
      </c>
      <c r="S7" s="55">
        <v>0</v>
      </c>
      <c r="T7" s="57">
        <v>1</v>
      </c>
      <c r="U7" s="56">
        <v>1</v>
      </c>
      <c r="V7" s="58" t="s">
        <v>689</v>
      </c>
      <c r="W7" s="55">
        <v>1</v>
      </c>
      <c r="X7" s="56">
        <v>1</v>
      </c>
      <c r="Y7" s="55">
        <v>0.5</v>
      </c>
      <c r="Z7" s="56">
        <v>1</v>
      </c>
      <c r="AA7" s="56">
        <v>1</v>
      </c>
      <c r="AB7" s="56">
        <v>0</v>
      </c>
      <c r="AC7" s="55" t="s">
        <v>91</v>
      </c>
      <c r="AD7" s="59" t="str">
        <f t="shared" si="0"/>
        <v>не релевантн</v>
      </c>
      <c r="AE7" s="59"/>
      <c r="AF7" s="59"/>
      <c r="AG7" s="59"/>
      <c r="AH7" s="59"/>
      <c r="AI7" s="57" t="s">
        <v>130</v>
      </c>
      <c r="AJ7" s="57" t="s">
        <v>130</v>
      </c>
      <c r="AK7" s="59" t="str">
        <f t="shared" si="1"/>
        <v>не релевантн</v>
      </c>
      <c r="AL7" s="57" t="s">
        <v>130</v>
      </c>
      <c r="AM7" s="57" t="s">
        <v>130</v>
      </c>
      <c r="AN7" s="59" t="s">
        <v>130</v>
      </c>
      <c r="AO7" s="57">
        <v>0</v>
      </c>
      <c r="AP7" s="57">
        <v>0</v>
      </c>
      <c r="AQ7" s="57">
        <v>0</v>
      </c>
      <c r="AR7" s="57">
        <v>0</v>
      </c>
      <c r="AS7" s="55" t="s">
        <v>91</v>
      </c>
      <c r="AT7" s="55" t="s">
        <v>91</v>
      </c>
      <c r="AU7" s="55">
        <v>1</v>
      </c>
      <c r="AV7" s="55" t="s">
        <v>690</v>
      </c>
      <c r="AW7" s="57">
        <v>1</v>
      </c>
      <c r="AX7" s="55">
        <v>0</v>
      </c>
      <c r="AY7" s="55">
        <v>0</v>
      </c>
      <c r="AZ7" s="57">
        <v>1</v>
      </c>
      <c r="BA7" s="56">
        <v>0</v>
      </c>
      <c r="BB7" s="56">
        <v>0</v>
      </c>
      <c r="BC7" s="56">
        <v>0</v>
      </c>
      <c r="BD7" s="55">
        <v>0.5</v>
      </c>
      <c r="BE7" s="55" t="s">
        <v>691</v>
      </c>
      <c r="BF7" s="57" t="s">
        <v>131</v>
      </c>
      <c r="BG7" s="55">
        <v>0</v>
      </c>
      <c r="BH7" s="56">
        <v>1</v>
      </c>
      <c r="BI7" s="58" t="s">
        <v>692</v>
      </c>
      <c r="BJ7" s="56" t="s">
        <v>693</v>
      </c>
      <c r="BK7" s="56" t="s">
        <v>694</v>
      </c>
      <c r="BL7" s="56"/>
    </row>
    <row r="8" spans="1:64" x14ac:dyDescent="0.2">
      <c r="A8">
        <v>90</v>
      </c>
      <c r="B8" t="s">
        <v>88</v>
      </c>
      <c r="C8" t="s">
        <v>94</v>
      </c>
      <c r="D8" s="54">
        <v>0.47293447293447294</v>
      </c>
      <c r="E8" t="s">
        <v>688</v>
      </c>
      <c r="F8" t="s">
        <v>90</v>
      </c>
      <c r="G8" s="55">
        <v>1</v>
      </c>
      <c r="H8" s="55">
        <v>0.5</v>
      </c>
      <c r="I8" s="56">
        <v>0</v>
      </c>
      <c r="J8" s="56">
        <v>0</v>
      </c>
      <c r="K8" s="56">
        <v>0</v>
      </c>
      <c r="L8" s="56">
        <v>0</v>
      </c>
      <c r="M8" s="56">
        <v>0</v>
      </c>
      <c r="N8" s="56">
        <v>0</v>
      </c>
      <c r="O8" s="56">
        <v>0.5</v>
      </c>
      <c r="P8" s="55">
        <v>0.5</v>
      </c>
      <c r="Q8" s="57">
        <v>0.5</v>
      </c>
      <c r="R8" s="56" t="s">
        <v>130</v>
      </c>
      <c r="S8" s="55" t="s">
        <v>130</v>
      </c>
      <c r="T8" s="57">
        <v>0</v>
      </c>
      <c r="U8" s="56">
        <v>1</v>
      </c>
      <c r="V8" s="58" t="s">
        <v>695</v>
      </c>
      <c r="W8" s="55">
        <v>0.5</v>
      </c>
      <c r="X8" s="56">
        <v>1</v>
      </c>
      <c r="Y8" s="55" t="s">
        <v>130</v>
      </c>
      <c r="Z8" s="56" t="s">
        <v>696</v>
      </c>
      <c r="AA8" s="56">
        <v>1</v>
      </c>
      <c r="AB8" s="56">
        <v>0.5</v>
      </c>
      <c r="AC8" s="55" t="s">
        <v>91</v>
      </c>
      <c r="AD8" s="59">
        <f t="shared" si="0"/>
        <v>0.5</v>
      </c>
      <c r="AE8" s="59"/>
      <c r="AF8" s="59"/>
      <c r="AG8" s="59"/>
      <c r="AH8" s="59"/>
      <c r="AI8" s="57">
        <v>0</v>
      </c>
      <c r="AJ8" s="57">
        <v>1</v>
      </c>
      <c r="AK8" s="59">
        <f t="shared" si="1"/>
        <v>0.5</v>
      </c>
      <c r="AL8" s="57">
        <v>0</v>
      </c>
      <c r="AM8" s="57">
        <v>1</v>
      </c>
      <c r="AN8" s="59">
        <v>0.5</v>
      </c>
      <c r="AO8" s="57">
        <v>0</v>
      </c>
      <c r="AP8" s="57">
        <v>1</v>
      </c>
      <c r="AQ8" s="57">
        <v>0</v>
      </c>
      <c r="AR8" s="57">
        <v>0</v>
      </c>
      <c r="AS8" s="55" t="s">
        <v>91</v>
      </c>
      <c r="AT8" s="55" t="s">
        <v>91</v>
      </c>
      <c r="AU8" s="55">
        <v>1</v>
      </c>
      <c r="AV8" s="55" t="s">
        <v>697</v>
      </c>
      <c r="AW8" s="57">
        <v>0</v>
      </c>
      <c r="AX8" s="55">
        <v>0</v>
      </c>
      <c r="AY8" s="55">
        <v>0</v>
      </c>
      <c r="AZ8" s="57">
        <v>1</v>
      </c>
      <c r="BA8" s="56" t="s">
        <v>130</v>
      </c>
      <c r="BB8" s="56" t="s">
        <v>130</v>
      </c>
      <c r="BC8" s="56" t="s">
        <v>130</v>
      </c>
      <c r="BD8" s="55" t="s">
        <v>130</v>
      </c>
      <c r="BE8" s="55" t="s">
        <v>691</v>
      </c>
      <c r="BF8" s="57" t="s">
        <v>131</v>
      </c>
      <c r="BG8" s="55">
        <v>0</v>
      </c>
      <c r="BH8" s="56" t="s">
        <v>130</v>
      </c>
      <c r="BI8" s="58" t="s">
        <v>698</v>
      </c>
      <c r="BJ8" s="56" t="s">
        <v>699</v>
      </c>
      <c r="BK8" s="56" t="s">
        <v>700</v>
      </c>
      <c r="BL8" s="56"/>
    </row>
    <row r="9" spans="1:64" x14ac:dyDescent="0.2">
      <c r="A9">
        <v>95</v>
      </c>
      <c r="B9" t="s">
        <v>88</v>
      </c>
      <c r="C9" t="s">
        <v>95</v>
      </c>
      <c r="D9" s="54">
        <v>0.36082474226804123</v>
      </c>
      <c r="E9" t="s">
        <v>701</v>
      </c>
      <c r="F9" t="s">
        <v>90</v>
      </c>
      <c r="G9" s="55">
        <v>1</v>
      </c>
      <c r="H9" s="55">
        <v>1</v>
      </c>
      <c r="I9" s="56">
        <v>1</v>
      </c>
      <c r="J9" s="56">
        <v>0</v>
      </c>
      <c r="K9" s="56">
        <v>0</v>
      </c>
      <c r="L9" s="56">
        <v>1</v>
      </c>
      <c r="M9" s="56">
        <v>0</v>
      </c>
      <c r="N9" s="56">
        <v>1</v>
      </c>
      <c r="O9" s="56">
        <v>0</v>
      </c>
      <c r="P9" s="55">
        <v>0</v>
      </c>
      <c r="Q9" s="57">
        <v>0</v>
      </c>
      <c r="R9" s="56">
        <v>1</v>
      </c>
      <c r="S9" s="55">
        <v>0</v>
      </c>
      <c r="T9" s="57">
        <v>1</v>
      </c>
      <c r="U9" s="56">
        <v>0</v>
      </c>
      <c r="V9" s="58" t="s">
        <v>696</v>
      </c>
      <c r="W9" s="55">
        <v>0.5</v>
      </c>
      <c r="X9" s="56">
        <v>1</v>
      </c>
      <c r="Y9" s="55">
        <v>0.5</v>
      </c>
      <c r="Z9" s="56">
        <v>1</v>
      </c>
      <c r="AA9" s="56">
        <v>1</v>
      </c>
      <c r="AB9" s="56">
        <v>0.5</v>
      </c>
      <c r="AC9" s="55" t="s">
        <v>91</v>
      </c>
      <c r="AD9" s="59">
        <f t="shared" si="0"/>
        <v>0</v>
      </c>
      <c r="AE9" s="59"/>
      <c r="AF9" s="59"/>
      <c r="AG9" s="59"/>
      <c r="AH9" s="59"/>
      <c r="AI9" s="57">
        <v>0</v>
      </c>
      <c r="AJ9" s="57">
        <v>0</v>
      </c>
      <c r="AK9" s="59">
        <f t="shared" si="1"/>
        <v>0</v>
      </c>
      <c r="AL9" s="57">
        <v>0</v>
      </c>
      <c r="AM9" s="57">
        <v>0</v>
      </c>
      <c r="AN9" s="59">
        <v>0</v>
      </c>
      <c r="AO9" s="57">
        <v>0</v>
      </c>
      <c r="AP9" s="57">
        <v>0</v>
      </c>
      <c r="AQ9" s="57">
        <v>0</v>
      </c>
      <c r="AR9" s="57">
        <v>1</v>
      </c>
      <c r="AS9" s="55" t="s">
        <v>91</v>
      </c>
      <c r="AT9" s="55" t="s">
        <v>91</v>
      </c>
      <c r="AU9" s="55">
        <v>1</v>
      </c>
      <c r="AV9" s="55" t="s">
        <v>702</v>
      </c>
      <c r="AW9" s="57">
        <v>0</v>
      </c>
      <c r="AX9" s="55">
        <v>0</v>
      </c>
      <c r="AY9" s="55">
        <v>0</v>
      </c>
      <c r="AZ9" s="57">
        <v>1</v>
      </c>
      <c r="BA9" s="56">
        <v>0</v>
      </c>
      <c r="BB9" s="56">
        <v>0</v>
      </c>
      <c r="BC9" s="56">
        <v>0</v>
      </c>
      <c r="BD9" s="55">
        <v>0</v>
      </c>
      <c r="BE9" s="55" t="s">
        <v>691</v>
      </c>
      <c r="BF9" s="57" t="s">
        <v>131</v>
      </c>
      <c r="BG9" s="55">
        <v>0</v>
      </c>
      <c r="BH9" s="56">
        <v>0</v>
      </c>
      <c r="BI9" s="57">
        <v>0</v>
      </c>
      <c r="BJ9" s="56" t="s">
        <v>703</v>
      </c>
      <c r="BK9" s="56" t="s">
        <v>704</v>
      </c>
      <c r="BL9" s="56"/>
    </row>
    <row r="10" spans="1:64" x14ac:dyDescent="0.2">
      <c r="A10">
        <v>100</v>
      </c>
      <c r="B10" t="s">
        <v>88</v>
      </c>
      <c r="C10" t="s">
        <v>96</v>
      </c>
      <c r="D10" s="54">
        <v>0.46419753086419757</v>
      </c>
      <c r="E10" t="s">
        <v>688</v>
      </c>
      <c r="F10" t="s">
        <v>90</v>
      </c>
      <c r="G10" s="55">
        <v>0.4</v>
      </c>
      <c r="H10" s="55">
        <v>0.5</v>
      </c>
      <c r="I10" s="56">
        <v>1</v>
      </c>
      <c r="J10" s="56">
        <v>0.5</v>
      </c>
      <c r="K10" s="56">
        <v>1</v>
      </c>
      <c r="L10" s="56">
        <v>1</v>
      </c>
      <c r="M10" s="56">
        <v>0</v>
      </c>
      <c r="N10" s="56">
        <v>1</v>
      </c>
      <c r="O10" s="56">
        <v>0</v>
      </c>
      <c r="P10" s="55">
        <v>0</v>
      </c>
      <c r="Q10" s="57">
        <v>0</v>
      </c>
      <c r="R10" s="56">
        <v>1</v>
      </c>
      <c r="S10" s="55">
        <v>0</v>
      </c>
      <c r="T10" s="57">
        <v>1</v>
      </c>
      <c r="U10" s="56">
        <v>0</v>
      </c>
      <c r="V10" s="58" t="s">
        <v>696</v>
      </c>
      <c r="W10" s="55">
        <v>1</v>
      </c>
      <c r="X10" s="56">
        <v>1</v>
      </c>
      <c r="Y10" s="55">
        <v>0.5</v>
      </c>
      <c r="Z10" s="56">
        <v>1</v>
      </c>
      <c r="AA10" s="56">
        <v>1</v>
      </c>
      <c r="AB10" s="56">
        <v>0</v>
      </c>
      <c r="AC10" s="55" t="s">
        <v>91</v>
      </c>
      <c r="AD10" s="59">
        <f t="shared" si="0"/>
        <v>0</v>
      </c>
      <c r="AE10" s="59"/>
      <c r="AF10" s="59"/>
      <c r="AG10" s="59"/>
      <c r="AH10" s="59"/>
      <c r="AI10" s="57">
        <v>0</v>
      </c>
      <c r="AJ10" s="57">
        <v>0</v>
      </c>
      <c r="AK10" s="59">
        <f t="shared" si="1"/>
        <v>0</v>
      </c>
      <c r="AL10" s="57">
        <v>0</v>
      </c>
      <c r="AM10" s="57">
        <v>0</v>
      </c>
      <c r="AN10" s="59" t="s">
        <v>130</v>
      </c>
      <c r="AO10" s="57">
        <v>0</v>
      </c>
      <c r="AP10" s="57">
        <v>0</v>
      </c>
      <c r="AQ10" s="57">
        <v>0</v>
      </c>
      <c r="AR10" s="57" t="s">
        <v>130</v>
      </c>
      <c r="AS10" s="55" t="s">
        <v>91</v>
      </c>
      <c r="AT10" s="55" t="s">
        <v>91</v>
      </c>
      <c r="AU10" s="55">
        <v>1</v>
      </c>
      <c r="AV10" s="55" t="s">
        <v>705</v>
      </c>
      <c r="AW10" s="57">
        <v>1</v>
      </c>
      <c r="AX10" s="55">
        <v>0</v>
      </c>
      <c r="AY10" s="55">
        <v>0</v>
      </c>
      <c r="AZ10" s="57">
        <v>1</v>
      </c>
      <c r="BA10" s="56">
        <v>0</v>
      </c>
      <c r="BB10" s="56">
        <v>0</v>
      </c>
      <c r="BC10" s="56">
        <v>0</v>
      </c>
      <c r="BD10" s="55">
        <v>0</v>
      </c>
      <c r="BE10" s="55" t="s">
        <v>691</v>
      </c>
      <c r="BF10" s="57" t="s">
        <v>131</v>
      </c>
      <c r="BG10" s="55">
        <v>0</v>
      </c>
      <c r="BH10" s="56">
        <v>1</v>
      </c>
      <c r="BI10" s="58" t="s">
        <v>706</v>
      </c>
      <c r="BJ10" s="56" t="s">
        <v>707</v>
      </c>
      <c r="BK10" s="56" t="s">
        <v>708</v>
      </c>
      <c r="BL10" s="56"/>
    </row>
    <row r="11" spans="1:64" x14ac:dyDescent="0.2">
      <c r="A11">
        <v>105</v>
      </c>
      <c r="B11" t="s">
        <v>88</v>
      </c>
      <c r="C11" t="s">
        <v>97</v>
      </c>
      <c r="D11" s="54">
        <v>0.46236559139784944</v>
      </c>
      <c r="E11" t="s">
        <v>688</v>
      </c>
      <c r="F11" t="s">
        <v>90</v>
      </c>
      <c r="G11" s="55">
        <v>1</v>
      </c>
      <c r="H11" s="55">
        <v>0.5</v>
      </c>
      <c r="I11" s="56">
        <v>1</v>
      </c>
      <c r="J11" s="56">
        <v>0</v>
      </c>
      <c r="K11" s="56">
        <v>1</v>
      </c>
      <c r="L11" s="56">
        <v>1</v>
      </c>
      <c r="M11" s="56">
        <v>0</v>
      </c>
      <c r="N11" s="56">
        <v>1</v>
      </c>
      <c r="O11" s="56">
        <v>0.5</v>
      </c>
      <c r="P11" s="55">
        <v>0</v>
      </c>
      <c r="Q11" s="57">
        <v>0.5</v>
      </c>
      <c r="R11" s="56">
        <v>0</v>
      </c>
      <c r="S11" s="55">
        <v>0</v>
      </c>
      <c r="T11" s="57">
        <v>0</v>
      </c>
      <c r="U11" s="56">
        <v>0</v>
      </c>
      <c r="V11" s="58" t="s">
        <v>696</v>
      </c>
      <c r="W11" s="55">
        <v>0.5</v>
      </c>
      <c r="X11" s="56">
        <v>1</v>
      </c>
      <c r="Y11" s="55">
        <v>0.5</v>
      </c>
      <c r="Z11" s="56">
        <v>1</v>
      </c>
      <c r="AA11" s="56">
        <v>1</v>
      </c>
      <c r="AB11" s="56">
        <v>0</v>
      </c>
      <c r="AC11" s="55" t="s">
        <v>91</v>
      </c>
      <c r="AD11" s="59">
        <f t="shared" si="0"/>
        <v>1</v>
      </c>
      <c r="AE11" s="59"/>
      <c r="AF11" s="59"/>
      <c r="AG11" s="59"/>
      <c r="AH11" s="59"/>
      <c r="AI11" s="57">
        <v>1</v>
      </c>
      <c r="AJ11" s="57">
        <v>1</v>
      </c>
      <c r="AK11" s="59" t="str">
        <f t="shared" si="1"/>
        <v>не релевантн</v>
      </c>
      <c r="AL11" s="57" t="s">
        <v>130</v>
      </c>
      <c r="AM11" s="57" t="s">
        <v>130</v>
      </c>
      <c r="AN11" s="59">
        <v>0</v>
      </c>
      <c r="AO11" s="57">
        <v>0</v>
      </c>
      <c r="AP11" s="57">
        <v>0</v>
      </c>
      <c r="AQ11" s="57">
        <v>0</v>
      </c>
      <c r="AR11" s="57">
        <v>1</v>
      </c>
      <c r="AS11" s="55" t="s">
        <v>91</v>
      </c>
      <c r="AT11" s="55" t="s">
        <v>91</v>
      </c>
      <c r="AU11" s="55">
        <v>1</v>
      </c>
      <c r="AV11" s="55" t="s">
        <v>709</v>
      </c>
      <c r="AW11" s="57">
        <v>0</v>
      </c>
      <c r="AX11" s="55">
        <v>0</v>
      </c>
      <c r="AY11" s="55">
        <v>0</v>
      </c>
      <c r="AZ11" s="57">
        <v>1</v>
      </c>
      <c r="BA11" s="56">
        <v>0</v>
      </c>
      <c r="BB11" s="56">
        <v>0</v>
      </c>
      <c r="BC11" s="56">
        <v>0</v>
      </c>
      <c r="BD11" s="55">
        <v>0</v>
      </c>
      <c r="BE11" s="55" t="s">
        <v>691</v>
      </c>
      <c r="BF11" s="57" t="s">
        <v>131</v>
      </c>
      <c r="BG11" s="55">
        <v>0</v>
      </c>
      <c r="BH11" s="56">
        <v>1</v>
      </c>
      <c r="BI11" s="58" t="s">
        <v>393</v>
      </c>
      <c r="BJ11" s="56" t="s">
        <v>710</v>
      </c>
      <c r="BK11" s="56" t="s">
        <v>711</v>
      </c>
      <c r="BL11" s="56"/>
    </row>
    <row r="12" spans="1:64" x14ac:dyDescent="0.2">
      <c r="A12">
        <v>110</v>
      </c>
      <c r="B12" t="s">
        <v>88</v>
      </c>
      <c r="C12" t="s">
        <v>98</v>
      </c>
      <c r="D12" s="54">
        <v>0.39999999999999997</v>
      </c>
      <c r="E12" t="s">
        <v>688</v>
      </c>
      <c r="F12" t="s">
        <v>90</v>
      </c>
      <c r="G12" s="55">
        <v>0.2</v>
      </c>
      <c r="H12" s="55">
        <v>0.5</v>
      </c>
      <c r="I12" s="56">
        <v>1</v>
      </c>
      <c r="J12" s="56">
        <v>0</v>
      </c>
      <c r="K12" s="56">
        <v>1</v>
      </c>
      <c r="L12" s="56">
        <v>1</v>
      </c>
      <c r="M12" s="56">
        <v>0</v>
      </c>
      <c r="N12" s="56">
        <v>1</v>
      </c>
      <c r="O12" s="56">
        <v>0</v>
      </c>
      <c r="P12" s="55">
        <v>0</v>
      </c>
      <c r="Q12" s="57">
        <v>0</v>
      </c>
      <c r="R12" s="56">
        <v>0</v>
      </c>
      <c r="S12" s="55">
        <v>0</v>
      </c>
      <c r="T12" s="57">
        <v>0</v>
      </c>
      <c r="U12" s="56">
        <v>0</v>
      </c>
      <c r="V12" s="58" t="s">
        <v>696</v>
      </c>
      <c r="W12" s="55">
        <v>0.5</v>
      </c>
      <c r="X12" s="56">
        <v>1</v>
      </c>
      <c r="Y12" s="55">
        <v>0.5</v>
      </c>
      <c r="Z12" s="56">
        <v>0</v>
      </c>
      <c r="AA12" s="56">
        <v>1</v>
      </c>
      <c r="AB12" s="56">
        <v>1</v>
      </c>
      <c r="AC12" s="55" t="s">
        <v>91</v>
      </c>
      <c r="AD12" s="59">
        <f t="shared" si="0"/>
        <v>1</v>
      </c>
      <c r="AE12" s="59"/>
      <c r="AF12" s="59"/>
      <c r="AG12" s="59"/>
      <c r="AH12" s="59"/>
      <c r="AI12" s="57">
        <v>1</v>
      </c>
      <c r="AJ12" s="57">
        <v>1</v>
      </c>
      <c r="AK12" s="59">
        <f t="shared" si="1"/>
        <v>0.5</v>
      </c>
      <c r="AL12" s="57">
        <v>1</v>
      </c>
      <c r="AM12" s="57">
        <v>0</v>
      </c>
      <c r="AN12" s="59">
        <v>0</v>
      </c>
      <c r="AO12" s="57">
        <v>0</v>
      </c>
      <c r="AP12" s="57">
        <v>0</v>
      </c>
      <c r="AQ12" s="57">
        <v>0</v>
      </c>
      <c r="AR12" s="57">
        <v>0</v>
      </c>
      <c r="AS12" s="55" t="s">
        <v>91</v>
      </c>
      <c r="AT12" s="55" t="s">
        <v>91</v>
      </c>
      <c r="AU12" s="55">
        <v>1</v>
      </c>
      <c r="AV12" s="55" t="s">
        <v>712</v>
      </c>
      <c r="AW12" s="57">
        <v>0</v>
      </c>
      <c r="AX12" s="55">
        <v>0</v>
      </c>
      <c r="AY12" s="55">
        <v>0</v>
      </c>
      <c r="AZ12" s="57">
        <v>0</v>
      </c>
      <c r="BA12" s="56">
        <v>0</v>
      </c>
      <c r="BB12" s="56">
        <v>0</v>
      </c>
      <c r="BC12" s="56">
        <v>0</v>
      </c>
      <c r="BD12" s="55">
        <v>0.5</v>
      </c>
      <c r="BE12" s="55" t="s">
        <v>691</v>
      </c>
      <c r="BF12" s="57" t="s">
        <v>131</v>
      </c>
      <c r="BG12" s="55">
        <v>0</v>
      </c>
      <c r="BH12" s="56">
        <v>1</v>
      </c>
      <c r="BI12" s="58" t="s">
        <v>713</v>
      </c>
      <c r="BJ12" s="56" t="s">
        <v>714</v>
      </c>
      <c r="BK12" s="56">
        <v>0</v>
      </c>
      <c r="BL12" s="56"/>
    </row>
    <row r="13" spans="1:64" x14ac:dyDescent="0.2">
      <c r="A13">
        <v>115</v>
      </c>
      <c r="B13" t="s">
        <v>88</v>
      </c>
      <c r="C13" t="s">
        <v>99</v>
      </c>
      <c r="D13" s="54">
        <v>0.42178217821782182</v>
      </c>
      <c r="E13" t="s">
        <v>688</v>
      </c>
      <c r="F13" t="s">
        <v>90</v>
      </c>
      <c r="G13" s="55">
        <v>0.4</v>
      </c>
      <c r="H13" s="55">
        <v>0.5</v>
      </c>
      <c r="I13" s="56">
        <v>1</v>
      </c>
      <c r="J13" s="56">
        <v>0</v>
      </c>
      <c r="K13" s="56">
        <v>0.5</v>
      </c>
      <c r="L13" s="56">
        <v>1</v>
      </c>
      <c r="M13" s="56">
        <v>0</v>
      </c>
      <c r="N13" s="56">
        <v>1</v>
      </c>
      <c r="O13" s="56">
        <v>0.5</v>
      </c>
      <c r="P13" s="55">
        <v>0</v>
      </c>
      <c r="Q13" s="57">
        <v>0.5</v>
      </c>
      <c r="R13" s="56">
        <v>0</v>
      </c>
      <c r="S13" s="55">
        <v>0</v>
      </c>
      <c r="T13" s="57">
        <v>0</v>
      </c>
      <c r="U13" s="56">
        <v>0</v>
      </c>
      <c r="V13" s="58" t="s">
        <v>696</v>
      </c>
      <c r="W13" s="55">
        <v>0.5</v>
      </c>
      <c r="X13" s="56">
        <v>1</v>
      </c>
      <c r="Y13" s="55">
        <v>0</v>
      </c>
      <c r="Z13" s="56">
        <v>0</v>
      </c>
      <c r="AA13" s="56">
        <v>1</v>
      </c>
      <c r="AB13" s="56">
        <v>0</v>
      </c>
      <c r="AC13" s="55" t="s">
        <v>91</v>
      </c>
      <c r="AD13" s="59">
        <f t="shared" si="0"/>
        <v>0</v>
      </c>
      <c r="AE13" s="59"/>
      <c r="AF13" s="59"/>
      <c r="AG13" s="59"/>
      <c r="AH13" s="59"/>
      <c r="AI13" s="57">
        <v>0</v>
      </c>
      <c r="AJ13" s="57">
        <v>0</v>
      </c>
      <c r="AK13" s="59">
        <f t="shared" si="1"/>
        <v>0.5</v>
      </c>
      <c r="AL13" s="57">
        <v>1</v>
      </c>
      <c r="AM13" s="57">
        <v>0</v>
      </c>
      <c r="AN13" s="59">
        <v>1</v>
      </c>
      <c r="AO13" s="57">
        <v>1</v>
      </c>
      <c r="AP13" s="57">
        <v>0</v>
      </c>
      <c r="AQ13" s="57">
        <v>0</v>
      </c>
      <c r="AR13" s="57">
        <v>1</v>
      </c>
      <c r="AS13" s="55" t="s">
        <v>91</v>
      </c>
      <c r="AT13" s="55" t="s">
        <v>91</v>
      </c>
      <c r="AU13" s="55">
        <v>1</v>
      </c>
      <c r="AV13" s="55" t="s">
        <v>715</v>
      </c>
      <c r="AW13" s="57">
        <v>0</v>
      </c>
      <c r="AX13" s="55">
        <v>0</v>
      </c>
      <c r="AY13" s="55">
        <v>0</v>
      </c>
      <c r="AZ13" s="57">
        <v>1</v>
      </c>
      <c r="BA13" s="56">
        <v>1</v>
      </c>
      <c r="BB13" s="56">
        <v>0</v>
      </c>
      <c r="BC13" s="56">
        <v>1</v>
      </c>
      <c r="BD13" s="55">
        <v>0.5</v>
      </c>
      <c r="BE13" s="55">
        <v>0.5</v>
      </c>
      <c r="BF13" s="57" t="s">
        <v>131</v>
      </c>
      <c r="BG13" s="55">
        <v>0</v>
      </c>
      <c r="BH13" s="56">
        <v>1</v>
      </c>
      <c r="BI13" s="58" t="s">
        <v>716</v>
      </c>
      <c r="BJ13" s="56" t="s">
        <v>717</v>
      </c>
      <c r="BK13" s="56" t="s">
        <v>718</v>
      </c>
      <c r="BL13" s="56"/>
    </row>
    <row r="14" spans="1:64" x14ac:dyDescent="0.2">
      <c r="A14">
        <v>120</v>
      </c>
      <c r="B14" t="s">
        <v>88</v>
      </c>
      <c r="C14" t="s">
        <v>100</v>
      </c>
      <c r="D14" s="54">
        <v>0.48041237113402063</v>
      </c>
      <c r="E14" t="s">
        <v>688</v>
      </c>
      <c r="F14" t="s">
        <v>90</v>
      </c>
      <c r="G14" s="55">
        <v>0.4</v>
      </c>
      <c r="H14" s="55">
        <v>0.5</v>
      </c>
      <c r="I14" s="56">
        <v>0.5</v>
      </c>
      <c r="J14" s="56">
        <v>0</v>
      </c>
      <c r="K14" s="56">
        <v>0.5</v>
      </c>
      <c r="L14" s="56">
        <v>1</v>
      </c>
      <c r="M14" s="56">
        <v>0</v>
      </c>
      <c r="N14" s="56">
        <v>1</v>
      </c>
      <c r="O14" s="56">
        <v>1</v>
      </c>
      <c r="P14" s="55">
        <v>0.5</v>
      </c>
      <c r="Q14" s="57">
        <v>1</v>
      </c>
      <c r="R14" s="56">
        <v>0</v>
      </c>
      <c r="S14" s="55">
        <v>0</v>
      </c>
      <c r="T14" s="57">
        <v>0</v>
      </c>
      <c r="U14" s="56">
        <v>0</v>
      </c>
      <c r="V14" s="58" t="s">
        <v>696</v>
      </c>
      <c r="W14" s="55">
        <v>0.5</v>
      </c>
      <c r="X14" s="56">
        <v>1</v>
      </c>
      <c r="Y14" s="55">
        <v>0.5</v>
      </c>
      <c r="Z14" s="56">
        <v>1</v>
      </c>
      <c r="AA14" s="56">
        <v>1</v>
      </c>
      <c r="AB14" s="56">
        <v>0</v>
      </c>
      <c r="AC14" s="55" t="s">
        <v>91</v>
      </c>
      <c r="AD14" s="59">
        <f t="shared" si="0"/>
        <v>0.5</v>
      </c>
      <c r="AE14" s="59"/>
      <c r="AF14" s="59"/>
      <c r="AG14" s="59"/>
      <c r="AH14" s="59"/>
      <c r="AI14" s="57">
        <v>1</v>
      </c>
      <c r="AJ14" s="57">
        <v>0</v>
      </c>
      <c r="AK14" s="59">
        <f t="shared" si="1"/>
        <v>0</v>
      </c>
      <c r="AL14" s="57">
        <v>0</v>
      </c>
      <c r="AM14" s="57">
        <v>0</v>
      </c>
      <c r="AN14" s="59">
        <v>1</v>
      </c>
      <c r="AO14" s="57">
        <v>1</v>
      </c>
      <c r="AP14" s="57">
        <v>0</v>
      </c>
      <c r="AQ14" s="57">
        <v>0</v>
      </c>
      <c r="AR14" s="57">
        <v>1</v>
      </c>
      <c r="AS14" s="55" t="s">
        <v>91</v>
      </c>
      <c r="AT14" s="55" t="s">
        <v>91</v>
      </c>
      <c r="AU14" s="55">
        <v>1</v>
      </c>
      <c r="AV14" s="55" t="s">
        <v>719</v>
      </c>
      <c r="AW14" s="57">
        <v>0</v>
      </c>
      <c r="AX14" s="55">
        <v>0.5</v>
      </c>
      <c r="AY14" s="55">
        <v>0</v>
      </c>
      <c r="AZ14" s="57">
        <v>1</v>
      </c>
      <c r="BA14" s="56">
        <v>1</v>
      </c>
      <c r="BB14" s="56">
        <v>0</v>
      </c>
      <c r="BC14" s="56">
        <v>1</v>
      </c>
      <c r="BD14" s="55">
        <v>0</v>
      </c>
      <c r="BE14" s="55" t="s">
        <v>691</v>
      </c>
      <c r="BF14" s="57" t="s">
        <v>131</v>
      </c>
      <c r="BG14" s="55">
        <v>0</v>
      </c>
      <c r="BH14" s="56">
        <v>1</v>
      </c>
      <c r="BI14" s="58" t="s">
        <v>720</v>
      </c>
      <c r="BJ14" s="56" t="s">
        <v>721</v>
      </c>
      <c r="BK14" s="56" t="s">
        <v>722</v>
      </c>
      <c r="BL14" s="56"/>
    </row>
    <row r="15" spans="1:64" x14ac:dyDescent="0.2">
      <c r="A15">
        <v>125</v>
      </c>
      <c r="B15" t="s">
        <v>88</v>
      </c>
      <c r="C15" t="s">
        <v>101</v>
      </c>
      <c r="D15" s="54">
        <v>0.63505154639175254</v>
      </c>
      <c r="E15" t="s">
        <v>682</v>
      </c>
      <c r="F15" t="s">
        <v>90</v>
      </c>
      <c r="G15" s="55">
        <v>0.4</v>
      </c>
      <c r="H15" s="55">
        <v>0.5</v>
      </c>
      <c r="I15" s="56">
        <v>1</v>
      </c>
      <c r="J15" s="56">
        <v>0</v>
      </c>
      <c r="K15" s="56">
        <v>1</v>
      </c>
      <c r="L15" s="56">
        <v>1</v>
      </c>
      <c r="M15" s="56">
        <v>0</v>
      </c>
      <c r="N15" s="56">
        <v>1</v>
      </c>
      <c r="O15" s="56">
        <v>0.5</v>
      </c>
      <c r="P15" s="55">
        <v>0.5</v>
      </c>
      <c r="Q15" s="57">
        <v>0.5</v>
      </c>
      <c r="R15" s="56">
        <v>1</v>
      </c>
      <c r="S15" s="55">
        <v>0</v>
      </c>
      <c r="T15" s="57">
        <v>1</v>
      </c>
      <c r="U15" s="56">
        <v>1</v>
      </c>
      <c r="V15" s="58" t="s">
        <v>723</v>
      </c>
      <c r="W15" s="55">
        <v>1</v>
      </c>
      <c r="X15" s="56">
        <v>1</v>
      </c>
      <c r="Y15" s="55">
        <v>1</v>
      </c>
      <c r="Z15" s="56">
        <v>1</v>
      </c>
      <c r="AA15" s="56">
        <v>0.5</v>
      </c>
      <c r="AB15" s="56">
        <v>0</v>
      </c>
      <c r="AC15" s="55" t="s">
        <v>91</v>
      </c>
      <c r="AD15" s="59">
        <f t="shared" si="0"/>
        <v>1</v>
      </c>
      <c r="AE15" s="59"/>
      <c r="AF15" s="59"/>
      <c r="AG15" s="59"/>
      <c r="AH15" s="59"/>
      <c r="AI15" s="57">
        <v>1</v>
      </c>
      <c r="AJ15" s="57">
        <v>1</v>
      </c>
      <c r="AK15" s="59">
        <f t="shared" si="1"/>
        <v>0.5</v>
      </c>
      <c r="AL15" s="57">
        <v>1</v>
      </c>
      <c r="AM15" s="57">
        <v>0</v>
      </c>
      <c r="AN15" s="59">
        <v>1</v>
      </c>
      <c r="AO15" s="57">
        <v>1</v>
      </c>
      <c r="AP15" s="57">
        <v>0</v>
      </c>
      <c r="AQ15" s="57">
        <v>0</v>
      </c>
      <c r="AR15" s="57">
        <v>1</v>
      </c>
      <c r="AS15" s="55" t="s">
        <v>91</v>
      </c>
      <c r="AT15" s="55" t="s">
        <v>91</v>
      </c>
      <c r="AU15" s="55">
        <v>1</v>
      </c>
      <c r="AV15" s="55" t="s">
        <v>724</v>
      </c>
      <c r="AW15" s="57">
        <v>0</v>
      </c>
      <c r="AX15" s="55">
        <v>0.5</v>
      </c>
      <c r="AY15" s="55">
        <v>0</v>
      </c>
      <c r="AZ15" s="57">
        <v>1</v>
      </c>
      <c r="BA15" s="56">
        <v>1</v>
      </c>
      <c r="BB15" s="56">
        <v>0</v>
      </c>
      <c r="BC15" s="56">
        <v>1</v>
      </c>
      <c r="BD15" s="55">
        <v>0</v>
      </c>
      <c r="BE15" s="55" t="s">
        <v>691</v>
      </c>
      <c r="BF15" s="57" t="s">
        <v>131</v>
      </c>
      <c r="BG15" s="55">
        <v>0</v>
      </c>
      <c r="BH15" s="56">
        <v>1</v>
      </c>
      <c r="BI15" s="58" t="s">
        <v>725</v>
      </c>
      <c r="BJ15" s="56" t="s">
        <v>726</v>
      </c>
      <c r="BK15" s="56" t="s">
        <v>727</v>
      </c>
      <c r="BL15" s="56"/>
    </row>
    <row r="16" spans="1:64" x14ac:dyDescent="0.2">
      <c r="A16">
        <v>130</v>
      </c>
      <c r="B16" t="s">
        <v>88</v>
      </c>
      <c r="C16" t="s">
        <v>102</v>
      </c>
      <c r="D16" s="54">
        <v>0.55483870967741933</v>
      </c>
      <c r="E16" t="s">
        <v>688</v>
      </c>
      <c r="F16" t="s">
        <v>90</v>
      </c>
      <c r="G16" s="55">
        <v>0.4</v>
      </c>
      <c r="H16" s="55">
        <v>0.5</v>
      </c>
      <c r="I16" s="56">
        <v>1</v>
      </c>
      <c r="J16" s="56">
        <v>0</v>
      </c>
      <c r="K16" s="56">
        <v>1</v>
      </c>
      <c r="L16" s="56">
        <v>1</v>
      </c>
      <c r="M16" s="56">
        <v>0</v>
      </c>
      <c r="N16" s="56">
        <v>1</v>
      </c>
      <c r="O16" s="56">
        <v>1</v>
      </c>
      <c r="P16" s="55">
        <v>1</v>
      </c>
      <c r="Q16" s="57">
        <v>1</v>
      </c>
      <c r="R16" s="56" t="s">
        <v>130</v>
      </c>
      <c r="S16" s="55" t="s">
        <v>130</v>
      </c>
      <c r="T16" s="57">
        <v>0</v>
      </c>
      <c r="U16" s="56">
        <v>0</v>
      </c>
      <c r="V16" s="58" t="s">
        <v>696</v>
      </c>
      <c r="W16" s="55">
        <v>1</v>
      </c>
      <c r="X16" s="56">
        <v>1</v>
      </c>
      <c r="Y16" s="55">
        <v>0</v>
      </c>
      <c r="Z16" s="56">
        <v>0</v>
      </c>
      <c r="AA16" s="56">
        <v>1</v>
      </c>
      <c r="AB16" s="56">
        <v>0</v>
      </c>
      <c r="AC16" s="55" t="s">
        <v>91</v>
      </c>
      <c r="AD16" s="59">
        <f t="shared" si="0"/>
        <v>1</v>
      </c>
      <c r="AE16" s="59"/>
      <c r="AF16" s="59"/>
      <c r="AG16" s="59"/>
      <c r="AH16" s="59"/>
      <c r="AI16" s="57">
        <v>1</v>
      </c>
      <c r="AJ16" s="57">
        <v>1</v>
      </c>
      <c r="AK16" s="59">
        <f t="shared" si="1"/>
        <v>0</v>
      </c>
      <c r="AL16" s="57">
        <v>0</v>
      </c>
      <c r="AM16" s="57">
        <v>0</v>
      </c>
      <c r="AN16" s="59">
        <v>1</v>
      </c>
      <c r="AO16" s="57">
        <v>1</v>
      </c>
      <c r="AP16" s="57">
        <v>0</v>
      </c>
      <c r="AQ16" s="57">
        <v>0</v>
      </c>
      <c r="AR16" s="57">
        <v>1</v>
      </c>
      <c r="AS16" s="55" t="s">
        <v>91</v>
      </c>
      <c r="AT16" s="55" t="s">
        <v>91</v>
      </c>
      <c r="AU16" s="55">
        <v>1</v>
      </c>
      <c r="AV16" s="55" t="s">
        <v>728</v>
      </c>
      <c r="AW16" s="57">
        <v>0</v>
      </c>
      <c r="AX16" s="55">
        <v>0.5</v>
      </c>
      <c r="AY16" s="55">
        <v>0</v>
      </c>
      <c r="AZ16" s="57">
        <v>1</v>
      </c>
      <c r="BA16" s="56">
        <v>1</v>
      </c>
      <c r="BB16" s="56">
        <v>1</v>
      </c>
      <c r="BC16" s="56">
        <v>1</v>
      </c>
      <c r="BD16" s="55">
        <v>0</v>
      </c>
      <c r="BE16" s="55" t="s">
        <v>691</v>
      </c>
      <c r="BF16" s="57" t="s">
        <v>131</v>
      </c>
      <c r="BG16" s="55">
        <v>0</v>
      </c>
      <c r="BH16" s="56">
        <v>1</v>
      </c>
      <c r="BI16" s="58" t="s">
        <v>729</v>
      </c>
      <c r="BJ16" s="56" t="s">
        <v>730</v>
      </c>
      <c r="BK16" s="56" t="s">
        <v>731</v>
      </c>
      <c r="BL16" s="56"/>
    </row>
    <row r="17" spans="1:64" x14ac:dyDescent="0.2">
      <c r="A17">
        <v>135</v>
      </c>
      <c r="B17" t="s">
        <v>88</v>
      </c>
      <c r="C17" t="s">
        <v>103</v>
      </c>
      <c r="D17" s="54">
        <v>0.60990099009900989</v>
      </c>
      <c r="E17" t="s">
        <v>682</v>
      </c>
      <c r="F17" t="s">
        <v>90</v>
      </c>
      <c r="G17" s="55">
        <v>0.4</v>
      </c>
      <c r="H17" s="55">
        <v>0.5</v>
      </c>
      <c r="I17" s="56">
        <v>1</v>
      </c>
      <c r="J17" s="56">
        <v>0</v>
      </c>
      <c r="K17" s="56">
        <v>1</v>
      </c>
      <c r="L17" s="56">
        <v>1</v>
      </c>
      <c r="M17" s="56">
        <v>0</v>
      </c>
      <c r="N17" s="56">
        <v>1</v>
      </c>
      <c r="O17" s="56">
        <v>0.5</v>
      </c>
      <c r="P17" s="55">
        <v>0.5</v>
      </c>
      <c r="Q17" s="57">
        <v>0.5</v>
      </c>
      <c r="R17" s="56">
        <v>1</v>
      </c>
      <c r="S17" s="55">
        <v>0</v>
      </c>
      <c r="T17" s="57">
        <v>1</v>
      </c>
      <c r="U17" s="56">
        <v>1</v>
      </c>
      <c r="V17" s="58" t="s">
        <v>732</v>
      </c>
      <c r="W17" s="55">
        <v>1</v>
      </c>
      <c r="X17" s="56">
        <v>1</v>
      </c>
      <c r="Y17" s="55">
        <v>0.5</v>
      </c>
      <c r="Z17" s="56">
        <v>1</v>
      </c>
      <c r="AA17" s="56">
        <v>0.5</v>
      </c>
      <c r="AB17" s="56">
        <v>0</v>
      </c>
      <c r="AC17" s="55" t="s">
        <v>91</v>
      </c>
      <c r="AD17" s="59">
        <f t="shared" si="0"/>
        <v>1</v>
      </c>
      <c r="AE17" s="59"/>
      <c r="AF17" s="59"/>
      <c r="AG17" s="59"/>
      <c r="AH17" s="59"/>
      <c r="AI17" s="57">
        <v>1</v>
      </c>
      <c r="AJ17" s="57">
        <v>1</v>
      </c>
      <c r="AK17" s="59">
        <f t="shared" si="1"/>
        <v>1</v>
      </c>
      <c r="AL17" s="57">
        <v>1</v>
      </c>
      <c r="AM17" s="57">
        <v>1</v>
      </c>
      <c r="AN17" s="59">
        <v>1</v>
      </c>
      <c r="AO17" s="57">
        <v>1</v>
      </c>
      <c r="AP17" s="57">
        <v>0</v>
      </c>
      <c r="AQ17" s="57">
        <v>0</v>
      </c>
      <c r="AR17" s="57">
        <v>1</v>
      </c>
      <c r="AS17" s="55" t="s">
        <v>91</v>
      </c>
      <c r="AT17" s="55" t="s">
        <v>91</v>
      </c>
      <c r="AU17" s="55">
        <v>1</v>
      </c>
      <c r="AV17" s="55" t="s">
        <v>733</v>
      </c>
      <c r="AW17" s="57">
        <v>0</v>
      </c>
      <c r="AX17" s="55">
        <v>0.5</v>
      </c>
      <c r="AY17" s="55">
        <v>0</v>
      </c>
      <c r="AZ17" s="57">
        <v>1</v>
      </c>
      <c r="BA17" s="56">
        <v>1</v>
      </c>
      <c r="BB17" s="56">
        <v>0</v>
      </c>
      <c r="BC17" s="56">
        <v>1</v>
      </c>
      <c r="BD17" s="55">
        <v>0</v>
      </c>
      <c r="BE17" s="55">
        <v>0</v>
      </c>
      <c r="BF17" s="57" t="s">
        <v>131</v>
      </c>
      <c r="BG17" s="55">
        <v>0</v>
      </c>
      <c r="BH17" s="56">
        <v>1</v>
      </c>
      <c r="BI17" s="58" t="s">
        <v>734</v>
      </c>
      <c r="BJ17" s="56" t="s">
        <v>735</v>
      </c>
      <c r="BK17" s="56" t="s">
        <v>736</v>
      </c>
      <c r="BL17" s="56"/>
    </row>
    <row r="18" spans="1:64" x14ac:dyDescent="0.2">
      <c r="A18">
        <v>140</v>
      </c>
      <c r="B18" t="s">
        <v>88</v>
      </c>
      <c r="C18" t="s">
        <v>104</v>
      </c>
      <c r="D18" s="54">
        <v>0.57029702970297036</v>
      </c>
      <c r="E18" t="s">
        <v>688</v>
      </c>
      <c r="F18" t="s">
        <v>90</v>
      </c>
      <c r="G18" s="55">
        <v>0.9</v>
      </c>
      <c r="H18" s="55">
        <v>0.5</v>
      </c>
      <c r="I18" s="56">
        <v>1</v>
      </c>
      <c r="J18" s="56">
        <v>0</v>
      </c>
      <c r="K18" s="56">
        <v>1</v>
      </c>
      <c r="L18" s="56">
        <v>1</v>
      </c>
      <c r="M18" s="56">
        <v>0</v>
      </c>
      <c r="N18" s="56">
        <v>1</v>
      </c>
      <c r="O18" s="56">
        <v>0.5</v>
      </c>
      <c r="P18" s="55">
        <v>0.5</v>
      </c>
      <c r="Q18" s="57">
        <v>0.5</v>
      </c>
      <c r="R18" s="56">
        <v>0.5</v>
      </c>
      <c r="S18" s="55">
        <v>0.5</v>
      </c>
      <c r="T18" s="57">
        <v>0.5</v>
      </c>
      <c r="U18" s="56">
        <v>0</v>
      </c>
      <c r="V18" s="58" t="s">
        <v>696</v>
      </c>
      <c r="W18" s="55">
        <v>1</v>
      </c>
      <c r="X18" s="56">
        <v>1</v>
      </c>
      <c r="Y18" s="55">
        <v>1</v>
      </c>
      <c r="Z18" s="56">
        <v>1</v>
      </c>
      <c r="AA18" s="56">
        <v>1</v>
      </c>
      <c r="AB18" s="56">
        <v>0.5</v>
      </c>
      <c r="AC18" s="55" t="s">
        <v>91</v>
      </c>
      <c r="AD18" s="59">
        <f t="shared" si="0"/>
        <v>1</v>
      </c>
      <c r="AE18" s="59"/>
      <c r="AF18" s="59"/>
      <c r="AG18" s="59"/>
      <c r="AH18" s="59"/>
      <c r="AI18" s="57">
        <v>1</v>
      </c>
      <c r="AJ18" s="57">
        <v>1</v>
      </c>
      <c r="AK18" s="59">
        <f t="shared" si="1"/>
        <v>0.5</v>
      </c>
      <c r="AL18" s="57">
        <v>1</v>
      </c>
      <c r="AM18" s="57">
        <v>0</v>
      </c>
      <c r="AN18" s="59">
        <v>0.5</v>
      </c>
      <c r="AO18" s="57">
        <v>0</v>
      </c>
      <c r="AP18" s="57">
        <v>0</v>
      </c>
      <c r="AQ18" s="57">
        <v>1</v>
      </c>
      <c r="AR18" s="57">
        <v>1</v>
      </c>
      <c r="AS18" s="55" t="s">
        <v>91</v>
      </c>
      <c r="AT18" s="55" t="s">
        <v>91</v>
      </c>
      <c r="AU18" s="55">
        <v>1</v>
      </c>
      <c r="AV18" s="55" t="s">
        <v>737</v>
      </c>
      <c r="AW18" s="57">
        <v>0</v>
      </c>
      <c r="AX18" s="55">
        <v>0</v>
      </c>
      <c r="AY18" s="55">
        <v>0</v>
      </c>
      <c r="AZ18" s="57">
        <v>0</v>
      </c>
      <c r="BA18" s="56">
        <v>0</v>
      </c>
      <c r="BB18" s="56">
        <v>0</v>
      </c>
      <c r="BC18" s="56">
        <v>0</v>
      </c>
      <c r="BD18" s="55">
        <v>1</v>
      </c>
      <c r="BE18" s="55">
        <v>0.5</v>
      </c>
      <c r="BF18" s="57" t="s">
        <v>131</v>
      </c>
      <c r="BG18" s="55">
        <v>0</v>
      </c>
      <c r="BH18" s="56">
        <v>0</v>
      </c>
      <c r="BI18" s="58" t="s">
        <v>738</v>
      </c>
      <c r="BJ18" s="56" t="s">
        <v>739</v>
      </c>
      <c r="BK18" s="56" t="s">
        <v>736</v>
      </c>
      <c r="BL18" s="56"/>
    </row>
    <row r="19" spans="1:64" x14ac:dyDescent="0.2">
      <c r="A19">
        <v>145</v>
      </c>
      <c r="B19" t="s">
        <v>88</v>
      </c>
      <c r="C19" t="s">
        <v>105</v>
      </c>
      <c r="D19" s="54">
        <v>0.4044943820224719</v>
      </c>
      <c r="E19" t="s">
        <v>688</v>
      </c>
      <c r="F19" t="s">
        <v>90</v>
      </c>
      <c r="G19" s="55">
        <v>1</v>
      </c>
      <c r="H19" s="55">
        <v>0.5</v>
      </c>
      <c r="I19" s="56">
        <v>1</v>
      </c>
      <c r="J19" s="56">
        <v>0</v>
      </c>
      <c r="K19" s="56">
        <v>1</v>
      </c>
      <c r="L19" s="56">
        <v>1</v>
      </c>
      <c r="M19" s="56">
        <v>0</v>
      </c>
      <c r="N19" s="56">
        <v>1</v>
      </c>
      <c r="O19" s="56">
        <v>0.5</v>
      </c>
      <c r="P19" s="55">
        <v>0.5</v>
      </c>
      <c r="Q19" s="57">
        <v>0.5</v>
      </c>
      <c r="R19" s="56">
        <v>1</v>
      </c>
      <c r="S19" s="55">
        <v>0</v>
      </c>
      <c r="T19" s="57">
        <v>1</v>
      </c>
      <c r="U19" s="56">
        <v>1</v>
      </c>
      <c r="V19" s="58" t="s">
        <v>740</v>
      </c>
      <c r="W19" s="55">
        <v>0.5</v>
      </c>
      <c r="X19" s="56">
        <v>0</v>
      </c>
      <c r="Y19" s="55">
        <v>0.5</v>
      </c>
      <c r="Z19" s="56">
        <v>1</v>
      </c>
      <c r="AA19" s="56">
        <v>0.5</v>
      </c>
      <c r="AB19" s="56">
        <v>0</v>
      </c>
      <c r="AC19" s="55" t="s">
        <v>91</v>
      </c>
      <c r="AD19" s="59">
        <f t="shared" si="0"/>
        <v>0</v>
      </c>
      <c r="AE19" s="59"/>
      <c r="AF19" s="59"/>
      <c r="AG19" s="59"/>
      <c r="AH19" s="59"/>
      <c r="AI19" s="57">
        <v>0</v>
      </c>
      <c r="AJ19" s="57">
        <v>0</v>
      </c>
      <c r="AK19" s="59">
        <f t="shared" si="1"/>
        <v>0.5</v>
      </c>
      <c r="AL19" s="57">
        <v>1</v>
      </c>
      <c r="AM19" s="57">
        <v>0</v>
      </c>
      <c r="AN19" s="59" t="s">
        <v>741</v>
      </c>
      <c r="AO19" s="57">
        <v>0</v>
      </c>
      <c r="AP19" s="57">
        <v>0</v>
      </c>
      <c r="AQ19" s="57">
        <v>0</v>
      </c>
      <c r="AR19" s="57">
        <v>0</v>
      </c>
      <c r="AS19" s="55" t="s">
        <v>91</v>
      </c>
      <c r="AT19" s="55" t="s">
        <v>91</v>
      </c>
      <c r="AU19" s="55">
        <v>1</v>
      </c>
      <c r="AV19" s="55" t="s">
        <v>742</v>
      </c>
      <c r="AW19" s="57">
        <v>0</v>
      </c>
      <c r="AX19" s="55">
        <v>0.5</v>
      </c>
      <c r="AY19" s="55">
        <v>0</v>
      </c>
      <c r="AZ19" s="57">
        <v>1</v>
      </c>
      <c r="BA19" s="56">
        <v>0</v>
      </c>
      <c r="BB19" s="56">
        <v>0</v>
      </c>
      <c r="BC19" s="56">
        <v>0</v>
      </c>
      <c r="BD19" s="55" t="s">
        <v>696</v>
      </c>
      <c r="BE19" s="55" t="s">
        <v>691</v>
      </c>
      <c r="BF19" s="57" t="s">
        <v>131</v>
      </c>
      <c r="BG19" s="55">
        <v>0</v>
      </c>
      <c r="BH19" s="56">
        <v>0</v>
      </c>
      <c r="BI19" s="58" t="s">
        <v>393</v>
      </c>
      <c r="BJ19" s="56" t="s">
        <v>743</v>
      </c>
      <c r="BK19" s="56" t="s">
        <v>744</v>
      </c>
      <c r="BL19" s="56"/>
    </row>
    <row r="20" spans="1:64" x14ac:dyDescent="0.2">
      <c r="A20">
        <v>150</v>
      </c>
      <c r="B20" t="s">
        <v>88</v>
      </c>
      <c r="C20" t="s">
        <v>106</v>
      </c>
      <c r="D20" s="54">
        <v>0.51546391752577314</v>
      </c>
      <c r="E20" t="s">
        <v>688</v>
      </c>
      <c r="F20" t="s">
        <v>90</v>
      </c>
      <c r="G20" s="55">
        <v>1</v>
      </c>
      <c r="H20" s="55">
        <v>0.5</v>
      </c>
      <c r="I20" s="56">
        <v>1</v>
      </c>
      <c r="J20" s="56">
        <v>0</v>
      </c>
      <c r="K20" s="56">
        <v>1</v>
      </c>
      <c r="L20" s="56">
        <v>1</v>
      </c>
      <c r="M20" s="56">
        <v>0</v>
      </c>
      <c r="N20" s="56">
        <v>1</v>
      </c>
      <c r="O20" s="56">
        <v>0</v>
      </c>
      <c r="P20" s="55">
        <v>0</v>
      </c>
      <c r="Q20" s="57">
        <v>0</v>
      </c>
      <c r="R20" s="56">
        <v>1</v>
      </c>
      <c r="S20" s="55">
        <v>0</v>
      </c>
      <c r="T20" s="57">
        <v>1</v>
      </c>
      <c r="U20" s="56">
        <v>1</v>
      </c>
      <c r="V20" s="58" t="s">
        <v>745</v>
      </c>
      <c r="W20" s="55">
        <v>0.5</v>
      </c>
      <c r="X20" s="56">
        <v>1</v>
      </c>
      <c r="Y20" s="55">
        <v>0.5</v>
      </c>
      <c r="Z20" s="56">
        <v>1</v>
      </c>
      <c r="AA20" s="56">
        <v>1</v>
      </c>
      <c r="AB20" s="56">
        <v>0</v>
      </c>
      <c r="AC20" s="55" t="s">
        <v>91</v>
      </c>
      <c r="AD20" s="59">
        <f t="shared" si="0"/>
        <v>0.5</v>
      </c>
      <c r="AE20" s="59"/>
      <c r="AF20" s="59"/>
      <c r="AG20" s="59"/>
      <c r="AH20" s="59"/>
      <c r="AI20" s="57">
        <v>1</v>
      </c>
      <c r="AJ20" s="57">
        <v>0</v>
      </c>
      <c r="AK20" s="59">
        <f t="shared" si="1"/>
        <v>1</v>
      </c>
      <c r="AL20" s="57">
        <v>1</v>
      </c>
      <c r="AM20" s="57">
        <v>1</v>
      </c>
      <c r="AN20" s="59">
        <v>0.5</v>
      </c>
      <c r="AO20" s="57">
        <v>0</v>
      </c>
      <c r="AP20" s="57">
        <v>0</v>
      </c>
      <c r="AQ20" s="57">
        <v>1</v>
      </c>
      <c r="AR20" s="57">
        <v>1</v>
      </c>
      <c r="AS20" s="55" t="s">
        <v>91</v>
      </c>
      <c r="AT20" s="55" t="s">
        <v>91</v>
      </c>
      <c r="AU20" s="55">
        <v>1</v>
      </c>
      <c r="AV20" s="55" t="s">
        <v>746</v>
      </c>
      <c r="AW20" s="57">
        <v>0</v>
      </c>
      <c r="AX20" s="55">
        <v>0</v>
      </c>
      <c r="AY20" s="55">
        <v>0</v>
      </c>
      <c r="AZ20" s="57">
        <v>1</v>
      </c>
      <c r="BA20" s="56">
        <v>0</v>
      </c>
      <c r="BB20" s="56">
        <v>0</v>
      </c>
      <c r="BC20" s="56">
        <v>0</v>
      </c>
      <c r="BD20" s="55">
        <v>0.5</v>
      </c>
      <c r="BE20" s="55" t="s">
        <v>691</v>
      </c>
      <c r="BF20" s="57" t="s">
        <v>131</v>
      </c>
      <c r="BG20" s="55">
        <v>0</v>
      </c>
      <c r="BH20" s="56">
        <v>0</v>
      </c>
      <c r="BI20" s="58" t="s">
        <v>747</v>
      </c>
      <c r="BJ20" s="56" t="s">
        <v>748</v>
      </c>
      <c r="BK20" s="56">
        <v>0</v>
      </c>
      <c r="BL20" s="56"/>
    </row>
    <row r="21" spans="1:64" x14ac:dyDescent="0.2">
      <c r="A21">
        <v>155</v>
      </c>
      <c r="B21" t="s">
        <v>88</v>
      </c>
      <c r="C21" t="s">
        <v>107</v>
      </c>
      <c r="D21" s="54">
        <v>0.60412371134020615</v>
      </c>
      <c r="E21" t="s">
        <v>682</v>
      </c>
      <c r="F21" t="s">
        <v>90</v>
      </c>
      <c r="G21" s="55">
        <v>0.9</v>
      </c>
      <c r="H21" s="55">
        <v>0.5</v>
      </c>
      <c r="I21" s="56">
        <v>1</v>
      </c>
      <c r="J21" s="56">
        <v>0.5</v>
      </c>
      <c r="K21" s="56">
        <v>1</v>
      </c>
      <c r="L21" s="56">
        <v>1</v>
      </c>
      <c r="M21" s="56">
        <v>0</v>
      </c>
      <c r="N21" s="56">
        <v>1</v>
      </c>
      <c r="O21" s="56">
        <v>1</v>
      </c>
      <c r="P21" s="55">
        <v>0</v>
      </c>
      <c r="Q21" s="57">
        <v>1</v>
      </c>
      <c r="R21" s="56">
        <v>1</v>
      </c>
      <c r="S21" s="55">
        <v>0.5</v>
      </c>
      <c r="T21" s="57">
        <v>1</v>
      </c>
      <c r="U21" s="56">
        <v>1</v>
      </c>
      <c r="V21" s="58" t="s">
        <v>749</v>
      </c>
      <c r="W21" s="55">
        <v>1</v>
      </c>
      <c r="X21" s="56">
        <v>1</v>
      </c>
      <c r="Y21" s="55">
        <v>1</v>
      </c>
      <c r="Z21" s="56">
        <v>1</v>
      </c>
      <c r="AA21" s="56">
        <v>0.5</v>
      </c>
      <c r="AB21" s="56">
        <v>0.5</v>
      </c>
      <c r="AC21" s="55" t="s">
        <v>91</v>
      </c>
      <c r="AD21" s="59">
        <f t="shared" si="0"/>
        <v>1</v>
      </c>
      <c r="AE21" s="59"/>
      <c r="AF21" s="59"/>
      <c r="AG21" s="59"/>
      <c r="AH21" s="59"/>
      <c r="AI21" s="57">
        <v>1</v>
      </c>
      <c r="AJ21" s="57">
        <v>1</v>
      </c>
      <c r="AK21" s="59">
        <f t="shared" si="1"/>
        <v>0</v>
      </c>
      <c r="AL21" s="57">
        <v>0</v>
      </c>
      <c r="AM21" s="57">
        <v>0</v>
      </c>
      <c r="AN21" s="59">
        <v>1</v>
      </c>
      <c r="AO21" s="57">
        <v>1</v>
      </c>
      <c r="AP21" s="57">
        <v>0</v>
      </c>
      <c r="AQ21" s="57">
        <v>0</v>
      </c>
      <c r="AR21" s="57">
        <v>1</v>
      </c>
      <c r="AS21" s="55" t="s">
        <v>91</v>
      </c>
      <c r="AT21" s="55" t="s">
        <v>91</v>
      </c>
      <c r="AU21" s="55">
        <v>1</v>
      </c>
      <c r="AV21" s="55" t="s">
        <v>750</v>
      </c>
      <c r="AW21" s="57">
        <v>0</v>
      </c>
      <c r="AX21" s="55">
        <v>0</v>
      </c>
      <c r="AY21" s="55">
        <v>0.5</v>
      </c>
      <c r="AZ21" s="57">
        <v>0</v>
      </c>
      <c r="BA21" s="56">
        <v>0</v>
      </c>
      <c r="BB21" s="56">
        <v>0</v>
      </c>
      <c r="BC21" s="56">
        <v>0</v>
      </c>
      <c r="BD21" s="55">
        <v>0</v>
      </c>
      <c r="BE21" s="55" t="s">
        <v>691</v>
      </c>
      <c r="BF21" s="57" t="s">
        <v>131</v>
      </c>
      <c r="BG21" s="55">
        <v>0</v>
      </c>
      <c r="BH21" s="56">
        <v>0</v>
      </c>
      <c r="BI21" s="58" t="s">
        <v>751</v>
      </c>
      <c r="BJ21" s="56" t="s">
        <v>752</v>
      </c>
      <c r="BK21" s="56">
        <v>0</v>
      </c>
      <c r="BL21" s="56"/>
    </row>
    <row r="22" spans="1:64" x14ac:dyDescent="0.2">
      <c r="A22">
        <v>160</v>
      </c>
      <c r="B22" t="s">
        <v>88</v>
      </c>
      <c r="C22" t="s">
        <v>108</v>
      </c>
      <c r="D22" s="54">
        <v>0.54491017964071853</v>
      </c>
      <c r="E22" t="s">
        <v>688</v>
      </c>
      <c r="F22" t="s">
        <v>90</v>
      </c>
      <c r="G22" s="55">
        <v>0.5</v>
      </c>
      <c r="H22" s="55">
        <v>0.5</v>
      </c>
      <c r="I22" s="56">
        <v>0</v>
      </c>
      <c r="J22" s="56">
        <v>0</v>
      </c>
      <c r="K22" s="56">
        <v>1</v>
      </c>
      <c r="L22" s="56">
        <v>1</v>
      </c>
      <c r="M22" s="56">
        <v>0</v>
      </c>
      <c r="N22" s="56">
        <v>1</v>
      </c>
      <c r="O22" s="56">
        <v>1</v>
      </c>
      <c r="P22" s="55">
        <v>0.5</v>
      </c>
      <c r="Q22" s="57">
        <v>1</v>
      </c>
      <c r="R22" s="56">
        <v>1</v>
      </c>
      <c r="S22" s="55">
        <v>0</v>
      </c>
      <c r="T22" s="57">
        <v>1</v>
      </c>
      <c r="U22" s="56">
        <v>0</v>
      </c>
      <c r="V22" s="58" t="s">
        <v>696</v>
      </c>
      <c r="W22" s="55">
        <v>1</v>
      </c>
      <c r="X22" s="56">
        <v>1</v>
      </c>
      <c r="Y22" s="55">
        <v>0.5</v>
      </c>
      <c r="Z22" s="56">
        <v>1</v>
      </c>
      <c r="AA22" s="56">
        <v>1</v>
      </c>
      <c r="AB22" s="56">
        <v>0.5</v>
      </c>
      <c r="AC22" s="55" t="s">
        <v>91</v>
      </c>
      <c r="AD22" s="59">
        <f t="shared" si="0"/>
        <v>1</v>
      </c>
      <c r="AE22" s="59"/>
      <c r="AF22" s="59"/>
      <c r="AG22" s="59"/>
      <c r="AH22" s="59"/>
      <c r="AI22" s="57">
        <v>1</v>
      </c>
      <c r="AJ22" s="57">
        <v>1</v>
      </c>
      <c r="AK22" s="59">
        <f t="shared" si="1"/>
        <v>0.5</v>
      </c>
      <c r="AL22" s="57">
        <v>1</v>
      </c>
      <c r="AM22" s="57">
        <v>0</v>
      </c>
      <c r="AN22" s="59">
        <v>0.5</v>
      </c>
      <c r="AO22" s="57">
        <v>0</v>
      </c>
      <c r="AP22" s="57">
        <v>1</v>
      </c>
      <c r="AQ22" s="57">
        <v>0</v>
      </c>
      <c r="AR22" s="57">
        <v>1</v>
      </c>
      <c r="AS22" s="55" t="s">
        <v>91</v>
      </c>
      <c r="AT22" s="55" t="s">
        <v>91</v>
      </c>
      <c r="AU22" s="55">
        <v>1</v>
      </c>
      <c r="AV22" s="55" t="s">
        <v>753</v>
      </c>
      <c r="AW22" s="57">
        <v>0</v>
      </c>
      <c r="AX22" s="55">
        <v>0</v>
      </c>
      <c r="AY22" s="55">
        <v>0</v>
      </c>
      <c r="AZ22" s="57">
        <v>1</v>
      </c>
      <c r="BA22" s="56">
        <v>1</v>
      </c>
      <c r="BB22" s="56">
        <v>1</v>
      </c>
      <c r="BC22" s="56">
        <v>1</v>
      </c>
      <c r="BD22" s="55">
        <v>0</v>
      </c>
      <c r="BE22" s="55">
        <v>1</v>
      </c>
      <c r="BF22" s="57" t="s">
        <v>131</v>
      </c>
      <c r="BG22" s="55">
        <v>0</v>
      </c>
      <c r="BH22" s="56">
        <v>0</v>
      </c>
      <c r="BI22" s="58" t="s">
        <v>754</v>
      </c>
      <c r="BJ22" s="56" t="s">
        <v>755</v>
      </c>
      <c r="BK22" s="56">
        <v>0</v>
      </c>
      <c r="BL22" s="56"/>
    </row>
    <row r="23" spans="1:64" x14ac:dyDescent="0.2">
      <c r="A23">
        <v>165</v>
      </c>
      <c r="B23" t="s">
        <v>88</v>
      </c>
      <c r="C23" t="s">
        <v>109</v>
      </c>
      <c r="D23" s="54">
        <v>0.5505882352941176</v>
      </c>
      <c r="E23" t="s">
        <v>688</v>
      </c>
      <c r="F23" t="s">
        <v>90</v>
      </c>
      <c r="G23" s="55">
        <v>0.2</v>
      </c>
      <c r="H23" s="55">
        <v>0.5</v>
      </c>
      <c r="I23" s="56">
        <v>1</v>
      </c>
      <c r="J23" s="56">
        <v>0</v>
      </c>
      <c r="K23" s="56">
        <v>1</v>
      </c>
      <c r="L23" s="56">
        <v>1</v>
      </c>
      <c r="M23" s="56">
        <v>0</v>
      </c>
      <c r="N23" s="56">
        <v>1</v>
      </c>
      <c r="O23" s="56">
        <v>0.5</v>
      </c>
      <c r="P23" s="55">
        <v>0.5</v>
      </c>
      <c r="Q23" s="57">
        <v>0.5</v>
      </c>
      <c r="R23" s="56">
        <v>0.5</v>
      </c>
      <c r="S23" s="55">
        <v>0.5</v>
      </c>
      <c r="T23" s="57">
        <v>0.5</v>
      </c>
      <c r="U23" s="56">
        <v>1</v>
      </c>
      <c r="V23" s="58" t="s">
        <v>756</v>
      </c>
      <c r="W23" s="55">
        <v>0.5</v>
      </c>
      <c r="X23" s="56">
        <v>1</v>
      </c>
      <c r="Y23" s="55">
        <v>0.5</v>
      </c>
      <c r="Z23" s="56">
        <v>1</v>
      </c>
      <c r="AA23" s="56">
        <v>1</v>
      </c>
      <c r="AB23" s="56">
        <v>1</v>
      </c>
      <c r="AC23" s="55" t="s">
        <v>91</v>
      </c>
      <c r="AD23" s="59">
        <f t="shared" si="0"/>
        <v>1</v>
      </c>
      <c r="AE23" s="59"/>
      <c r="AF23" s="59"/>
      <c r="AG23" s="59"/>
      <c r="AH23" s="59"/>
      <c r="AI23" s="57">
        <v>1</v>
      </c>
      <c r="AJ23" s="57">
        <v>1</v>
      </c>
      <c r="AK23" s="59" t="str">
        <f t="shared" si="1"/>
        <v>не релевантн</v>
      </c>
      <c r="AL23" s="57" t="s">
        <v>741</v>
      </c>
      <c r="AM23" s="57" t="s">
        <v>741</v>
      </c>
      <c r="AN23" s="59" t="s">
        <v>741</v>
      </c>
      <c r="AO23" s="57">
        <v>0</v>
      </c>
      <c r="AP23" s="57">
        <v>0</v>
      </c>
      <c r="AQ23" s="57">
        <v>0</v>
      </c>
      <c r="AR23" s="57">
        <v>0</v>
      </c>
      <c r="AS23" s="55" t="s">
        <v>91</v>
      </c>
      <c r="AT23" s="55" t="s">
        <v>91</v>
      </c>
      <c r="AU23" s="55">
        <v>1</v>
      </c>
      <c r="AV23" s="55" t="s">
        <v>234</v>
      </c>
      <c r="AW23" s="57">
        <v>0</v>
      </c>
      <c r="AX23" s="55">
        <v>0</v>
      </c>
      <c r="AY23" s="55">
        <v>0</v>
      </c>
      <c r="AZ23" s="57">
        <v>1</v>
      </c>
      <c r="BA23" s="56">
        <v>0</v>
      </c>
      <c r="BB23" s="56">
        <v>0</v>
      </c>
      <c r="BC23" s="56">
        <v>0</v>
      </c>
      <c r="BD23" s="55" t="s">
        <v>130</v>
      </c>
      <c r="BE23" s="55" t="s">
        <v>691</v>
      </c>
      <c r="BF23" s="57" t="s">
        <v>131</v>
      </c>
      <c r="BG23" s="55">
        <v>0</v>
      </c>
      <c r="BH23" s="56">
        <v>1</v>
      </c>
      <c r="BI23" s="58" t="s">
        <v>757</v>
      </c>
      <c r="BJ23" s="56" t="s">
        <v>758</v>
      </c>
      <c r="BK23" s="56" t="s">
        <v>759</v>
      </c>
      <c r="BL23" s="56"/>
    </row>
    <row r="24" spans="1:64" x14ac:dyDescent="0.2">
      <c r="A24">
        <v>170</v>
      </c>
      <c r="B24" t="s">
        <v>88</v>
      </c>
      <c r="C24" t="s">
        <v>110</v>
      </c>
      <c r="D24" s="54">
        <v>0.56853932584269662</v>
      </c>
      <c r="E24" t="s">
        <v>688</v>
      </c>
      <c r="F24" t="s">
        <v>90</v>
      </c>
      <c r="G24" s="55">
        <v>0.4</v>
      </c>
      <c r="H24" s="55">
        <v>0.5</v>
      </c>
      <c r="I24" s="56">
        <v>1</v>
      </c>
      <c r="J24" s="56">
        <v>0</v>
      </c>
      <c r="K24" s="56">
        <v>1</v>
      </c>
      <c r="L24" s="56">
        <v>1</v>
      </c>
      <c r="M24" s="56">
        <v>0</v>
      </c>
      <c r="N24" s="56">
        <v>1</v>
      </c>
      <c r="O24" s="56">
        <v>1</v>
      </c>
      <c r="P24" s="55">
        <v>0.5</v>
      </c>
      <c r="Q24" s="57">
        <v>1</v>
      </c>
      <c r="R24" s="56">
        <v>0.5</v>
      </c>
      <c r="S24" s="55">
        <v>0.5</v>
      </c>
      <c r="T24" s="57">
        <v>0.5</v>
      </c>
      <c r="U24" s="56">
        <v>1</v>
      </c>
      <c r="V24" s="58" t="s">
        <v>760</v>
      </c>
      <c r="W24" s="55">
        <v>1</v>
      </c>
      <c r="X24" s="56">
        <v>1</v>
      </c>
      <c r="Y24" s="55">
        <v>1</v>
      </c>
      <c r="Z24" s="56">
        <v>1</v>
      </c>
      <c r="AA24" s="56">
        <v>0.5</v>
      </c>
      <c r="AB24" s="56">
        <v>0</v>
      </c>
      <c r="AC24" s="55" t="s">
        <v>91</v>
      </c>
      <c r="AD24" s="59">
        <f t="shared" si="0"/>
        <v>1</v>
      </c>
      <c r="AE24" s="59"/>
      <c r="AF24" s="59"/>
      <c r="AG24" s="59"/>
      <c r="AH24" s="59"/>
      <c r="AI24" s="57">
        <v>1</v>
      </c>
      <c r="AJ24" s="57">
        <v>1</v>
      </c>
      <c r="AK24" s="59" t="str">
        <f t="shared" si="1"/>
        <v>не релевантн</v>
      </c>
      <c r="AL24" s="57" t="s">
        <v>741</v>
      </c>
      <c r="AM24" s="57" t="s">
        <v>741</v>
      </c>
      <c r="AN24" s="59" t="s">
        <v>741</v>
      </c>
      <c r="AO24" s="57">
        <v>0</v>
      </c>
      <c r="AP24" s="57">
        <v>0</v>
      </c>
      <c r="AQ24" s="57">
        <v>0</v>
      </c>
      <c r="AR24" s="57">
        <v>0</v>
      </c>
      <c r="AS24" s="55" t="s">
        <v>91</v>
      </c>
      <c r="AT24" s="55" t="s">
        <v>91</v>
      </c>
      <c r="AU24" s="55">
        <v>1</v>
      </c>
      <c r="AV24" s="55" t="s">
        <v>761</v>
      </c>
      <c r="AW24" s="57">
        <v>0</v>
      </c>
      <c r="AX24" s="55">
        <v>0</v>
      </c>
      <c r="AY24" s="55">
        <v>0</v>
      </c>
      <c r="AZ24" s="57">
        <v>1</v>
      </c>
      <c r="BA24" s="56">
        <v>1</v>
      </c>
      <c r="BB24" s="56">
        <v>0</v>
      </c>
      <c r="BC24" s="56">
        <v>1</v>
      </c>
      <c r="BD24" s="55">
        <v>0</v>
      </c>
      <c r="BE24" s="55" t="s">
        <v>691</v>
      </c>
      <c r="BF24" s="57" t="s">
        <v>131</v>
      </c>
      <c r="BG24" s="55">
        <v>0</v>
      </c>
      <c r="BH24" s="56">
        <v>1</v>
      </c>
      <c r="BI24" s="58" t="s">
        <v>762</v>
      </c>
      <c r="BJ24" s="56" t="s">
        <v>763</v>
      </c>
      <c r="BK24" s="56">
        <v>0</v>
      </c>
      <c r="BL24" s="56"/>
    </row>
    <row r="25" spans="1:64" x14ac:dyDescent="0.2">
      <c r="A25">
        <v>175</v>
      </c>
      <c r="B25" t="s">
        <v>88</v>
      </c>
      <c r="C25" t="s">
        <v>111</v>
      </c>
      <c r="D25" s="54">
        <v>0.2880886426592798</v>
      </c>
      <c r="E25" t="s">
        <v>701</v>
      </c>
      <c r="F25" t="s">
        <v>90</v>
      </c>
      <c r="G25" s="55">
        <v>0.25</v>
      </c>
      <c r="H25" s="55">
        <v>0.5</v>
      </c>
      <c r="I25" s="56">
        <v>1</v>
      </c>
      <c r="J25" s="56">
        <v>0</v>
      </c>
      <c r="K25" s="56">
        <v>0</v>
      </c>
      <c r="L25" s="56">
        <v>1</v>
      </c>
      <c r="M25" s="56">
        <v>0</v>
      </c>
      <c r="N25" s="56">
        <v>0</v>
      </c>
      <c r="O25" s="56">
        <v>0</v>
      </c>
      <c r="P25" s="55">
        <v>0</v>
      </c>
      <c r="Q25" s="57">
        <v>0</v>
      </c>
      <c r="R25" s="56">
        <v>0</v>
      </c>
      <c r="S25" s="55">
        <v>0</v>
      </c>
      <c r="T25" s="57">
        <v>0</v>
      </c>
      <c r="U25" s="56">
        <v>0</v>
      </c>
      <c r="V25" s="58" t="s">
        <v>696</v>
      </c>
      <c r="W25" s="55">
        <v>0.5</v>
      </c>
      <c r="X25" s="56">
        <v>1</v>
      </c>
      <c r="Y25" s="55" t="s">
        <v>130</v>
      </c>
      <c r="Z25" s="56">
        <v>0</v>
      </c>
      <c r="AA25" s="56">
        <v>1</v>
      </c>
      <c r="AB25" s="56">
        <v>0</v>
      </c>
      <c r="AC25" s="55" t="s">
        <v>91</v>
      </c>
      <c r="AD25" s="59" t="str">
        <f t="shared" si="0"/>
        <v>не релевантн</v>
      </c>
      <c r="AE25" s="59"/>
      <c r="AF25" s="59"/>
      <c r="AG25" s="59"/>
      <c r="AH25" s="59"/>
      <c r="AI25" s="57" t="s">
        <v>741</v>
      </c>
      <c r="AJ25" s="57" t="s">
        <v>741</v>
      </c>
      <c r="AK25" s="59" t="str">
        <f t="shared" si="1"/>
        <v>не релевантн</v>
      </c>
      <c r="AL25" s="57" t="s">
        <v>741</v>
      </c>
      <c r="AM25" s="57" t="s">
        <v>741</v>
      </c>
      <c r="AN25" s="59" t="s">
        <v>741</v>
      </c>
      <c r="AO25" s="57">
        <v>0</v>
      </c>
      <c r="AP25" s="57">
        <v>0</v>
      </c>
      <c r="AQ25" s="57">
        <v>0</v>
      </c>
      <c r="AR25" s="57" t="s">
        <v>130</v>
      </c>
      <c r="AS25" s="55" t="s">
        <v>91</v>
      </c>
      <c r="AT25" s="55" t="s">
        <v>91</v>
      </c>
      <c r="AU25" s="55">
        <v>1</v>
      </c>
      <c r="AV25" s="55" t="s">
        <v>764</v>
      </c>
      <c r="AW25" s="57">
        <v>1</v>
      </c>
      <c r="AX25" s="55">
        <v>0</v>
      </c>
      <c r="AY25" s="55">
        <v>0</v>
      </c>
      <c r="AZ25" s="57">
        <v>1</v>
      </c>
      <c r="BA25" s="56">
        <v>0</v>
      </c>
      <c r="BB25" s="56">
        <v>0</v>
      </c>
      <c r="BC25" s="56">
        <v>0</v>
      </c>
      <c r="BD25" s="55" t="s">
        <v>696</v>
      </c>
      <c r="BE25" s="55" t="s">
        <v>691</v>
      </c>
      <c r="BF25" s="57" t="s">
        <v>131</v>
      </c>
      <c r="BG25" s="55">
        <v>0</v>
      </c>
      <c r="BH25" s="56" t="s">
        <v>765</v>
      </c>
      <c r="BI25" s="58" t="s">
        <v>766</v>
      </c>
      <c r="BJ25" s="56" t="s">
        <v>767</v>
      </c>
      <c r="BK25" s="56" t="s">
        <v>768</v>
      </c>
      <c r="BL25" s="56"/>
    </row>
    <row r="26" spans="1:64" x14ac:dyDescent="0.2">
      <c r="A26">
        <v>14</v>
      </c>
      <c r="B26" t="s">
        <v>112</v>
      </c>
      <c r="C26" t="s">
        <v>113</v>
      </c>
      <c r="D26" s="54">
        <v>0.38613861386138615</v>
      </c>
      <c r="E26" t="s">
        <v>701</v>
      </c>
      <c r="F26" t="s">
        <v>90</v>
      </c>
      <c r="G26" s="55">
        <v>1</v>
      </c>
      <c r="H26" s="55">
        <v>0.5</v>
      </c>
      <c r="I26" s="56">
        <v>0</v>
      </c>
      <c r="J26" s="56">
        <v>0.5</v>
      </c>
      <c r="K26" s="56">
        <v>0</v>
      </c>
      <c r="L26" s="56">
        <v>0</v>
      </c>
      <c r="M26" s="56">
        <v>0</v>
      </c>
      <c r="N26" s="56">
        <v>0</v>
      </c>
      <c r="O26" s="56">
        <v>1</v>
      </c>
      <c r="P26" s="55">
        <v>0.5</v>
      </c>
      <c r="Q26" s="57">
        <v>1</v>
      </c>
      <c r="R26" s="56">
        <v>1</v>
      </c>
      <c r="S26" s="55">
        <v>0</v>
      </c>
      <c r="T26" s="57">
        <v>1</v>
      </c>
      <c r="U26" s="56">
        <v>0</v>
      </c>
      <c r="V26" s="58" t="s">
        <v>696</v>
      </c>
      <c r="W26" s="55">
        <v>0.5</v>
      </c>
      <c r="X26" s="56">
        <v>1</v>
      </c>
      <c r="Y26" s="55">
        <v>0</v>
      </c>
      <c r="Z26" s="56">
        <v>0</v>
      </c>
      <c r="AA26" s="56">
        <v>1</v>
      </c>
      <c r="AB26" s="56">
        <v>0</v>
      </c>
      <c r="AC26" s="55" t="s">
        <v>91</v>
      </c>
      <c r="AD26" s="59">
        <f t="shared" si="0"/>
        <v>1</v>
      </c>
      <c r="AE26" s="59"/>
      <c r="AF26" s="59"/>
      <c r="AG26" s="59"/>
      <c r="AH26" s="59"/>
      <c r="AI26" s="57">
        <v>1</v>
      </c>
      <c r="AJ26" s="57">
        <v>1</v>
      </c>
      <c r="AK26" s="59">
        <f t="shared" si="1"/>
        <v>1</v>
      </c>
      <c r="AL26" s="57">
        <v>1</v>
      </c>
      <c r="AM26" s="57">
        <v>1</v>
      </c>
      <c r="AN26" s="59">
        <v>0.5</v>
      </c>
      <c r="AO26" s="57">
        <v>0</v>
      </c>
      <c r="AP26" s="57">
        <v>1</v>
      </c>
      <c r="AQ26" s="57">
        <v>0</v>
      </c>
      <c r="AR26" s="57">
        <v>0</v>
      </c>
      <c r="AS26" s="55" t="s">
        <v>91</v>
      </c>
      <c r="AT26" s="55" t="s">
        <v>91</v>
      </c>
      <c r="AU26" s="55">
        <v>1</v>
      </c>
      <c r="AV26" s="55" t="s">
        <v>769</v>
      </c>
      <c r="AW26" s="57">
        <v>0</v>
      </c>
      <c r="AX26" s="55">
        <v>0.5</v>
      </c>
      <c r="AY26" s="55">
        <v>0</v>
      </c>
      <c r="AZ26" s="57">
        <v>1</v>
      </c>
      <c r="BA26" s="56">
        <v>1</v>
      </c>
      <c r="BB26" s="56">
        <v>0</v>
      </c>
      <c r="BC26" s="56">
        <v>1</v>
      </c>
      <c r="BD26" s="55">
        <v>0</v>
      </c>
      <c r="BE26" s="55">
        <v>0</v>
      </c>
      <c r="BF26" s="57" t="s">
        <v>131</v>
      </c>
      <c r="BG26" s="55">
        <v>0</v>
      </c>
      <c r="BH26" s="56">
        <v>0</v>
      </c>
      <c r="BI26" s="58" t="s">
        <v>770</v>
      </c>
      <c r="BJ26" s="56" t="s">
        <v>771</v>
      </c>
      <c r="BK26" s="56" t="s">
        <v>772</v>
      </c>
      <c r="BL26" s="56"/>
    </row>
    <row r="27" spans="1:64" x14ac:dyDescent="0.2">
      <c r="A27">
        <v>19</v>
      </c>
      <c r="B27" t="s">
        <v>112</v>
      </c>
      <c r="C27" t="s">
        <v>114</v>
      </c>
      <c r="D27" s="54">
        <v>0.65822784810126578</v>
      </c>
      <c r="E27" t="s">
        <v>682</v>
      </c>
      <c r="F27" t="s">
        <v>90</v>
      </c>
      <c r="G27" s="55">
        <v>1</v>
      </c>
      <c r="H27" s="55">
        <v>1</v>
      </c>
      <c r="I27" s="56">
        <v>1</v>
      </c>
      <c r="J27" s="56">
        <v>0.5</v>
      </c>
      <c r="K27" s="56">
        <v>0.5</v>
      </c>
      <c r="L27" s="56">
        <v>1</v>
      </c>
      <c r="M27" s="56">
        <v>0</v>
      </c>
      <c r="N27" s="56">
        <v>0</v>
      </c>
      <c r="O27" s="56">
        <v>1</v>
      </c>
      <c r="P27" s="55">
        <v>0.5</v>
      </c>
      <c r="Q27" s="57">
        <v>1</v>
      </c>
      <c r="R27" s="56" t="s">
        <v>130</v>
      </c>
      <c r="S27" s="55" t="s">
        <v>130</v>
      </c>
      <c r="T27" s="57">
        <v>0</v>
      </c>
      <c r="U27" s="56">
        <v>0</v>
      </c>
      <c r="V27" s="58" t="s">
        <v>696</v>
      </c>
      <c r="W27" s="55">
        <v>0.5</v>
      </c>
      <c r="X27" s="56">
        <v>1</v>
      </c>
      <c r="Y27" s="55">
        <v>0.5</v>
      </c>
      <c r="Z27" s="56">
        <v>1</v>
      </c>
      <c r="AA27" s="56">
        <v>0.5</v>
      </c>
      <c r="AB27" s="56">
        <v>0.5</v>
      </c>
      <c r="AC27" s="55" t="s">
        <v>91</v>
      </c>
      <c r="AD27" s="59" t="str">
        <f t="shared" si="0"/>
        <v>не релевантн</v>
      </c>
      <c r="AE27" s="59"/>
      <c r="AF27" s="59"/>
      <c r="AG27" s="59"/>
      <c r="AH27" s="59"/>
      <c r="AI27" s="57" t="s">
        <v>130</v>
      </c>
      <c r="AJ27" s="57" t="s">
        <v>130</v>
      </c>
      <c r="AK27" s="59" t="str">
        <f t="shared" si="1"/>
        <v>не релевантн</v>
      </c>
      <c r="AL27" s="57" t="s">
        <v>130</v>
      </c>
      <c r="AM27" s="57" t="s">
        <v>130</v>
      </c>
      <c r="AN27" s="59">
        <v>0.5</v>
      </c>
      <c r="AO27" s="57">
        <v>0</v>
      </c>
      <c r="AP27" s="57">
        <v>0</v>
      </c>
      <c r="AQ27" s="57">
        <v>1</v>
      </c>
      <c r="AR27" s="57">
        <v>1</v>
      </c>
      <c r="AS27" s="55" t="s">
        <v>91</v>
      </c>
      <c r="AT27" s="55" t="s">
        <v>91</v>
      </c>
      <c r="AU27" s="55">
        <v>1</v>
      </c>
      <c r="AV27" s="55" t="s">
        <v>773</v>
      </c>
      <c r="AW27" s="57">
        <v>0</v>
      </c>
      <c r="AX27" s="55">
        <v>0.5</v>
      </c>
      <c r="AY27" s="55">
        <v>0.5</v>
      </c>
      <c r="AZ27" s="57">
        <v>0</v>
      </c>
      <c r="BA27" s="56" t="s">
        <v>130</v>
      </c>
      <c r="BB27" s="56" t="s">
        <v>130</v>
      </c>
      <c r="BC27" s="56" t="s">
        <v>130</v>
      </c>
      <c r="BD27" s="55" t="s">
        <v>130</v>
      </c>
      <c r="BE27" s="55">
        <v>0</v>
      </c>
      <c r="BF27" s="57" t="s">
        <v>131</v>
      </c>
      <c r="BG27" s="55">
        <v>1</v>
      </c>
      <c r="BH27" s="56">
        <v>1</v>
      </c>
      <c r="BI27" s="58" t="s">
        <v>774</v>
      </c>
      <c r="BJ27" s="56" t="s">
        <v>775</v>
      </c>
      <c r="BK27" s="56" t="s">
        <v>736</v>
      </c>
      <c r="BL27" s="56"/>
    </row>
    <row r="28" spans="1:64" x14ac:dyDescent="0.2">
      <c r="A28">
        <v>24</v>
      </c>
      <c r="B28" t="s">
        <v>112</v>
      </c>
      <c r="C28" t="s">
        <v>115</v>
      </c>
      <c r="D28" s="54">
        <v>0.44444444444444448</v>
      </c>
      <c r="E28" t="s">
        <v>688</v>
      </c>
      <c r="F28" t="s">
        <v>90</v>
      </c>
      <c r="G28" s="55">
        <v>1</v>
      </c>
      <c r="H28" s="55">
        <v>0.5</v>
      </c>
      <c r="I28" s="56">
        <v>0.5</v>
      </c>
      <c r="J28" s="56">
        <v>0.5</v>
      </c>
      <c r="K28" s="56">
        <v>0.5</v>
      </c>
      <c r="L28" s="56">
        <v>1</v>
      </c>
      <c r="M28" s="56">
        <v>0</v>
      </c>
      <c r="N28" s="56">
        <v>0</v>
      </c>
      <c r="O28" s="56">
        <v>1</v>
      </c>
      <c r="P28" s="55">
        <v>1</v>
      </c>
      <c r="Q28" s="57">
        <v>1</v>
      </c>
      <c r="R28" s="56">
        <v>0</v>
      </c>
      <c r="S28" s="55">
        <v>0</v>
      </c>
      <c r="T28" s="57">
        <v>0</v>
      </c>
      <c r="U28" s="56">
        <v>1</v>
      </c>
      <c r="V28" s="58" t="s">
        <v>776</v>
      </c>
      <c r="W28" s="55">
        <v>0</v>
      </c>
      <c r="X28" s="56">
        <v>0</v>
      </c>
      <c r="Y28" s="55">
        <v>0.5</v>
      </c>
      <c r="Z28" s="56">
        <v>0</v>
      </c>
      <c r="AA28" s="56">
        <v>0.5</v>
      </c>
      <c r="AB28" s="56">
        <v>0</v>
      </c>
      <c r="AC28" s="55" t="s">
        <v>91</v>
      </c>
      <c r="AD28" s="59" t="str">
        <f t="shared" si="0"/>
        <v>не релевантн</v>
      </c>
      <c r="AE28" s="59"/>
      <c r="AF28" s="59"/>
      <c r="AG28" s="59"/>
      <c r="AH28" s="59"/>
      <c r="AI28" s="57" t="s">
        <v>130</v>
      </c>
      <c r="AJ28" s="57" t="s">
        <v>130</v>
      </c>
      <c r="AK28" s="59" t="str">
        <f t="shared" si="1"/>
        <v>не релевантн</v>
      </c>
      <c r="AL28" s="57" t="s">
        <v>130</v>
      </c>
      <c r="AM28" s="57" t="s">
        <v>130</v>
      </c>
      <c r="AN28" s="59">
        <v>0</v>
      </c>
      <c r="AO28" s="57" t="s">
        <v>130</v>
      </c>
      <c r="AP28" s="57">
        <v>0</v>
      </c>
      <c r="AQ28" s="57">
        <v>0</v>
      </c>
      <c r="AR28" s="57">
        <v>0</v>
      </c>
      <c r="AS28" s="55" t="s">
        <v>91</v>
      </c>
      <c r="AT28" s="55" t="s">
        <v>91</v>
      </c>
      <c r="AU28" s="55">
        <v>1</v>
      </c>
      <c r="AV28" s="55" t="s">
        <v>393</v>
      </c>
      <c r="AW28" s="57">
        <v>0</v>
      </c>
      <c r="AX28" s="55">
        <v>0</v>
      </c>
      <c r="AY28" s="55">
        <v>1</v>
      </c>
      <c r="AZ28" s="57">
        <v>0</v>
      </c>
      <c r="BA28" s="56">
        <v>1</v>
      </c>
      <c r="BB28" s="56">
        <v>0</v>
      </c>
      <c r="BC28" s="56">
        <v>1</v>
      </c>
      <c r="BD28" s="55" t="s">
        <v>777</v>
      </c>
      <c r="BE28" s="55">
        <v>1</v>
      </c>
      <c r="BF28" s="57" t="s">
        <v>131</v>
      </c>
      <c r="BG28" s="55">
        <v>1</v>
      </c>
      <c r="BH28" s="56">
        <v>0</v>
      </c>
      <c r="BI28" s="58" t="s">
        <v>393</v>
      </c>
      <c r="BJ28" s="56" t="s">
        <v>778</v>
      </c>
      <c r="BK28" s="56" t="s">
        <v>779</v>
      </c>
      <c r="BL28" s="56"/>
    </row>
    <row r="29" spans="1:64" x14ac:dyDescent="0.2">
      <c r="A29">
        <v>29</v>
      </c>
      <c r="B29" t="s">
        <v>112</v>
      </c>
      <c r="C29" t="s">
        <v>116</v>
      </c>
      <c r="D29" s="54">
        <v>0.47524752475247523</v>
      </c>
      <c r="E29" t="s">
        <v>688</v>
      </c>
      <c r="F29" t="s">
        <v>90</v>
      </c>
      <c r="G29" s="55">
        <v>1</v>
      </c>
      <c r="H29" s="55">
        <v>0.5</v>
      </c>
      <c r="I29" s="56">
        <v>0.5</v>
      </c>
      <c r="J29" s="56">
        <v>0.5</v>
      </c>
      <c r="K29" s="56">
        <v>0.5</v>
      </c>
      <c r="L29" s="56">
        <v>1</v>
      </c>
      <c r="M29" s="56">
        <v>0</v>
      </c>
      <c r="N29" s="56">
        <v>0</v>
      </c>
      <c r="O29" s="56">
        <v>1</v>
      </c>
      <c r="P29" s="55">
        <v>0</v>
      </c>
      <c r="Q29" s="57">
        <v>1</v>
      </c>
      <c r="R29" s="56">
        <v>0</v>
      </c>
      <c r="S29" s="55">
        <v>0</v>
      </c>
      <c r="T29" s="57">
        <v>0</v>
      </c>
      <c r="U29" s="56">
        <v>0</v>
      </c>
      <c r="V29" s="58" t="s">
        <v>696</v>
      </c>
      <c r="W29" s="55">
        <v>1</v>
      </c>
      <c r="X29" s="56">
        <v>1</v>
      </c>
      <c r="Y29" s="55">
        <v>0.5</v>
      </c>
      <c r="Z29" s="56">
        <v>1</v>
      </c>
      <c r="AA29" s="56">
        <v>1</v>
      </c>
      <c r="AB29" s="56">
        <v>0</v>
      </c>
      <c r="AC29" s="55" t="s">
        <v>91</v>
      </c>
      <c r="AD29" s="59">
        <f t="shared" si="0"/>
        <v>0.5</v>
      </c>
      <c r="AE29" s="59"/>
      <c r="AF29" s="59"/>
      <c r="AG29" s="59"/>
      <c r="AH29" s="59"/>
      <c r="AI29" s="57">
        <v>1</v>
      </c>
      <c r="AJ29" s="57">
        <v>0</v>
      </c>
      <c r="AK29" s="59">
        <f t="shared" si="1"/>
        <v>0.5</v>
      </c>
      <c r="AL29" s="57">
        <v>1</v>
      </c>
      <c r="AM29" s="57">
        <v>0</v>
      </c>
      <c r="AN29" s="59">
        <v>0</v>
      </c>
      <c r="AO29" s="57">
        <v>0</v>
      </c>
      <c r="AP29" s="57">
        <v>0</v>
      </c>
      <c r="AQ29" s="57">
        <v>0</v>
      </c>
      <c r="AR29" s="57">
        <v>0</v>
      </c>
      <c r="AS29" s="55" t="s">
        <v>91</v>
      </c>
      <c r="AT29" s="55" t="s">
        <v>91</v>
      </c>
      <c r="AU29" s="55">
        <v>1</v>
      </c>
      <c r="AV29" s="55" t="s">
        <v>780</v>
      </c>
      <c r="AW29" s="57">
        <v>0</v>
      </c>
      <c r="AX29" s="55">
        <v>0</v>
      </c>
      <c r="AY29" s="55">
        <v>1</v>
      </c>
      <c r="AZ29" s="57">
        <v>0</v>
      </c>
      <c r="BA29" s="56">
        <v>0</v>
      </c>
      <c r="BB29" s="56">
        <v>0</v>
      </c>
      <c r="BC29" s="56">
        <v>0</v>
      </c>
      <c r="BD29" s="55">
        <v>0</v>
      </c>
      <c r="BE29" s="55">
        <v>1</v>
      </c>
      <c r="BF29" s="57" t="s">
        <v>131</v>
      </c>
      <c r="BG29" s="55">
        <v>1</v>
      </c>
      <c r="BH29" s="56">
        <v>0</v>
      </c>
      <c r="BI29" s="58" t="s">
        <v>781</v>
      </c>
      <c r="BJ29" s="56" t="s">
        <v>782</v>
      </c>
      <c r="BK29" s="56" t="s">
        <v>783</v>
      </c>
      <c r="BL29" s="56"/>
    </row>
    <row r="30" spans="1:64" x14ac:dyDescent="0.2">
      <c r="A30">
        <v>34</v>
      </c>
      <c r="B30" t="s">
        <v>112</v>
      </c>
      <c r="C30" t="s">
        <v>117</v>
      </c>
      <c r="D30" s="54">
        <v>0.54320987654320985</v>
      </c>
      <c r="E30" t="s">
        <v>688</v>
      </c>
      <c r="F30" t="s">
        <v>90</v>
      </c>
      <c r="G30" s="55">
        <v>1</v>
      </c>
      <c r="H30" s="55">
        <v>0.5</v>
      </c>
      <c r="I30" s="56">
        <v>1</v>
      </c>
      <c r="J30" s="56">
        <v>0.5</v>
      </c>
      <c r="K30" s="56">
        <v>0.5</v>
      </c>
      <c r="L30" s="56">
        <v>1</v>
      </c>
      <c r="M30" s="56">
        <v>0</v>
      </c>
      <c r="N30" s="56">
        <v>0</v>
      </c>
      <c r="O30" s="56" t="s">
        <v>130</v>
      </c>
      <c r="P30" s="55" t="s">
        <v>130</v>
      </c>
      <c r="Q30" s="57">
        <v>0</v>
      </c>
      <c r="R30" s="56" t="s">
        <v>130</v>
      </c>
      <c r="S30" s="55" t="s">
        <v>130</v>
      </c>
      <c r="T30" s="57">
        <v>0</v>
      </c>
      <c r="U30" s="56" t="s">
        <v>696</v>
      </c>
      <c r="V30" s="58" t="s">
        <v>784</v>
      </c>
      <c r="W30" s="55">
        <v>0.5</v>
      </c>
      <c r="X30" s="56">
        <v>1</v>
      </c>
      <c r="Y30" s="55">
        <v>0.5</v>
      </c>
      <c r="Z30" s="56">
        <v>1</v>
      </c>
      <c r="AA30" s="56">
        <v>1</v>
      </c>
      <c r="AB30" s="56">
        <v>0</v>
      </c>
      <c r="AC30" s="55" t="s">
        <v>91</v>
      </c>
      <c r="AD30" s="59">
        <f t="shared" si="0"/>
        <v>0</v>
      </c>
      <c r="AE30" s="59"/>
      <c r="AF30" s="59"/>
      <c r="AG30" s="59"/>
      <c r="AH30" s="59"/>
      <c r="AI30" s="57">
        <v>0</v>
      </c>
      <c r="AJ30" s="57">
        <v>0</v>
      </c>
      <c r="AK30" s="59">
        <f t="shared" si="1"/>
        <v>0.5</v>
      </c>
      <c r="AL30" s="57">
        <v>1</v>
      </c>
      <c r="AM30" s="57">
        <v>0</v>
      </c>
      <c r="AN30" s="59">
        <v>1</v>
      </c>
      <c r="AO30" s="57">
        <v>1</v>
      </c>
      <c r="AP30" s="57">
        <v>0</v>
      </c>
      <c r="AQ30" s="57">
        <v>0</v>
      </c>
      <c r="AR30" s="57">
        <v>1</v>
      </c>
      <c r="AS30" s="55" t="s">
        <v>91</v>
      </c>
      <c r="AT30" s="55" t="s">
        <v>91</v>
      </c>
      <c r="AU30" s="55">
        <v>1</v>
      </c>
      <c r="AV30" s="55" t="s">
        <v>785</v>
      </c>
      <c r="AW30" s="57">
        <v>0</v>
      </c>
      <c r="AX30" s="55">
        <v>0</v>
      </c>
      <c r="AY30" s="55">
        <v>1</v>
      </c>
      <c r="AZ30" s="57">
        <v>0</v>
      </c>
      <c r="BA30" s="56">
        <v>0</v>
      </c>
      <c r="BB30" s="56">
        <v>0</v>
      </c>
      <c r="BC30" s="56">
        <v>0</v>
      </c>
      <c r="BD30" s="55" t="s">
        <v>691</v>
      </c>
      <c r="BE30" s="55" t="s">
        <v>691</v>
      </c>
      <c r="BF30" s="57" t="s">
        <v>131</v>
      </c>
      <c r="BG30" s="55">
        <v>0</v>
      </c>
      <c r="BH30" s="56">
        <v>0</v>
      </c>
      <c r="BI30" s="58" t="s">
        <v>786</v>
      </c>
      <c r="BJ30" s="56" t="s">
        <v>787</v>
      </c>
      <c r="BK30" s="56" t="s">
        <v>788</v>
      </c>
      <c r="BL30" s="56"/>
    </row>
    <row r="31" spans="1:64" x14ac:dyDescent="0.2">
      <c r="A31">
        <v>39</v>
      </c>
      <c r="B31" t="s">
        <v>112</v>
      </c>
      <c r="C31" t="s">
        <v>118</v>
      </c>
      <c r="D31" s="54">
        <v>0.58415841584158412</v>
      </c>
      <c r="E31" t="s">
        <v>688</v>
      </c>
      <c r="F31" t="s">
        <v>90</v>
      </c>
      <c r="G31" s="55">
        <v>1</v>
      </c>
      <c r="H31" s="55">
        <v>1</v>
      </c>
      <c r="I31" s="56">
        <v>1</v>
      </c>
      <c r="J31" s="56">
        <v>0</v>
      </c>
      <c r="K31" s="56">
        <v>0.5</v>
      </c>
      <c r="L31" s="56">
        <v>1</v>
      </c>
      <c r="M31" s="56">
        <v>0</v>
      </c>
      <c r="N31" s="56">
        <v>0</v>
      </c>
      <c r="O31" s="56">
        <v>1</v>
      </c>
      <c r="P31" s="55">
        <v>0.5</v>
      </c>
      <c r="Q31" s="57">
        <v>1</v>
      </c>
      <c r="R31" s="56">
        <v>1</v>
      </c>
      <c r="S31" s="55">
        <v>0.5</v>
      </c>
      <c r="T31" s="57">
        <v>1</v>
      </c>
      <c r="U31" s="56">
        <v>0</v>
      </c>
      <c r="V31" s="58" t="s">
        <v>696</v>
      </c>
      <c r="W31" s="55">
        <v>1</v>
      </c>
      <c r="X31" s="56">
        <v>1</v>
      </c>
      <c r="Y31" s="55">
        <v>0.5</v>
      </c>
      <c r="Z31" s="56">
        <v>1</v>
      </c>
      <c r="AA31" s="56">
        <v>0.5</v>
      </c>
      <c r="AB31" s="56">
        <v>0.5</v>
      </c>
      <c r="AC31" s="55" t="s">
        <v>91</v>
      </c>
      <c r="AD31" s="59">
        <f t="shared" si="0"/>
        <v>1</v>
      </c>
      <c r="AE31" s="59"/>
      <c r="AF31" s="59"/>
      <c r="AG31" s="59"/>
      <c r="AH31" s="59"/>
      <c r="AI31" s="57">
        <v>1</v>
      </c>
      <c r="AJ31" s="57">
        <v>1</v>
      </c>
      <c r="AK31" s="59">
        <f t="shared" si="1"/>
        <v>0</v>
      </c>
      <c r="AL31" s="57">
        <v>0</v>
      </c>
      <c r="AM31" s="57">
        <v>0</v>
      </c>
      <c r="AN31" s="59">
        <v>0.5</v>
      </c>
      <c r="AO31" s="57">
        <v>0</v>
      </c>
      <c r="AP31" s="57">
        <v>1</v>
      </c>
      <c r="AQ31" s="57">
        <v>0</v>
      </c>
      <c r="AR31" s="57">
        <v>0</v>
      </c>
      <c r="AS31" s="55" t="s">
        <v>91</v>
      </c>
      <c r="AT31" s="55" t="s">
        <v>91</v>
      </c>
      <c r="AU31" s="55">
        <v>1</v>
      </c>
      <c r="AV31" s="55" t="s">
        <v>789</v>
      </c>
      <c r="AW31" s="57">
        <v>0</v>
      </c>
      <c r="AX31" s="55">
        <v>1</v>
      </c>
      <c r="AY31" s="55">
        <v>0</v>
      </c>
      <c r="AZ31" s="57">
        <v>0</v>
      </c>
      <c r="BA31" s="56">
        <v>1</v>
      </c>
      <c r="BB31" s="56">
        <v>0</v>
      </c>
      <c r="BC31" s="56">
        <v>1</v>
      </c>
      <c r="BD31" s="55">
        <v>0</v>
      </c>
      <c r="BE31" s="55">
        <v>1</v>
      </c>
      <c r="BF31" s="57" t="s">
        <v>131</v>
      </c>
      <c r="BG31" s="55">
        <v>1</v>
      </c>
      <c r="BH31" s="56">
        <v>0</v>
      </c>
      <c r="BI31" s="58" t="s">
        <v>790</v>
      </c>
      <c r="BJ31" s="56" t="s">
        <v>791</v>
      </c>
      <c r="BK31" s="56">
        <v>0</v>
      </c>
      <c r="BL31" s="56"/>
    </row>
    <row r="32" spans="1:64" x14ac:dyDescent="0.2">
      <c r="A32">
        <v>223</v>
      </c>
      <c r="B32" t="s">
        <v>112</v>
      </c>
      <c r="C32" t="s">
        <v>119</v>
      </c>
      <c r="D32" s="54">
        <v>0.29892473118279572</v>
      </c>
      <c r="E32" t="s">
        <v>701</v>
      </c>
      <c r="F32" t="s">
        <v>90</v>
      </c>
      <c r="G32" s="55">
        <v>0.2</v>
      </c>
      <c r="H32" s="55">
        <v>0.5</v>
      </c>
      <c r="I32" s="56">
        <v>1</v>
      </c>
      <c r="J32" s="56">
        <v>0</v>
      </c>
      <c r="K32" s="56">
        <v>0</v>
      </c>
      <c r="L32" s="56">
        <v>1</v>
      </c>
      <c r="M32" s="56">
        <v>0</v>
      </c>
      <c r="N32" s="56">
        <v>0</v>
      </c>
      <c r="O32" s="56">
        <v>1</v>
      </c>
      <c r="P32" s="55">
        <v>0.5</v>
      </c>
      <c r="Q32" s="57">
        <v>1</v>
      </c>
      <c r="R32" s="56">
        <v>1</v>
      </c>
      <c r="S32" s="55">
        <v>0</v>
      </c>
      <c r="T32" s="57">
        <v>1</v>
      </c>
      <c r="U32" s="56">
        <v>0</v>
      </c>
      <c r="V32" s="58" t="s">
        <v>696</v>
      </c>
      <c r="W32" s="55">
        <v>0.5</v>
      </c>
      <c r="X32" s="56">
        <v>1</v>
      </c>
      <c r="Y32" s="55">
        <v>0</v>
      </c>
      <c r="Z32" s="56">
        <v>0</v>
      </c>
      <c r="AA32" s="56">
        <v>0.5</v>
      </c>
      <c r="AB32" s="56">
        <v>0.5</v>
      </c>
      <c r="AC32" s="55" t="s">
        <v>91</v>
      </c>
      <c r="AD32" s="59">
        <f t="shared" si="0"/>
        <v>0</v>
      </c>
      <c r="AE32" s="59"/>
      <c r="AF32" s="59"/>
      <c r="AG32" s="59"/>
      <c r="AH32" s="59"/>
      <c r="AI32" s="57">
        <v>0</v>
      </c>
      <c r="AJ32" s="57">
        <v>0</v>
      </c>
      <c r="AK32" s="59">
        <f t="shared" si="1"/>
        <v>0</v>
      </c>
      <c r="AL32" s="57">
        <v>0</v>
      </c>
      <c r="AM32" s="57">
        <v>0</v>
      </c>
      <c r="AN32" s="59">
        <v>0.5</v>
      </c>
      <c r="AO32" s="57">
        <v>0</v>
      </c>
      <c r="AP32" s="57">
        <v>0</v>
      </c>
      <c r="AQ32" s="57">
        <v>1</v>
      </c>
      <c r="AR32" s="57">
        <v>1</v>
      </c>
      <c r="AS32" s="55" t="s">
        <v>91</v>
      </c>
      <c r="AT32" s="55" t="s">
        <v>91</v>
      </c>
      <c r="AU32" s="55">
        <v>1</v>
      </c>
      <c r="AV32" s="55" t="s">
        <v>792</v>
      </c>
      <c r="AW32" s="57">
        <v>0</v>
      </c>
      <c r="AX32" s="55">
        <v>0</v>
      </c>
      <c r="AY32" s="55">
        <v>0</v>
      </c>
      <c r="AZ32" s="57">
        <v>1</v>
      </c>
      <c r="BA32" s="56">
        <v>0</v>
      </c>
      <c r="BB32" s="56">
        <v>0</v>
      </c>
      <c r="BC32" s="56">
        <v>0</v>
      </c>
      <c r="BD32" s="55" t="s">
        <v>130</v>
      </c>
      <c r="BE32" s="55" t="s">
        <v>691</v>
      </c>
      <c r="BF32" s="57" t="s">
        <v>131</v>
      </c>
      <c r="BG32" s="55">
        <v>0</v>
      </c>
      <c r="BH32" s="56">
        <v>0</v>
      </c>
      <c r="BI32" s="58" t="s">
        <v>793</v>
      </c>
      <c r="BJ32" s="56" t="s">
        <v>794</v>
      </c>
      <c r="BK32" s="56" t="s">
        <v>795</v>
      </c>
      <c r="BL32" s="56"/>
    </row>
    <row r="33" spans="1:64" x14ac:dyDescent="0.2">
      <c r="A33">
        <v>44</v>
      </c>
      <c r="B33" t="s">
        <v>112</v>
      </c>
      <c r="C33" t="s">
        <v>120</v>
      </c>
      <c r="D33" s="54">
        <v>0.76831683168316822</v>
      </c>
      <c r="E33" t="s">
        <v>682</v>
      </c>
      <c r="F33" t="s">
        <v>90</v>
      </c>
      <c r="G33" s="55">
        <v>0.4</v>
      </c>
      <c r="H33" s="55">
        <v>0.5</v>
      </c>
      <c r="I33" s="56">
        <v>0.5</v>
      </c>
      <c r="J33" s="56">
        <v>0.5</v>
      </c>
      <c r="K33" s="56">
        <v>0.5</v>
      </c>
      <c r="L33" s="56">
        <v>1</v>
      </c>
      <c r="M33" s="56">
        <v>0</v>
      </c>
      <c r="N33" s="56">
        <v>0</v>
      </c>
      <c r="O33" s="56">
        <v>1</v>
      </c>
      <c r="P33" s="55">
        <v>1</v>
      </c>
      <c r="Q33" s="57">
        <v>1</v>
      </c>
      <c r="R33" s="56">
        <v>1</v>
      </c>
      <c r="S33" s="55">
        <v>0</v>
      </c>
      <c r="T33" s="57">
        <v>1</v>
      </c>
      <c r="U33" s="56">
        <v>1</v>
      </c>
      <c r="V33" s="58" t="s">
        <v>796</v>
      </c>
      <c r="W33" s="55">
        <v>1</v>
      </c>
      <c r="X33" s="56">
        <v>1</v>
      </c>
      <c r="Y33" s="55">
        <v>0.5</v>
      </c>
      <c r="Z33" s="56">
        <v>1</v>
      </c>
      <c r="AA33" s="56">
        <v>1</v>
      </c>
      <c r="AB33" s="56">
        <v>1</v>
      </c>
      <c r="AC33" s="55" t="s">
        <v>91</v>
      </c>
      <c r="AD33" s="59">
        <f t="shared" si="0"/>
        <v>1</v>
      </c>
      <c r="AE33" s="59"/>
      <c r="AF33" s="59"/>
      <c r="AG33" s="59"/>
      <c r="AH33" s="59"/>
      <c r="AI33" s="57">
        <v>1</v>
      </c>
      <c r="AJ33" s="57">
        <v>1</v>
      </c>
      <c r="AK33" s="59">
        <f t="shared" si="1"/>
        <v>1</v>
      </c>
      <c r="AL33" s="57">
        <v>1</v>
      </c>
      <c r="AM33" s="57">
        <v>1</v>
      </c>
      <c r="AN33" s="59">
        <v>1</v>
      </c>
      <c r="AO33" s="57">
        <v>1</v>
      </c>
      <c r="AP33" s="57">
        <v>0</v>
      </c>
      <c r="AQ33" s="57">
        <v>0</v>
      </c>
      <c r="AR33" s="57">
        <v>1</v>
      </c>
      <c r="AS33" s="55" t="s">
        <v>91</v>
      </c>
      <c r="AT33" s="55" t="s">
        <v>91</v>
      </c>
      <c r="AU33" s="55">
        <v>1</v>
      </c>
      <c r="AV33" s="55" t="s">
        <v>797</v>
      </c>
      <c r="AW33" s="57">
        <v>0</v>
      </c>
      <c r="AX33" s="55">
        <v>0</v>
      </c>
      <c r="AY33" s="55">
        <v>1</v>
      </c>
      <c r="AZ33" s="57">
        <v>0</v>
      </c>
      <c r="BA33" s="56">
        <v>1</v>
      </c>
      <c r="BB33" s="56">
        <v>0</v>
      </c>
      <c r="BC33" s="56">
        <v>1</v>
      </c>
      <c r="BD33" s="55">
        <v>0.5</v>
      </c>
      <c r="BE33" s="55">
        <v>0.5</v>
      </c>
      <c r="BF33" s="57" t="s">
        <v>131</v>
      </c>
      <c r="BG33" s="55">
        <v>1</v>
      </c>
      <c r="BH33" s="56">
        <v>1</v>
      </c>
      <c r="BI33" s="58" t="s">
        <v>798</v>
      </c>
      <c r="BJ33" s="56" t="s">
        <v>799</v>
      </c>
      <c r="BK33" s="56" t="s">
        <v>800</v>
      </c>
      <c r="BL33" s="56"/>
    </row>
    <row r="34" spans="1:64" x14ac:dyDescent="0.2">
      <c r="A34">
        <v>49</v>
      </c>
      <c r="B34" t="s">
        <v>112</v>
      </c>
      <c r="C34" t="s">
        <v>121</v>
      </c>
      <c r="D34" s="54">
        <v>0.4043010752688172</v>
      </c>
      <c r="E34" t="s">
        <v>688</v>
      </c>
      <c r="F34" t="s">
        <v>90</v>
      </c>
      <c r="G34" s="55">
        <v>0.4</v>
      </c>
      <c r="H34" s="55">
        <v>1</v>
      </c>
      <c r="I34" s="56">
        <v>0</v>
      </c>
      <c r="J34" s="56">
        <v>0</v>
      </c>
      <c r="K34" s="56">
        <v>0.5</v>
      </c>
      <c r="L34" s="56">
        <v>0</v>
      </c>
      <c r="M34" s="56">
        <v>0</v>
      </c>
      <c r="N34" s="56">
        <v>0</v>
      </c>
      <c r="O34" s="56">
        <v>1</v>
      </c>
      <c r="P34" s="55">
        <v>0.5</v>
      </c>
      <c r="Q34" s="57">
        <v>1</v>
      </c>
      <c r="R34" s="56">
        <v>0</v>
      </c>
      <c r="S34" s="55">
        <v>0</v>
      </c>
      <c r="T34" s="57">
        <v>0</v>
      </c>
      <c r="U34" s="56">
        <v>0</v>
      </c>
      <c r="V34" s="58" t="s">
        <v>696</v>
      </c>
      <c r="W34" s="55">
        <v>0.5</v>
      </c>
      <c r="X34" s="56">
        <v>1</v>
      </c>
      <c r="Y34" s="55">
        <v>0</v>
      </c>
      <c r="Z34" s="56">
        <v>0</v>
      </c>
      <c r="AA34" s="56">
        <v>1</v>
      </c>
      <c r="AB34" s="56">
        <v>0.5</v>
      </c>
      <c r="AC34" s="55" t="s">
        <v>91</v>
      </c>
      <c r="AD34" s="59">
        <f t="shared" si="0"/>
        <v>0</v>
      </c>
      <c r="AE34" s="59"/>
      <c r="AF34" s="59"/>
      <c r="AG34" s="59"/>
      <c r="AH34" s="59"/>
      <c r="AI34" s="57">
        <v>0</v>
      </c>
      <c r="AJ34" s="57">
        <v>0</v>
      </c>
      <c r="AK34" s="59">
        <f t="shared" si="1"/>
        <v>1</v>
      </c>
      <c r="AL34" s="57">
        <v>1</v>
      </c>
      <c r="AM34" s="57">
        <v>1</v>
      </c>
      <c r="AN34" s="59">
        <v>0</v>
      </c>
      <c r="AO34" s="57">
        <v>0</v>
      </c>
      <c r="AP34" s="57">
        <v>0</v>
      </c>
      <c r="AQ34" s="57">
        <v>0</v>
      </c>
      <c r="AR34" s="57">
        <v>0</v>
      </c>
      <c r="AS34" s="55" t="s">
        <v>91</v>
      </c>
      <c r="AT34" s="55" t="s">
        <v>91</v>
      </c>
      <c r="AU34" s="55">
        <v>1</v>
      </c>
      <c r="AV34" s="55" t="s">
        <v>801</v>
      </c>
      <c r="AW34" s="57">
        <v>0</v>
      </c>
      <c r="AX34" s="55">
        <v>0</v>
      </c>
      <c r="AY34" s="55">
        <v>0</v>
      </c>
      <c r="AZ34" s="57">
        <v>0</v>
      </c>
      <c r="BA34" s="56">
        <v>1</v>
      </c>
      <c r="BB34" s="56">
        <v>0</v>
      </c>
      <c r="BC34" s="56">
        <v>1</v>
      </c>
      <c r="BD34" s="55">
        <v>0</v>
      </c>
      <c r="BE34" s="55" t="s">
        <v>691</v>
      </c>
      <c r="BF34" s="57" t="s">
        <v>131</v>
      </c>
      <c r="BG34" s="55">
        <v>1</v>
      </c>
      <c r="BH34" s="56">
        <v>1</v>
      </c>
      <c r="BI34" s="58" t="s">
        <v>802</v>
      </c>
      <c r="BJ34" s="56" t="s">
        <v>803</v>
      </c>
      <c r="BK34" s="56">
        <v>0</v>
      </c>
      <c r="BL34" s="56"/>
    </row>
    <row r="35" spans="1:64" x14ac:dyDescent="0.2">
      <c r="A35">
        <v>54</v>
      </c>
      <c r="B35" t="s">
        <v>112</v>
      </c>
      <c r="C35" t="s">
        <v>122</v>
      </c>
      <c r="D35" s="54">
        <v>0.34408602150537637</v>
      </c>
      <c r="E35" t="s">
        <v>701</v>
      </c>
      <c r="F35" t="s">
        <v>90</v>
      </c>
      <c r="G35" s="55">
        <v>1</v>
      </c>
      <c r="H35" s="55">
        <v>0.5</v>
      </c>
      <c r="I35" s="56">
        <v>0.5</v>
      </c>
      <c r="J35" s="56">
        <v>0</v>
      </c>
      <c r="K35" s="56">
        <v>0.5</v>
      </c>
      <c r="L35" s="56">
        <v>0</v>
      </c>
      <c r="M35" s="56">
        <v>0</v>
      </c>
      <c r="N35" s="56">
        <v>0</v>
      </c>
      <c r="O35" s="56">
        <v>0</v>
      </c>
      <c r="P35" s="55">
        <v>0</v>
      </c>
      <c r="Q35" s="57">
        <v>0</v>
      </c>
      <c r="R35" s="56">
        <v>0</v>
      </c>
      <c r="S35" s="55">
        <v>0</v>
      </c>
      <c r="T35" s="57">
        <v>0</v>
      </c>
      <c r="U35" s="56">
        <v>1</v>
      </c>
      <c r="V35" s="58" t="s">
        <v>804</v>
      </c>
      <c r="W35" s="55">
        <v>0.5</v>
      </c>
      <c r="X35" s="56">
        <v>1</v>
      </c>
      <c r="Y35" s="55">
        <v>0</v>
      </c>
      <c r="Z35" s="56">
        <v>0</v>
      </c>
      <c r="AA35" s="56">
        <v>0.5</v>
      </c>
      <c r="AB35" s="56">
        <v>0</v>
      </c>
      <c r="AC35" s="55" t="s">
        <v>91</v>
      </c>
      <c r="AD35" s="59">
        <f t="shared" si="0"/>
        <v>1</v>
      </c>
      <c r="AE35" s="59"/>
      <c r="AF35" s="59"/>
      <c r="AG35" s="59"/>
      <c r="AH35" s="59"/>
      <c r="AI35" s="57">
        <v>1</v>
      </c>
      <c r="AJ35" s="57">
        <v>1</v>
      </c>
      <c r="AK35" s="59">
        <f t="shared" si="1"/>
        <v>1</v>
      </c>
      <c r="AL35" s="57">
        <v>1</v>
      </c>
      <c r="AM35" s="57">
        <v>1</v>
      </c>
      <c r="AN35" s="59">
        <v>0</v>
      </c>
      <c r="AO35" s="57">
        <v>0</v>
      </c>
      <c r="AP35" s="57">
        <v>0</v>
      </c>
      <c r="AQ35" s="57">
        <v>0</v>
      </c>
      <c r="AR35" s="57">
        <v>0</v>
      </c>
      <c r="AS35" s="55" t="s">
        <v>91</v>
      </c>
      <c r="AT35" s="55" t="s">
        <v>91</v>
      </c>
      <c r="AU35" s="55">
        <v>1</v>
      </c>
      <c r="AV35" s="55" t="s">
        <v>805</v>
      </c>
      <c r="AW35" s="57">
        <v>0</v>
      </c>
      <c r="AX35" s="55">
        <v>0.5</v>
      </c>
      <c r="AY35" s="55">
        <v>0</v>
      </c>
      <c r="AZ35" s="57">
        <v>0</v>
      </c>
      <c r="BA35" s="56">
        <v>0</v>
      </c>
      <c r="BB35" s="56">
        <v>0</v>
      </c>
      <c r="BC35" s="56">
        <v>0</v>
      </c>
      <c r="BD35" s="55" t="s">
        <v>696</v>
      </c>
      <c r="BE35" s="55" t="s">
        <v>691</v>
      </c>
      <c r="BF35" s="57" t="s">
        <v>131</v>
      </c>
      <c r="BG35" s="55">
        <v>0</v>
      </c>
      <c r="BH35" s="56">
        <v>0</v>
      </c>
      <c r="BI35" s="58" t="s">
        <v>806</v>
      </c>
      <c r="BJ35" s="56" t="s">
        <v>807</v>
      </c>
      <c r="BK35" s="56">
        <v>0</v>
      </c>
      <c r="BL35" s="56"/>
    </row>
    <row r="36" spans="1:64" x14ac:dyDescent="0.2">
      <c r="A36">
        <v>59</v>
      </c>
      <c r="B36" t="s">
        <v>112</v>
      </c>
      <c r="C36" t="s">
        <v>808</v>
      </c>
      <c r="D36" s="54">
        <v>0.49896907216494846</v>
      </c>
      <c r="E36" t="s">
        <v>688</v>
      </c>
      <c r="F36" t="s">
        <v>90</v>
      </c>
      <c r="G36" s="55">
        <v>0.6</v>
      </c>
      <c r="H36" s="55">
        <v>1</v>
      </c>
      <c r="I36" s="56">
        <v>0</v>
      </c>
      <c r="J36" s="56">
        <v>0</v>
      </c>
      <c r="K36" s="56">
        <v>0</v>
      </c>
      <c r="L36" s="56">
        <v>0</v>
      </c>
      <c r="M36" s="56">
        <v>0</v>
      </c>
      <c r="N36" s="56">
        <v>0</v>
      </c>
      <c r="O36" s="56">
        <v>1</v>
      </c>
      <c r="P36" s="55">
        <v>0.5</v>
      </c>
      <c r="Q36" s="57">
        <v>1</v>
      </c>
      <c r="R36" s="56">
        <v>0</v>
      </c>
      <c r="S36" s="55">
        <v>0</v>
      </c>
      <c r="T36" s="57">
        <v>0</v>
      </c>
      <c r="U36" s="56">
        <v>1</v>
      </c>
      <c r="V36" s="58" t="s">
        <v>809</v>
      </c>
      <c r="W36" s="55">
        <v>0.5</v>
      </c>
      <c r="X36" s="56">
        <v>1</v>
      </c>
      <c r="Y36" s="55">
        <v>0.5</v>
      </c>
      <c r="Z36" s="56">
        <v>1</v>
      </c>
      <c r="AA36" s="56">
        <v>1</v>
      </c>
      <c r="AB36" s="56">
        <v>1</v>
      </c>
      <c r="AC36" s="55" t="s">
        <v>91</v>
      </c>
      <c r="AD36" s="59">
        <f t="shared" si="0"/>
        <v>0.5</v>
      </c>
      <c r="AE36" s="59"/>
      <c r="AF36" s="59"/>
      <c r="AG36" s="59"/>
      <c r="AH36" s="59"/>
      <c r="AI36" s="57">
        <v>1</v>
      </c>
      <c r="AJ36" s="57">
        <v>0</v>
      </c>
      <c r="AK36" s="59">
        <f t="shared" si="1"/>
        <v>0</v>
      </c>
      <c r="AL36" s="57">
        <v>0</v>
      </c>
      <c r="AM36" s="57">
        <v>0</v>
      </c>
      <c r="AN36" s="59">
        <v>1</v>
      </c>
      <c r="AO36" s="57">
        <v>1</v>
      </c>
      <c r="AP36" s="57">
        <v>0</v>
      </c>
      <c r="AQ36" s="57">
        <v>0</v>
      </c>
      <c r="AR36" s="57">
        <v>1</v>
      </c>
      <c r="AS36" s="55" t="s">
        <v>91</v>
      </c>
      <c r="AT36" s="55" t="s">
        <v>91</v>
      </c>
      <c r="AU36" s="55">
        <v>1</v>
      </c>
      <c r="AV36" s="55" t="s">
        <v>810</v>
      </c>
      <c r="AW36" s="57">
        <v>0</v>
      </c>
      <c r="AX36" s="55">
        <v>0</v>
      </c>
      <c r="AY36" s="55">
        <v>0.5</v>
      </c>
      <c r="AZ36" s="57">
        <v>0</v>
      </c>
      <c r="BA36" s="56">
        <v>0</v>
      </c>
      <c r="BB36" s="56">
        <v>0</v>
      </c>
      <c r="BC36" s="56">
        <v>0</v>
      </c>
      <c r="BD36" s="55">
        <v>0</v>
      </c>
      <c r="BE36" s="55">
        <v>1</v>
      </c>
      <c r="BF36" s="57" t="s">
        <v>131</v>
      </c>
      <c r="BG36" s="55">
        <v>0</v>
      </c>
      <c r="BH36" s="56">
        <v>0</v>
      </c>
      <c r="BI36" s="58" t="s">
        <v>811</v>
      </c>
      <c r="BJ36" s="56" t="s">
        <v>812</v>
      </c>
      <c r="BK36" s="56" t="s">
        <v>813</v>
      </c>
      <c r="BL36" s="56"/>
    </row>
    <row r="37" spans="1:64" x14ac:dyDescent="0.2">
      <c r="A37">
        <v>64</v>
      </c>
      <c r="B37" s="60" t="s">
        <v>112</v>
      </c>
      <c r="C37" s="61" t="s">
        <v>814</v>
      </c>
      <c r="D37" s="62">
        <v>0.43762376237623768</v>
      </c>
      <c r="E37" s="61" t="s">
        <v>688</v>
      </c>
      <c r="F37" s="63" t="s">
        <v>123</v>
      </c>
      <c r="G37" s="55">
        <v>0.8</v>
      </c>
      <c r="H37" s="55">
        <v>1</v>
      </c>
      <c r="I37" s="56">
        <v>0</v>
      </c>
      <c r="J37" s="56">
        <v>0</v>
      </c>
      <c r="K37" s="56">
        <v>0</v>
      </c>
      <c r="L37" s="56">
        <v>0</v>
      </c>
      <c r="M37" s="56">
        <v>0</v>
      </c>
      <c r="N37" s="56">
        <v>0</v>
      </c>
      <c r="O37" s="56">
        <v>0.5</v>
      </c>
      <c r="P37" s="55">
        <v>0.5</v>
      </c>
      <c r="Q37" s="57">
        <v>0.5</v>
      </c>
      <c r="R37" s="56">
        <v>0</v>
      </c>
      <c r="S37" s="55">
        <v>0</v>
      </c>
      <c r="T37" s="57">
        <v>0</v>
      </c>
      <c r="U37" s="56">
        <v>0</v>
      </c>
      <c r="V37" s="58" t="s">
        <v>696</v>
      </c>
      <c r="W37" s="55">
        <v>1</v>
      </c>
      <c r="X37" s="56">
        <v>1</v>
      </c>
      <c r="Y37" s="55">
        <v>0.5</v>
      </c>
      <c r="Z37" s="56">
        <v>1</v>
      </c>
      <c r="AA37" s="56">
        <v>1</v>
      </c>
      <c r="AB37" s="56">
        <v>0.5</v>
      </c>
      <c r="AC37" s="55" t="s">
        <v>91</v>
      </c>
      <c r="AD37" s="59">
        <f t="shared" si="0"/>
        <v>0</v>
      </c>
      <c r="AE37" s="59"/>
      <c r="AF37" s="59"/>
      <c r="AG37" s="59"/>
      <c r="AH37" s="59"/>
      <c r="AI37" s="57">
        <v>0</v>
      </c>
      <c r="AJ37" s="57">
        <v>0</v>
      </c>
      <c r="AK37" s="59">
        <f t="shared" si="1"/>
        <v>0</v>
      </c>
      <c r="AL37" s="57">
        <v>0</v>
      </c>
      <c r="AM37" s="57">
        <v>0</v>
      </c>
      <c r="AN37" s="59">
        <v>0.5</v>
      </c>
      <c r="AO37" s="57">
        <v>0</v>
      </c>
      <c r="AP37" s="57">
        <v>1</v>
      </c>
      <c r="AQ37" s="57">
        <v>0</v>
      </c>
      <c r="AR37" s="57">
        <v>1</v>
      </c>
      <c r="AS37" s="55" t="s">
        <v>91</v>
      </c>
      <c r="AT37" s="55" t="s">
        <v>91</v>
      </c>
      <c r="AU37" s="55">
        <v>1</v>
      </c>
      <c r="AV37" s="55" t="s">
        <v>815</v>
      </c>
      <c r="AW37" s="57">
        <v>0</v>
      </c>
      <c r="AX37" s="55">
        <v>0.5</v>
      </c>
      <c r="AY37" s="55">
        <v>0.5</v>
      </c>
      <c r="AZ37" s="57">
        <v>0</v>
      </c>
      <c r="BA37" s="56">
        <v>1</v>
      </c>
      <c r="BB37" s="56">
        <v>0</v>
      </c>
      <c r="BC37" s="56">
        <v>1</v>
      </c>
      <c r="BD37" s="55">
        <v>0</v>
      </c>
      <c r="BE37" s="55">
        <v>0.5</v>
      </c>
      <c r="BF37" s="57" t="s">
        <v>131</v>
      </c>
      <c r="BG37" s="55">
        <v>0</v>
      </c>
      <c r="BH37" s="56">
        <v>0</v>
      </c>
      <c r="BI37" s="58" t="s">
        <v>816</v>
      </c>
      <c r="BJ37" s="56" t="s">
        <v>817</v>
      </c>
      <c r="BK37" s="56" t="s">
        <v>813</v>
      </c>
      <c r="BL37" s="56"/>
    </row>
    <row r="38" spans="1:64" x14ac:dyDescent="0.2">
      <c r="A38">
        <v>69</v>
      </c>
      <c r="B38" s="60" t="s">
        <v>112</v>
      </c>
      <c r="C38" s="61" t="s">
        <v>818</v>
      </c>
      <c r="D38" s="62">
        <v>9.1954022988505746E-2</v>
      </c>
      <c r="E38" s="61" t="s">
        <v>701</v>
      </c>
      <c r="F38" s="63" t="s">
        <v>123</v>
      </c>
      <c r="G38" s="55">
        <v>1</v>
      </c>
      <c r="H38" s="55">
        <v>0</v>
      </c>
      <c r="I38" s="56">
        <v>1</v>
      </c>
      <c r="J38" s="56">
        <v>0</v>
      </c>
      <c r="K38" s="56">
        <v>0</v>
      </c>
      <c r="L38" s="56">
        <v>1</v>
      </c>
      <c r="M38" s="56">
        <v>0</v>
      </c>
      <c r="N38" s="56">
        <v>0</v>
      </c>
      <c r="O38" s="56" t="s">
        <v>130</v>
      </c>
      <c r="P38" s="55" t="s">
        <v>130</v>
      </c>
      <c r="Q38" s="57">
        <v>0</v>
      </c>
      <c r="R38" s="56">
        <v>0</v>
      </c>
      <c r="S38" s="55">
        <v>0</v>
      </c>
      <c r="T38" s="57">
        <v>0</v>
      </c>
      <c r="U38" s="56">
        <v>0</v>
      </c>
      <c r="V38" s="58" t="s">
        <v>696</v>
      </c>
      <c r="W38" s="55">
        <v>0</v>
      </c>
      <c r="X38" s="56">
        <v>0</v>
      </c>
      <c r="Y38" s="55">
        <v>0</v>
      </c>
      <c r="Z38" s="56" t="s">
        <v>696</v>
      </c>
      <c r="AA38" s="56">
        <v>0</v>
      </c>
      <c r="AB38" s="56">
        <v>0</v>
      </c>
      <c r="AC38" s="55" t="s">
        <v>91</v>
      </c>
      <c r="AD38" s="59">
        <f t="shared" si="0"/>
        <v>0</v>
      </c>
      <c r="AE38" s="59"/>
      <c r="AF38" s="59"/>
      <c r="AG38" s="59"/>
      <c r="AH38" s="59"/>
      <c r="AI38" s="57">
        <v>0</v>
      </c>
      <c r="AJ38" s="57">
        <v>0</v>
      </c>
      <c r="AK38" s="59">
        <f t="shared" si="1"/>
        <v>0</v>
      </c>
      <c r="AL38" s="57">
        <v>0</v>
      </c>
      <c r="AM38" s="57">
        <v>0</v>
      </c>
      <c r="AN38" s="59">
        <v>0</v>
      </c>
      <c r="AO38" s="57" t="s">
        <v>130</v>
      </c>
      <c r="AP38" s="57">
        <v>0</v>
      </c>
      <c r="AQ38" s="57">
        <v>0</v>
      </c>
      <c r="AR38" s="57">
        <v>0</v>
      </c>
      <c r="AS38" s="55" t="s">
        <v>91</v>
      </c>
      <c r="AT38" s="55" t="s">
        <v>91</v>
      </c>
      <c r="AU38" s="55">
        <v>0</v>
      </c>
      <c r="AV38" s="55">
        <v>0</v>
      </c>
      <c r="AW38" s="57">
        <v>0</v>
      </c>
      <c r="AX38" s="55">
        <v>0</v>
      </c>
      <c r="AY38" s="55">
        <v>0</v>
      </c>
      <c r="AZ38" s="57">
        <v>0</v>
      </c>
      <c r="BA38" s="56">
        <v>0</v>
      </c>
      <c r="BB38" s="56">
        <v>0</v>
      </c>
      <c r="BC38" s="56">
        <v>0</v>
      </c>
      <c r="BD38" s="55">
        <v>0</v>
      </c>
      <c r="BE38" s="55" t="s">
        <v>696</v>
      </c>
      <c r="BF38" s="57" t="s">
        <v>131</v>
      </c>
      <c r="BG38" s="55">
        <v>0</v>
      </c>
      <c r="BH38" s="56">
        <v>0</v>
      </c>
      <c r="BI38" s="58">
        <v>0</v>
      </c>
      <c r="BJ38" s="56" t="s">
        <v>812</v>
      </c>
      <c r="BK38" s="56" t="s">
        <v>813</v>
      </c>
      <c r="BL38" s="56"/>
    </row>
    <row r="39" spans="1:64" x14ac:dyDescent="0.2">
      <c r="A39">
        <v>181</v>
      </c>
      <c r="B39" t="s">
        <v>124</v>
      </c>
      <c r="C39" s="64" t="s">
        <v>819</v>
      </c>
      <c r="D39" s="54">
        <v>0.68041237113402064</v>
      </c>
      <c r="E39" t="s">
        <v>682</v>
      </c>
      <c r="F39" t="s">
        <v>90</v>
      </c>
      <c r="G39" s="55">
        <v>1</v>
      </c>
      <c r="H39" s="55">
        <v>1</v>
      </c>
      <c r="I39" s="56">
        <v>1</v>
      </c>
      <c r="J39" s="56">
        <v>0.5</v>
      </c>
      <c r="K39" s="56">
        <v>0.5</v>
      </c>
      <c r="L39" s="56">
        <v>1</v>
      </c>
      <c r="M39" s="56">
        <v>1</v>
      </c>
      <c r="N39" s="56">
        <v>1</v>
      </c>
      <c r="O39" s="56">
        <v>1</v>
      </c>
      <c r="P39" s="55">
        <v>0.5</v>
      </c>
      <c r="Q39" s="57">
        <v>1</v>
      </c>
      <c r="R39" s="56" t="s">
        <v>130</v>
      </c>
      <c r="S39" s="55" t="s">
        <v>130</v>
      </c>
      <c r="T39" s="57">
        <v>0</v>
      </c>
      <c r="U39" s="56">
        <v>1</v>
      </c>
      <c r="V39" s="58" t="s">
        <v>820</v>
      </c>
      <c r="W39" s="55">
        <v>0.5</v>
      </c>
      <c r="X39" s="56">
        <v>1</v>
      </c>
      <c r="Y39" s="55">
        <v>0.5</v>
      </c>
      <c r="Z39" s="56">
        <v>1</v>
      </c>
      <c r="AA39" s="56">
        <v>1</v>
      </c>
      <c r="AB39" s="56">
        <v>0</v>
      </c>
      <c r="AC39" s="55" t="s">
        <v>91</v>
      </c>
      <c r="AD39" s="59">
        <f t="shared" si="0"/>
        <v>0.5</v>
      </c>
      <c r="AE39" s="59"/>
      <c r="AF39" s="59"/>
      <c r="AG39" s="59"/>
      <c r="AH39" s="59"/>
      <c r="AI39" s="57">
        <v>1</v>
      </c>
      <c r="AJ39" s="57">
        <v>0</v>
      </c>
      <c r="AK39" s="59" t="str">
        <f t="shared" si="1"/>
        <v>не релевантн</v>
      </c>
      <c r="AL39" s="57" t="s">
        <v>130</v>
      </c>
      <c r="AM39" s="57" t="s">
        <v>130</v>
      </c>
      <c r="AN39" s="59">
        <v>0.5</v>
      </c>
      <c r="AO39" s="57">
        <v>0</v>
      </c>
      <c r="AP39" s="57">
        <v>1</v>
      </c>
      <c r="AQ39" s="57">
        <v>0</v>
      </c>
      <c r="AR39" s="57">
        <v>1</v>
      </c>
      <c r="AS39" s="55" t="s">
        <v>91</v>
      </c>
      <c r="AT39" s="55" t="s">
        <v>91</v>
      </c>
      <c r="AU39" s="55">
        <v>1</v>
      </c>
      <c r="AV39" s="55" t="s">
        <v>821</v>
      </c>
      <c r="AW39" s="57">
        <v>0</v>
      </c>
      <c r="AX39" s="55">
        <v>0</v>
      </c>
      <c r="AY39" s="55">
        <v>1</v>
      </c>
      <c r="AZ39" s="57">
        <v>0</v>
      </c>
      <c r="BA39" s="56">
        <v>1</v>
      </c>
      <c r="BB39" s="56">
        <v>1</v>
      </c>
      <c r="BC39" s="56">
        <v>0</v>
      </c>
      <c r="BD39" s="55">
        <v>1</v>
      </c>
      <c r="BE39" s="55">
        <v>1</v>
      </c>
      <c r="BF39" s="57" t="s">
        <v>131</v>
      </c>
      <c r="BG39" s="55">
        <v>1</v>
      </c>
      <c r="BH39" s="56">
        <v>0</v>
      </c>
      <c r="BI39" s="58" t="s">
        <v>822</v>
      </c>
      <c r="BJ39" s="56" t="s">
        <v>823</v>
      </c>
      <c r="BK39" s="56">
        <v>0</v>
      </c>
      <c r="BL39" s="56"/>
    </row>
    <row r="40" spans="1:64" x14ac:dyDescent="0.2">
      <c r="A40">
        <v>186</v>
      </c>
      <c r="B40" t="s">
        <v>124</v>
      </c>
      <c r="C40" t="s">
        <v>824</v>
      </c>
      <c r="D40" s="54">
        <v>0.6</v>
      </c>
      <c r="E40" t="s">
        <v>682</v>
      </c>
      <c r="F40" t="s">
        <v>90</v>
      </c>
      <c r="G40" s="55">
        <v>1</v>
      </c>
      <c r="H40" s="55">
        <v>1</v>
      </c>
      <c r="I40" s="56">
        <v>0</v>
      </c>
      <c r="J40" s="56">
        <v>0.5</v>
      </c>
      <c r="K40" s="56">
        <v>0.5</v>
      </c>
      <c r="L40" s="56">
        <v>0</v>
      </c>
      <c r="M40" s="56">
        <v>1</v>
      </c>
      <c r="N40" s="56">
        <v>0</v>
      </c>
      <c r="O40" s="56">
        <v>1</v>
      </c>
      <c r="P40" s="55">
        <v>1</v>
      </c>
      <c r="Q40" s="57">
        <v>1</v>
      </c>
      <c r="R40" s="56">
        <v>0</v>
      </c>
      <c r="S40" s="55">
        <v>0</v>
      </c>
      <c r="T40" s="57">
        <v>0</v>
      </c>
      <c r="U40" s="56">
        <v>1</v>
      </c>
      <c r="V40" s="58" t="s">
        <v>825</v>
      </c>
      <c r="W40" s="55">
        <v>0.5</v>
      </c>
      <c r="X40" s="56">
        <v>1</v>
      </c>
      <c r="Y40" s="55">
        <v>0</v>
      </c>
      <c r="Z40" s="56">
        <v>0</v>
      </c>
      <c r="AA40" s="56">
        <v>1</v>
      </c>
      <c r="AB40" s="56">
        <v>0</v>
      </c>
      <c r="AC40" s="55" t="s">
        <v>91</v>
      </c>
      <c r="AD40" s="59">
        <f t="shared" si="0"/>
        <v>1</v>
      </c>
      <c r="AE40" s="59"/>
      <c r="AF40" s="59"/>
      <c r="AG40" s="59"/>
      <c r="AH40" s="59"/>
      <c r="AI40" s="57">
        <v>1</v>
      </c>
      <c r="AJ40" s="57">
        <v>1</v>
      </c>
      <c r="AK40" s="59">
        <f t="shared" si="1"/>
        <v>0</v>
      </c>
      <c r="AL40" s="57">
        <v>0</v>
      </c>
      <c r="AM40" s="57">
        <v>0</v>
      </c>
      <c r="AN40" s="59">
        <v>1</v>
      </c>
      <c r="AO40" s="57">
        <v>1</v>
      </c>
      <c r="AP40" s="57">
        <v>0</v>
      </c>
      <c r="AQ40" s="57">
        <v>0</v>
      </c>
      <c r="AR40" s="57">
        <v>1</v>
      </c>
      <c r="AS40" s="55" t="s">
        <v>91</v>
      </c>
      <c r="AT40" s="55" t="s">
        <v>91</v>
      </c>
      <c r="AU40" s="55">
        <v>1</v>
      </c>
      <c r="AV40" s="55" t="s">
        <v>826</v>
      </c>
      <c r="AW40" s="57">
        <v>0</v>
      </c>
      <c r="AX40" s="55">
        <v>0.5</v>
      </c>
      <c r="AY40" s="55">
        <v>1</v>
      </c>
      <c r="AZ40" s="57">
        <v>0</v>
      </c>
      <c r="BA40" s="56">
        <v>1</v>
      </c>
      <c r="BB40" s="56">
        <v>1</v>
      </c>
      <c r="BC40" s="56">
        <v>0</v>
      </c>
      <c r="BD40" s="55">
        <v>1</v>
      </c>
      <c r="BE40" s="55">
        <v>1</v>
      </c>
      <c r="BF40" s="57" t="s">
        <v>131</v>
      </c>
      <c r="BG40" s="55">
        <v>1</v>
      </c>
      <c r="BH40" s="56">
        <v>0</v>
      </c>
      <c r="BI40" s="58" t="s">
        <v>827</v>
      </c>
      <c r="BJ40" s="56" t="s">
        <v>828</v>
      </c>
      <c r="BK40" s="56" t="s">
        <v>829</v>
      </c>
      <c r="BL40" s="56"/>
    </row>
    <row r="41" spans="1:64" x14ac:dyDescent="0.2">
      <c r="A41">
        <v>191</v>
      </c>
      <c r="B41" t="s">
        <v>124</v>
      </c>
      <c r="C41" t="s">
        <v>830</v>
      </c>
      <c r="D41" s="54">
        <v>0.53465346534653468</v>
      </c>
      <c r="E41" t="s">
        <v>688</v>
      </c>
      <c r="F41" s="55" t="s">
        <v>125</v>
      </c>
      <c r="G41" s="55">
        <v>1</v>
      </c>
      <c r="H41" s="55">
        <v>0.5</v>
      </c>
      <c r="I41" s="56">
        <v>1</v>
      </c>
      <c r="J41" s="56">
        <v>0.5</v>
      </c>
      <c r="K41" s="56">
        <v>0.5</v>
      </c>
      <c r="L41" s="56">
        <v>1</v>
      </c>
      <c r="M41" s="56">
        <v>1</v>
      </c>
      <c r="N41" s="56">
        <v>1</v>
      </c>
      <c r="O41" s="56">
        <v>1</v>
      </c>
      <c r="P41" s="55">
        <v>1</v>
      </c>
      <c r="Q41" s="57">
        <v>1</v>
      </c>
      <c r="R41" s="56">
        <v>0</v>
      </c>
      <c r="S41" s="55">
        <v>0</v>
      </c>
      <c r="T41" s="57">
        <v>0</v>
      </c>
      <c r="U41" s="56">
        <v>1</v>
      </c>
      <c r="V41" s="58" t="s">
        <v>831</v>
      </c>
      <c r="W41" s="55">
        <v>1</v>
      </c>
      <c r="X41" s="56">
        <v>0</v>
      </c>
      <c r="Y41" s="55">
        <v>0</v>
      </c>
      <c r="Z41" s="56">
        <v>0</v>
      </c>
      <c r="AA41" s="56">
        <v>0.5</v>
      </c>
      <c r="AB41" s="56">
        <v>0</v>
      </c>
      <c r="AC41" s="55" t="s">
        <v>91</v>
      </c>
      <c r="AD41" s="59">
        <f t="shared" si="0"/>
        <v>0.5</v>
      </c>
      <c r="AE41" s="59"/>
      <c r="AF41" s="59"/>
      <c r="AG41" s="59"/>
      <c r="AH41" s="59"/>
      <c r="AI41" s="57">
        <v>1</v>
      </c>
      <c r="AJ41" s="57">
        <v>0</v>
      </c>
      <c r="AK41" s="59">
        <f t="shared" si="1"/>
        <v>0</v>
      </c>
      <c r="AL41" s="57">
        <v>0</v>
      </c>
      <c r="AM41" s="57">
        <v>0</v>
      </c>
      <c r="AN41" s="59">
        <v>0.5</v>
      </c>
      <c r="AO41" s="57">
        <v>0</v>
      </c>
      <c r="AP41" s="57">
        <v>1</v>
      </c>
      <c r="AQ41" s="57">
        <v>0</v>
      </c>
      <c r="AR41" s="57">
        <v>1</v>
      </c>
      <c r="AS41" s="55" t="s">
        <v>91</v>
      </c>
      <c r="AT41" s="55" t="s">
        <v>91</v>
      </c>
      <c r="AU41" s="55">
        <v>1</v>
      </c>
      <c r="AV41" s="55" t="s">
        <v>832</v>
      </c>
      <c r="AW41" s="57">
        <v>0</v>
      </c>
      <c r="AX41" s="55">
        <v>0</v>
      </c>
      <c r="AY41" s="55">
        <v>0.5</v>
      </c>
      <c r="AZ41" s="57">
        <v>0</v>
      </c>
      <c r="BA41" s="56">
        <v>1</v>
      </c>
      <c r="BB41" s="56">
        <v>1</v>
      </c>
      <c r="BC41" s="56">
        <v>0</v>
      </c>
      <c r="BD41" s="55">
        <v>1</v>
      </c>
      <c r="BE41" s="55">
        <v>1</v>
      </c>
      <c r="BF41" s="57" t="s">
        <v>131</v>
      </c>
      <c r="BG41" s="55">
        <v>1</v>
      </c>
      <c r="BH41" s="56">
        <v>0</v>
      </c>
      <c r="BI41" s="58" t="s">
        <v>393</v>
      </c>
      <c r="BJ41" s="56" t="s">
        <v>833</v>
      </c>
      <c r="BK41" s="56" t="s">
        <v>834</v>
      </c>
      <c r="BL41" s="56"/>
    </row>
    <row r="42" spans="1:64" x14ac:dyDescent="0.2">
      <c r="A42">
        <v>196</v>
      </c>
      <c r="B42" t="s">
        <v>124</v>
      </c>
      <c r="C42" s="64" t="s">
        <v>835</v>
      </c>
      <c r="D42" s="54">
        <v>0.42268041237113402</v>
      </c>
      <c r="E42" t="s">
        <v>688</v>
      </c>
      <c r="F42" t="s">
        <v>125</v>
      </c>
      <c r="G42" s="55">
        <v>1</v>
      </c>
      <c r="H42" s="55">
        <v>0.5</v>
      </c>
      <c r="I42" s="56">
        <v>1</v>
      </c>
      <c r="J42" s="56">
        <v>0.5</v>
      </c>
      <c r="K42" s="56">
        <v>0.5</v>
      </c>
      <c r="L42" s="56">
        <v>1</v>
      </c>
      <c r="M42" s="56">
        <v>1</v>
      </c>
      <c r="N42" s="56">
        <v>1</v>
      </c>
      <c r="O42" s="56">
        <v>1</v>
      </c>
      <c r="P42" s="55">
        <v>0.5</v>
      </c>
      <c r="Q42" s="57">
        <v>1</v>
      </c>
      <c r="R42" s="56">
        <v>0</v>
      </c>
      <c r="S42" s="55">
        <v>0</v>
      </c>
      <c r="T42" s="57">
        <v>0</v>
      </c>
      <c r="U42" s="56">
        <v>0</v>
      </c>
      <c r="V42" s="58" t="s">
        <v>696</v>
      </c>
      <c r="W42" s="55">
        <v>0.5</v>
      </c>
      <c r="X42" s="56">
        <v>1</v>
      </c>
      <c r="Y42" s="55">
        <v>0</v>
      </c>
      <c r="Z42" s="56">
        <v>0</v>
      </c>
      <c r="AA42" s="56">
        <v>1</v>
      </c>
      <c r="AB42" s="56">
        <v>0</v>
      </c>
      <c r="AC42" s="55" t="s">
        <v>91</v>
      </c>
      <c r="AD42" s="59">
        <f t="shared" si="0"/>
        <v>0.5</v>
      </c>
      <c r="AE42" s="59"/>
      <c r="AF42" s="59"/>
      <c r="AG42" s="59"/>
      <c r="AH42" s="59"/>
      <c r="AI42" s="57">
        <v>1</v>
      </c>
      <c r="AJ42" s="57">
        <v>0</v>
      </c>
      <c r="AK42" s="59">
        <f t="shared" si="1"/>
        <v>0</v>
      </c>
      <c r="AL42" s="57">
        <v>0</v>
      </c>
      <c r="AM42" s="57">
        <v>0</v>
      </c>
      <c r="AN42" s="59">
        <v>0</v>
      </c>
      <c r="AO42" s="57">
        <v>0</v>
      </c>
      <c r="AP42" s="57">
        <v>0</v>
      </c>
      <c r="AQ42" s="57">
        <v>0</v>
      </c>
      <c r="AR42" s="57">
        <v>0</v>
      </c>
      <c r="AS42" s="55" t="s">
        <v>91</v>
      </c>
      <c r="AT42" s="55" t="s">
        <v>91</v>
      </c>
      <c r="AU42" s="55">
        <v>1</v>
      </c>
      <c r="AV42" s="55" t="s">
        <v>836</v>
      </c>
      <c r="AW42" s="57">
        <v>1</v>
      </c>
      <c r="AX42" s="55">
        <v>0</v>
      </c>
      <c r="AY42" s="55">
        <v>1</v>
      </c>
      <c r="AZ42" s="57">
        <v>0</v>
      </c>
      <c r="BA42" s="56">
        <v>1</v>
      </c>
      <c r="BB42" s="56">
        <v>1</v>
      </c>
      <c r="BC42" s="56">
        <v>0</v>
      </c>
      <c r="BD42" s="55">
        <v>0</v>
      </c>
      <c r="BE42" s="55" t="s">
        <v>691</v>
      </c>
      <c r="BF42" s="57" t="s">
        <v>131</v>
      </c>
      <c r="BG42" s="55">
        <v>1</v>
      </c>
      <c r="BH42" s="56">
        <v>0</v>
      </c>
      <c r="BI42" s="58" t="s">
        <v>837</v>
      </c>
      <c r="BJ42" s="56" t="s">
        <v>838</v>
      </c>
      <c r="BK42" s="56" t="s">
        <v>839</v>
      </c>
      <c r="BL42" s="56"/>
    </row>
    <row r="43" spans="1:64" x14ac:dyDescent="0.2">
      <c r="A43">
        <v>201</v>
      </c>
      <c r="B43" t="s">
        <v>124</v>
      </c>
      <c r="C43" t="s">
        <v>840</v>
      </c>
      <c r="D43" s="54">
        <v>0.45544554455445546</v>
      </c>
      <c r="E43" t="s">
        <v>688</v>
      </c>
      <c r="F43" s="55" t="s">
        <v>125</v>
      </c>
      <c r="G43" s="55">
        <v>1</v>
      </c>
      <c r="H43" s="55">
        <v>0.5</v>
      </c>
      <c r="I43" s="56">
        <v>0</v>
      </c>
      <c r="J43" s="56">
        <v>0.5</v>
      </c>
      <c r="K43" s="56">
        <v>0.5</v>
      </c>
      <c r="L43" s="56">
        <v>0</v>
      </c>
      <c r="M43" s="56">
        <v>1</v>
      </c>
      <c r="N43" s="56">
        <v>0</v>
      </c>
      <c r="O43" s="56">
        <v>1</v>
      </c>
      <c r="P43" s="55">
        <v>0</v>
      </c>
      <c r="Q43" s="57">
        <v>1</v>
      </c>
      <c r="R43" s="56">
        <v>0</v>
      </c>
      <c r="S43" s="55">
        <v>0</v>
      </c>
      <c r="T43" s="57">
        <v>0</v>
      </c>
      <c r="U43" s="56">
        <v>0</v>
      </c>
      <c r="V43" s="58" t="s">
        <v>696</v>
      </c>
      <c r="W43" s="55">
        <v>0.5</v>
      </c>
      <c r="X43" s="56">
        <v>1</v>
      </c>
      <c r="Y43" s="55">
        <v>0</v>
      </c>
      <c r="Z43" s="56">
        <v>0</v>
      </c>
      <c r="AA43" s="56">
        <v>1</v>
      </c>
      <c r="AB43" s="56">
        <v>0</v>
      </c>
      <c r="AC43" s="55" t="s">
        <v>91</v>
      </c>
      <c r="AD43" s="59">
        <f t="shared" si="0"/>
        <v>1</v>
      </c>
      <c r="AE43" s="59"/>
      <c r="AF43" s="59"/>
      <c r="AG43" s="59"/>
      <c r="AH43" s="59"/>
      <c r="AI43" s="57">
        <v>1</v>
      </c>
      <c r="AJ43" s="57">
        <v>1</v>
      </c>
      <c r="AK43" s="59">
        <f t="shared" si="1"/>
        <v>0</v>
      </c>
      <c r="AL43" s="57">
        <v>0</v>
      </c>
      <c r="AM43" s="57">
        <v>0</v>
      </c>
      <c r="AN43" s="59">
        <v>1</v>
      </c>
      <c r="AO43" s="57">
        <v>1</v>
      </c>
      <c r="AP43" s="57">
        <v>0</v>
      </c>
      <c r="AQ43" s="57">
        <v>0</v>
      </c>
      <c r="AR43" s="57">
        <v>1</v>
      </c>
      <c r="AS43" s="55" t="s">
        <v>91</v>
      </c>
      <c r="AT43" s="55" t="s">
        <v>91</v>
      </c>
      <c r="AU43" s="55">
        <v>1</v>
      </c>
      <c r="AV43" s="55" t="s">
        <v>841</v>
      </c>
      <c r="AW43" s="57">
        <v>0</v>
      </c>
      <c r="AX43" s="55">
        <v>0</v>
      </c>
      <c r="AY43" s="55">
        <v>0</v>
      </c>
      <c r="AZ43" s="57">
        <v>0</v>
      </c>
      <c r="BA43" s="56">
        <v>1</v>
      </c>
      <c r="BB43" s="56">
        <v>1</v>
      </c>
      <c r="BC43" s="56">
        <v>0</v>
      </c>
      <c r="BD43" s="55">
        <v>1</v>
      </c>
      <c r="BE43" s="55" t="s">
        <v>691</v>
      </c>
      <c r="BF43" s="57" t="s">
        <v>131</v>
      </c>
      <c r="BG43" s="55">
        <v>1</v>
      </c>
      <c r="BH43" s="56">
        <v>0</v>
      </c>
      <c r="BI43" s="58" t="s">
        <v>393</v>
      </c>
      <c r="BJ43" s="56" t="s">
        <v>842</v>
      </c>
      <c r="BK43" s="56" t="s">
        <v>843</v>
      </c>
      <c r="BL43" s="56"/>
    </row>
    <row r="44" spans="1:64" ht="17" thickBot="1" x14ac:dyDescent="0.25">
      <c r="A44">
        <v>206</v>
      </c>
      <c r="B44" t="s">
        <v>124</v>
      </c>
      <c r="C44" t="s">
        <v>844</v>
      </c>
      <c r="D44" s="54">
        <v>0.7142857142857143</v>
      </c>
      <c r="E44" t="s">
        <v>682</v>
      </c>
      <c r="F44" t="s">
        <v>90</v>
      </c>
      <c r="G44" s="55">
        <v>1</v>
      </c>
      <c r="H44" s="55">
        <v>0.5</v>
      </c>
      <c r="I44" s="56">
        <v>1</v>
      </c>
      <c r="J44" s="56">
        <v>0.5</v>
      </c>
      <c r="K44" s="56">
        <v>0.5</v>
      </c>
      <c r="L44" s="56">
        <v>1</v>
      </c>
      <c r="M44" s="56">
        <v>1</v>
      </c>
      <c r="N44" s="56">
        <v>1</v>
      </c>
      <c r="O44" s="56">
        <v>1</v>
      </c>
      <c r="P44" s="55">
        <v>0.5</v>
      </c>
      <c r="Q44" s="57">
        <v>1</v>
      </c>
      <c r="R44" s="56">
        <v>0</v>
      </c>
      <c r="S44" s="55">
        <v>0</v>
      </c>
      <c r="T44" s="57">
        <v>0</v>
      </c>
      <c r="U44" s="56">
        <v>1</v>
      </c>
      <c r="V44" s="58" t="s">
        <v>845</v>
      </c>
      <c r="W44" s="55">
        <v>0.5</v>
      </c>
      <c r="X44" s="56">
        <v>1</v>
      </c>
      <c r="Y44" s="55">
        <v>0.5</v>
      </c>
      <c r="Z44" s="56">
        <v>1</v>
      </c>
      <c r="AA44" s="56">
        <v>0.5</v>
      </c>
      <c r="AB44" s="56">
        <v>0</v>
      </c>
      <c r="AC44" s="55" t="s">
        <v>91</v>
      </c>
      <c r="AD44" s="59">
        <f t="shared" si="0"/>
        <v>0.5</v>
      </c>
      <c r="AE44" s="59"/>
      <c r="AF44" s="59"/>
      <c r="AG44" s="59"/>
      <c r="AH44" s="59"/>
      <c r="AI44" s="57">
        <v>1</v>
      </c>
      <c r="AJ44" s="57">
        <v>0</v>
      </c>
      <c r="AK44" s="59">
        <f t="shared" si="1"/>
        <v>1</v>
      </c>
      <c r="AL44" s="57">
        <v>1</v>
      </c>
      <c r="AM44" s="57">
        <v>1</v>
      </c>
      <c r="AN44" s="59">
        <v>1</v>
      </c>
      <c r="AO44" s="57">
        <v>1</v>
      </c>
      <c r="AP44" s="57">
        <v>0</v>
      </c>
      <c r="AQ44" s="57">
        <v>0</v>
      </c>
      <c r="AR44" s="57">
        <v>1</v>
      </c>
      <c r="AS44" s="55" t="s">
        <v>91</v>
      </c>
      <c r="AT44" s="55" t="s">
        <v>91</v>
      </c>
      <c r="AU44" s="55">
        <v>1</v>
      </c>
      <c r="AV44" s="55" t="s">
        <v>846</v>
      </c>
      <c r="AW44" s="57">
        <v>0</v>
      </c>
      <c r="AX44" s="55">
        <v>0.5</v>
      </c>
      <c r="AY44" s="55">
        <v>1</v>
      </c>
      <c r="AZ44" s="57">
        <v>0</v>
      </c>
      <c r="BA44" s="56">
        <v>1</v>
      </c>
      <c r="BB44" s="56">
        <v>1</v>
      </c>
      <c r="BC44" s="56">
        <v>0</v>
      </c>
      <c r="BD44" s="55">
        <v>1</v>
      </c>
      <c r="BE44" s="55">
        <v>1</v>
      </c>
      <c r="BF44" s="57" t="s">
        <v>131</v>
      </c>
      <c r="BG44" s="55">
        <v>1</v>
      </c>
      <c r="BH44" s="56">
        <v>1</v>
      </c>
      <c r="BI44" s="58" t="s">
        <v>393</v>
      </c>
      <c r="BJ44" s="56" t="s">
        <v>847</v>
      </c>
      <c r="BK44" s="56" t="s">
        <v>848</v>
      </c>
      <c r="BL44" s="56"/>
    </row>
    <row r="45" spans="1:64" x14ac:dyDescent="0.2">
      <c r="A45">
        <v>212</v>
      </c>
      <c r="B45" t="s">
        <v>126</v>
      </c>
      <c r="C45" t="s">
        <v>849</v>
      </c>
      <c r="D45" s="54">
        <v>0.5425742574257425</v>
      </c>
      <c r="E45" t="s">
        <v>688</v>
      </c>
      <c r="F45" s="55" t="s">
        <v>125</v>
      </c>
      <c r="G45" s="55">
        <v>0.2</v>
      </c>
      <c r="H45" s="55">
        <v>1</v>
      </c>
      <c r="I45" s="56">
        <v>0</v>
      </c>
      <c r="J45" s="56">
        <v>0.5</v>
      </c>
      <c r="K45" s="56">
        <v>0</v>
      </c>
      <c r="L45" s="65">
        <v>0</v>
      </c>
      <c r="M45" s="56">
        <v>1</v>
      </c>
      <c r="N45" s="65">
        <v>0</v>
      </c>
      <c r="O45" s="56">
        <v>1</v>
      </c>
      <c r="P45" s="55">
        <v>1</v>
      </c>
      <c r="Q45" s="57">
        <v>1</v>
      </c>
      <c r="R45" s="56">
        <v>1</v>
      </c>
      <c r="S45" s="66">
        <v>0.5</v>
      </c>
      <c r="T45" s="57">
        <v>1</v>
      </c>
      <c r="U45" s="56">
        <v>0</v>
      </c>
      <c r="V45" s="58" t="s">
        <v>696</v>
      </c>
      <c r="W45" s="55">
        <v>1</v>
      </c>
      <c r="X45" s="56">
        <v>1</v>
      </c>
      <c r="Y45" s="55">
        <v>0.5</v>
      </c>
      <c r="Z45" s="56">
        <v>1</v>
      </c>
      <c r="AA45" s="56">
        <v>1</v>
      </c>
      <c r="AB45" s="56">
        <v>0.5</v>
      </c>
      <c r="AC45" s="55" t="s">
        <v>91</v>
      </c>
      <c r="AD45" s="59">
        <f t="shared" si="0"/>
        <v>1</v>
      </c>
      <c r="AE45" s="59"/>
      <c r="AF45" s="59"/>
      <c r="AG45" s="59"/>
      <c r="AH45" s="59"/>
      <c r="AI45" s="57">
        <v>1</v>
      </c>
      <c r="AJ45" s="57">
        <v>1</v>
      </c>
      <c r="AK45" s="59">
        <f t="shared" si="1"/>
        <v>0.5</v>
      </c>
      <c r="AL45" s="57">
        <v>1</v>
      </c>
      <c r="AM45" s="57">
        <v>0</v>
      </c>
      <c r="AN45" s="59">
        <v>1</v>
      </c>
      <c r="AO45" s="57">
        <v>1</v>
      </c>
      <c r="AP45" s="57">
        <v>0</v>
      </c>
      <c r="AQ45" s="57">
        <v>0</v>
      </c>
      <c r="AR45" s="57">
        <v>1</v>
      </c>
      <c r="AS45" s="55" t="s">
        <v>91</v>
      </c>
      <c r="AT45" s="55" t="s">
        <v>91</v>
      </c>
      <c r="AU45" s="55">
        <v>1</v>
      </c>
      <c r="AV45" s="55" t="s">
        <v>850</v>
      </c>
      <c r="AW45" s="57">
        <v>0</v>
      </c>
      <c r="AX45" s="55">
        <v>0</v>
      </c>
      <c r="AY45" s="67">
        <v>0</v>
      </c>
      <c r="AZ45" s="57">
        <v>1</v>
      </c>
      <c r="BA45" s="56">
        <v>0</v>
      </c>
      <c r="BB45" s="56">
        <v>0</v>
      </c>
      <c r="BC45" s="56">
        <v>1</v>
      </c>
      <c r="BD45" s="55">
        <v>0</v>
      </c>
      <c r="BE45" s="55">
        <v>0.5</v>
      </c>
      <c r="BF45" s="57" t="s">
        <v>131</v>
      </c>
      <c r="BG45" s="55">
        <v>0</v>
      </c>
      <c r="BH45" s="56">
        <v>1</v>
      </c>
      <c r="BI45" s="58" t="s">
        <v>851</v>
      </c>
      <c r="BJ45" s="56" t="s">
        <v>852</v>
      </c>
      <c r="BK45" s="56" t="s">
        <v>853</v>
      </c>
      <c r="BL45" s="56"/>
    </row>
    <row r="46" spans="1:64" ht="16" customHeight="1" thickBot="1" x14ac:dyDescent="0.25">
      <c r="A46">
        <v>217</v>
      </c>
      <c r="B46" t="s">
        <v>126</v>
      </c>
      <c r="C46" t="s">
        <v>854</v>
      </c>
      <c r="D46" s="54">
        <v>0.58801498127340823</v>
      </c>
      <c r="E46" t="s">
        <v>688</v>
      </c>
      <c r="F46" s="55" t="s">
        <v>90</v>
      </c>
      <c r="G46" s="55">
        <v>1</v>
      </c>
      <c r="H46" s="55">
        <v>1</v>
      </c>
      <c r="I46" s="56">
        <v>1</v>
      </c>
      <c r="J46" s="56">
        <v>1</v>
      </c>
      <c r="K46" s="56">
        <v>0</v>
      </c>
      <c r="L46" s="56">
        <v>1</v>
      </c>
      <c r="M46" s="56">
        <v>1</v>
      </c>
      <c r="N46" s="68">
        <v>0</v>
      </c>
      <c r="O46" s="56" t="s">
        <v>130</v>
      </c>
      <c r="P46" s="55" t="s">
        <v>130</v>
      </c>
      <c r="Q46" s="57">
        <v>0</v>
      </c>
      <c r="R46" s="56" t="s">
        <v>130</v>
      </c>
      <c r="S46" s="55" t="s">
        <v>130</v>
      </c>
      <c r="T46" s="57">
        <v>0</v>
      </c>
      <c r="U46" s="56" t="s">
        <v>696</v>
      </c>
      <c r="V46" s="58">
        <v>0</v>
      </c>
      <c r="W46" s="69">
        <v>0</v>
      </c>
      <c r="X46" s="70">
        <v>0</v>
      </c>
      <c r="Y46" s="55" t="s">
        <v>741</v>
      </c>
      <c r="Z46" s="56" t="s">
        <v>741</v>
      </c>
      <c r="AA46" s="56">
        <v>1</v>
      </c>
      <c r="AB46" s="56">
        <v>1</v>
      </c>
      <c r="AC46" s="55" t="s">
        <v>91</v>
      </c>
      <c r="AD46" s="59" t="str">
        <f t="shared" si="0"/>
        <v>не релевантн</v>
      </c>
      <c r="AE46" s="59"/>
      <c r="AF46" s="59"/>
      <c r="AG46" s="59"/>
      <c r="AH46" s="59"/>
      <c r="AI46" s="57" t="s">
        <v>741</v>
      </c>
      <c r="AJ46" s="57" t="s">
        <v>741</v>
      </c>
      <c r="AK46" s="59" t="str">
        <f t="shared" si="1"/>
        <v>не релевантн</v>
      </c>
      <c r="AL46" s="57" t="s">
        <v>741</v>
      </c>
      <c r="AM46" s="57" t="s">
        <v>741</v>
      </c>
      <c r="AN46" s="59">
        <v>0.5</v>
      </c>
      <c r="AO46" s="57">
        <v>0</v>
      </c>
      <c r="AP46" s="57">
        <v>1</v>
      </c>
      <c r="AQ46" s="57">
        <v>0</v>
      </c>
      <c r="AR46" s="57" t="s">
        <v>130</v>
      </c>
      <c r="AS46" s="55" t="s">
        <v>91</v>
      </c>
      <c r="AT46" s="55" t="s">
        <v>91</v>
      </c>
      <c r="AU46" s="55">
        <v>1</v>
      </c>
      <c r="AV46" s="55" t="s">
        <v>855</v>
      </c>
      <c r="AW46" s="57">
        <v>0</v>
      </c>
      <c r="AX46" s="55">
        <v>1</v>
      </c>
      <c r="AY46" s="67">
        <v>0</v>
      </c>
      <c r="AZ46" s="57">
        <v>1</v>
      </c>
      <c r="BA46" s="56" t="s">
        <v>130</v>
      </c>
      <c r="BB46" s="56" t="s">
        <v>130</v>
      </c>
      <c r="BC46" s="56" t="s">
        <v>130</v>
      </c>
      <c r="BD46" s="55" t="s">
        <v>130</v>
      </c>
      <c r="BE46" s="55" t="s">
        <v>130</v>
      </c>
      <c r="BF46" s="57" t="s">
        <v>131</v>
      </c>
      <c r="BG46" s="55">
        <v>1</v>
      </c>
      <c r="BH46" s="56">
        <v>0</v>
      </c>
      <c r="BI46" s="58" t="s">
        <v>856</v>
      </c>
      <c r="BJ46" s="56" t="s">
        <v>857</v>
      </c>
      <c r="BK46" s="56" t="s">
        <v>858</v>
      </c>
      <c r="BL46" s="71" t="s">
        <v>127</v>
      </c>
    </row>
    <row r="47" spans="1:64" x14ac:dyDescent="0.2">
      <c r="A47">
        <v>229</v>
      </c>
      <c r="B47" t="s">
        <v>128</v>
      </c>
      <c r="C47" t="s">
        <v>859</v>
      </c>
      <c r="D47" s="72">
        <v>0.63917525773195871</v>
      </c>
      <c r="E47" t="s">
        <v>682</v>
      </c>
      <c r="F47" t="s">
        <v>90</v>
      </c>
      <c r="G47" s="55">
        <v>0.5</v>
      </c>
      <c r="H47" s="55">
        <v>0.5</v>
      </c>
      <c r="I47" s="56">
        <v>0.5</v>
      </c>
      <c r="J47" s="56">
        <v>0</v>
      </c>
      <c r="K47" s="56">
        <v>0.5</v>
      </c>
      <c r="L47" s="56">
        <v>1</v>
      </c>
      <c r="M47" s="56">
        <v>0</v>
      </c>
      <c r="N47" s="56">
        <v>0</v>
      </c>
      <c r="O47" s="56">
        <v>1</v>
      </c>
      <c r="P47" s="55">
        <v>0.5</v>
      </c>
      <c r="Q47" s="57">
        <v>1</v>
      </c>
      <c r="R47" s="56">
        <v>1</v>
      </c>
      <c r="S47" s="55">
        <v>0.5</v>
      </c>
      <c r="T47" s="57">
        <v>1</v>
      </c>
      <c r="U47" s="56">
        <v>1</v>
      </c>
      <c r="V47" s="58" t="s">
        <v>860</v>
      </c>
      <c r="W47" s="55">
        <v>0.5</v>
      </c>
      <c r="X47" s="56">
        <v>1</v>
      </c>
      <c r="Y47" s="55">
        <v>1</v>
      </c>
      <c r="Z47" s="56">
        <v>1</v>
      </c>
      <c r="AA47" s="56">
        <v>0</v>
      </c>
      <c r="AB47" s="56">
        <v>0.5</v>
      </c>
      <c r="AC47" s="55" t="s">
        <v>91</v>
      </c>
      <c r="AD47" s="59">
        <f t="shared" si="0"/>
        <v>1</v>
      </c>
      <c r="AE47" s="59"/>
      <c r="AF47" s="59"/>
      <c r="AG47" s="59"/>
      <c r="AH47" s="59"/>
      <c r="AI47" s="57">
        <v>1</v>
      </c>
      <c r="AJ47" s="57">
        <v>1</v>
      </c>
      <c r="AK47" s="59">
        <f t="shared" si="1"/>
        <v>0.5</v>
      </c>
      <c r="AL47" s="57">
        <v>1</v>
      </c>
      <c r="AM47" s="57">
        <v>0</v>
      </c>
      <c r="AN47" s="59" t="s">
        <v>741</v>
      </c>
      <c r="AO47" s="57">
        <v>0</v>
      </c>
      <c r="AP47" s="57">
        <v>0</v>
      </c>
      <c r="AQ47" s="57">
        <v>0</v>
      </c>
      <c r="AR47" s="57">
        <v>1</v>
      </c>
      <c r="AS47" s="55" t="s">
        <v>91</v>
      </c>
      <c r="AT47" s="55" t="s">
        <v>91</v>
      </c>
      <c r="AU47" s="55">
        <v>1</v>
      </c>
      <c r="AV47" s="55" t="s">
        <v>861</v>
      </c>
      <c r="AW47" s="57">
        <v>0</v>
      </c>
      <c r="AX47" s="55">
        <v>0</v>
      </c>
      <c r="AY47" s="55">
        <v>0.5</v>
      </c>
      <c r="AZ47" s="57">
        <v>0</v>
      </c>
      <c r="BA47" s="56">
        <v>1</v>
      </c>
      <c r="BB47" s="56">
        <v>0</v>
      </c>
      <c r="BC47" s="56">
        <v>1</v>
      </c>
      <c r="BD47" s="55">
        <v>0.5</v>
      </c>
      <c r="BE47" s="55">
        <v>0.5</v>
      </c>
      <c r="BF47" s="57" t="s">
        <v>131</v>
      </c>
      <c r="BG47" s="55">
        <v>1</v>
      </c>
      <c r="BH47" s="56">
        <v>1</v>
      </c>
      <c r="BI47" s="58" t="s">
        <v>862</v>
      </c>
      <c r="BJ47" s="56" t="s">
        <v>863</v>
      </c>
      <c r="BK47" s="56" t="s">
        <v>864</v>
      </c>
    </row>
    <row r="48" spans="1:64" x14ac:dyDescent="0.2">
      <c r="A48">
        <v>234</v>
      </c>
      <c r="B48" t="s">
        <v>128</v>
      </c>
      <c r="C48" t="s">
        <v>865</v>
      </c>
      <c r="D48" s="72">
        <v>0.58415841584158412</v>
      </c>
      <c r="E48" t="s">
        <v>688</v>
      </c>
      <c r="F48" t="s">
        <v>90</v>
      </c>
      <c r="G48" s="55">
        <v>1</v>
      </c>
      <c r="H48" s="55">
        <v>0.5</v>
      </c>
      <c r="I48" s="56">
        <v>1</v>
      </c>
      <c r="J48" s="56">
        <v>0.5</v>
      </c>
      <c r="K48" s="56">
        <v>0</v>
      </c>
      <c r="L48" s="56">
        <v>1</v>
      </c>
      <c r="M48" s="56">
        <v>0</v>
      </c>
      <c r="N48" s="56">
        <v>0</v>
      </c>
      <c r="O48" s="56">
        <v>0.5</v>
      </c>
      <c r="P48" s="55">
        <v>1</v>
      </c>
      <c r="Q48" s="57">
        <v>0.5</v>
      </c>
      <c r="R48" s="56">
        <v>0</v>
      </c>
      <c r="S48" s="55">
        <v>0</v>
      </c>
      <c r="T48" s="57">
        <v>0</v>
      </c>
      <c r="U48" s="56">
        <v>1</v>
      </c>
      <c r="V48" s="58" t="s">
        <v>866</v>
      </c>
      <c r="W48" s="55">
        <v>1</v>
      </c>
      <c r="X48" s="56">
        <v>1</v>
      </c>
      <c r="Y48" s="55">
        <v>0.5</v>
      </c>
      <c r="Z48" s="56">
        <v>1</v>
      </c>
      <c r="AA48" s="56">
        <v>1</v>
      </c>
      <c r="AB48" s="56">
        <v>0</v>
      </c>
      <c r="AC48" s="55" t="s">
        <v>91</v>
      </c>
      <c r="AD48" s="59">
        <f t="shared" si="0"/>
        <v>0</v>
      </c>
      <c r="AE48" s="59"/>
      <c r="AF48" s="59"/>
      <c r="AG48" s="59"/>
      <c r="AH48" s="59"/>
      <c r="AI48" s="57">
        <v>0</v>
      </c>
      <c r="AJ48" s="57">
        <v>0</v>
      </c>
      <c r="AK48" s="59">
        <f t="shared" si="1"/>
        <v>0</v>
      </c>
      <c r="AL48" s="57">
        <v>0</v>
      </c>
      <c r="AM48" s="57">
        <v>0</v>
      </c>
      <c r="AN48" s="59">
        <v>0</v>
      </c>
      <c r="AO48" s="57">
        <v>0</v>
      </c>
      <c r="AP48" s="57">
        <v>0</v>
      </c>
      <c r="AQ48" s="57">
        <v>0</v>
      </c>
      <c r="AR48" s="57">
        <v>1</v>
      </c>
      <c r="AS48" s="55" t="s">
        <v>91</v>
      </c>
      <c r="AT48" s="55" t="s">
        <v>91</v>
      </c>
      <c r="AU48" s="55">
        <v>1</v>
      </c>
      <c r="AV48" s="55" t="s">
        <v>867</v>
      </c>
      <c r="AW48" s="57">
        <v>0</v>
      </c>
      <c r="AX48" s="55">
        <v>1</v>
      </c>
      <c r="AY48" s="55">
        <v>0.5</v>
      </c>
      <c r="AZ48" s="57">
        <v>0</v>
      </c>
      <c r="BA48" s="56">
        <v>1</v>
      </c>
      <c r="BB48" s="56">
        <v>1</v>
      </c>
      <c r="BC48" s="56">
        <v>1</v>
      </c>
      <c r="BD48" s="55">
        <v>0</v>
      </c>
      <c r="BE48" s="55">
        <v>0.5</v>
      </c>
      <c r="BF48" s="57" t="s">
        <v>131</v>
      </c>
      <c r="BG48" s="55">
        <v>0</v>
      </c>
      <c r="BH48" s="56">
        <v>1</v>
      </c>
      <c r="BI48" s="58" t="s">
        <v>868</v>
      </c>
      <c r="BJ48" s="56" t="s">
        <v>869</v>
      </c>
      <c r="BK48" s="56" t="s">
        <v>870</v>
      </c>
    </row>
    <row r="49" spans="1:63" x14ac:dyDescent="0.2">
      <c r="A49">
        <v>239</v>
      </c>
      <c r="B49" t="s">
        <v>128</v>
      </c>
      <c r="C49" t="s">
        <v>871</v>
      </c>
      <c r="D49" s="72">
        <v>0.45940594059405937</v>
      </c>
      <c r="E49" t="s">
        <v>688</v>
      </c>
      <c r="F49" t="s">
        <v>90</v>
      </c>
      <c r="G49" s="55">
        <v>0.6</v>
      </c>
      <c r="H49" s="55">
        <v>0.5</v>
      </c>
      <c r="I49" s="56">
        <v>0.5</v>
      </c>
      <c r="J49" s="56">
        <v>0</v>
      </c>
      <c r="K49" s="56">
        <v>0.5</v>
      </c>
      <c r="L49" s="56">
        <v>1</v>
      </c>
      <c r="M49" s="56">
        <v>0</v>
      </c>
      <c r="N49" s="56">
        <v>0</v>
      </c>
      <c r="O49" s="56">
        <v>0.5</v>
      </c>
      <c r="P49" s="55">
        <v>0.5</v>
      </c>
      <c r="Q49" s="57">
        <v>0.5</v>
      </c>
      <c r="R49" s="56">
        <v>0</v>
      </c>
      <c r="S49" s="55">
        <v>0</v>
      </c>
      <c r="T49" s="57">
        <v>0</v>
      </c>
      <c r="U49" s="56">
        <v>0</v>
      </c>
      <c r="V49" s="58" t="s">
        <v>696</v>
      </c>
      <c r="W49" s="55">
        <v>0.5</v>
      </c>
      <c r="X49" s="56">
        <v>0</v>
      </c>
      <c r="Y49" s="55">
        <v>0.5</v>
      </c>
      <c r="Z49" s="56">
        <v>0</v>
      </c>
      <c r="AA49" s="56">
        <v>1</v>
      </c>
      <c r="AB49" s="56">
        <v>0</v>
      </c>
      <c r="AC49" s="55" t="s">
        <v>91</v>
      </c>
      <c r="AD49" s="59">
        <f t="shared" si="0"/>
        <v>0.5</v>
      </c>
      <c r="AE49" s="59"/>
      <c r="AF49" s="59"/>
      <c r="AG49" s="59"/>
      <c r="AH49" s="59"/>
      <c r="AI49" s="57">
        <v>0</v>
      </c>
      <c r="AJ49" s="57">
        <v>1</v>
      </c>
      <c r="AK49" s="59">
        <f t="shared" si="1"/>
        <v>0</v>
      </c>
      <c r="AL49" s="57">
        <v>0</v>
      </c>
      <c r="AM49" s="57">
        <v>0</v>
      </c>
      <c r="AN49" s="59">
        <v>1</v>
      </c>
      <c r="AO49" s="57">
        <v>1</v>
      </c>
      <c r="AP49" s="57">
        <v>0</v>
      </c>
      <c r="AQ49" s="57">
        <v>0</v>
      </c>
      <c r="AR49" s="57">
        <v>1</v>
      </c>
      <c r="AS49" s="55" t="s">
        <v>91</v>
      </c>
      <c r="AT49" s="55" t="s">
        <v>91</v>
      </c>
      <c r="AU49" s="55">
        <v>1</v>
      </c>
      <c r="AV49" s="55" t="s">
        <v>872</v>
      </c>
      <c r="AW49" s="57">
        <v>0</v>
      </c>
      <c r="AX49" s="55">
        <v>0</v>
      </c>
      <c r="AY49" s="55">
        <v>0.5</v>
      </c>
      <c r="AZ49" s="57">
        <v>0</v>
      </c>
      <c r="BA49" s="56">
        <v>1</v>
      </c>
      <c r="BB49" s="56">
        <v>1</v>
      </c>
      <c r="BC49" s="56">
        <v>1</v>
      </c>
      <c r="BD49" s="55">
        <v>0</v>
      </c>
      <c r="BE49" s="55">
        <v>1</v>
      </c>
      <c r="BF49" s="57" t="s">
        <v>131</v>
      </c>
      <c r="BG49" s="55">
        <v>0</v>
      </c>
      <c r="BH49" s="56">
        <v>1</v>
      </c>
      <c r="BI49" s="58" t="s">
        <v>873</v>
      </c>
      <c r="BJ49" s="56" t="s">
        <v>874</v>
      </c>
      <c r="BK49" s="56" t="s">
        <v>875</v>
      </c>
    </row>
    <row r="50" spans="1:63" x14ac:dyDescent="0.2">
      <c r="A50" s="73">
        <v>13</v>
      </c>
      <c r="B50" s="73" t="s">
        <v>128</v>
      </c>
      <c r="C50" s="73" t="str">
        <f>свод_сегменты!K5</f>
        <v>Дети</v>
      </c>
      <c r="D50" s="74">
        <f>свод_сегменты!M4</f>
        <v>0.56589147286821695</v>
      </c>
      <c r="E50" t="s">
        <v>688</v>
      </c>
      <c r="F50" s="73" t="s">
        <v>129</v>
      </c>
      <c r="G50" s="55">
        <f>VLOOKUP(G$4,свод_сегменты!$A:$AL,$A50,0)</f>
        <v>0.75</v>
      </c>
      <c r="H50" s="55">
        <f>VLOOKUP(H$4,свод_сегменты!$A:$AL,$A50,0)</f>
        <v>0.5</v>
      </c>
      <c r="I50" s="56">
        <f>VLOOKUP(I$4,свод_сегменты!$A:$AL,$A50,0)</f>
        <v>0.5</v>
      </c>
      <c r="J50" s="56">
        <f>VLOOKUP(J$4,свод_сегменты!$A:$AL,$A50,0)</f>
        <v>1</v>
      </c>
      <c r="K50" s="56">
        <f>VLOOKUP(K$4,свод_сегменты!$A:$AL,$A50,0)</f>
        <v>0</v>
      </c>
      <c r="L50" s="56">
        <f>VLOOKUP(L$4,свод_сегменты!$A:$AL,$A50,0)</f>
        <v>1</v>
      </c>
      <c r="M50" s="56">
        <f>VLOOKUP(M$4,свод_сегменты!$A:$AL,$A50,0)</f>
        <v>1</v>
      </c>
      <c r="N50" s="56">
        <f>VLOOKUP(N$4,свод_сегменты!$A:$AL,$A50,0)</f>
        <v>0</v>
      </c>
      <c r="O50" s="56">
        <f>VLOOKUP(O$4,свод_сегменты!$A:$AL,$A50,0)</f>
        <v>1</v>
      </c>
      <c r="P50" s="55">
        <f>VLOOKUP(P$4,свод_сегменты!$A:$AL,$A50,0)</f>
        <v>0.5</v>
      </c>
      <c r="Q50" s="57">
        <f>IF(OR(O50=0,O50="не релевантно"),0,(VLOOKUP(Q$4,свод_сегменты!$A:$AL,$A50-1,0)))</f>
        <v>1</v>
      </c>
      <c r="R50" s="56">
        <f>VLOOKUP(R$4,свод_сегменты!$A:$AL,$A50,0)</f>
        <v>0.5</v>
      </c>
      <c r="S50" s="55">
        <f>VLOOKUP(S$4,свод_сегменты!$A:$AL,$A50,0)</f>
        <v>0.5</v>
      </c>
      <c r="T50" s="57">
        <f>IF(OR(R50=0,R50="не релевантно"),0,(VLOOKUP(T$4,свод_сегменты!$A:$AL,$A50-1,0)))</f>
        <v>0.5</v>
      </c>
      <c r="U50" s="56">
        <f>VLOOKUP(U$4,свод_сегменты!$A:$AL,$A50,0)</f>
        <v>0</v>
      </c>
      <c r="V50" s="56" t="str">
        <f>IF(U50&gt;0,VLOOKUP(V$4,свод_сегменты!$A:$AL,$A50-4,0),"")</f>
        <v/>
      </c>
      <c r="W50" s="55">
        <f>VLOOKUP(W$4,свод_сегменты!$A:$AL,$A50,0)</f>
        <v>1</v>
      </c>
      <c r="X50" s="56">
        <f>VLOOKUP(X$4,свод_сегменты!$A:$AL,$A50,0)</f>
        <v>1</v>
      </c>
      <c r="Y50" s="55">
        <f>VLOOKUP(Y$4,свод_сегменты!$A:$AL,$A50,0)</f>
        <v>1</v>
      </c>
      <c r="Z50" s="56">
        <f>VLOOKUP(Z$4,свод_сегменты!$A:$AL,$A50,0)</f>
        <v>1</v>
      </c>
      <c r="AA50" s="56" t="s">
        <v>130</v>
      </c>
      <c r="AB50" s="56">
        <f>VLOOKUP(AB$4,свод_сегменты!$A:$AL,$A50,0)</f>
        <v>0</v>
      </c>
      <c r="AC50" s="55">
        <f>VLOOKUP(AC$4,свод_сегменты!$A:$AL,$A50,0)</f>
        <v>1</v>
      </c>
      <c r="AD50" s="55">
        <f>VLOOKUP(AD$4,свод_сегменты!$A:$AL,$A50,0)</f>
        <v>0</v>
      </c>
      <c r="AE50" s="55">
        <f>VLOOKUP(AE$4,свод_сегменты!$A:$AL,$A50,0)</f>
        <v>0</v>
      </c>
      <c r="AF50" s="56">
        <f>VLOOKUP(AF$4,свод_сегменты!$A:$AL,$A50-3,0)</f>
        <v>0</v>
      </c>
      <c r="AG50" s="56">
        <f>VLOOKUP(AG$4,свод_сегменты!$A:$AL,$A50-3,0)</f>
        <v>0</v>
      </c>
      <c r="AH50" s="56">
        <f>VLOOKUP(AH$4,свод_сегменты!$A:$AL,$A50-3,0)</f>
        <v>0</v>
      </c>
      <c r="AK50" s="55" t="str">
        <f>VLOOKUP(AK$4,свод_сегменты!$A:$AL,$A50,0)</f>
        <v/>
      </c>
      <c r="AS50" s="55">
        <f>VLOOKUP(AS$4,свод_сегменты!$A:$AL,$A50,0)</f>
        <v>0</v>
      </c>
      <c r="AT50" s="55">
        <f>VLOOKUP(AT$4,свод_сегменты!$A:$AL,$A50,0)</f>
        <v>1</v>
      </c>
      <c r="AU50" s="55">
        <f>VLOOKUP(AU$4,свод_сегменты!$A:$AL,$A50,0)</f>
        <v>0</v>
      </c>
      <c r="AV50" s="55" t="str">
        <f>VLOOKUP(AU$4,свод_сегменты!$A:$AL,$A50-4,0)</f>
        <v>Дэш и оперативные вызовы</v>
      </c>
      <c r="AX50" t="s">
        <v>130</v>
      </c>
      <c r="AY50" s="55">
        <f>VLOOKUP(AY$4,свод_сегменты!$A:$AL,$A50,0)</f>
        <v>0.5</v>
      </c>
      <c r="AZ50" s="57">
        <f>VLOOKUP(AZ$4,свод_сегменты!$A:$AL,$A50-3,0)</f>
        <v>0</v>
      </c>
      <c r="BA50" s="56"/>
      <c r="BB50" s="56"/>
      <c r="BC50" s="56" t="s">
        <v>131</v>
      </c>
      <c r="BD50" t="s">
        <v>130</v>
      </c>
      <c r="BE50" t="s">
        <v>130</v>
      </c>
      <c r="BF50" s="57" t="s">
        <v>131</v>
      </c>
      <c r="BG50" s="55">
        <f>VLOOKUP(BG$4,свод_сегменты!$A:$AL,$A50,0)</f>
        <v>1</v>
      </c>
      <c r="BH50" t="s">
        <v>130</v>
      </c>
      <c r="BI50" s="58" t="str">
        <f>VLOOKUP(BI$4,свод_сегменты!$A:$AL,$A50-4,0)</f>
        <v>Оперативный запуск сложных дэш (не базовые х метрик), ресурсов на прокладку задач, доп прокопка без заказа</v>
      </c>
      <c r="BJ50" s="75" t="e">
        <f>VLOOKUP(BJ$4,свод_сегменты!$A:$AL,$A50-2,0)</f>
        <v>#N/A</v>
      </c>
      <c r="BK50" s="75" t="str">
        <f>VLOOKUP(BK$4,свод_сегменты!$A:$AL,$A50-2,0)</f>
        <v>Нет ссылки на воронку привлечния/оттока-прошу приложить
Не написаны метрики мониторинга механник
Нет ссылки на бэклог DA-просьба приложить
Релевантна ли сегменту метрика 2+ нефин сервиса- Это Дети возможно вопрос не релевантен</v>
      </c>
    </row>
    <row r="51" spans="1:63" x14ac:dyDescent="0.2">
      <c r="A51" s="73">
        <f>свод_сегменты!R1</f>
        <v>18</v>
      </c>
      <c r="B51" s="73" t="s">
        <v>128</v>
      </c>
      <c r="C51" s="76" t="s">
        <v>132</v>
      </c>
      <c r="D51" s="74">
        <f>свод_сегменты!R4</f>
        <v>0.48091603053435117</v>
      </c>
      <c r="E51" t="s">
        <v>688</v>
      </c>
      <c r="F51" s="73" t="s">
        <v>129</v>
      </c>
      <c r="G51" s="55">
        <f>VLOOKUP(G$4,свод_сегменты!$A:$AQ,$A51,0)</f>
        <v>0.5</v>
      </c>
      <c r="H51" s="55">
        <f>VLOOKUP(H$4,свод_сегменты!$A:$AQ,$A51,0)</f>
        <v>0.5</v>
      </c>
      <c r="I51" s="56">
        <f>VLOOKUP(I$4,свод_сегменты!$A:$AQ,$A51,0)</f>
        <v>1</v>
      </c>
      <c r="J51" s="56">
        <f>VLOOKUP(J$4,свод_сегменты!$A:$AQ,$A51,0)</f>
        <v>0.5</v>
      </c>
      <c r="K51" s="56">
        <f>VLOOKUP(K$4,свод_сегменты!$A:$AQ,$A51,0)</f>
        <v>0</v>
      </c>
      <c r="L51" s="56">
        <f>VLOOKUP(L$4,свод_сегменты!$A:$AQ,$A51,0)</f>
        <v>1</v>
      </c>
      <c r="M51" s="56">
        <f>VLOOKUP(M$4,свод_сегменты!$A:$AQ,$A51,0)</f>
        <v>1</v>
      </c>
      <c r="N51" s="56">
        <f>VLOOKUP(N$4,свод_сегменты!$A:$AQ,$A51,0)</f>
        <v>0</v>
      </c>
      <c r="O51" s="56">
        <f>VLOOKUP(O$4,свод_сегменты!$A:$AQ,$A51,0)</f>
        <v>0.5</v>
      </c>
      <c r="P51" s="55">
        <f>VLOOKUP(P$4,свод_сегменты!$A:$AQ,$A51,0)</f>
        <v>0.5</v>
      </c>
      <c r="Q51" s="57">
        <f>IF(OR(O51=0,O51="не релевантно"),0,(VLOOKUP(Q$4,свод_сегменты!$A:$AQ,$A51-1,0)))</f>
        <v>0.5</v>
      </c>
      <c r="R51" s="56">
        <f>VLOOKUP(R$4,свод_сегменты!$A:$AQ,$A51,0)</f>
        <v>0</v>
      </c>
      <c r="S51" s="55">
        <f>VLOOKUP(S$4,свод_сегменты!$A:$AQ,$A51,0)</f>
        <v>0</v>
      </c>
      <c r="T51" s="57">
        <f>IF(OR(R51=0,R51="не релевантно"),0,(VLOOKUP(T$4,свод_сегменты!$A:$AQ,$A51-1,0)))</f>
        <v>0</v>
      </c>
      <c r="U51" s="56">
        <f>VLOOKUP(U$4,свод_сегменты!$A:$AQ,$A51,0)</f>
        <v>1</v>
      </c>
      <c r="V51" s="56" t="str">
        <f>IF(U51&gt;0,VLOOKUP(V$4,свод_сегменты!$A:$AQ,$A51-4,0),"")</f>
        <v>другие сегменты + прошлый год</v>
      </c>
      <c r="W51" s="55">
        <f>VLOOKUP(W$4,свод_сегменты!$A:$AQ,$A51,0)</f>
        <v>0.5</v>
      </c>
      <c r="X51" s="56">
        <f>VLOOKUP(X$4,свод_сегменты!$A:$AQ,$A51,0)</f>
        <v>1</v>
      </c>
      <c r="Y51" s="55">
        <f>VLOOKUP(Y$4,свод_сегменты!$A:$AQ,$A51,0)</f>
        <v>0.5</v>
      </c>
      <c r="Z51" s="56">
        <f>VLOOKUP(Z$4,свод_сегменты!$A:$AQ,$A51,0)</f>
        <v>1</v>
      </c>
      <c r="AA51" s="56" t="s">
        <v>130</v>
      </c>
      <c r="AB51" s="56">
        <f>VLOOKUP(AB$4,свод_сегменты!$A:$AQ,$A51,0)</f>
        <v>0</v>
      </c>
      <c r="AC51" s="55">
        <f>VLOOKUP(AC$4,свод_сегменты!$A:$AQ,$A51,0)</f>
        <v>0</v>
      </c>
      <c r="AD51" s="55">
        <f>VLOOKUP(AD$4,свод_сегменты!$A:$AQ,$A51,0)</f>
        <v>1</v>
      </c>
      <c r="AE51" s="55">
        <f>VLOOKUP(AE$4,свод_сегменты!$A:$AQ,$A51,0)</f>
        <v>0.5</v>
      </c>
      <c r="AF51" s="56">
        <f>VLOOKUP(AF$4,свод_сегменты!$A:$AQ,$A51-3,0)</f>
        <v>1</v>
      </c>
      <c r="AG51" s="56">
        <f>VLOOKUP(AG$4,свод_сегменты!$A:$AQ,$A51-3,0)</f>
        <v>0</v>
      </c>
      <c r="AH51" s="56">
        <f>VLOOKUP(AH$4,свод_сегменты!$A:$AQ,$A51-3,0)</f>
        <v>0</v>
      </c>
      <c r="AK51" s="55" t="str">
        <f>VLOOKUP(AK$4,свод_сегменты!$A:$AQ,$A51,0)</f>
        <v/>
      </c>
      <c r="AS51" s="55">
        <f>VLOOKUP(AS$4,свод_сегменты!$A:$AQ,$A51,0)</f>
        <v>0</v>
      </c>
      <c r="AT51" s="55">
        <f>VLOOKUP(AT$4,свод_сегменты!$A:$AQ,$A51,0)</f>
        <v>1</v>
      </c>
      <c r="AU51" s="55">
        <f>VLOOKUP(AU$4,свод_сегменты!$A:$AQ,$A51,0)</f>
        <v>1</v>
      </c>
      <c r="AV51" s="55" t="str">
        <f>VLOOKUP(AU$4,свод_сегменты!$A:$AQ,$A51-4,0)</f>
        <v>CR ЩК Uplift</v>
      </c>
      <c r="AX51" t="s">
        <v>130</v>
      </c>
      <c r="AY51" s="55">
        <f>VLOOKUP(AY$4,свод_сегменты!$A:$AQ,$A51,0)</f>
        <v>0</v>
      </c>
      <c r="AZ51" s="57">
        <f>VLOOKUP(AZ$4,свод_сегменты!$A:$AQ,$A51-3,0)</f>
        <v>0</v>
      </c>
      <c r="BA51" s="56"/>
      <c r="BB51" s="56"/>
      <c r="BC51" s="56" t="s">
        <v>131</v>
      </c>
      <c r="BD51" t="s">
        <v>130</v>
      </c>
      <c r="BE51" t="s">
        <v>130</v>
      </c>
      <c r="BF51" s="57" t="s">
        <v>131</v>
      </c>
      <c r="BG51" s="55">
        <f>VLOOKUP(BG$4,свод_сегменты!$A:$AQ,$A51,0)</f>
        <v>0</v>
      </c>
      <c r="BH51" t="s">
        <v>130</v>
      </c>
      <c r="BI51" s="58" t="str">
        <f>VLOOKUP(BI$4,свод_сегменты!$A:$AQ,$A51-4,0)</f>
        <v>Количества проводимых AB тестов + дополнительных ресурсов аналитики</v>
      </c>
      <c r="BJ51" s="75" t="e">
        <f>VLOOKUP(BJ$4,свод_сегменты!$A:$AQ,$A51-2,0)</f>
        <v>#N/A</v>
      </c>
      <c r="BK51" s="56">
        <f>VLOOKUP(BK$4,свод_сегменты!$A:$AQ,$A51-2,0)</f>
        <v>0</v>
      </c>
    </row>
    <row r="52" spans="1:63" x14ac:dyDescent="0.2">
      <c r="A52" s="73">
        <f>свод_сегменты!W1</f>
        <v>23</v>
      </c>
      <c r="B52" s="73" t="s">
        <v>128</v>
      </c>
      <c r="C52" s="76" t="s">
        <v>133</v>
      </c>
      <c r="D52" s="74">
        <f>свод_сегменты!W4</f>
        <v>0.62287104622871048</v>
      </c>
      <c r="E52" t="s">
        <v>682</v>
      </c>
      <c r="F52" s="73" t="s">
        <v>129</v>
      </c>
      <c r="G52" s="55">
        <f>VLOOKUP(G$4,свод_сегменты!$A:$AQ,$A52,0)</f>
        <v>1</v>
      </c>
      <c r="H52" s="55">
        <f>VLOOKUP(H$4,свод_сегменты!$A:$AQ,$A52,0)</f>
        <v>0.5</v>
      </c>
      <c r="I52" s="56">
        <f>VLOOKUP(I$4,свод_сегменты!$A:$AQ,$A52,0)</f>
        <v>1</v>
      </c>
      <c r="J52" s="56">
        <f>VLOOKUP(J$4,свод_сегменты!$A:$AQ,$A52,0)</f>
        <v>0.5</v>
      </c>
      <c r="K52" s="56">
        <f>VLOOKUP(K$4,свод_сегменты!$A:$AQ,$A52,0)</f>
        <v>0</v>
      </c>
      <c r="L52" s="56">
        <f>VLOOKUP(L$4,свод_сегменты!$A:$AQ,$A52,0)</f>
        <v>1</v>
      </c>
      <c r="M52" s="56">
        <f>VLOOKUP(M$4,свод_сегменты!$A:$AQ,$A52,0)</f>
        <v>0</v>
      </c>
      <c r="N52" s="56">
        <f>VLOOKUP(N$4,свод_сегменты!$A:$AQ,$A52,0)</f>
        <v>0</v>
      </c>
      <c r="O52" s="56">
        <f>VLOOKUP(O$4,свод_сегменты!$A:$AQ,$A52,0)</f>
        <v>0.5</v>
      </c>
      <c r="P52" s="55">
        <f>VLOOKUP(P$4,свод_сегменты!$A:$AQ,$A52,0)</f>
        <v>0.5</v>
      </c>
      <c r="Q52" s="57">
        <f>IF(OR(O52=0,O52="не релевантно"),0,(VLOOKUP(Q$4,свод_сегменты!$A:$AQ,$A52-1,0)))</f>
        <v>0.5</v>
      </c>
      <c r="R52" s="56">
        <f>VLOOKUP(R$4,свод_сегменты!$A:$AQ,$A52,0)</f>
        <v>0.5</v>
      </c>
      <c r="S52" s="55">
        <f>VLOOKUP(S$4,свод_сегменты!$A:$AQ,$A52,0)</f>
        <v>0.5</v>
      </c>
      <c r="T52" s="57">
        <f>IF(OR(R52=0,R52="не релевантно"),0,(VLOOKUP(T$4,свод_сегменты!$A:$AQ,$A52-1,0)))</f>
        <v>0.5</v>
      </c>
      <c r="U52" s="56">
        <f>VLOOKUP(U$4,свод_сегменты!$A:$AQ,$A52,0)</f>
        <v>0</v>
      </c>
      <c r="V52" s="56" t="str">
        <f>IF(U52&gt;0,VLOOKUP(V$4,свод_сегменты!$A:$AQ,$A52-4,0),"")</f>
        <v/>
      </c>
      <c r="W52" s="55">
        <f>VLOOKUP(W$4,свод_сегменты!$A:$AQ,$A52,0)</f>
        <v>1</v>
      </c>
      <c r="X52" s="56">
        <f>VLOOKUP(X$4,свод_сегменты!$A:$AQ,$A52,0)</f>
        <v>1</v>
      </c>
      <c r="Y52" s="55">
        <f>VLOOKUP(Y$4,свод_сегменты!$A:$AQ,$A52,0)</f>
        <v>1</v>
      </c>
      <c r="Z52" s="56">
        <f>VLOOKUP(Z$4,свод_сегменты!$A:$AQ,$A52,0)</f>
        <v>1</v>
      </c>
      <c r="AA52" s="56" t="s">
        <v>130</v>
      </c>
      <c r="AB52" s="56">
        <f>VLOOKUP(AB$4,свод_сегменты!$A:$AQ,$A52,0)</f>
        <v>0</v>
      </c>
      <c r="AC52" s="55">
        <f>VLOOKUP(AC$4,свод_сегменты!$A:$AQ,$A52,0)</f>
        <v>0.5</v>
      </c>
      <c r="AD52" s="55">
        <f>VLOOKUP(AD$4,свод_сегменты!$A:$AQ,$A52,0)</f>
        <v>1</v>
      </c>
      <c r="AE52" s="55">
        <f>VLOOKUP(AE$4,свод_сегменты!$A:$AQ,$A52,0)</f>
        <v>0.5</v>
      </c>
      <c r="AF52" s="56">
        <f>VLOOKUP(AF$4,свод_сегменты!$A:$AQ,$A52-3,0)</f>
        <v>1</v>
      </c>
      <c r="AG52" s="56">
        <f>VLOOKUP(AG$4,свод_сегменты!$A:$AQ,$A52-3,0)</f>
        <v>0</v>
      </c>
      <c r="AH52" s="56">
        <f>VLOOKUP(AH$4,свод_сегменты!$A:$AQ,$A52-3,0)</f>
        <v>1</v>
      </c>
      <c r="AK52" s="55" t="str">
        <f>VLOOKUP(AK$4,свод_сегменты!$A:$AQ,$A52,0)</f>
        <v/>
      </c>
      <c r="AS52" s="55">
        <f>VLOOKUP(AS$4,свод_сегменты!$A:$AQ,$A52,0)</f>
        <v>0</v>
      </c>
      <c r="AT52" s="55">
        <f>VLOOKUP(AT$4,свод_сегменты!$A:$AQ,$A52,0)</f>
        <v>1</v>
      </c>
      <c r="AU52" s="55">
        <f>VLOOKUP(AU$4,свод_сегменты!$A:$AQ,$A52,0)</f>
        <v>1</v>
      </c>
      <c r="AV52" s="55" t="str">
        <f>VLOOKUP(AU$4,свод_сегменты!$A:$AQ,$A52-4,0)</f>
        <v>сравнение ЦГ и КГ по переводу ЗП</v>
      </c>
      <c r="AX52" t="s">
        <v>130</v>
      </c>
      <c r="AY52" s="55">
        <f>VLOOKUP(AY$4,свод_сегменты!$A:$AQ,$A52,0)</f>
        <v>1</v>
      </c>
      <c r="AZ52" s="57">
        <f>VLOOKUP(AZ$4,свод_сегменты!$A:$AQ,$A52-3,0)</f>
        <v>0</v>
      </c>
      <c r="BA52" s="56"/>
      <c r="BB52" s="56"/>
      <c r="BC52" s="56" t="s">
        <v>131</v>
      </c>
      <c r="BD52" t="s">
        <v>130</v>
      </c>
      <c r="BE52" t="s">
        <v>130</v>
      </c>
      <c r="BF52" s="57" t="s">
        <v>131</v>
      </c>
      <c r="BG52" s="55">
        <f>VLOOKUP(BG$4,свод_сегменты!$A:$AQ,$A52,0)</f>
        <v>0</v>
      </c>
      <c r="BH52" t="s">
        <v>130</v>
      </c>
      <c r="BI52" s="58" t="str">
        <f>VLOOKUP(BI$4,свод_сегменты!$A:$AQ,$A52-4,0)</f>
        <v>1. Технического обеспечения (скорости работы ПО и БД, объемов диска, глубины данных на КЭШ ЛД)
2. Оперативности вывода в пром витрин и модели (потребовалось 2 месяца плотной работы, чтобы вывести в пром витрину, по которой собирается ФОТ 4_25) - процессы настроены неоптимально.
Если бы было больше времени, расписал бы подробнее.</v>
      </c>
      <c r="BJ52" s="75" t="e">
        <f>VLOOKUP(BJ$4,свод_сегменты!$A:$AQ,$A52-2,0)</f>
        <v>#N/A</v>
      </c>
      <c r="BK52" s="75" t="str">
        <f>VLOOKUP(BK$4,свод_сегменты!$A:$AQ,$A52-2,0)</f>
        <v>Подтвердить механнику удержания- Бесшовный переход 
Изменила К по воронкам- так как нет ссылки</v>
      </c>
    </row>
    <row r="53" spans="1:63" x14ac:dyDescent="0.2">
      <c r="A53" s="73">
        <v>28</v>
      </c>
      <c r="B53" s="73" t="s">
        <v>128</v>
      </c>
      <c r="C53" s="76" t="s">
        <v>134</v>
      </c>
      <c r="D53" s="74">
        <f>свод_сегменты!AB4</f>
        <v>0.40203562340966925</v>
      </c>
      <c r="E53" t="s">
        <v>688</v>
      </c>
      <c r="F53" s="73" t="s">
        <v>129</v>
      </c>
      <c r="G53" s="55">
        <f>VLOOKUP(G$4,свод_сегменты!$A:$AQ,$A53,0)</f>
        <v>1</v>
      </c>
      <c r="H53" s="55">
        <f>VLOOKUP(H$4,свод_сегменты!$A:$AQ,$A53,0)</f>
        <v>1</v>
      </c>
      <c r="I53" s="56">
        <f>VLOOKUP(I$4,свод_сегменты!$A:$AQ,$A53,0)</f>
        <v>1</v>
      </c>
      <c r="J53" s="56">
        <f>VLOOKUP(J$4,свод_сегменты!$A:$AQ,$A53,0)</f>
        <v>0.5</v>
      </c>
      <c r="K53" s="56">
        <f>VLOOKUP(K$4,свод_сегменты!$A:$AQ,$A53,0)</f>
        <v>0.5</v>
      </c>
      <c r="L53" s="56">
        <f>VLOOKUP(L$4,свод_сегменты!$A:$AQ,$A53,0)</f>
        <v>1</v>
      </c>
      <c r="M53" s="56">
        <f>VLOOKUP(M$4,свод_сегменты!$A:$AQ,$A53,0)</f>
        <v>0</v>
      </c>
      <c r="N53" s="56">
        <f>VLOOKUP(N$4,свод_сегменты!$A:$AQ,$A53,0)</f>
        <v>0</v>
      </c>
      <c r="O53" s="56">
        <f>VLOOKUP(O$4,свод_сегменты!$A:$AQ,$A53,0)</f>
        <v>0</v>
      </c>
      <c r="P53" s="55">
        <f>VLOOKUP(P$4,свод_сегменты!$A:$AQ,$A53,0)</f>
        <v>0</v>
      </c>
      <c r="Q53" s="57">
        <f>IF(OR(O53=0,O53="не релевантно"),0,(VLOOKUP(Q$4,свод_сегменты!$A:$AQ,$A53-1,0)))</f>
        <v>0</v>
      </c>
      <c r="R53" s="56">
        <f>VLOOKUP(R$4,свод_сегменты!$A:$AQ,$A53,0)</f>
        <v>0</v>
      </c>
      <c r="S53" s="55">
        <f>VLOOKUP(S$4,свод_сегменты!$A:$AQ,$A53,0)</f>
        <v>0</v>
      </c>
      <c r="T53" s="57">
        <f>IF(OR(R53=0,R53="не релевантно"),0,(VLOOKUP(T$4,свод_сегменты!$A:$AQ,$A53-1,0)))</f>
        <v>0</v>
      </c>
      <c r="U53" s="56">
        <f>VLOOKUP(U$4,свод_сегменты!$A:$AQ,$A53,0)</f>
        <v>0</v>
      </c>
      <c r="V53" s="56" t="str">
        <f>IF(U53&gt;0,VLOOKUP(V$4,свод_сегменты!$A:$AQ,$A53-4,0),"")</f>
        <v/>
      </c>
      <c r="W53" s="55">
        <f>VLOOKUP(W$4,свод_сегменты!$A:$AQ,$A53,0)</f>
        <v>1</v>
      </c>
      <c r="X53" s="56">
        <f>VLOOKUP(X$4,свод_сегменты!$A:$AQ,$A53,0)</f>
        <v>1</v>
      </c>
      <c r="Y53" s="55">
        <f>VLOOKUP(Y$4,свод_сегменты!$A:$AQ,$A53,0)</f>
        <v>0</v>
      </c>
      <c r="Z53" s="56">
        <f>VLOOKUP(Z$4,свод_сегменты!$A:$AQ,$A53,0)</f>
        <v>0</v>
      </c>
      <c r="AA53" s="56" t="s">
        <v>130</v>
      </c>
      <c r="AB53" s="56">
        <f>VLOOKUP(AB$4,свод_сегменты!$A:$AQ,$A53,0)</f>
        <v>0</v>
      </c>
      <c r="AC53" s="55">
        <f>VLOOKUP(AC$4,свод_сегменты!$A:$AQ,$A53,0)</f>
        <v>0</v>
      </c>
      <c r="AD53" s="55">
        <f>VLOOKUP(AD$4,свод_сегменты!$A:$AQ,$A53,0)</f>
        <v>0.25</v>
      </c>
      <c r="AE53" s="55">
        <f>VLOOKUP(AE$4,свод_сегменты!$A:$AQ,$A53,0)</f>
        <v>0</v>
      </c>
      <c r="AF53" s="56">
        <f>VLOOKUP(AF$4,свод_сегменты!$A:$AQ,$A53-3,0)</f>
        <v>0</v>
      </c>
      <c r="AG53" s="56">
        <f>VLOOKUP(AG$4,свод_сегменты!$A:$AQ,$A53-3,0)</f>
        <v>0</v>
      </c>
      <c r="AH53" s="56">
        <f>VLOOKUP(AH$4,свод_сегменты!$A:$AQ,$A53-3,0)</f>
        <v>0</v>
      </c>
      <c r="AK53" s="55" t="str">
        <f>VLOOKUP(AK$4,свод_сегменты!$A:$AQ,$A53,0)</f>
        <v/>
      </c>
      <c r="AS53" s="55">
        <f>VLOOKUP(AS$4,свод_сегменты!$A:$AQ,$A53,0)</f>
        <v>0.5</v>
      </c>
      <c r="AT53" s="55">
        <f>VLOOKUP(AT$4,свод_сегменты!$A:$AQ,$A53,0)</f>
        <v>0</v>
      </c>
      <c r="AU53" s="55">
        <f>VLOOKUP(AU$4,свод_сегменты!$A:$AQ,$A53,0)</f>
        <v>1</v>
      </c>
      <c r="AV53" s="55" t="str">
        <f>VLOOKUP(AU$4,свод_сегменты!$A:$AQ,$A53-4,0)</f>
        <v>Uplift по проданным продуктам в рамках кампейнинга.</v>
      </c>
      <c r="AX53" t="s">
        <v>130</v>
      </c>
      <c r="AY53" s="55">
        <f>VLOOKUP(AY$4,свод_сегменты!$A:$AQ,$A53,0)</f>
        <v>0.5</v>
      </c>
      <c r="AZ53" s="57">
        <f>VLOOKUP(AZ$4,свод_сегменты!$A:$AQ,$A53-3,0)</f>
        <v>0</v>
      </c>
      <c r="BA53" s="56"/>
      <c r="BB53" s="56"/>
      <c r="BC53" s="56" t="s">
        <v>131</v>
      </c>
      <c r="BD53" t="s">
        <v>130</v>
      </c>
      <c r="BE53" t="s">
        <v>130</v>
      </c>
      <c r="BF53" s="57" t="s">
        <v>131</v>
      </c>
      <c r="BG53" s="55">
        <f>VLOOKUP(BG$4,свод_сегменты!$A:$AQ,$A53,0)</f>
        <v>1</v>
      </c>
      <c r="BH53" t="s">
        <v>130</v>
      </c>
      <c r="BI53" s="58" t="str">
        <f>VLOOKUP(BI$4,свод_сегменты!$A:$AQ,$A53-4,0)</f>
        <v>Не хватает ресурса аналитиков. Функция распределена между сотрудниками, обладающими компетенциями.</v>
      </c>
      <c r="BJ53" s="75" t="e">
        <f>VLOOKUP(BJ$4,свод_сегменты!$A:$AQ,$A53-2,0)</f>
        <v>#N/A</v>
      </c>
      <c r="BK53" s="75" t="str">
        <f>VLOOKUP(BK$4,свод_сегменты!$A:$AQ,$A53-2,0)</f>
        <v>Поянить как работает механника удержания. Предложенные в опроссе варианты не релевантны для данного сегмента
Зона внимания- бэклог аналитиков офф-лайн</v>
      </c>
    </row>
    <row r="54" spans="1:63" x14ac:dyDescent="0.2">
      <c r="A54" s="73">
        <v>33</v>
      </c>
      <c r="B54" s="73" t="s">
        <v>128</v>
      </c>
      <c r="C54" s="76" t="s">
        <v>135</v>
      </c>
      <c r="D54" s="74">
        <f>свод_сегменты!AG4</f>
        <v>0.55494505494505497</v>
      </c>
      <c r="E54" t="s">
        <v>688</v>
      </c>
      <c r="F54" s="73" t="s">
        <v>129</v>
      </c>
      <c r="G54" s="55">
        <f>VLOOKUP(G$4,свод_сегменты!$A:$AQ,$A54,0)</f>
        <v>0.875</v>
      </c>
      <c r="H54" s="55">
        <f>VLOOKUP(H$4,свод_сегменты!$A:$AQ,$A54,0)</f>
        <v>1</v>
      </c>
      <c r="I54" s="56">
        <f>VLOOKUP(I$4,свод_сегменты!$A:$AQ,$A54,0)</f>
        <v>1</v>
      </c>
      <c r="J54" s="56">
        <f>VLOOKUP(J$4,свод_сегменты!$A:$AQ,$A54,0)</f>
        <v>0.5</v>
      </c>
      <c r="K54" s="56">
        <f>VLOOKUP(K$4,свод_сегменты!$A:$AQ,$A54,0)</f>
        <v>0</v>
      </c>
      <c r="L54" s="56">
        <f>VLOOKUP(L$4,свод_сегменты!$A:$AQ,$A54,0)</f>
        <v>1</v>
      </c>
      <c r="M54" s="56">
        <f>VLOOKUP(M$4,свод_сегменты!$A:$AQ,$A54,0)</f>
        <v>0</v>
      </c>
      <c r="N54" s="56">
        <f>VLOOKUP(N$4,свод_сегменты!$A:$AQ,$A54,0)</f>
        <v>0</v>
      </c>
      <c r="O54" s="56">
        <f>VLOOKUP(O$4,свод_сегменты!$A:$AQ,$A54,0)</f>
        <v>1</v>
      </c>
      <c r="P54" s="55">
        <f>VLOOKUP(P$4,свод_сегменты!$A:$AQ,$A54,0)</f>
        <v>0.5</v>
      </c>
      <c r="Q54" s="57">
        <f>IF(OR(O54=0,O54="не релевантно"),0,(VLOOKUP(Q$4,свод_сегменты!$A:$AQ,$A54-1,0)))</f>
        <v>1</v>
      </c>
      <c r="R54" s="56">
        <f>VLOOKUP(R$4,свод_сегменты!$A:$AQ,$A54,0)</f>
        <v>0</v>
      </c>
      <c r="S54" s="55">
        <f>VLOOKUP(S$4,свод_сегменты!$A:$AQ,$A54,0)</f>
        <v>0</v>
      </c>
      <c r="T54" s="57">
        <f>IF(OR(R54=0,R54="не релевантно"),0,(VLOOKUP(T$4,свод_сегменты!$A:$AQ,$A54-1,0)))</f>
        <v>0</v>
      </c>
      <c r="U54" s="56">
        <f>VLOOKUP(U$4,свод_сегменты!$A:$AQ,$A54,0)</f>
        <v>1</v>
      </c>
      <c r="V54" s="56" t="str">
        <f>IF(U54&gt;0,VLOOKUP(V$4,свод_сегменты!$A:$AQ,$A54-4,0),"")</f>
        <v>Рыночные бенчмарки в конверсию с точки зрения CR + исторический % отработки аналогичных задач и конверсии в них</v>
      </c>
      <c r="W54" s="55">
        <f>VLOOKUP(W$4,свод_сегменты!$A:$AQ,$A54,0)</f>
        <v>0.5</v>
      </c>
      <c r="X54" s="56">
        <f>VLOOKUP(X$4,свод_сегменты!$A:$AQ,$A54,0)</f>
        <v>1</v>
      </c>
      <c r="Y54" s="55">
        <f>VLOOKUP(Y$4,свод_сегменты!$A:$AQ,$A54,0)</f>
        <v>0.25</v>
      </c>
      <c r="Z54" s="56">
        <f>VLOOKUP(Z$4,свод_сегменты!$A:$AQ,$A54,0)</f>
        <v>0</v>
      </c>
      <c r="AA54" s="56" t="s">
        <v>130</v>
      </c>
      <c r="AB54" s="56">
        <f>VLOOKUP(AB$4,свод_сегменты!$A:$AQ,$A54,0)</f>
        <v>1</v>
      </c>
      <c r="AC54" s="77">
        <f>свод_сегменты!AG142</f>
        <v>1</v>
      </c>
      <c r="AD54" s="77">
        <f>свод_сегменты!AG143</f>
        <v>1</v>
      </c>
      <c r="AE54" s="55">
        <f>VLOOKUP(AE$4,свод_сегменты!$A:$AQ,$A54,0)</f>
        <v>0.5</v>
      </c>
      <c r="AF54" s="56">
        <f>VLOOKUP(AF$4,свод_сегменты!$A:$AQ,$A54-3,0)</f>
        <v>0</v>
      </c>
      <c r="AG54" s="56">
        <f>VLOOKUP(AG$4,свод_сегменты!$A:$AQ,$A54-3,0)</f>
        <v>1</v>
      </c>
      <c r="AH54" s="56">
        <f>VLOOKUP(AH$4,свод_сегменты!$A:$AQ,$A54-3,0)</f>
        <v>1</v>
      </c>
      <c r="AK54">
        <f>свод_сегменты!AG144</f>
        <v>0</v>
      </c>
      <c r="AS54" s="77">
        <f>свод_сегменты!AG146</f>
        <v>0.5</v>
      </c>
      <c r="AT54" s="78">
        <f>свод_сегменты!AG141</f>
        <v>0</v>
      </c>
      <c r="AU54" s="55">
        <f>VLOOKUP(AU$4,свод_сегменты!$A:$AQ,$A54,0)</f>
        <v>1</v>
      </c>
      <c r="AV54" s="55" t="str">
        <f>VLOOKUP(AU$4,свод_сегменты!$A:$AQ,$A54-4,0)</f>
        <v>CR</v>
      </c>
      <c r="AX54" t="s">
        <v>130</v>
      </c>
      <c r="AY54" s="55">
        <f>VLOOKUP(AY$4,свод_сегменты!$A:$AQ,$A54,0)</f>
        <v>0.5</v>
      </c>
      <c r="AZ54" s="57">
        <f>VLOOKUP(AZ$4,свод_сегменты!$A:$AQ,$A54-3,0)</f>
        <v>0</v>
      </c>
      <c r="BA54" s="56"/>
      <c r="BB54" s="56"/>
      <c r="BC54" s="56" t="s">
        <v>131</v>
      </c>
      <c r="BD54" t="s">
        <v>130</v>
      </c>
      <c r="BE54" t="s">
        <v>130</v>
      </c>
      <c r="BF54" s="57" t="s">
        <v>131</v>
      </c>
      <c r="BG54" s="55">
        <f>VLOOKUP(BG$4,свод_сегменты!$A:$AQ,$A54,0)</f>
        <v>0</v>
      </c>
      <c r="BH54" t="s">
        <v>130</v>
      </c>
      <c r="BI54" s="58" t="str">
        <f>VLOOKUP(BI$4,свод_сегменты!$A:$AQ,$A54-4,0)</f>
        <v>Время) остальное решаемо по мере работы</v>
      </c>
      <c r="BJ54" s="75" t="e">
        <f>VLOOKUP(BJ$4,свод_сегменты!$A:$AQ,$A54-2,0)</f>
        <v>#N/A</v>
      </c>
      <c r="BK54" s="75" t="str">
        <f>VLOOKUP(BK$4,свод_сегменты!$A:$AQ,$A54-2,0)</f>
        <v>Не выбрана механника Персонализации клиентского опыта- скорее всего ошибка- прошу вернуться
Не выбран тип механники Миграции вверх (повышения уровня)- прошу вернуться как действует механника?</v>
      </c>
    </row>
    <row r="55" spans="1:63" x14ac:dyDescent="0.2">
      <c r="A55" s="73">
        <v>38</v>
      </c>
      <c r="B55" s="73" t="s">
        <v>128</v>
      </c>
      <c r="C55" s="76" t="s">
        <v>136</v>
      </c>
      <c r="D55" s="74">
        <f>свод_сегменты!AL4</f>
        <v>0.52247191011235961</v>
      </c>
      <c r="E55" t="s">
        <v>688</v>
      </c>
      <c r="F55" s="73" t="s">
        <v>129</v>
      </c>
      <c r="G55" s="55">
        <f>VLOOKUP(G$4,свод_сегменты!$A:$AQ,$A55,0)</f>
        <v>0.875</v>
      </c>
      <c r="H55" s="55">
        <f>VLOOKUP(H$4,свод_сегменты!$A:$AQ,$A55,0)</f>
        <v>0.5</v>
      </c>
      <c r="I55" s="56">
        <f>VLOOKUP(I$4,свод_сегменты!$A:$AQ,$A55,0)</f>
        <v>1</v>
      </c>
      <c r="J55" s="56">
        <f>VLOOKUP(J$4,свод_сегменты!$A:$AQ,$A55,0)</f>
        <v>0.5</v>
      </c>
      <c r="K55" s="56">
        <f>VLOOKUP(K$4,свод_сегменты!$A:$AQ,$A55,0)</f>
        <v>0.5</v>
      </c>
      <c r="L55" s="56">
        <f>VLOOKUP(L$4,свод_сегменты!$A:$AQ,$A55,0)</f>
        <v>1</v>
      </c>
      <c r="M55" s="56">
        <f>VLOOKUP(M$4,свод_сегменты!$A:$AQ,$A55,0)</f>
        <v>0</v>
      </c>
      <c r="N55" s="56">
        <f>VLOOKUP(N$4,свод_сегменты!$A:$AQ,$A55,0)</f>
        <v>0</v>
      </c>
      <c r="O55" s="56">
        <f>VLOOKUP(O$4,свод_сегменты!$A:$AQ,$A55,0)</f>
        <v>1</v>
      </c>
      <c r="P55" s="55">
        <f>VLOOKUP(P$4,свод_сегменты!$A:$AQ,$A55,0)</f>
        <v>0.5</v>
      </c>
      <c r="Q55" s="57">
        <f>IF(OR(O55=0,O55="не релевантно"),0,(VLOOKUP(Q$4,свод_сегменты!$A:$AQ,$A55-1,0)))</f>
        <v>1</v>
      </c>
      <c r="R55" s="56">
        <f>VLOOKUP(R$4,свод_сегменты!$A:$AQ,$A55,0)</f>
        <v>1</v>
      </c>
      <c r="S55" s="55">
        <f>VLOOKUP(S$4,свод_сегменты!$A:$AQ,$A55,0)</f>
        <v>0.5</v>
      </c>
      <c r="T55" s="57">
        <f>IF(OR(R55=0,R55="не релевантно"),0,(VLOOKUP(T$4,свод_сегменты!$A:$AQ,$A55-1,0)))</f>
        <v>1</v>
      </c>
      <c r="U55" s="56">
        <f>VLOOKUP(U$4,свод_сегменты!$A:$AQ,$A55,0)</f>
        <v>1</v>
      </c>
      <c r="V55" s="56" t="str">
        <f>IF(U55&gt;0,VLOOKUP(V$4,свод_сегменты!$A:$AQ,$A55-4,0),"")</f>
        <v>Количество целевых Клиентов</v>
      </c>
      <c r="W55" s="55">
        <f>VLOOKUP(W$4,свод_сегменты!$A:$AQ,$A55,0)</f>
        <v>0.25</v>
      </c>
      <c r="X55" s="56">
        <f>VLOOKUP(X$4,свод_сегменты!$A:$AQ,$A55,0)</f>
        <v>0</v>
      </c>
      <c r="Y55" s="55">
        <f>VLOOKUP(Y$4,свод_сегменты!$A:$AQ,$A55,0)</f>
        <v>0.25</v>
      </c>
      <c r="Z55" s="56">
        <f>VLOOKUP(Z$4,свод_сегменты!$A:$AQ,$A55,0)</f>
        <v>0</v>
      </c>
      <c r="AA55" s="56" t="s">
        <v>130</v>
      </c>
      <c r="AB55" s="56">
        <f>VLOOKUP(AB$4,свод_сегменты!$A:$AQ,$A55,0)</f>
        <v>0</v>
      </c>
      <c r="AC55" s="77">
        <f>свод_сегменты!AL142</f>
        <v>1</v>
      </c>
      <c r="AD55" s="77">
        <f>свод_сегменты!AL143</f>
        <v>1</v>
      </c>
      <c r="AE55" s="55">
        <f>VLOOKUP(AE$4,свод_сегменты!$A:$AQ,$A55,0)</f>
        <v>0.5</v>
      </c>
      <c r="AF55" s="56">
        <f>VLOOKUP(AF$4,свод_сегменты!$A:$AQ,$A55-3,0)</f>
        <v>0</v>
      </c>
      <c r="AG55" s="56">
        <f>VLOOKUP(AG$4,свод_сегменты!$A:$AQ,$A55-3,0)</f>
        <v>0</v>
      </c>
      <c r="AH55" s="56">
        <f>VLOOKUP(AH$4,свод_сегменты!$A:$AQ,$A55-3,0)</f>
        <v>1</v>
      </c>
      <c r="AK55">
        <f>свод_сегменты!AL144</f>
        <v>0</v>
      </c>
      <c r="AS55" s="77">
        <f>свод_сегменты!AL146</f>
        <v>1</v>
      </c>
      <c r="AT55" s="77">
        <f>свод_сегменты!AL141</f>
        <v>0.5</v>
      </c>
      <c r="AU55" s="55">
        <f>VLOOKUP(AU$4,свод_сегменты!$A:$AQ,$A55,0)</f>
        <v>1</v>
      </c>
      <c r="AV55" s="55" t="str">
        <f>VLOOKUP(AU$4,свод_сегменты!$A:$AQ,$A55-4,0)</f>
        <v>автоматически загружаются событийные и поздравительные кампании</v>
      </c>
      <c r="AX55" t="s">
        <v>130</v>
      </c>
      <c r="AY55" s="55">
        <f>VLOOKUP(AY$4,свод_сегменты!$A:$AQ,$A55,0)</f>
        <v>0</v>
      </c>
      <c r="AZ55" s="57">
        <f>VLOOKUP(AZ$4,свод_сегменты!$A:$AQ,$A55-3,0)</f>
        <v>1</v>
      </c>
      <c r="BA55" s="56"/>
      <c r="BB55" s="56"/>
      <c r="BC55" s="56" t="s">
        <v>131</v>
      </c>
      <c r="BD55" t="s">
        <v>130</v>
      </c>
      <c r="BE55" t="s">
        <v>130</v>
      </c>
      <c r="BF55" s="57" t="s">
        <v>131</v>
      </c>
      <c r="BG55" s="55">
        <f>VLOOKUP(BG$4,свод_сегменты!$A:$AQ,$A55,0)</f>
        <v>0</v>
      </c>
      <c r="BH55" t="s">
        <v>130</v>
      </c>
      <c r="BI55" s="58" t="str">
        <f>VLOOKUP(BI$4,свод_сегменты!$A:$AQ,$A55-4,0)</f>
        <v>Бизнес аналитиков в канале</v>
      </c>
      <c r="BJ55" s="75" t="e">
        <f>VLOOKUP(BJ$4,свод_сегменты!$A:$AQ,$A55-2,0)</f>
        <v>#N/A</v>
      </c>
      <c r="BK55" s="75" t="str">
        <f>VLOOKUP(BK$4,свод_сегменты!$A:$AQ,$A55-2,0)</f>
        <v>Нет аналитиков?
Проводился полный анализ воронки привлечения/оттока,но нет сформированных мероприятий- как это может быть?</v>
      </c>
    </row>
    <row r="56" spans="1:63" x14ac:dyDescent="0.2">
      <c r="A56" s="73">
        <v>43</v>
      </c>
      <c r="B56" s="73" t="s">
        <v>128</v>
      </c>
      <c r="C56" s="76" t="s">
        <v>137</v>
      </c>
      <c r="D56" s="74">
        <f>свод_сегменты!AQ4</f>
        <v>0.4101123595505618</v>
      </c>
      <c r="E56" t="s">
        <v>688</v>
      </c>
      <c r="F56" s="73" t="s">
        <v>129</v>
      </c>
      <c r="G56" s="55">
        <f>VLOOKUP(G$4,свод_сегменты!$A:$AQ,$A56,0)</f>
        <v>0.875</v>
      </c>
      <c r="H56" s="55">
        <f>VLOOKUP(H$4,свод_сегменты!$A:$AQ,$A56,0)</f>
        <v>1</v>
      </c>
      <c r="I56" s="56">
        <f>VLOOKUP(I$4,свод_сегменты!$A:$AQ,$A56,0)</f>
        <v>1</v>
      </c>
      <c r="J56" s="56">
        <f>VLOOKUP(J$4,свод_сегменты!$A:$AQ,$A56,0)</f>
        <v>0.5</v>
      </c>
      <c r="K56" s="56">
        <f>VLOOKUP(K$4,свод_сегменты!$A:$AQ,$A56,0)</f>
        <v>0</v>
      </c>
      <c r="L56" s="56">
        <f>VLOOKUP(L$4,свод_сегменты!$A:$AQ,$A56,0)</f>
        <v>1</v>
      </c>
      <c r="M56" s="56">
        <f>VLOOKUP(M$4,свод_сегменты!$A:$AQ,$A56,0)</f>
        <v>0</v>
      </c>
      <c r="N56" s="56">
        <f>VLOOKUP(N$4,свод_сегменты!$A:$AQ,$A56,0)</f>
        <v>0</v>
      </c>
      <c r="O56" s="56">
        <f>VLOOKUP(O$4,свод_сегменты!$A:$AQ,$A56,0)</f>
        <v>0.5</v>
      </c>
      <c r="P56" s="55">
        <f>VLOOKUP(P$4,свод_сегменты!$A:$AQ,$A56,0)</f>
        <v>0.5</v>
      </c>
      <c r="Q56" s="57">
        <f>IF(OR(O56=0,O56="не релевантно"),0,(VLOOKUP(Q$4,свод_сегменты!$A:$AQ,$A56-1,0)))</f>
        <v>0.5</v>
      </c>
      <c r="R56" s="56">
        <f>VLOOKUP(R$4,свод_сегменты!$A:$AQ,$A56,0)</f>
        <v>0</v>
      </c>
      <c r="S56" s="55">
        <f>VLOOKUP(S$4,свод_сегменты!$A:$AQ,$A56,0)</f>
        <v>0</v>
      </c>
      <c r="T56" s="57">
        <f>IF(OR(R56=0,R56="не релевантно"),0,(VLOOKUP(T$4,свод_сегменты!$A:$AQ,$A56-1,0)))</f>
        <v>0</v>
      </c>
      <c r="U56" s="56">
        <f>VLOOKUP(U$4,свод_сегменты!$A:$AQ,$A56,0)</f>
        <v>0</v>
      </c>
      <c r="V56" s="56" t="str">
        <f>IF(U56&gt;0,VLOOKUP(V$4,свод_сегменты!$A:$AQ,$A56-4,0),"")</f>
        <v/>
      </c>
      <c r="W56" s="55">
        <f>VLOOKUP(W$4,свод_сегменты!$A:$AQ,$A56,0)</f>
        <v>0.5</v>
      </c>
      <c r="X56" s="56">
        <f>VLOOKUP(X$4,свод_сегменты!$A:$AQ,$A56,0)</f>
        <v>1</v>
      </c>
      <c r="Y56" s="55">
        <f>VLOOKUP(Y$4,свод_сегменты!$A:$AQ,$A56,0)</f>
        <v>0.25</v>
      </c>
      <c r="Z56" s="56">
        <f>VLOOKUP(Z$4,свод_сегменты!$A:$AQ,$A56,0)</f>
        <v>0</v>
      </c>
      <c r="AA56" s="56" t="s">
        <v>130</v>
      </c>
      <c r="AB56" s="56">
        <f>VLOOKUP(AB$4,свод_сегменты!$A:$AQ,$A56,0)</f>
        <v>0</v>
      </c>
      <c r="AC56" s="77">
        <f>свод_сегменты!AQ142</f>
        <v>1</v>
      </c>
      <c r="AD56" s="77">
        <f>свод_сегменты!AQ143</f>
        <v>1</v>
      </c>
      <c r="AE56" s="55">
        <f>VLOOKUP(AE$4,свод_сегменты!$A:$AQ,$A56,0)</f>
        <v>0.5</v>
      </c>
      <c r="AF56" s="56">
        <f>VLOOKUP(AF$4,свод_сегменты!$A:$AQ,$A56-3,0)</f>
        <v>0</v>
      </c>
      <c r="AG56" s="56">
        <f>VLOOKUP(AG$4,свод_сегменты!$A:$AQ,$A56-3,0)</f>
        <v>0</v>
      </c>
      <c r="AH56" s="56">
        <f>VLOOKUP(AH$4,свод_сегменты!$A:$AQ,$A56-3,0)</f>
        <v>1</v>
      </c>
      <c r="AK56">
        <f>свод_сегменты!AQ144</f>
        <v>0</v>
      </c>
      <c r="AS56" s="77">
        <f>свод_сегменты!AQ146</f>
        <v>0.25</v>
      </c>
      <c r="AT56" s="77">
        <f>свод_сегменты!AQ141</f>
        <v>0</v>
      </c>
      <c r="AU56" s="55">
        <f>VLOOKUP(AU$4,свод_сегменты!$A:$AQ,$A56,0)</f>
        <v>1</v>
      </c>
      <c r="AV56" s="55" t="str">
        <f>VLOOKUP(AU$4,свод_сегменты!$A:$AQ,$A56-4,0)</f>
        <v>например: мы смотрим сколько людей выбрали предложенные категории привилегий в ПУ (отличные от стандартных бизнес-залов)</v>
      </c>
      <c r="AX56" t="s">
        <v>130</v>
      </c>
      <c r="AY56" s="55">
        <f>VLOOKUP(AY$4,свод_сегменты!$A:$AQ,$A56,0)</f>
        <v>0</v>
      </c>
      <c r="AZ56" s="57">
        <f>VLOOKUP(AZ$4,свод_сегменты!$A:$AQ,$A56-3,0)</f>
        <v>0</v>
      </c>
      <c r="BA56" s="56"/>
      <c r="BB56" s="56"/>
      <c r="BC56" s="56" t="s">
        <v>131</v>
      </c>
      <c r="BD56" t="s">
        <v>130</v>
      </c>
      <c r="BE56" t="s">
        <v>130</v>
      </c>
      <c r="BF56" s="57" t="s">
        <v>131</v>
      </c>
      <c r="BG56" s="55">
        <f>VLOOKUP(BG$4,свод_сегменты!$A:$AQ,$A56,0)</f>
        <v>0</v>
      </c>
      <c r="BH56" t="s">
        <v>130</v>
      </c>
      <c r="BI56" s="58" t="str">
        <f>VLOOKUP(BI$4,свод_сегменты!$A:$AQ,$A56-4,0)</f>
        <v>Затрудняюсь ответить</v>
      </c>
      <c r="BJ56" s="75" t="e">
        <f>VLOOKUP(BJ$4,свод_сегменты!$A:$AQ,$A56-2,0)</f>
        <v>#N/A</v>
      </c>
      <c r="BK56" s="75" t="str">
        <f>VLOOKUP(BK$4,свод_сегменты!$A:$AQ,$A56-2,0)</f>
        <v>Не совсем понятно как трактовать ответ на вопрос Как работает механика реагирования на жизненные события? Стоит коммент-"владельцам ПУ или потенциальным предлагают выбрать привилегии исходя из их трат" Значит ли это отсутвие "Настроены релевантные предложения продуктов банка/спец.предложения/промо"?
Нет аналитиков???</v>
      </c>
    </row>
    <row r="57" spans="1:63" x14ac:dyDescent="0.2">
      <c r="A57" s="79"/>
      <c r="B57" s="80" t="s">
        <v>138</v>
      </c>
      <c r="C57" s="81" t="s">
        <v>139</v>
      </c>
      <c r="D57" s="82"/>
      <c r="E57" s="83"/>
      <c r="F57" s="80" t="s">
        <v>140</v>
      </c>
      <c r="G57" s="55"/>
      <c r="H57" s="55"/>
      <c r="I57" s="56"/>
      <c r="J57" s="56"/>
      <c r="K57" s="56"/>
      <c r="L57" s="56"/>
      <c r="M57" s="56"/>
      <c r="N57" s="56"/>
      <c r="O57" s="56"/>
      <c r="P57" s="55"/>
      <c r="Q57" s="57"/>
      <c r="R57" s="56"/>
      <c r="S57" s="55"/>
      <c r="T57" s="57"/>
      <c r="U57" s="56"/>
      <c r="V57" s="56"/>
      <c r="W57" s="55"/>
      <c r="X57" s="56"/>
      <c r="Y57" s="55"/>
      <c r="Z57" s="56"/>
      <c r="AA57" s="56"/>
      <c r="AB57" s="56"/>
      <c r="AC57" s="77"/>
      <c r="AD57" s="77"/>
      <c r="AE57" s="55"/>
      <c r="AF57" s="56"/>
      <c r="AG57" s="56"/>
      <c r="AH57" s="56"/>
      <c r="AS57" s="77"/>
      <c r="AT57" s="77"/>
      <c r="AU57" s="55"/>
      <c r="AV57" s="55"/>
      <c r="AY57" s="55"/>
      <c r="AZ57" s="57"/>
      <c r="BA57" s="56"/>
      <c r="BB57" s="56"/>
      <c r="BC57" s="56"/>
      <c r="BF57" s="57"/>
      <c r="BG57" s="55"/>
      <c r="BI57" s="58"/>
      <c r="BJ57" s="75"/>
      <c r="BK57" s="75"/>
    </row>
    <row r="58" spans="1:63" x14ac:dyDescent="0.2">
      <c r="A58">
        <v>245</v>
      </c>
      <c r="B58" t="s">
        <v>141</v>
      </c>
      <c r="C58" s="84" t="s">
        <v>876</v>
      </c>
      <c r="D58" s="54">
        <v>0.37313432835820898</v>
      </c>
      <c r="E58" t="s">
        <v>701</v>
      </c>
      <c r="F58" s="63" t="s">
        <v>123</v>
      </c>
      <c r="G58" s="55">
        <v>1</v>
      </c>
      <c r="H58" s="55">
        <v>0.5</v>
      </c>
      <c r="I58" s="56">
        <v>0</v>
      </c>
      <c r="J58" s="56">
        <v>0</v>
      </c>
      <c r="K58" s="56">
        <v>0.5</v>
      </c>
      <c r="L58" s="56">
        <v>0</v>
      </c>
      <c r="M58" s="56">
        <v>0</v>
      </c>
      <c r="N58" s="56">
        <v>0</v>
      </c>
      <c r="O58" s="56">
        <v>0.5</v>
      </c>
      <c r="P58" s="55">
        <v>0</v>
      </c>
      <c r="Q58" s="57">
        <v>0.5</v>
      </c>
      <c r="R58" s="56" t="s">
        <v>130</v>
      </c>
      <c r="S58" s="55" t="s">
        <v>130</v>
      </c>
      <c r="T58" s="57">
        <v>0</v>
      </c>
      <c r="U58" s="56">
        <v>1</v>
      </c>
      <c r="V58" s="58" t="s">
        <v>877</v>
      </c>
      <c r="W58" s="55">
        <v>0.5</v>
      </c>
      <c r="X58" s="56">
        <v>1</v>
      </c>
      <c r="Y58" s="55" t="s">
        <v>130</v>
      </c>
      <c r="Z58" s="56" t="s">
        <v>130</v>
      </c>
      <c r="AA58" s="56">
        <v>0.5</v>
      </c>
      <c r="AB58" s="56">
        <v>1</v>
      </c>
      <c r="AC58" s="55" t="s">
        <v>91</v>
      </c>
      <c r="AD58" s="59">
        <f t="shared" ref="AD58:AD93" si="2">IF(AI58="не релевантно","не релевантн",(AI58+AJ58)/2)</f>
        <v>0</v>
      </c>
      <c r="AE58" s="59"/>
      <c r="AF58" s="59"/>
      <c r="AG58" s="59"/>
      <c r="AH58" s="59"/>
      <c r="AI58" s="57">
        <v>0</v>
      </c>
      <c r="AJ58" s="57">
        <v>0</v>
      </c>
      <c r="AK58" s="59">
        <f t="shared" ref="AK58:AK93" si="3">IF(AL58="не релевантно","не релевантн",(AL58+AM58)/2)</f>
        <v>0</v>
      </c>
      <c r="AL58" s="57">
        <v>0</v>
      </c>
      <c r="AM58" s="57">
        <v>0</v>
      </c>
      <c r="AN58" s="59">
        <v>0</v>
      </c>
      <c r="AO58" s="57" t="s">
        <v>130</v>
      </c>
      <c r="AP58" s="57">
        <v>0</v>
      </c>
      <c r="AQ58" s="57">
        <v>0</v>
      </c>
      <c r="AR58" s="59" t="s">
        <v>130</v>
      </c>
      <c r="AS58" s="55" t="s">
        <v>91</v>
      </c>
      <c r="AT58" s="55" t="s">
        <v>91</v>
      </c>
      <c r="AU58" s="55">
        <v>1</v>
      </c>
      <c r="AV58" s="55" t="s">
        <v>878</v>
      </c>
      <c r="AW58" s="57">
        <v>0</v>
      </c>
      <c r="AX58" s="55" t="s">
        <v>130</v>
      </c>
      <c r="AY58" s="55">
        <v>0</v>
      </c>
      <c r="AZ58" s="57">
        <v>1</v>
      </c>
      <c r="BA58" s="56" t="s">
        <v>130</v>
      </c>
      <c r="BB58" s="56" t="s">
        <v>130</v>
      </c>
      <c r="BC58" s="56" t="s">
        <v>130</v>
      </c>
      <c r="BD58" s="55" t="s">
        <v>130</v>
      </c>
      <c r="BE58" s="55" t="s">
        <v>696</v>
      </c>
      <c r="BF58" s="57" t="s">
        <v>131</v>
      </c>
      <c r="BG58" s="55">
        <v>0</v>
      </c>
      <c r="BH58" s="56">
        <v>0</v>
      </c>
      <c r="BI58" s="58" t="s">
        <v>879</v>
      </c>
      <c r="BJ58" s="56" t="s">
        <v>880</v>
      </c>
      <c r="BK58" s="56" t="s">
        <v>881</v>
      </c>
    </row>
    <row r="59" spans="1:63" x14ac:dyDescent="0.2">
      <c r="A59">
        <f t="shared" ref="A59:A93" si="4">A58+5</f>
        <v>250</v>
      </c>
      <c r="B59" t="s">
        <v>141</v>
      </c>
      <c r="C59" s="63" t="s">
        <v>882</v>
      </c>
      <c r="D59" s="54">
        <v>0.39068100358422941</v>
      </c>
      <c r="E59" t="s">
        <v>701</v>
      </c>
      <c r="F59" s="63" t="s">
        <v>123</v>
      </c>
      <c r="G59" s="55">
        <v>1</v>
      </c>
      <c r="H59" s="55">
        <v>1</v>
      </c>
      <c r="I59" s="56">
        <v>0</v>
      </c>
      <c r="J59" s="56">
        <v>0</v>
      </c>
      <c r="K59" s="56">
        <v>0.5</v>
      </c>
      <c r="L59" s="56">
        <v>0</v>
      </c>
      <c r="M59" s="56">
        <v>0</v>
      </c>
      <c r="N59" s="56">
        <v>0</v>
      </c>
      <c r="O59" s="56" t="s">
        <v>130</v>
      </c>
      <c r="P59" s="55" t="s">
        <v>130</v>
      </c>
      <c r="Q59" s="57">
        <v>0</v>
      </c>
      <c r="R59" s="56" t="s">
        <v>130</v>
      </c>
      <c r="S59" s="55" t="s">
        <v>130</v>
      </c>
      <c r="T59" s="57">
        <v>0</v>
      </c>
      <c r="U59" s="56" t="s">
        <v>696</v>
      </c>
      <c r="V59" s="58">
        <v>0</v>
      </c>
      <c r="W59" s="55">
        <v>0.5</v>
      </c>
      <c r="X59" s="56">
        <v>1</v>
      </c>
      <c r="Y59" s="55">
        <v>0.5</v>
      </c>
      <c r="Z59" s="56">
        <v>1</v>
      </c>
      <c r="AA59" s="56">
        <v>1</v>
      </c>
      <c r="AB59" s="56">
        <v>0</v>
      </c>
      <c r="AC59" s="55" t="s">
        <v>91</v>
      </c>
      <c r="AD59" s="59">
        <f t="shared" si="2"/>
        <v>0</v>
      </c>
      <c r="AE59" s="59"/>
      <c r="AF59" s="59"/>
      <c r="AG59" s="59"/>
      <c r="AH59" s="59"/>
      <c r="AI59" s="57">
        <v>0</v>
      </c>
      <c r="AJ59" s="57">
        <v>0</v>
      </c>
      <c r="AK59" s="59">
        <f t="shared" si="3"/>
        <v>0</v>
      </c>
      <c r="AL59" s="57">
        <v>0</v>
      </c>
      <c r="AM59" s="57">
        <v>0</v>
      </c>
      <c r="AN59" s="59" t="s">
        <v>696</v>
      </c>
      <c r="AO59" s="57" t="s">
        <v>130</v>
      </c>
      <c r="AP59" s="57">
        <v>0</v>
      </c>
      <c r="AQ59" s="57">
        <v>0</v>
      </c>
      <c r="AR59" s="59" t="s">
        <v>696</v>
      </c>
      <c r="AS59" s="55" t="s">
        <v>91</v>
      </c>
      <c r="AT59" s="55" t="s">
        <v>91</v>
      </c>
      <c r="AU59" s="55">
        <v>1</v>
      </c>
      <c r="AV59" s="55" t="s">
        <v>393</v>
      </c>
      <c r="AW59" s="57">
        <v>1</v>
      </c>
      <c r="AX59" s="55">
        <v>0</v>
      </c>
      <c r="AY59" s="55">
        <v>0</v>
      </c>
      <c r="AZ59" s="57">
        <v>1</v>
      </c>
      <c r="BA59" s="56" t="s">
        <v>130</v>
      </c>
      <c r="BB59" s="56" t="s">
        <v>130</v>
      </c>
      <c r="BC59" s="56" t="s">
        <v>130</v>
      </c>
      <c r="BD59" s="55" t="s">
        <v>130</v>
      </c>
      <c r="BE59" s="55" t="s">
        <v>696</v>
      </c>
      <c r="BF59" s="57" t="s">
        <v>131</v>
      </c>
      <c r="BG59" s="55">
        <v>0</v>
      </c>
      <c r="BH59" s="56">
        <v>0</v>
      </c>
      <c r="BI59" s="58" t="s">
        <v>883</v>
      </c>
      <c r="BJ59" s="56" t="s">
        <v>884</v>
      </c>
      <c r="BK59" s="56" t="s">
        <v>885</v>
      </c>
    </row>
    <row r="60" spans="1:63" x14ac:dyDescent="0.2">
      <c r="A60">
        <f t="shared" si="4"/>
        <v>255</v>
      </c>
      <c r="B60" t="s">
        <v>141</v>
      </c>
      <c r="C60" t="s">
        <v>886</v>
      </c>
      <c r="D60" s="54">
        <v>0.22988505747126436</v>
      </c>
      <c r="E60" t="s">
        <v>701</v>
      </c>
      <c r="F60" t="s">
        <v>125</v>
      </c>
      <c r="G60" s="55">
        <v>1</v>
      </c>
      <c r="H60" s="55">
        <v>1</v>
      </c>
      <c r="I60" s="56">
        <v>0</v>
      </c>
      <c r="J60" s="56">
        <v>0</v>
      </c>
      <c r="K60" s="56">
        <v>0.5</v>
      </c>
      <c r="L60" s="56">
        <v>0</v>
      </c>
      <c r="M60" s="56">
        <v>0</v>
      </c>
      <c r="N60" s="56">
        <v>0</v>
      </c>
      <c r="O60" s="56">
        <v>0</v>
      </c>
      <c r="P60" s="55">
        <v>0</v>
      </c>
      <c r="Q60" s="57">
        <v>0</v>
      </c>
      <c r="R60" s="56">
        <v>0</v>
      </c>
      <c r="S60" s="55">
        <v>0</v>
      </c>
      <c r="T60" s="57">
        <v>0</v>
      </c>
      <c r="U60" s="56">
        <v>0</v>
      </c>
      <c r="V60" s="58" t="s">
        <v>696</v>
      </c>
      <c r="W60" s="55">
        <v>0</v>
      </c>
      <c r="X60" s="56">
        <v>0</v>
      </c>
      <c r="Y60" s="55">
        <v>0</v>
      </c>
      <c r="Z60" s="56">
        <v>0</v>
      </c>
      <c r="AA60" s="56">
        <v>1</v>
      </c>
      <c r="AB60" s="56">
        <v>0</v>
      </c>
      <c r="AC60" s="55" t="s">
        <v>91</v>
      </c>
      <c r="AD60" s="59">
        <f t="shared" si="2"/>
        <v>0.5</v>
      </c>
      <c r="AE60" s="59"/>
      <c r="AF60" s="59"/>
      <c r="AG60" s="59"/>
      <c r="AH60" s="59"/>
      <c r="AI60" s="57">
        <v>1</v>
      </c>
      <c r="AJ60" s="57">
        <v>0</v>
      </c>
      <c r="AK60" s="59">
        <f t="shared" si="3"/>
        <v>0</v>
      </c>
      <c r="AL60" s="57">
        <v>0</v>
      </c>
      <c r="AM60" s="57">
        <v>0</v>
      </c>
      <c r="AN60" s="59">
        <v>0.5</v>
      </c>
      <c r="AO60" s="57">
        <v>0</v>
      </c>
      <c r="AP60" s="57">
        <v>1</v>
      </c>
      <c r="AQ60" s="57">
        <v>0</v>
      </c>
      <c r="AR60" s="59">
        <v>1</v>
      </c>
      <c r="AS60" s="55" t="s">
        <v>91</v>
      </c>
      <c r="AT60" s="55" t="s">
        <v>91</v>
      </c>
      <c r="AU60" s="55">
        <v>0</v>
      </c>
      <c r="AV60" s="55" t="s">
        <v>887</v>
      </c>
      <c r="AW60" s="57">
        <v>0</v>
      </c>
      <c r="AX60" s="55">
        <v>0</v>
      </c>
      <c r="AY60" s="55">
        <v>0</v>
      </c>
      <c r="AZ60" s="57">
        <v>1</v>
      </c>
      <c r="BA60" s="56" t="s">
        <v>696</v>
      </c>
      <c r="BB60" s="56" t="s">
        <v>696</v>
      </c>
      <c r="BC60" s="56" t="s">
        <v>696</v>
      </c>
      <c r="BD60" s="55" t="s">
        <v>777</v>
      </c>
      <c r="BE60" s="55" t="s">
        <v>696</v>
      </c>
      <c r="BF60" s="57" t="s">
        <v>131</v>
      </c>
      <c r="BG60" s="55">
        <v>0</v>
      </c>
      <c r="BH60" s="56">
        <v>0</v>
      </c>
      <c r="BI60" s="58" t="s">
        <v>888</v>
      </c>
      <c r="BJ60" s="56" t="s">
        <v>889</v>
      </c>
      <c r="BK60" s="56" t="s">
        <v>890</v>
      </c>
    </row>
    <row r="61" spans="1:63" x14ac:dyDescent="0.2">
      <c r="A61">
        <f t="shared" si="4"/>
        <v>260</v>
      </c>
      <c r="B61" t="s">
        <v>141</v>
      </c>
      <c r="C61" t="s">
        <v>891</v>
      </c>
      <c r="D61" s="54">
        <v>0.34457831325301208</v>
      </c>
      <c r="E61" t="s">
        <v>701</v>
      </c>
      <c r="F61" t="s">
        <v>90</v>
      </c>
      <c r="G61" s="55">
        <v>0.9</v>
      </c>
      <c r="H61" s="55">
        <v>1</v>
      </c>
      <c r="I61" s="56">
        <v>0</v>
      </c>
      <c r="J61" s="56">
        <v>0</v>
      </c>
      <c r="K61" s="56">
        <v>0</v>
      </c>
      <c r="L61" s="56">
        <v>0</v>
      </c>
      <c r="M61" s="56">
        <v>0</v>
      </c>
      <c r="N61" s="56">
        <v>0</v>
      </c>
      <c r="O61" s="56">
        <v>0</v>
      </c>
      <c r="P61" s="55">
        <v>0</v>
      </c>
      <c r="Q61" s="57">
        <v>0</v>
      </c>
      <c r="R61" s="56" t="s">
        <v>130</v>
      </c>
      <c r="S61" s="55" t="s">
        <v>130</v>
      </c>
      <c r="T61" s="57">
        <v>0</v>
      </c>
      <c r="U61" s="56">
        <v>0</v>
      </c>
      <c r="V61" s="58" t="s">
        <v>696</v>
      </c>
      <c r="W61" s="55">
        <v>1</v>
      </c>
      <c r="X61" s="56">
        <v>1</v>
      </c>
      <c r="Y61" s="55">
        <v>1</v>
      </c>
      <c r="Z61" s="56">
        <v>1</v>
      </c>
      <c r="AA61" s="56">
        <v>1</v>
      </c>
      <c r="AB61" s="56">
        <v>0</v>
      </c>
      <c r="AC61" s="55" t="s">
        <v>91</v>
      </c>
      <c r="AD61" s="59">
        <f t="shared" si="2"/>
        <v>0</v>
      </c>
      <c r="AE61" s="59"/>
      <c r="AF61" s="59"/>
      <c r="AG61" s="59"/>
      <c r="AH61" s="59"/>
      <c r="AI61" s="57">
        <v>0</v>
      </c>
      <c r="AJ61" s="57">
        <v>0</v>
      </c>
      <c r="AK61" s="59">
        <f t="shared" si="3"/>
        <v>0</v>
      </c>
      <c r="AL61" s="57">
        <v>0</v>
      </c>
      <c r="AM61" s="57">
        <v>0</v>
      </c>
      <c r="AN61" s="59">
        <v>0</v>
      </c>
      <c r="AO61" s="57" t="s">
        <v>130</v>
      </c>
      <c r="AP61" s="57">
        <v>0</v>
      </c>
      <c r="AQ61" s="57">
        <v>0</v>
      </c>
      <c r="AR61" s="57">
        <v>0</v>
      </c>
      <c r="AS61" s="55" t="s">
        <v>91</v>
      </c>
      <c r="AT61" s="55" t="s">
        <v>91</v>
      </c>
      <c r="AU61" s="55">
        <v>1</v>
      </c>
      <c r="AV61" s="55" t="s">
        <v>892</v>
      </c>
      <c r="AW61" s="57">
        <v>0</v>
      </c>
      <c r="AX61" s="55">
        <v>0.5</v>
      </c>
      <c r="AY61" s="55">
        <v>0</v>
      </c>
      <c r="AZ61" s="57">
        <v>1</v>
      </c>
      <c r="BA61" s="56" t="s">
        <v>777</v>
      </c>
      <c r="BB61" s="56" t="s">
        <v>777</v>
      </c>
      <c r="BC61" s="56" t="s">
        <v>777</v>
      </c>
      <c r="BD61" s="55" t="s">
        <v>777</v>
      </c>
      <c r="BE61" s="55" t="s">
        <v>696</v>
      </c>
      <c r="BF61" s="57" t="s">
        <v>131</v>
      </c>
      <c r="BG61" s="55">
        <v>0</v>
      </c>
      <c r="BH61" s="56">
        <v>0</v>
      </c>
      <c r="BI61" s="58" t="s">
        <v>893</v>
      </c>
      <c r="BJ61" s="56" t="s">
        <v>894</v>
      </c>
      <c r="BK61" s="56" t="s">
        <v>895</v>
      </c>
    </row>
    <row r="62" spans="1:63" x14ac:dyDescent="0.2">
      <c r="A62">
        <f t="shared" si="4"/>
        <v>265</v>
      </c>
      <c r="B62" t="s">
        <v>141</v>
      </c>
      <c r="C62" s="63" t="s">
        <v>896</v>
      </c>
      <c r="D62" s="84">
        <v>9.8850574712643677E-2</v>
      </c>
      <c r="E62" t="s">
        <v>701</v>
      </c>
      <c r="F62" s="63" t="s">
        <v>123</v>
      </c>
      <c r="G62" s="55">
        <v>0.9</v>
      </c>
      <c r="H62" s="55">
        <v>1</v>
      </c>
      <c r="I62" s="56">
        <v>0.5</v>
      </c>
      <c r="J62" s="56">
        <v>0</v>
      </c>
      <c r="K62" s="56">
        <v>0</v>
      </c>
      <c r="L62" s="56">
        <v>0</v>
      </c>
      <c r="M62" s="56">
        <v>0</v>
      </c>
      <c r="N62" s="56">
        <v>0</v>
      </c>
      <c r="O62" s="56">
        <v>0</v>
      </c>
      <c r="P62" s="55">
        <v>0</v>
      </c>
      <c r="Q62" s="57">
        <v>0</v>
      </c>
      <c r="R62" s="56">
        <v>0</v>
      </c>
      <c r="S62" s="55">
        <v>0</v>
      </c>
      <c r="T62" s="57">
        <v>0</v>
      </c>
      <c r="U62" s="56">
        <v>0</v>
      </c>
      <c r="V62" s="58" t="s">
        <v>696</v>
      </c>
      <c r="W62" s="55">
        <v>0</v>
      </c>
      <c r="X62" s="56">
        <v>0</v>
      </c>
      <c r="Y62" s="55">
        <v>0</v>
      </c>
      <c r="Z62" s="56">
        <v>0</v>
      </c>
      <c r="AA62" s="56">
        <v>0</v>
      </c>
      <c r="AB62" s="56">
        <v>0</v>
      </c>
      <c r="AC62" s="55" t="s">
        <v>91</v>
      </c>
      <c r="AD62" s="59">
        <f t="shared" si="2"/>
        <v>0</v>
      </c>
      <c r="AE62" s="59"/>
      <c r="AF62" s="59"/>
      <c r="AG62" s="59"/>
      <c r="AH62" s="59"/>
      <c r="AI62" s="57">
        <v>0</v>
      </c>
      <c r="AJ62" s="57">
        <v>0</v>
      </c>
      <c r="AK62" s="59">
        <f t="shared" si="3"/>
        <v>0</v>
      </c>
      <c r="AL62" s="57">
        <v>0</v>
      </c>
      <c r="AM62" s="57">
        <v>0</v>
      </c>
      <c r="AN62" s="59">
        <v>0</v>
      </c>
      <c r="AO62" s="57" t="s">
        <v>130</v>
      </c>
      <c r="AP62" s="57">
        <v>0</v>
      </c>
      <c r="AQ62" s="57">
        <v>0</v>
      </c>
      <c r="AR62" s="57">
        <v>0</v>
      </c>
      <c r="AS62" s="55" t="s">
        <v>91</v>
      </c>
      <c r="AT62" s="55" t="s">
        <v>91</v>
      </c>
      <c r="AU62" s="55">
        <v>1</v>
      </c>
      <c r="AV62" s="55" t="s">
        <v>897</v>
      </c>
      <c r="AW62" s="57">
        <v>1</v>
      </c>
      <c r="AX62" s="55">
        <v>0</v>
      </c>
      <c r="AY62" s="55">
        <v>0</v>
      </c>
      <c r="AZ62" s="57">
        <v>0</v>
      </c>
      <c r="BA62" s="56" t="s">
        <v>696</v>
      </c>
      <c r="BB62" s="56" t="s">
        <v>696</v>
      </c>
      <c r="BC62" s="56" t="s">
        <v>696</v>
      </c>
      <c r="BD62" s="55" t="s">
        <v>696</v>
      </c>
      <c r="BE62" s="55" t="s">
        <v>696</v>
      </c>
      <c r="BF62" s="57" t="s">
        <v>131</v>
      </c>
      <c r="BG62" s="55">
        <v>0</v>
      </c>
      <c r="BH62" s="56">
        <v>0</v>
      </c>
      <c r="BI62" s="58" t="s">
        <v>898</v>
      </c>
      <c r="BJ62" s="56" t="s">
        <v>899</v>
      </c>
      <c r="BK62" s="56" t="s">
        <v>890</v>
      </c>
    </row>
    <row r="63" spans="1:63" x14ac:dyDescent="0.2">
      <c r="A63">
        <f t="shared" si="4"/>
        <v>270</v>
      </c>
      <c r="B63" t="s">
        <v>141</v>
      </c>
      <c r="C63" s="63" t="s">
        <v>900</v>
      </c>
      <c r="D63" s="54">
        <v>0.18491484184914841</v>
      </c>
      <c r="E63" t="s">
        <v>701</v>
      </c>
      <c r="F63" s="63" t="s">
        <v>123</v>
      </c>
      <c r="G63" s="55">
        <v>1</v>
      </c>
      <c r="H63" s="55">
        <v>0.5</v>
      </c>
      <c r="I63" s="56">
        <v>0</v>
      </c>
      <c r="J63" s="56">
        <v>0</v>
      </c>
      <c r="K63" s="56">
        <v>0</v>
      </c>
      <c r="L63" s="56">
        <v>0</v>
      </c>
      <c r="M63" s="56">
        <v>0</v>
      </c>
      <c r="N63" s="56">
        <v>0</v>
      </c>
      <c r="O63" s="56">
        <v>0</v>
      </c>
      <c r="P63" s="55">
        <v>0</v>
      </c>
      <c r="Q63" s="57">
        <v>0</v>
      </c>
      <c r="R63" s="56" t="s">
        <v>130</v>
      </c>
      <c r="S63" s="55" t="s">
        <v>130</v>
      </c>
      <c r="T63" s="57">
        <v>0</v>
      </c>
      <c r="U63" s="56">
        <v>0</v>
      </c>
      <c r="V63" s="58" t="s">
        <v>696</v>
      </c>
      <c r="W63" s="55">
        <v>0.5</v>
      </c>
      <c r="X63" s="56">
        <v>1</v>
      </c>
      <c r="Y63" s="55">
        <v>0</v>
      </c>
      <c r="Z63" s="56">
        <v>0</v>
      </c>
      <c r="AA63" s="56">
        <v>0</v>
      </c>
      <c r="AB63" s="56">
        <v>0</v>
      </c>
      <c r="AC63" s="55" t="s">
        <v>91</v>
      </c>
      <c r="AD63" s="59">
        <f t="shared" si="2"/>
        <v>0.5</v>
      </c>
      <c r="AE63" s="59"/>
      <c r="AF63" s="59"/>
      <c r="AG63" s="59"/>
      <c r="AH63" s="59"/>
      <c r="AI63" s="57">
        <v>1</v>
      </c>
      <c r="AJ63" s="57">
        <v>0</v>
      </c>
      <c r="AK63" s="59">
        <f t="shared" si="3"/>
        <v>0.5</v>
      </c>
      <c r="AL63" s="57">
        <v>1</v>
      </c>
      <c r="AM63" s="57">
        <v>0</v>
      </c>
      <c r="AN63" s="59">
        <v>0</v>
      </c>
      <c r="AO63" s="57" t="s">
        <v>130</v>
      </c>
      <c r="AP63" s="57">
        <v>0</v>
      </c>
      <c r="AQ63" s="57">
        <v>0</v>
      </c>
      <c r="AR63" s="57">
        <v>0</v>
      </c>
      <c r="AS63" s="55" t="s">
        <v>91</v>
      </c>
      <c r="AT63" s="55" t="s">
        <v>91</v>
      </c>
      <c r="AU63" s="55">
        <v>1</v>
      </c>
      <c r="AV63" s="55" t="s">
        <v>901</v>
      </c>
      <c r="AW63" s="57">
        <v>0</v>
      </c>
      <c r="AX63" s="55">
        <v>0</v>
      </c>
      <c r="AY63" s="55">
        <v>0</v>
      </c>
      <c r="AZ63" s="57">
        <v>1</v>
      </c>
      <c r="BA63" s="56" t="s">
        <v>696</v>
      </c>
      <c r="BB63" s="56" t="s">
        <v>696</v>
      </c>
      <c r="BC63" s="56" t="s">
        <v>696</v>
      </c>
      <c r="BD63" s="55" t="s">
        <v>696</v>
      </c>
      <c r="BE63" s="55" t="s">
        <v>696</v>
      </c>
      <c r="BF63" s="57" t="s">
        <v>131</v>
      </c>
      <c r="BG63" s="55">
        <v>0</v>
      </c>
      <c r="BH63" s="56">
        <v>0</v>
      </c>
      <c r="BI63" s="58" t="s">
        <v>902</v>
      </c>
      <c r="BJ63" s="56" t="s">
        <v>903</v>
      </c>
      <c r="BK63" s="56">
        <v>0</v>
      </c>
    </row>
    <row r="64" spans="1:63" x14ac:dyDescent="0.2">
      <c r="A64">
        <f t="shared" si="4"/>
        <v>275</v>
      </c>
      <c r="B64" t="s">
        <v>141</v>
      </c>
      <c r="C64" s="63" t="s">
        <v>904</v>
      </c>
      <c r="D64" s="54">
        <v>0.3493975903614458</v>
      </c>
      <c r="E64" t="s">
        <v>701</v>
      </c>
      <c r="F64" s="63" t="s">
        <v>123</v>
      </c>
      <c r="G64" s="55">
        <v>1</v>
      </c>
      <c r="H64" s="55">
        <v>1</v>
      </c>
      <c r="I64" s="56">
        <v>0.5</v>
      </c>
      <c r="J64" s="56">
        <v>0.5</v>
      </c>
      <c r="K64" s="56">
        <v>0.5</v>
      </c>
      <c r="L64" s="56">
        <v>0</v>
      </c>
      <c r="M64" s="56">
        <v>0</v>
      </c>
      <c r="N64" s="56">
        <v>0</v>
      </c>
      <c r="O64" s="56">
        <v>1</v>
      </c>
      <c r="P64" s="55">
        <v>0</v>
      </c>
      <c r="Q64" s="57">
        <v>1</v>
      </c>
      <c r="R64" s="56" t="s">
        <v>130</v>
      </c>
      <c r="S64" s="55" t="s">
        <v>130</v>
      </c>
      <c r="T64" s="57">
        <v>0</v>
      </c>
      <c r="U64" s="56">
        <v>0</v>
      </c>
      <c r="V64" s="58" t="s">
        <v>696</v>
      </c>
      <c r="W64" s="55">
        <v>0.5</v>
      </c>
      <c r="X64" s="56">
        <v>1</v>
      </c>
      <c r="Y64" s="55">
        <v>0</v>
      </c>
      <c r="Z64" s="56">
        <v>0</v>
      </c>
      <c r="AA64" s="56">
        <v>1</v>
      </c>
      <c r="AB64" s="56">
        <v>0</v>
      </c>
      <c r="AC64" s="55" t="s">
        <v>91</v>
      </c>
      <c r="AD64" s="59">
        <f t="shared" si="2"/>
        <v>0</v>
      </c>
      <c r="AE64" s="59"/>
      <c r="AF64" s="59"/>
      <c r="AG64" s="59"/>
      <c r="AH64" s="59"/>
      <c r="AI64" s="57">
        <v>0</v>
      </c>
      <c r="AJ64" s="57">
        <v>0</v>
      </c>
      <c r="AK64" s="59">
        <f t="shared" si="3"/>
        <v>0</v>
      </c>
      <c r="AL64" s="57">
        <v>0</v>
      </c>
      <c r="AM64" s="57">
        <v>0</v>
      </c>
      <c r="AN64" s="59">
        <v>1</v>
      </c>
      <c r="AO64" s="57">
        <v>1</v>
      </c>
      <c r="AP64" s="57">
        <v>0</v>
      </c>
      <c r="AQ64" s="57">
        <v>0</v>
      </c>
      <c r="AR64" s="57">
        <v>0</v>
      </c>
      <c r="AS64" s="55" t="s">
        <v>91</v>
      </c>
      <c r="AT64" s="55" t="s">
        <v>91</v>
      </c>
      <c r="AU64" s="55">
        <v>1</v>
      </c>
      <c r="AV64" s="55" t="s">
        <v>905</v>
      </c>
      <c r="AW64" s="57">
        <v>0</v>
      </c>
      <c r="AX64" s="55">
        <v>0</v>
      </c>
      <c r="AY64" s="55">
        <v>0</v>
      </c>
      <c r="AZ64" s="57">
        <v>1</v>
      </c>
      <c r="BA64" s="56" t="s">
        <v>696</v>
      </c>
      <c r="BB64" s="56" t="s">
        <v>696</v>
      </c>
      <c r="BC64" s="56" t="s">
        <v>696</v>
      </c>
      <c r="BD64" s="55" t="s">
        <v>696</v>
      </c>
      <c r="BE64" s="55" t="s">
        <v>696</v>
      </c>
      <c r="BF64" s="57" t="s">
        <v>131</v>
      </c>
      <c r="BG64" s="55">
        <v>0</v>
      </c>
      <c r="BH64" s="56">
        <v>0</v>
      </c>
      <c r="BI64" s="58" t="s">
        <v>906</v>
      </c>
      <c r="BJ64" s="56" t="s">
        <v>907</v>
      </c>
      <c r="BK64" s="56" t="s">
        <v>908</v>
      </c>
    </row>
    <row r="65" spans="1:63" x14ac:dyDescent="0.2">
      <c r="A65">
        <f t="shared" si="4"/>
        <v>280</v>
      </c>
      <c r="B65" t="s">
        <v>141</v>
      </c>
      <c r="C65" t="s">
        <v>909</v>
      </c>
      <c r="D65" s="54">
        <v>0.27586206896551724</v>
      </c>
      <c r="E65" t="s">
        <v>701</v>
      </c>
      <c r="F65" t="s">
        <v>90</v>
      </c>
      <c r="G65" s="55">
        <v>1</v>
      </c>
      <c r="H65" s="55">
        <v>0.5</v>
      </c>
      <c r="I65" s="56">
        <v>0</v>
      </c>
      <c r="J65" s="56">
        <v>0</v>
      </c>
      <c r="K65" s="56">
        <v>0</v>
      </c>
      <c r="L65" s="56">
        <v>0</v>
      </c>
      <c r="M65" s="56">
        <v>0</v>
      </c>
      <c r="N65" s="56">
        <v>0</v>
      </c>
      <c r="O65" s="56">
        <v>1</v>
      </c>
      <c r="P65" s="55">
        <v>0.5</v>
      </c>
      <c r="Q65" s="57">
        <v>1</v>
      </c>
      <c r="R65" s="56">
        <v>0.5</v>
      </c>
      <c r="S65" s="55">
        <v>0</v>
      </c>
      <c r="T65" s="57">
        <v>0.5</v>
      </c>
      <c r="U65" s="56">
        <v>1</v>
      </c>
      <c r="V65" s="58" t="s">
        <v>910</v>
      </c>
      <c r="W65" s="55">
        <v>0.5</v>
      </c>
      <c r="X65" s="56">
        <v>0</v>
      </c>
      <c r="Y65" s="55">
        <v>0.5</v>
      </c>
      <c r="Z65" s="56">
        <v>1</v>
      </c>
      <c r="AA65" s="56">
        <v>0.5</v>
      </c>
      <c r="AB65" s="56">
        <v>0</v>
      </c>
      <c r="AC65" s="55" t="s">
        <v>91</v>
      </c>
      <c r="AD65" s="59">
        <f t="shared" si="2"/>
        <v>0</v>
      </c>
      <c r="AE65" s="59"/>
      <c r="AF65" s="59"/>
      <c r="AG65" s="59"/>
      <c r="AH65" s="59"/>
      <c r="AI65" s="57">
        <v>0</v>
      </c>
      <c r="AJ65" s="57">
        <v>0</v>
      </c>
      <c r="AK65" s="59">
        <f t="shared" si="3"/>
        <v>0</v>
      </c>
      <c r="AL65" s="57">
        <v>0</v>
      </c>
      <c r="AM65" s="57">
        <v>0</v>
      </c>
      <c r="AN65" s="59">
        <v>0</v>
      </c>
      <c r="AO65" s="57" t="s">
        <v>130</v>
      </c>
      <c r="AP65" s="57">
        <v>0</v>
      </c>
      <c r="AQ65" s="57">
        <v>0</v>
      </c>
      <c r="AR65" s="57">
        <v>0</v>
      </c>
      <c r="AS65" s="55" t="s">
        <v>91</v>
      </c>
      <c r="AT65" s="55" t="s">
        <v>91</v>
      </c>
      <c r="AU65" s="55">
        <v>1</v>
      </c>
      <c r="AV65" s="55" t="s">
        <v>911</v>
      </c>
      <c r="AW65" s="57">
        <v>0</v>
      </c>
      <c r="AX65" s="55">
        <v>0</v>
      </c>
      <c r="AY65" s="55">
        <v>0</v>
      </c>
      <c r="AZ65" s="57">
        <v>1</v>
      </c>
      <c r="BA65" s="56" t="s">
        <v>696</v>
      </c>
      <c r="BB65" s="56" t="s">
        <v>696</v>
      </c>
      <c r="BC65" s="56" t="s">
        <v>696</v>
      </c>
      <c r="BD65" s="55" t="s">
        <v>696</v>
      </c>
      <c r="BE65" s="55" t="s">
        <v>696</v>
      </c>
      <c r="BF65" s="57" t="s">
        <v>131</v>
      </c>
      <c r="BG65" s="55">
        <v>0</v>
      </c>
      <c r="BH65" s="56">
        <v>0</v>
      </c>
      <c r="BI65" s="58" t="s">
        <v>912</v>
      </c>
      <c r="BJ65" s="56" t="s">
        <v>913</v>
      </c>
      <c r="BK65" s="56" t="s">
        <v>914</v>
      </c>
    </row>
    <row r="66" spans="1:63" x14ac:dyDescent="0.2">
      <c r="A66">
        <f t="shared" si="4"/>
        <v>285</v>
      </c>
      <c r="B66" t="s">
        <v>141</v>
      </c>
      <c r="C66" t="s">
        <v>915</v>
      </c>
      <c r="D66" s="54">
        <v>0.24050632911392406</v>
      </c>
      <c r="E66" t="s">
        <v>701</v>
      </c>
      <c r="F66" t="s">
        <v>90</v>
      </c>
      <c r="G66" s="55">
        <v>1</v>
      </c>
      <c r="H66" s="55">
        <v>0.5</v>
      </c>
      <c r="I66" s="56">
        <v>0</v>
      </c>
      <c r="J66" s="56">
        <v>0.5</v>
      </c>
      <c r="K66" s="56">
        <v>0.5</v>
      </c>
      <c r="L66" s="56">
        <v>0</v>
      </c>
      <c r="M66" s="56">
        <v>0</v>
      </c>
      <c r="N66" s="56">
        <v>0</v>
      </c>
      <c r="O66" s="56" t="s">
        <v>130</v>
      </c>
      <c r="P66" s="55" t="s">
        <v>130</v>
      </c>
      <c r="Q66" s="57">
        <v>0</v>
      </c>
      <c r="R66" s="56">
        <v>0.5</v>
      </c>
      <c r="S66" s="55">
        <v>0</v>
      </c>
      <c r="T66" s="57">
        <v>0.5</v>
      </c>
      <c r="U66" s="56" t="s">
        <v>696</v>
      </c>
      <c r="V66" s="58">
        <v>0</v>
      </c>
      <c r="W66" s="55">
        <v>0</v>
      </c>
      <c r="X66" s="56">
        <v>0</v>
      </c>
      <c r="Y66" s="55">
        <v>0</v>
      </c>
      <c r="Z66" s="56">
        <v>0</v>
      </c>
      <c r="AA66" s="56">
        <v>1</v>
      </c>
      <c r="AB66" s="56">
        <v>0</v>
      </c>
      <c r="AC66" s="55" t="s">
        <v>91</v>
      </c>
      <c r="AD66" s="59">
        <f t="shared" si="2"/>
        <v>0.5</v>
      </c>
      <c r="AE66" s="59"/>
      <c r="AF66" s="59"/>
      <c r="AG66" s="59"/>
      <c r="AH66" s="59"/>
      <c r="AI66" s="57">
        <v>1</v>
      </c>
      <c r="AJ66" s="57">
        <v>0</v>
      </c>
      <c r="AK66" s="59">
        <f t="shared" si="3"/>
        <v>0.5</v>
      </c>
      <c r="AL66" s="57">
        <v>1</v>
      </c>
      <c r="AM66" s="57">
        <v>0</v>
      </c>
      <c r="AN66" s="59">
        <v>0</v>
      </c>
      <c r="AO66" s="57" t="s">
        <v>130</v>
      </c>
      <c r="AP66" s="57">
        <v>0</v>
      </c>
      <c r="AQ66" s="57">
        <v>0</v>
      </c>
      <c r="AR66" s="57">
        <v>0</v>
      </c>
      <c r="AS66" s="55" t="s">
        <v>91</v>
      </c>
      <c r="AT66" s="55" t="s">
        <v>91</v>
      </c>
      <c r="AU66" s="55">
        <v>1</v>
      </c>
      <c r="AV66" s="55" t="s">
        <v>916</v>
      </c>
      <c r="AW66" s="57">
        <v>0</v>
      </c>
      <c r="AX66" s="55">
        <v>0</v>
      </c>
      <c r="AY66" s="55">
        <v>0</v>
      </c>
      <c r="AZ66" s="57">
        <v>1</v>
      </c>
      <c r="BA66" s="56" t="s">
        <v>777</v>
      </c>
      <c r="BB66" s="56" t="s">
        <v>777</v>
      </c>
      <c r="BC66" s="56" t="s">
        <v>777</v>
      </c>
      <c r="BD66" s="55" t="s">
        <v>777</v>
      </c>
      <c r="BE66" s="55" t="s">
        <v>696</v>
      </c>
      <c r="BF66" s="57" t="s">
        <v>131</v>
      </c>
      <c r="BG66" s="55">
        <v>0</v>
      </c>
      <c r="BH66" s="56">
        <v>0</v>
      </c>
      <c r="BI66" s="58" t="s">
        <v>917</v>
      </c>
      <c r="BJ66" s="56" t="s">
        <v>918</v>
      </c>
      <c r="BK66" s="56" t="s">
        <v>919</v>
      </c>
    </row>
    <row r="67" spans="1:63" x14ac:dyDescent="0.2">
      <c r="A67">
        <f t="shared" si="4"/>
        <v>290</v>
      </c>
      <c r="B67" t="s">
        <v>141</v>
      </c>
      <c r="C67" t="s">
        <v>920</v>
      </c>
      <c r="D67" s="54">
        <v>0.36781609195402298</v>
      </c>
      <c r="E67" t="s">
        <v>701</v>
      </c>
      <c r="F67" t="s">
        <v>90</v>
      </c>
      <c r="G67" s="55">
        <v>1</v>
      </c>
      <c r="H67" s="55">
        <v>0.5</v>
      </c>
      <c r="I67" s="56">
        <v>0</v>
      </c>
      <c r="J67" s="56">
        <v>0</v>
      </c>
      <c r="K67" s="56">
        <v>0</v>
      </c>
      <c r="L67" s="56">
        <v>0</v>
      </c>
      <c r="M67" s="56">
        <v>0</v>
      </c>
      <c r="N67" s="56">
        <v>0</v>
      </c>
      <c r="O67" s="56">
        <v>0.5</v>
      </c>
      <c r="P67" s="55">
        <v>0.5</v>
      </c>
      <c r="Q67" s="57">
        <v>0.5</v>
      </c>
      <c r="R67" s="56">
        <v>0</v>
      </c>
      <c r="S67" s="55">
        <v>0</v>
      </c>
      <c r="T67" s="57">
        <v>0</v>
      </c>
      <c r="U67" s="56">
        <v>1</v>
      </c>
      <c r="V67" s="58" t="s">
        <v>921</v>
      </c>
      <c r="W67" s="55">
        <v>0.5</v>
      </c>
      <c r="X67" s="56">
        <v>1</v>
      </c>
      <c r="Y67" s="55">
        <v>0.5</v>
      </c>
      <c r="Z67" s="56">
        <v>1</v>
      </c>
      <c r="AA67" s="56">
        <v>0.5</v>
      </c>
      <c r="AB67" s="56">
        <v>0</v>
      </c>
      <c r="AC67" s="55" t="s">
        <v>91</v>
      </c>
      <c r="AD67" s="59">
        <f t="shared" si="2"/>
        <v>0</v>
      </c>
      <c r="AE67" s="59"/>
      <c r="AF67" s="59"/>
      <c r="AG67" s="59"/>
      <c r="AH67" s="59"/>
      <c r="AI67" s="57">
        <v>0</v>
      </c>
      <c r="AJ67" s="57">
        <v>0</v>
      </c>
      <c r="AK67" s="59">
        <f t="shared" si="3"/>
        <v>1</v>
      </c>
      <c r="AL67" s="57">
        <v>1</v>
      </c>
      <c r="AM67" s="57">
        <v>1</v>
      </c>
      <c r="AN67" s="59">
        <v>0.5</v>
      </c>
      <c r="AO67" s="57">
        <v>0</v>
      </c>
      <c r="AP67" s="57">
        <v>1</v>
      </c>
      <c r="AQ67" s="57">
        <v>0</v>
      </c>
      <c r="AR67" s="57">
        <v>0</v>
      </c>
      <c r="AS67" s="55" t="s">
        <v>91</v>
      </c>
      <c r="AT67" s="55" t="s">
        <v>91</v>
      </c>
      <c r="AU67" s="55">
        <v>1</v>
      </c>
      <c r="AV67" s="55" t="s">
        <v>922</v>
      </c>
      <c r="AW67" s="57">
        <v>0</v>
      </c>
      <c r="AX67" s="55">
        <v>0</v>
      </c>
      <c r="AY67" s="55">
        <v>0</v>
      </c>
      <c r="AZ67" s="57">
        <v>1</v>
      </c>
      <c r="BA67" s="56" t="s">
        <v>696</v>
      </c>
      <c r="BB67" s="56" t="s">
        <v>696</v>
      </c>
      <c r="BC67" s="56" t="s">
        <v>696</v>
      </c>
      <c r="BD67" s="55" t="s">
        <v>696</v>
      </c>
      <c r="BE67" s="55" t="s">
        <v>696</v>
      </c>
      <c r="BF67" s="57" t="s">
        <v>131</v>
      </c>
      <c r="BG67" s="55">
        <v>0</v>
      </c>
      <c r="BH67" s="56">
        <v>0</v>
      </c>
      <c r="BI67" s="58" t="s">
        <v>923</v>
      </c>
      <c r="BJ67" s="56" t="s">
        <v>924</v>
      </c>
      <c r="BK67" s="56" t="s">
        <v>925</v>
      </c>
    </row>
    <row r="68" spans="1:63" x14ac:dyDescent="0.2">
      <c r="A68">
        <f t="shared" si="4"/>
        <v>295</v>
      </c>
      <c r="B68" t="s">
        <v>141</v>
      </c>
      <c r="C68" t="s">
        <v>926</v>
      </c>
      <c r="D68" s="54">
        <v>0.50495049504950495</v>
      </c>
      <c r="E68" t="s">
        <v>688</v>
      </c>
      <c r="F68" t="s">
        <v>125</v>
      </c>
      <c r="G68" s="55">
        <v>1</v>
      </c>
      <c r="H68" s="55">
        <v>1</v>
      </c>
      <c r="I68" s="56">
        <v>0</v>
      </c>
      <c r="J68" s="56">
        <v>0</v>
      </c>
      <c r="K68" s="56">
        <v>0.5</v>
      </c>
      <c r="L68" s="56">
        <v>0</v>
      </c>
      <c r="M68" s="56">
        <v>0</v>
      </c>
      <c r="N68" s="56">
        <v>0</v>
      </c>
      <c r="O68" s="56">
        <v>0.5</v>
      </c>
      <c r="P68" s="55">
        <v>0.5</v>
      </c>
      <c r="Q68" s="57">
        <v>0.5</v>
      </c>
      <c r="R68" s="56">
        <v>0.5</v>
      </c>
      <c r="S68" s="55">
        <v>0.5</v>
      </c>
      <c r="T68" s="57">
        <v>0.5</v>
      </c>
      <c r="U68" s="56">
        <v>1</v>
      </c>
      <c r="V68" s="58" t="s">
        <v>927</v>
      </c>
      <c r="W68" s="55">
        <v>0.5</v>
      </c>
      <c r="X68" s="56">
        <v>1</v>
      </c>
      <c r="Y68" s="55">
        <v>0.5</v>
      </c>
      <c r="Z68" s="56">
        <v>1</v>
      </c>
      <c r="AA68" s="56">
        <v>0.5</v>
      </c>
      <c r="AB68" s="56">
        <v>0</v>
      </c>
      <c r="AC68" s="55" t="s">
        <v>91</v>
      </c>
      <c r="AD68" s="59">
        <f t="shared" si="2"/>
        <v>1</v>
      </c>
      <c r="AE68" s="59"/>
      <c r="AF68" s="59"/>
      <c r="AG68" s="59"/>
      <c r="AH68" s="59"/>
      <c r="AI68" s="57">
        <v>1</v>
      </c>
      <c r="AJ68" s="57">
        <v>1</v>
      </c>
      <c r="AK68" s="59">
        <f t="shared" si="3"/>
        <v>1</v>
      </c>
      <c r="AL68" s="57">
        <v>1</v>
      </c>
      <c r="AM68" s="57">
        <v>1</v>
      </c>
      <c r="AN68" s="59">
        <v>0</v>
      </c>
      <c r="AO68" s="57" t="s">
        <v>130</v>
      </c>
      <c r="AP68" s="57">
        <v>0</v>
      </c>
      <c r="AQ68" s="57">
        <v>0</v>
      </c>
      <c r="AR68" s="57">
        <v>1</v>
      </c>
      <c r="AS68" s="55" t="s">
        <v>91</v>
      </c>
      <c r="AT68" s="55" t="s">
        <v>91</v>
      </c>
      <c r="AU68" s="55">
        <v>1</v>
      </c>
      <c r="AV68" s="55" t="s">
        <v>928</v>
      </c>
      <c r="AW68" s="57">
        <v>0</v>
      </c>
      <c r="AX68" s="55">
        <v>0</v>
      </c>
      <c r="AY68" s="55">
        <v>0</v>
      </c>
      <c r="AZ68" s="57">
        <v>1</v>
      </c>
      <c r="BA68" s="56">
        <v>1</v>
      </c>
      <c r="BB68" s="56">
        <v>0</v>
      </c>
      <c r="BC68" s="56">
        <v>1</v>
      </c>
      <c r="BD68" s="55">
        <v>0</v>
      </c>
      <c r="BE68" s="55">
        <v>1</v>
      </c>
      <c r="BF68" s="57" t="s">
        <v>131</v>
      </c>
      <c r="BG68" s="55">
        <v>0</v>
      </c>
      <c r="BH68" s="56">
        <v>0</v>
      </c>
      <c r="BI68" s="58" t="s">
        <v>929</v>
      </c>
      <c r="BJ68" s="56" t="s">
        <v>930</v>
      </c>
      <c r="BK68" s="56" t="s">
        <v>931</v>
      </c>
    </row>
    <row r="69" spans="1:63" x14ac:dyDescent="0.2">
      <c r="A69">
        <f t="shared" si="4"/>
        <v>300</v>
      </c>
      <c r="B69" t="s">
        <v>141</v>
      </c>
      <c r="C69" t="s">
        <v>932</v>
      </c>
      <c r="D69" s="54">
        <v>0.57623762376237631</v>
      </c>
      <c r="E69" t="s">
        <v>688</v>
      </c>
      <c r="F69" t="s">
        <v>90</v>
      </c>
      <c r="G69" s="55">
        <v>0.30000000000000004</v>
      </c>
      <c r="H69" s="55">
        <v>0.5</v>
      </c>
      <c r="I69" s="56">
        <v>0.5</v>
      </c>
      <c r="J69" s="56">
        <v>0</v>
      </c>
      <c r="K69" s="56">
        <v>0.5</v>
      </c>
      <c r="L69" s="56">
        <v>0</v>
      </c>
      <c r="M69" s="56">
        <v>0</v>
      </c>
      <c r="N69" s="56">
        <v>0</v>
      </c>
      <c r="O69" s="56">
        <v>1</v>
      </c>
      <c r="P69" s="55">
        <v>1</v>
      </c>
      <c r="Q69" s="57">
        <v>1</v>
      </c>
      <c r="R69" s="56">
        <v>1</v>
      </c>
      <c r="S69" s="55">
        <v>0.5</v>
      </c>
      <c r="T69" s="57">
        <v>1</v>
      </c>
      <c r="U69" s="56">
        <v>0</v>
      </c>
      <c r="V69" s="58" t="s">
        <v>696</v>
      </c>
      <c r="W69" s="55">
        <v>1</v>
      </c>
      <c r="X69" s="56">
        <v>1</v>
      </c>
      <c r="Y69" s="55">
        <v>1</v>
      </c>
      <c r="Z69" s="56">
        <v>1</v>
      </c>
      <c r="AA69" s="56">
        <v>1</v>
      </c>
      <c r="AB69" s="56">
        <v>1</v>
      </c>
      <c r="AC69" s="55" t="s">
        <v>91</v>
      </c>
      <c r="AD69" s="59">
        <f t="shared" si="2"/>
        <v>0.5</v>
      </c>
      <c r="AE69" s="59"/>
      <c r="AF69" s="59"/>
      <c r="AG69" s="59"/>
      <c r="AH69" s="59"/>
      <c r="AI69" s="57">
        <v>1</v>
      </c>
      <c r="AJ69" s="57">
        <v>0</v>
      </c>
      <c r="AK69" s="59">
        <f t="shared" si="3"/>
        <v>0.5</v>
      </c>
      <c r="AL69" s="57">
        <v>1</v>
      </c>
      <c r="AM69" s="57">
        <v>0</v>
      </c>
      <c r="AN69" s="59">
        <v>0.5</v>
      </c>
      <c r="AO69" s="57">
        <v>0</v>
      </c>
      <c r="AP69" s="57">
        <v>1</v>
      </c>
      <c r="AQ69" s="57">
        <v>0</v>
      </c>
      <c r="AR69" s="57">
        <v>1</v>
      </c>
      <c r="AS69" s="55" t="s">
        <v>91</v>
      </c>
      <c r="AT69" s="55" t="s">
        <v>91</v>
      </c>
      <c r="AU69" s="55">
        <v>1</v>
      </c>
      <c r="AV69" s="55" t="s">
        <v>933</v>
      </c>
      <c r="AW69" s="57">
        <v>0</v>
      </c>
      <c r="AX69" s="55">
        <v>0</v>
      </c>
      <c r="AY69" s="55">
        <v>0</v>
      </c>
      <c r="AZ69" s="57">
        <v>0</v>
      </c>
      <c r="BA69" s="56">
        <v>1</v>
      </c>
      <c r="BB69" s="56">
        <v>0</v>
      </c>
      <c r="BC69" s="56">
        <v>1</v>
      </c>
      <c r="BD69" s="55">
        <v>0</v>
      </c>
      <c r="BE69" s="55">
        <v>0.5</v>
      </c>
      <c r="BF69" s="57" t="s">
        <v>131</v>
      </c>
      <c r="BG69" s="55">
        <v>0</v>
      </c>
      <c r="BH69" s="56">
        <v>1</v>
      </c>
      <c r="BI69" s="58" t="s">
        <v>934</v>
      </c>
      <c r="BJ69" s="56" t="s">
        <v>935</v>
      </c>
      <c r="BK69" s="56">
        <v>0</v>
      </c>
    </row>
    <row r="70" spans="1:63" x14ac:dyDescent="0.2">
      <c r="A70">
        <f t="shared" si="4"/>
        <v>305</v>
      </c>
      <c r="B70" t="s">
        <v>141</v>
      </c>
      <c r="C70" s="63" t="s">
        <v>936</v>
      </c>
      <c r="D70" s="54">
        <v>0.2457420924574209</v>
      </c>
      <c r="E70" t="s">
        <v>701</v>
      </c>
      <c r="F70" s="63" t="s">
        <v>123</v>
      </c>
      <c r="G70" s="55">
        <v>1</v>
      </c>
      <c r="H70" s="55">
        <v>0</v>
      </c>
      <c r="I70" s="56">
        <v>0</v>
      </c>
      <c r="J70" s="56">
        <v>0</v>
      </c>
      <c r="K70" s="56">
        <v>0.5</v>
      </c>
      <c r="L70" s="56">
        <v>0</v>
      </c>
      <c r="M70" s="56">
        <v>0</v>
      </c>
      <c r="N70" s="56">
        <v>0</v>
      </c>
      <c r="O70" s="56" t="s">
        <v>130</v>
      </c>
      <c r="P70" s="55" t="s">
        <v>130</v>
      </c>
      <c r="Q70" s="57">
        <v>0</v>
      </c>
      <c r="R70" s="56">
        <v>0</v>
      </c>
      <c r="S70" s="55">
        <v>0</v>
      </c>
      <c r="T70" s="57">
        <v>0</v>
      </c>
      <c r="U70" s="56">
        <v>0</v>
      </c>
      <c r="V70" s="58" t="s">
        <v>696</v>
      </c>
      <c r="W70" s="55">
        <v>0.5</v>
      </c>
      <c r="X70" s="56">
        <v>1</v>
      </c>
      <c r="Y70" s="55">
        <v>0</v>
      </c>
      <c r="Z70" s="56">
        <v>0</v>
      </c>
      <c r="AA70" s="56">
        <v>1</v>
      </c>
      <c r="AB70" s="56">
        <v>0.5</v>
      </c>
      <c r="AC70" s="55" t="s">
        <v>91</v>
      </c>
      <c r="AD70" s="59">
        <f t="shared" si="2"/>
        <v>0</v>
      </c>
      <c r="AE70" s="59"/>
      <c r="AF70" s="59"/>
      <c r="AG70" s="59"/>
      <c r="AH70" s="59"/>
      <c r="AI70" s="57">
        <v>0</v>
      </c>
      <c r="AJ70" s="57">
        <v>0</v>
      </c>
      <c r="AK70" s="59">
        <f t="shared" si="3"/>
        <v>0</v>
      </c>
      <c r="AL70" s="57">
        <v>0</v>
      </c>
      <c r="AM70" s="57">
        <v>0</v>
      </c>
      <c r="AN70" s="59">
        <v>0</v>
      </c>
      <c r="AO70" s="57" t="s">
        <v>130</v>
      </c>
      <c r="AP70" s="57">
        <v>0</v>
      </c>
      <c r="AQ70" s="57">
        <v>0</v>
      </c>
      <c r="AR70" s="57">
        <v>0</v>
      </c>
      <c r="AS70" s="55" t="s">
        <v>91</v>
      </c>
      <c r="AT70" s="55" t="s">
        <v>91</v>
      </c>
      <c r="AU70" s="55">
        <v>1</v>
      </c>
      <c r="AV70" s="55" t="s">
        <v>937</v>
      </c>
      <c r="AW70" s="57">
        <v>1</v>
      </c>
      <c r="AX70" s="55">
        <v>0</v>
      </c>
      <c r="AY70" s="55">
        <v>0.5</v>
      </c>
      <c r="AZ70" s="57">
        <v>0</v>
      </c>
      <c r="BA70" s="56" t="s">
        <v>696</v>
      </c>
      <c r="BB70" s="56" t="s">
        <v>696</v>
      </c>
      <c r="BC70" s="56" t="s">
        <v>696</v>
      </c>
      <c r="BD70" s="55" t="s">
        <v>696</v>
      </c>
      <c r="BE70" s="55" t="s">
        <v>696</v>
      </c>
      <c r="BF70" s="57" t="s">
        <v>131</v>
      </c>
      <c r="BG70" s="55">
        <v>0</v>
      </c>
      <c r="BH70" s="56">
        <v>0</v>
      </c>
      <c r="BI70" s="58" t="s">
        <v>938</v>
      </c>
      <c r="BJ70" s="56" t="s">
        <v>939</v>
      </c>
      <c r="BK70" s="56" t="s">
        <v>890</v>
      </c>
    </row>
    <row r="71" spans="1:63" x14ac:dyDescent="0.2">
      <c r="A71">
        <f t="shared" si="4"/>
        <v>310</v>
      </c>
      <c r="B71" t="s">
        <v>141</v>
      </c>
      <c r="C71" s="63" t="s">
        <v>940</v>
      </c>
      <c r="D71" s="84">
        <v>0.1176470588235294</v>
      </c>
      <c r="E71" t="s">
        <v>701</v>
      </c>
      <c r="F71" s="63" t="s">
        <v>123</v>
      </c>
      <c r="G71" s="55">
        <v>1</v>
      </c>
      <c r="H71" s="55">
        <v>0.5</v>
      </c>
      <c r="I71" s="56">
        <v>0</v>
      </c>
      <c r="J71" s="56">
        <v>0</v>
      </c>
      <c r="K71" s="56">
        <v>0</v>
      </c>
      <c r="L71" s="56">
        <v>0</v>
      </c>
      <c r="M71" s="56">
        <v>0</v>
      </c>
      <c r="N71" s="56">
        <v>0</v>
      </c>
      <c r="O71" s="56" t="s">
        <v>130</v>
      </c>
      <c r="P71" s="55" t="s">
        <v>130</v>
      </c>
      <c r="Q71" s="57">
        <v>0</v>
      </c>
      <c r="R71" s="56" t="s">
        <v>130</v>
      </c>
      <c r="S71" s="55" t="s">
        <v>130</v>
      </c>
      <c r="T71" s="57">
        <v>0</v>
      </c>
      <c r="U71" s="56">
        <v>0</v>
      </c>
      <c r="V71" s="58" t="s">
        <v>696</v>
      </c>
      <c r="W71" s="55">
        <v>0</v>
      </c>
      <c r="X71" s="56">
        <v>0</v>
      </c>
      <c r="Y71" s="55">
        <v>0</v>
      </c>
      <c r="Z71" s="56">
        <v>0</v>
      </c>
      <c r="AA71" s="56">
        <v>1</v>
      </c>
      <c r="AB71" s="56">
        <v>0</v>
      </c>
      <c r="AC71" s="55" t="s">
        <v>91</v>
      </c>
      <c r="AD71" s="59">
        <f t="shared" si="2"/>
        <v>0</v>
      </c>
      <c r="AE71" s="59"/>
      <c r="AF71" s="59"/>
      <c r="AG71" s="59"/>
      <c r="AH71" s="59"/>
      <c r="AI71" s="57">
        <v>0</v>
      </c>
      <c r="AJ71" s="57">
        <v>0</v>
      </c>
      <c r="AK71" s="59">
        <f t="shared" si="3"/>
        <v>0</v>
      </c>
      <c r="AL71" s="57">
        <v>0</v>
      </c>
      <c r="AM71" s="57">
        <v>0</v>
      </c>
      <c r="AN71" s="59">
        <v>0</v>
      </c>
      <c r="AO71" s="57" t="s">
        <v>130</v>
      </c>
      <c r="AP71" s="57">
        <v>0</v>
      </c>
      <c r="AQ71" s="57">
        <v>0</v>
      </c>
      <c r="AR71" s="57">
        <v>0</v>
      </c>
      <c r="AS71" s="55" t="s">
        <v>91</v>
      </c>
      <c r="AT71" s="55" t="s">
        <v>91</v>
      </c>
      <c r="AU71" s="55">
        <v>1</v>
      </c>
      <c r="AV71" s="55" t="s">
        <v>941</v>
      </c>
      <c r="AW71" s="57">
        <v>1</v>
      </c>
      <c r="AX71" s="55">
        <v>0</v>
      </c>
      <c r="AY71" s="55">
        <v>0</v>
      </c>
      <c r="AZ71" s="57">
        <v>0</v>
      </c>
      <c r="BA71" s="56" t="s">
        <v>696</v>
      </c>
      <c r="BB71" s="56" t="s">
        <v>696</v>
      </c>
      <c r="BC71" s="56" t="s">
        <v>696</v>
      </c>
      <c r="BD71" s="55" t="s">
        <v>696</v>
      </c>
      <c r="BE71" s="55" t="s">
        <v>696</v>
      </c>
      <c r="BF71" s="57" t="s">
        <v>131</v>
      </c>
      <c r="BG71" s="55">
        <v>0</v>
      </c>
      <c r="BH71" s="56">
        <v>0</v>
      </c>
      <c r="BI71" s="58" t="s">
        <v>393</v>
      </c>
      <c r="BJ71" s="56" t="s">
        <v>942</v>
      </c>
      <c r="BK71" s="56" t="s">
        <v>943</v>
      </c>
    </row>
    <row r="72" spans="1:63" x14ac:dyDescent="0.2">
      <c r="A72">
        <f t="shared" si="4"/>
        <v>315</v>
      </c>
      <c r="B72" t="s">
        <v>141</v>
      </c>
      <c r="C72" t="s">
        <v>944</v>
      </c>
      <c r="D72" s="54">
        <v>0.38202247191011235</v>
      </c>
      <c r="E72" t="s">
        <v>701</v>
      </c>
      <c r="F72" t="s">
        <v>90</v>
      </c>
      <c r="G72" s="55">
        <v>1</v>
      </c>
      <c r="H72" s="55">
        <v>1</v>
      </c>
      <c r="I72" s="56">
        <v>0</v>
      </c>
      <c r="J72" s="56">
        <v>0</v>
      </c>
      <c r="K72" s="56">
        <v>0.5</v>
      </c>
      <c r="L72" s="56">
        <v>0</v>
      </c>
      <c r="M72" s="56">
        <v>0</v>
      </c>
      <c r="N72" s="56">
        <v>0</v>
      </c>
      <c r="O72" s="56" t="s">
        <v>130</v>
      </c>
      <c r="P72" s="55" t="s">
        <v>130</v>
      </c>
      <c r="Q72" s="57">
        <v>0</v>
      </c>
      <c r="R72" s="56">
        <v>0.5</v>
      </c>
      <c r="S72" s="55">
        <v>0</v>
      </c>
      <c r="T72" s="57">
        <v>0.5</v>
      </c>
      <c r="U72" s="56">
        <v>0</v>
      </c>
      <c r="V72" s="58" t="s">
        <v>696</v>
      </c>
      <c r="W72" s="55">
        <v>0.5</v>
      </c>
      <c r="X72" s="56">
        <v>1</v>
      </c>
      <c r="Y72" s="55">
        <v>0</v>
      </c>
      <c r="Z72" s="56">
        <v>0</v>
      </c>
      <c r="AA72" s="56">
        <v>1</v>
      </c>
      <c r="AB72" s="56">
        <v>0</v>
      </c>
      <c r="AC72" s="55" t="s">
        <v>91</v>
      </c>
      <c r="AD72" s="59">
        <f t="shared" si="2"/>
        <v>0</v>
      </c>
      <c r="AE72" s="59"/>
      <c r="AF72" s="59"/>
      <c r="AG72" s="59"/>
      <c r="AH72" s="59"/>
      <c r="AI72" s="57">
        <v>0</v>
      </c>
      <c r="AJ72" s="57">
        <v>0</v>
      </c>
      <c r="AK72" s="59">
        <f t="shared" si="3"/>
        <v>1</v>
      </c>
      <c r="AL72" s="57">
        <v>1</v>
      </c>
      <c r="AM72" s="57">
        <v>1</v>
      </c>
      <c r="AN72" s="59">
        <v>0</v>
      </c>
      <c r="AO72" s="57" t="s">
        <v>130</v>
      </c>
      <c r="AP72" s="57">
        <v>0</v>
      </c>
      <c r="AQ72" s="57">
        <v>0</v>
      </c>
      <c r="AR72" s="57">
        <v>0</v>
      </c>
      <c r="AS72" s="55" t="s">
        <v>91</v>
      </c>
      <c r="AT72" s="55" t="s">
        <v>91</v>
      </c>
      <c r="AU72" s="55">
        <v>1</v>
      </c>
      <c r="AV72" s="55" t="s">
        <v>945</v>
      </c>
      <c r="AW72" s="57">
        <v>0</v>
      </c>
      <c r="AX72" s="55">
        <v>0</v>
      </c>
      <c r="AY72" s="55">
        <v>0</v>
      </c>
      <c r="AZ72" s="57">
        <v>1</v>
      </c>
      <c r="BA72" s="56">
        <v>0</v>
      </c>
      <c r="BB72" s="56" t="s">
        <v>696</v>
      </c>
      <c r="BC72" s="56" t="s">
        <v>696</v>
      </c>
      <c r="BD72" s="55">
        <v>1</v>
      </c>
      <c r="BE72" s="55">
        <v>1</v>
      </c>
      <c r="BF72" s="57" t="s">
        <v>131</v>
      </c>
      <c r="BG72" s="55">
        <v>0</v>
      </c>
      <c r="BH72" s="56">
        <v>1</v>
      </c>
      <c r="BI72" s="58" t="s">
        <v>946</v>
      </c>
      <c r="BJ72" s="56" t="s">
        <v>947</v>
      </c>
      <c r="BK72" s="56" t="s">
        <v>948</v>
      </c>
    </row>
    <row r="73" spans="1:63" x14ac:dyDescent="0.2">
      <c r="A73">
        <f t="shared" si="4"/>
        <v>320</v>
      </c>
      <c r="B73" t="s">
        <v>141</v>
      </c>
      <c r="C73" t="s">
        <v>949</v>
      </c>
      <c r="D73" s="54">
        <v>0.36831683168316837</v>
      </c>
      <c r="E73" t="s">
        <v>701</v>
      </c>
      <c r="F73" t="s">
        <v>90</v>
      </c>
      <c r="G73" s="55">
        <v>0.8</v>
      </c>
      <c r="H73" s="55">
        <v>0.5</v>
      </c>
      <c r="I73" s="56">
        <v>0</v>
      </c>
      <c r="J73" s="56">
        <v>0</v>
      </c>
      <c r="K73" s="56">
        <v>0</v>
      </c>
      <c r="L73" s="56">
        <v>0</v>
      </c>
      <c r="M73" s="56">
        <v>0</v>
      </c>
      <c r="N73" s="56">
        <v>0</v>
      </c>
      <c r="O73" s="56">
        <v>0</v>
      </c>
      <c r="P73" s="55">
        <v>0</v>
      </c>
      <c r="Q73" s="57">
        <v>0</v>
      </c>
      <c r="R73" s="56">
        <v>0</v>
      </c>
      <c r="S73" s="55">
        <v>0</v>
      </c>
      <c r="T73" s="57">
        <v>0</v>
      </c>
      <c r="U73" s="56">
        <v>1</v>
      </c>
      <c r="V73" s="58" t="s">
        <v>950</v>
      </c>
      <c r="W73" s="55">
        <v>0.5</v>
      </c>
      <c r="X73" s="56">
        <v>1</v>
      </c>
      <c r="Y73" s="55">
        <v>0</v>
      </c>
      <c r="Z73" s="56">
        <v>0</v>
      </c>
      <c r="AA73" s="56">
        <v>1</v>
      </c>
      <c r="AB73" s="56">
        <v>0</v>
      </c>
      <c r="AC73" s="55" t="s">
        <v>91</v>
      </c>
      <c r="AD73" s="59">
        <f t="shared" si="2"/>
        <v>1</v>
      </c>
      <c r="AE73" s="59"/>
      <c r="AF73" s="59"/>
      <c r="AG73" s="59"/>
      <c r="AH73" s="59"/>
      <c r="AI73" s="57">
        <v>1</v>
      </c>
      <c r="AJ73" s="57">
        <v>1</v>
      </c>
      <c r="AK73" s="59">
        <f t="shared" si="3"/>
        <v>0</v>
      </c>
      <c r="AL73" s="57">
        <v>0</v>
      </c>
      <c r="AM73" s="57">
        <v>0</v>
      </c>
      <c r="AN73" s="59">
        <v>1</v>
      </c>
      <c r="AO73" s="57">
        <v>1</v>
      </c>
      <c r="AP73" s="57">
        <v>0</v>
      </c>
      <c r="AQ73" s="57">
        <v>0</v>
      </c>
      <c r="AR73" s="57">
        <v>0</v>
      </c>
      <c r="AS73" s="55" t="s">
        <v>91</v>
      </c>
      <c r="AT73" s="55" t="s">
        <v>91</v>
      </c>
      <c r="AU73" s="55">
        <v>1</v>
      </c>
      <c r="AV73" s="55" t="s">
        <v>951</v>
      </c>
      <c r="AW73" s="57">
        <v>0</v>
      </c>
      <c r="AX73" s="55">
        <v>0.5</v>
      </c>
      <c r="AY73" s="55">
        <v>0</v>
      </c>
      <c r="AZ73" s="57">
        <v>1</v>
      </c>
      <c r="BA73" s="56">
        <v>1</v>
      </c>
      <c r="BB73" s="56">
        <v>0</v>
      </c>
      <c r="BC73" s="56">
        <v>1</v>
      </c>
      <c r="BD73" s="55">
        <v>0</v>
      </c>
      <c r="BE73" s="55">
        <v>1</v>
      </c>
      <c r="BF73" s="57" t="s">
        <v>131</v>
      </c>
      <c r="BG73" s="55">
        <v>0</v>
      </c>
      <c r="BH73" s="56">
        <v>0</v>
      </c>
      <c r="BI73" s="58" t="s">
        <v>952</v>
      </c>
      <c r="BJ73" s="56" t="s">
        <v>953</v>
      </c>
      <c r="BK73" s="56" t="s">
        <v>890</v>
      </c>
    </row>
    <row r="74" spans="1:63" x14ac:dyDescent="0.2">
      <c r="A74">
        <f t="shared" si="4"/>
        <v>325</v>
      </c>
      <c r="B74" t="s">
        <v>141</v>
      </c>
      <c r="C74" t="s">
        <v>954</v>
      </c>
      <c r="D74" s="54">
        <v>0.70309278350515469</v>
      </c>
      <c r="E74" t="s">
        <v>682</v>
      </c>
      <c r="F74" t="s">
        <v>90</v>
      </c>
      <c r="G74" s="55">
        <v>0.8</v>
      </c>
      <c r="H74" s="55">
        <v>1</v>
      </c>
      <c r="I74" s="56">
        <v>1</v>
      </c>
      <c r="J74" s="56">
        <v>0</v>
      </c>
      <c r="K74" s="56">
        <v>0.5</v>
      </c>
      <c r="L74" s="56">
        <v>1</v>
      </c>
      <c r="M74" s="56">
        <v>0</v>
      </c>
      <c r="N74" s="56">
        <v>0</v>
      </c>
      <c r="O74" s="56">
        <v>0</v>
      </c>
      <c r="P74" s="55">
        <v>0</v>
      </c>
      <c r="Q74" s="57">
        <v>0</v>
      </c>
      <c r="R74" s="56">
        <v>1</v>
      </c>
      <c r="S74" s="55">
        <v>0</v>
      </c>
      <c r="T74" s="57">
        <v>1</v>
      </c>
      <c r="U74" s="56">
        <v>0</v>
      </c>
      <c r="V74" s="58" t="s">
        <v>696</v>
      </c>
      <c r="W74" s="55">
        <v>1</v>
      </c>
      <c r="X74" s="56">
        <v>1</v>
      </c>
      <c r="Y74" s="55">
        <v>0.5</v>
      </c>
      <c r="Z74" s="56">
        <v>1</v>
      </c>
      <c r="AA74" s="56">
        <v>1</v>
      </c>
      <c r="AB74" s="56">
        <v>0</v>
      </c>
      <c r="AC74" s="55" t="s">
        <v>91</v>
      </c>
      <c r="AD74" s="59">
        <f t="shared" si="2"/>
        <v>1</v>
      </c>
      <c r="AE74" s="59"/>
      <c r="AF74" s="59"/>
      <c r="AG74" s="59"/>
      <c r="AH74" s="59"/>
      <c r="AI74" s="57">
        <v>1</v>
      </c>
      <c r="AJ74" s="57">
        <v>1</v>
      </c>
      <c r="AK74" s="59">
        <f t="shared" si="3"/>
        <v>0.5</v>
      </c>
      <c r="AL74" s="57">
        <v>0</v>
      </c>
      <c r="AM74" s="57">
        <v>1</v>
      </c>
      <c r="AN74" s="59">
        <v>0.5</v>
      </c>
      <c r="AO74" s="57">
        <v>0</v>
      </c>
      <c r="AP74" s="57">
        <v>0</v>
      </c>
      <c r="AQ74" s="57">
        <v>1</v>
      </c>
      <c r="AR74" s="57">
        <v>1</v>
      </c>
      <c r="AS74" s="55" t="s">
        <v>91</v>
      </c>
      <c r="AT74" s="55" t="s">
        <v>91</v>
      </c>
      <c r="AU74" s="55">
        <v>1</v>
      </c>
      <c r="AV74" s="55" t="s">
        <v>955</v>
      </c>
      <c r="AW74" s="57">
        <v>0</v>
      </c>
      <c r="AX74" s="55">
        <v>1</v>
      </c>
      <c r="AY74" s="55">
        <v>1</v>
      </c>
      <c r="AZ74" s="57">
        <v>0</v>
      </c>
      <c r="BA74" s="56">
        <v>1</v>
      </c>
      <c r="BB74" s="56">
        <v>0</v>
      </c>
      <c r="BC74" s="56">
        <v>1</v>
      </c>
      <c r="BD74" s="55" t="s">
        <v>777</v>
      </c>
      <c r="BE74" s="55">
        <v>1</v>
      </c>
      <c r="BF74" s="57" t="s">
        <v>131</v>
      </c>
      <c r="BG74" s="55">
        <v>1</v>
      </c>
      <c r="BH74" s="56">
        <v>1</v>
      </c>
      <c r="BI74" s="58" t="s">
        <v>956</v>
      </c>
      <c r="BJ74" s="56" t="s">
        <v>957</v>
      </c>
      <c r="BK74" s="56" t="s">
        <v>958</v>
      </c>
    </row>
    <row r="75" spans="1:63" x14ac:dyDescent="0.2">
      <c r="A75">
        <f t="shared" si="4"/>
        <v>330</v>
      </c>
      <c r="B75" t="s">
        <v>141</v>
      </c>
      <c r="C75" t="s">
        <v>959</v>
      </c>
      <c r="D75" s="54">
        <v>0.38515081206496521</v>
      </c>
      <c r="E75" t="s">
        <v>701</v>
      </c>
      <c r="F75" t="s">
        <v>90</v>
      </c>
      <c r="G75" s="55">
        <v>1</v>
      </c>
      <c r="H75" s="55">
        <v>0.5</v>
      </c>
      <c r="I75" s="56">
        <v>0.5</v>
      </c>
      <c r="J75" s="56">
        <v>0</v>
      </c>
      <c r="K75" s="56">
        <v>0.5</v>
      </c>
      <c r="L75" s="56">
        <v>1</v>
      </c>
      <c r="M75" s="56">
        <v>0</v>
      </c>
      <c r="N75" s="56">
        <v>0</v>
      </c>
      <c r="O75" s="56">
        <v>0.5</v>
      </c>
      <c r="P75" s="55">
        <v>1</v>
      </c>
      <c r="Q75" s="57">
        <v>0.5</v>
      </c>
      <c r="R75" s="56">
        <v>0</v>
      </c>
      <c r="S75" s="55">
        <v>0</v>
      </c>
      <c r="T75" s="57">
        <v>0</v>
      </c>
      <c r="U75" s="56">
        <v>0</v>
      </c>
      <c r="V75" s="58" t="s">
        <v>696</v>
      </c>
      <c r="W75" s="55">
        <v>1</v>
      </c>
      <c r="X75" s="56">
        <v>1</v>
      </c>
      <c r="Y75" s="55">
        <v>1</v>
      </c>
      <c r="Z75" s="56">
        <v>1</v>
      </c>
      <c r="AA75" s="56">
        <v>0</v>
      </c>
      <c r="AB75" s="56">
        <v>0</v>
      </c>
      <c r="AC75" s="55" t="s">
        <v>91</v>
      </c>
      <c r="AD75" s="59">
        <f t="shared" si="2"/>
        <v>0</v>
      </c>
      <c r="AE75" s="59"/>
      <c r="AF75" s="59"/>
      <c r="AG75" s="59"/>
      <c r="AH75" s="59"/>
      <c r="AI75" s="57">
        <v>0</v>
      </c>
      <c r="AJ75" s="57">
        <v>0</v>
      </c>
      <c r="AK75" s="59">
        <f t="shared" si="3"/>
        <v>0</v>
      </c>
      <c r="AL75" s="57">
        <v>0</v>
      </c>
      <c r="AM75" s="57">
        <v>0</v>
      </c>
      <c r="AN75" s="59">
        <v>0</v>
      </c>
      <c r="AO75" s="57" t="s">
        <v>130</v>
      </c>
      <c r="AP75" s="57">
        <v>0</v>
      </c>
      <c r="AQ75" s="57">
        <v>0</v>
      </c>
      <c r="AR75" s="57">
        <v>0</v>
      </c>
      <c r="AS75" s="55" t="s">
        <v>91</v>
      </c>
      <c r="AT75" s="55" t="s">
        <v>91</v>
      </c>
      <c r="AU75" s="55">
        <v>0</v>
      </c>
      <c r="AV75" s="55" t="s">
        <v>960</v>
      </c>
      <c r="AW75" s="57">
        <v>0</v>
      </c>
      <c r="AX75" s="55">
        <v>0.5</v>
      </c>
      <c r="AY75" s="55">
        <v>1</v>
      </c>
      <c r="AZ75" s="57">
        <v>0</v>
      </c>
      <c r="BA75" s="56" t="s">
        <v>696</v>
      </c>
      <c r="BB75" s="56" t="s">
        <v>696</v>
      </c>
      <c r="BC75" s="56" t="s">
        <v>696</v>
      </c>
      <c r="BD75" s="55" t="s">
        <v>696</v>
      </c>
      <c r="BE75" s="55" t="s">
        <v>696</v>
      </c>
      <c r="BF75" s="57" t="s">
        <v>131</v>
      </c>
      <c r="BG75" s="55">
        <v>0</v>
      </c>
      <c r="BH75" s="56">
        <v>0</v>
      </c>
      <c r="BI75" s="58" t="s">
        <v>961</v>
      </c>
      <c r="BJ75" s="56" t="s">
        <v>957</v>
      </c>
      <c r="BK75" s="56" t="s">
        <v>962</v>
      </c>
    </row>
    <row r="76" spans="1:63" x14ac:dyDescent="0.2">
      <c r="A76">
        <f t="shared" si="4"/>
        <v>335</v>
      </c>
      <c r="B76" t="s">
        <v>141</v>
      </c>
      <c r="C76" t="s">
        <v>963</v>
      </c>
      <c r="D76" s="54">
        <v>0.65822784810126578</v>
      </c>
      <c r="E76" t="s">
        <v>682</v>
      </c>
      <c r="F76" t="s">
        <v>90</v>
      </c>
      <c r="G76" s="55">
        <v>0.5</v>
      </c>
      <c r="H76" s="55">
        <v>1</v>
      </c>
      <c r="I76" s="56">
        <v>0.5</v>
      </c>
      <c r="J76" s="56">
        <v>0.5</v>
      </c>
      <c r="K76" s="56">
        <v>0.5</v>
      </c>
      <c r="L76" s="56">
        <v>1</v>
      </c>
      <c r="M76" s="56">
        <v>0</v>
      </c>
      <c r="N76" s="56">
        <v>0</v>
      </c>
      <c r="O76" s="56">
        <v>0.5</v>
      </c>
      <c r="P76" s="55">
        <v>1</v>
      </c>
      <c r="Q76" s="57">
        <v>0.5</v>
      </c>
      <c r="R76" s="56">
        <v>0.5</v>
      </c>
      <c r="S76" s="55">
        <v>0.5</v>
      </c>
      <c r="T76" s="57">
        <v>0.5</v>
      </c>
      <c r="U76" s="56">
        <v>1</v>
      </c>
      <c r="V76" s="58" t="s">
        <v>964</v>
      </c>
      <c r="W76" s="55">
        <v>0.5</v>
      </c>
      <c r="X76" s="56">
        <v>1</v>
      </c>
      <c r="Y76" s="55">
        <v>0.5</v>
      </c>
      <c r="Z76" s="56">
        <v>1</v>
      </c>
      <c r="AA76" s="56">
        <v>1</v>
      </c>
      <c r="AB76" s="56">
        <v>0.5</v>
      </c>
      <c r="AC76" s="55" t="s">
        <v>91</v>
      </c>
      <c r="AD76" s="59">
        <f t="shared" si="2"/>
        <v>1</v>
      </c>
      <c r="AE76" s="59"/>
      <c r="AF76" s="59"/>
      <c r="AG76" s="59"/>
      <c r="AH76" s="59"/>
      <c r="AI76" s="57">
        <v>1</v>
      </c>
      <c r="AJ76" s="57">
        <v>1</v>
      </c>
      <c r="AK76" s="59">
        <f t="shared" si="3"/>
        <v>1</v>
      </c>
      <c r="AL76" s="57">
        <v>1</v>
      </c>
      <c r="AM76" s="57">
        <v>1</v>
      </c>
      <c r="AN76" s="59" t="s">
        <v>130</v>
      </c>
      <c r="AO76" s="57" t="s">
        <v>130</v>
      </c>
      <c r="AP76" s="57">
        <v>0</v>
      </c>
      <c r="AQ76" s="57">
        <v>0</v>
      </c>
      <c r="AR76" s="57" t="s">
        <v>130</v>
      </c>
      <c r="AS76" s="55" t="s">
        <v>91</v>
      </c>
      <c r="AT76" s="55" t="s">
        <v>91</v>
      </c>
      <c r="AU76" s="55">
        <v>1</v>
      </c>
      <c r="AV76" s="55" t="s">
        <v>965</v>
      </c>
      <c r="AW76" s="57">
        <v>0</v>
      </c>
      <c r="AX76" s="55">
        <v>0</v>
      </c>
      <c r="AY76" s="55">
        <v>0.5</v>
      </c>
      <c r="AZ76" s="57">
        <v>0</v>
      </c>
      <c r="BA76" s="56" t="s">
        <v>696</v>
      </c>
      <c r="BB76" s="56" t="s">
        <v>696</v>
      </c>
      <c r="BC76" s="56" t="s">
        <v>696</v>
      </c>
      <c r="BD76" s="55" t="s">
        <v>696</v>
      </c>
      <c r="BE76" s="55" t="s">
        <v>696</v>
      </c>
      <c r="BF76" s="57" t="s">
        <v>131</v>
      </c>
      <c r="BG76" s="55">
        <v>1</v>
      </c>
      <c r="BH76" s="56">
        <v>0</v>
      </c>
      <c r="BI76" s="58" t="s">
        <v>966</v>
      </c>
      <c r="BJ76" s="56" t="s">
        <v>967</v>
      </c>
      <c r="BK76" s="56" t="s">
        <v>968</v>
      </c>
    </row>
    <row r="77" spans="1:63" x14ac:dyDescent="0.2">
      <c r="A77">
        <f t="shared" si="4"/>
        <v>340</v>
      </c>
      <c r="B77" t="s">
        <v>141</v>
      </c>
      <c r="C77" t="s">
        <v>969</v>
      </c>
      <c r="D77" s="54">
        <v>0.62650602409638556</v>
      </c>
      <c r="E77" t="s">
        <v>682</v>
      </c>
      <c r="F77" t="s">
        <v>90</v>
      </c>
      <c r="G77" s="55">
        <v>1</v>
      </c>
      <c r="H77" s="55">
        <v>0.5</v>
      </c>
      <c r="I77" s="56">
        <v>0</v>
      </c>
      <c r="J77" s="56">
        <v>0</v>
      </c>
      <c r="K77" s="56">
        <v>0</v>
      </c>
      <c r="L77" s="56">
        <v>0</v>
      </c>
      <c r="M77" s="56">
        <v>0</v>
      </c>
      <c r="N77" s="56">
        <v>0</v>
      </c>
      <c r="O77" s="56">
        <v>0.5</v>
      </c>
      <c r="P77" s="55">
        <v>0.5</v>
      </c>
      <c r="Q77" s="57">
        <v>0.5</v>
      </c>
      <c r="R77" s="56" t="s">
        <v>130</v>
      </c>
      <c r="S77" s="55" t="s">
        <v>130</v>
      </c>
      <c r="T77" s="57">
        <v>0</v>
      </c>
      <c r="U77" s="56">
        <v>1</v>
      </c>
      <c r="V77" s="58" t="s">
        <v>970</v>
      </c>
      <c r="W77" s="55">
        <v>0.5</v>
      </c>
      <c r="X77" s="56">
        <v>1</v>
      </c>
      <c r="Y77" s="55">
        <v>0.5</v>
      </c>
      <c r="Z77" s="56">
        <v>1</v>
      </c>
      <c r="AA77" s="56">
        <v>1</v>
      </c>
      <c r="AB77" s="56">
        <v>0</v>
      </c>
      <c r="AC77" s="55" t="s">
        <v>91</v>
      </c>
      <c r="AD77" s="59">
        <f t="shared" si="2"/>
        <v>1</v>
      </c>
      <c r="AE77" s="59"/>
      <c r="AF77" s="59"/>
      <c r="AG77" s="59"/>
      <c r="AH77" s="59"/>
      <c r="AI77" s="57">
        <v>1</v>
      </c>
      <c r="AJ77" s="57">
        <v>1</v>
      </c>
      <c r="AK77" s="59">
        <f t="shared" si="3"/>
        <v>1</v>
      </c>
      <c r="AL77" s="57">
        <v>1</v>
      </c>
      <c r="AM77" s="57">
        <v>1</v>
      </c>
      <c r="AN77" s="59">
        <v>1</v>
      </c>
      <c r="AO77" s="57">
        <v>1</v>
      </c>
      <c r="AP77" s="57">
        <v>0</v>
      </c>
      <c r="AQ77" s="57">
        <v>0</v>
      </c>
      <c r="AR77" s="57">
        <v>1</v>
      </c>
      <c r="AS77" s="55" t="s">
        <v>91</v>
      </c>
      <c r="AT77" s="55" t="s">
        <v>91</v>
      </c>
      <c r="AU77" s="55">
        <v>1</v>
      </c>
      <c r="AV77" s="55" t="s">
        <v>971</v>
      </c>
      <c r="AW77" s="57">
        <v>0</v>
      </c>
      <c r="AX77" s="55">
        <v>0</v>
      </c>
      <c r="AY77" s="55">
        <v>0</v>
      </c>
      <c r="AZ77" s="57">
        <v>1</v>
      </c>
      <c r="BA77" s="56" t="s">
        <v>696</v>
      </c>
      <c r="BB77" s="56" t="s">
        <v>696</v>
      </c>
      <c r="BC77" s="56" t="s">
        <v>696</v>
      </c>
      <c r="BD77" s="55" t="s">
        <v>696</v>
      </c>
      <c r="BE77" s="55" t="s">
        <v>696</v>
      </c>
      <c r="BF77" s="57" t="s">
        <v>131</v>
      </c>
      <c r="BG77" s="55">
        <v>1</v>
      </c>
      <c r="BH77" s="56">
        <v>1</v>
      </c>
      <c r="BI77" s="58" t="s">
        <v>972</v>
      </c>
      <c r="BJ77" s="56" t="s">
        <v>973</v>
      </c>
      <c r="BK77" s="56" t="s">
        <v>974</v>
      </c>
    </row>
    <row r="78" spans="1:63" x14ac:dyDescent="0.2">
      <c r="A78">
        <f t="shared" si="4"/>
        <v>345</v>
      </c>
      <c r="B78" t="s">
        <v>141</v>
      </c>
      <c r="C78" t="s">
        <v>975</v>
      </c>
      <c r="D78" s="54">
        <v>0.55643564356435649</v>
      </c>
      <c r="E78" t="s">
        <v>688</v>
      </c>
      <c r="F78" t="s">
        <v>90</v>
      </c>
      <c r="G78" s="55">
        <v>0.8</v>
      </c>
      <c r="H78" s="55">
        <v>0.5</v>
      </c>
      <c r="I78" s="56">
        <v>0</v>
      </c>
      <c r="J78" s="56">
        <v>0.5</v>
      </c>
      <c r="K78" s="56">
        <v>0</v>
      </c>
      <c r="L78" s="56">
        <v>0</v>
      </c>
      <c r="M78" s="56">
        <v>0</v>
      </c>
      <c r="N78" s="56">
        <v>0</v>
      </c>
      <c r="O78" s="56">
        <v>0.5</v>
      </c>
      <c r="P78" s="55">
        <v>0.5</v>
      </c>
      <c r="Q78" s="57">
        <v>0.5</v>
      </c>
      <c r="R78" s="56">
        <v>1</v>
      </c>
      <c r="S78" s="55">
        <v>0.5</v>
      </c>
      <c r="T78" s="57">
        <v>1</v>
      </c>
      <c r="U78" s="56">
        <v>0</v>
      </c>
      <c r="V78" s="58" t="s">
        <v>696</v>
      </c>
      <c r="W78" s="55">
        <v>1</v>
      </c>
      <c r="X78" s="56">
        <v>1</v>
      </c>
      <c r="Y78" s="55">
        <v>0.5</v>
      </c>
      <c r="Z78" s="56">
        <v>1</v>
      </c>
      <c r="AA78" s="56">
        <v>1</v>
      </c>
      <c r="AB78" s="56">
        <v>0</v>
      </c>
      <c r="AC78" s="55" t="s">
        <v>91</v>
      </c>
      <c r="AD78" s="59">
        <f t="shared" si="2"/>
        <v>1</v>
      </c>
      <c r="AE78" s="59"/>
      <c r="AF78" s="59"/>
      <c r="AG78" s="59"/>
      <c r="AH78" s="59"/>
      <c r="AI78" s="57">
        <v>1</v>
      </c>
      <c r="AJ78" s="57">
        <v>1</v>
      </c>
      <c r="AK78" s="59">
        <f t="shared" si="3"/>
        <v>0.5</v>
      </c>
      <c r="AL78" s="57">
        <v>1</v>
      </c>
      <c r="AM78" s="57">
        <v>0</v>
      </c>
      <c r="AN78" s="59">
        <v>1</v>
      </c>
      <c r="AO78" s="57">
        <v>1</v>
      </c>
      <c r="AP78" s="57">
        <v>0</v>
      </c>
      <c r="AQ78" s="57">
        <v>0</v>
      </c>
      <c r="AR78" s="57">
        <v>0</v>
      </c>
      <c r="AS78" s="55" t="s">
        <v>91</v>
      </c>
      <c r="AT78" s="55" t="s">
        <v>91</v>
      </c>
      <c r="AU78" s="55">
        <v>1</v>
      </c>
      <c r="AV78" s="55" t="s">
        <v>976</v>
      </c>
      <c r="AW78" s="57">
        <v>0</v>
      </c>
      <c r="AX78" s="55">
        <v>0</v>
      </c>
      <c r="AY78" s="55">
        <v>0</v>
      </c>
      <c r="AZ78" s="57">
        <v>1</v>
      </c>
      <c r="BA78" s="56">
        <v>1</v>
      </c>
      <c r="BB78" s="56">
        <v>0</v>
      </c>
      <c r="BC78" s="56">
        <v>1</v>
      </c>
      <c r="BD78" s="55">
        <v>0</v>
      </c>
      <c r="BE78" s="55">
        <v>1</v>
      </c>
      <c r="BF78" s="57" t="s">
        <v>131</v>
      </c>
      <c r="BG78" s="55">
        <v>1</v>
      </c>
      <c r="BH78" s="56">
        <v>1</v>
      </c>
      <c r="BI78" s="58" t="s">
        <v>977</v>
      </c>
      <c r="BJ78" s="56" t="s">
        <v>978</v>
      </c>
      <c r="BK78" s="56">
        <v>0</v>
      </c>
    </row>
    <row r="79" spans="1:63" x14ac:dyDescent="0.2">
      <c r="A79">
        <f t="shared" si="4"/>
        <v>350</v>
      </c>
      <c r="B79" t="s">
        <v>141</v>
      </c>
      <c r="C79" t="s">
        <v>979</v>
      </c>
      <c r="D79" s="54">
        <v>0.77367205542725181</v>
      </c>
      <c r="E79" t="s">
        <v>682</v>
      </c>
      <c r="F79" t="s">
        <v>90</v>
      </c>
      <c r="G79" s="55">
        <v>0.55555555555555558</v>
      </c>
      <c r="H79" s="55">
        <v>0.5</v>
      </c>
      <c r="I79" s="56">
        <v>1</v>
      </c>
      <c r="J79" s="56">
        <v>0</v>
      </c>
      <c r="K79" s="56">
        <v>0.5</v>
      </c>
      <c r="L79" s="56">
        <v>1</v>
      </c>
      <c r="M79" s="56">
        <v>0</v>
      </c>
      <c r="N79" s="56">
        <v>0</v>
      </c>
      <c r="O79" s="56">
        <v>1</v>
      </c>
      <c r="P79" s="55">
        <v>0.5</v>
      </c>
      <c r="Q79" s="57">
        <v>1</v>
      </c>
      <c r="R79" s="56">
        <v>0.5</v>
      </c>
      <c r="S79" s="55">
        <v>0.5</v>
      </c>
      <c r="T79" s="57">
        <v>0.5</v>
      </c>
      <c r="U79" s="56">
        <v>1</v>
      </c>
      <c r="V79" s="58" t="s">
        <v>980</v>
      </c>
      <c r="W79" s="55">
        <v>1</v>
      </c>
      <c r="X79" s="56">
        <v>1</v>
      </c>
      <c r="Y79" s="55">
        <v>1</v>
      </c>
      <c r="Z79" s="56">
        <v>1</v>
      </c>
      <c r="AA79" s="56">
        <v>1</v>
      </c>
      <c r="AB79" s="56">
        <v>1</v>
      </c>
      <c r="AC79" s="55" t="s">
        <v>91</v>
      </c>
      <c r="AD79" s="59">
        <f t="shared" si="2"/>
        <v>1</v>
      </c>
      <c r="AE79" s="59"/>
      <c r="AF79" s="59"/>
      <c r="AG79" s="59"/>
      <c r="AH79" s="59"/>
      <c r="AI79" s="57">
        <v>1</v>
      </c>
      <c r="AJ79" s="57">
        <v>1</v>
      </c>
      <c r="AK79" s="59">
        <f t="shared" si="3"/>
        <v>1</v>
      </c>
      <c r="AL79" s="57">
        <v>1</v>
      </c>
      <c r="AM79" s="57">
        <v>1</v>
      </c>
      <c r="AN79" s="59">
        <v>1</v>
      </c>
      <c r="AO79" s="57">
        <v>1</v>
      </c>
      <c r="AP79" s="57">
        <v>0</v>
      </c>
      <c r="AQ79" s="57">
        <v>0</v>
      </c>
      <c r="AR79" s="57">
        <v>1</v>
      </c>
      <c r="AS79" s="55" t="s">
        <v>91</v>
      </c>
      <c r="AT79" s="55" t="s">
        <v>91</v>
      </c>
      <c r="AU79" s="55">
        <v>1</v>
      </c>
      <c r="AV79" s="55" t="s">
        <v>981</v>
      </c>
      <c r="AW79" s="57">
        <v>0</v>
      </c>
      <c r="AX79" s="55">
        <v>0</v>
      </c>
      <c r="AY79" s="55">
        <v>1</v>
      </c>
      <c r="AZ79" s="57">
        <v>0</v>
      </c>
      <c r="BA79" s="56" t="s">
        <v>777</v>
      </c>
      <c r="BB79" s="56" t="s">
        <v>777</v>
      </c>
      <c r="BC79" s="56" t="s">
        <v>777</v>
      </c>
      <c r="BD79" s="55" t="s">
        <v>777</v>
      </c>
      <c r="BE79" s="55" t="s">
        <v>696</v>
      </c>
      <c r="BF79" s="57" t="s">
        <v>131</v>
      </c>
      <c r="BG79" s="55">
        <v>1</v>
      </c>
      <c r="BH79" s="56">
        <v>0</v>
      </c>
      <c r="BI79" s="58" t="s">
        <v>982</v>
      </c>
      <c r="BJ79" s="56" t="s">
        <v>983</v>
      </c>
      <c r="BK79" s="56">
        <v>0</v>
      </c>
    </row>
    <row r="80" spans="1:63" x14ac:dyDescent="0.2">
      <c r="A80">
        <f t="shared" si="4"/>
        <v>355</v>
      </c>
      <c r="B80" t="s">
        <v>141</v>
      </c>
      <c r="C80" t="s">
        <v>984</v>
      </c>
      <c r="D80" s="54">
        <v>0.3707865168539326</v>
      </c>
      <c r="E80" t="s">
        <v>701</v>
      </c>
      <c r="F80" t="s">
        <v>90</v>
      </c>
      <c r="G80" s="55">
        <v>1</v>
      </c>
      <c r="H80" s="55">
        <v>1</v>
      </c>
      <c r="I80" s="56">
        <v>0</v>
      </c>
      <c r="J80" s="56">
        <v>0</v>
      </c>
      <c r="K80" s="56">
        <v>0</v>
      </c>
      <c r="L80" s="56">
        <v>0</v>
      </c>
      <c r="M80" s="56">
        <v>0</v>
      </c>
      <c r="N80" s="56">
        <v>0</v>
      </c>
      <c r="O80" s="56">
        <v>1</v>
      </c>
      <c r="P80" s="55">
        <v>1</v>
      </c>
      <c r="Q80" s="57">
        <v>1</v>
      </c>
      <c r="R80" s="56" t="s">
        <v>130</v>
      </c>
      <c r="S80" s="55" t="s">
        <v>130</v>
      </c>
      <c r="T80" s="57">
        <v>0</v>
      </c>
      <c r="U80" s="56">
        <v>0</v>
      </c>
      <c r="V80" s="58" t="s">
        <v>696</v>
      </c>
      <c r="W80" s="55">
        <v>0.5</v>
      </c>
      <c r="X80" s="56">
        <v>1</v>
      </c>
      <c r="Y80" s="55">
        <v>0.5</v>
      </c>
      <c r="Z80" s="56">
        <v>0</v>
      </c>
      <c r="AA80" s="56">
        <v>1</v>
      </c>
      <c r="AB80" s="56">
        <v>0.5</v>
      </c>
      <c r="AC80" s="55" t="s">
        <v>91</v>
      </c>
      <c r="AD80" s="59" t="str">
        <f t="shared" si="2"/>
        <v>не релевантн</v>
      </c>
      <c r="AE80" s="59"/>
      <c r="AF80" s="59"/>
      <c r="AG80" s="59"/>
      <c r="AH80" s="59"/>
      <c r="AI80" s="57" t="s">
        <v>130</v>
      </c>
      <c r="AJ80" s="57" t="s">
        <v>130</v>
      </c>
      <c r="AK80" s="59" t="str">
        <f t="shared" si="3"/>
        <v>не релевантн</v>
      </c>
      <c r="AL80" s="57" t="s">
        <v>130</v>
      </c>
      <c r="AM80" s="57" t="s">
        <v>130</v>
      </c>
      <c r="AN80" s="59">
        <v>0.5</v>
      </c>
      <c r="AO80" s="57">
        <v>0</v>
      </c>
      <c r="AP80" s="57">
        <v>0</v>
      </c>
      <c r="AQ80" s="57">
        <v>1</v>
      </c>
      <c r="AR80" s="57">
        <v>0</v>
      </c>
      <c r="AS80" s="55" t="s">
        <v>91</v>
      </c>
      <c r="AT80" s="55" t="s">
        <v>91</v>
      </c>
      <c r="AU80" s="55">
        <v>1</v>
      </c>
      <c r="AV80" s="55" t="s">
        <v>856</v>
      </c>
      <c r="AW80" s="57">
        <v>0</v>
      </c>
      <c r="AX80" s="55">
        <v>0.5</v>
      </c>
      <c r="AY80" s="55">
        <v>0</v>
      </c>
      <c r="AZ80" s="57">
        <v>0</v>
      </c>
      <c r="BA80" s="56">
        <v>1</v>
      </c>
      <c r="BB80" s="56">
        <v>0</v>
      </c>
      <c r="BC80" s="56">
        <v>0</v>
      </c>
      <c r="BD80" s="55">
        <v>0</v>
      </c>
      <c r="BE80" s="55">
        <v>0.5</v>
      </c>
      <c r="BF80" s="57" t="s">
        <v>131</v>
      </c>
      <c r="BG80" s="55">
        <v>0</v>
      </c>
      <c r="BH80" s="56">
        <v>0</v>
      </c>
      <c r="BI80" s="58" t="s">
        <v>985</v>
      </c>
      <c r="BJ80" s="56" t="s">
        <v>986</v>
      </c>
      <c r="BK80" s="56" t="s">
        <v>987</v>
      </c>
    </row>
    <row r="81" spans="1:63" x14ac:dyDescent="0.2">
      <c r="A81">
        <f t="shared" si="4"/>
        <v>360</v>
      </c>
      <c r="B81" t="s">
        <v>141</v>
      </c>
      <c r="C81" t="s">
        <v>988</v>
      </c>
      <c r="D81" s="54">
        <v>0.47524752475247523</v>
      </c>
      <c r="E81" t="s">
        <v>688</v>
      </c>
      <c r="F81" t="s">
        <v>90</v>
      </c>
      <c r="G81" s="55">
        <v>1</v>
      </c>
      <c r="H81" s="55">
        <v>0.5</v>
      </c>
      <c r="I81" s="56">
        <v>0</v>
      </c>
      <c r="J81" s="56">
        <v>0</v>
      </c>
      <c r="K81" s="56">
        <v>0</v>
      </c>
      <c r="L81" s="56">
        <v>0</v>
      </c>
      <c r="M81" s="56">
        <v>0</v>
      </c>
      <c r="N81" s="56">
        <v>0</v>
      </c>
      <c r="O81" s="56">
        <v>0.5</v>
      </c>
      <c r="P81" s="55">
        <v>0</v>
      </c>
      <c r="Q81" s="57">
        <v>0.5</v>
      </c>
      <c r="R81" s="56">
        <v>1</v>
      </c>
      <c r="S81" s="55">
        <v>0.5</v>
      </c>
      <c r="T81" s="57">
        <v>1</v>
      </c>
      <c r="U81" s="56">
        <v>0</v>
      </c>
      <c r="V81" s="58" t="s">
        <v>696</v>
      </c>
      <c r="W81" s="55">
        <v>1</v>
      </c>
      <c r="X81" s="56">
        <v>1</v>
      </c>
      <c r="Y81" s="55">
        <v>0.5</v>
      </c>
      <c r="Z81" s="56">
        <v>1</v>
      </c>
      <c r="AA81" s="56">
        <v>1</v>
      </c>
      <c r="AB81" s="56">
        <v>0</v>
      </c>
      <c r="AC81" s="55" t="s">
        <v>91</v>
      </c>
      <c r="AD81" s="59">
        <f t="shared" si="2"/>
        <v>1</v>
      </c>
      <c r="AE81" s="59"/>
      <c r="AF81" s="59"/>
      <c r="AG81" s="59"/>
      <c r="AH81" s="59"/>
      <c r="AI81" s="57">
        <v>1</v>
      </c>
      <c r="AJ81" s="57">
        <v>1</v>
      </c>
      <c r="AK81" s="59">
        <f t="shared" si="3"/>
        <v>0</v>
      </c>
      <c r="AL81" s="57">
        <v>0</v>
      </c>
      <c r="AM81" s="57">
        <v>0</v>
      </c>
      <c r="AN81" s="59">
        <v>1</v>
      </c>
      <c r="AO81" s="57">
        <v>1</v>
      </c>
      <c r="AP81" s="57">
        <v>0</v>
      </c>
      <c r="AQ81" s="57">
        <v>0</v>
      </c>
      <c r="AR81" s="57">
        <v>1</v>
      </c>
      <c r="AS81" s="55" t="s">
        <v>91</v>
      </c>
      <c r="AT81" s="55" t="s">
        <v>91</v>
      </c>
      <c r="AU81" s="55">
        <v>1</v>
      </c>
      <c r="AV81" s="55" t="s">
        <v>989</v>
      </c>
      <c r="AW81" s="57">
        <v>0</v>
      </c>
      <c r="AX81" s="55">
        <v>0</v>
      </c>
      <c r="AY81" s="55">
        <v>0</v>
      </c>
      <c r="AZ81" s="57">
        <v>0</v>
      </c>
      <c r="BA81" s="56">
        <v>1</v>
      </c>
      <c r="BB81" s="56">
        <v>0</v>
      </c>
      <c r="BC81" s="56">
        <v>1</v>
      </c>
      <c r="BD81" s="55">
        <v>0</v>
      </c>
      <c r="BE81" s="55">
        <v>1</v>
      </c>
      <c r="BF81" s="57" t="s">
        <v>131</v>
      </c>
      <c r="BG81" s="55">
        <v>0</v>
      </c>
      <c r="BH81" s="56">
        <v>0</v>
      </c>
      <c r="BI81" s="58" t="s">
        <v>990</v>
      </c>
      <c r="BJ81" s="56" t="s">
        <v>991</v>
      </c>
      <c r="BK81" s="56" t="s">
        <v>992</v>
      </c>
    </row>
    <row r="82" spans="1:63" x14ac:dyDescent="0.2">
      <c r="A82">
        <f t="shared" si="4"/>
        <v>365</v>
      </c>
      <c r="B82" t="s">
        <v>141</v>
      </c>
      <c r="C82" t="s">
        <v>993</v>
      </c>
      <c r="D82" s="54">
        <v>0.37349397590361444</v>
      </c>
      <c r="E82" t="s">
        <v>701</v>
      </c>
      <c r="F82" t="s">
        <v>90</v>
      </c>
      <c r="G82" s="55">
        <v>1</v>
      </c>
      <c r="H82" s="55">
        <v>1</v>
      </c>
      <c r="I82" s="56">
        <v>0.5</v>
      </c>
      <c r="J82" s="56">
        <v>0</v>
      </c>
      <c r="K82" s="56">
        <v>0.5</v>
      </c>
      <c r="L82" s="56">
        <v>0</v>
      </c>
      <c r="M82" s="56">
        <v>0</v>
      </c>
      <c r="N82" s="56">
        <v>0</v>
      </c>
      <c r="O82" s="56">
        <v>0</v>
      </c>
      <c r="P82" s="55">
        <v>0</v>
      </c>
      <c r="Q82" s="57">
        <v>0</v>
      </c>
      <c r="R82" s="56" t="s">
        <v>130</v>
      </c>
      <c r="S82" s="55" t="s">
        <v>130</v>
      </c>
      <c r="T82" s="57">
        <v>0</v>
      </c>
      <c r="U82" s="56">
        <v>0</v>
      </c>
      <c r="V82" s="58" t="s">
        <v>696</v>
      </c>
      <c r="W82" s="55">
        <v>0.5</v>
      </c>
      <c r="X82" s="56">
        <v>1</v>
      </c>
      <c r="Y82" s="55">
        <v>0.5</v>
      </c>
      <c r="Z82" s="56">
        <v>1</v>
      </c>
      <c r="AA82" s="56">
        <v>1</v>
      </c>
      <c r="AB82" s="56">
        <v>0</v>
      </c>
      <c r="AC82" s="55" t="s">
        <v>91</v>
      </c>
      <c r="AD82" s="59">
        <f t="shared" si="2"/>
        <v>0</v>
      </c>
      <c r="AE82" s="59"/>
      <c r="AF82" s="59"/>
      <c r="AG82" s="59"/>
      <c r="AH82" s="59"/>
      <c r="AI82" s="57">
        <v>0</v>
      </c>
      <c r="AJ82" s="57">
        <v>0</v>
      </c>
      <c r="AK82" s="59">
        <f t="shared" si="3"/>
        <v>0</v>
      </c>
      <c r="AL82" s="57">
        <v>0</v>
      </c>
      <c r="AM82" s="57">
        <v>0</v>
      </c>
      <c r="AN82" s="59">
        <v>0</v>
      </c>
      <c r="AO82" s="57" t="s">
        <v>130</v>
      </c>
      <c r="AP82" s="57">
        <v>0</v>
      </c>
      <c r="AQ82" s="57">
        <v>0</v>
      </c>
      <c r="AR82" s="57">
        <v>0</v>
      </c>
      <c r="AS82" s="55" t="s">
        <v>91</v>
      </c>
      <c r="AT82" s="55" t="s">
        <v>91</v>
      </c>
      <c r="AU82" s="55">
        <v>1</v>
      </c>
      <c r="AV82" s="55" t="s">
        <v>994</v>
      </c>
      <c r="AW82" s="57">
        <v>1</v>
      </c>
      <c r="AX82" s="55">
        <v>0</v>
      </c>
      <c r="AY82" s="55">
        <v>0</v>
      </c>
      <c r="AZ82" s="57">
        <v>0</v>
      </c>
      <c r="BA82" s="56" t="s">
        <v>696</v>
      </c>
      <c r="BB82" s="56" t="s">
        <v>696</v>
      </c>
      <c r="BC82" s="56" t="s">
        <v>696</v>
      </c>
      <c r="BD82" s="55" t="s">
        <v>777</v>
      </c>
      <c r="BE82" s="55" t="s">
        <v>696</v>
      </c>
      <c r="BF82" s="57" t="s">
        <v>131</v>
      </c>
      <c r="BG82" s="55">
        <v>0</v>
      </c>
      <c r="BH82" s="56">
        <v>1</v>
      </c>
      <c r="BI82" s="58" t="s">
        <v>856</v>
      </c>
      <c r="BJ82" s="56" t="s">
        <v>995</v>
      </c>
      <c r="BK82" s="56" t="s">
        <v>996</v>
      </c>
    </row>
    <row r="83" spans="1:63" x14ac:dyDescent="0.2">
      <c r="A83">
        <f t="shared" si="4"/>
        <v>370</v>
      </c>
      <c r="B83" t="s">
        <v>141</v>
      </c>
      <c r="C83" t="s">
        <v>997</v>
      </c>
      <c r="D83" s="54">
        <v>0.43544303797468353</v>
      </c>
      <c r="E83" t="s">
        <v>688</v>
      </c>
      <c r="F83" t="s">
        <v>90</v>
      </c>
      <c r="G83" s="55">
        <v>0.6</v>
      </c>
      <c r="H83" s="55">
        <v>0.5</v>
      </c>
      <c r="I83" s="56">
        <v>1</v>
      </c>
      <c r="J83" s="56">
        <v>0.5</v>
      </c>
      <c r="K83" s="56">
        <v>0.5</v>
      </c>
      <c r="L83" s="56">
        <v>1</v>
      </c>
      <c r="M83" s="56">
        <v>0</v>
      </c>
      <c r="N83" s="56">
        <v>0</v>
      </c>
      <c r="O83" s="56" t="s">
        <v>130</v>
      </c>
      <c r="P83" s="55" t="s">
        <v>130</v>
      </c>
      <c r="Q83" s="57">
        <v>0</v>
      </c>
      <c r="R83" s="56" t="s">
        <v>130</v>
      </c>
      <c r="S83" s="55" t="s">
        <v>130</v>
      </c>
      <c r="T83" s="57">
        <v>0</v>
      </c>
      <c r="U83" s="56">
        <v>0</v>
      </c>
      <c r="V83" s="58" t="s">
        <v>696</v>
      </c>
      <c r="W83" s="55">
        <v>0</v>
      </c>
      <c r="X83" s="56">
        <v>1</v>
      </c>
      <c r="Y83" s="55">
        <v>0.5</v>
      </c>
      <c r="Z83" s="56">
        <v>1</v>
      </c>
      <c r="AA83" s="56">
        <v>1</v>
      </c>
      <c r="AB83" s="56">
        <v>1</v>
      </c>
      <c r="AC83" s="55" t="s">
        <v>91</v>
      </c>
      <c r="AD83" s="59">
        <f t="shared" si="2"/>
        <v>0</v>
      </c>
      <c r="AE83" s="59"/>
      <c r="AF83" s="59"/>
      <c r="AG83" s="59"/>
      <c r="AH83" s="59"/>
      <c r="AI83" s="57">
        <v>0</v>
      </c>
      <c r="AJ83" s="57">
        <v>0</v>
      </c>
      <c r="AK83" s="59">
        <f t="shared" si="3"/>
        <v>0</v>
      </c>
      <c r="AL83" s="57">
        <v>0</v>
      </c>
      <c r="AM83" s="57">
        <v>0</v>
      </c>
      <c r="AN83" s="59">
        <v>0</v>
      </c>
      <c r="AO83" s="57" t="s">
        <v>130</v>
      </c>
      <c r="AP83" s="57">
        <v>0</v>
      </c>
      <c r="AQ83" s="57">
        <v>0</v>
      </c>
      <c r="AR83" s="57">
        <v>0</v>
      </c>
      <c r="AS83" s="55" t="s">
        <v>91</v>
      </c>
      <c r="AT83" s="55" t="s">
        <v>91</v>
      </c>
      <c r="AU83" s="55">
        <v>1</v>
      </c>
      <c r="AV83" s="55" t="s">
        <v>998</v>
      </c>
      <c r="AW83" s="57">
        <v>1</v>
      </c>
      <c r="AX83" s="55">
        <v>0</v>
      </c>
      <c r="AY83" s="55">
        <v>0</v>
      </c>
      <c r="AZ83" s="57">
        <v>1</v>
      </c>
      <c r="BA83" s="56" t="s">
        <v>696</v>
      </c>
      <c r="BB83" s="56" t="s">
        <v>696</v>
      </c>
      <c r="BC83" s="56" t="s">
        <v>696</v>
      </c>
      <c r="BD83" s="55" t="s">
        <v>777</v>
      </c>
      <c r="BE83" s="55" t="s">
        <v>696</v>
      </c>
      <c r="BF83" s="57" t="s">
        <v>131</v>
      </c>
      <c r="BG83" s="55">
        <v>1</v>
      </c>
      <c r="BH83" s="56">
        <v>0</v>
      </c>
      <c r="BI83" s="58" t="s">
        <v>999</v>
      </c>
      <c r="BJ83" s="56" t="s">
        <v>1000</v>
      </c>
      <c r="BK83" s="56" t="s">
        <v>1001</v>
      </c>
    </row>
    <row r="84" spans="1:63" x14ac:dyDescent="0.2">
      <c r="A84">
        <f t="shared" si="4"/>
        <v>375</v>
      </c>
      <c r="B84" t="s">
        <v>141</v>
      </c>
      <c r="C84" t="s">
        <v>142</v>
      </c>
      <c r="D84" s="54">
        <v>0.4206896551724138</v>
      </c>
      <c r="E84" t="s">
        <v>688</v>
      </c>
      <c r="F84" t="s">
        <v>90</v>
      </c>
      <c r="G84" s="55">
        <v>0.4</v>
      </c>
      <c r="H84" s="55">
        <v>0.5</v>
      </c>
      <c r="I84" s="56">
        <v>0</v>
      </c>
      <c r="J84" s="56">
        <v>0</v>
      </c>
      <c r="K84" s="56">
        <v>0</v>
      </c>
      <c r="L84" s="56">
        <v>0</v>
      </c>
      <c r="M84" s="56">
        <v>0</v>
      </c>
      <c r="N84" s="56">
        <v>0</v>
      </c>
      <c r="O84" s="56">
        <v>1</v>
      </c>
      <c r="P84" s="55">
        <v>0.5</v>
      </c>
      <c r="Q84" s="57">
        <v>1</v>
      </c>
      <c r="R84" s="56">
        <v>0</v>
      </c>
      <c r="S84" s="55">
        <v>0</v>
      </c>
      <c r="T84" s="57">
        <v>0</v>
      </c>
      <c r="U84" s="56">
        <v>0</v>
      </c>
      <c r="V84" s="58" t="s">
        <v>696</v>
      </c>
      <c r="W84" s="55">
        <v>0.5</v>
      </c>
      <c r="X84" s="56">
        <v>1</v>
      </c>
      <c r="Y84" s="55">
        <v>0.5</v>
      </c>
      <c r="Z84" s="56">
        <v>1</v>
      </c>
      <c r="AA84" s="56">
        <v>1</v>
      </c>
      <c r="AB84" s="56">
        <v>0.5</v>
      </c>
      <c r="AC84" s="55" t="s">
        <v>91</v>
      </c>
      <c r="AD84" s="59">
        <f t="shared" si="2"/>
        <v>1</v>
      </c>
      <c r="AE84" s="59"/>
      <c r="AF84" s="59"/>
      <c r="AG84" s="59"/>
      <c r="AH84" s="59"/>
      <c r="AI84" s="57">
        <v>1</v>
      </c>
      <c r="AJ84" s="57">
        <v>1</v>
      </c>
      <c r="AK84" s="59">
        <f t="shared" si="3"/>
        <v>1</v>
      </c>
      <c r="AL84" s="57">
        <v>1</v>
      </c>
      <c r="AM84" s="57">
        <v>1</v>
      </c>
      <c r="AN84" s="59">
        <v>0</v>
      </c>
      <c r="AO84" s="57" t="s">
        <v>130</v>
      </c>
      <c r="AP84" s="57">
        <v>0</v>
      </c>
      <c r="AQ84" s="57">
        <v>0</v>
      </c>
      <c r="AR84" s="57">
        <v>0</v>
      </c>
      <c r="AS84" s="55" t="s">
        <v>91</v>
      </c>
      <c r="AT84" s="55" t="s">
        <v>91</v>
      </c>
      <c r="AU84" s="55">
        <v>1</v>
      </c>
      <c r="AV84" s="55" t="s">
        <v>1002</v>
      </c>
      <c r="AW84" s="57">
        <v>0</v>
      </c>
      <c r="AX84" s="55">
        <v>0</v>
      </c>
      <c r="AY84" s="55">
        <v>0</v>
      </c>
      <c r="AZ84" s="57">
        <v>0</v>
      </c>
      <c r="BA84" s="56" t="s">
        <v>696</v>
      </c>
      <c r="BB84" s="56" t="s">
        <v>696</v>
      </c>
      <c r="BC84" s="56" t="s">
        <v>696</v>
      </c>
      <c r="BD84" s="55" t="s">
        <v>777</v>
      </c>
      <c r="BE84" s="55" t="s">
        <v>696</v>
      </c>
      <c r="BF84" s="57" t="s">
        <v>131</v>
      </c>
      <c r="BG84" s="55">
        <v>0</v>
      </c>
      <c r="BH84" s="56">
        <v>1</v>
      </c>
      <c r="BI84" s="58" t="s">
        <v>1003</v>
      </c>
      <c r="BJ84" s="56" t="s">
        <v>1004</v>
      </c>
      <c r="BK84" s="56" t="s">
        <v>1005</v>
      </c>
    </row>
    <row r="85" spans="1:63" x14ac:dyDescent="0.2">
      <c r="A85">
        <f t="shared" si="4"/>
        <v>380</v>
      </c>
      <c r="B85" t="s">
        <v>141</v>
      </c>
      <c r="C85" t="s">
        <v>1006</v>
      </c>
      <c r="D85" s="54">
        <v>0.33195876288659798</v>
      </c>
      <c r="E85" t="s">
        <v>701</v>
      </c>
      <c r="F85" t="s">
        <v>90</v>
      </c>
      <c r="G85" s="55">
        <v>0.8</v>
      </c>
      <c r="H85" s="55">
        <v>1</v>
      </c>
      <c r="I85" s="56">
        <v>0</v>
      </c>
      <c r="J85" s="56">
        <v>0</v>
      </c>
      <c r="K85" s="56">
        <v>0</v>
      </c>
      <c r="L85" s="56">
        <v>0</v>
      </c>
      <c r="M85" s="56">
        <v>0</v>
      </c>
      <c r="N85" s="56">
        <v>0</v>
      </c>
      <c r="O85" s="56">
        <v>1</v>
      </c>
      <c r="P85" s="55">
        <v>0</v>
      </c>
      <c r="Q85" s="57">
        <v>1</v>
      </c>
      <c r="R85" s="56">
        <v>1</v>
      </c>
      <c r="S85" s="55">
        <v>0</v>
      </c>
      <c r="T85" s="57">
        <v>1</v>
      </c>
      <c r="U85" s="56">
        <v>0</v>
      </c>
      <c r="V85" s="58" t="s">
        <v>696</v>
      </c>
      <c r="W85" s="55">
        <v>0.5</v>
      </c>
      <c r="X85" s="56">
        <v>1</v>
      </c>
      <c r="Y85" s="55">
        <v>0.5</v>
      </c>
      <c r="Z85" s="56">
        <v>1</v>
      </c>
      <c r="AA85" s="56">
        <v>1</v>
      </c>
      <c r="AB85" s="56">
        <v>0</v>
      </c>
      <c r="AC85" s="55" t="s">
        <v>91</v>
      </c>
      <c r="AD85" s="59">
        <f t="shared" si="2"/>
        <v>0.5</v>
      </c>
      <c r="AE85" s="59"/>
      <c r="AF85" s="59"/>
      <c r="AG85" s="59"/>
      <c r="AH85" s="59"/>
      <c r="AI85" s="57">
        <v>1</v>
      </c>
      <c r="AJ85" s="57">
        <v>0</v>
      </c>
      <c r="AK85" s="59">
        <f t="shared" si="3"/>
        <v>0</v>
      </c>
      <c r="AL85" s="57">
        <v>0</v>
      </c>
      <c r="AM85" s="57">
        <v>0</v>
      </c>
      <c r="AN85" s="59">
        <v>0</v>
      </c>
      <c r="AO85" s="57" t="s">
        <v>130</v>
      </c>
      <c r="AP85" s="57">
        <v>0</v>
      </c>
      <c r="AQ85" s="57">
        <v>0</v>
      </c>
      <c r="AR85" s="57">
        <v>0</v>
      </c>
      <c r="AS85" s="55" t="s">
        <v>91</v>
      </c>
      <c r="AT85" s="55" t="s">
        <v>91</v>
      </c>
      <c r="AU85" s="55">
        <v>1</v>
      </c>
      <c r="AV85" s="55" t="s">
        <v>1007</v>
      </c>
      <c r="AW85" s="57">
        <v>0</v>
      </c>
      <c r="AX85" s="55">
        <v>0</v>
      </c>
      <c r="AY85" s="55">
        <v>0</v>
      </c>
      <c r="AZ85" s="57">
        <v>1</v>
      </c>
      <c r="BA85" s="56">
        <v>1</v>
      </c>
      <c r="BB85" s="56">
        <v>0</v>
      </c>
      <c r="BC85" s="56">
        <v>1</v>
      </c>
      <c r="BD85" s="55">
        <v>0</v>
      </c>
      <c r="BE85" s="55" t="s">
        <v>696</v>
      </c>
      <c r="BF85" s="57" t="s">
        <v>131</v>
      </c>
      <c r="BG85" s="55">
        <v>0</v>
      </c>
      <c r="BH85" s="56">
        <v>0</v>
      </c>
      <c r="BI85" s="58" t="s">
        <v>1008</v>
      </c>
      <c r="BJ85" s="56" t="s">
        <v>913</v>
      </c>
      <c r="BK85" s="56" t="s">
        <v>1009</v>
      </c>
    </row>
    <row r="86" spans="1:63" x14ac:dyDescent="0.2">
      <c r="A86">
        <f t="shared" si="4"/>
        <v>385</v>
      </c>
      <c r="B86" t="s">
        <v>141</v>
      </c>
      <c r="C86" s="63" t="s">
        <v>1010</v>
      </c>
      <c r="D86" s="54">
        <v>0.49677419354838714</v>
      </c>
      <c r="E86" t="s">
        <v>688</v>
      </c>
      <c r="F86" s="63" t="s">
        <v>123</v>
      </c>
      <c r="G86" s="55">
        <v>0.8</v>
      </c>
      <c r="H86" s="55">
        <v>1</v>
      </c>
      <c r="I86" s="56">
        <v>0</v>
      </c>
      <c r="J86" s="56">
        <v>0</v>
      </c>
      <c r="K86" s="56">
        <v>0.5</v>
      </c>
      <c r="L86" s="56">
        <v>0</v>
      </c>
      <c r="M86" s="56">
        <v>0</v>
      </c>
      <c r="N86" s="56">
        <v>0</v>
      </c>
      <c r="O86" s="56">
        <v>0</v>
      </c>
      <c r="P86" s="55">
        <v>0</v>
      </c>
      <c r="Q86" s="57">
        <v>0</v>
      </c>
      <c r="R86" s="56">
        <v>0</v>
      </c>
      <c r="S86" s="55">
        <v>0</v>
      </c>
      <c r="T86" s="57">
        <v>0</v>
      </c>
      <c r="U86" s="56">
        <v>1</v>
      </c>
      <c r="V86" s="58" t="s">
        <v>1011</v>
      </c>
      <c r="W86" s="55">
        <v>1</v>
      </c>
      <c r="X86" s="56">
        <v>1</v>
      </c>
      <c r="Y86" s="55">
        <v>1</v>
      </c>
      <c r="Z86" s="56">
        <v>1</v>
      </c>
      <c r="AA86" s="56">
        <v>0.5</v>
      </c>
      <c r="AB86" s="56">
        <v>0.5</v>
      </c>
      <c r="AC86" s="55" t="s">
        <v>91</v>
      </c>
      <c r="AD86" s="59">
        <f t="shared" si="2"/>
        <v>1</v>
      </c>
      <c r="AE86" s="59"/>
      <c r="AF86" s="59"/>
      <c r="AG86" s="59"/>
      <c r="AH86" s="59"/>
      <c r="AI86" s="57">
        <v>1</v>
      </c>
      <c r="AJ86" s="57">
        <v>1</v>
      </c>
      <c r="AK86" s="59">
        <f t="shared" si="3"/>
        <v>0</v>
      </c>
      <c r="AL86" s="57">
        <v>0</v>
      </c>
      <c r="AM86" s="57">
        <v>0</v>
      </c>
      <c r="AN86" s="59">
        <v>1</v>
      </c>
      <c r="AO86" s="57">
        <v>1</v>
      </c>
      <c r="AP86" s="57">
        <v>0</v>
      </c>
      <c r="AQ86" s="57">
        <v>0</v>
      </c>
      <c r="AR86" s="57">
        <v>1</v>
      </c>
      <c r="AS86" s="55" t="s">
        <v>91</v>
      </c>
      <c r="AT86" s="55" t="s">
        <v>91</v>
      </c>
      <c r="AU86" s="55">
        <v>1</v>
      </c>
      <c r="AV86" s="55" t="s">
        <v>1012</v>
      </c>
      <c r="AW86" s="57">
        <v>0</v>
      </c>
      <c r="AX86" s="55">
        <v>0</v>
      </c>
      <c r="AY86" s="55">
        <v>0.5</v>
      </c>
      <c r="AZ86" s="57">
        <v>0</v>
      </c>
      <c r="BA86" s="56">
        <v>0</v>
      </c>
      <c r="BB86" s="56">
        <v>0</v>
      </c>
      <c r="BC86" s="56">
        <v>0</v>
      </c>
      <c r="BD86" s="55" t="s">
        <v>696</v>
      </c>
      <c r="BE86" s="55" t="s">
        <v>696</v>
      </c>
      <c r="BF86" s="57" t="s">
        <v>131</v>
      </c>
      <c r="BG86" s="55">
        <v>0</v>
      </c>
      <c r="BH86" s="56">
        <v>0</v>
      </c>
      <c r="BI86" s="58" t="s">
        <v>1013</v>
      </c>
      <c r="BJ86" s="56" t="s">
        <v>1014</v>
      </c>
      <c r="BK86" s="56" t="s">
        <v>1015</v>
      </c>
    </row>
    <row r="87" spans="1:63" x14ac:dyDescent="0.2">
      <c r="A87">
        <f t="shared" si="4"/>
        <v>390</v>
      </c>
      <c r="B87" t="s">
        <v>141</v>
      </c>
      <c r="C87" t="s">
        <v>1016</v>
      </c>
      <c r="D87" s="54">
        <v>0.3935483870967742</v>
      </c>
      <c r="E87" t="s">
        <v>701</v>
      </c>
      <c r="F87" t="s">
        <v>90</v>
      </c>
      <c r="G87" s="55">
        <v>0.4</v>
      </c>
      <c r="H87" s="55">
        <v>0.5</v>
      </c>
      <c r="I87" s="56">
        <v>0.5</v>
      </c>
      <c r="J87" s="56">
        <v>0.5</v>
      </c>
      <c r="K87" s="56">
        <v>0.5</v>
      </c>
      <c r="L87" s="56">
        <v>1</v>
      </c>
      <c r="M87" s="56">
        <v>0</v>
      </c>
      <c r="N87" s="56">
        <v>0</v>
      </c>
      <c r="O87" s="56">
        <v>1</v>
      </c>
      <c r="P87" s="55">
        <v>0.5</v>
      </c>
      <c r="Q87" s="57">
        <v>1</v>
      </c>
      <c r="R87" s="56">
        <v>1</v>
      </c>
      <c r="S87" s="55">
        <v>0</v>
      </c>
      <c r="T87" s="57">
        <v>1</v>
      </c>
      <c r="U87" s="56">
        <v>0</v>
      </c>
      <c r="V87" s="58" t="s">
        <v>696</v>
      </c>
      <c r="W87" s="55">
        <v>0.5</v>
      </c>
      <c r="X87" s="56">
        <v>1</v>
      </c>
      <c r="Y87" s="55">
        <v>0.5</v>
      </c>
      <c r="Z87" s="56">
        <v>1</v>
      </c>
      <c r="AA87" s="56">
        <v>0.5</v>
      </c>
      <c r="AB87" s="56">
        <v>0</v>
      </c>
      <c r="AC87" s="55" t="s">
        <v>91</v>
      </c>
      <c r="AD87" s="59">
        <f t="shared" si="2"/>
        <v>0</v>
      </c>
      <c r="AE87" s="59"/>
      <c r="AF87" s="59"/>
      <c r="AG87" s="59"/>
      <c r="AH87" s="59"/>
      <c r="AI87" s="57">
        <v>0</v>
      </c>
      <c r="AJ87" s="57">
        <v>0</v>
      </c>
      <c r="AK87" s="59">
        <f t="shared" si="3"/>
        <v>0</v>
      </c>
      <c r="AL87" s="57">
        <v>0</v>
      </c>
      <c r="AM87" s="57">
        <v>0</v>
      </c>
      <c r="AN87" s="59">
        <v>0</v>
      </c>
      <c r="AO87" s="57" t="s">
        <v>130</v>
      </c>
      <c r="AP87" s="57">
        <v>0</v>
      </c>
      <c r="AQ87" s="57">
        <v>0</v>
      </c>
      <c r="AR87" s="57">
        <v>0</v>
      </c>
      <c r="AS87" s="55" t="s">
        <v>91</v>
      </c>
      <c r="AT87" s="55" t="s">
        <v>91</v>
      </c>
      <c r="AU87" s="55">
        <v>1</v>
      </c>
      <c r="AV87" s="55" t="s">
        <v>1017</v>
      </c>
      <c r="AW87" s="57">
        <v>1</v>
      </c>
      <c r="AX87" s="55">
        <v>0</v>
      </c>
      <c r="AY87" s="55">
        <v>1</v>
      </c>
      <c r="AZ87" s="57">
        <v>0</v>
      </c>
      <c r="BA87" s="56">
        <v>0</v>
      </c>
      <c r="BB87" s="56">
        <v>0</v>
      </c>
      <c r="BC87" s="56">
        <v>0</v>
      </c>
      <c r="BD87" s="55" t="s">
        <v>777</v>
      </c>
      <c r="BE87" s="55" t="s">
        <v>696</v>
      </c>
      <c r="BF87" s="57" t="s">
        <v>131</v>
      </c>
      <c r="BG87" s="55">
        <v>0</v>
      </c>
      <c r="BH87" s="56">
        <v>1</v>
      </c>
      <c r="BI87" s="58" t="s">
        <v>1018</v>
      </c>
      <c r="BJ87" s="56" t="s">
        <v>1019</v>
      </c>
      <c r="BK87" s="56" t="s">
        <v>1020</v>
      </c>
    </row>
    <row r="88" spans="1:63" x14ac:dyDescent="0.2">
      <c r="A88">
        <f t="shared" si="4"/>
        <v>395</v>
      </c>
      <c r="B88" t="s">
        <v>141</v>
      </c>
      <c r="C88" s="63" t="s">
        <v>1021</v>
      </c>
      <c r="D88" s="84">
        <v>5.1522248243559721E-2</v>
      </c>
      <c r="E88" t="s">
        <v>701</v>
      </c>
      <c r="F88" s="63" t="s">
        <v>123</v>
      </c>
      <c r="G88" s="55">
        <v>1</v>
      </c>
      <c r="H88" s="55">
        <v>0.5</v>
      </c>
      <c r="I88" s="56">
        <v>0</v>
      </c>
      <c r="J88" s="56">
        <v>0</v>
      </c>
      <c r="K88" s="56">
        <v>0</v>
      </c>
      <c r="L88" s="56">
        <v>0</v>
      </c>
      <c r="M88" s="56">
        <v>0</v>
      </c>
      <c r="N88" s="56">
        <v>0</v>
      </c>
      <c r="O88" s="56" t="s">
        <v>130</v>
      </c>
      <c r="P88" s="55" t="s">
        <v>130</v>
      </c>
      <c r="Q88" s="57">
        <v>0</v>
      </c>
      <c r="R88" s="56" t="s">
        <v>130</v>
      </c>
      <c r="S88" s="55" t="s">
        <v>130</v>
      </c>
      <c r="T88" s="57">
        <v>0</v>
      </c>
      <c r="U88" s="56">
        <v>0</v>
      </c>
      <c r="V88" s="58" t="s">
        <v>696</v>
      </c>
      <c r="W88" s="55">
        <v>0</v>
      </c>
      <c r="X88" s="56">
        <v>0</v>
      </c>
      <c r="Y88" s="55">
        <v>0</v>
      </c>
      <c r="Z88" s="56">
        <v>0</v>
      </c>
      <c r="AA88" s="56">
        <v>0</v>
      </c>
      <c r="AB88" s="56">
        <v>0</v>
      </c>
      <c r="AC88" s="55" t="s">
        <v>91</v>
      </c>
      <c r="AD88" s="59">
        <f t="shared" si="2"/>
        <v>0</v>
      </c>
      <c r="AE88" s="59"/>
      <c r="AF88" s="59"/>
      <c r="AG88" s="59"/>
      <c r="AH88" s="59"/>
      <c r="AI88" s="57">
        <v>0</v>
      </c>
      <c r="AJ88" s="57">
        <v>0</v>
      </c>
      <c r="AK88" s="59">
        <f t="shared" si="3"/>
        <v>0</v>
      </c>
      <c r="AL88" s="57">
        <v>0</v>
      </c>
      <c r="AM88" s="57">
        <v>0</v>
      </c>
      <c r="AN88" s="59">
        <v>0</v>
      </c>
      <c r="AO88" s="57" t="s">
        <v>130</v>
      </c>
      <c r="AP88" s="57">
        <v>0</v>
      </c>
      <c r="AQ88" s="57">
        <v>0</v>
      </c>
      <c r="AR88" s="57">
        <v>0</v>
      </c>
      <c r="AS88" s="55" t="s">
        <v>91</v>
      </c>
      <c r="AT88" s="55" t="s">
        <v>91</v>
      </c>
      <c r="AU88" s="55">
        <v>1</v>
      </c>
      <c r="AV88" s="55" t="s">
        <v>393</v>
      </c>
      <c r="AW88" s="57">
        <v>1</v>
      </c>
      <c r="AX88" s="55">
        <v>0</v>
      </c>
      <c r="AY88" s="55">
        <v>0</v>
      </c>
      <c r="AZ88" s="57">
        <v>1</v>
      </c>
      <c r="BA88" s="56">
        <v>0</v>
      </c>
      <c r="BB88" s="56">
        <v>0</v>
      </c>
      <c r="BC88" s="56">
        <v>0</v>
      </c>
      <c r="BD88" s="55" t="s">
        <v>696</v>
      </c>
      <c r="BE88" s="55">
        <v>0.5</v>
      </c>
      <c r="BF88" s="57" t="s">
        <v>131</v>
      </c>
      <c r="BG88" s="55">
        <v>0</v>
      </c>
      <c r="BH88" s="56">
        <v>0</v>
      </c>
      <c r="BI88" s="58" t="s">
        <v>393</v>
      </c>
      <c r="BJ88" s="56" t="s">
        <v>1022</v>
      </c>
      <c r="BK88" s="56" t="s">
        <v>1023</v>
      </c>
    </row>
    <row r="89" spans="1:63" x14ac:dyDescent="0.2">
      <c r="A89">
        <f t="shared" si="4"/>
        <v>400</v>
      </c>
      <c r="B89" t="s">
        <v>141</v>
      </c>
      <c r="C89" s="63" t="s">
        <v>1024</v>
      </c>
      <c r="D89" s="54">
        <v>0.39325842696629215</v>
      </c>
      <c r="E89" t="s">
        <v>701</v>
      </c>
      <c r="F89" s="63" t="s">
        <v>123</v>
      </c>
      <c r="G89" s="55">
        <v>1</v>
      </c>
      <c r="H89" s="55">
        <v>0.5</v>
      </c>
      <c r="I89" s="56">
        <v>0.5</v>
      </c>
      <c r="J89" s="56">
        <v>0</v>
      </c>
      <c r="K89" s="56">
        <v>0.5</v>
      </c>
      <c r="L89" s="56">
        <v>0</v>
      </c>
      <c r="M89" s="56">
        <v>0</v>
      </c>
      <c r="N89" s="56">
        <v>0</v>
      </c>
      <c r="O89" s="56">
        <v>1</v>
      </c>
      <c r="P89" s="55">
        <v>0.5</v>
      </c>
      <c r="Q89" s="57">
        <v>1</v>
      </c>
      <c r="R89" s="56" t="s">
        <v>130</v>
      </c>
      <c r="S89" s="55" t="s">
        <v>130</v>
      </c>
      <c r="T89" s="57">
        <v>0</v>
      </c>
      <c r="U89" s="56">
        <v>0</v>
      </c>
      <c r="V89" s="58" t="s">
        <v>696</v>
      </c>
      <c r="W89" s="55">
        <v>0.5</v>
      </c>
      <c r="X89" s="56">
        <v>1</v>
      </c>
      <c r="Y89" s="55">
        <v>0.5</v>
      </c>
      <c r="Z89" s="56">
        <v>0</v>
      </c>
      <c r="AA89" s="56">
        <v>1</v>
      </c>
      <c r="AB89" s="56">
        <v>0</v>
      </c>
      <c r="AC89" s="55" t="s">
        <v>91</v>
      </c>
      <c r="AD89" s="59">
        <f t="shared" si="2"/>
        <v>0</v>
      </c>
      <c r="AE89" s="59"/>
      <c r="AF89" s="59"/>
      <c r="AG89" s="59"/>
      <c r="AH89" s="59"/>
      <c r="AI89" s="57">
        <v>0</v>
      </c>
      <c r="AJ89" s="57">
        <v>0</v>
      </c>
      <c r="AK89" s="59">
        <f t="shared" si="3"/>
        <v>0</v>
      </c>
      <c r="AL89" s="57">
        <v>0</v>
      </c>
      <c r="AM89" s="57">
        <v>0</v>
      </c>
      <c r="AN89" s="59">
        <v>0</v>
      </c>
      <c r="AO89" s="57" t="s">
        <v>130</v>
      </c>
      <c r="AP89" s="57">
        <v>0</v>
      </c>
      <c r="AQ89" s="57">
        <v>0</v>
      </c>
      <c r="AR89" s="57">
        <v>1</v>
      </c>
      <c r="AS89" s="55" t="s">
        <v>91</v>
      </c>
      <c r="AT89" s="55" t="s">
        <v>91</v>
      </c>
      <c r="AU89" s="55">
        <v>1</v>
      </c>
      <c r="AV89" s="55" t="s">
        <v>1025</v>
      </c>
      <c r="AW89" s="57">
        <v>0</v>
      </c>
      <c r="AX89" s="55">
        <v>0</v>
      </c>
      <c r="AY89" s="55">
        <v>0.5</v>
      </c>
      <c r="AZ89" s="57">
        <v>0</v>
      </c>
      <c r="BA89" s="56">
        <v>1</v>
      </c>
      <c r="BB89" s="56">
        <v>0</v>
      </c>
      <c r="BC89" s="56">
        <v>1</v>
      </c>
      <c r="BD89" s="55" t="s">
        <v>696</v>
      </c>
      <c r="BE89" s="55" t="s">
        <v>696</v>
      </c>
      <c r="BF89" s="57" t="s">
        <v>131</v>
      </c>
      <c r="BG89" s="55">
        <v>0</v>
      </c>
      <c r="BH89" s="56">
        <v>0</v>
      </c>
      <c r="BI89" s="58" t="s">
        <v>1026</v>
      </c>
      <c r="BJ89" s="56" t="s">
        <v>1027</v>
      </c>
      <c r="BK89" s="56" t="s">
        <v>1028</v>
      </c>
    </row>
    <row r="90" spans="1:63" x14ac:dyDescent="0.2">
      <c r="A90">
        <f t="shared" si="4"/>
        <v>405</v>
      </c>
      <c r="B90" t="s">
        <v>141</v>
      </c>
      <c r="C90" t="s">
        <v>1029</v>
      </c>
      <c r="D90" s="54">
        <v>0.30232558139534887</v>
      </c>
      <c r="E90" t="s">
        <v>701</v>
      </c>
      <c r="F90" t="s">
        <v>90</v>
      </c>
      <c r="G90" s="55">
        <v>1</v>
      </c>
      <c r="H90" s="55">
        <v>1</v>
      </c>
      <c r="I90" s="56">
        <v>0</v>
      </c>
      <c r="J90" s="56">
        <v>0</v>
      </c>
      <c r="K90" s="56">
        <v>0</v>
      </c>
      <c r="L90" s="56">
        <v>0</v>
      </c>
      <c r="M90" s="56">
        <v>0</v>
      </c>
      <c r="N90" s="56">
        <v>0</v>
      </c>
      <c r="O90" s="56">
        <v>0</v>
      </c>
      <c r="P90" s="55">
        <v>0</v>
      </c>
      <c r="Q90" s="57">
        <v>0</v>
      </c>
      <c r="R90" s="56">
        <v>0</v>
      </c>
      <c r="S90" s="55">
        <v>0</v>
      </c>
      <c r="T90" s="57">
        <v>0</v>
      </c>
      <c r="U90" s="56">
        <v>0</v>
      </c>
      <c r="V90" s="58" t="s">
        <v>696</v>
      </c>
      <c r="W90" s="55">
        <v>0.5</v>
      </c>
      <c r="X90" s="56">
        <v>1</v>
      </c>
      <c r="Y90" s="55">
        <v>0</v>
      </c>
      <c r="Z90" s="56">
        <v>1</v>
      </c>
      <c r="AA90" s="56">
        <v>0</v>
      </c>
      <c r="AB90" s="56">
        <v>0</v>
      </c>
      <c r="AC90" s="55" t="s">
        <v>91</v>
      </c>
      <c r="AD90" s="59">
        <f t="shared" si="2"/>
        <v>1</v>
      </c>
      <c r="AE90" s="59"/>
      <c r="AF90" s="59"/>
      <c r="AG90" s="59"/>
      <c r="AH90" s="59"/>
      <c r="AI90" s="57">
        <v>1</v>
      </c>
      <c r="AJ90" s="57">
        <v>1</v>
      </c>
      <c r="AK90" s="59">
        <f t="shared" si="3"/>
        <v>0</v>
      </c>
      <c r="AL90" s="57">
        <v>0</v>
      </c>
      <c r="AM90" s="57">
        <v>0</v>
      </c>
      <c r="AN90" s="59">
        <v>0.5</v>
      </c>
      <c r="AO90" s="57">
        <v>0</v>
      </c>
      <c r="AP90" s="57">
        <v>1</v>
      </c>
      <c r="AQ90" s="57">
        <v>0</v>
      </c>
      <c r="AR90" s="57">
        <v>0</v>
      </c>
      <c r="AS90" s="55" t="s">
        <v>91</v>
      </c>
      <c r="AT90" s="55" t="s">
        <v>91</v>
      </c>
      <c r="AU90" s="55">
        <v>1</v>
      </c>
      <c r="AV90" s="55" t="s">
        <v>1030</v>
      </c>
      <c r="AW90" s="57">
        <v>0</v>
      </c>
      <c r="AX90" s="55">
        <v>0.5</v>
      </c>
      <c r="AY90" s="55">
        <v>0</v>
      </c>
      <c r="AZ90" s="57">
        <v>0</v>
      </c>
      <c r="BA90" s="56">
        <v>1</v>
      </c>
      <c r="BB90" s="56">
        <v>0</v>
      </c>
      <c r="BC90" s="56">
        <v>1</v>
      </c>
      <c r="BD90" s="55">
        <v>0</v>
      </c>
      <c r="BE90" s="55" t="s">
        <v>696</v>
      </c>
      <c r="BF90" s="57" t="s">
        <v>131</v>
      </c>
      <c r="BG90" s="55">
        <v>0</v>
      </c>
      <c r="BH90" s="56">
        <v>0</v>
      </c>
      <c r="BI90" s="58" t="s">
        <v>1031</v>
      </c>
      <c r="BJ90" s="56" t="s">
        <v>1032</v>
      </c>
      <c r="BK90" s="56" t="s">
        <v>1033</v>
      </c>
    </row>
    <row r="91" spans="1:63" x14ac:dyDescent="0.2">
      <c r="A91">
        <f t="shared" si="4"/>
        <v>410</v>
      </c>
      <c r="B91" t="s">
        <v>141</v>
      </c>
      <c r="C91" t="s">
        <v>1034</v>
      </c>
      <c r="D91" s="54">
        <v>0.3914807302231238</v>
      </c>
      <c r="E91" t="s">
        <v>701</v>
      </c>
      <c r="F91" t="s">
        <v>90</v>
      </c>
      <c r="G91" s="55">
        <v>1</v>
      </c>
      <c r="H91" s="55">
        <v>0.5</v>
      </c>
      <c r="I91" s="56">
        <v>0.5</v>
      </c>
      <c r="J91" s="56">
        <v>0.5</v>
      </c>
      <c r="K91" s="56">
        <v>0</v>
      </c>
      <c r="L91" s="56">
        <v>0</v>
      </c>
      <c r="M91" s="56">
        <v>0</v>
      </c>
      <c r="N91" s="56">
        <v>0</v>
      </c>
      <c r="O91" s="56">
        <v>1</v>
      </c>
      <c r="P91" s="55">
        <v>0.5</v>
      </c>
      <c r="Q91" s="57">
        <v>1</v>
      </c>
      <c r="R91" s="56">
        <v>0</v>
      </c>
      <c r="S91" s="55">
        <v>0</v>
      </c>
      <c r="T91" s="57">
        <v>0</v>
      </c>
      <c r="U91" s="56">
        <v>0</v>
      </c>
      <c r="V91" s="58" t="s">
        <v>696</v>
      </c>
      <c r="W91" s="55">
        <v>0.5</v>
      </c>
      <c r="X91" s="56">
        <v>1</v>
      </c>
      <c r="Y91" s="55">
        <v>0.5</v>
      </c>
      <c r="Z91" s="56">
        <v>1</v>
      </c>
      <c r="AA91" s="56">
        <v>1</v>
      </c>
      <c r="AB91" s="56">
        <v>0</v>
      </c>
      <c r="AC91" s="55" t="s">
        <v>91</v>
      </c>
      <c r="AD91" s="59">
        <f t="shared" si="2"/>
        <v>0</v>
      </c>
      <c r="AE91" s="59"/>
      <c r="AF91" s="59"/>
      <c r="AG91" s="59"/>
      <c r="AH91" s="59"/>
      <c r="AI91" s="57">
        <v>0</v>
      </c>
      <c r="AJ91" s="57">
        <v>0</v>
      </c>
      <c r="AK91" s="59">
        <f t="shared" si="3"/>
        <v>0.5</v>
      </c>
      <c r="AL91" s="57">
        <v>1</v>
      </c>
      <c r="AM91" s="57">
        <v>0</v>
      </c>
      <c r="AN91" s="59">
        <v>0.5</v>
      </c>
      <c r="AO91" s="57">
        <v>0</v>
      </c>
      <c r="AP91" s="57">
        <v>0</v>
      </c>
      <c r="AQ91" s="57">
        <v>1</v>
      </c>
      <c r="AR91" s="57">
        <v>0</v>
      </c>
      <c r="AS91" s="55" t="s">
        <v>91</v>
      </c>
      <c r="AT91" s="55" t="s">
        <v>91</v>
      </c>
      <c r="AU91" s="55">
        <v>1</v>
      </c>
      <c r="AV91" s="55" t="s">
        <v>1035</v>
      </c>
      <c r="AW91" s="57">
        <v>0</v>
      </c>
      <c r="AX91" s="55">
        <v>0</v>
      </c>
      <c r="AY91" s="55">
        <v>0.5</v>
      </c>
      <c r="AZ91" s="57">
        <v>0</v>
      </c>
      <c r="BA91" s="56">
        <v>0</v>
      </c>
      <c r="BB91" s="56">
        <v>0</v>
      </c>
      <c r="BC91" s="56">
        <v>0</v>
      </c>
      <c r="BD91" s="55">
        <v>0</v>
      </c>
      <c r="BE91" s="55">
        <v>1</v>
      </c>
      <c r="BF91" s="57" t="s">
        <v>131</v>
      </c>
      <c r="BG91" s="55">
        <v>0</v>
      </c>
      <c r="BH91" s="56">
        <v>0</v>
      </c>
      <c r="BI91" s="58" t="s">
        <v>1036</v>
      </c>
      <c r="BJ91" s="56" t="s">
        <v>1037</v>
      </c>
      <c r="BK91" s="56" t="s">
        <v>1033</v>
      </c>
    </row>
    <row r="92" spans="1:63" x14ac:dyDescent="0.2">
      <c r="A92">
        <f t="shared" si="4"/>
        <v>415</v>
      </c>
      <c r="B92" t="s">
        <v>124</v>
      </c>
      <c r="C92" t="s">
        <v>1038</v>
      </c>
      <c r="D92" s="54">
        <v>0.55723542116630675</v>
      </c>
      <c r="E92" t="s">
        <v>688</v>
      </c>
      <c r="F92" t="s">
        <v>125</v>
      </c>
      <c r="G92" s="55">
        <v>1</v>
      </c>
      <c r="H92" s="55">
        <v>1</v>
      </c>
      <c r="I92" s="56">
        <v>0</v>
      </c>
      <c r="J92" s="56">
        <v>0.5</v>
      </c>
      <c r="K92" s="56">
        <v>0.5</v>
      </c>
      <c r="L92" s="56">
        <v>0</v>
      </c>
      <c r="M92" s="56">
        <v>0</v>
      </c>
      <c r="N92" s="56">
        <v>0</v>
      </c>
      <c r="O92" s="56">
        <v>1</v>
      </c>
      <c r="P92" s="55">
        <v>0.5</v>
      </c>
      <c r="Q92" s="57">
        <v>1</v>
      </c>
      <c r="R92" s="56" t="s">
        <v>130</v>
      </c>
      <c r="S92" s="55" t="s">
        <v>130</v>
      </c>
      <c r="T92" s="57">
        <v>0</v>
      </c>
      <c r="U92" s="56">
        <v>1</v>
      </c>
      <c r="V92" s="58" t="s">
        <v>1039</v>
      </c>
      <c r="W92" s="55">
        <v>1</v>
      </c>
      <c r="X92" s="56">
        <v>1</v>
      </c>
      <c r="Y92" s="55">
        <v>1</v>
      </c>
      <c r="Z92" s="56">
        <v>1</v>
      </c>
      <c r="AA92" s="56">
        <v>0</v>
      </c>
      <c r="AB92" s="56">
        <v>0</v>
      </c>
      <c r="AC92" s="55" t="s">
        <v>91</v>
      </c>
      <c r="AD92" s="59">
        <f t="shared" si="2"/>
        <v>1</v>
      </c>
      <c r="AE92" s="59"/>
      <c r="AF92" s="59"/>
      <c r="AG92" s="59"/>
      <c r="AH92" s="59"/>
      <c r="AI92" s="57">
        <v>1</v>
      </c>
      <c r="AJ92" s="57">
        <v>1</v>
      </c>
      <c r="AK92" s="59">
        <f t="shared" si="3"/>
        <v>1</v>
      </c>
      <c r="AL92" s="57">
        <v>1</v>
      </c>
      <c r="AM92" s="57">
        <v>1</v>
      </c>
      <c r="AN92" s="59">
        <v>0</v>
      </c>
      <c r="AO92" s="57" t="s">
        <v>130</v>
      </c>
      <c r="AP92" s="57">
        <v>0</v>
      </c>
      <c r="AQ92" s="57">
        <v>0</v>
      </c>
      <c r="AR92" s="59">
        <v>0</v>
      </c>
      <c r="AS92" s="55" t="s">
        <v>91</v>
      </c>
      <c r="AT92" s="55" t="s">
        <v>91</v>
      </c>
      <c r="AU92" s="55">
        <v>1</v>
      </c>
      <c r="AV92" s="55" t="s">
        <v>1040</v>
      </c>
      <c r="AW92" s="57">
        <v>0</v>
      </c>
      <c r="AX92" s="55">
        <v>0</v>
      </c>
      <c r="AY92" s="55">
        <v>0.5</v>
      </c>
      <c r="AZ92" s="57">
        <v>0</v>
      </c>
      <c r="BA92" s="56">
        <v>1</v>
      </c>
      <c r="BB92" s="56">
        <v>1</v>
      </c>
      <c r="BC92" s="56">
        <v>0</v>
      </c>
      <c r="BD92" s="55" t="s">
        <v>696</v>
      </c>
      <c r="BE92" s="55">
        <v>0</v>
      </c>
      <c r="BF92" s="57" t="s">
        <v>131</v>
      </c>
      <c r="BG92" s="55">
        <v>1</v>
      </c>
      <c r="BH92" s="56">
        <v>0</v>
      </c>
      <c r="BI92" s="58" t="s">
        <v>1041</v>
      </c>
      <c r="BJ92" s="56" t="s">
        <v>1042</v>
      </c>
      <c r="BK92" s="56" t="s">
        <v>1033</v>
      </c>
    </row>
    <row r="93" spans="1:63" x14ac:dyDescent="0.2">
      <c r="A93">
        <f t="shared" si="4"/>
        <v>420</v>
      </c>
      <c r="B93" t="s">
        <v>128</v>
      </c>
      <c r="C93" t="s">
        <v>143</v>
      </c>
      <c r="D93" s="54">
        <v>0.68493150684931503</v>
      </c>
      <c r="E93" t="s">
        <v>682</v>
      </c>
      <c r="F93" t="s">
        <v>90</v>
      </c>
      <c r="G93" s="55">
        <v>1</v>
      </c>
      <c r="H93" s="55">
        <v>0.5</v>
      </c>
      <c r="I93" s="56">
        <v>1</v>
      </c>
      <c r="J93" s="56">
        <v>0.5</v>
      </c>
      <c r="K93" s="56">
        <v>0</v>
      </c>
      <c r="L93" s="56">
        <v>1</v>
      </c>
      <c r="M93" s="56">
        <v>0</v>
      </c>
      <c r="N93" s="56">
        <v>0</v>
      </c>
      <c r="O93" s="56">
        <v>0.5</v>
      </c>
      <c r="P93" s="55">
        <v>0.5</v>
      </c>
      <c r="Q93" s="57">
        <v>0.5</v>
      </c>
      <c r="R93" s="56" t="s">
        <v>130</v>
      </c>
      <c r="S93" s="55" t="s">
        <v>130</v>
      </c>
      <c r="T93" s="57">
        <v>0</v>
      </c>
      <c r="U93" s="56">
        <v>0</v>
      </c>
      <c r="V93" s="58" t="s">
        <v>696</v>
      </c>
      <c r="W93" s="55">
        <v>0.5</v>
      </c>
      <c r="X93" s="56">
        <v>1</v>
      </c>
      <c r="Y93" s="55" t="s">
        <v>696</v>
      </c>
      <c r="Z93" s="56" t="s">
        <v>696</v>
      </c>
      <c r="AA93" s="56">
        <v>1</v>
      </c>
      <c r="AB93" s="56">
        <v>0.5</v>
      </c>
      <c r="AC93" s="55" t="s">
        <v>91</v>
      </c>
      <c r="AD93" s="59">
        <f t="shared" si="2"/>
        <v>0</v>
      </c>
      <c r="AI93" s="57">
        <v>0</v>
      </c>
      <c r="AJ93" s="57">
        <v>0</v>
      </c>
      <c r="AK93" s="59">
        <f t="shared" si="3"/>
        <v>0</v>
      </c>
      <c r="AL93" s="57">
        <v>0</v>
      </c>
      <c r="AM93" s="57">
        <v>0</v>
      </c>
      <c r="AN93" s="59">
        <v>1</v>
      </c>
      <c r="AO93" s="57">
        <v>1</v>
      </c>
      <c r="AP93" s="57">
        <v>0</v>
      </c>
      <c r="AQ93" s="57">
        <v>0</v>
      </c>
      <c r="AR93" s="59">
        <v>1</v>
      </c>
      <c r="AS93" s="55" t="s">
        <v>91</v>
      </c>
      <c r="AT93" s="55" t="s">
        <v>91</v>
      </c>
      <c r="AU93" s="55">
        <v>1</v>
      </c>
      <c r="AV93" s="55" t="s">
        <v>1043</v>
      </c>
      <c r="AW93" s="57">
        <v>0</v>
      </c>
      <c r="AX93" s="55">
        <v>0</v>
      </c>
      <c r="AY93" s="55">
        <v>1</v>
      </c>
      <c r="AZ93" s="57">
        <v>0</v>
      </c>
      <c r="BA93" s="56">
        <v>1</v>
      </c>
      <c r="BB93" s="56">
        <v>0</v>
      </c>
      <c r="BC93" s="56">
        <v>1</v>
      </c>
      <c r="BD93" s="55" t="s">
        <v>777</v>
      </c>
      <c r="BE93" s="55" t="s">
        <v>696</v>
      </c>
      <c r="BF93" s="57" t="s">
        <v>131</v>
      </c>
      <c r="BG93" s="55">
        <v>1</v>
      </c>
      <c r="BH93" s="56">
        <v>1</v>
      </c>
      <c r="BI93" s="58" t="s">
        <v>1044</v>
      </c>
      <c r="BJ93" s="56" t="s">
        <v>1045</v>
      </c>
      <c r="BK93" s="56" t="s">
        <v>1046</v>
      </c>
    </row>
    <row r="94" spans="1:63" x14ac:dyDescent="0.2">
      <c r="B94" s="85"/>
      <c r="D94" s="54"/>
      <c r="G94" s="55"/>
      <c r="H94" s="55"/>
      <c r="I94" s="56"/>
      <c r="J94" s="56"/>
      <c r="K94" s="56"/>
      <c r="L94" s="56"/>
      <c r="M94" s="56"/>
      <c r="N94" s="56"/>
      <c r="O94" s="56"/>
      <c r="P94" s="55"/>
      <c r="Q94" s="57"/>
      <c r="R94" s="56"/>
      <c r="S94" s="55"/>
      <c r="T94" s="57"/>
      <c r="U94" s="56"/>
      <c r="V94" s="58"/>
      <c r="W94" s="55"/>
      <c r="X94" s="56"/>
      <c r="Y94" s="55"/>
      <c r="Z94" s="56"/>
      <c r="AA94" s="56"/>
      <c r="AB94" s="56"/>
      <c r="AC94" s="55"/>
      <c r="AD94" s="59"/>
      <c r="AI94" s="57"/>
      <c r="AJ94" s="57"/>
      <c r="AK94" s="59"/>
      <c r="AL94" s="57"/>
      <c r="AM94" s="57"/>
      <c r="AN94" s="59"/>
      <c r="AO94" s="57"/>
      <c r="AP94" s="57"/>
      <c r="AQ94" s="57"/>
      <c r="AR94" s="59"/>
      <c r="AS94" s="55"/>
      <c r="AT94" s="55"/>
      <c r="AU94" s="55"/>
      <c r="AV94" s="55"/>
      <c r="AW94" s="57"/>
      <c r="AX94" s="55"/>
      <c r="AY94" s="55"/>
      <c r="AZ94" s="57"/>
      <c r="BA94" s="56"/>
      <c r="BB94" s="56"/>
      <c r="BC94" s="56"/>
      <c r="BD94" s="55"/>
      <c r="BE94" s="55"/>
      <c r="BF94" s="57"/>
      <c r="BG94" s="55"/>
      <c r="BH94" s="56"/>
      <c r="BI94" s="58"/>
      <c r="BJ94" s="56"/>
      <c r="BK94" s="56"/>
    </row>
    <row r="95" spans="1:63" x14ac:dyDescent="0.2">
      <c r="B95" s="85"/>
      <c r="D95" s="54"/>
    </row>
    <row r="96" spans="1:63" x14ac:dyDescent="0.2">
      <c r="D96" s="54"/>
    </row>
  </sheetData>
  <autoFilter ref="A4:BL93" xr:uid="{00000000-0009-0000-0000-000001000000}"/>
  <mergeCells count="5">
    <mergeCell ref="AD1:AW1"/>
    <mergeCell ref="BA1:BC1"/>
    <mergeCell ref="I3:N3"/>
    <mergeCell ref="U3:V3"/>
    <mergeCell ref="AA3:AB3"/>
  </mergeCell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42C85-9C21-0340-8C49-63BACADF5339}">
  <dimension ref="A1:Q16451"/>
  <sheetViews>
    <sheetView topLeftCell="A24" zoomScale="150" workbookViewId="0">
      <selection activeCell="O83" sqref="O83:S83"/>
    </sheetView>
  </sheetViews>
  <sheetFormatPr baseColWidth="10" defaultColWidth="8.83203125" defaultRowHeight="16" x14ac:dyDescent="0.2"/>
  <cols>
    <col min="1" max="2" width="4" style="86" customWidth="1"/>
    <col min="3" max="3" width="14.5" style="86" customWidth="1"/>
    <col min="4" max="4" width="21.83203125" style="86" customWidth="1"/>
    <col min="5" max="5" width="4.5" style="86" customWidth="1"/>
    <col min="6" max="6" width="27.5" style="86" customWidth="1"/>
    <col min="7" max="7" width="9" style="86" bestFit="1" customWidth="1"/>
    <col min="8" max="10" width="7.5" style="86" customWidth="1"/>
    <col min="11" max="16384" width="8.83203125" style="86"/>
  </cols>
  <sheetData>
    <row r="1" spans="3:10" x14ac:dyDescent="0.2">
      <c r="E1" s="87"/>
    </row>
    <row r="2" spans="3:10" ht="17" thickBot="1" x14ac:dyDescent="0.25">
      <c r="E2" s="87"/>
      <c r="F2" s="86">
        <v>5</v>
      </c>
      <c r="G2" s="86">
        <v>6</v>
      </c>
      <c r="H2" s="88">
        <v>7</v>
      </c>
      <c r="I2" s="88">
        <v>8</v>
      </c>
      <c r="J2" s="88">
        <v>9</v>
      </c>
    </row>
    <row r="3" spans="3:10" x14ac:dyDescent="0.2">
      <c r="E3" s="87"/>
      <c r="G3" s="86" t="str">
        <f>H3</f>
        <v>СБерKids</v>
      </c>
      <c r="H3" s="89" t="str">
        <f>F18</f>
        <v>СБерKids</v>
      </c>
      <c r="J3" s="90"/>
    </row>
    <row r="4" spans="3:10" ht="17" thickBot="1" x14ac:dyDescent="0.25">
      <c r="E4" s="87"/>
      <c r="G4" s="91" t="s">
        <v>139</v>
      </c>
      <c r="H4" s="92">
        <f>SUM(H33:H176)+H17+SUM(H189:H192)-H43-H44-H45-H60-H75-H89-H157-H161</f>
        <v>27.25</v>
      </c>
      <c r="I4" s="92">
        <f>SUM(I33:I176)+I17+SUM(I189:I192)-I60-I75-I89-I157-I161</f>
        <v>14.5</v>
      </c>
      <c r="J4" s="93">
        <f>I4/H4</f>
        <v>0.5321100917431193</v>
      </c>
    </row>
    <row r="5" spans="3:10" ht="17" thickBot="1" x14ac:dyDescent="0.25">
      <c r="C5" s="94"/>
      <c r="D5" s="95" t="s">
        <v>144</v>
      </c>
      <c r="E5" s="96"/>
      <c r="F5" s="97" t="s">
        <v>145</v>
      </c>
      <c r="G5" s="98" t="s">
        <v>146</v>
      </c>
      <c r="H5" s="611" t="str">
        <f>F18</f>
        <v>СБерKids</v>
      </c>
      <c r="I5" s="611"/>
      <c r="J5" s="612"/>
    </row>
    <row r="6" spans="3:10" ht="21" customHeight="1" thickBot="1" x14ac:dyDescent="0.25">
      <c r="C6" s="613" t="s">
        <v>147</v>
      </c>
      <c r="D6" s="99" t="s">
        <v>148</v>
      </c>
      <c r="E6" s="100"/>
      <c r="F6" s="101">
        <v>6</v>
      </c>
      <c r="G6" s="102"/>
      <c r="H6" s="103" t="s">
        <v>149</v>
      </c>
      <c r="I6" s="104" t="s">
        <v>150</v>
      </c>
      <c r="J6" s="105" t="s">
        <v>151</v>
      </c>
    </row>
    <row r="7" spans="3:10" ht="19.75" customHeight="1" x14ac:dyDescent="0.2">
      <c r="C7" s="614"/>
      <c r="D7" s="106" t="s">
        <v>152</v>
      </c>
      <c r="E7" s="107"/>
      <c r="F7" s="108" t="s">
        <v>153</v>
      </c>
      <c r="G7" s="109"/>
      <c r="H7" s="108" t="str">
        <f>F7</f>
        <v>Бессонов Кирилл Павлович</v>
      </c>
      <c r="I7" s="110"/>
      <c r="J7" s="110"/>
    </row>
    <row r="8" spans="3:10" ht="19.25" customHeight="1" x14ac:dyDescent="0.2">
      <c r="C8" s="614"/>
      <c r="D8" s="608" t="s">
        <v>154</v>
      </c>
      <c r="E8" s="111"/>
      <c r="F8" s="108" t="s">
        <v>155</v>
      </c>
      <c r="G8" s="112"/>
      <c r="H8" s="108"/>
      <c r="I8" s="110"/>
      <c r="J8" s="110"/>
    </row>
    <row r="9" spans="3:10" ht="19.25" customHeight="1" x14ac:dyDescent="0.2">
      <c r="C9" s="614"/>
      <c r="D9" s="604"/>
      <c r="E9" s="114"/>
      <c r="F9" s="108" t="s">
        <v>156</v>
      </c>
      <c r="G9" s="115"/>
      <c r="H9" s="108"/>
      <c r="I9" s="110"/>
      <c r="J9" s="110"/>
    </row>
    <row r="10" spans="3:10" ht="19.25" customHeight="1" x14ac:dyDescent="0.2">
      <c r="C10" s="614"/>
      <c r="D10" s="604"/>
      <c r="E10" s="114"/>
      <c r="F10" s="108" t="s">
        <v>157</v>
      </c>
      <c r="G10" s="116"/>
      <c r="H10" s="117"/>
      <c r="I10" s="110"/>
      <c r="J10" s="110"/>
    </row>
    <row r="11" spans="3:10" ht="19.25" customHeight="1" x14ac:dyDescent="0.2">
      <c r="C11" s="614"/>
      <c r="D11" s="604"/>
      <c r="E11" s="114"/>
      <c r="F11" s="108" t="s">
        <v>158</v>
      </c>
      <c r="G11" s="116"/>
      <c r="H11" s="110"/>
      <c r="I11" s="110"/>
      <c r="J11" s="110"/>
    </row>
    <row r="12" spans="3:10" ht="19.25" customHeight="1" x14ac:dyDescent="0.2">
      <c r="C12" s="614"/>
      <c r="D12" s="604"/>
      <c r="E12" s="114"/>
      <c r="F12" s="108" t="s">
        <v>159</v>
      </c>
      <c r="G12" s="116"/>
      <c r="H12" s="110"/>
      <c r="I12" s="110"/>
      <c r="J12" s="110"/>
    </row>
    <row r="13" spans="3:10" ht="19.25" customHeight="1" x14ac:dyDescent="0.2">
      <c r="C13" s="614"/>
      <c r="D13" s="604"/>
      <c r="E13" s="114"/>
      <c r="F13" s="108" t="s">
        <v>160</v>
      </c>
      <c r="G13" s="116"/>
      <c r="H13" s="110"/>
      <c r="I13" s="110"/>
      <c r="J13" s="110"/>
    </row>
    <row r="14" spans="3:10" ht="19.25" customHeight="1" x14ac:dyDescent="0.2">
      <c r="C14" s="614"/>
      <c r="D14" s="604"/>
      <c r="E14" s="114"/>
      <c r="F14" s="118" t="s">
        <v>161</v>
      </c>
      <c r="G14" s="116">
        <v>1</v>
      </c>
      <c r="H14" s="110"/>
      <c r="I14" s="110"/>
      <c r="J14" s="110"/>
    </row>
    <row r="15" spans="3:10" ht="19.25" customHeight="1" x14ac:dyDescent="0.2">
      <c r="C15" s="614"/>
      <c r="D15" s="604"/>
      <c r="E15" s="114"/>
      <c r="F15" s="108" t="s">
        <v>162</v>
      </c>
      <c r="G15" s="116"/>
      <c r="H15" s="110"/>
      <c r="I15" s="110"/>
      <c r="J15" s="110"/>
    </row>
    <row r="16" spans="3:10" ht="19.25" customHeight="1" thickBot="1" x14ac:dyDescent="0.25">
      <c r="C16" s="614"/>
      <c r="D16" s="604"/>
      <c r="E16" s="114"/>
      <c r="F16" s="108" t="s">
        <v>163</v>
      </c>
      <c r="G16" s="116"/>
      <c r="H16" s="110"/>
      <c r="I16" s="110"/>
      <c r="J16" s="110"/>
    </row>
    <row r="17" spans="1:10" ht="19.25" customHeight="1" thickBot="1" x14ac:dyDescent="0.25">
      <c r="A17" s="86">
        <v>1</v>
      </c>
      <c r="C17" s="615"/>
      <c r="D17" s="610"/>
      <c r="E17" s="119"/>
      <c r="F17" s="120" t="s">
        <v>164</v>
      </c>
      <c r="G17" s="121"/>
      <c r="H17" s="122">
        <f>SUM(H19:H32)</f>
        <v>0.99999999999999989</v>
      </c>
      <c r="I17" s="122">
        <f>SUM(I19:I32)</f>
        <v>0.99999999999999989</v>
      </c>
      <c r="J17" s="123">
        <f>I17/H17</f>
        <v>1</v>
      </c>
    </row>
    <row r="18" spans="1:10" ht="19.25" customHeight="1" thickBot="1" x14ac:dyDescent="0.25">
      <c r="C18" s="124"/>
      <c r="D18" s="125" t="s">
        <v>165</v>
      </c>
      <c r="E18" s="126"/>
      <c r="F18" s="127" t="s">
        <v>166</v>
      </c>
      <c r="G18" s="128"/>
      <c r="I18" s="129" t="str">
        <f>F18</f>
        <v>СБерKids</v>
      </c>
      <c r="J18" s="110"/>
    </row>
    <row r="19" spans="1:10" ht="28.75" customHeight="1" thickBot="1" x14ac:dyDescent="0.25">
      <c r="C19" s="600" t="s">
        <v>167</v>
      </c>
      <c r="D19" s="603" t="s">
        <v>168</v>
      </c>
      <c r="E19" s="130"/>
      <c r="F19" s="131" t="s">
        <v>169</v>
      </c>
      <c r="G19" s="115">
        <v>1</v>
      </c>
      <c r="H19" s="132">
        <v>0.1</v>
      </c>
      <c r="I19" s="132">
        <v>0.1</v>
      </c>
      <c r="J19" s="133">
        <f>I19/H19</f>
        <v>1</v>
      </c>
    </row>
    <row r="20" spans="1:10" ht="19.25" customHeight="1" thickBot="1" x14ac:dyDescent="0.25">
      <c r="C20" s="601"/>
      <c r="D20" s="604"/>
      <c r="E20" s="114"/>
      <c r="F20" s="129" t="s">
        <v>170</v>
      </c>
      <c r="G20" s="135"/>
      <c r="H20" s="136"/>
      <c r="I20" s="136"/>
      <c r="J20" s="137"/>
    </row>
    <row r="21" spans="1:10" ht="19.25" customHeight="1" thickBot="1" x14ac:dyDescent="0.25">
      <c r="C21" s="601"/>
      <c r="D21" s="604" t="s">
        <v>171</v>
      </c>
      <c r="E21" s="114"/>
      <c r="F21" s="131" t="s">
        <v>172</v>
      </c>
      <c r="G21" s="112">
        <v>1</v>
      </c>
      <c r="H21" s="138">
        <v>0.1</v>
      </c>
      <c r="I21" s="138">
        <v>0.1</v>
      </c>
      <c r="J21" s="133">
        <f t="shared" ref="J21:J24" si="0">I21/H21</f>
        <v>1</v>
      </c>
    </row>
    <row r="22" spans="1:10" ht="19.25" customHeight="1" thickBot="1" x14ac:dyDescent="0.25">
      <c r="C22" s="601"/>
      <c r="D22" s="606"/>
      <c r="E22" s="139"/>
      <c r="F22" s="118" t="s">
        <v>173</v>
      </c>
      <c r="G22" s="115">
        <v>1</v>
      </c>
      <c r="H22" s="138">
        <v>0.1</v>
      </c>
      <c r="I22" s="138">
        <v>0.1</v>
      </c>
      <c r="J22" s="133">
        <f t="shared" si="0"/>
        <v>1</v>
      </c>
    </row>
    <row r="23" spans="1:10" ht="19.25" customHeight="1" thickBot="1" x14ac:dyDescent="0.25">
      <c r="C23" s="601"/>
      <c r="D23" s="606"/>
      <c r="E23" s="139"/>
      <c r="F23" s="118" t="s">
        <v>174</v>
      </c>
      <c r="G23" s="115">
        <v>1</v>
      </c>
      <c r="H23" s="138">
        <v>0.1</v>
      </c>
      <c r="I23" s="138">
        <v>0.1</v>
      </c>
      <c r="J23" s="133">
        <f t="shared" si="0"/>
        <v>1</v>
      </c>
    </row>
    <row r="24" spans="1:10" ht="19.25" customHeight="1" thickBot="1" x14ac:dyDescent="0.25">
      <c r="C24" s="601"/>
      <c r="D24" s="606"/>
      <c r="E24" s="139"/>
      <c r="F24" s="108" t="s">
        <v>175</v>
      </c>
      <c r="G24" s="115"/>
      <c r="H24" s="138">
        <v>0.1</v>
      </c>
      <c r="I24" s="138">
        <v>0.1</v>
      </c>
      <c r="J24" s="133">
        <f t="shared" si="0"/>
        <v>1</v>
      </c>
    </row>
    <row r="25" spans="1:10" ht="19.25" customHeight="1" thickBot="1" x14ac:dyDescent="0.25">
      <c r="C25" s="601"/>
      <c r="D25" s="606"/>
      <c r="E25" s="139"/>
      <c r="F25" s="129" t="s">
        <v>170</v>
      </c>
      <c r="G25" s="115"/>
      <c r="H25" s="138"/>
      <c r="I25" s="138"/>
      <c r="J25" s="140"/>
    </row>
    <row r="26" spans="1:10" ht="19.25" customHeight="1" thickBot="1" x14ac:dyDescent="0.25">
      <c r="C26" s="601"/>
      <c r="D26" s="604" t="s">
        <v>176</v>
      </c>
      <c r="E26" s="114"/>
      <c r="F26" s="131" t="s">
        <v>177</v>
      </c>
      <c r="G26" s="115">
        <v>1</v>
      </c>
      <c r="H26" s="138">
        <v>0.1</v>
      </c>
      <c r="I26" s="138">
        <v>0.1</v>
      </c>
      <c r="J26" s="133">
        <f t="shared" ref="J26:J29" si="1">I26/H26</f>
        <v>1</v>
      </c>
    </row>
    <row r="27" spans="1:10" ht="19.25" customHeight="1" thickBot="1" x14ac:dyDescent="0.25">
      <c r="C27" s="601"/>
      <c r="D27" s="606"/>
      <c r="E27" s="139"/>
      <c r="F27" s="118" t="s">
        <v>178</v>
      </c>
      <c r="G27" s="115">
        <v>1</v>
      </c>
      <c r="H27" s="138">
        <v>0.1</v>
      </c>
      <c r="I27" s="138">
        <v>0.1</v>
      </c>
      <c r="J27" s="133">
        <f t="shared" si="1"/>
        <v>1</v>
      </c>
    </row>
    <row r="28" spans="1:10" ht="19.25" customHeight="1" thickBot="1" x14ac:dyDescent="0.25">
      <c r="C28" s="601"/>
      <c r="D28" s="606"/>
      <c r="E28" s="139"/>
      <c r="F28" s="118" t="s">
        <v>179</v>
      </c>
      <c r="G28" s="115">
        <v>1</v>
      </c>
      <c r="H28" s="138">
        <v>0.1</v>
      </c>
      <c r="I28" s="138">
        <v>0.1</v>
      </c>
      <c r="J28" s="133">
        <f t="shared" si="1"/>
        <v>1</v>
      </c>
    </row>
    <row r="29" spans="1:10" ht="19.25" customHeight="1" thickBot="1" x14ac:dyDescent="0.25">
      <c r="C29" s="601"/>
      <c r="D29" s="606"/>
      <c r="E29" s="139"/>
      <c r="F29" s="108" t="s">
        <v>180</v>
      </c>
      <c r="G29" s="115"/>
      <c r="H29" s="138">
        <v>0.1</v>
      </c>
      <c r="I29" s="138">
        <v>0.1</v>
      </c>
      <c r="J29" s="133">
        <f t="shared" si="1"/>
        <v>1</v>
      </c>
    </row>
    <row r="30" spans="1:10" ht="19.25" customHeight="1" thickBot="1" x14ac:dyDescent="0.25">
      <c r="C30" s="601"/>
      <c r="D30" s="606"/>
      <c r="E30" s="139"/>
      <c r="F30" s="129" t="s">
        <v>170</v>
      </c>
      <c r="G30" s="115"/>
      <c r="H30" s="138"/>
      <c r="I30" s="138"/>
      <c r="J30" s="141"/>
    </row>
    <row r="31" spans="1:10" ht="19.25" customHeight="1" thickBot="1" x14ac:dyDescent="0.25">
      <c r="C31" s="601"/>
      <c r="D31" s="604" t="s">
        <v>181</v>
      </c>
      <c r="E31" s="114"/>
      <c r="F31" s="131" t="s">
        <v>182</v>
      </c>
      <c r="G31" s="115">
        <v>1</v>
      </c>
      <c r="H31" s="138">
        <v>0.1</v>
      </c>
      <c r="I31" s="138">
        <v>0.1</v>
      </c>
      <c r="J31" s="133">
        <f>I31/H31</f>
        <v>1</v>
      </c>
    </row>
    <row r="32" spans="1:10" ht="19.25" customHeight="1" thickBot="1" x14ac:dyDescent="0.25">
      <c r="C32" s="601"/>
      <c r="D32" s="609"/>
      <c r="E32" s="142"/>
      <c r="F32" s="108" t="s">
        <v>170</v>
      </c>
      <c r="G32" s="115"/>
      <c r="H32" s="138"/>
      <c r="I32" s="143"/>
      <c r="J32" s="141"/>
    </row>
    <row r="33" spans="1:10" ht="19.25" customHeight="1" x14ac:dyDescent="0.2">
      <c r="A33" s="86">
        <v>2</v>
      </c>
      <c r="C33" s="601"/>
      <c r="D33" s="608" t="s">
        <v>183</v>
      </c>
      <c r="E33" s="111"/>
      <c r="F33" s="144" t="s">
        <v>184</v>
      </c>
      <c r="G33" s="115">
        <v>1</v>
      </c>
      <c r="H33" s="145">
        <v>0.5</v>
      </c>
      <c r="I33" s="146">
        <f>IF(G33=1,0.5,IF(AND(G38=1,G36=""),0.5,IF(OR(G35=1,G34=1),0.25,0)))</f>
        <v>0.5</v>
      </c>
      <c r="J33" s="147">
        <f>IFERROR(IF(H33=0,"",I33/H33),"")</f>
        <v>1</v>
      </c>
    </row>
    <row r="34" spans="1:10" ht="19.25" customHeight="1" x14ac:dyDescent="0.2">
      <c r="C34" s="601"/>
      <c r="D34" s="604"/>
      <c r="E34" s="114"/>
      <c r="F34" s="106" t="s">
        <v>185</v>
      </c>
      <c r="G34" s="115"/>
      <c r="H34" s="138"/>
      <c r="I34" s="148"/>
      <c r="J34" s="149" t="str">
        <f t="shared" ref="J34:J41" si="2">IFERROR(IF(H34=0,"",I34/H34),"")</f>
        <v/>
      </c>
    </row>
    <row r="35" spans="1:10" ht="19.25" customHeight="1" x14ac:dyDescent="0.2">
      <c r="C35" s="601"/>
      <c r="D35" s="604"/>
      <c r="E35" s="114"/>
      <c r="F35" s="144" t="s">
        <v>186</v>
      </c>
      <c r="G35" s="115">
        <v>1</v>
      </c>
      <c r="H35" s="138"/>
      <c r="I35" s="148"/>
      <c r="J35" s="149" t="str">
        <f t="shared" si="2"/>
        <v/>
      </c>
    </row>
    <row r="36" spans="1:10" ht="19.25" customHeight="1" x14ac:dyDescent="0.2">
      <c r="C36" s="601"/>
      <c r="D36" s="604"/>
      <c r="E36" s="114"/>
      <c r="F36" s="106" t="s">
        <v>187</v>
      </c>
      <c r="G36" s="115"/>
      <c r="H36" s="138"/>
      <c r="I36" s="148"/>
      <c r="J36" s="149"/>
    </row>
    <row r="37" spans="1:10" ht="19.25" customHeight="1" x14ac:dyDescent="0.2">
      <c r="C37" s="601"/>
      <c r="D37" s="604"/>
      <c r="E37" s="114"/>
      <c r="F37" s="144" t="s">
        <v>188</v>
      </c>
      <c r="G37" s="115">
        <v>1</v>
      </c>
      <c r="H37" s="138"/>
      <c r="I37" s="148"/>
      <c r="J37" s="149"/>
    </row>
    <row r="38" spans="1:10" ht="19.25" customHeight="1" thickBot="1" x14ac:dyDescent="0.25">
      <c r="C38" s="602"/>
      <c r="D38" s="610"/>
      <c r="E38" s="119"/>
      <c r="F38" s="151" t="s">
        <v>189</v>
      </c>
      <c r="G38" s="152"/>
      <c r="H38" s="153"/>
      <c r="I38" s="154"/>
      <c r="J38" s="155"/>
    </row>
    <row r="39" spans="1:10" ht="19.25" customHeight="1" thickBot="1" x14ac:dyDescent="0.25">
      <c r="C39" s="600" t="s">
        <v>190</v>
      </c>
      <c r="D39" s="603" t="s">
        <v>191</v>
      </c>
      <c r="E39" s="130"/>
      <c r="F39" s="99" t="s">
        <v>192</v>
      </c>
      <c r="G39" s="156" t="s">
        <v>193</v>
      </c>
      <c r="H39" s="157">
        <v>1</v>
      </c>
      <c r="I39" s="158">
        <f>IF(G39="Отсутствует",0,IF(AND(G39="В Навигаторе",I193=1),1,IF(AND(G39="В Навигаторе",I193&lt;&gt;1),0,IF(G39="Не в Навигаторе",0.5,0))))</f>
        <v>0</v>
      </c>
      <c r="J39" s="159">
        <f t="shared" si="2"/>
        <v>0</v>
      </c>
    </row>
    <row r="40" spans="1:10" ht="19.25" customHeight="1" thickBot="1" x14ac:dyDescent="0.25">
      <c r="C40" s="601"/>
      <c r="D40" s="604"/>
      <c r="E40" s="114"/>
      <c r="F40" s="106" t="s">
        <v>194</v>
      </c>
      <c r="G40" s="160" t="s">
        <v>193</v>
      </c>
      <c r="H40" s="161">
        <v>1</v>
      </c>
      <c r="I40" s="162">
        <f t="shared" ref="I40:I41" si="3">IF(G40="Отсутствует",0,IF(AND(G40="В Навигаторе",I162=1),1,IF(AND(G40="В Навигаторе",I162&lt;&gt;1),0,IF(G40="Не в Навигаторе",0.5,0))))</f>
        <v>0</v>
      </c>
      <c r="J40" s="163">
        <f t="shared" si="2"/>
        <v>0</v>
      </c>
    </row>
    <row r="41" spans="1:10" ht="19.25" customHeight="1" thickBot="1" x14ac:dyDescent="0.25">
      <c r="C41" s="601"/>
      <c r="D41" s="604"/>
      <c r="E41" s="114"/>
      <c r="F41" s="106" t="s">
        <v>13</v>
      </c>
      <c r="G41" s="160" t="s">
        <v>193</v>
      </c>
      <c r="H41" s="161">
        <v>1</v>
      </c>
      <c r="I41" s="162">
        <f t="shared" si="3"/>
        <v>0</v>
      </c>
      <c r="J41" s="163">
        <f t="shared" si="2"/>
        <v>0</v>
      </c>
    </row>
    <row r="42" spans="1:10" ht="19.25" customHeight="1" thickBot="1" x14ac:dyDescent="0.25">
      <c r="C42" s="602"/>
      <c r="D42" s="610"/>
      <c r="E42" s="119"/>
      <c r="F42" s="151" t="s">
        <v>195</v>
      </c>
      <c r="G42" s="164" t="s">
        <v>193</v>
      </c>
      <c r="H42" s="165"/>
      <c r="I42" s="148"/>
      <c r="J42" s="166"/>
    </row>
    <row r="43" spans="1:10" ht="19.25" customHeight="1" x14ac:dyDescent="0.2">
      <c r="C43" s="600" t="s">
        <v>196</v>
      </c>
      <c r="D43" s="603" t="s">
        <v>197</v>
      </c>
      <c r="E43" s="130"/>
      <c r="F43" s="167" t="s">
        <v>198</v>
      </c>
      <c r="G43" s="168">
        <v>1</v>
      </c>
      <c r="H43" s="132">
        <f t="shared" ref="H43:H45" si="4">IF(G$47=1,"не релевантно",1)</f>
        <v>1</v>
      </c>
      <c r="I43" s="169"/>
      <c r="J43" s="170"/>
    </row>
    <row r="44" spans="1:10" ht="19.25" customHeight="1" x14ac:dyDescent="0.2">
      <c r="C44" s="601"/>
      <c r="D44" s="604"/>
      <c r="E44" s="114"/>
      <c r="F44" s="171" t="s">
        <v>199</v>
      </c>
      <c r="G44" s="115">
        <v>1</v>
      </c>
      <c r="H44" s="138">
        <f t="shared" si="4"/>
        <v>1</v>
      </c>
      <c r="I44" s="172"/>
      <c r="J44" s="173"/>
    </row>
    <row r="45" spans="1:10" ht="19.25" customHeight="1" x14ac:dyDescent="0.2">
      <c r="C45" s="601"/>
      <c r="D45" s="604"/>
      <c r="E45" s="114"/>
      <c r="F45" s="171" t="s">
        <v>200</v>
      </c>
      <c r="G45" s="115">
        <v>1</v>
      </c>
      <c r="H45" s="138">
        <f t="shared" si="4"/>
        <v>1</v>
      </c>
      <c r="I45" s="172"/>
      <c r="J45" s="173"/>
    </row>
    <row r="46" spans="1:10" ht="19.25" customHeight="1" x14ac:dyDescent="0.2">
      <c r="C46" s="601"/>
      <c r="D46" s="604"/>
      <c r="E46" s="114"/>
      <c r="F46" s="108" t="s">
        <v>201</v>
      </c>
      <c r="G46" s="174"/>
      <c r="H46" s="138"/>
      <c r="I46" s="175"/>
      <c r="J46" s="149"/>
    </row>
    <row r="47" spans="1:10" ht="19.25" customHeight="1" thickBot="1" x14ac:dyDescent="0.25">
      <c r="C47" s="601"/>
      <c r="D47" s="605"/>
      <c r="E47" s="176"/>
      <c r="F47" s="108" t="s">
        <v>189</v>
      </c>
      <c r="G47" s="177"/>
      <c r="H47" s="153"/>
      <c r="I47" s="178"/>
      <c r="J47" s="155"/>
    </row>
    <row r="48" spans="1:10" ht="19.25" customHeight="1" thickBot="1" x14ac:dyDescent="0.25">
      <c r="C48" s="601"/>
      <c r="D48" s="608" t="s">
        <v>202</v>
      </c>
      <c r="E48" s="111"/>
      <c r="F48" s="118" t="s">
        <v>203</v>
      </c>
      <c r="G48" s="112">
        <v>1</v>
      </c>
      <c r="H48" s="179">
        <f>IF(G50=1,"не релевантно",0.5)</f>
        <v>0.5</v>
      </c>
      <c r="I48" s="180">
        <f>IF(G48=1,0.5,0)*I60</f>
        <v>0.5</v>
      </c>
      <c r="J48" s="181">
        <f t="shared" ref="J48" si="5">IFERROR(IF(H48="Не релевантно",H48,IF(H48=0,"",I48/H48)),"")</f>
        <v>1</v>
      </c>
    </row>
    <row r="49" spans="3:10" ht="19.25" customHeight="1" x14ac:dyDescent="0.2">
      <c r="C49" s="601"/>
      <c r="D49" s="606"/>
      <c r="E49" s="139"/>
      <c r="F49" s="108" t="s">
        <v>204</v>
      </c>
      <c r="G49" s="174"/>
      <c r="H49" s="182"/>
      <c r="I49" s="175"/>
      <c r="J49" s="183"/>
    </row>
    <row r="50" spans="3:10" ht="19.25" customHeight="1" x14ac:dyDescent="0.2">
      <c r="C50" s="601"/>
      <c r="D50" s="606"/>
      <c r="E50" s="139"/>
      <c r="F50" s="108" t="s">
        <v>205</v>
      </c>
      <c r="G50" s="174"/>
      <c r="H50" s="182"/>
      <c r="I50" s="175"/>
      <c r="J50" s="183"/>
    </row>
    <row r="51" spans="3:10" ht="19.25" customHeight="1" thickBot="1" x14ac:dyDescent="0.25">
      <c r="C51" s="601"/>
      <c r="D51" s="609"/>
      <c r="E51" s="142"/>
      <c r="F51" s="108" t="s">
        <v>189</v>
      </c>
      <c r="G51" s="177"/>
      <c r="H51" s="182"/>
      <c r="I51" s="175"/>
      <c r="J51" s="183"/>
    </row>
    <row r="52" spans="3:10" ht="19.25" customHeight="1" thickBot="1" x14ac:dyDescent="0.25">
      <c r="C52" s="601"/>
      <c r="D52" s="608" t="s">
        <v>206</v>
      </c>
      <c r="E52" s="111"/>
      <c r="F52" s="106" t="s">
        <v>207</v>
      </c>
      <c r="G52" s="112"/>
      <c r="H52" s="184">
        <v>0.5</v>
      </c>
      <c r="I52" s="185">
        <f>IF(SUM(G52:G58)&gt;6,0.5,IF(SUM(G52:G58)&gt;3,0.25,0))</f>
        <v>0</v>
      </c>
      <c r="J52" s="186">
        <f>IFERROR(IF(H52=0,"",I52/H52),"")</f>
        <v>0</v>
      </c>
    </row>
    <row r="53" spans="3:10" ht="19.25" customHeight="1" x14ac:dyDescent="0.2">
      <c r="C53" s="601"/>
      <c r="D53" s="604"/>
      <c r="E53" s="114"/>
      <c r="F53" s="106" t="s">
        <v>208</v>
      </c>
      <c r="G53" s="115"/>
      <c r="H53" s="138"/>
      <c r="I53" s="175"/>
      <c r="J53" s="149"/>
    </row>
    <row r="54" spans="3:10" ht="19.25" customHeight="1" x14ac:dyDescent="0.2">
      <c r="C54" s="601"/>
      <c r="D54" s="604"/>
      <c r="E54" s="114"/>
      <c r="F54" s="106" t="s">
        <v>209</v>
      </c>
      <c r="G54" s="115"/>
      <c r="H54" s="138"/>
      <c r="I54" s="148"/>
      <c r="J54" s="149"/>
    </row>
    <row r="55" spans="3:10" ht="19.25" customHeight="1" x14ac:dyDescent="0.2">
      <c r="C55" s="601"/>
      <c r="D55" s="604"/>
      <c r="E55" s="114"/>
      <c r="F55" s="106" t="s">
        <v>210</v>
      </c>
      <c r="G55" s="115"/>
      <c r="H55" s="138"/>
      <c r="I55" s="148"/>
      <c r="J55" s="149"/>
    </row>
    <row r="56" spans="3:10" ht="19.25" customHeight="1" x14ac:dyDescent="0.2">
      <c r="C56" s="601"/>
      <c r="D56" s="604"/>
      <c r="E56" s="114"/>
      <c r="F56" s="106" t="s">
        <v>211</v>
      </c>
      <c r="G56" s="115"/>
      <c r="H56" s="138"/>
      <c r="I56" s="175"/>
      <c r="J56" s="149"/>
    </row>
    <row r="57" spans="3:10" ht="19.25" customHeight="1" x14ac:dyDescent="0.2">
      <c r="C57" s="601"/>
      <c r="D57" s="604"/>
      <c r="E57" s="114"/>
      <c r="F57" s="144" t="s">
        <v>212</v>
      </c>
      <c r="G57" s="115">
        <v>1</v>
      </c>
      <c r="H57" s="138"/>
      <c r="I57" s="148"/>
      <c r="J57" s="149"/>
    </row>
    <row r="58" spans="3:10" ht="19.25" customHeight="1" x14ac:dyDescent="0.2">
      <c r="C58" s="601"/>
      <c r="D58" s="604"/>
      <c r="E58" s="114"/>
      <c r="F58" s="106" t="s">
        <v>213</v>
      </c>
      <c r="G58" s="115"/>
      <c r="H58" s="138"/>
      <c r="I58" s="148"/>
      <c r="J58" s="149"/>
    </row>
    <row r="59" spans="3:10" ht="19.25" customHeight="1" thickBot="1" x14ac:dyDescent="0.25">
      <c r="C59" s="601"/>
      <c r="D59" s="605"/>
      <c r="E59" s="176"/>
      <c r="F59" s="106" t="s">
        <v>189</v>
      </c>
      <c r="G59" s="135"/>
      <c r="H59" s="153"/>
      <c r="I59" s="154"/>
      <c r="J59" s="155"/>
    </row>
    <row r="60" spans="3:10" ht="19.25" customHeight="1" thickBot="1" x14ac:dyDescent="0.25">
      <c r="C60" s="601"/>
      <c r="D60" s="608" t="s">
        <v>214</v>
      </c>
      <c r="E60" s="111"/>
      <c r="F60" s="118" t="s">
        <v>215</v>
      </c>
      <c r="G60" s="112">
        <v>1</v>
      </c>
      <c r="H60" s="187"/>
      <c r="I60" s="185">
        <f>IF(G60=1,1,0.5)</f>
        <v>1</v>
      </c>
      <c r="J60" s="186"/>
    </row>
    <row r="61" spans="3:10" ht="19.25" customHeight="1" x14ac:dyDescent="0.2">
      <c r="C61" s="601"/>
      <c r="D61" s="604"/>
      <c r="E61" s="114"/>
      <c r="F61" s="108" t="s">
        <v>216</v>
      </c>
      <c r="G61" s="174"/>
      <c r="H61" s="138"/>
      <c r="I61" s="148"/>
      <c r="J61" s="149"/>
    </row>
    <row r="62" spans="3:10" ht="19.25" customHeight="1" x14ac:dyDescent="0.2">
      <c r="C62" s="601"/>
      <c r="D62" s="604"/>
      <c r="E62" s="114"/>
      <c r="F62" s="108" t="s">
        <v>189</v>
      </c>
      <c r="G62" s="174"/>
      <c r="H62" s="138"/>
      <c r="I62" s="148"/>
      <c r="J62" s="149"/>
    </row>
    <row r="63" spans="3:10" ht="19.25" customHeight="1" thickBot="1" x14ac:dyDescent="0.25">
      <c r="C63" s="601"/>
      <c r="D63" s="605"/>
      <c r="E63" s="176"/>
      <c r="F63" s="118" t="s">
        <v>217</v>
      </c>
      <c r="G63" s="135">
        <v>1</v>
      </c>
      <c r="H63" s="153"/>
      <c r="I63" s="154"/>
      <c r="J63" s="155"/>
    </row>
    <row r="64" spans="3:10" ht="19.25" customHeight="1" thickBot="1" x14ac:dyDescent="0.25">
      <c r="C64" s="601"/>
      <c r="D64" s="608" t="s">
        <v>218</v>
      </c>
      <c r="E64" s="111"/>
      <c r="F64" s="108" t="s">
        <v>219</v>
      </c>
      <c r="G64" s="188"/>
      <c r="H64" s="187">
        <f>IF(G66=1,"не релевантно",0.5)</f>
        <v>0.5</v>
      </c>
      <c r="I64" s="185">
        <f>IF(G64=1,0.5,0)*I75</f>
        <v>0</v>
      </c>
      <c r="J64" s="189">
        <f>IFERROR(IF(H64="Не релевантно",H64,IF(H64=0,"",I64/H64)),"")</f>
        <v>0</v>
      </c>
    </row>
    <row r="65" spans="3:10" ht="19.25" customHeight="1" x14ac:dyDescent="0.2">
      <c r="C65" s="601"/>
      <c r="D65" s="604"/>
      <c r="E65" s="114"/>
      <c r="F65" s="118" t="s">
        <v>204</v>
      </c>
      <c r="G65" s="115">
        <v>1</v>
      </c>
      <c r="H65" s="190"/>
      <c r="I65" s="175"/>
      <c r="J65" s="183"/>
    </row>
    <row r="66" spans="3:10" ht="19.25" customHeight="1" x14ac:dyDescent="0.2">
      <c r="C66" s="601"/>
      <c r="D66" s="604"/>
      <c r="E66" s="114"/>
      <c r="F66" s="108" t="s">
        <v>205</v>
      </c>
      <c r="G66" s="174"/>
      <c r="H66" s="182"/>
      <c r="I66" s="175"/>
      <c r="J66" s="183"/>
    </row>
    <row r="67" spans="3:10" ht="19.25" customHeight="1" thickBot="1" x14ac:dyDescent="0.25">
      <c r="C67" s="601"/>
      <c r="D67" s="605"/>
      <c r="E67" s="176"/>
      <c r="F67" s="108" t="s">
        <v>189</v>
      </c>
      <c r="G67" s="177"/>
      <c r="H67" s="191"/>
      <c r="I67" s="175"/>
      <c r="J67" s="192"/>
    </row>
    <row r="68" spans="3:10" ht="19.25" customHeight="1" thickTop="1" thickBot="1" x14ac:dyDescent="0.25">
      <c r="C68" s="601"/>
      <c r="D68" s="608" t="s">
        <v>220</v>
      </c>
      <c r="E68" s="111"/>
      <c r="F68" s="106" t="s">
        <v>221</v>
      </c>
      <c r="G68" s="112" t="s">
        <v>130</v>
      </c>
      <c r="H68" s="193">
        <v>0.5</v>
      </c>
      <c r="I68" s="194">
        <f>IF(SUM(G68:G74)&gt;6,0.5,IF(SUM(G68:G74)&gt;3,0.25,0))</f>
        <v>0</v>
      </c>
      <c r="J68" s="195">
        <f>IFERROR(IF(H68=0,"",I68/H68),"")</f>
        <v>0</v>
      </c>
    </row>
    <row r="69" spans="3:10" ht="19.25" customHeight="1" x14ac:dyDescent="0.2">
      <c r="C69" s="601"/>
      <c r="D69" s="604"/>
      <c r="E69" s="114"/>
      <c r="F69" s="106" t="s">
        <v>222</v>
      </c>
      <c r="G69" s="115"/>
      <c r="H69" s="182"/>
      <c r="I69" s="175"/>
      <c r="J69" s="183"/>
    </row>
    <row r="70" spans="3:10" ht="19.25" customHeight="1" x14ac:dyDescent="0.2">
      <c r="C70" s="601"/>
      <c r="D70" s="604"/>
      <c r="E70" s="114"/>
      <c r="F70" s="106" t="s">
        <v>208</v>
      </c>
      <c r="G70" s="115"/>
      <c r="H70" s="182"/>
      <c r="I70" s="148"/>
      <c r="J70" s="183"/>
    </row>
    <row r="71" spans="3:10" ht="19.25" customHeight="1" x14ac:dyDescent="0.2">
      <c r="C71" s="601"/>
      <c r="D71" s="604"/>
      <c r="E71" s="114"/>
      <c r="F71" s="106" t="s">
        <v>223</v>
      </c>
      <c r="G71" s="115"/>
      <c r="H71" s="182"/>
      <c r="I71" s="148"/>
      <c r="J71" s="183"/>
    </row>
    <row r="72" spans="3:10" ht="19.25" customHeight="1" x14ac:dyDescent="0.2">
      <c r="C72" s="601"/>
      <c r="D72" s="604"/>
      <c r="E72" s="114"/>
      <c r="F72" s="106" t="s">
        <v>224</v>
      </c>
      <c r="G72" s="115"/>
      <c r="H72" s="182"/>
      <c r="I72" s="175"/>
      <c r="J72" s="183"/>
    </row>
    <row r="73" spans="3:10" ht="19.25" customHeight="1" x14ac:dyDescent="0.2">
      <c r="C73" s="601"/>
      <c r="D73" s="604"/>
      <c r="E73" s="114"/>
      <c r="F73" s="106" t="s">
        <v>225</v>
      </c>
      <c r="G73" s="115"/>
      <c r="H73" s="182"/>
      <c r="I73" s="148"/>
      <c r="J73" s="183"/>
    </row>
    <row r="74" spans="3:10" ht="19.25" customHeight="1" thickBot="1" x14ac:dyDescent="0.25">
      <c r="C74" s="601"/>
      <c r="D74" s="605"/>
      <c r="E74" s="176"/>
      <c r="F74" s="106" t="s">
        <v>189</v>
      </c>
      <c r="G74" s="135"/>
      <c r="H74" s="182"/>
      <c r="I74" s="148"/>
      <c r="J74" s="183"/>
    </row>
    <row r="75" spans="3:10" ht="19.25" customHeight="1" thickBot="1" x14ac:dyDescent="0.25">
      <c r="C75" s="601"/>
      <c r="D75" s="608" t="s">
        <v>226</v>
      </c>
      <c r="E75" s="111"/>
      <c r="F75" s="108" t="s">
        <v>215</v>
      </c>
      <c r="G75" s="160"/>
      <c r="H75" s="184"/>
      <c r="I75" s="185">
        <f>IF(G75=1,1,0.5)</f>
        <v>0.5</v>
      </c>
      <c r="J75" s="196"/>
    </row>
    <row r="76" spans="3:10" ht="19.25" customHeight="1" x14ac:dyDescent="0.2">
      <c r="C76" s="601"/>
      <c r="D76" s="606"/>
      <c r="E76" s="139"/>
      <c r="F76" s="108" t="s">
        <v>216</v>
      </c>
      <c r="G76" s="160"/>
      <c r="H76" s="138"/>
      <c r="I76" s="175"/>
      <c r="J76" s="149"/>
    </row>
    <row r="77" spans="3:10" ht="19.25" customHeight="1" x14ac:dyDescent="0.2">
      <c r="C77" s="601"/>
      <c r="D77" s="606"/>
      <c r="E77" s="139"/>
      <c r="F77" s="108" t="s">
        <v>189</v>
      </c>
      <c r="G77" s="160"/>
      <c r="H77" s="138"/>
      <c r="I77" s="148"/>
      <c r="J77" s="149"/>
    </row>
    <row r="78" spans="3:10" ht="19.25" customHeight="1" thickBot="1" x14ac:dyDescent="0.25">
      <c r="C78" s="601"/>
      <c r="D78" s="609"/>
      <c r="E78" s="142"/>
      <c r="F78" s="108" t="s">
        <v>227</v>
      </c>
      <c r="G78" s="160"/>
      <c r="H78" s="153"/>
      <c r="I78" s="154"/>
      <c r="J78" s="155"/>
    </row>
    <row r="79" spans="3:10" ht="19.25" customHeight="1" thickBot="1" x14ac:dyDescent="0.25">
      <c r="C79" s="601"/>
      <c r="D79" s="608" t="s">
        <v>228</v>
      </c>
      <c r="E79" s="111"/>
      <c r="F79" s="118" t="s">
        <v>219</v>
      </c>
      <c r="G79" s="112">
        <v>1</v>
      </c>
      <c r="H79" s="187">
        <f>IF(G81=1,"не релевантно",0.5)</f>
        <v>0.5</v>
      </c>
      <c r="I79" s="185">
        <f>IF(G79=1,0.5,0)*I89</f>
        <v>0.5</v>
      </c>
      <c r="J79" s="189">
        <f>IFERROR(IF(H79="Не релевантно",H79,IF(H79=0,"",I79/H79)),"")</f>
        <v>1</v>
      </c>
    </row>
    <row r="80" spans="3:10" ht="19.25" customHeight="1" x14ac:dyDescent="0.2">
      <c r="C80" s="601"/>
      <c r="D80" s="606"/>
      <c r="E80" s="139"/>
      <c r="F80" s="108" t="s">
        <v>204</v>
      </c>
      <c r="G80" s="115"/>
      <c r="H80" s="190"/>
      <c r="I80" s="175"/>
      <c r="J80" s="183"/>
    </row>
    <row r="81" spans="3:10" ht="19.25" customHeight="1" x14ac:dyDescent="0.2">
      <c r="C81" s="601"/>
      <c r="D81" s="606"/>
      <c r="E81" s="139"/>
      <c r="F81" s="108" t="s">
        <v>205</v>
      </c>
      <c r="G81" s="115"/>
      <c r="H81" s="182"/>
      <c r="I81" s="175"/>
      <c r="J81" s="183"/>
    </row>
    <row r="82" spans="3:10" ht="19.25" customHeight="1" thickBot="1" x14ac:dyDescent="0.25">
      <c r="C82" s="601"/>
      <c r="D82" s="609"/>
      <c r="E82" s="142"/>
      <c r="F82" s="108" t="s">
        <v>189</v>
      </c>
      <c r="G82" s="115"/>
      <c r="H82" s="191"/>
      <c r="I82" s="175"/>
      <c r="J82" s="192"/>
    </row>
    <row r="83" spans="3:10" ht="19.25" customHeight="1" thickTop="1" thickBot="1" x14ac:dyDescent="0.25">
      <c r="C83" s="601"/>
      <c r="D83" s="608" t="s">
        <v>229</v>
      </c>
      <c r="E83" s="111"/>
      <c r="F83" s="118" t="s">
        <v>230</v>
      </c>
      <c r="G83" s="115">
        <v>1</v>
      </c>
      <c r="H83" s="193">
        <v>0.5</v>
      </c>
      <c r="I83" s="194">
        <f>IF(SUM(G83:G87)&gt;4,0.5,IF(SUM(G83:G87)&gt;1,0.25,0))</f>
        <v>0.25</v>
      </c>
      <c r="J83" s="195">
        <f>IFERROR(IF(H83=0,"",I83/H83),"")</f>
        <v>0.5</v>
      </c>
    </row>
    <row r="84" spans="3:10" ht="19.25" customHeight="1" x14ac:dyDescent="0.2">
      <c r="C84" s="601"/>
      <c r="D84" s="606"/>
      <c r="E84" s="139"/>
      <c r="F84" s="118" t="s">
        <v>231</v>
      </c>
      <c r="G84" s="115">
        <v>1</v>
      </c>
      <c r="H84" s="190"/>
      <c r="I84" s="175"/>
      <c r="J84" s="197"/>
    </row>
    <row r="85" spans="3:10" ht="19.25" customHeight="1" x14ac:dyDescent="0.2">
      <c r="C85" s="601"/>
      <c r="D85" s="606"/>
      <c r="E85" s="139"/>
      <c r="F85" s="108" t="s">
        <v>232</v>
      </c>
      <c r="G85" s="115"/>
      <c r="H85" s="182"/>
      <c r="I85" s="148"/>
      <c r="J85" s="183"/>
    </row>
    <row r="86" spans="3:10" ht="19.25" customHeight="1" x14ac:dyDescent="0.2">
      <c r="C86" s="601"/>
      <c r="D86" s="606"/>
      <c r="E86" s="139"/>
      <c r="F86" s="108" t="s">
        <v>233</v>
      </c>
      <c r="G86" s="115"/>
      <c r="H86" s="182"/>
      <c r="I86" s="148"/>
      <c r="J86" s="183"/>
    </row>
    <row r="87" spans="3:10" ht="19.25" customHeight="1" x14ac:dyDescent="0.2">
      <c r="C87" s="601"/>
      <c r="D87" s="606"/>
      <c r="E87" s="139"/>
      <c r="F87" s="108" t="s">
        <v>234</v>
      </c>
      <c r="G87" s="115"/>
      <c r="H87" s="182"/>
      <c r="I87" s="175"/>
      <c r="J87" s="183"/>
    </row>
    <row r="88" spans="3:10" ht="19.25" customHeight="1" thickBot="1" x14ac:dyDescent="0.25">
      <c r="C88" s="601"/>
      <c r="D88" s="609"/>
      <c r="E88" s="142"/>
      <c r="F88" s="108" t="s">
        <v>189</v>
      </c>
      <c r="G88" s="115"/>
      <c r="H88" s="182"/>
      <c r="I88" s="148"/>
      <c r="J88" s="183"/>
    </row>
    <row r="89" spans="3:10" ht="19.25" customHeight="1" thickTop="1" x14ac:dyDescent="0.2">
      <c r="C89" s="601"/>
      <c r="D89" s="608" t="s">
        <v>235</v>
      </c>
      <c r="E89" s="111"/>
      <c r="F89" s="118" t="s">
        <v>215</v>
      </c>
      <c r="G89" s="115">
        <v>1</v>
      </c>
      <c r="H89" s="198"/>
      <c r="I89" s="194">
        <f>IF(G89=1,1,0.5)</f>
        <v>1</v>
      </c>
      <c r="J89" s="199"/>
    </row>
    <row r="90" spans="3:10" ht="19.25" customHeight="1" x14ac:dyDescent="0.2">
      <c r="C90" s="601"/>
      <c r="D90" s="606"/>
      <c r="E90" s="139"/>
      <c r="F90" s="108" t="s">
        <v>216</v>
      </c>
      <c r="G90" s="115"/>
      <c r="H90" s="182"/>
      <c r="I90" s="148"/>
      <c r="J90" s="183"/>
    </row>
    <row r="91" spans="3:10" ht="19.25" customHeight="1" x14ac:dyDescent="0.2">
      <c r="C91" s="601"/>
      <c r="D91" s="606"/>
      <c r="E91" s="139"/>
      <c r="F91" s="108" t="s">
        <v>189</v>
      </c>
      <c r="G91" s="115"/>
      <c r="H91" s="182"/>
      <c r="I91" s="148"/>
      <c r="J91" s="183"/>
    </row>
    <row r="92" spans="3:10" ht="19.25" customHeight="1" thickBot="1" x14ac:dyDescent="0.25">
      <c r="C92" s="601"/>
      <c r="D92" s="609"/>
      <c r="E92" s="142"/>
      <c r="F92" s="118" t="s">
        <v>236</v>
      </c>
      <c r="G92" s="135">
        <v>1</v>
      </c>
      <c r="H92" s="182"/>
      <c r="I92" s="148"/>
      <c r="J92" s="183"/>
    </row>
    <row r="93" spans="3:10" ht="19.25" customHeight="1" thickBot="1" x14ac:dyDescent="0.25">
      <c r="C93" s="601"/>
      <c r="D93" s="608" t="s">
        <v>237</v>
      </c>
      <c r="E93" s="111"/>
      <c r="F93" s="108" t="s">
        <v>219</v>
      </c>
      <c r="G93" s="188"/>
      <c r="H93" s="187">
        <v>1</v>
      </c>
      <c r="I93" s="185">
        <f>IF(G93=1,1,0)</f>
        <v>0</v>
      </c>
      <c r="J93" s="186">
        <f>IFERROR(IF(H93=0,"",I93/H93),"")</f>
        <v>0</v>
      </c>
    </row>
    <row r="94" spans="3:10" ht="19.25" customHeight="1" x14ac:dyDescent="0.2">
      <c r="C94" s="601"/>
      <c r="D94" s="604"/>
      <c r="E94" s="114"/>
      <c r="F94" s="118" t="s">
        <v>204</v>
      </c>
      <c r="G94" s="115">
        <v>1</v>
      </c>
      <c r="H94" s="138"/>
      <c r="I94" s="175"/>
      <c r="J94" s="149"/>
    </row>
    <row r="95" spans="3:10" ht="19.25" customHeight="1" thickBot="1" x14ac:dyDescent="0.25">
      <c r="C95" s="601"/>
      <c r="D95" s="605"/>
      <c r="E95" s="176"/>
      <c r="F95" s="108" t="s">
        <v>189</v>
      </c>
      <c r="G95" s="177"/>
      <c r="H95" s="153"/>
      <c r="I95" s="154"/>
      <c r="J95" s="155"/>
    </row>
    <row r="96" spans="3:10" ht="19.25" customHeight="1" thickBot="1" x14ac:dyDescent="0.25">
      <c r="C96" s="602"/>
      <c r="D96" s="151" t="s">
        <v>238</v>
      </c>
      <c r="E96" s="200"/>
      <c r="F96" s="120"/>
      <c r="G96" s="201" t="s">
        <v>130</v>
      </c>
      <c r="H96" s="182"/>
      <c r="I96" s="148"/>
      <c r="J96" s="183"/>
    </row>
    <row r="97" spans="3:10" ht="19.25" customHeight="1" thickBot="1" x14ac:dyDescent="0.25">
      <c r="C97" s="600" t="s">
        <v>239</v>
      </c>
      <c r="D97" s="603" t="s">
        <v>240</v>
      </c>
      <c r="E97" s="130"/>
      <c r="F97" s="99" t="s">
        <v>241</v>
      </c>
      <c r="G97" s="168"/>
      <c r="H97" s="184">
        <v>1</v>
      </c>
      <c r="I97" s="146">
        <f>IF(G103=1,1,IF(SUM(G97:G101)=0,0,IF(G105=1,0,IF(SUM(G97:G101)&gt;4,1,IF(SUM(G97:G101)&lt;3,0.5,0)))))</f>
        <v>0.5</v>
      </c>
      <c r="J97" s="202">
        <f>IFERROR(IF(H97=0,"",I97/H97),"")</f>
        <v>0.5</v>
      </c>
    </row>
    <row r="98" spans="3:10" ht="19.25" customHeight="1" x14ac:dyDescent="0.2">
      <c r="C98" s="601"/>
      <c r="D98" s="604"/>
      <c r="E98" s="114"/>
      <c r="F98" s="144" t="s">
        <v>242</v>
      </c>
      <c r="G98" s="115">
        <v>1</v>
      </c>
      <c r="H98" s="182"/>
      <c r="I98" s="175"/>
      <c r="J98" s="183"/>
    </row>
    <row r="99" spans="3:10" ht="19.25" customHeight="1" x14ac:dyDescent="0.2">
      <c r="C99" s="601"/>
      <c r="D99" s="604"/>
      <c r="E99" s="114"/>
      <c r="F99" s="106" t="s">
        <v>243</v>
      </c>
      <c r="G99" s="115"/>
      <c r="H99" s="182"/>
      <c r="I99" s="148"/>
      <c r="J99" s="183"/>
    </row>
    <row r="100" spans="3:10" ht="19.25" customHeight="1" x14ac:dyDescent="0.2">
      <c r="C100" s="601"/>
      <c r="D100" s="604"/>
      <c r="E100" s="114"/>
      <c r="F100" s="144" t="s">
        <v>244</v>
      </c>
      <c r="G100" s="115">
        <v>1</v>
      </c>
      <c r="H100" s="182"/>
      <c r="I100" s="148"/>
      <c r="J100" s="183"/>
    </row>
    <row r="101" spans="3:10" ht="19.25" customHeight="1" x14ac:dyDescent="0.2">
      <c r="C101" s="601"/>
      <c r="D101" s="604"/>
      <c r="E101" s="114"/>
      <c r="F101" s="106" t="s">
        <v>225</v>
      </c>
      <c r="G101" s="115"/>
      <c r="H101" s="182"/>
      <c r="I101" s="148"/>
      <c r="J101" s="183"/>
    </row>
    <row r="102" spans="3:10" ht="19.25" customHeight="1" x14ac:dyDescent="0.2">
      <c r="C102" s="601"/>
      <c r="D102" s="604"/>
      <c r="E102" s="114"/>
      <c r="F102" s="106" t="s">
        <v>201</v>
      </c>
      <c r="G102" s="115"/>
      <c r="H102" s="182"/>
      <c r="I102" s="175"/>
      <c r="J102" s="183"/>
    </row>
    <row r="103" spans="3:10" ht="19.25" customHeight="1" x14ac:dyDescent="0.2">
      <c r="C103" s="601"/>
      <c r="D103" s="604"/>
      <c r="E103" s="114"/>
      <c r="F103" s="106" t="s">
        <v>245</v>
      </c>
      <c r="G103" s="115"/>
      <c r="H103" s="182"/>
      <c r="I103" s="148"/>
      <c r="J103" s="183"/>
    </row>
    <row r="104" spans="3:10" ht="19.25" customHeight="1" x14ac:dyDescent="0.2">
      <c r="C104" s="601"/>
      <c r="D104" s="604"/>
      <c r="E104" s="114"/>
      <c r="F104" s="106" t="s">
        <v>246</v>
      </c>
      <c r="G104" s="115"/>
      <c r="H104" s="182"/>
      <c r="I104" s="148"/>
      <c r="J104" s="183"/>
    </row>
    <row r="105" spans="3:10" ht="19.25" customHeight="1" thickBot="1" x14ac:dyDescent="0.25">
      <c r="C105" s="601"/>
      <c r="D105" s="605"/>
      <c r="E105" s="176"/>
      <c r="F105" s="106" t="s">
        <v>189</v>
      </c>
      <c r="G105" s="135"/>
      <c r="H105" s="182"/>
      <c r="I105" s="148"/>
      <c r="J105" s="183"/>
    </row>
    <row r="106" spans="3:10" ht="19.25" customHeight="1" thickBot="1" x14ac:dyDescent="0.25">
      <c r="C106" s="601"/>
      <c r="D106" s="608" t="s">
        <v>247</v>
      </c>
      <c r="E106" s="111"/>
      <c r="F106" s="118" t="s">
        <v>219</v>
      </c>
      <c r="G106" s="112">
        <v>1</v>
      </c>
      <c r="H106" s="203">
        <v>1</v>
      </c>
      <c r="I106" s="146">
        <f>IF(G106=1,1,0)</f>
        <v>1</v>
      </c>
      <c r="J106" s="204">
        <f>IFERROR(IF(H106=0,"",I106/H106),"")</f>
        <v>1</v>
      </c>
    </row>
    <row r="107" spans="3:10" ht="19.25" customHeight="1" x14ac:dyDescent="0.2">
      <c r="C107" s="601"/>
      <c r="D107" s="604"/>
      <c r="E107" s="114"/>
      <c r="F107" s="108" t="s">
        <v>204</v>
      </c>
      <c r="G107" s="174"/>
      <c r="H107" s="138"/>
      <c r="I107" s="148"/>
      <c r="J107" s="149"/>
    </row>
    <row r="108" spans="3:10" ht="19.25" customHeight="1" x14ac:dyDescent="0.2">
      <c r="C108" s="601"/>
      <c r="D108" s="604"/>
      <c r="E108" s="114"/>
      <c r="F108" s="108" t="s">
        <v>189</v>
      </c>
      <c r="G108" s="174"/>
      <c r="H108" s="138"/>
      <c r="I108" s="148"/>
      <c r="J108" s="149"/>
    </row>
    <row r="109" spans="3:10" ht="19.25" customHeight="1" thickBot="1" x14ac:dyDescent="0.25">
      <c r="C109" s="601"/>
      <c r="D109" s="605"/>
      <c r="E109" s="176"/>
      <c r="F109" s="118" t="s">
        <v>248</v>
      </c>
      <c r="G109" s="115">
        <v>1</v>
      </c>
      <c r="H109" s="153"/>
      <c r="I109" s="178"/>
      <c r="J109" s="155"/>
    </row>
    <row r="110" spans="3:10" ht="19.25" customHeight="1" x14ac:dyDescent="0.2">
      <c r="C110" s="601"/>
      <c r="D110" s="608" t="s">
        <v>249</v>
      </c>
      <c r="E110" s="111"/>
      <c r="F110" s="205" t="s">
        <v>250</v>
      </c>
      <c r="G110" s="206"/>
      <c r="H110" s="207">
        <v>1</v>
      </c>
      <c r="I110" s="208">
        <f>IF(G116=1,1,IF(SUM(G110:G114)=0,0,IF(OR(G118=1,G117=1),0,IF(SUM(G110:G114)&gt;4,1,IF(SUM(G110:G114)&lt;3,0.5,0)))))</f>
        <v>0.5</v>
      </c>
      <c r="J110" s="209">
        <f>IFERROR(IF(H110=0,"",I110/H110),"")</f>
        <v>0.5</v>
      </c>
    </row>
    <row r="111" spans="3:10" ht="19.25" customHeight="1" x14ac:dyDescent="0.2">
      <c r="C111" s="601"/>
      <c r="D111" s="604"/>
      <c r="E111" s="114"/>
      <c r="F111" s="210" t="s">
        <v>251</v>
      </c>
      <c r="G111" s="211">
        <v>1</v>
      </c>
      <c r="H111" s="138"/>
      <c r="I111" s="148"/>
      <c r="J111" s="149"/>
    </row>
    <row r="112" spans="3:10" ht="19.25" customHeight="1" x14ac:dyDescent="0.2">
      <c r="C112" s="601"/>
      <c r="D112" s="605"/>
      <c r="E112" s="176"/>
      <c r="F112" s="205" t="s">
        <v>243</v>
      </c>
      <c r="G112" s="211"/>
      <c r="H112" s="138"/>
      <c r="I112" s="148"/>
      <c r="J112" s="149"/>
    </row>
    <row r="113" spans="3:10" ht="19.25" customHeight="1" x14ac:dyDescent="0.2">
      <c r="C113" s="601"/>
      <c r="D113" s="608"/>
      <c r="E113" s="111"/>
      <c r="F113" s="205" t="s">
        <v>252</v>
      </c>
      <c r="G113" s="211"/>
      <c r="H113" s="138"/>
      <c r="I113" s="148"/>
      <c r="J113" s="149"/>
    </row>
    <row r="114" spans="3:10" ht="19.25" customHeight="1" x14ac:dyDescent="0.2">
      <c r="C114" s="601"/>
      <c r="D114" s="604"/>
      <c r="E114" s="114"/>
      <c r="F114" s="205" t="s">
        <v>225</v>
      </c>
      <c r="G114" s="211"/>
      <c r="H114" s="138"/>
      <c r="I114" s="148"/>
      <c r="J114" s="149"/>
    </row>
    <row r="115" spans="3:10" ht="19.25" customHeight="1" x14ac:dyDescent="0.2">
      <c r="C115" s="601"/>
      <c r="D115" s="604"/>
      <c r="E115" s="114"/>
      <c r="F115" s="205" t="s">
        <v>201</v>
      </c>
      <c r="G115" s="211"/>
      <c r="H115" s="138"/>
      <c r="I115" s="148"/>
      <c r="J115" s="149"/>
    </row>
    <row r="116" spans="3:10" ht="19.25" customHeight="1" x14ac:dyDescent="0.2">
      <c r="C116" s="601"/>
      <c r="D116" s="604"/>
      <c r="E116" s="114"/>
      <c r="F116" s="205" t="s">
        <v>245</v>
      </c>
      <c r="G116" s="211"/>
      <c r="H116" s="138"/>
      <c r="I116" s="148"/>
      <c r="J116" s="149"/>
    </row>
    <row r="117" spans="3:10" ht="19.25" customHeight="1" x14ac:dyDescent="0.2">
      <c r="C117" s="601"/>
      <c r="D117" s="604"/>
      <c r="E117" s="114"/>
      <c r="F117" s="205" t="s">
        <v>246</v>
      </c>
      <c r="G117" s="211"/>
      <c r="H117" s="212"/>
      <c r="I117" s="148"/>
      <c r="J117" s="149"/>
    </row>
    <row r="118" spans="3:10" ht="19.25" customHeight="1" thickBot="1" x14ac:dyDescent="0.25">
      <c r="C118" s="601"/>
      <c r="D118" s="605"/>
      <c r="E118" s="176"/>
      <c r="F118" s="205" t="s">
        <v>189</v>
      </c>
      <c r="G118" s="213"/>
      <c r="H118" s="214"/>
      <c r="I118" s="154"/>
      <c r="J118" s="155"/>
    </row>
    <row r="119" spans="3:10" ht="19.25" customHeight="1" thickBot="1" x14ac:dyDescent="0.25">
      <c r="C119" s="601"/>
      <c r="D119" s="608" t="s">
        <v>253</v>
      </c>
      <c r="E119" s="111"/>
      <c r="F119" s="118" t="s">
        <v>219</v>
      </c>
      <c r="G119" s="115">
        <v>1</v>
      </c>
      <c r="H119" s="203">
        <v>1</v>
      </c>
      <c r="I119" s="146">
        <f>IF(G119=1,1,0)</f>
        <v>1</v>
      </c>
      <c r="J119" s="204">
        <f>IFERROR(IF(H119=0,"",I119/H119),"")</f>
        <v>1</v>
      </c>
    </row>
    <row r="120" spans="3:10" ht="19.25" customHeight="1" x14ac:dyDescent="0.2">
      <c r="C120" s="601"/>
      <c r="D120" s="604"/>
      <c r="E120" s="114"/>
      <c r="F120" s="108" t="s">
        <v>204</v>
      </c>
      <c r="G120" s="174"/>
      <c r="H120" s="182"/>
      <c r="I120" s="175"/>
      <c r="J120" s="183"/>
    </row>
    <row r="121" spans="3:10" ht="19.25" customHeight="1" x14ac:dyDescent="0.2">
      <c r="C121" s="601"/>
      <c r="D121" s="604"/>
      <c r="E121" s="114"/>
      <c r="F121" s="108" t="s">
        <v>189</v>
      </c>
      <c r="G121" s="174"/>
      <c r="H121" s="215"/>
      <c r="I121" s="175"/>
      <c r="J121" s="183"/>
    </row>
    <row r="122" spans="3:10" ht="19.25" customHeight="1" thickBot="1" x14ac:dyDescent="0.25">
      <c r="C122" s="601"/>
      <c r="D122" s="605"/>
      <c r="E122" s="176"/>
      <c r="F122" s="216" t="s">
        <v>254</v>
      </c>
      <c r="G122" s="115">
        <v>1</v>
      </c>
      <c r="H122" s="215"/>
      <c r="I122" s="175"/>
      <c r="J122" s="183"/>
    </row>
    <row r="123" spans="3:10" ht="19.25" customHeight="1" x14ac:dyDescent="0.2">
      <c r="C123" s="134"/>
      <c r="D123" s="608" t="s">
        <v>255</v>
      </c>
      <c r="E123" s="217"/>
      <c r="F123" s="218" t="s">
        <v>256</v>
      </c>
      <c r="G123" s="219"/>
      <c r="H123" s="207">
        <v>1</v>
      </c>
      <c r="I123" s="208">
        <f>IF(G128=1,1,IF(SUM(G123:G127)=0,0,IF(OR(G130=1,G129=1),0,IF(SUM(G123:G127)&gt;4,1,IF(SUM(G123:G127)&lt;3,0.5,0)))))</f>
        <v>0.5</v>
      </c>
      <c r="J123" s="209">
        <f>IFERROR(IF(H123=0,"",I123/H123),"")</f>
        <v>0.5</v>
      </c>
    </row>
    <row r="124" spans="3:10" ht="19.25" customHeight="1" x14ac:dyDescent="0.2">
      <c r="C124" s="134"/>
      <c r="D124" s="606"/>
      <c r="E124" s="220"/>
      <c r="F124" s="221" t="s">
        <v>257</v>
      </c>
      <c r="G124" s="115">
        <v>1</v>
      </c>
      <c r="H124" s="182"/>
      <c r="I124" s="148"/>
      <c r="J124" s="149"/>
    </row>
    <row r="125" spans="3:10" ht="19.25" customHeight="1" x14ac:dyDescent="0.2">
      <c r="C125" s="134"/>
      <c r="D125" s="606"/>
      <c r="E125" s="220"/>
      <c r="F125" s="222" t="s">
        <v>252</v>
      </c>
      <c r="G125" s="174"/>
      <c r="H125" s="182"/>
      <c r="I125" s="175"/>
      <c r="J125" s="149"/>
    </row>
    <row r="126" spans="3:10" ht="19.25" customHeight="1" x14ac:dyDescent="0.2">
      <c r="C126" s="134"/>
      <c r="D126" s="606"/>
      <c r="E126" s="220"/>
      <c r="F126" s="222" t="s">
        <v>243</v>
      </c>
      <c r="G126" s="174"/>
      <c r="H126" s="182"/>
      <c r="I126" s="148"/>
      <c r="J126" s="149"/>
    </row>
    <row r="127" spans="3:10" ht="19.25" customHeight="1" x14ac:dyDescent="0.2">
      <c r="C127" s="134"/>
      <c r="D127" s="606"/>
      <c r="E127" s="220"/>
      <c r="F127" s="222" t="s">
        <v>201</v>
      </c>
      <c r="G127" s="174"/>
      <c r="H127" s="182"/>
      <c r="I127" s="148"/>
      <c r="J127" s="149"/>
    </row>
    <row r="128" spans="3:10" ht="19.25" customHeight="1" x14ac:dyDescent="0.2">
      <c r="C128" s="134"/>
      <c r="D128" s="606"/>
      <c r="E128" s="220"/>
      <c r="F128" s="222" t="s">
        <v>245</v>
      </c>
      <c r="G128" s="174"/>
      <c r="H128" s="182"/>
      <c r="I128" s="148"/>
      <c r="J128" s="149"/>
    </row>
    <row r="129" spans="3:10" ht="19.25" customHeight="1" x14ac:dyDescent="0.2">
      <c r="C129" s="134"/>
      <c r="D129" s="606"/>
      <c r="E129" s="220"/>
      <c r="F129" s="222" t="s">
        <v>246</v>
      </c>
      <c r="G129" s="174"/>
      <c r="H129" s="182"/>
      <c r="I129" s="148"/>
      <c r="J129" s="149"/>
    </row>
    <row r="130" spans="3:10" ht="19.25" customHeight="1" thickBot="1" x14ac:dyDescent="0.25">
      <c r="C130" s="134"/>
      <c r="D130" s="606"/>
      <c r="E130" s="220"/>
      <c r="F130" s="223" t="s">
        <v>189</v>
      </c>
      <c r="G130" s="224"/>
      <c r="H130" s="225"/>
      <c r="I130" s="154"/>
      <c r="J130" s="155"/>
    </row>
    <row r="131" spans="3:10" ht="19.25" customHeight="1" thickBot="1" x14ac:dyDescent="0.25">
      <c r="C131" s="134"/>
      <c r="D131" s="604" t="s">
        <v>258</v>
      </c>
      <c r="E131" s="114"/>
      <c r="F131" s="226" t="s">
        <v>219</v>
      </c>
      <c r="G131" s="115">
        <v>1</v>
      </c>
      <c r="H131" s="203">
        <v>1</v>
      </c>
      <c r="I131" s="146">
        <f>IF(G131=1,1,0)</f>
        <v>1</v>
      </c>
      <c r="J131" s="204">
        <f>IFERROR(IF(H131=0,"",I131/H131),"")</f>
        <v>1</v>
      </c>
    </row>
    <row r="132" spans="3:10" ht="19.25" customHeight="1" x14ac:dyDescent="0.2">
      <c r="C132" s="134"/>
      <c r="D132" s="606"/>
      <c r="E132" s="139"/>
      <c r="F132" s="108" t="s">
        <v>204</v>
      </c>
      <c r="G132" s="174"/>
      <c r="H132" s="138"/>
      <c r="I132" s="148"/>
      <c r="J132" s="149"/>
    </row>
    <row r="133" spans="3:10" ht="19.25" customHeight="1" x14ac:dyDescent="0.2">
      <c r="C133" s="134"/>
      <c r="D133" s="606"/>
      <c r="E133" s="139"/>
      <c r="F133" s="108" t="s">
        <v>189</v>
      </c>
      <c r="G133" s="174"/>
      <c r="H133" s="138"/>
      <c r="I133" s="148"/>
      <c r="J133" s="149"/>
    </row>
    <row r="134" spans="3:10" ht="42" customHeight="1" thickBot="1" x14ac:dyDescent="0.25">
      <c r="C134" s="134"/>
      <c r="D134" s="606"/>
      <c r="E134" s="139"/>
      <c r="F134" s="118" t="s">
        <v>259</v>
      </c>
      <c r="G134" s="115">
        <v>1</v>
      </c>
      <c r="H134" s="153"/>
      <c r="I134" s="154"/>
      <c r="J134" s="155"/>
    </row>
    <row r="135" spans="3:10" ht="66" customHeight="1" thickBot="1" x14ac:dyDescent="0.25">
      <c r="C135" s="134"/>
      <c r="D135" s="113" t="s">
        <v>260</v>
      </c>
      <c r="E135" s="114"/>
      <c r="F135" s="108"/>
      <c r="G135" s="174" t="s">
        <v>130</v>
      </c>
      <c r="H135" s="227"/>
      <c r="I135" s="228"/>
      <c r="J135" s="229"/>
    </row>
    <row r="136" spans="3:10" ht="19.25" customHeight="1" x14ac:dyDescent="0.2">
      <c r="C136" s="134"/>
      <c r="D136" s="604" t="s">
        <v>261</v>
      </c>
      <c r="E136" s="114"/>
      <c r="F136" s="108"/>
      <c r="G136" s="174" t="s">
        <v>130</v>
      </c>
      <c r="H136" s="132"/>
      <c r="I136" s="230"/>
      <c r="J136" s="196"/>
    </row>
    <row r="137" spans="3:10" ht="30" customHeight="1" thickBot="1" x14ac:dyDescent="0.25">
      <c r="C137" s="150"/>
      <c r="D137" s="609"/>
      <c r="E137" s="139"/>
      <c r="F137" s="129" t="s">
        <v>262</v>
      </c>
      <c r="G137" s="174"/>
      <c r="H137" s="138"/>
      <c r="I137" s="148"/>
      <c r="J137" s="149"/>
    </row>
    <row r="138" spans="3:10" ht="19.25" customHeight="1" x14ac:dyDescent="0.2">
      <c r="C138" s="600" t="s">
        <v>263</v>
      </c>
      <c r="D138" s="608" t="s">
        <v>264</v>
      </c>
      <c r="E138" s="114"/>
      <c r="F138" s="131" t="s">
        <v>219</v>
      </c>
      <c r="G138" s="115">
        <v>1</v>
      </c>
      <c r="H138" s="145">
        <v>1</v>
      </c>
      <c r="I138" s="208">
        <f>IF(G138=1,1,IF(G139=1,0.5,0))</f>
        <v>1</v>
      </c>
      <c r="J138" s="204">
        <f>IFERROR(IF(H138=0,"",I138/H138),"")</f>
        <v>1</v>
      </c>
    </row>
    <row r="139" spans="3:10" ht="19.25" customHeight="1" x14ac:dyDescent="0.2">
      <c r="C139" s="601"/>
      <c r="D139" s="604"/>
      <c r="E139" s="114"/>
      <c r="F139" s="108" t="s">
        <v>265</v>
      </c>
      <c r="G139" s="174"/>
      <c r="H139" s="138"/>
      <c r="I139" s="148"/>
      <c r="J139" s="149"/>
    </row>
    <row r="140" spans="3:10" ht="19.25" customHeight="1" x14ac:dyDescent="0.2">
      <c r="C140" s="601"/>
      <c r="D140" s="604"/>
      <c r="E140" s="114"/>
      <c r="F140" s="108" t="s">
        <v>204</v>
      </c>
      <c r="G140" s="174"/>
      <c r="H140" s="231"/>
      <c r="J140" s="137"/>
    </row>
    <row r="141" spans="3:10" ht="19.25" customHeight="1" thickBot="1" x14ac:dyDescent="0.25">
      <c r="C141" s="601"/>
      <c r="D141" s="610"/>
      <c r="E141" s="114"/>
      <c r="F141" s="129" t="s">
        <v>189</v>
      </c>
      <c r="G141" s="177"/>
      <c r="H141" s="232"/>
      <c r="I141" s="154"/>
      <c r="J141" s="155"/>
    </row>
    <row r="142" spans="3:10" ht="19.25" customHeight="1" x14ac:dyDescent="0.2">
      <c r="C142" s="134"/>
      <c r="D142" s="603" t="s">
        <v>266</v>
      </c>
      <c r="E142" s="130"/>
      <c r="F142" s="131" t="s">
        <v>219</v>
      </c>
      <c r="G142" s="112">
        <v>1</v>
      </c>
      <c r="H142" s="145">
        <v>1</v>
      </c>
      <c r="I142" s="208">
        <f>IF(G142=1,1,IF(G143=1,0.5,0))</f>
        <v>1</v>
      </c>
      <c r="J142" s="204">
        <f>IFERROR(IF(H142=0,"",I142/H142),"")</f>
        <v>1</v>
      </c>
    </row>
    <row r="143" spans="3:10" ht="19.25" customHeight="1" x14ac:dyDescent="0.2">
      <c r="C143" s="134"/>
      <c r="D143" s="606"/>
      <c r="E143" s="139"/>
      <c r="F143" s="108" t="s">
        <v>265</v>
      </c>
      <c r="G143" s="174"/>
      <c r="H143" s="233"/>
      <c r="I143" s="148"/>
      <c r="J143" s="183"/>
    </row>
    <row r="144" spans="3:10" ht="19.25" customHeight="1" x14ac:dyDescent="0.2">
      <c r="C144" s="134"/>
      <c r="D144" s="606"/>
      <c r="E144" s="139"/>
      <c r="F144" s="108" t="s">
        <v>204</v>
      </c>
      <c r="G144" s="174"/>
      <c r="H144" s="233"/>
      <c r="I144" s="148"/>
      <c r="J144" s="183"/>
    </row>
    <row r="145" spans="3:10" ht="19.25" customHeight="1" thickBot="1" x14ac:dyDescent="0.25">
      <c r="C145" s="134"/>
      <c r="D145" s="606"/>
      <c r="E145" s="139"/>
      <c r="F145" s="129" t="s">
        <v>189</v>
      </c>
      <c r="G145" s="174"/>
      <c r="H145" s="234"/>
      <c r="I145" s="235"/>
      <c r="J145" s="192"/>
    </row>
    <row r="146" spans="3:10" ht="19.25" customHeight="1" thickTop="1" x14ac:dyDescent="0.2">
      <c r="C146" s="134"/>
      <c r="D146" s="604" t="s">
        <v>267</v>
      </c>
      <c r="E146" s="114"/>
      <c r="F146" s="101" t="s">
        <v>219</v>
      </c>
      <c r="G146" s="174"/>
      <c r="H146" s="145">
        <v>1</v>
      </c>
      <c r="I146" s="208">
        <f>IF(G146=1,1,IF(G147=1,0.5,0))</f>
        <v>0.5</v>
      </c>
      <c r="J146" s="204">
        <f>IFERROR(IF(H146=0,"",I146/H146),"")</f>
        <v>0.5</v>
      </c>
    </row>
    <row r="147" spans="3:10" ht="19.25" customHeight="1" x14ac:dyDescent="0.2">
      <c r="C147" s="134"/>
      <c r="D147" s="606"/>
      <c r="E147" s="139"/>
      <c r="F147" s="118" t="s">
        <v>265</v>
      </c>
      <c r="G147" s="115">
        <v>1</v>
      </c>
      <c r="H147" s="233"/>
      <c r="I147" s="148"/>
      <c r="J147" s="183"/>
    </row>
    <row r="148" spans="3:10" ht="19.25" customHeight="1" x14ac:dyDescent="0.2">
      <c r="C148" s="134"/>
      <c r="D148" s="606"/>
      <c r="E148" s="139"/>
      <c r="F148" s="108" t="s">
        <v>204</v>
      </c>
      <c r="G148" s="174"/>
      <c r="H148" s="236"/>
      <c r="I148" s="148"/>
      <c r="J148" s="183"/>
    </row>
    <row r="149" spans="3:10" ht="19.25" customHeight="1" thickBot="1" x14ac:dyDescent="0.25">
      <c r="C149" s="150"/>
      <c r="D149" s="607"/>
      <c r="E149" s="139"/>
      <c r="F149" s="129" t="s">
        <v>189</v>
      </c>
      <c r="G149" s="224"/>
      <c r="H149" s="237"/>
      <c r="I149" s="238"/>
      <c r="J149" s="239"/>
    </row>
    <row r="150" spans="3:10" ht="19.25" customHeight="1" thickTop="1" thickBot="1" x14ac:dyDescent="0.25">
      <c r="C150" s="600" t="s">
        <v>268</v>
      </c>
      <c r="D150" s="603" t="s">
        <v>269</v>
      </c>
      <c r="E150" s="130"/>
      <c r="F150" s="99" t="s">
        <v>29</v>
      </c>
      <c r="G150" s="168"/>
      <c r="H150" s="198">
        <v>1</v>
      </c>
      <c r="I150" s="240">
        <f>IF(G150=1,1,0)*I157</f>
        <v>0</v>
      </c>
      <c r="J150" s="241">
        <f t="shared" ref="J150:J154" si="6">IFERROR(IF(H150=0,"",I150/H150),"")</f>
        <v>0</v>
      </c>
    </row>
    <row r="151" spans="3:10" ht="19.25" customHeight="1" thickBot="1" x14ac:dyDescent="0.25">
      <c r="C151" s="601"/>
      <c r="D151" s="604"/>
      <c r="E151" s="114"/>
      <c r="F151" s="106" t="s">
        <v>36</v>
      </c>
      <c r="G151" s="115"/>
      <c r="H151" s="182">
        <v>1</v>
      </c>
      <c r="I151" s="242">
        <f>IF(G151=1,1,0)*I161</f>
        <v>0</v>
      </c>
      <c r="J151" s="243">
        <f t="shared" si="6"/>
        <v>0</v>
      </c>
    </row>
    <row r="152" spans="3:10" ht="19.25" customHeight="1" thickBot="1" x14ac:dyDescent="0.25">
      <c r="C152" s="601"/>
      <c r="D152" s="604"/>
      <c r="E152" s="114"/>
      <c r="F152" s="144" t="s">
        <v>270</v>
      </c>
      <c r="G152" s="115">
        <v>1</v>
      </c>
      <c r="H152" s="182">
        <v>1</v>
      </c>
      <c r="I152" s="242">
        <f>IF(G152=1,1,0)</f>
        <v>1</v>
      </c>
      <c r="J152" s="243">
        <f t="shared" si="6"/>
        <v>1</v>
      </c>
    </row>
    <row r="153" spans="3:10" ht="19.25" customHeight="1" thickBot="1" x14ac:dyDescent="0.25">
      <c r="C153" s="601"/>
      <c r="D153" s="604"/>
      <c r="E153" s="114"/>
      <c r="F153" s="144" t="s">
        <v>271</v>
      </c>
      <c r="G153" s="115">
        <v>1</v>
      </c>
      <c r="H153" s="182">
        <v>1</v>
      </c>
      <c r="I153" s="242">
        <f t="shared" ref="I153" si="7">IF(G153=1,1,0)</f>
        <v>1</v>
      </c>
      <c r="J153" s="243">
        <f t="shared" si="6"/>
        <v>1</v>
      </c>
    </row>
    <row r="154" spans="3:10" ht="19.25" customHeight="1" thickBot="1" x14ac:dyDescent="0.25">
      <c r="C154" s="601"/>
      <c r="D154" s="604"/>
      <c r="E154" s="114"/>
      <c r="F154" s="144" t="s">
        <v>272</v>
      </c>
      <c r="G154" s="115">
        <v>1</v>
      </c>
      <c r="H154" s="182">
        <v>1</v>
      </c>
      <c r="I154" s="242">
        <f>IF(G154=1,1,0)</f>
        <v>1</v>
      </c>
      <c r="J154" s="243">
        <f t="shared" si="6"/>
        <v>1</v>
      </c>
    </row>
    <row r="155" spans="3:10" ht="19.25" customHeight="1" x14ac:dyDescent="0.2">
      <c r="C155" s="601"/>
      <c r="D155" s="604"/>
      <c r="E155" s="114"/>
      <c r="F155" s="106" t="s">
        <v>201</v>
      </c>
      <c r="G155" s="115"/>
      <c r="H155" s="182"/>
      <c r="I155" s="148"/>
      <c r="J155" s="183"/>
    </row>
    <row r="156" spans="3:10" ht="19.25" customHeight="1" thickBot="1" x14ac:dyDescent="0.25">
      <c r="C156" s="601"/>
      <c r="D156" s="605"/>
      <c r="E156" s="176"/>
      <c r="F156" s="106" t="s">
        <v>189</v>
      </c>
      <c r="G156" s="135"/>
      <c r="H156" s="191"/>
      <c r="I156" s="235"/>
      <c r="J156" s="192"/>
    </row>
    <row r="157" spans="3:10" ht="19.25" customHeight="1" thickTop="1" x14ac:dyDescent="0.2">
      <c r="C157" s="601"/>
      <c r="D157" s="608" t="s">
        <v>273</v>
      </c>
      <c r="E157" s="111"/>
      <c r="F157" s="106" t="s">
        <v>34</v>
      </c>
      <c r="G157" s="160" t="s">
        <v>130</v>
      </c>
      <c r="H157" s="198"/>
      <c r="I157" s="244"/>
      <c r="J157" s="199"/>
    </row>
    <row r="158" spans="3:10" ht="19.25" customHeight="1" x14ac:dyDescent="0.2">
      <c r="C158" s="601"/>
      <c r="D158" s="606"/>
      <c r="E158" s="139"/>
      <c r="F158" s="106" t="s">
        <v>35</v>
      </c>
      <c r="G158" s="160"/>
      <c r="H158" s="182"/>
      <c r="I158" s="175"/>
      <c r="J158" s="183"/>
    </row>
    <row r="159" spans="3:10" ht="19.25" customHeight="1" x14ac:dyDescent="0.2">
      <c r="C159" s="601"/>
      <c r="D159" s="606"/>
      <c r="E159" s="139"/>
      <c r="F159" s="106" t="s">
        <v>201</v>
      </c>
      <c r="G159" s="160"/>
      <c r="H159" s="182"/>
      <c r="I159" s="175"/>
      <c r="J159" s="183"/>
    </row>
    <row r="160" spans="3:10" ht="19.25" customHeight="1" thickBot="1" x14ac:dyDescent="0.25">
      <c r="C160" s="601"/>
      <c r="D160" s="609"/>
      <c r="E160" s="142"/>
      <c r="F160" s="106" t="s">
        <v>189</v>
      </c>
      <c r="G160" s="160"/>
      <c r="H160" s="191"/>
      <c r="I160" s="245"/>
      <c r="J160" s="192"/>
    </row>
    <row r="161" spans="3:10" ht="19.25" customHeight="1" thickTop="1" x14ac:dyDescent="0.2">
      <c r="C161" s="601"/>
      <c r="D161" s="608" t="s">
        <v>274</v>
      </c>
      <c r="E161" s="111"/>
      <c r="F161" s="106" t="s">
        <v>34</v>
      </c>
      <c r="G161" s="160" t="s">
        <v>130</v>
      </c>
      <c r="H161" s="246"/>
      <c r="I161" s="247"/>
      <c r="J161" s="248"/>
    </row>
    <row r="162" spans="3:10" ht="19.25" customHeight="1" x14ac:dyDescent="0.2">
      <c r="C162" s="601"/>
      <c r="D162" s="606"/>
      <c r="E162" s="139"/>
      <c r="F162" s="106" t="s">
        <v>35</v>
      </c>
      <c r="G162" s="160"/>
      <c r="H162" s="249"/>
      <c r="J162" s="250"/>
    </row>
    <row r="163" spans="3:10" ht="19.25" customHeight="1" x14ac:dyDescent="0.2">
      <c r="C163" s="601"/>
      <c r="D163" s="606"/>
      <c r="E163" s="139"/>
      <c r="F163" s="106" t="s">
        <v>201</v>
      </c>
      <c r="G163" s="160"/>
      <c r="H163" s="251"/>
      <c r="J163" s="250"/>
    </row>
    <row r="164" spans="3:10" ht="19.25" customHeight="1" thickBot="1" x14ac:dyDescent="0.25">
      <c r="C164" s="601"/>
      <c r="D164" s="609"/>
      <c r="E164" s="142"/>
      <c r="F164" s="106" t="s">
        <v>189</v>
      </c>
      <c r="G164" s="160"/>
      <c r="H164" s="251"/>
      <c r="J164" s="250"/>
    </row>
    <row r="165" spans="3:10" ht="36" customHeight="1" thickBot="1" x14ac:dyDescent="0.25">
      <c r="C165" s="601"/>
      <c r="D165" s="106" t="s">
        <v>275</v>
      </c>
      <c r="E165" s="107"/>
      <c r="F165" s="106" t="s">
        <v>276</v>
      </c>
      <c r="G165" s="160"/>
      <c r="H165" s="252">
        <v>0.25</v>
      </c>
      <c r="I165" s="253">
        <f>IF(LEN(F165)&gt;3,0.25,0)</f>
        <v>0.25</v>
      </c>
      <c r="J165" s="254">
        <f t="shared" ref="J165" si="8">IFERROR(IF(H165=0,"",I165/H165),"")</f>
        <v>1</v>
      </c>
    </row>
    <row r="166" spans="3:10" ht="19.25" customHeight="1" thickBot="1" x14ac:dyDescent="0.25">
      <c r="C166" s="134"/>
      <c r="D166" s="608" t="s">
        <v>277</v>
      </c>
      <c r="E166" s="111"/>
      <c r="F166" s="106" t="s">
        <v>278</v>
      </c>
      <c r="G166" s="112"/>
      <c r="H166" s="203"/>
      <c r="I166" s="146"/>
      <c r="J166" s="204"/>
    </row>
    <row r="167" spans="3:10" ht="19.25" customHeight="1" thickBot="1" x14ac:dyDescent="0.25">
      <c r="C167" s="134"/>
      <c r="D167" s="606"/>
      <c r="E167" s="139"/>
      <c r="F167" s="106" t="s">
        <v>279</v>
      </c>
      <c r="G167" s="115"/>
      <c r="H167" s="136"/>
      <c r="J167" s="137"/>
    </row>
    <row r="168" spans="3:10" ht="19.25" customHeight="1" thickBot="1" x14ac:dyDescent="0.25">
      <c r="C168" s="134"/>
      <c r="D168" s="606"/>
      <c r="E168" s="139"/>
      <c r="F168" s="106" t="s">
        <v>280</v>
      </c>
      <c r="G168" s="115"/>
      <c r="H168" s="255">
        <v>0.5</v>
      </c>
      <c r="I168" s="256">
        <f>IF(G167=1,0.25,IF(G168=1,0.5,0))</f>
        <v>0</v>
      </c>
      <c r="J168" s="257">
        <f t="shared" ref="J168" si="9">IFERROR(IF(H168=0,"",I168/H168),"")</f>
        <v>0</v>
      </c>
    </row>
    <row r="169" spans="3:10" ht="19.25" customHeight="1" x14ac:dyDescent="0.2">
      <c r="C169" s="134"/>
      <c r="D169" s="606"/>
      <c r="E169" s="139"/>
      <c r="F169" s="106" t="s">
        <v>201</v>
      </c>
      <c r="G169" s="115"/>
      <c r="H169" s="136"/>
      <c r="J169" s="137"/>
    </row>
    <row r="170" spans="3:10" ht="19.25" customHeight="1" thickBot="1" x14ac:dyDescent="0.25">
      <c r="C170" s="150"/>
      <c r="D170" s="607"/>
      <c r="E170" s="139"/>
      <c r="F170" s="258" t="s">
        <v>189</v>
      </c>
      <c r="G170" s="152">
        <v>1</v>
      </c>
      <c r="H170" s="259"/>
      <c r="I170" s="260"/>
      <c r="J170" s="261"/>
    </row>
    <row r="171" spans="3:10" ht="19.25" customHeight="1" x14ac:dyDescent="0.2">
      <c r="C171" s="600" t="s">
        <v>281</v>
      </c>
      <c r="D171" s="603" t="s">
        <v>282</v>
      </c>
      <c r="E171" s="130"/>
      <c r="F171" s="101" t="s">
        <v>283</v>
      </c>
      <c r="G171" s="219"/>
      <c r="H171" s="262">
        <v>1</v>
      </c>
      <c r="I171" s="263">
        <f>IF(OR(G171=1,G172=1),1,IF(G173=1,0.5,0))</f>
        <v>1</v>
      </c>
      <c r="J171" s="264">
        <f t="shared" ref="J171" si="10">IFERROR(IF(H171=0,"",I171/H171),"")</f>
        <v>1</v>
      </c>
    </row>
    <row r="172" spans="3:10" ht="19.25" customHeight="1" x14ac:dyDescent="0.2">
      <c r="C172" s="601"/>
      <c r="D172" s="604"/>
      <c r="E172" s="114"/>
      <c r="F172" s="118" t="s">
        <v>284</v>
      </c>
      <c r="G172" s="115">
        <v>1</v>
      </c>
      <c r="H172" s="251"/>
      <c r="J172" s="250"/>
    </row>
    <row r="173" spans="3:10" ht="19.25" customHeight="1" x14ac:dyDescent="0.2">
      <c r="C173" s="601"/>
      <c r="D173" s="604"/>
      <c r="E173" s="114"/>
      <c r="F173" s="108" t="s">
        <v>285</v>
      </c>
      <c r="G173" s="174"/>
      <c r="H173" s="251"/>
      <c r="J173" s="250"/>
    </row>
    <row r="174" spans="3:10" ht="19.25" customHeight="1" x14ac:dyDescent="0.2">
      <c r="C174" s="601"/>
      <c r="D174" s="604"/>
      <c r="E174" s="114"/>
      <c r="F174" s="108" t="s">
        <v>286</v>
      </c>
      <c r="G174" s="174"/>
      <c r="H174" s="251"/>
      <c r="J174" s="250"/>
    </row>
    <row r="175" spans="3:10" ht="19.25" customHeight="1" x14ac:dyDescent="0.2">
      <c r="C175" s="601"/>
      <c r="D175" s="604"/>
      <c r="E175" s="114"/>
      <c r="F175" s="108" t="s">
        <v>287</v>
      </c>
      <c r="G175" s="174"/>
      <c r="H175" s="251"/>
      <c r="J175" s="250"/>
    </row>
    <row r="176" spans="3:10" ht="19.25" customHeight="1" thickBot="1" x14ac:dyDescent="0.25">
      <c r="C176" s="601"/>
      <c r="D176" s="605"/>
      <c r="E176" s="176"/>
      <c r="F176" s="108" t="s">
        <v>189</v>
      </c>
      <c r="G176" s="177"/>
      <c r="H176" s="237"/>
      <c r="I176" s="238"/>
      <c r="J176" s="239"/>
    </row>
    <row r="177" spans="1:17" ht="19.25" customHeight="1" thickTop="1" thickBot="1" x14ac:dyDescent="0.25">
      <c r="C177" s="601"/>
      <c r="D177" s="106" t="s">
        <v>288</v>
      </c>
      <c r="E177" s="107"/>
      <c r="F177" s="108" t="s">
        <v>289</v>
      </c>
      <c r="G177" s="265"/>
      <c r="H177" s="266"/>
      <c r="I177" s="267"/>
      <c r="J177" s="268"/>
    </row>
    <row r="178" spans="1:17" ht="19.25" customHeight="1" thickTop="1" thickBot="1" x14ac:dyDescent="0.25">
      <c r="C178" s="602"/>
      <c r="D178" s="151" t="s">
        <v>290</v>
      </c>
      <c r="E178" s="200"/>
      <c r="F178" s="120" t="s">
        <v>291</v>
      </c>
      <c r="G178" s="201"/>
      <c r="H178" s="269" t="str">
        <f>F178</f>
        <v>Исследование по отткоку</v>
      </c>
      <c r="I178" s="270"/>
      <c r="J178" s="271"/>
    </row>
    <row r="179" spans="1:17" ht="19.25" customHeight="1" thickTop="1" x14ac:dyDescent="0.2">
      <c r="C179" s="600" t="s">
        <v>292</v>
      </c>
      <c r="D179" s="603" t="s">
        <v>293</v>
      </c>
      <c r="E179" s="130"/>
      <c r="F179" s="99" t="s">
        <v>294</v>
      </c>
      <c r="G179" s="168"/>
      <c r="H179" s="272" t="str">
        <f t="shared" ref="H179:H186" si="11">IF(G179=1,F179,"")</f>
        <v/>
      </c>
      <c r="I179" s="247"/>
      <c r="J179" s="248"/>
    </row>
    <row r="180" spans="1:17" ht="19.25" customHeight="1" x14ac:dyDescent="0.2">
      <c r="C180" s="601"/>
      <c r="D180" s="604"/>
      <c r="E180" s="114"/>
      <c r="F180" s="144" t="s">
        <v>295</v>
      </c>
      <c r="G180" s="115">
        <v>1</v>
      </c>
      <c r="H180" s="272" t="str">
        <f t="shared" si="11"/>
        <v>Мониторинг и анализ воронок (привлечение/отток)</v>
      </c>
      <c r="J180" s="250"/>
    </row>
    <row r="181" spans="1:17" ht="19.25" customHeight="1" x14ac:dyDescent="0.2">
      <c r="C181" s="601"/>
      <c r="D181" s="604"/>
      <c r="E181" s="114"/>
      <c r="F181" s="144" t="s">
        <v>296</v>
      </c>
      <c r="G181" s="115">
        <v>1</v>
      </c>
      <c r="H181" s="272" t="str">
        <f t="shared" si="11"/>
        <v>Система оповещений</v>
      </c>
      <c r="J181" s="250"/>
    </row>
    <row r="182" spans="1:17" ht="19.25" customHeight="1" x14ac:dyDescent="0.2">
      <c r="C182" s="601"/>
      <c r="D182" s="604"/>
      <c r="E182" s="114"/>
      <c r="F182" s="106" t="s">
        <v>297</v>
      </c>
      <c r="G182" s="115"/>
      <c r="H182" s="272" t="str">
        <f t="shared" si="11"/>
        <v/>
      </c>
      <c r="J182" s="250"/>
    </row>
    <row r="183" spans="1:17" ht="19.25" customHeight="1" x14ac:dyDescent="0.2">
      <c r="C183" s="601"/>
      <c r="D183" s="604"/>
      <c r="E183" s="114"/>
      <c r="F183" s="144" t="s">
        <v>298</v>
      </c>
      <c r="G183" s="115">
        <v>1</v>
      </c>
      <c r="H183" s="272" t="str">
        <f t="shared" si="11"/>
        <v>А/В тесты</v>
      </c>
      <c r="J183" s="250"/>
    </row>
    <row r="184" spans="1:17" ht="19.25" customHeight="1" x14ac:dyDescent="0.2">
      <c r="C184" s="601"/>
      <c r="D184" s="604"/>
      <c r="E184" s="114"/>
      <c r="F184" s="144" t="s">
        <v>299</v>
      </c>
      <c r="G184" s="115">
        <v>1</v>
      </c>
      <c r="H184" s="272" t="str">
        <f t="shared" si="11"/>
        <v>Исследования/инициативы</v>
      </c>
      <c r="J184" s="250"/>
    </row>
    <row r="185" spans="1:17" ht="19.25" customHeight="1" x14ac:dyDescent="0.2">
      <c r="C185" s="601"/>
      <c r="D185" s="604"/>
      <c r="E185" s="114"/>
      <c r="F185" s="106" t="s">
        <v>201</v>
      </c>
      <c r="G185" s="115"/>
      <c r="H185" s="272" t="str">
        <f t="shared" si="11"/>
        <v/>
      </c>
      <c r="J185" s="250"/>
    </row>
    <row r="186" spans="1:17" ht="19.25" customHeight="1" thickBot="1" x14ac:dyDescent="0.25">
      <c r="C186" s="601"/>
      <c r="D186" s="605"/>
      <c r="E186" s="176"/>
      <c r="F186" s="106" t="s">
        <v>189</v>
      </c>
      <c r="G186" s="135"/>
      <c r="H186" s="272" t="str">
        <f t="shared" si="11"/>
        <v/>
      </c>
      <c r="I186" s="238"/>
      <c r="J186" s="239"/>
    </row>
    <row r="187" spans="1:17" ht="19.25" customHeight="1" thickTop="1" thickBot="1" x14ac:dyDescent="0.25">
      <c r="C187" s="602"/>
      <c r="D187" s="151" t="s">
        <v>300</v>
      </c>
      <c r="E187" s="200"/>
      <c r="F187" s="120" t="s">
        <v>301</v>
      </c>
      <c r="G187" s="201"/>
      <c r="H187" s="273" t="str">
        <f>F187</f>
        <v>Маркетинговых воронок</v>
      </c>
      <c r="I187" s="270"/>
      <c r="J187" s="271"/>
    </row>
    <row r="188" spans="1:17" ht="17" thickBot="1" x14ac:dyDescent="0.25">
      <c r="A188" s="274"/>
      <c r="B188" s="274"/>
      <c r="C188" s="275"/>
      <c r="D188" s="276"/>
      <c r="E188" s="276"/>
      <c r="F188" s="276"/>
      <c r="G188" s="275"/>
      <c r="H188" s="274"/>
      <c r="I188" s="274"/>
      <c r="J188" s="274"/>
      <c r="K188" s="274"/>
      <c r="L188" s="274"/>
      <c r="M188" s="274"/>
      <c r="N188" s="274"/>
      <c r="O188" s="274"/>
      <c r="P188" s="274"/>
      <c r="Q188" s="274"/>
    </row>
    <row r="189" spans="1:17" ht="54" customHeight="1" thickBot="1" x14ac:dyDescent="0.25">
      <c r="C189" s="277" t="s">
        <v>302</v>
      </c>
      <c r="D189" s="278" t="s">
        <v>303</v>
      </c>
      <c r="E189" s="279"/>
      <c r="F189" s="280"/>
      <c r="G189" s="281">
        <v>51</v>
      </c>
      <c r="H189" s="282">
        <v>1</v>
      </c>
      <c r="I189" s="282">
        <f>IF(G189&gt;69,1,IF(G189&gt;50,0.5,0))</f>
        <v>0.5</v>
      </c>
      <c r="J189" s="282">
        <f>I189/H189</f>
        <v>0.5</v>
      </c>
    </row>
    <row r="190" spans="1:17" ht="66" thickBot="1" x14ac:dyDescent="0.25">
      <c r="C190" s="277" t="s">
        <v>55</v>
      </c>
      <c r="D190" s="278" t="s">
        <v>304</v>
      </c>
      <c r="E190" s="279"/>
      <c r="F190" s="280"/>
      <c r="G190" s="283"/>
      <c r="H190" s="284"/>
      <c r="I190" s="284"/>
      <c r="J190" s="284"/>
    </row>
    <row r="191" spans="1:17" ht="53" thickBot="1" x14ac:dyDescent="0.25">
      <c r="C191" s="277" t="s">
        <v>56</v>
      </c>
      <c r="D191" s="278" t="s">
        <v>305</v>
      </c>
      <c r="E191" s="279"/>
      <c r="F191" s="280"/>
      <c r="G191" s="285">
        <v>0</v>
      </c>
      <c r="H191" s="282">
        <v>1</v>
      </c>
      <c r="I191" s="282">
        <f>IF(G191&gt;7.4,1,0)</f>
        <v>0</v>
      </c>
      <c r="J191" s="286">
        <f t="shared" ref="J191:J195" si="12">IFERROR(IF(H191=0,"",I191/H191),"")</f>
        <v>0</v>
      </c>
    </row>
    <row r="192" spans="1:17" ht="27" thickBot="1" x14ac:dyDescent="0.25">
      <c r="C192" s="277" t="s">
        <v>57</v>
      </c>
      <c r="D192" s="278" t="s">
        <v>306</v>
      </c>
      <c r="E192" s="279"/>
      <c r="F192" s="280"/>
      <c r="G192" s="285">
        <v>0</v>
      </c>
      <c r="H192" s="282">
        <v>1</v>
      </c>
      <c r="I192" s="282">
        <f>IF(G192=1,1,0)</f>
        <v>0</v>
      </c>
      <c r="J192" s="286">
        <f t="shared" si="12"/>
        <v>0</v>
      </c>
    </row>
    <row r="193" spans="3:10" ht="17" thickBot="1" x14ac:dyDescent="0.25">
      <c r="C193" s="287"/>
      <c r="D193" s="288" t="s">
        <v>307</v>
      </c>
      <c r="E193" s="279"/>
      <c r="F193" s="280"/>
      <c r="G193" s="289">
        <v>87.5</v>
      </c>
      <c r="H193" s="290">
        <v>1</v>
      </c>
      <c r="I193" s="291">
        <f t="shared" ref="I193:I195" si="13">IF(G193&gt;89,1,0)</f>
        <v>0</v>
      </c>
      <c r="J193" s="290">
        <f t="shared" si="12"/>
        <v>0</v>
      </c>
    </row>
    <row r="194" spans="3:10" ht="40" thickBot="1" x14ac:dyDescent="0.25">
      <c r="C194" s="287" t="s">
        <v>308</v>
      </c>
      <c r="D194" s="292" t="s">
        <v>309</v>
      </c>
      <c r="E194" s="279"/>
      <c r="F194" s="280"/>
      <c r="G194" s="289">
        <v>62.5</v>
      </c>
      <c r="H194" s="290">
        <v>1</v>
      </c>
      <c r="I194" s="291">
        <f t="shared" si="13"/>
        <v>0</v>
      </c>
      <c r="J194" s="290">
        <f t="shared" si="12"/>
        <v>0</v>
      </c>
    </row>
    <row r="195" spans="3:10" ht="17" thickBot="1" x14ac:dyDescent="0.25">
      <c r="C195" s="287"/>
      <c r="D195" s="292" t="s">
        <v>310</v>
      </c>
      <c r="E195" s="279"/>
      <c r="F195" s="280"/>
      <c r="G195" s="289">
        <v>25</v>
      </c>
      <c r="H195" s="290">
        <v>1</v>
      </c>
      <c r="I195" s="291">
        <f t="shared" si="13"/>
        <v>0</v>
      </c>
      <c r="J195" s="290">
        <f t="shared" si="12"/>
        <v>0</v>
      </c>
    </row>
    <row r="196" spans="3:10" x14ac:dyDescent="0.2">
      <c r="C196" s="293"/>
      <c r="D196" s="280"/>
      <c r="E196" s="280"/>
      <c r="F196" s="280"/>
      <c r="G196" s="293"/>
    </row>
    <row r="197" spans="3:10" x14ac:dyDescent="0.2">
      <c r="C197" s="293"/>
      <c r="D197" s="280"/>
      <c r="E197" s="280"/>
      <c r="F197" s="280"/>
      <c r="G197" s="293"/>
    </row>
    <row r="198" spans="3:10" x14ac:dyDescent="0.2">
      <c r="C198" s="293"/>
      <c r="D198" s="280"/>
      <c r="E198" s="280"/>
      <c r="F198" s="280"/>
      <c r="G198" s="293"/>
    </row>
    <row r="199" spans="3:10" x14ac:dyDescent="0.2">
      <c r="C199" s="293"/>
      <c r="D199" s="280"/>
      <c r="E199" s="280"/>
      <c r="F199" s="280"/>
      <c r="G199" s="293"/>
    </row>
    <row r="200" spans="3:10" x14ac:dyDescent="0.2">
      <c r="C200" s="293"/>
      <c r="D200" s="280"/>
      <c r="E200" s="280"/>
      <c r="F200" s="280"/>
      <c r="G200" s="293"/>
    </row>
    <row r="201" spans="3:10" x14ac:dyDescent="0.2">
      <c r="C201" s="293"/>
      <c r="D201" s="280"/>
      <c r="E201" s="280"/>
      <c r="F201" s="280"/>
      <c r="G201" s="293"/>
    </row>
    <row r="202" spans="3:10" x14ac:dyDescent="0.2">
      <c r="C202" s="293"/>
      <c r="D202" s="280"/>
      <c r="E202" s="280"/>
      <c r="F202" s="280"/>
      <c r="G202" s="293"/>
    </row>
    <row r="203" spans="3:10" x14ac:dyDescent="0.2">
      <c r="C203" s="293"/>
      <c r="D203" s="280"/>
      <c r="E203" s="280"/>
      <c r="F203" s="280"/>
      <c r="G203" s="293"/>
    </row>
    <row r="204" spans="3:10" x14ac:dyDescent="0.2">
      <c r="C204" s="293"/>
      <c r="D204" s="280"/>
      <c r="E204" s="280"/>
      <c r="F204" s="280"/>
      <c r="G204" s="293"/>
    </row>
    <row r="205" spans="3:10" x14ac:dyDescent="0.2">
      <c r="C205" s="293"/>
      <c r="D205" s="280"/>
      <c r="E205" s="280"/>
      <c r="F205" s="280"/>
      <c r="G205" s="293"/>
    </row>
    <row r="206" spans="3:10" x14ac:dyDescent="0.2">
      <c r="C206" s="293"/>
      <c r="D206" s="280"/>
      <c r="E206" s="280"/>
      <c r="F206" s="280"/>
      <c r="G206" s="293"/>
    </row>
    <row r="207" spans="3:10" x14ac:dyDescent="0.2">
      <c r="C207" s="293"/>
      <c r="D207" s="280"/>
      <c r="E207" s="280"/>
      <c r="F207" s="280"/>
      <c r="G207" s="293"/>
    </row>
    <row r="208" spans="3:10" x14ac:dyDescent="0.2">
      <c r="C208" s="293"/>
      <c r="D208" s="280"/>
      <c r="E208" s="280"/>
      <c r="F208" s="280"/>
      <c r="G208" s="293"/>
    </row>
    <row r="209" spans="3:7" x14ac:dyDescent="0.2">
      <c r="C209" s="293"/>
      <c r="D209" s="280"/>
      <c r="E209" s="280"/>
      <c r="F209" s="280"/>
      <c r="G209" s="293"/>
    </row>
    <row r="210" spans="3:7" x14ac:dyDescent="0.2">
      <c r="C210" s="293"/>
      <c r="D210" s="280"/>
      <c r="E210" s="280"/>
      <c r="F210" s="280"/>
      <c r="G210" s="293"/>
    </row>
    <row r="211" spans="3:7" x14ac:dyDescent="0.2">
      <c r="C211" s="293"/>
      <c r="D211" s="280"/>
      <c r="E211" s="280"/>
      <c r="F211" s="280"/>
      <c r="G211" s="293"/>
    </row>
    <row r="212" spans="3:7" x14ac:dyDescent="0.2">
      <c r="C212" s="293"/>
      <c r="D212" s="280"/>
      <c r="E212" s="280"/>
      <c r="F212" s="280"/>
      <c r="G212" s="293"/>
    </row>
    <row r="213" spans="3:7" x14ac:dyDescent="0.2">
      <c r="C213" s="293"/>
      <c r="D213" s="280"/>
      <c r="E213" s="280"/>
      <c r="F213" s="280"/>
      <c r="G213" s="293"/>
    </row>
    <row r="214" spans="3:7" x14ac:dyDescent="0.2">
      <c r="C214" s="293"/>
      <c r="D214" s="280"/>
      <c r="E214" s="280"/>
      <c r="F214" s="280"/>
      <c r="G214" s="293"/>
    </row>
    <row r="215" spans="3:7" x14ac:dyDescent="0.2">
      <c r="C215" s="293"/>
      <c r="D215" s="280"/>
      <c r="E215" s="280"/>
      <c r="F215" s="280"/>
      <c r="G215" s="293"/>
    </row>
    <row r="216" spans="3:7" x14ac:dyDescent="0.2">
      <c r="C216" s="293"/>
      <c r="D216" s="280"/>
      <c r="E216" s="280"/>
      <c r="F216" s="280"/>
      <c r="G216" s="293"/>
    </row>
    <row r="217" spans="3:7" x14ac:dyDescent="0.2">
      <c r="C217" s="293"/>
      <c r="D217" s="280"/>
      <c r="E217" s="280"/>
      <c r="F217" s="280"/>
      <c r="G217" s="293"/>
    </row>
    <row r="218" spans="3:7" x14ac:dyDescent="0.2">
      <c r="C218" s="293"/>
      <c r="D218" s="280"/>
      <c r="E218" s="280"/>
      <c r="F218" s="280"/>
      <c r="G218" s="293"/>
    </row>
    <row r="219" spans="3:7" x14ac:dyDescent="0.2">
      <c r="C219" s="293"/>
      <c r="D219" s="280"/>
      <c r="E219" s="280"/>
      <c r="F219" s="280"/>
      <c r="G219" s="293"/>
    </row>
    <row r="220" spans="3:7" x14ac:dyDescent="0.2">
      <c r="C220" s="293"/>
      <c r="D220" s="280"/>
      <c r="E220" s="280"/>
      <c r="F220" s="280"/>
      <c r="G220" s="293"/>
    </row>
    <row r="221" spans="3:7" x14ac:dyDescent="0.2">
      <c r="C221" s="293"/>
      <c r="D221" s="280"/>
      <c r="E221" s="280"/>
      <c r="F221" s="280"/>
      <c r="G221" s="293"/>
    </row>
    <row r="222" spans="3:7" x14ac:dyDescent="0.2">
      <c r="C222" s="293"/>
      <c r="D222" s="280"/>
      <c r="E222" s="280"/>
      <c r="F222" s="280"/>
      <c r="G222" s="293"/>
    </row>
    <row r="223" spans="3:7" x14ac:dyDescent="0.2">
      <c r="C223" s="293"/>
      <c r="D223" s="280"/>
      <c r="E223" s="280"/>
      <c r="F223" s="280"/>
      <c r="G223" s="293"/>
    </row>
    <row r="224" spans="3:7" x14ac:dyDescent="0.2">
      <c r="C224" s="293"/>
      <c r="D224" s="280"/>
      <c r="E224" s="280"/>
      <c r="F224" s="280"/>
      <c r="G224" s="293"/>
    </row>
    <row r="225" spans="3:7" x14ac:dyDescent="0.2">
      <c r="C225" s="293"/>
      <c r="D225" s="280"/>
      <c r="E225" s="280"/>
      <c r="F225" s="280"/>
      <c r="G225" s="293"/>
    </row>
    <row r="226" spans="3:7" x14ac:dyDescent="0.2">
      <c r="C226" s="293"/>
      <c r="D226" s="280"/>
      <c r="E226" s="280"/>
      <c r="F226" s="280"/>
      <c r="G226" s="293"/>
    </row>
    <row r="227" spans="3:7" x14ac:dyDescent="0.2">
      <c r="C227" s="293"/>
      <c r="D227" s="280"/>
      <c r="E227" s="280"/>
      <c r="F227" s="280"/>
      <c r="G227" s="293"/>
    </row>
    <row r="228" spans="3:7" x14ac:dyDescent="0.2">
      <c r="C228" s="293"/>
      <c r="D228" s="280"/>
      <c r="E228" s="280"/>
      <c r="F228" s="280"/>
      <c r="G228" s="293"/>
    </row>
    <row r="229" spans="3:7" x14ac:dyDescent="0.2">
      <c r="C229" s="293"/>
      <c r="D229" s="280"/>
      <c r="E229" s="280"/>
      <c r="F229" s="280"/>
      <c r="G229" s="293"/>
    </row>
    <row r="230" spans="3:7" x14ac:dyDescent="0.2">
      <c r="C230" s="293"/>
      <c r="D230" s="280"/>
      <c r="E230" s="280"/>
      <c r="F230" s="280"/>
      <c r="G230" s="293"/>
    </row>
    <row r="231" spans="3:7" x14ac:dyDescent="0.2">
      <c r="C231" s="293"/>
      <c r="D231" s="280"/>
      <c r="E231" s="280"/>
      <c r="F231" s="280"/>
      <c r="G231" s="293"/>
    </row>
    <row r="232" spans="3:7" x14ac:dyDescent="0.2">
      <c r="C232" s="293"/>
      <c r="D232" s="280"/>
      <c r="E232" s="280"/>
      <c r="F232" s="280"/>
      <c r="G232" s="293"/>
    </row>
    <row r="233" spans="3:7" x14ac:dyDescent="0.2">
      <c r="C233" s="293"/>
      <c r="D233" s="280"/>
      <c r="E233" s="280"/>
      <c r="F233" s="280"/>
      <c r="G233" s="293"/>
    </row>
    <row r="234" spans="3:7" x14ac:dyDescent="0.2">
      <c r="C234" s="293"/>
      <c r="D234" s="280"/>
      <c r="E234" s="280"/>
      <c r="F234" s="280"/>
      <c r="G234" s="293"/>
    </row>
    <row r="235" spans="3:7" x14ac:dyDescent="0.2">
      <c r="C235" s="293"/>
      <c r="D235" s="280"/>
      <c r="E235" s="280"/>
      <c r="F235" s="280"/>
      <c r="G235" s="293"/>
    </row>
    <row r="236" spans="3:7" x14ac:dyDescent="0.2">
      <c r="C236" s="293"/>
      <c r="D236" s="280"/>
      <c r="E236" s="280"/>
      <c r="F236" s="280"/>
      <c r="G236" s="293"/>
    </row>
    <row r="237" spans="3:7" x14ac:dyDescent="0.2">
      <c r="C237" s="293"/>
      <c r="D237" s="280"/>
      <c r="E237" s="280"/>
      <c r="F237" s="280"/>
      <c r="G237" s="293"/>
    </row>
    <row r="238" spans="3:7" x14ac:dyDescent="0.2">
      <c r="C238" s="293"/>
      <c r="D238" s="280"/>
      <c r="E238" s="280"/>
      <c r="F238" s="280"/>
      <c r="G238" s="293"/>
    </row>
    <row r="239" spans="3:7" x14ac:dyDescent="0.2">
      <c r="C239" s="293"/>
      <c r="D239" s="280"/>
      <c r="E239" s="280"/>
      <c r="F239" s="280"/>
      <c r="G239" s="293"/>
    </row>
    <row r="240" spans="3:7" x14ac:dyDescent="0.2">
      <c r="C240" s="293"/>
      <c r="D240" s="280"/>
      <c r="E240" s="280"/>
      <c r="F240" s="280"/>
      <c r="G240" s="293"/>
    </row>
    <row r="241" spans="3:7" x14ac:dyDescent="0.2">
      <c r="C241" s="293"/>
      <c r="D241" s="280"/>
      <c r="E241" s="280"/>
      <c r="F241" s="280"/>
      <c r="G241" s="293"/>
    </row>
    <row r="242" spans="3:7" x14ac:dyDescent="0.2">
      <c r="C242" s="293"/>
      <c r="D242" s="280"/>
      <c r="E242" s="280"/>
      <c r="F242" s="280"/>
      <c r="G242" s="293"/>
    </row>
    <row r="243" spans="3:7" x14ac:dyDescent="0.2">
      <c r="C243" s="293"/>
      <c r="D243" s="280"/>
      <c r="E243" s="280"/>
      <c r="F243" s="280"/>
      <c r="G243" s="293"/>
    </row>
    <row r="244" spans="3:7" x14ac:dyDescent="0.2">
      <c r="C244" s="293"/>
      <c r="D244" s="280"/>
      <c r="E244" s="280"/>
      <c r="F244" s="280"/>
      <c r="G244" s="293"/>
    </row>
    <row r="245" spans="3:7" x14ac:dyDescent="0.2">
      <c r="C245" s="293"/>
      <c r="D245" s="280"/>
      <c r="E245" s="280"/>
      <c r="F245" s="280"/>
      <c r="G245" s="293"/>
    </row>
    <row r="246" spans="3:7" x14ac:dyDescent="0.2">
      <c r="C246" s="293"/>
      <c r="D246" s="280"/>
      <c r="E246" s="280"/>
      <c r="F246" s="280"/>
      <c r="G246" s="293"/>
    </row>
    <row r="247" spans="3:7" x14ac:dyDescent="0.2">
      <c r="C247" s="293"/>
      <c r="D247" s="280"/>
      <c r="E247" s="280"/>
      <c r="F247" s="280"/>
      <c r="G247" s="293"/>
    </row>
    <row r="248" spans="3:7" x14ac:dyDescent="0.2">
      <c r="C248" s="293"/>
      <c r="D248" s="280"/>
      <c r="E248" s="280"/>
      <c r="F248" s="280"/>
      <c r="G248" s="293"/>
    </row>
    <row r="249" spans="3:7" x14ac:dyDescent="0.2">
      <c r="C249" s="293"/>
      <c r="D249" s="280"/>
      <c r="E249" s="280"/>
      <c r="F249" s="280"/>
      <c r="G249" s="293"/>
    </row>
    <row r="250" spans="3:7" x14ac:dyDescent="0.2">
      <c r="C250" s="293"/>
      <c r="D250" s="280"/>
      <c r="E250" s="280"/>
      <c r="F250" s="280"/>
      <c r="G250" s="293"/>
    </row>
    <row r="251" spans="3:7" x14ac:dyDescent="0.2">
      <c r="C251" s="293"/>
      <c r="D251" s="280"/>
      <c r="E251" s="280"/>
      <c r="F251" s="280"/>
      <c r="G251" s="293"/>
    </row>
    <row r="252" spans="3:7" x14ac:dyDescent="0.2">
      <c r="C252" s="293"/>
      <c r="D252" s="280"/>
      <c r="E252" s="280"/>
      <c r="F252" s="280"/>
      <c r="G252" s="293"/>
    </row>
    <row r="253" spans="3:7" x14ac:dyDescent="0.2">
      <c r="C253" s="293"/>
      <c r="D253" s="280"/>
      <c r="E253" s="280"/>
      <c r="F253" s="280"/>
      <c r="G253" s="293"/>
    </row>
    <row r="254" spans="3:7" x14ac:dyDescent="0.2">
      <c r="C254" s="293"/>
      <c r="D254" s="280"/>
      <c r="E254" s="280"/>
      <c r="F254" s="280"/>
      <c r="G254" s="293"/>
    </row>
    <row r="255" spans="3:7" x14ac:dyDescent="0.2">
      <c r="C255" s="293"/>
      <c r="D255" s="280"/>
      <c r="E255" s="280"/>
      <c r="F255" s="280"/>
      <c r="G255" s="293"/>
    </row>
    <row r="256" spans="3:7" x14ac:dyDescent="0.2">
      <c r="C256" s="293"/>
      <c r="D256" s="280"/>
      <c r="E256" s="280"/>
      <c r="F256" s="280"/>
      <c r="G256" s="293"/>
    </row>
    <row r="257" spans="3:7" x14ac:dyDescent="0.2">
      <c r="C257" s="293"/>
      <c r="D257" s="280"/>
      <c r="E257" s="280"/>
      <c r="F257" s="280"/>
      <c r="G257" s="293"/>
    </row>
    <row r="258" spans="3:7" x14ac:dyDescent="0.2">
      <c r="C258" s="293"/>
      <c r="D258" s="280"/>
      <c r="E258" s="280"/>
      <c r="F258" s="280"/>
      <c r="G258" s="293"/>
    </row>
    <row r="259" spans="3:7" x14ac:dyDescent="0.2">
      <c r="C259" s="293"/>
      <c r="D259" s="280"/>
      <c r="E259" s="280"/>
      <c r="F259" s="280"/>
      <c r="G259" s="293"/>
    </row>
    <row r="260" spans="3:7" x14ac:dyDescent="0.2">
      <c r="C260" s="293"/>
      <c r="D260" s="280"/>
      <c r="E260" s="280"/>
      <c r="F260" s="280"/>
      <c r="G260" s="293"/>
    </row>
    <row r="261" spans="3:7" x14ac:dyDescent="0.2">
      <c r="C261" s="293"/>
      <c r="D261" s="280"/>
      <c r="E261" s="280"/>
      <c r="F261" s="280"/>
      <c r="G261" s="293"/>
    </row>
    <row r="262" spans="3:7" x14ac:dyDescent="0.2">
      <c r="C262" s="293"/>
      <c r="D262" s="280"/>
      <c r="E262" s="280"/>
      <c r="F262" s="280"/>
      <c r="G262" s="293"/>
    </row>
    <row r="263" spans="3:7" x14ac:dyDescent="0.2">
      <c r="C263" s="293"/>
      <c r="D263" s="280"/>
      <c r="E263" s="280"/>
      <c r="F263" s="280"/>
      <c r="G263" s="293"/>
    </row>
    <row r="264" spans="3:7" x14ac:dyDescent="0.2">
      <c r="C264" s="293"/>
      <c r="D264" s="280"/>
      <c r="E264" s="280"/>
      <c r="F264" s="280"/>
      <c r="G264" s="293"/>
    </row>
    <row r="265" spans="3:7" x14ac:dyDescent="0.2">
      <c r="C265" s="293"/>
      <c r="D265" s="280"/>
      <c r="E265" s="280"/>
      <c r="F265" s="280"/>
      <c r="G265" s="293"/>
    </row>
    <row r="266" spans="3:7" x14ac:dyDescent="0.2">
      <c r="C266" s="293"/>
      <c r="D266" s="280"/>
      <c r="E266" s="280"/>
      <c r="F266" s="280"/>
      <c r="G266" s="293"/>
    </row>
    <row r="267" spans="3:7" x14ac:dyDescent="0.2">
      <c r="C267" s="293"/>
      <c r="D267" s="280"/>
      <c r="E267" s="280"/>
      <c r="F267" s="280"/>
      <c r="G267" s="293"/>
    </row>
    <row r="268" spans="3:7" x14ac:dyDescent="0.2">
      <c r="C268" s="293"/>
      <c r="D268" s="280"/>
      <c r="E268" s="280"/>
      <c r="F268" s="280"/>
      <c r="G268" s="293"/>
    </row>
    <row r="269" spans="3:7" x14ac:dyDescent="0.2">
      <c r="C269" s="293"/>
      <c r="D269" s="280"/>
      <c r="E269" s="280"/>
      <c r="F269" s="280"/>
      <c r="G269" s="293"/>
    </row>
    <row r="270" spans="3:7" x14ac:dyDescent="0.2">
      <c r="C270" s="293"/>
      <c r="D270" s="280"/>
      <c r="E270" s="280"/>
      <c r="F270" s="280"/>
      <c r="G270" s="293"/>
    </row>
    <row r="271" spans="3:7" x14ac:dyDescent="0.2">
      <c r="C271" s="293"/>
      <c r="D271" s="280"/>
      <c r="E271" s="280"/>
      <c r="F271" s="280"/>
      <c r="G271" s="293"/>
    </row>
    <row r="272" spans="3:7" x14ac:dyDescent="0.2">
      <c r="C272" s="293"/>
      <c r="D272" s="280"/>
      <c r="E272" s="280"/>
      <c r="F272" s="280"/>
      <c r="G272" s="293"/>
    </row>
    <row r="273" spans="3:7" x14ac:dyDescent="0.2">
      <c r="C273" s="293"/>
      <c r="D273" s="280"/>
      <c r="E273" s="280"/>
      <c r="F273" s="280"/>
      <c r="G273" s="293"/>
    </row>
    <row r="274" spans="3:7" x14ac:dyDescent="0.2">
      <c r="C274" s="293"/>
      <c r="D274" s="280"/>
      <c r="E274" s="280"/>
      <c r="F274" s="280"/>
      <c r="G274" s="293"/>
    </row>
    <row r="275" spans="3:7" x14ac:dyDescent="0.2">
      <c r="C275" s="293"/>
      <c r="D275" s="280"/>
      <c r="E275" s="280"/>
      <c r="F275" s="280"/>
      <c r="G275" s="293"/>
    </row>
    <row r="276" spans="3:7" x14ac:dyDescent="0.2">
      <c r="C276" s="293"/>
      <c r="D276" s="280"/>
      <c r="E276" s="280"/>
      <c r="F276" s="280"/>
      <c r="G276" s="293"/>
    </row>
    <row r="277" spans="3:7" x14ac:dyDescent="0.2">
      <c r="C277" s="293"/>
      <c r="D277" s="280"/>
      <c r="E277" s="280"/>
      <c r="F277" s="280"/>
      <c r="G277" s="293"/>
    </row>
    <row r="278" spans="3:7" x14ac:dyDescent="0.2">
      <c r="C278" s="293"/>
      <c r="D278" s="280"/>
      <c r="E278" s="280"/>
      <c r="F278" s="280"/>
      <c r="G278" s="293"/>
    </row>
    <row r="279" spans="3:7" x14ac:dyDescent="0.2">
      <c r="C279" s="293"/>
      <c r="D279" s="280"/>
      <c r="E279" s="280"/>
      <c r="F279" s="280"/>
      <c r="G279" s="293"/>
    </row>
    <row r="280" spans="3:7" x14ac:dyDescent="0.2">
      <c r="C280" s="293"/>
      <c r="D280" s="280"/>
      <c r="E280" s="280"/>
      <c r="F280" s="280"/>
      <c r="G280" s="293"/>
    </row>
    <row r="281" spans="3:7" x14ac:dyDescent="0.2">
      <c r="C281" s="293"/>
      <c r="D281" s="280"/>
      <c r="E281" s="280"/>
      <c r="F281" s="280"/>
      <c r="G281" s="293"/>
    </row>
    <row r="282" spans="3:7" x14ac:dyDescent="0.2">
      <c r="C282" s="293"/>
      <c r="D282" s="280"/>
      <c r="E282" s="280"/>
      <c r="F282" s="280"/>
      <c r="G282" s="293"/>
    </row>
    <row r="283" spans="3:7" x14ac:dyDescent="0.2">
      <c r="C283" s="293"/>
      <c r="D283" s="280"/>
      <c r="E283" s="280"/>
      <c r="F283" s="280"/>
      <c r="G283" s="293"/>
    </row>
    <row r="284" spans="3:7" x14ac:dyDescent="0.2">
      <c r="C284" s="293"/>
      <c r="D284" s="280"/>
      <c r="E284" s="280"/>
      <c r="F284" s="280"/>
      <c r="G284" s="293"/>
    </row>
    <row r="285" spans="3:7" x14ac:dyDescent="0.2">
      <c r="C285" s="293"/>
      <c r="D285" s="280"/>
      <c r="E285" s="280"/>
      <c r="F285" s="280"/>
      <c r="G285" s="293"/>
    </row>
    <row r="286" spans="3:7" x14ac:dyDescent="0.2">
      <c r="C286" s="293"/>
      <c r="D286" s="280"/>
      <c r="E286" s="280"/>
      <c r="F286" s="280"/>
      <c r="G286" s="293"/>
    </row>
    <row r="287" spans="3:7" x14ac:dyDescent="0.2">
      <c r="C287" s="293"/>
      <c r="D287" s="280"/>
      <c r="E287" s="280"/>
      <c r="F287" s="280"/>
      <c r="G287" s="293"/>
    </row>
    <row r="288" spans="3:7" x14ac:dyDescent="0.2">
      <c r="C288" s="293"/>
      <c r="D288" s="280"/>
      <c r="E288" s="280"/>
      <c r="F288" s="280"/>
      <c r="G288" s="293"/>
    </row>
    <row r="289" spans="3:7" x14ac:dyDescent="0.2">
      <c r="C289" s="293"/>
      <c r="D289" s="280"/>
      <c r="E289" s="280"/>
      <c r="F289" s="280"/>
      <c r="G289" s="293"/>
    </row>
    <row r="290" spans="3:7" x14ac:dyDescent="0.2">
      <c r="C290" s="293"/>
      <c r="D290" s="280"/>
      <c r="E290" s="280"/>
      <c r="F290" s="280"/>
      <c r="G290" s="293"/>
    </row>
    <row r="291" spans="3:7" x14ac:dyDescent="0.2">
      <c r="C291" s="293"/>
      <c r="D291" s="280"/>
      <c r="E291" s="280"/>
      <c r="F291" s="280"/>
      <c r="G291" s="293"/>
    </row>
    <row r="292" spans="3:7" x14ac:dyDescent="0.2">
      <c r="C292" s="293"/>
      <c r="D292" s="280"/>
      <c r="E292" s="280"/>
      <c r="F292" s="280"/>
      <c r="G292" s="293"/>
    </row>
    <row r="293" spans="3:7" x14ac:dyDescent="0.2">
      <c r="C293" s="293"/>
      <c r="D293" s="280"/>
      <c r="E293" s="280"/>
      <c r="F293" s="280"/>
      <c r="G293" s="293"/>
    </row>
    <row r="294" spans="3:7" x14ac:dyDescent="0.2">
      <c r="C294" s="293"/>
      <c r="D294" s="280"/>
      <c r="E294" s="280"/>
      <c r="F294" s="280"/>
      <c r="G294" s="293"/>
    </row>
    <row r="295" spans="3:7" x14ac:dyDescent="0.2">
      <c r="C295" s="293"/>
      <c r="D295" s="280"/>
      <c r="E295" s="280"/>
      <c r="F295" s="280"/>
      <c r="G295" s="293"/>
    </row>
    <row r="296" spans="3:7" x14ac:dyDescent="0.2">
      <c r="C296" s="293"/>
      <c r="D296" s="280"/>
      <c r="E296" s="280"/>
      <c r="F296" s="280"/>
      <c r="G296" s="293"/>
    </row>
    <row r="297" spans="3:7" x14ac:dyDescent="0.2">
      <c r="C297" s="293"/>
      <c r="D297" s="280"/>
      <c r="E297" s="280"/>
      <c r="F297" s="280"/>
      <c r="G297" s="293"/>
    </row>
    <row r="298" spans="3:7" x14ac:dyDescent="0.2">
      <c r="C298" s="293"/>
      <c r="D298" s="280"/>
      <c r="E298" s="280"/>
      <c r="F298" s="280"/>
      <c r="G298" s="293"/>
    </row>
    <row r="299" spans="3:7" x14ac:dyDescent="0.2">
      <c r="C299" s="293"/>
      <c r="D299" s="280"/>
      <c r="E299" s="280"/>
      <c r="F299" s="280"/>
      <c r="G299" s="293"/>
    </row>
    <row r="300" spans="3:7" x14ac:dyDescent="0.2">
      <c r="C300" s="293"/>
      <c r="D300" s="280"/>
      <c r="E300" s="280"/>
      <c r="F300" s="280"/>
      <c r="G300" s="293"/>
    </row>
    <row r="301" spans="3:7" x14ac:dyDescent="0.2">
      <c r="C301" s="293"/>
      <c r="D301" s="280"/>
      <c r="E301" s="280"/>
      <c r="F301" s="280"/>
      <c r="G301" s="293"/>
    </row>
    <row r="302" spans="3:7" x14ac:dyDescent="0.2">
      <c r="C302" s="293"/>
      <c r="D302" s="280"/>
      <c r="E302" s="280"/>
      <c r="F302" s="280"/>
      <c r="G302" s="293"/>
    </row>
    <row r="303" spans="3:7" x14ac:dyDescent="0.2">
      <c r="C303" s="293"/>
      <c r="D303" s="280"/>
      <c r="E303" s="280"/>
      <c r="F303" s="280"/>
      <c r="G303" s="293"/>
    </row>
    <row r="304" spans="3:7" x14ac:dyDescent="0.2">
      <c r="C304" s="293"/>
      <c r="D304" s="280"/>
      <c r="E304" s="280"/>
      <c r="F304" s="280"/>
      <c r="G304" s="293"/>
    </row>
    <row r="305" spans="3:7" x14ac:dyDescent="0.2">
      <c r="C305" s="293"/>
      <c r="D305" s="280"/>
      <c r="E305" s="280"/>
      <c r="F305" s="280"/>
      <c r="G305" s="293"/>
    </row>
    <row r="306" spans="3:7" x14ac:dyDescent="0.2">
      <c r="C306" s="293"/>
      <c r="D306" s="280"/>
      <c r="E306" s="280"/>
      <c r="F306" s="280"/>
      <c r="G306" s="293"/>
    </row>
    <row r="307" spans="3:7" x14ac:dyDescent="0.2">
      <c r="C307" s="293"/>
      <c r="D307" s="280"/>
      <c r="E307" s="280"/>
      <c r="F307" s="280"/>
      <c r="G307" s="293"/>
    </row>
    <row r="308" spans="3:7" x14ac:dyDescent="0.2">
      <c r="C308" s="293"/>
      <c r="D308" s="280"/>
      <c r="E308" s="280"/>
      <c r="F308" s="280"/>
      <c r="G308" s="293"/>
    </row>
    <row r="309" spans="3:7" x14ac:dyDescent="0.2">
      <c r="C309" s="293"/>
      <c r="D309" s="280"/>
      <c r="E309" s="280"/>
      <c r="F309" s="280"/>
      <c r="G309" s="293"/>
    </row>
    <row r="310" spans="3:7" x14ac:dyDescent="0.2">
      <c r="C310" s="293"/>
      <c r="D310" s="280"/>
      <c r="E310" s="280"/>
      <c r="F310" s="280"/>
      <c r="G310" s="293"/>
    </row>
    <row r="311" spans="3:7" x14ac:dyDescent="0.2">
      <c r="C311" s="293"/>
      <c r="D311" s="280"/>
      <c r="E311" s="280"/>
      <c r="F311" s="280"/>
      <c r="G311" s="293"/>
    </row>
    <row r="312" spans="3:7" x14ac:dyDescent="0.2">
      <c r="C312" s="293"/>
      <c r="D312" s="280"/>
      <c r="E312" s="280"/>
      <c r="F312" s="280"/>
      <c r="G312" s="293"/>
    </row>
    <row r="313" spans="3:7" x14ac:dyDescent="0.2">
      <c r="C313" s="293"/>
      <c r="D313" s="280"/>
      <c r="E313" s="280"/>
      <c r="F313" s="280"/>
      <c r="G313" s="293"/>
    </row>
    <row r="314" spans="3:7" x14ac:dyDescent="0.2">
      <c r="C314" s="293"/>
      <c r="D314" s="280"/>
      <c r="E314" s="280"/>
      <c r="F314" s="280"/>
      <c r="G314" s="293"/>
    </row>
    <row r="315" spans="3:7" x14ac:dyDescent="0.2">
      <c r="C315" s="293"/>
      <c r="D315" s="280"/>
      <c r="E315" s="280"/>
      <c r="F315" s="280"/>
      <c r="G315" s="293"/>
    </row>
    <row r="316" spans="3:7" x14ac:dyDescent="0.2">
      <c r="C316" s="293"/>
      <c r="D316" s="280"/>
      <c r="E316" s="280"/>
      <c r="F316" s="280"/>
      <c r="G316" s="293"/>
    </row>
    <row r="317" spans="3:7" x14ac:dyDescent="0.2">
      <c r="C317" s="293"/>
      <c r="D317" s="280"/>
      <c r="E317" s="280"/>
      <c r="F317" s="280"/>
      <c r="G317" s="293"/>
    </row>
    <row r="318" spans="3:7" x14ac:dyDescent="0.2">
      <c r="C318" s="293"/>
      <c r="D318" s="280"/>
      <c r="E318" s="280"/>
      <c r="F318" s="280"/>
      <c r="G318" s="293"/>
    </row>
    <row r="319" spans="3:7" x14ac:dyDescent="0.2">
      <c r="C319" s="293"/>
      <c r="D319" s="280"/>
      <c r="E319" s="280"/>
      <c r="F319" s="280"/>
      <c r="G319" s="293"/>
    </row>
    <row r="320" spans="3:7" x14ac:dyDescent="0.2">
      <c r="C320" s="293"/>
      <c r="D320" s="280"/>
      <c r="E320" s="280"/>
      <c r="F320" s="280"/>
      <c r="G320" s="293"/>
    </row>
    <row r="321" spans="3:7" x14ac:dyDescent="0.2">
      <c r="C321" s="293"/>
      <c r="D321" s="280"/>
      <c r="E321" s="280"/>
      <c r="F321" s="280"/>
      <c r="G321" s="293"/>
    </row>
    <row r="322" spans="3:7" x14ac:dyDescent="0.2">
      <c r="C322" s="293"/>
      <c r="D322" s="280"/>
      <c r="E322" s="280"/>
      <c r="F322" s="280"/>
      <c r="G322" s="293"/>
    </row>
    <row r="323" spans="3:7" x14ac:dyDescent="0.2">
      <c r="C323" s="293"/>
      <c r="D323" s="280"/>
      <c r="E323" s="280"/>
      <c r="F323" s="280"/>
      <c r="G323" s="293"/>
    </row>
    <row r="324" spans="3:7" x14ac:dyDescent="0.2">
      <c r="C324" s="293"/>
      <c r="D324" s="280"/>
      <c r="E324" s="280"/>
      <c r="F324" s="280"/>
      <c r="G324" s="293"/>
    </row>
    <row r="325" spans="3:7" x14ac:dyDescent="0.2">
      <c r="C325" s="293"/>
      <c r="D325" s="280"/>
      <c r="E325" s="280"/>
      <c r="F325" s="280"/>
      <c r="G325" s="293"/>
    </row>
    <row r="326" spans="3:7" x14ac:dyDescent="0.2">
      <c r="C326" s="293"/>
      <c r="D326" s="280"/>
      <c r="E326" s="280"/>
      <c r="F326" s="280"/>
      <c r="G326" s="293"/>
    </row>
    <row r="327" spans="3:7" x14ac:dyDescent="0.2">
      <c r="C327" s="293"/>
      <c r="D327" s="280"/>
      <c r="E327" s="280"/>
      <c r="F327" s="280"/>
      <c r="G327" s="293"/>
    </row>
    <row r="328" spans="3:7" x14ac:dyDescent="0.2">
      <c r="C328" s="293"/>
      <c r="D328" s="280"/>
      <c r="E328" s="280"/>
      <c r="F328" s="280"/>
      <c r="G328" s="293"/>
    </row>
    <row r="329" spans="3:7" x14ac:dyDescent="0.2">
      <c r="C329" s="293"/>
      <c r="D329" s="280"/>
      <c r="E329" s="280"/>
      <c r="F329" s="280"/>
      <c r="G329" s="293"/>
    </row>
    <row r="330" spans="3:7" x14ac:dyDescent="0.2">
      <c r="C330" s="293"/>
      <c r="D330" s="280"/>
      <c r="E330" s="280"/>
      <c r="F330" s="280"/>
      <c r="G330" s="293"/>
    </row>
    <row r="331" spans="3:7" x14ac:dyDescent="0.2">
      <c r="C331" s="293"/>
      <c r="D331" s="280"/>
      <c r="E331" s="280"/>
      <c r="F331" s="280"/>
      <c r="G331" s="293"/>
    </row>
    <row r="332" spans="3:7" x14ac:dyDescent="0.2">
      <c r="C332" s="293"/>
      <c r="D332" s="280"/>
      <c r="E332" s="280"/>
      <c r="F332" s="280"/>
      <c r="G332" s="293"/>
    </row>
    <row r="333" spans="3:7" x14ac:dyDescent="0.2">
      <c r="C333" s="293"/>
      <c r="D333" s="280"/>
      <c r="E333" s="280"/>
      <c r="F333" s="280"/>
      <c r="G333" s="293"/>
    </row>
    <row r="334" spans="3:7" x14ac:dyDescent="0.2">
      <c r="C334" s="293"/>
      <c r="D334" s="280"/>
      <c r="E334" s="280"/>
      <c r="F334" s="280"/>
      <c r="G334" s="293"/>
    </row>
    <row r="335" spans="3:7" x14ac:dyDescent="0.2">
      <c r="C335" s="293"/>
      <c r="D335" s="280"/>
      <c r="E335" s="280"/>
      <c r="F335" s="280"/>
      <c r="G335" s="293"/>
    </row>
    <row r="336" spans="3:7" x14ac:dyDescent="0.2">
      <c r="C336" s="293"/>
      <c r="D336" s="280"/>
      <c r="E336" s="280"/>
      <c r="F336" s="280"/>
      <c r="G336" s="293"/>
    </row>
    <row r="337" spans="3:7" x14ac:dyDescent="0.2">
      <c r="C337" s="293"/>
      <c r="D337" s="280"/>
      <c r="E337" s="280"/>
      <c r="F337" s="280"/>
      <c r="G337" s="293"/>
    </row>
    <row r="338" spans="3:7" x14ac:dyDescent="0.2">
      <c r="C338" s="293"/>
      <c r="D338" s="280"/>
      <c r="E338" s="280"/>
      <c r="F338" s="280"/>
      <c r="G338" s="293"/>
    </row>
    <row r="339" spans="3:7" x14ac:dyDescent="0.2">
      <c r="C339" s="293"/>
      <c r="D339" s="280"/>
      <c r="E339" s="280"/>
      <c r="F339" s="280"/>
      <c r="G339" s="293"/>
    </row>
    <row r="340" spans="3:7" x14ac:dyDescent="0.2">
      <c r="C340" s="293"/>
      <c r="D340" s="280"/>
      <c r="E340" s="280"/>
      <c r="F340" s="280"/>
      <c r="G340" s="293"/>
    </row>
    <row r="341" spans="3:7" x14ac:dyDescent="0.2">
      <c r="C341" s="293"/>
      <c r="D341" s="280"/>
      <c r="E341" s="280"/>
      <c r="F341" s="280"/>
      <c r="G341" s="293"/>
    </row>
    <row r="342" spans="3:7" x14ac:dyDescent="0.2">
      <c r="C342" s="293"/>
      <c r="D342" s="280"/>
      <c r="E342" s="280"/>
      <c r="F342" s="280"/>
      <c r="G342" s="293"/>
    </row>
    <row r="343" spans="3:7" x14ac:dyDescent="0.2">
      <c r="C343" s="293"/>
      <c r="D343" s="280"/>
      <c r="E343" s="280"/>
      <c r="F343" s="280"/>
      <c r="G343" s="293"/>
    </row>
    <row r="344" spans="3:7" x14ac:dyDescent="0.2">
      <c r="C344" s="293"/>
      <c r="D344" s="280"/>
      <c r="E344" s="280"/>
      <c r="F344" s="280"/>
      <c r="G344" s="293"/>
    </row>
    <row r="345" spans="3:7" x14ac:dyDescent="0.2">
      <c r="C345" s="293"/>
      <c r="D345" s="280"/>
      <c r="E345" s="280"/>
      <c r="F345" s="280"/>
      <c r="G345" s="293"/>
    </row>
    <row r="346" spans="3:7" x14ac:dyDescent="0.2">
      <c r="C346" s="293"/>
      <c r="D346" s="280"/>
      <c r="E346" s="280"/>
      <c r="F346" s="280"/>
      <c r="G346" s="293"/>
    </row>
    <row r="347" spans="3:7" x14ac:dyDescent="0.2">
      <c r="C347" s="293"/>
      <c r="D347" s="280"/>
      <c r="E347" s="280"/>
      <c r="F347" s="280"/>
      <c r="G347" s="293"/>
    </row>
    <row r="348" spans="3:7" x14ac:dyDescent="0.2">
      <c r="C348" s="293"/>
      <c r="D348" s="280"/>
      <c r="E348" s="280"/>
      <c r="F348" s="280"/>
      <c r="G348" s="293"/>
    </row>
    <row r="349" spans="3:7" x14ac:dyDescent="0.2">
      <c r="C349" s="293"/>
      <c r="D349" s="280"/>
      <c r="E349" s="280"/>
      <c r="F349" s="280"/>
      <c r="G349" s="293"/>
    </row>
    <row r="350" spans="3:7" x14ac:dyDescent="0.2">
      <c r="C350" s="293"/>
      <c r="D350" s="280"/>
      <c r="E350" s="280"/>
      <c r="F350" s="280"/>
      <c r="G350" s="293"/>
    </row>
    <row r="351" spans="3:7" x14ac:dyDescent="0.2">
      <c r="C351" s="293"/>
      <c r="D351" s="280"/>
      <c r="E351" s="280"/>
      <c r="F351" s="280"/>
      <c r="G351" s="293"/>
    </row>
    <row r="352" spans="3:7" x14ac:dyDescent="0.2">
      <c r="C352" s="293"/>
      <c r="D352" s="280"/>
      <c r="E352" s="280"/>
      <c r="F352" s="280"/>
      <c r="G352" s="293"/>
    </row>
    <row r="353" spans="3:7" x14ac:dyDescent="0.2">
      <c r="C353" s="293"/>
      <c r="D353" s="280"/>
      <c r="E353" s="280"/>
      <c r="F353" s="280"/>
      <c r="G353" s="293"/>
    </row>
    <row r="354" spans="3:7" x14ac:dyDescent="0.2">
      <c r="C354" s="293"/>
      <c r="D354" s="280"/>
      <c r="E354" s="280"/>
      <c r="F354" s="280"/>
      <c r="G354" s="293"/>
    </row>
    <row r="355" spans="3:7" x14ac:dyDescent="0.2">
      <c r="C355" s="293"/>
      <c r="D355" s="280"/>
      <c r="E355" s="280"/>
      <c r="F355" s="280"/>
      <c r="G355" s="293"/>
    </row>
    <row r="356" spans="3:7" x14ac:dyDescent="0.2">
      <c r="C356" s="293"/>
      <c r="D356" s="280"/>
      <c r="E356" s="280"/>
      <c r="F356" s="280"/>
      <c r="G356" s="293"/>
    </row>
    <row r="357" spans="3:7" x14ac:dyDescent="0.2">
      <c r="C357" s="293"/>
      <c r="D357" s="280"/>
      <c r="E357" s="280"/>
      <c r="F357" s="280"/>
      <c r="G357" s="293"/>
    </row>
    <row r="358" spans="3:7" x14ac:dyDescent="0.2">
      <c r="C358" s="293"/>
      <c r="D358" s="280"/>
      <c r="E358" s="280"/>
      <c r="F358" s="280"/>
      <c r="G358" s="293"/>
    </row>
    <row r="359" spans="3:7" x14ac:dyDescent="0.2">
      <c r="C359" s="293"/>
      <c r="D359" s="280"/>
      <c r="E359" s="280"/>
      <c r="F359" s="280"/>
      <c r="G359" s="293"/>
    </row>
    <row r="360" spans="3:7" x14ac:dyDescent="0.2">
      <c r="C360" s="293"/>
      <c r="D360" s="280"/>
      <c r="E360" s="280"/>
      <c r="F360" s="280"/>
      <c r="G360" s="293"/>
    </row>
    <row r="361" spans="3:7" x14ac:dyDescent="0.2">
      <c r="C361" s="293"/>
      <c r="D361" s="280"/>
      <c r="E361" s="280"/>
      <c r="F361" s="280"/>
      <c r="G361" s="293"/>
    </row>
    <row r="362" spans="3:7" x14ac:dyDescent="0.2">
      <c r="C362" s="293"/>
      <c r="D362" s="280"/>
      <c r="E362" s="280"/>
      <c r="F362" s="280"/>
      <c r="G362" s="293"/>
    </row>
    <row r="363" spans="3:7" x14ac:dyDescent="0.2">
      <c r="C363" s="293"/>
      <c r="D363" s="280"/>
      <c r="E363" s="280"/>
      <c r="F363" s="280"/>
      <c r="G363" s="293"/>
    </row>
    <row r="364" spans="3:7" x14ac:dyDescent="0.2">
      <c r="C364" s="293"/>
      <c r="D364" s="280"/>
      <c r="E364" s="280"/>
      <c r="F364" s="280"/>
      <c r="G364" s="293"/>
    </row>
    <row r="365" spans="3:7" x14ac:dyDescent="0.2">
      <c r="C365" s="293"/>
      <c r="D365" s="280"/>
      <c r="E365" s="280"/>
      <c r="F365" s="280"/>
      <c r="G365" s="293"/>
    </row>
    <row r="366" spans="3:7" x14ac:dyDescent="0.2">
      <c r="C366" s="293"/>
      <c r="D366" s="280"/>
      <c r="E366" s="280"/>
      <c r="F366" s="280"/>
      <c r="G366" s="293"/>
    </row>
    <row r="367" spans="3:7" x14ac:dyDescent="0.2">
      <c r="C367" s="293"/>
      <c r="D367" s="280"/>
      <c r="E367" s="280"/>
      <c r="F367" s="280"/>
      <c r="G367" s="293"/>
    </row>
    <row r="368" spans="3:7" x14ac:dyDescent="0.2">
      <c r="C368" s="293"/>
      <c r="D368" s="280"/>
      <c r="E368" s="280"/>
      <c r="F368" s="280"/>
      <c r="G368" s="293"/>
    </row>
    <row r="369" spans="3:7" x14ac:dyDescent="0.2">
      <c r="C369" s="293"/>
      <c r="D369" s="280"/>
      <c r="E369" s="280"/>
      <c r="F369" s="280"/>
      <c r="G369" s="293"/>
    </row>
    <row r="370" spans="3:7" x14ac:dyDescent="0.2">
      <c r="C370" s="293"/>
      <c r="D370" s="280"/>
      <c r="E370" s="280"/>
      <c r="F370" s="280"/>
      <c r="G370" s="293"/>
    </row>
    <row r="371" spans="3:7" x14ac:dyDescent="0.2">
      <c r="C371" s="293"/>
      <c r="D371" s="280"/>
      <c r="E371" s="280"/>
      <c r="F371" s="280"/>
      <c r="G371" s="293"/>
    </row>
    <row r="372" spans="3:7" x14ac:dyDescent="0.2">
      <c r="C372" s="293"/>
      <c r="D372" s="280"/>
      <c r="E372" s="280"/>
      <c r="F372" s="280"/>
      <c r="G372" s="293"/>
    </row>
    <row r="373" spans="3:7" x14ac:dyDescent="0.2">
      <c r="C373" s="293"/>
      <c r="D373" s="280"/>
      <c r="E373" s="280"/>
      <c r="F373" s="280"/>
      <c r="G373" s="293"/>
    </row>
    <row r="374" spans="3:7" x14ac:dyDescent="0.2">
      <c r="C374" s="293"/>
      <c r="D374" s="280"/>
      <c r="E374" s="280"/>
      <c r="F374" s="280"/>
      <c r="G374" s="293"/>
    </row>
    <row r="375" spans="3:7" x14ac:dyDescent="0.2">
      <c r="C375" s="293"/>
      <c r="D375" s="280"/>
      <c r="E375" s="280"/>
      <c r="F375" s="280"/>
      <c r="G375" s="293"/>
    </row>
    <row r="376" spans="3:7" x14ac:dyDescent="0.2">
      <c r="C376" s="293"/>
      <c r="D376" s="280"/>
      <c r="E376" s="280"/>
      <c r="F376" s="280"/>
      <c r="G376" s="293"/>
    </row>
    <row r="377" spans="3:7" x14ac:dyDescent="0.2">
      <c r="C377" s="293"/>
      <c r="D377" s="280"/>
      <c r="E377" s="280"/>
      <c r="F377" s="280"/>
      <c r="G377" s="293"/>
    </row>
    <row r="378" spans="3:7" x14ac:dyDescent="0.2">
      <c r="C378" s="293"/>
      <c r="D378" s="280"/>
      <c r="E378" s="280"/>
      <c r="F378" s="280"/>
      <c r="G378" s="293"/>
    </row>
    <row r="379" spans="3:7" x14ac:dyDescent="0.2">
      <c r="C379" s="293"/>
      <c r="D379" s="280"/>
      <c r="E379" s="280"/>
      <c r="F379" s="280"/>
      <c r="G379" s="293"/>
    </row>
    <row r="380" spans="3:7" x14ac:dyDescent="0.2">
      <c r="C380" s="293"/>
      <c r="D380" s="280"/>
      <c r="E380" s="280"/>
      <c r="F380" s="280"/>
      <c r="G380" s="293"/>
    </row>
    <row r="381" spans="3:7" x14ac:dyDescent="0.2">
      <c r="C381" s="293"/>
      <c r="D381" s="280"/>
      <c r="E381" s="280"/>
      <c r="F381" s="280"/>
      <c r="G381" s="293"/>
    </row>
    <row r="382" spans="3:7" x14ac:dyDescent="0.2">
      <c r="C382" s="293"/>
      <c r="D382" s="280"/>
      <c r="E382" s="280"/>
      <c r="F382" s="280"/>
      <c r="G382" s="293"/>
    </row>
    <row r="383" spans="3:7" x14ac:dyDescent="0.2">
      <c r="C383" s="293"/>
      <c r="D383" s="280"/>
      <c r="E383" s="280"/>
      <c r="F383" s="280"/>
      <c r="G383" s="293"/>
    </row>
    <row r="384" spans="3:7" x14ac:dyDescent="0.2">
      <c r="C384" s="293"/>
      <c r="D384" s="280"/>
      <c r="E384" s="280"/>
      <c r="F384" s="280"/>
      <c r="G384" s="293"/>
    </row>
    <row r="385" spans="3:7" x14ac:dyDescent="0.2">
      <c r="C385" s="293"/>
      <c r="D385" s="280"/>
      <c r="E385" s="280"/>
      <c r="F385" s="280"/>
      <c r="G385" s="293"/>
    </row>
    <row r="386" spans="3:7" x14ac:dyDescent="0.2">
      <c r="C386" s="293"/>
      <c r="D386" s="280"/>
      <c r="E386" s="280"/>
      <c r="F386" s="280"/>
      <c r="G386" s="293"/>
    </row>
    <row r="387" spans="3:7" x14ac:dyDescent="0.2">
      <c r="C387" s="293"/>
      <c r="D387" s="280"/>
      <c r="E387" s="280"/>
      <c r="F387" s="280"/>
      <c r="G387" s="293"/>
    </row>
    <row r="388" spans="3:7" x14ac:dyDescent="0.2">
      <c r="C388" s="293"/>
      <c r="D388" s="280"/>
      <c r="E388" s="280"/>
      <c r="F388" s="280"/>
      <c r="G388" s="293"/>
    </row>
    <row r="389" spans="3:7" x14ac:dyDescent="0.2">
      <c r="C389" s="293"/>
      <c r="D389" s="280"/>
      <c r="E389" s="280"/>
      <c r="F389" s="280"/>
      <c r="G389" s="293"/>
    </row>
    <row r="390" spans="3:7" x14ac:dyDescent="0.2">
      <c r="C390" s="293"/>
      <c r="D390" s="280"/>
      <c r="E390" s="280"/>
      <c r="F390" s="280"/>
      <c r="G390" s="293"/>
    </row>
    <row r="391" spans="3:7" x14ac:dyDescent="0.2">
      <c r="C391" s="293"/>
      <c r="D391" s="280"/>
      <c r="E391" s="280"/>
      <c r="F391" s="280"/>
      <c r="G391" s="293"/>
    </row>
    <row r="392" spans="3:7" x14ac:dyDescent="0.2">
      <c r="C392" s="293"/>
      <c r="D392" s="280"/>
      <c r="E392" s="280"/>
      <c r="F392" s="280"/>
      <c r="G392" s="293"/>
    </row>
    <row r="393" spans="3:7" x14ac:dyDescent="0.2">
      <c r="C393" s="293"/>
      <c r="D393" s="280"/>
      <c r="E393" s="280"/>
      <c r="F393" s="280"/>
      <c r="G393" s="293"/>
    </row>
    <row r="394" spans="3:7" x14ac:dyDescent="0.2">
      <c r="C394" s="293"/>
      <c r="D394" s="280"/>
      <c r="E394" s="280"/>
      <c r="F394" s="280"/>
      <c r="G394" s="293"/>
    </row>
    <row r="395" spans="3:7" x14ac:dyDescent="0.2">
      <c r="C395" s="293"/>
      <c r="D395" s="280"/>
      <c r="E395" s="280"/>
      <c r="F395" s="280"/>
      <c r="G395" s="293"/>
    </row>
    <row r="396" spans="3:7" x14ac:dyDescent="0.2">
      <c r="C396" s="293"/>
      <c r="D396" s="280"/>
      <c r="E396" s="280"/>
      <c r="F396" s="280"/>
      <c r="G396" s="293"/>
    </row>
    <row r="397" spans="3:7" x14ac:dyDescent="0.2">
      <c r="C397" s="293"/>
      <c r="D397" s="280"/>
      <c r="E397" s="280"/>
      <c r="F397" s="280"/>
      <c r="G397" s="293"/>
    </row>
    <row r="398" spans="3:7" x14ac:dyDescent="0.2">
      <c r="C398" s="293"/>
      <c r="D398" s="280"/>
      <c r="E398" s="280"/>
      <c r="F398" s="280"/>
      <c r="G398" s="293"/>
    </row>
    <row r="399" spans="3:7" x14ac:dyDescent="0.2">
      <c r="C399" s="293"/>
      <c r="D399" s="280"/>
      <c r="E399" s="280"/>
      <c r="F399" s="280"/>
      <c r="G399" s="293"/>
    </row>
    <row r="400" spans="3:7" x14ac:dyDescent="0.2">
      <c r="C400" s="293"/>
      <c r="D400" s="280"/>
      <c r="E400" s="280"/>
      <c r="F400" s="280"/>
      <c r="G400" s="293"/>
    </row>
    <row r="401" spans="3:7" x14ac:dyDescent="0.2">
      <c r="C401" s="293"/>
      <c r="D401" s="280"/>
      <c r="E401" s="280"/>
      <c r="F401" s="280"/>
      <c r="G401" s="293"/>
    </row>
    <row r="402" spans="3:7" x14ac:dyDescent="0.2">
      <c r="C402" s="293"/>
      <c r="D402" s="280"/>
      <c r="E402" s="280"/>
      <c r="F402" s="280"/>
      <c r="G402" s="293"/>
    </row>
    <row r="403" spans="3:7" x14ac:dyDescent="0.2">
      <c r="C403" s="293"/>
      <c r="D403" s="280"/>
      <c r="E403" s="280"/>
      <c r="F403" s="280"/>
      <c r="G403" s="293"/>
    </row>
    <row r="404" spans="3:7" x14ac:dyDescent="0.2">
      <c r="C404" s="293"/>
      <c r="D404" s="280"/>
      <c r="E404" s="280"/>
      <c r="F404" s="280"/>
      <c r="G404" s="293"/>
    </row>
    <row r="405" spans="3:7" x14ac:dyDescent="0.2">
      <c r="C405" s="293"/>
      <c r="D405" s="280"/>
      <c r="E405" s="280"/>
      <c r="F405" s="280"/>
      <c r="G405" s="293"/>
    </row>
    <row r="406" spans="3:7" x14ac:dyDescent="0.2">
      <c r="C406" s="293"/>
      <c r="D406" s="280"/>
      <c r="E406" s="280"/>
      <c r="F406" s="280"/>
      <c r="G406" s="293"/>
    </row>
    <row r="407" spans="3:7" x14ac:dyDescent="0.2">
      <c r="C407" s="293"/>
      <c r="D407" s="280"/>
      <c r="E407" s="280"/>
      <c r="F407" s="280"/>
      <c r="G407" s="293"/>
    </row>
    <row r="408" spans="3:7" x14ac:dyDescent="0.2">
      <c r="C408" s="293"/>
      <c r="D408" s="280"/>
      <c r="E408" s="280"/>
      <c r="F408" s="280"/>
      <c r="G408" s="293"/>
    </row>
    <row r="409" spans="3:7" x14ac:dyDescent="0.2">
      <c r="C409" s="293"/>
      <c r="D409" s="280"/>
      <c r="E409" s="280"/>
      <c r="F409" s="280"/>
      <c r="G409" s="293"/>
    </row>
    <row r="410" spans="3:7" x14ac:dyDescent="0.2">
      <c r="C410" s="293"/>
      <c r="D410" s="280"/>
      <c r="E410" s="280"/>
      <c r="F410" s="280"/>
      <c r="G410" s="293"/>
    </row>
    <row r="411" spans="3:7" x14ac:dyDescent="0.2">
      <c r="C411" s="293"/>
      <c r="D411" s="280"/>
      <c r="E411" s="280"/>
      <c r="F411" s="280"/>
      <c r="G411" s="293"/>
    </row>
    <row r="412" spans="3:7" x14ac:dyDescent="0.2">
      <c r="C412" s="293"/>
      <c r="D412" s="280"/>
      <c r="E412" s="280"/>
      <c r="F412" s="280"/>
      <c r="G412" s="293"/>
    </row>
    <row r="413" spans="3:7" x14ac:dyDescent="0.2">
      <c r="C413" s="293"/>
      <c r="D413" s="280"/>
      <c r="E413" s="280"/>
      <c r="F413" s="280"/>
      <c r="G413" s="293"/>
    </row>
    <row r="414" spans="3:7" x14ac:dyDescent="0.2">
      <c r="C414" s="293"/>
      <c r="D414" s="280"/>
      <c r="E414" s="280"/>
      <c r="F414" s="280"/>
      <c r="G414" s="293"/>
    </row>
    <row r="415" spans="3:7" x14ac:dyDescent="0.2">
      <c r="C415" s="293"/>
      <c r="D415" s="280"/>
      <c r="E415" s="280"/>
      <c r="F415" s="280"/>
      <c r="G415" s="293"/>
    </row>
    <row r="416" spans="3:7" x14ac:dyDescent="0.2">
      <c r="C416" s="293"/>
      <c r="D416" s="280"/>
      <c r="E416" s="280"/>
      <c r="F416" s="280"/>
      <c r="G416" s="293"/>
    </row>
    <row r="417" spans="3:7" x14ac:dyDescent="0.2">
      <c r="C417" s="293"/>
      <c r="D417" s="280"/>
      <c r="E417" s="280"/>
      <c r="F417" s="280"/>
      <c r="G417" s="293"/>
    </row>
    <row r="418" spans="3:7" x14ac:dyDescent="0.2">
      <c r="C418" s="293"/>
      <c r="D418" s="280"/>
      <c r="E418" s="280"/>
      <c r="F418" s="280"/>
      <c r="G418" s="293"/>
    </row>
    <row r="419" spans="3:7" x14ac:dyDescent="0.2">
      <c r="C419" s="293"/>
      <c r="D419" s="280"/>
      <c r="E419" s="280"/>
      <c r="F419" s="280"/>
      <c r="G419" s="293"/>
    </row>
    <row r="420" spans="3:7" x14ac:dyDescent="0.2">
      <c r="C420" s="293"/>
      <c r="D420" s="280"/>
      <c r="E420" s="280"/>
      <c r="F420" s="280"/>
      <c r="G420" s="293"/>
    </row>
    <row r="421" spans="3:7" x14ac:dyDescent="0.2">
      <c r="C421" s="293"/>
      <c r="D421" s="280"/>
      <c r="E421" s="280"/>
      <c r="F421" s="280"/>
      <c r="G421" s="293"/>
    </row>
    <row r="422" spans="3:7" x14ac:dyDescent="0.2">
      <c r="C422" s="293"/>
      <c r="D422" s="280"/>
      <c r="E422" s="280"/>
      <c r="F422" s="280"/>
      <c r="G422" s="293"/>
    </row>
    <row r="423" spans="3:7" x14ac:dyDescent="0.2">
      <c r="C423" s="293"/>
      <c r="D423" s="280"/>
      <c r="E423" s="280"/>
      <c r="F423" s="280"/>
      <c r="G423" s="293"/>
    </row>
    <row r="424" spans="3:7" x14ac:dyDescent="0.2">
      <c r="C424" s="293"/>
      <c r="D424" s="280"/>
      <c r="E424" s="280"/>
      <c r="F424" s="280"/>
      <c r="G424" s="293"/>
    </row>
    <row r="425" spans="3:7" x14ac:dyDescent="0.2">
      <c r="C425" s="293"/>
      <c r="D425" s="280"/>
      <c r="E425" s="280"/>
      <c r="F425" s="280"/>
      <c r="G425" s="293"/>
    </row>
    <row r="426" spans="3:7" x14ac:dyDescent="0.2">
      <c r="C426" s="293"/>
      <c r="D426" s="280"/>
      <c r="E426" s="280"/>
      <c r="F426" s="280"/>
      <c r="G426" s="293"/>
    </row>
    <row r="427" spans="3:7" x14ac:dyDescent="0.2">
      <c r="C427" s="293"/>
      <c r="D427" s="280"/>
      <c r="E427" s="280"/>
      <c r="F427" s="280"/>
      <c r="G427" s="293"/>
    </row>
    <row r="428" spans="3:7" x14ac:dyDescent="0.2">
      <c r="C428" s="293"/>
      <c r="D428" s="280"/>
      <c r="E428" s="280"/>
      <c r="F428" s="280"/>
      <c r="G428" s="293"/>
    </row>
    <row r="429" spans="3:7" x14ac:dyDescent="0.2">
      <c r="C429" s="293"/>
      <c r="D429" s="280"/>
      <c r="E429" s="280"/>
      <c r="F429" s="280"/>
      <c r="G429" s="293"/>
    </row>
    <row r="430" spans="3:7" x14ac:dyDescent="0.2">
      <c r="C430" s="293"/>
      <c r="D430" s="280"/>
      <c r="E430" s="280"/>
      <c r="F430" s="280"/>
      <c r="G430" s="293"/>
    </row>
    <row r="431" spans="3:7" x14ac:dyDescent="0.2">
      <c r="C431" s="293"/>
      <c r="D431" s="280"/>
      <c r="E431" s="280"/>
      <c r="F431" s="280"/>
      <c r="G431" s="293"/>
    </row>
    <row r="432" spans="3:7" x14ac:dyDescent="0.2">
      <c r="C432" s="293"/>
      <c r="D432" s="280"/>
      <c r="E432" s="280"/>
      <c r="F432" s="280"/>
      <c r="G432" s="293"/>
    </row>
    <row r="433" spans="3:7" x14ac:dyDescent="0.2">
      <c r="C433" s="293"/>
      <c r="D433" s="280"/>
      <c r="E433" s="280"/>
      <c r="F433" s="280"/>
      <c r="G433" s="293"/>
    </row>
    <row r="434" spans="3:7" x14ac:dyDescent="0.2">
      <c r="C434" s="293"/>
      <c r="D434" s="280"/>
      <c r="E434" s="280"/>
      <c r="F434" s="280"/>
      <c r="G434" s="293"/>
    </row>
    <row r="435" spans="3:7" x14ac:dyDescent="0.2">
      <c r="C435" s="293"/>
      <c r="D435" s="280"/>
      <c r="E435" s="280"/>
      <c r="F435" s="280"/>
      <c r="G435" s="293"/>
    </row>
    <row r="436" spans="3:7" x14ac:dyDescent="0.2">
      <c r="C436" s="293"/>
      <c r="D436" s="280"/>
      <c r="E436" s="280"/>
      <c r="F436" s="280"/>
      <c r="G436" s="293"/>
    </row>
    <row r="437" spans="3:7" x14ac:dyDescent="0.2">
      <c r="C437" s="293"/>
      <c r="D437" s="280"/>
      <c r="E437" s="280"/>
      <c r="F437" s="280"/>
      <c r="G437" s="293"/>
    </row>
    <row r="438" spans="3:7" x14ac:dyDescent="0.2">
      <c r="C438" s="293"/>
      <c r="D438" s="280"/>
      <c r="E438" s="280"/>
      <c r="F438" s="280"/>
      <c r="G438" s="293"/>
    </row>
    <row r="439" spans="3:7" x14ac:dyDescent="0.2">
      <c r="C439" s="293"/>
      <c r="D439" s="280"/>
      <c r="E439" s="280"/>
      <c r="F439" s="280"/>
      <c r="G439" s="293"/>
    </row>
    <row r="440" spans="3:7" x14ac:dyDescent="0.2">
      <c r="C440" s="293"/>
      <c r="D440" s="280"/>
      <c r="E440" s="280"/>
      <c r="F440" s="280"/>
      <c r="G440" s="293"/>
    </row>
    <row r="441" spans="3:7" x14ac:dyDescent="0.2">
      <c r="C441" s="293"/>
      <c r="D441" s="280"/>
      <c r="E441" s="280"/>
      <c r="F441" s="280"/>
      <c r="G441" s="293"/>
    </row>
    <row r="442" spans="3:7" x14ac:dyDescent="0.2">
      <c r="C442" s="293"/>
      <c r="D442" s="280"/>
      <c r="E442" s="280"/>
      <c r="F442" s="280"/>
      <c r="G442" s="293"/>
    </row>
    <row r="443" spans="3:7" x14ac:dyDescent="0.2">
      <c r="C443" s="293"/>
      <c r="D443" s="280"/>
      <c r="E443" s="280"/>
      <c r="F443" s="280"/>
      <c r="G443" s="293"/>
    </row>
    <row r="444" spans="3:7" x14ac:dyDescent="0.2">
      <c r="C444" s="293"/>
      <c r="D444" s="280"/>
      <c r="E444" s="280"/>
      <c r="F444" s="280"/>
      <c r="G444" s="293"/>
    </row>
    <row r="445" spans="3:7" x14ac:dyDescent="0.2">
      <c r="C445" s="293"/>
      <c r="D445" s="280"/>
      <c r="E445" s="280"/>
      <c r="F445" s="280"/>
      <c r="G445" s="293"/>
    </row>
    <row r="446" spans="3:7" x14ac:dyDescent="0.2">
      <c r="C446" s="293"/>
      <c r="D446" s="280"/>
      <c r="E446" s="280"/>
      <c r="F446" s="280"/>
      <c r="G446" s="293"/>
    </row>
    <row r="447" spans="3:7" x14ac:dyDescent="0.2">
      <c r="C447" s="293"/>
      <c r="D447" s="280"/>
      <c r="E447" s="280"/>
      <c r="F447" s="280"/>
      <c r="G447" s="293"/>
    </row>
    <row r="448" spans="3:7" x14ac:dyDescent="0.2">
      <c r="C448" s="293"/>
      <c r="D448" s="280"/>
      <c r="E448" s="280"/>
      <c r="F448" s="280"/>
      <c r="G448" s="293"/>
    </row>
    <row r="449" spans="3:7" x14ac:dyDescent="0.2">
      <c r="C449" s="293"/>
      <c r="D449" s="280"/>
      <c r="E449" s="280"/>
      <c r="F449" s="280"/>
      <c r="G449" s="293"/>
    </row>
    <row r="450" spans="3:7" x14ac:dyDescent="0.2">
      <c r="C450" s="293"/>
      <c r="D450" s="280"/>
      <c r="E450" s="280"/>
      <c r="F450" s="280"/>
      <c r="G450" s="293"/>
    </row>
    <row r="451" spans="3:7" x14ac:dyDescent="0.2">
      <c r="C451" s="293"/>
      <c r="D451" s="280"/>
      <c r="E451" s="280"/>
      <c r="F451" s="280"/>
      <c r="G451" s="293"/>
    </row>
    <row r="452" spans="3:7" x14ac:dyDescent="0.2">
      <c r="C452" s="293"/>
      <c r="D452" s="280"/>
      <c r="E452" s="280"/>
      <c r="F452" s="280"/>
      <c r="G452" s="293"/>
    </row>
    <row r="453" spans="3:7" x14ac:dyDescent="0.2">
      <c r="C453" s="293"/>
      <c r="D453" s="280"/>
      <c r="E453" s="280"/>
      <c r="F453" s="280"/>
      <c r="G453" s="293"/>
    </row>
    <row r="454" spans="3:7" x14ac:dyDescent="0.2">
      <c r="C454" s="293"/>
      <c r="D454" s="280"/>
      <c r="E454" s="280"/>
      <c r="F454" s="280"/>
      <c r="G454" s="293"/>
    </row>
    <row r="455" spans="3:7" x14ac:dyDescent="0.2">
      <c r="C455" s="293"/>
      <c r="D455" s="280"/>
      <c r="E455" s="280"/>
      <c r="F455" s="280"/>
      <c r="G455" s="293"/>
    </row>
    <row r="456" spans="3:7" x14ac:dyDescent="0.2">
      <c r="C456" s="293"/>
      <c r="D456" s="280"/>
      <c r="E456" s="280"/>
      <c r="F456" s="280"/>
      <c r="G456" s="293"/>
    </row>
    <row r="457" spans="3:7" x14ac:dyDescent="0.2">
      <c r="C457" s="293"/>
      <c r="D457" s="280"/>
      <c r="E457" s="280"/>
      <c r="F457" s="280"/>
      <c r="G457" s="293"/>
    </row>
    <row r="458" spans="3:7" x14ac:dyDescent="0.2">
      <c r="C458" s="293"/>
      <c r="D458" s="280"/>
      <c r="E458" s="280"/>
      <c r="F458" s="280"/>
      <c r="G458" s="293"/>
    </row>
    <row r="459" spans="3:7" x14ac:dyDescent="0.2">
      <c r="C459" s="293"/>
      <c r="D459" s="280"/>
      <c r="E459" s="280"/>
      <c r="F459" s="280"/>
      <c r="G459" s="293"/>
    </row>
    <row r="460" spans="3:7" x14ac:dyDescent="0.2">
      <c r="C460" s="293"/>
      <c r="D460" s="280"/>
      <c r="E460" s="280"/>
      <c r="F460" s="280"/>
      <c r="G460" s="293"/>
    </row>
    <row r="461" spans="3:7" x14ac:dyDescent="0.2">
      <c r="C461" s="293"/>
      <c r="D461" s="280"/>
      <c r="E461" s="280"/>
      <c r="F461" s="280"/>
      <c r="G461" s="293"/>
    </row>
    <row r="462" spans="3:7" x14ac:dyDescent="0.2">
      <c r="C462" s="293"/>
      <c r="D462" s="280"/>
      <c r="E462" s="280"/>
      <c r="F462" s="280"/>
      <c r="G462" s="293"/>
    </row>
    <row r="463" spans="3:7" x14ac:dyDescent="0.2">
      <c r="C463" s="293"/>
      <c r="D463" s="280"/>
      <c r="E463" s="280"/>
      <c r="F463" s="280"/>
      <c r="G463" s="293"/>
    </row>
    <row r="464" spans="3:7" x14ac:dyDescent="0.2">
      <c r="C464" s="293"/>
      <c r="D464" s="280"/>
      <c r="E464" s="280"/>
      <c r="F464" s="280"/>
      <c r="G464" s="293"/>
    </row>
    <row r="465" spans="3:7" x14ac:dyDescent="0.2">
      <c r="C465" s="293"/>
      <c r="D465" s="280"/>
      <c r="E465" s="280"/>
      <c r="F465" s="280"/>
      <c r="G465" s="293"/>
    </row>
    <row r="466" spans="3:7" x14ac:dyDescent="0.2">
      <c r="C466" s="293"/>
      <c r="D466" s="280"/>
      <c r="E466" s="280"/>
      <c r="F466" s="280"/>
      <c r="G466" s="293"/>
    </row>
    <row r="467" spans="3:7" x14ac:dyDescent="0.2">
      <c r="C467" s="293"/>
      <c r="D467" s="280"/>
      <c r="E467" s="280"/>
      <c r="F467" s="280"/>
      <c r="G467" s="293"/>
    </row>
    <row r="468" spans="3:7" x14ac:dyDescent="0.2">
      <c r="C468" s="293"/>
      <c r="D468" s="280"/>
      <c r="E468" s="280"/>
      <c r="F468" s="280"/>
      <c r="G468" s="293"/>
    </row>
    <row r="469" spans="3:7" x14ac:dyDescent="0.2">
      <c r="C469" s="293"/>
      <c r="D469" s="280"/>
      <c r="E469" s="280"/>
      <c r="F469" s="280"/>
      <c r="G469" s="293"/>
    </row>
    <row r="470" spans="3:7" x14ac:dyDescent="0.2">
      <c r="C470" s="293"/>
      <c r="D470" s="280"/>
      <c r="E470" s="280"/>
      <c r="F470" s="280"/>
      <c r="G470" s="293"/>
    </row>
    <row r="471" spans="3:7" x14ac:dyDescent="0.2">
      <c r="C471" s="293"/>
      <c r="D471" s="280"/>
      <c r="E471" s="280"/>
      <c r="F471" s="280"/>
      <c r="G471" s="293"/>
    </row>
    <row r="472" spans="3:7" x14ac:dyDescent="0.2">
      <c r="C472" s="293"/>
      <c r="D472" s="280"/>
      <c r="E472" s="280"/>
      <c r="F472" s="280"/>
      <c r="G472" s="293"/>
    </row>
    <row r="473" spans="3:7" x14ac:dyDescent="0.2">
      <c r="C473" s="293"/>
      <c r="D473" s="280"/>
      <c r="E473" s="280"/>
      <c r="F473" s="280"/>
      <c r="G473" s="293"/>
    </row>
    <row r="474" spans="3:7" x14ac:dyDescent="0.2">
      <c r="C474" s="293"/>
      <c r="D474" s="280"/>
      <c r="E474" s="280"/>
      <c r="F474" s="280"/>
      <c r="G474" s="293"/>
    </row>
    <row r="475" spans="3:7" x14ac:dyDescent="0.2">
      <c r="C475" s="293"/>
      <c r="D475" s="280"/>
      <c r="E475" s="280"/>
      <c r="F475" s="280"/>
      <c r="G475" s="293"/>
    </row>
    <row r="476" spans="3:7" x14ac:dyDescent="0.2">
      <c r="C476" s="293"/>
      <c r="D476" s="280"/>
      <c r="E476" s="280"/>
      <c r="F476" s="280"/>
      <c r="G476" s="293"/>
    </row>
    <row r="477" spans="3:7" x14ac:dyDescent="0.2">
      <c r="C477" s="293"/>
      <c r="D477" s="280"/>
      <c r="E477" s="280"/>
      <c r="F477" s="280"/>
      <c r="G477" s="293"/>
    </row>
    <row r="478" spans="3:7" x14ac:dyDescent="0.2">
      <c r="C478" s="293"/>
      <c r="D478" s="280"/>
      <c r="E478" s="280"/>
      <c r="F478" s="280"/>
      <c r="G478" s="293"/>
    </row>
    <row r="479" spans="3:7" x14ac:dyDescent="0.2">
      <c r="C479" s="293"/>
      <c r="D479" s="280"/>
      <c r="E479" s="280"/>
      <c r="F479" s="280"/>
      <c r="G479" s="293"/>
    </row>
    <row r="480" spans="3:7" x14ac:dyDescent="0.2">
      <c r="C480" s="293"/>
      <c r="D480" s="280"/>
      <c r="E480" s="280"/>
      <c r="F480" s="280"/>
      <c r="G480" s="293"/>
    </row>
    <row r="481" spans="3:7" x14ac:dyDescent="0.2">
      <c r="C481" s="293"/>
      <c r="D481" s="280"/>
      <c r="E481" s="280"/>
      <c r="F481" s="280"/>
      <c r="G481" s="293"/>
    </row>
    <row r="482" spans="3:7" x14ac:dyDescent="0.2">
      <c r="C482" s="293"/>
      <c r="D482" s="280"/>
      <c r="E482" s="280"/>
      <c r="F482" s="280"/>
      <c r="G482" s="293"/>
    </row>
    <row r="483" spans="3:7" x14ac:dyDescent="0.2">
      <c r="C483" s="293"/>
      <c r="D483" s="280"/>
      <c r="E483" s="280"/>
      <c r="F483" s="280"/>
      <c r="G483" s="293"/>
    </row>
    <row r="484" spans="3:7" x14ac:dyDescent="0.2">
      <c r="C484" s="293"/>
      <c r="D484" s="280"/>
      <c r="E484" s="280"/>
      <c r="F484" s="280"/>
      <c r="G484" s="293"/>
    </row>
    <row r="485" spans="3:7" x14ac:dyDescent="0.2">
      <c r="C485" s="293"/>
      <c r="D485" s="280"/>
      <c r="E485" s="280"/>
      <c r="F485" s="280"/>
      <c r="G485" s="293"/>
    </row>
    <row r="486" spans="3:7" x14ac:dyDescent="0.2">
      <c r="C486" s="293"/>
      <c r="D486" s="280"/>
      <c r="E486" s="280"/>
      <c r="F486" s="280"/>
      <c r="G486" s="293"/>
    </row>
    <row r="487" spans="3:7" x14ac:dyDescent="0.2">
      <c r="C487" s="293"/>
      <c r="D487" s="280"/>
      <c r="E487" s="280"/>
      <c r="F487" s="280"/>
      <c r="G487" s="293"/>
    </row>
    <row r="488" spans="3:7" x14ac:dyDescent="0.2">
      <c r="C488" s="293"/>
      <c r="D488" s="280"/>
      <c r="E488" s="280"/>
      <c r="F488" s="280"/>
      <c r="G488" s="293"/>
    </row>
    <row r="489" spans="3:7" x14ac:dyDescent="0.2">
      <c r="C489" s="293"/>
      <c r="D489" s="280"/>
      <c r="E489" s="280"/>
      <c r="F489" s="280"/>
      <c r="G489" s="293"/>
    </row>
    <row r="490" spans="3:7" x14ac:dyDescent="0.2">
      <c r="C490" s="293"/>
      <c r="D490" s="280"/>
      <c r="E490" s="280"/>
      <c r="F490" s="280"/>
      <c r="G490" s="293"/>
    </row>
    <row r="491" spans="3:7" x14ac:dyDescent="0.2">
      <c r="C491" s="293"/>
      <c r="D491" s="280"/>
      <c r="E491" s="280"/>
      <c r="F491" s="280"/>
      <c r="G491" s="293"/>
    </row>
    <row r="492" spans="3:7" x14ac:dyDescent="0.2">
      <c r="C492" s="293"/>
      <c r="D492" s="280"/>
      <c r="E492" s="280"/>
      <c r="F492" s="280"/>
      <c r="G492" s="293"/>
    </row>
    <row r="493" spans="3:7" x14ac:dyDescent="0.2">
      <c r="C493" s="293"/>
      <c r="D493" s="280"/>
      <c r="E493" s="280"/>
      <c r="F493" s="280"/>
      <c r="G493" s="293"/>
    </row>
    <row r="494" spans="3:7" x14ac:dyDescent="0.2">
      <c r="C494" s="293"/>
      <c r="D494" s="280"/>
      <c r="E494" s="280"/>
      <c r="F494" s="280"/>
      <c r="G494" s="293"/>
    </row>
    <row r="495" spans="3:7" x14ac:dyDescent="0.2">
      <c r="C495" s="293"/>
      <c r="D495" s="280"/>
      <c r="E495" s="280"/>
      <c r="F495" s="280"/>
      <c r="G495" s="293"/>
    </row>
    <row r="496" spans="3:7" x14ac:dyDescent="0.2">
      <c r="C496" s="293"/>
      <c r="D496" s="280"/>
      <c r="E496" s="280"/>
      <c r="F496" s="280"/>
      <c r="G496" s="293"/>
    </row>
    <row r="497" spans="3:7" x14ac:dyDescent="0.2">
      <c r="C497" s="293"/>
      <c r="D497" s="280"/>
      <c r="E497" s="280"/>
      <c r="F497" s="280"/>
      <c r="G497" s="293"/>
    </row>
    <row r="498" spans="3:7" x14ac:dyDescent="0.2">
      <c r="C498" s="293"/>
      <c r="D498" s="280"/>
      <c r="E498" s="280"/>
      <c r="F498" s="280"/>
      <c r="G498" s="293"/>
    </row>
    <row r="499" spans="3:7" x14ac:dyDescent="0.2">
      <c r="C499" s="293"/>
      <c r="D499" s="280"/>
      <c r="E499" s="280"/>
      <c r="F499" s="280"/>
      <c r="G499" s="293"/>
    </row>
    <row r="500" spans="3:7" x14ac:dyDescent="0.2">
      <c r="C500" s="293"/>
      <c r="D500" s="280"/>
      <c r="E500" s="280"/>
      <c r="F500" s="280"/>
      <c r="G500" s="293"/>
    </row>
    <row r="501" spans="3:7" x14ac:dyDescent="0.2">
      <c r="C501" s="293"/>
      <c r="D501" s="280"/>
      <c r="E501" s="280"/>
      <c r="F501" s="280"/>
      <c r="G501" s="293"/>
    </row>
    <row r="502" spans="3:7" x14ac:dyDescent="0.2">
      <c r="C502" s="293"/>
      <c r="D502" s="280"/>
      <c r="E502" s="280"/>
      <c r="F502" s="280"/>
      <c r="G502" s="293"/>
    </row>
    <row r="503" spans="3:7" x14ac:dyDescent="0.2">
      <c r="C503" s="293"/>
      <c r="D503" s="280"/>
      <c r="E503" s="280"/>
      <c r="F503" s="280"/>
      <c r="G503" s="293"/>
    </row>
    <row r="504" spans="3:7" x14ac:dyDescent="0.2">
      <c r="C504" s="293"/>
      <c r="D504" s="280"/>
      <c r="E504" s="280"/>
      <c r="F504" s="280"/>
      <c r="G504" s="293"/>
    </row>
    <row r="505" spans="3:7" x14ac:dyDescent="0.2">
      <c r="C505" s="293"/>
      <c r="D505" s="280"/>
      <c r="E505" s="280"/>
      <c r="F505" s="280"/>
      <c r="G505" s="293"/>
    </row>
    <row r="506" spans="3:7" x14ac:dyDescent="0.2">
      <c r="C506" s="293"/>
      <c r="D506" s="280"/>
      <c r="E506" s="280"/>
      <c r="F506" s="280"/>
      <c r="G506" s="293"/>
    </row>
    <row r="507" spans="3:7" x14ac:dyDescent="0.2">
      <c r="C507" s="293"/>
      <c r="D507" s="280"/>
      <c r="E507" s="280"/>
      <c r="F507" s="280"/>
      <c r="G507" s="293"/>
    </row>
    <row r="508" spans="3:7" x14ac:dyDescent="0.2">
      <c r="C508" s="293"/>
      <c r="D508" s="280"/>
      <c r="E508" s="280"/>
      <c r="F508" s="280"/>
      <c r="G508" s="293"/>
    </row>
    <row r="509" spans="3:7" x14ac:dyDescent="0.2">
      <c r="C509" s="293"/>
      <c r="D509" s="280"/>
      <c r="E509" s="280"/>
      <c r="F509" s="280"/>
      <c r="G509" s="293"/>
    </row>
    <row r="510" spans="3:7" x14ac:dyDescent="0.2">
      <c r="C510" s="293"/>
      <c r="D510" s="280"/>
      <c r="E510" s="280"/>
      <c r="F510" s="280"/>
      <c r="G510" s="293"/>
    </row>
    <row r="511" spans="3:7" x14ac:dyDescent="0.2">
      <c r="C511" s="293"/>
      <c r="D511" s="280"/>
      <c r="E511" s="280"/>
      <c r="F511" s="280"/>
      <c r="G511" s="293"/>
    </row>
    <row r="512" spans="3:7" x14ac:dyDescent="0.2">
      <c r="C512" s="293"/>
      <c r="D512" s="280"/>
      <c r="E512" s="280"/>
      <c r="F512" s="280"/>
      <c r="G512" s="293"/>
    </row>
    <row r="513" spans="3:7" x14ac:dyDescent="0.2">
      <c r="C513" s="293"/>
      <c r="D513" s="280"/>
      <c r="E513" s="280"/>
      <c r="F513" s="280"/>
      <c r="G513" s="293"/>
    </row>
    <row r="514" spans="3:7" x14ac:dyDescent="0.2">
      <c r="C514" s="293"/>
      <c r="D514" s="280"/>
      <c r="E514" s="280"/>
      <c r="F514" s="280"/>
      <c r="G514" s="293"/>
    </row>
    <row r="515" spans="3:7" x14ac:dyDescent="0.2">
      <c r="C515" s="293"/>
      <c r="D515" s="280"/>
      <c r="E515" s="280"/>
      <c r="F515" s="280"/>
      <c r="G515" s="293"/>
    </row>
    <row r="516" spans="3:7" x14ac:dyDescent="0.2">
      <c r="C516" s="293"/>
      <c r="D516" s="280"/>
      <c r="E516" s="280"/>
      <c r="F516" s="280"/>
      <c r="G516" s="293"/>
    </row>
    <row r="517" spans="3:7" x14ac:dyDescent="0.2">
      <c r="C517" s="293"/>
      <c r="D517" s="280"/>
      <c r="E517" s="280"/>
      <c r="F517" s="280"/>
      <c r="G517" s="293"/>
    </row>
    <row r="518" spans="3:7" x14ac:dyDescent="0.2">
      <c r="C518" s="293"/>
      <c r="D518" s="280"/>
      <c r="E518" s="280"/>
      <c r="F518" s="280"/>
      <c r="G518" s="293"/>
    </row>
    <row r="519" spans="3:7" x14ac:dyDescent="0.2">
      <c r="C519" s="293"/>
      <c r="D519" s="280"/>
      <c r="E519" s="280"/>
      <c r="F519" s="280"/>
      <c r="G519" s="293"/>
    </row>
    <row r="520" spans="3:7" x14ac:dyDescent="0.2">
      <c r="C520" s="293"/>
      <c r="D520" s="280"/>
      <c r="E520" s="280"/>
      <c r="F520" s="280"/>
      <c r="G520" s="293"/>
    </row>
    <row r="521" spans="3:7" x14ac:dyDescent="0.2">
      <c r="C521" s="293"/>
      <c r="D521" s="280"/>
      <c r="E521" s="280"/>
      <c r="F521" s="280"/>
      <c r="G521" s="293"/>
    </row>
    <row r="522" spans="3:7" x14ac:dyDescent="0.2">
      <c r="C522" s="293"/>
      <c r="D522" s="280"/>
      <c r="E522" s="280"/>
      <c r="F522" s="280"/>
      <c r="G522" s="293"/>
    </row>
    <row r="523" spans="3:7" x14ac:dyDescent="0.2">
      <c r="C523" s="293"/>
      <c r="D523" s="280"/>
      <c r="E523" s="280"/>
      <c r="F523" s="280"/>
      <c r="G523" s="293"/>
    </row>
    <row r="524" spans="3:7" x14ac:dyDescent="0.2">
      <c r="C524" s="293"/>
      <c r="D524" s="280"/>
      <c r="E524" s="280"/>
      <c r="F524" s="280"/>
      <c r="G524" s="293"/>
    </row>
    <row r="525" spans="3:7" x14ac:dyDescent="0.2">
      <c r="C525" s="293"/>
      <c r="D525" s="280"/>
      <c r="E525" s="280"/>
      <c r="F525" s="280"/>
      <c r="G525" s="293"/>
    </row>
    <row r="526" spans="3:7" x14ac:dyDescent="0.2">
      <c r="C526" s="293"/>
      <c r="D526" s="280"/>
      <c r="E526" s="280"/>
      <c r="F526" s="280"/>
      <c r="G526" s="293"/>
    </row>
    <row r="527" spans="3:7" x14ac:dyDescent="0.2">
      <c r="C527" s="293"/>
      <c r="D527" s="280"/>
      <c r="E527" s="280"/>
      <c r="F527" s="280"/>
      <c r="G527" s="293"/>
    </row>
    <row r="528" spans="3:7" x14ac:dyDescent="0.2">
      <c r="C528" s="293"/>
      <c r="D528" s="280"/>
      <c r="E528" s="280"/>
      <c r="F528" s="280"/>
      <c r="G528" s="293"/>
    </row>
    <row r="529" spans="3:7" x14ac:dyDescent="0.2">
      <c r="C529" s="293"/>
      <c r="D529" s="280"/>
      <c r="E529" s="280"/>
      <c r="F529" s="280"/>
      <c r="G529" s="293"/>
    </row>
    <row r="530" spans="3:7" x14ac:dyDescent="0.2">
      <c r="C530" s="293"/>
      <c r="D530" s="280"/>
      <c r="E530" s="280"/>
      <c r="F530" s="280"/>
      <c r="G530" s="293"/>
    </row>
    <row r="531" spans="3:7" x14ac:dyDescent="0.2">
      <c r="C531" s="293"/>
      <c r="D531" s="280"/>
      <c r="E531" s="280"/>
      <c r="F531" s="280"/>
      <c r="G531" s="293"/>
    </row>
    <row r="532" spans="3:7" x14ac:dyDescent="0.2">
      <c r="C532" s="293"/>
      <c r="D532" s="280"/>
      <c r="E532" s="280"/>
      <c r="F532" s="280"/>
      <c r="G532" s="293"/>
    </row>
    <row r="533" spans="3:7" x14ac:dyDescent="0.2">
      <c r="C533" s="293"/>
      <c r="D533" s="280"/>
      <c r="E533" s="280"/>
      <c r="F533" s="280"/>
      <c r="G533" s="293"/>
    </row>
    <row r="534" spans="3:7" x14ac:dyDescent="0.2">
      <c r="C534" s="293"/>
      <c r="D534" s="280"/>
      <c r="E534" s="280"/>
      <c r="F534" s="280"/>
      <c r="G534" s="293"/>
    </row>
    <row r="535" spans="3:7" x14ac:dyDescent="0.2">
      <c r="C535" s="293"/>
      <c r="D535" s="280"/>
      <c r="E535" s="280"/>
      <c r="F535" s="280"/>
      <c r="G535" s="293"/>
    </row>
    <row r="536" spans="3:7" x14ac:dyDescent="0.2">
      <c r="C536" s="293"/>
      <c r="D536" s="280"/>
      <c r="E536" s="280"/>
      <c r="F536" s="280"/>
      <c r="G536" s="293"/>
    </row>
    <row r="537" spans="3:7" x14ac:dyDescent="0.2">
      <c r="C537" s="293"/>
      <c r="D537" s="280"/>
      <c r="E537" s="280"/>
      <c r="F537" s="280"/>
      <c r="G537" s="293"/>
    </row>
    <row r="538" spans="3:7" x14ac:dyDescent="0.2">
      <c r="C538" s="293"/>
      <c r="D538" s="280"/>
      <c r="E538" s="280"/>
      <c r="F538" s="280"/>
      <c r="G538" s="293"/>
    </row>
    <row r="539" spans="3:7" x14ac:dyDescent="0.2">
      <c r="C539" s="293"/>
      <c r="D539" s="280"/>
      <c r="E539" s="280"/>
      <c r="F539" s="280"/>
      <c r="G539" s="293"/>
    </row>
    <row r="540" spans="3:7" x14ac:dyDescent="0.2">
      <c r="C540" s="293"/>
      <c r="D540" s="280"/>
      <c r="E540" s="280"/>
      <c r="F540" s="280"/>
      <c r="G540" s="293"/>
    </row>
    <row r="541" spans="3:7" x14ac:dyDescent="0.2">
      <c r="C541" s="293"/>
      <c r="D541" s="280"/>
      <c r="E541" s="280"/>
      <c r="F541" s="280"/>
      <c r="G541" s="293"/>
    </row>
    <row r="542" spans="3:7" x14ac:dyDescent="0.2">
      <c r="C542" s="293"/>
      <c r="D542" s="280"/>
      <c r="E542" s="280"/>
      <c r="F542" s="280"/>
      <c r="G542" s="293"/>
    </row>
    <row r="543" spans="3:7" x14ac:dyDescent="0.2">
      <c r="C543" s="293"/>
      <c r="D543" s="280"/>
      <c r="E543" s="280"/>
      <c r="F543" s="280"/>
      <c r="G543" s="293"/>
    </row>
    <row r="544" spans="3:7" x14ac:dyDescent="0.2">
      <c r="C544" s="293"/>
      <c r="D544" s="280"/>
      <c r="E544" s="280"/>
      <c r="F544" s="280"/>
      <c r="G544" s="293"/>
    </row>
    <row r="545" spans="3:7" x14ac:dyDescent="0.2">
      <c r="C545" s="293"/>
      <c r="D545" s="280"/>
      <c r="E545" s="280"/>
      <c r="F545" s="280"/>
      <c r="G545" s="293"/>
    </row>
    <row r="546" spans="3:7" x14ac:dyDescent="0.2">
      <c r="C546" s="293"/>
      <c r="D546" s="280"/>
      <c r="E546" s="280"/>
      <c r="F546" s="280"/>
      <c r="G546" s="293"/>
    </row>
    <row r="547" spans="3:7" x14ac:dyDescent="0.2">
      <c r="C547" s="293"/>
      <c r="D547" s="280"/>
      <c r="E547" s="280"/>
      <c r="F547" s="280"/>
      <c r="G547" s="293"/>
    </row>
    <row r="548" spans="3:7" x14ac:dyDescent="0.2">
      <c r="C548" s="293"/>
      <c r="D548" s="280"/>
      <c r="E548" s="280"/>
      <c r="F548" s="280"/>
      <c r="G548" s="293"/>
    </row>
    <row r="549" spans="3:7" x14ac:dyDescent="0.2">
      <c r="C549" s="293"/>
      <c r="D549" s="280"/>
      <c r="E549" s="280"/>
      <c r="F549" s="280"/>
      <c r="G549" s="293"/>
    </row>
    <row r="550" spans="3:7" x14ac:dyDescent="0.2">
      <c r="C550" s="293"/>
      <c r="D550" s="280"/>
      <c r="E550" s="280"/>
      <c r="F550" s="280"/>
      <c r="G550" s="293"/>
    </row>
    <row r="551" spans="3:7" x14ac:dyDescent="0.2">
      <c r="C551" s="293"/>
      <c r="D551" s="280"/>
      <c r="E551" s="280"/>
      <c r="F551" s="280"/>
      <c r="G551" s="293"/>
    </row>
    <row r="552" spans="3:7" x14ac:dyDescent="0.2">
      <c r="C552" s="293"/>
      <c r="D552" s="280"/>
      <c r="E552" s="280"/>
      <c r="F552" s="280"/>
      <c r="G552" s="293"/>
    </row>
    <row r="553" spans="3:7" x14ac:dyDescent="0.2">
      <c r="C553" s="293"/>
      <c r="D553" s="280"/>
      <c r="E553" s="280"/>
      <c r="F553" s="280"/>
      <c r="G553" s="293"/>
    </row>
    <row r="554" spans="3:7" x14ac:dyDescent="0.2">
      <c r="C554" s="293"/>
      <c r="D554" s="280"/>
      <c r="E554" s="280"/>
      <c r="F554" s="280"/>
      <c r="G554" s="293"/>
    </row>
    <row r="555" spans="3:7" x14ac:dyDescent="0.2">
      <c r="C555" s="293"/>
      <c r="D555" s="280"/>
      <c r="E555" s="280"/>
      <c r="F555" s="280"/>
      <c r="G555" s="293"/>
    </row>
    <row r="556" spans="3:7" x14ac:dyDescent="0.2">
      <c r="C556" s="293"/>
      <c r="D556" s="280"/>
      <c r="E556" s="280"/>
      <c r="F556" s="280"/>
      <c r="G556" s="293"/>
    </row>
    <row r="557" spans="3:7" x14ac:dyDescent="0.2">
      <c r="C557" s="293"/>
      <c r="D557" s="280"/>
      <c r="E557" s="280"/>
      <c r="F557" s="280"/>
      <c r="G557" s="293"/>
    </row>
    <row r="558" spans="3:7" x14ac:dyDescent="0.2">
      <c r="C558" s="293"/>
      <c r="D558" s="280"/>
      <c r="E558" s="280"/>
      <c r="F558" s="280"/>
      <c r="G558" s="293"/>
    </row>
    <row r="559" spans="3:7" x14ac:dyDescent="0.2">
      <c r="C559" s="293"/>
      <c r="D559" s="280"/>
      <c r="E559" s="280"/>
      <c r="F559" s="280"/>
      <c r="G559" s="293"/>
    </row>
    <row r="560" spans="3:7" x14ac:dyDescent="0.2">
      <c r="C560" s="293"/>
      <c r="D560" s="280"/>
      <c r="E560" s="280"/>
      <c r="F560" s="280"/>
      <c r="G560" s="293"/>
    </row>
    <row r="561" spans="3:7" x14ac:dyDescent="0.2">
      <c r="C561" s="293"/>
      <c r="D561" s="280"/>
      <c r="E561" s="280"/>
      <c r="F561" s="280"/>
      <c r="G561" s="293"/>
    </row>
    <row r="562" spans="3:7" x14ac:dyDescent="0.2">
      <c r="C562" s="293"/>
      <c r="D562" s="280"/>
      <c r="E562" s="280"/>
      <c r="F562" s="280"/>
      <c r="G562" s="293"/>
    </row>
    <row r="563" spans="3:7" x14ac:dyDescent="0.2">
      <c r="C563" s="293"/>
      <c r="D563" s="280"/>
      <c r="E563" s="280"/>
      <c r="F563" s="280"/>
      <c r="G563" s="293"/>
    </row>
    <row r="564" spans="3:7" x14ac:dyDescent="0.2">
      <c r="C564" s="293"/>
      <c r="D564" s="280"/>
      <c r="E564" s="280"/>
      <c r="F564" s="280"/>
      <c r="G564" s="293"/>
    </row>
    <row r="565" spans="3:7" x14ac:dyDescent="0.2">
      <c r="C565" s="293"/>
      <c r="D565" s="280"/>
      <c r="E565" s="280"/>
      <c r="F565" s="280"/>
      <c r="G565" s="293"/>
    </row>
    <row r="566" spans="3:7" x14ac:dyDescent="0.2">
      <c r="C566" s="293"/>
      <c r="D566" s="280"/>
      <c r="E566" s="280"/>
      <c r="F566" s="280"/>
      <c r="G566" s="293"/>
    </row>
    <row r="567" spans="3:7" x14ac:dyDescent="0.2">
      <c r="C567" s="293"/>
      <c r="D567" s="280"/>
      <c r="E567" s="280"/>
      <c r="F567" s="280"/>
      <c r="G567" s="293"/>
    </row>
    <row r="568" spans="3:7" x14ac:dyDescent="0.2">
      <c r="C568" s="293"/>
      <c r="D568" s="280"/>
      <c r="E568" s="280"/>
      <c r="F568" s="280"/>
      <c r="G568" s="293"/>
    </row>
    <row r="569" spans="3:7" x14ac:dyDescent="0.2">
      <c r="C569" s="293"/>
      <c r="D569" s="280"/>
      <c r="E569" s="280"/>
      <c r="F569" s="280"/>
      <c r="G569" s="293"/>
    </row>
    <row r="570" spans="3:7" x14ac:dyDescent="0.2">
      <c r="C570" s="293"/>
      <c r="D570" s="280"/>
      <c r="E570" s="280"/>
      <c r="F570" s="280"/>
      <c r="G570" s="293"/>
    </row>
    <row r="571" spans="3:7" x14ac:dyDescent="0.2">
      <c r="C571" s="293"/>
      <c r="D571" s="280"/>
      <c r="E571" s="280"/>
      <c r="F571" s="280"/>
      <c r="G571" s="293"/>
    </row>
    <row r="572" spans="3:7" x14ac:dyDescent="0.2">
      <c r="C572" s="293"/>
      <c r="D572" s="280"/>
      <c r="E572" s="280"/>
      <c r="F572" s="280"/>
      <c r="G572" s="293"/>
    </row>
    <row r="573" spans="3:7" x14ac:dyDescent="0.2">
      <c r="C573" s="293"/>
      <c r="D573" s="280"/>
      <c r="E573" s="280"/>
      <c r="F573" s="280"/>
      <c r="G573" s="293"/>
    </row>
    <row r="574" spans="3:7" x14ac:dyDescent="0.2">
      <c r="C574" s="293"/>
      <c r="D574" s="280"/>
      <c r="E574" s="280"/>
      <c r="F574" s="280"/>
      <c r="G574" s="293"/>
    </row>
    <row r="575" spans="3:7" x14ac:dyDescent="0.2">
      <c r="C575" s="293"/>
      <c r="D575" s="280"/>
      <c r="E575" s="280"/>
      <c r="F575" s="280"/>
      <c r="G575" s="293"/>
    </row>
    <row r="576" spans="3:7" x14ac:dyDescent="0.2">
      <c r="C576" s="293"/>
      <c r="D576" s="280"/>
      <c r="E576" s="280"/>
      <c r="F576" s="280"/>
      <c r="G576" s="293"/>
    </row>
    <row r="577" spans="3:7" x14ac:dyDescent="0.2">
      <c r="C577" s="293"/>
      <c r="D577" s="280"/>
      <c r="E577" s="280"/>
      <c r="F577" s="280"/>
      <c r="G577" s="293"/>
    </row>
    <row r="578" spans="3:7" x14ac:dyDescent="0.2">
      <c r="C578" s="293"/>
      <c r="D578" s="280"/>
      <c r="E578" s="280"/>
      <c r="F578" s="280"/>
      <c r="G578" s="293"/>
    </row>
    <row r="579" spans="3:7" x14ac:dyDescent="0.2">
      <c r="C579" s="293"/>
      <c r="D579" s="280"/>
      <c r="E579" s="280"/>
      <c r="F579" s="280"/>
      <c r="G579" s="293"/>
    </row>
    <row r="580" spans="3:7" x14ac:dyDescent="0.2">
      <c r="C580" s="293"/>
      <c r="D580" s="280"/>
      <c r="E580" s="280"/>
      <c r="F580" s="280"/>
      <c r="G580" s="293"/>
    </row>
    <row r="581" spans="3:7" x14ac:dyDescent="0.2">
      <c r="C581" s="293"/>
      <c r="D581" s="280"/>
      <c r="E581" s="280"/>
      <c r="F581" s="280"/>
      <c r="G581" s="293"/>
    </row>
    <row r="582" spans="3:7" x14ac:dyDescent="0.2">
      <c r="C582" s="293"/>
      <c r="D582" s="280"/>
      <c r="E582" s="280"/>
      <c r="F582" s="280"/>
      <c r="G582" s="293"/>
    </row>
    <row r="583" spans="3:7" x14ac:dyDescent="0.2">
      <c r="C583" s="293"/>
      <c r="D583" s="280"/>
      <c r="E583" s="280"/>
      <c r="F583" s="280"/>
      <c r="G583" s="293"/>
    </row>
    <row r="584" spans="3:7" x14ac:dyDescent="0.2">
      <c r="C584" s="293"/>
      <c r="D584" s="280"/>
      <c r="E584" s="280"/>
      <c r="F584" s="280"/>
      <c r="G584" s="293"/>
    </row>
    <row r="585" spans="3:7" x14ac:dyDescent="0.2">
      <c r="C585" s="293"/>
      <c r="D585" s="280"/>
      <c r="E585" s="280"/>
      <c r="F585" s="280"/>
      <c r="G585" s="293"/>
    </row>
    <row r="586" spans="3:7" x14ac:dyDescent="0.2">
      <c r="C586" s="293"/>
      <c r="D586" s="280"/>
      <c r="E586" s="280"/>
      <c r="F586" s="280"/>
      <c r="G586" s="293"/>
    </row>
    <row r="587" spans="3:7" x14ac:dyDescent="0.2">
      <c r="C587" s="293"/>
      <c r="D587" s="280"/>
      <c r="E587" s="280"/>
      <c r="F587" s="280"/>
      <c r="G587" s="293"/>
    </row>
    <row r="588" spans="3:7" x14ac:dyDescent="0.2">
      <c r="C588" s="293"/>
      <c r="D588" s="280"/>
      <c r="E588" s="280"/>
      <c r="F588" s="280"/>
      <c r="G588" s="293"/>
    </row>
    <row r="589" spans="3:7" x14ac:dyDescent="0.2">
      <c r="C589" s="293"/>
      <c r="D589" s="280"/>
      <c r="E589" s="280"/>
      <c r="F589" s="280"/>
      <c r="G589" s="293"/>
    </row>
    <row r="590" spans="3:7" x14ac:dyDescent="0.2">
      <c r="C590" s="293"/>
      <c r="D590" s="280"/>
      <c r="E590" s="280"/>
      <c r="F590" s="280"/>
      <c r="G590" s="293"/>
    </row>
    <row r="591" spans="3:7" x14ac:dyDescent="0.2">
      <c r="C591" s="293"/>
      <c r="D591" s="280"/>
      <c r="E591" s="280"/>
      <c r="F591" s="280"/>
      <c r="G591" s="293"/>
    </row>
    <row r="592" spans="3:7" x14ac:dyDescent="0.2">
      <c r="C592" s="293"/>
      <c r="D592" s="280"/>
      <c r="E592" s="280"/>
      <c r="F592" s="280"/>
      <c r="G592" s="293"/>
    </row>
    <row r="593" spans="3:7" x14ac:dyDescent="0.2">
      <c r="C593" s="293"/>
      <c r="D593" s="280"/>
      <c r="E593" s="280"/>
      <c r="F593" s="280"/>
      <c r="G593" s="293"/>
    </row>
    <row r="594" spans="3:7" x14ac:dyDescent="0.2">
      <c r="C594" s="293"/>
      <c r="D594" s="280"/>
      <c r="E594" s="280"/>
      <c r="F594" s="280"/>
      <c r="G594" s="293"/>
    </row>
    <row r="595" spans="3:7" x14ac:dyDescent="0.2">
      <c r="C595" s="293"/>
      <c r="D595" s="280"/>
      <c r="E595" s="280"/>
      <c r="F595" s="280"/>
      <c r="G595" s="293"/>
    </row>
    <row r="596" spans="3:7" x14ac:dyDescent="0.2">
      <c r="C596" s="293"/>
      <c r="D596" s="280"/>
      <c r="E596" s="280"/>
      <c r="F596" s="280"/>
      <c r="G596" s="293"/>
    </row>
    <row r="597" spans="3:7" x14ac:dyDescent="0.2">
      <c r="C597" s="293"/>
      <c r="D597" s="280"/>
      <c r="E597" s="280"/>
      <c r="F597" s="280"/>
      <c r="G597" s="293"/>
    </row>
    <row r="598" spans="3:7" x14ac:dyDescent="0.2">
      <c r="C598" s="293"/>
      <c r="D598" s="280"/>
      <c r="E598" s="280"/>
      <c r="F598" s="280"/>
      <c r="G598" s="293"/>
    </row>
    <row r="599" spans="3:7" x14ac:dyDescent="0.2">
      <c r="C599" s="293"/>
      <c r="D599" s="280"/>
      <c r="E599" s="280"/>
      <c r="F599" s="280"/>
      <c r="G599" s="293"/>
    </row>
    <row r="600" spans="3:7" x14ac:dyDescent="0.2">
      <c r="C600" s="293"/>
      <c r="D600" s="280"/>
      <c r="E600" s="280"/>
      <c r="F600" s="280"/>
      <c r="G600" s="293"/>
    </row>
    <row r="601" spans="3:7" x14ac:dyDescent="0.2">
      <c r="C601" s="293"/>
      <c r="D601" s="280"/>
      <c r="E601" s="280"/>
      <c r="F601" s="280"/>
      <c r="G601" s="293"/>
    </row>
    <row r="602" spans="3:7" x14ac:dyDescent="0.2">
      <c r="C602" s="293"/>
      <c r="D602" s="280"/>
      <c r="E602" s="280"/>
      <c r="F602" s="280"/>
      <c r="G602" s="293"/>
    </row>
    <row r="603" spans="3:7" x14ac:dyDescent="0.2">
      <c r="C603" s="293"/>
      <c r="D603" s="280"/>
      <c r="E603" s="280"/>
      <c r="F603" s="280"/>
      <c r="G603" s="293"/>
    </row>
    <row r="604" spans="3:7" x14ac:dyDescent="0.2">
      <c r="C604" s="293"/>
      <c r="D604" s="280"/>
      <c r="E604" s="280"/>
      <c r="F604" s="280"/>
      <c r="G604" s="293"/>
    </row>
    <row r="605" spans="3:7" x14ac:dyDescent="0.2">
      <c r="C605" s="293"/>
      <c r="D605" s="280"/>
      <c r="E605" s="280"/>
      <c r="F605" s="280"/>
      <c r="G605" s="293"/>
    </row>
    <row r="606" spans="3:7" x14ac:dyDescent="0.2">
      <c r="C606" s="293"/>
      <c r="D606" s="280"/>
      <c r="E606" s="280"/>
      <c r="F606" s="280"/>
      <c r="G606" s="293"/>
    </row>
    <row r="607" spans="3:7" x14ac:dyDescent="0.2">
      <c r="C607" s="293"/>
      <c r="D607" s="280"/>
      <c r="E607" s="280"/>
      <c r="F607" s="280"/>
      <c r="G607" s="293"/>
    </row>
    <row r="608" spans="3:7" x14ac:dyDescent="0.2">
      <c r="C608" s="293"/>
      <c r="D608" s="280"/>
      <c r="E608" s="280"/>
      <c r="F608" s="280"/>
      <c r="G608" s="293"/>
    </row>
    <row r="609" spans="3:7" x14ac:dyDescent="0.2">
      <c r="C609" s="293"/>
      <c r="D609" s="280"/>
      <c r="E609" s="280"/>
      <c r="F609" s="280"/>
      <c r="G609" s="293"/>
    </row>
    <row r="610" spans="3:7" x14ac:dyDescent="0.2">
      <c r="C610" s="293"/>
      <c r="D610" s="280"/>
      <c r="E610" s="280"/>
      <c r="F610" s="280"/>
      <c r="G610" s="293"/>
    </row>
    <row r="611" spans="3:7" x14ac:dyDescent="0.2">
      <c r="C611" s="293"/>
      <c r="D611" s="280"/>
      <c r="E611" s="280"/>
      <c r="F611" s="280"/>
      <c r="G611" s="293"/>
    </row>
    <row r="612" spans="3:7" x14ac:dyDescent="0.2">
      <c r="C612" s="293"/>
      <c r="D612" s="280"/>
      <c r="E612" s="280"/>
      <c r="F612" s="280"/>
      <c r="G612" s="293"/>
    </row>
    <row r="613" spans="3:7" x14ac:dyDescent="0.2">
      <c r="C613" s="293"/>
      <c r="D613" s="280"/>
      <c r="E613" s="280"/>
      <c r="F613" s="280"/>
      <c r="G613" s="293"/>
    </row>
    <row r="614" spans="3:7" x14ac:dyDescent="0.2">
      <c r="C614" s="293"/>
      <c r="D614" s="280"/>
      <c r="E614" s="280"/>
      <c r="F614" s="280"/>
      <c r="G614" s="293"/>
    </row>
    <row r="615" spans="3:7" x14ac:dyDescent="0.2">
      <c r="C615" s="293"/>
      <c r="D615" s="280"/>
      <c r="E615" s="280"/>
      <c r="F615" s="280"/>
      <c r="G615" s="293"/>
    </row>
    <row r="616" spans="3:7" x14ac:dyDescent="0.2">
      <c r="C616" s="293"/>
      <c r="D616" s="280"/>
      <c r="E616" s="280"/>
      <c r="F616" s="280"/>
      <c r="G616" s="293"/>
    </row>
    <row r="617" spans="3:7" x14ac:dyDescent="0.2">
      <c r="C617" s="293"/>
      <c r="D617" s="280"/>
      <c r="E617" s="280"/>
      <c r="F617" s="280"/>
      <c r="G617" s="293"/>
    </row>
    <row r="618" spans="3:7" x14ac:dyDescent="0.2">
      <c r="C618" s="293"/>
      <c r="D618" s="280"/>
      <c r="E618" s="280"/>
      <c r="F618" s="280"/>
      <c r="G618" s="293"/>
    </row>
    <row r="619" spans="3:7" x14ac:dyDescent="0.2">
      <c r="C619" s="293"/>
      <c r="D619" s="280"/>
      <c r="E619" s="280"/>
      <c r="F619" s="280"/>
      <c r="G619" s="293"/>
    </row>
    <row r="620" spans="3:7" x14ac:dyDescent="0.2">
      <c r="C620" s="293"/>
      <c r="D620" s="280"/>
      <c r="E620" s="280"/>
      <c r="F620" s="280"/>
      <c r="G620" s="293"/>
    </row>
    <row r="621" spans="3:7" x14ac:dyDescent="0.2">
      <c r="C621" s="293"/>
      <c r="D621" s="280"/>
      <c r="E621" s="280"/>
      <c r="F621" s="280"/>
      <c r="G621" s="293"/>
    </row>
    <row r="622" spans="3:7" x14ac:dyDescent="0.2">
      <c r="C622" s="293"/>
      <c r="D622" s="280"/>
      <c r="E622" s="280"/>
      <c r="F622" s="280"/>
      <c r="G622" s="293"/>
    </row>
    <row r="623" spans="3:7" x14ac:dyDescent="0.2">
      <c r="C623" s="293"/>
      <c r="D623" s="280"/>
      <c r="E623" s="280"/>
      <c r="F623" s="280"/>
      <c r="G623" s="293"/>
    </row>
    <row r="624" spans="3:7" x14ac:dyDescent="0.2">
      <c r="C624" s="293"/>
      <c r="D624" s="280"/>
      <c r="E624" s="280"/>
      <c r="F624" s="280"/>
      <c r="G624" s="293"/>
    </row>
    <row r="625" spans="3:7" x14ac:dyDescent="0.2">
      <c r="C625" s="293"/>
      <c r="D625" s="280"/>
      <c r="E625" s="280"/>
      <c r="F625" s="280"/>
      <c r="G625" s="293"/>
    </row>
    <row r="626" spans="3:7" x14ac:dyDescent="0.2">
      <c r="C626" s="293"/>
      <c r="D626" s="280"/>
      <c r="E626" s="280"/>
      <c r="F626" s="280"/>
      <c r="G626" s="293"/>
    </row>
    <row r="627" spans="3:7" x14ac:dyDescent="0.2">
      <c r="C627" s="293"/>
      <c r="D627" s="280"/>
      <c r="E627" s="280"/>
      <c r="F627" s="280"/>
      <c r="G627" s="293"/>
    </row>
    <row r="628" spans="3:7" x14ac:dyDescent="0.2">
      <c r="C628" s="293"/>
      <c r="D628" s="280"/>
      <c r="E628" s="280"/>
      <c r="F628" s="280"/>
      <c r="G628" s="293"/>
    </row>
    <row r="629" spans="3:7" x14ac:dyDescent="0.2">
      <c r="C629" s="293"/>
      <c r="D629" s="280"/>
      <c r="E629" s="280"/>
      <c r="F629" s="280"/>
      <c r="G629" s="293"/>
    </row>
    <row r="630" spans="3:7" x14ac:dyDescent="0.2">
      <c r="C630" s="293"/>
      <c r="D630" s="280"/>
      <c r="E630" s="280"/>
      <c r="F630" s="280"/>
      <c r="G630" s="293"/>
    </row>
    <row r="631" spans="3:7" x14ac:dyDescent="0.2">
      <c r="C631" s="293"/>
      <c r="D631" s="280"/>
      <c r="E631" s="280"/>
      <c r="F631" s="280"/>
      <c r="G631" s="293"/>
    </row>
    <row r="632" spans="3:7" x14ac:dyDescent="0.2">
      <c r="C632" s="293"/>
      <c r="D632" s="280"/>
      <c r="E632" s="280"/>
      <c r="F632" s="280"/>
      <c r="G632" s="293"/>
    </row>
    <row r="633" spans="3:7" x14ac:dyDescent="0.2">
      <c r="C633" s="293"/>
      <c r="D633" s="280"/>
      <c r="E633" s="280"/>
      <c r="F633" s="280"/>
      <c r="G633" s="293"/>
    </row>
    <row r="634" spans="3:7" x14ac:dyDescent="0.2">
      <c r="C634" s="293"/>
      <c r="D634" s="280"/>
      <c r="E634" s="280"/>
      <c r="F634" s="280"/>
      <c r="G634" s="293"/>
    </row>
    <row r="635" spans="3:7" x14ac:dyDescent="0.2">
      <c r="C635" s="293"/>
      <c r="D635" s="280"/>
      <c r="E635" s="280"/>
      <c r="F635" s="280"/>
      <c r="G635" s="293"/>
    </row>
    <row r="636" spans="3:7" x14ac:dyDescent="0.2">
      <c r="C636" s="293"/>
      <c r="D636" s="280"/>
      <c r="E636" s="280"/>
      <c r="F636" s="280"/>
      <c r="G636" s="293"/>
    </row>
    <row r="637" spans="3:7" x14ac:dyDescent="0.2">
      <c r="C637" s="293"/>
      <c r="D637" s="280"/>
      <c r="E637" s="280"/>
      <c r="F637" s="280"/>
      <c r="G637" s="293"/>
    </row>
    <row r="638" spans="3:7" x14ac:dyDescent="0.2">
      <c r="C638" s="293"/>
      <c r="D638" s="280"/>
      <c r="E638" s="280"/>
      <c r="F638" s="280"/>
      <c r="G638" s="293"/>
    </row>
    <row r="639" spans="3:7" x14ac:dyDescent="0.2">
      <c r="C639" s="293"/>
      <c r="D639" s="280"/>
      <c r="E639" s="280"/>
      <c r="F639" s="280"/>
      <c r="G639" s="293"/>
    </row>
    <row r="640" spans="3:7" x14ac:dyDescent="0.2">
      <c r="C640" s="293"/>
      <c r="D640" s="280"/>
      <c r="E640" s="280"/>
      <c r="F640" s="280"/>
      <c r="G640" s="293"/>
    </row>
    <row r="641" spans="3:7" x14ac:dyDescent="0.2">
      <c r="C641" s="293"/>
      <c r="D641" s="280"/>
      <c r="E641" s="280"/>
      <c r="F641" s="280"/>
      <c r="G641" s="293"/>
    </row>
    <row r="642" spans="3:7" x14ac:dyDescent="0.2">
      <c r="C642" s="293"/>
      <c r="D642" s="280"/>
      <c r="E642" s="280"/>
      <c r="F642" s="280"/>
      <c r="G642" s="293"/>
    </row>
    <row r="643" spans="3:7" x14ac:dyDescent="0.2">
      <c r="C643" s="293"/>
      <c r="D643" s="280"/>
      <c r="E643" s="280"/>
      <c r="F643" s="280"/>
      <c r="G643" s="293"/>
    </row>
    <row r="644" spans="3:7" x14ac:dyDescent="0.2">
      <c r="C644" s="293"/>
      <c r="D644" s="280"/>
      <c r="E644" s="280"/>
      <c r="F644" s="280"/>
      <c r="G644" s="293"/>
    </row>
    <row r="645" spans="3:7" x14ac:dyDescent="0.2">
      <c r="C645" s="293"/>
      <c r="D645" s="280"/>
      <c r="E645" s="280"/>
      <c r="F645" s="280"/>
      <c r="G645" s="293"/>
    </row>
    <row r="646" spans="3:7" x14ac:dyDescent="0.2">
      <c r="C646" s="293"/>
      <c r="D646" s="280"/>
      <c r="E646" s="280"/>
      <c r="F646" s="280"/>
      <c r="G646" s="293"/>
    </row>
    <row r="647" spans="3:7" x14ac:dyDescent="0.2">
      <c r="C647" s="293"/>
      <c r="D647" s="280"/>
      <c r="E647" s="280"/>
      <c r="F647" s="280"/>
      <c r="G647" s="293"/>
    </row>
    <row r="648" spans="3:7" x14ac:dyDescent="0.2">
      <c r="C648" s="293"/>
      <c r="D648" s="280"/>
      <c r="E648" s="280"/>
      <c r="F648" s="280"/>
      <c r="G648" s="293"/>
    </row>
    <row r="649" spans="3:7" x14ac:dyDescent="0.2">
      <c r="C649" s="293"/>
      <c r="D649" s="280"/>
      <c r="E649" s="280"/>
      <c r="F649" s="280"/>
      <c r="G649" s="293"/>
    </row>
    <row r="650" spans="3:7" x14ac:dyDescent="0.2">
      <c r="C650" s="293"/>
      <c r="D650" s="280"/>
      <c r="E650" s="280"/>
      <c r="F650" s="280"/>
      <c r="G650" s="293"/>
    </row>
    <row r="651" spans="3:7" x14ac:dyDescent="0.2">
      <c r="C651" s="293"/>
      <c r="D651" s="280"/>
      <c r="E651" s="280"/>
      <c r="F651" s="280"/>
      <c r="G651" s="293"/>
    </row>
    <row r="652" spans="3:7" x14ac:dyDescent="0.2">
      <c r="C652" s="293"/>
      <c r="D652" s="280"/>
      <c r="E652" s="280"/>
      <c r="F652" s="280"/>
      <c r="G652" s="293"/>
    </row>
    <row r="653" spans="3:7" x14ac:dyDescent="0.2">
      <c r="C653" s="293"/>
      <c r="D653" s="280"/>
      <c r="E653" s="280"/>
      <c r="F653" s="280"/>
      <c r="G653" s="293"/>
    </row>
    <row r="654" spans="3:7" x14ac:dyDescent="0.2">
      <c r="C654" s="293"/>
      <c r="D654" s="280"/>
      <c r="E654" s="280"/>
      <c r="F654" s="280"/>
      <c r="G654" s="293"/>
    </row>
    <row r="655" spans="3:7" x14ac:dyDescent="0.2">
      <c r="C655" s="293"/>
      <c r="D655" s="280"/>
      <c r="E655" s="280"/>
      <c r="F655" s="280"/>
      <c r="G655" s="293"/>
    </row>
    <row r="656" spans="3:7" x14ac:dyDescent="0.2">
      <c r="C656" s="293"/>
      <c r="D656" s="280"/>
      <c r="E656" s="280"/>
      <c r="F656" s="280"/>
      <c r="G656" s="293"/>
    </row>
    <row r="657" spans="3:7" x14ac:dyDescent="0.2">
      <c r="C657" s="293"/>
      <c r="D657" s="280"/>
      <c r="E657" s="280"/>
      <c r="F657" s="280"/>
      <c r="G657" s="293"/>
    </row>
    <row r="658" spans="3:7" x14ac:dyDescent="0.2">
      <c r="C658" s="293"/>
      <c r="D658" s="280"/>
      <c r="E658" s="280"/>
      <c r="F658" s="280"/>
      <c r="G658" s="293"/>
    </row>
    <row r="659" spans="3:7" x14ac:dyDescent="0.2">
      <c r="C659" s="293"/>
      <c r="D659" s="280"/>
      <c r="E659" s="280"/>
      <c r="F659" s="280"/>
      <c r="G659" s="293"/>
    </row>
    <row r="660" spans="3:7" x14ac:dyDescent="0.2">
      <c r="C660" s="293"/>
      <c r="D660" s="280"/>
      <c r="E660" s="280"/>
      <c r="F660" s="280"/>
      <c r="G660" s="293"/>
    </row>
    <row r="661" spans="3:7" x14ac:dyDescent="0.2">
      <c r="C661" s="293"/>
      <c r="D661" s="280"/>
      <c r="E661" s="280"/>
      <c r="F661" s="280"/>
      <c r="G661" s="293"/>
    </row>
    <row r="662" spans="3:7" x14ac:dyDescent="0.2">
      <c r="C662" s="293"/>
      <c r="D662" s="280"/>
      <c r="E662" s="280"/>
      <c r="F662" s="280"/>
      <c r="G662" s="293"/>
    </row>
    <row r="663" spans="3:7" x14ac:dyDescent="0.2">
      <c r="C663" s="293"/>
      <c r="D663" s="280"/>
      <c r="E663" s="280"/>
      <c r="F663" s="280"/>
      <c r="G663" s="293"/>
    </row>
    <row r="664" spans="3:7" x14ac:dyDescent="0.2">
      <c r="C664" s="293"/>
      <c r="D664" s="280"/>
      <c r="E664" s="280"/>
      <c r="F664" s="280"/>
      <c r="G664" s="293"/>
    </row>
    <row r="665" spans="3:7" x14ac:dyDescent="0.2">
      <c r="C665" s="293"/>
      <c r="D665" s="280"/>
      <c r="E665" s="280"/>
      <c r="F665" s="280"/>
      <c r="G665" s="293"/>
    </row>
    <row r="666" spans="3:7" x14ac:dyDescent="0.2">
      <c r="C666" s="293"/>
      <c r="D666" s="280"/>
      <c r="E666" s="280"/>
      <c r="F666" s="280"/>
      <c r="G666" s="293"/>
    </row>
    <row r="667" spans="3:7" x14ac:dyDescent="0.2">
      <c r="C667" s="293"/>
      <c r="D667" s="280"/>
      <c r="E667" s="280"/>
      <c r="F667" s="280"/>
      <c r="G667" s="293"/>
    </row>
    <row r="668" spans="3:7" x14ac:dyDescent="0.2">
      <c r="C668" s="293"/>
      <c r="D668" s="280"/>
      <c r="E668" s="280"/>
      <c r="F668" s="280"/>
      <c r="G668" s="293"/>
    </row>
    <row r="669" spans="3:7" x14ac:dyDescent="0.2">
      <c r="C669" s="293"/>
      <c r="D669" s="280"/>
      <c r="E669" s="280"/>
      <c r="F669" s="280"/>
      <c r="G669" s="293"/>
    </row>
    <row r="670" spans="3:7" x14ac:dyDescent="0.2">
      <c r="C670" s="293"/>
      <c r="D670" s="280"/>
      <c r="E670" s="280"/>
      <c r="F670" s="280"/>
      <c r="G670" s="293"/>
    </row>
    <row r="671" spans="3:7" x14ac:dyDescent="0.2">
      <c r="C671" s="293"/>
      <c r="D671" s="280"/>
      <c r="E671" s="280"/>
      <c r="F671" s="280"/>
      <c r="G671" s="293"/>
    </row>
    <row r="672" spans="3:7" x14ac:dyDescent="0.2">
      <c r="C672" s="293"/>
      <c r="D672" s="280"/>
      <c r="E672" s="280"/>
      <c r="F672" s="280"/>
      <c r="G672" s="293"/>
    </row>
    <row r="673" spans="3:7" x14ac:dyDescent="0.2">
      <c r="C673" s="293"/>
      <c r="D673" s="280"/>
      <c r="E673" s="280"/>
      <c r="F673" s="280"/>
      <c r="G673" s="293"/>
    </row>
    <row r="674" spans="3:7" x14ac:dyDescent="0.2">
      <c r="C674" s="293"/>
      <c r="D674" s="280"/>
      <c r="E674" s="280"/>
      <c r="F674" s="280"/>
      <c r="G674" s="293"/>
    </row>
    <row r="675" spans="3:7" x14ac:dyDescent="0.2">
      <c r="C675" s="293"/>
      <c r="D675" s="280"/>
      <c r="E675" s="280"/>
      <c r="F675" s="280"/>
      <c r="G675" s="293"/>
    </row>
    <row r="676" spans="3:7" x14ac:dyDescent="0.2">
      <c r="C676" s="293"/>
      <c r="D676" s="280"/>
      <c r="E676" s="280"/>
      <c r="F676" s="280"/>
      <c r="G676" s="293"/>
    </row>
    <row r="677" spans="3:7" x14ac:dyDescent="0.2">
      <c r="C677" s="293"/>
      <c r="D677" s="280"/>
      <c r="E677" s="280"/>
      <c r="F677" s="280"/>
      <c r="G677" s="293"/>
    </row>
    <row r="678" spans="3:7" x14ac:dyDescent="0.2">
      <c r="C678" s="293"/>
      <c r="D678" s="280"/>
      <c r="E678" s="280"/>
      <c r="F678" s="280"/>
      <c r="G678" s="293"/>
    </row>
    <row r="679" spans="3:7" x14ac:dyDescent="0.2">
      <c r="C679" s="293"/>
      <c r="D679" s="280"/>
      <c r="E679" s="280"/>
      <c r="F679" s="280"/>
      <c r="G679" s="293"/>
    </row>
    <row r="680" spans="3:7" x14ac:dyDescent="0.2">
      <c r="C680" s="293"/>
      <c r="D680" s="280"/>
      <c r="E680" s="280"/>
      <c r="F680" s="280"/>
      <c r="G680" s="293"/>
    </row>
    <row r="681" spans="3:7" x14ac:dyDescent="0.2">
      <c r="C681" s="293"/>
      <c r="D681" s="280"/>
      <c r="E681" s="280"/>
      <c r="F681" s="280"/>
      <c r="G681" s="293"/>
    </row>
    <row r="682" spans="3:7" x14ac:dyDescent="0.2">
      <c r="C682" s="293"/>
      <c r="D682" s="280"/>
      <c r="E682" s="280"/>
      <c r="F682" s="280"/>
      <c r="G682" s="293"/>
    </row>
    <row r="683" spans="3:7" x14ac:dyDescent="0.2">
      <c r="C683" s="293"/>
      <c r="D683" s="280"/>
      <c r="E683" s="280"/>
      <c r="F683" s="280"/>
      <c r="G683" s="293"/>
    </row>
    <row r="684" spans="3:7" x14ac:dyDescent="0.2">
      <c r="C684" s="293"/>
      <c r="D684" s="280"/>
      <c r="E684" s="280"/>
      <c r="F684" s="280"/>
      <c r="G684" s="293"/>
    </row>
    <row r="685" spans="3:7" x14ac:dyDescent="0.2">
      <c r="C685" s="293"/>
      <c r="D685" s="280"/>
      <c r="E685" s="280"/>
      <c r="F685" s="280"/>
      <c r="G685" s="293"/>
    </row>
    <row r="686" spans="3:7" x14ac:dyDescent="0.2">
      <c r="C686" s="293"/>
      <c r="D686" s="280"/>
      <c r="E686" s="280"/>
      <c r="F686" s="280"/>
      <c r="G686" s="293"/>
    </row>
    <row r="687" spans="3:7" x14ac:dyDescent="0.2">
      <c r="C687" s="293"/>
      <c r="D687" s="280"/>
      <c r="E687" s="280"/>
      <c r="F687" s="280"/>
      <c r="G687" s="293"/>
    </row>
    <row r="688" spans="3:7" x14ac:dyDescent="0.2">
      <c r="C688" s="293"/>
      <c r="D688" s="280"/>
      <c r="E688" s="280"/>
      <c r="F688" s="280"/>
      <c r="G688" s="293"/>
    </row>
    <row r="689" spans="3:7" x14ac:dyDescent="0.2">
      <c r="C689" s="293"/>
      <c r="D689" s="280"/>
      <c r="E689" s="280"/>
      <c r="F689" s="280"/>
      <c r="G689" s="293"/>
    </row>
    <row r="690" spans="3:7" x14ac:dyDescent="0.2">
      <c r="C690" s="293"/>
      <c r="D690" s="280"/>
      <c r="E690" s="280"/>
      <c r="F690" s="280"/>
      <c r="G690" s="293"/>
    </row>
    <row r="691" spans="3:7" x14ac:dyDescent="0.2">
      <c r="C691" s="293"/>
      <c r="D691" s="280"/>
      <c r="E691" s="280"/>
      <c r="F691" s="280"/>
      <c r="G691" s="293"/>
    </row>
    <row r="692" spans="3:7" x14ac:dyDescent="0.2">
      <c r="C692" s="293"/>
      <c r="D692" s="280"/>
      <c r="E692" s="280"/>
      <c r="F692" s="280"/>
      <c r="G692" s="293"/>
    </row>
    <row r="693" spans="3:7" x14ac:dyDescent="0.2">
      <c r="C693" s="293"/>
      <c r="D693" s="280"/>
      <c r="E693" s="280"/>
      <c r="F693" s="280"/>
      <c r="G693" s="293"/>
    </row>
    <row r="694" spans="3:7" x14ac:dyDescent="0.2">
      <c r="C694" s="293"/>
      <c r="D694" s="280"/>
      <c r="E694" s="280"/>
      <c r="F694" s="280"/>
      <c r="G694" s="293"/>
    </row>
    <row r="695" spans="3:7" x14ac:dyDescent="0.2">
      <c r="C695" s="293"/>
      <c r="D695" s="280"/>
      <c r="E695" s="280"/>
      <c r="F695" s="280"/>
      <c r="G695" s="293"/>
    </row>
    <row r="696" spans="3:7" x14ac:dyDescent="0.2">
      <c r="C696" s="293"/>
      <c r="D696" s="280"/>
      <c r="E696" s="280"/>
      <c r="F696" s="280"/>
      <c r="G696" s="293"/>
    </row>
    <row r="697" spans="3:7" x14ac:dyDescent="0.2">
      <c r="C697" s="293"/>
      <c r="D697" s="280"/>
      <c r="E697" s="280"/>
      <c r="F697" s="280"/>
      <c r="G697" s="293"/>
    </row>
    <row r="698" spans="3:7" x14ac:dyDescent="0.2">
      <c r="C698" s="293"/>
      <c r="D698" s="280"/>
      <c r="E698" s="280"/>
      <c r="F698" s="280"/>
      <c r="G698" s="293"/>
    </row>
    <row r="699" spans="3:7" x14ac:dyDescent="0.2">
      <c r="C699" s="293"/>
      <c r="D699" s="280"/>
      <c r="E699" s="280"/>
      <c r="F699" s="280"/>
      <c r="G699" s="293"/>
    </row>
    <row r="700" spans="3:7" x14ac:dyDescent="0.2">
      <c r="C700" s="293"/>
      <c r="D700" s="280"/>
      <c r="E700" s="280"/>
      <c r="F700" s="280"/>
      <c r="G700" s="293"/>
    </row>
    <row r="701" spans="3:7" x14ac:dyDescent="0.2">
      <c r="C701" s="293"/>
      <c r="D701" s="280"/>
      <c r="E701" s="280"/>
      <c r="F701" s="280"/>
      <c r="G701" s="293"/>
    </row>
    <row r="702" spans="3:7" x14ac:dyDescent="0.2">
      <c r="C702" s="293"/>
      <c r="D702" s="280"/>
      <c r="E702" s="280"/>
      <c r="F702" s="280"/>
      <c r="G702" s="293"/>
    </row>
    <row r="703" spans="3:7" x14ac:dyDescent="0.2">
      <c r="C703" s="293"/>
      <c r="D703" s="280"/>
      <c r="E703" s="280"/>
      <c r="F703" s="280"/>
      <c r="G703" s="293"/>
    </row>
    <row r="704" spans="3:7" x14ac:dyDescent="0.2">
      <c r="C704" s="293"/>
      <c r="D704" s="280"/>
      <c r="E704" s="280"/>
      <c r="F704" s="280"/>
      <c r="G704" s="293"/>
    </row>
    <row r="705" spans="3:7" x14ac:dyDescent="0.2">
      <c r="C705" s="293"/>
      <c r="D705" s="280"/>
      <c r="E705" s="280"/>
      <c r="F705" s="280"/>
      <c r="G705" s="293"/>
    </row>
    <row r="706" spans="3:7" x14ac:dyDescent="0.2">
      <c r="C706" s="293"/>
      <c r="D706" s="280"/>
      <c r="E706" s="280"/>
      <c r="F706" s="280"/>
      <c r="G706" s="293"/>
    </row>
    <row r="707" spans="3:7" x14ac:dyDescent="0.2">
      <c r="C707" s="293"/>
      <c r="D707" s="280"/>
      <c r="E707" s="280"/>
      <c r="F707" s="280"/>
      <c r="G707" s="293"/>
    </row>
    <row r="708" spans="3:7" x14ac:dyDescent="0.2">
      <c r="C708" s="293"/>
      <c r="D708" s="280"/>
      <c r="E708" s="280"/>
      <c r="F708" s="280"/>
      <c r="G708" s="293"/>
    </row>
    <row r="709" spans="3:7" x14ac:dyDescent="0.2">
      <c r="C709" s="293"/>
      <c r="D709" s="280"/>
      <c r="E709" s="280"/>
      <c r="F709" s="280"/>
      <c r="G709" s="293"/>
    </row>
    <row r="710" spans="3:7" x14ac:dyDescent="0.2">
      <c r="C710" s="293"/>
      <c r="D710" s="280"/>
      <c r="E710" s="280"/>
      <c r="F710" s="280"/>
      <c r="G710" s="293"/>
    </row>
    <row r="711" spans="3:7" x14ac:dyDescent="0.2">
      <c r="C711" s="293"/>
      <c r="D711" s="280"/>
      <c r="E711" s="280"/>
      <c r="F711" s="280"/>
      <c r="G711" s="293"/>
    </row>
    <row r="712" spans="3:7" x14ac:dyDescent="0.2">
      <c r="C712" s="293"/>
      <c r="D712" s="280"/>
      <c r="E712" s="280"/>
      <c r="F712" s="280"/>
      <c r="G712" s="293"/>
    </row>
    <row r="713" spans="3:7" x14ac:dyDescent="0.2">
      <c r="C713" s="293"/>
      <c r="D713" s="280"/>
      <c r="E713" s="280"/>
      <c r="F713" s="280"/>
      <c r="G713" s="293"/>
    </row>
    <row r="714" spans="3:7" x14ac:dyDescent="0.2">
      <c r="C714" s="293"/>
      <c r="D714" s="280"/>
      <c r="E714" s="280"/>
      <c r="F714" s="280"/>
      <c r="G714" s="293"/>
    </row>
    <row r="715" spans="3:7" x14ac:dyDescent="0.2">
      <c r="C715" s="293"/>
      <c r="D715" s="280"/>
      <c r="E715" s="280"/>
      <c r="F715" s="280"/>
      <c r="G715" s="293"/>
    </row>
    <row r="716" spans="3:7" x14ac:dyDescent="0.2">
      <c r="C716" s="293"/>
      <c r="D716" s="280"/>
      <c r="E716" s="280"/>
      <c r="F716" s="280"/>
      <c r="G716" s="293"/>
    </row>
    <row r="717" spans="3:7" x14ac:dyDescent="0.2">
      <c r="C717" s="293"/>
      <c r="D717" s="280"/>
      <c r="E717" s="280"/>
      <c r="F717" s="280"/>
      <c r="G717" s="293"/>
    </row>
    <row r="718" spans="3:7" x14ac:dyDescent="0.2">
      <c r="C718" s="293"/>
      <c r="D718" s="280"/>
      <c r="E718" s="280"/>
      <c r="F718" s="280"/>
      <c r="G718" s="293"/>
    </row>
    <row r="719" spans="3:7" x14ac:dyDescent="0.2">
      <c r="C719" s="293"/>
      <c r="D719" s="280"/>
      <c r="E719" s="280"/>
      <c r="F719" s="280"/>
      <c r="G719" s="293"/>
    </row>
    <row r="720" spans="3:7" x14ac:dyDescent="0.2">
      <c r="C720" s="293"/>
      <c r="D720" s="280"/>
      <c r="E720" s="280"/>
      <c r="F720" s="280"/>
      <c r="G720" s="293"/>
    </row>
    <row r="721" spans="3:7" x14ac:dyDescent="0.2">
      <c r="C721" s="293"/>
      <c r="D721" s="280"/>
      <c r="E721" s="280"/>
      <c r="F721" s="280"/>
      <c r="G721" s="293"/>
    </row>
    <row r="722" spans="3:7" x14ac:dyDescent="0.2">
      <c r="C722" s="293"/>
      <c r="D722" s="280"/>
      <c r="E722" s="280"/>
      <c r="F722" s="280"/>
      <c r="G722" s="293"/>
    </row>
    <row r="723" spans="3:7" x14ac:dyDescent="0.2">
      <c r="C723" s="293"/>
      <c r="D723" s="280"/>
      <c r="E723" s="280"/>
      <c r="F723" s="280"/>
      <c r="G723" s="293"/>
    </row>
    <row r="724" spans="3:7" x14ac:dyDescent="0.2">
      <c r="C724" s="293"/>
      <c r="D724" s="280"/>
      <c r="E724" s="280"/>
      <c r="F724" s="280"/>
      <c r="G724" s="293"/>
    </row>
    <row r="725" spans="3:7" x14ac:dyDescent="0.2">
      <c r="C725" s="293"/>
      <c r="D725" s="280"/>
      <c r="E725" s="280"/>
      <c r="F725" s="280"/>
      <c r="G725" s="293"/>
    </row>
    <row r="726" spans="3:7" x14ac:dyDescent="0.2">
      <c r="C726" s="293"/>
      <c r="D726" s="280"/>
      <c r="E726" s="280"/>
      <c r="F726" s="280"/>
      <c r="G726" s="293"/>
    </row>
    <row r="727" spans="3:7" x14ac:dyDescent="0.2">
      <c r="C727" s="293"/>
      <c r="D727" s="280"/>
      <c r="E727" s="280"/>
      <c r="F727" s="280"/>
      <c r="G727" s="293"/>
    </row>
    <row r="728" spans="3:7" x14ac:dyDescent="0.2">
      <c r="C728" s="293"/>
      <c r="D728" s="280"/>
      <c r="E728" s="280"/>
      <c r="F728" s="280"/>
      <c r="G728" s="293"/>
    </row>
    <row r="729" spans="3:7" x14ac:dyDescent="0.2">
      <c r="C729" s="293"/>
      <c r="D729" s="280"/>
      <c r="E729" s="280"/>
      <c r="F729" s="280"/>
      <c r="G729" s="293"/>
    </row>
    <row r="730" spans="3:7" x14ac:dyDescent="0.2">
      <c r="C730" s="293"/>
      <c r="D730" s="280"/>
      <c r="E730" s="280"/>
      <c r="F730" s="280"/>
      <c r="G730" s="293"/>
    </row>
    <row r="731" spans="3:7" x14ac:dyDescent="0.2">
      <c r="C731" s="293"/>
      <c r="D731" s="280"/>
      <c r="E731" s="280"/>
      <c r="F731" s="280"/>
      <c r="G731" s="293"/>
    </row>
    <row r="732" spans="3:7" x14ac:dyDescent="0.2">
      <c r="C732" s="293"/>
      <c r="D732" s="280"/>
      <c r="E732" s="280"/>
      <c r="F732" s="280"/>
      <c r="G732" s="293"/>
    </row>
    <row r="733" spans="3:7" x14ac:dyDescent="0.2">
      <c r="C733" s="293"/>
      <c r="D733" s="280"/>
      <c r="E733" s="280"/>
      <c r="F733" s="280"/>
      <c r="G733" s="293"/>
    </row>
    <row r="734" spans="3:7" x14ac:dyDescent="0.2">
      <c r="C734" s="293"/>
      <c r="D734" s="280"/>
      <c r="E734" s="280"/>
      <c r="F734" s="280"/>
      <c r="G734" s="293"/>
    </row>
    <row r="735" spans="3:7" x14ac:dyDescent="0.2">
      <c r="C735" s="293"/>
      <c r="D735" s="280"/>
      <c r="E735" s="280"/>
      <c r="F735" s="280"/>
      <c r="G735" s="293"/>
    </row>
    <row r="736" spans="3:7" x14ac:dyDescent="0.2">
      <c r="C736" s="293"/>
      <c r="D736" s="280"/>
      <c r="E736" s="280"/>
      <c r="F736" s="280"/>
      <c r="G736" s="293"/>
    </row>
    <row r="737" spans="3:7" x14ac:dyDescent="0.2">
      <c r="C737" s="293"/>
      <c r="D737" s="280"/>
      <c r="E737" s="280"/>
      <c r="F737" s="280"/>
      <c r="G737" s="293"/>
    </row>
    <row r="738" spans="3:7" x14ac:dyDescent="0.2">
      <c r="C738" s="293"/>
      <c r="D738" s="280"/>
      <c r="E738" s="280"/>
      <c r="F738" s="280"/>
      <c r="G738" s="293"/>
    </row>
    <row r="739" spans="3:7" x14ac:dyDescent="0.2">
      <c r="C739" s="293"/>
      <c r="D739" s="280"/>
      <c r="E739" s="280"/>
      <c r="F739" s="280"/>
      <c r="G739" s="293"/>
    </row>
    <row r="740" spans="3:7" x14ac:dyDescent="0.2">
      <c r="C740" s="293"/>
      <c r="D740" s="280"/>
      <c r="E740" s="280"/>
      <c r="F740" s="280"/>
      <c r="G740" s="293"/>
    </row>
    <row r="741" spans="3:7" x14ac:dyDescent="0.2">
      <c r="C741" s="293"/>
      <c r="D741" s="280"/>
      <c r="E741" s="280"/>
      <c r="F741" s="280"/>
      <c r="G741" s="293"/>
    </row>
    <row r="742" spans="3:7" x14ac:dyDescent="0.2">
      <c r="C742" s="293"/>
      <c r="D742" s="280"/>
      <c r="E742" s="280"/>
      <c r="F742" s="280"/>
      <c r="G742" s="293"/>
    </row>
    <row r="743" spans="3:7" x14ac:dyDescent="0.2">
      <c r="C743" s="293"/>
      <c r="D743" s="280"/>
      <c r="E743" s="280"/>
      <c r="F743" s="280"/>
      <c r="G743" s="293"/>
    </row>
    <row r="744" spans="3:7" x14ac:dyDescent="0.2">
      <c r="C744" s="293"/>
      <c r="D744" s="280"/>
      <c r="E744" s="280"/>
      <c r="F744" s="280"/>
      <c r="G744" s="293"/>
    </row>
    <row r="745" spans="3:7" x14ac:dyDescent="0.2">
      <c r="C745" s="293"/>
      <c r="D745" s="280"/>
      <c r="E745" s="280"/>
      <c r="F745" s="280"/>
      <c r="G745" s="293"/>
    </row>
    <row r="746" spans="3:7" x14ac:dyDescent="0.2">
      <c r="C746" s="293"/>
      <c r="D746" s="280"/>
      <c r="E746" s="280"/>
      <c r="F746" s="280"/>
      <c r="G746" s="293"/>
    </row>
    <row r="747" spans="3:7" x14ac:dyDescent="0.2">
      <c r="C747" s="293"/>
      <c r="D747" s="280"/>
      <c r="E747" s="280"/>
      <c r="F747" s="280"/>
      <c r="G747" s="293"/>
    </row>
    <row r="748" spans="3:7" x14ac:dyDescent="0.2">
      <c r="C748" s="293"/>
      <c r="D748" s="280"/>
      <c r="E748" s="280"/>
      <c r="F748" s="280"/>
      <c r="G748" s="293"/>
    </row>
    <row r="749" spans="3:7" x14ac:dyDescent="0.2">
      <c r="C749" s="293"/>
      <c r="D749" s="280"/>
      <c r="E749" s="280"/>
      <c r="F749" s="280"/>
      <c r="G749" s="293"/>
    </row>
    <row r="750" spans="3:7" x14ac:dyDescent="0.2">
      <c r="C750" s="293"/>
      <c r="D750" s="280"/>
      <c r="E750" s="280"/>
      <c r="F750" s="280"/>
      <c r="G750" s="293"/>
    </row>
    <row r="751" spans="3:7" x14ac:dyDescent="0.2">
      <c r="C751" s="293"/>
      <c r="D751" s="280"/>
      <c r="E751" s="280"/>
      <c r="F751" s="280"/>
      <c r="G751" s="293"/>
    </row>
    <row r="752" spans="3:7" x14ac:dyDescent="0.2">
      <c r="C752" s="293"/>
      <c r="D752" s="280"/>
      <c r="E752" s="280"/>
      <c r="F752" s="280"/>
      <c r="G752" s="293"/>
    </row>
    <row r="753" spans="3:7" x14ac:dyDescent="0.2">
      <c r="C753" s="293"/>
      <c r="D753" s="280"/>
      <c r="E753" s="280"/>
      <c r="F753" s="280"/>
      <c r="G753" s="293"/>
    </row>
    <row r="754" spans="3:7" x14ac:dyDescent="0.2">
      <c r="C754" s="293"/>
      <c r="D754" s="280"/>
      <c r="E754" s="280"/>
      <c r="F754" s="280"/>
      <c r="G754" s="293"/>
    </row>
    <row r="755" spans="3:7" x14ac:dyDescent="0.2">
      <c r="C755" s="293"/>
      <c r="D755" s="280"/>
      <c r="E755" s="280"/>
      <c r="F755" s="280"/>
      <c r="G755" s="293"/>
    </row>
    <row r="756" spans="3:7" x14ac:dyDescent="0.2">
      <c r="C756" s="293"/>
      <c r="D756" s="280"/>
      <c r="E756" s="280"/>
      <c r="F756" s="280"/>
      <c r="G756" s="293"/>
    </row>
    <row r="757" spans="3:7" x14ac:dyDescent="0.2">
      <c r="C757" s="293"/>
      <c r="D757" s="280"/>
      <c r="E757" s="280"/>
      <c r="F757" s="280"/>
      <c r="G757" s="293"/>
    </row>
    <row r="758" spans="3:7" x14ac:dyDescent="0.2">
      <c r="C758" s="293"/>
      <c r="D758" s="280"/>
      <c r="E758" s="280"/>
      <c r="F758" s="280"/>
      <c r="G758" s="293"/>
    </row>
    <row r="759" spans="3:7" x14ac:dyDescent="0.2">
      <c r="C759" s="293"/>
      <c r="D759" s="280"/>
      <c r="E759" s="280"/>
      <c r="F759" s="280"/>
      <c r="G759" s="293"/>
    </row>
    <row r="760" spans="3:7" x14ac:dyDescent="0.2">
      <c r="C760" s="293"/>
      <c r="D760" s="280"/>
      <c r="E760" s="280"/>
      <c r="F760" s="280"/>
      <c r="G760" s="293"/>
    </row>
    <row r="761" spans="3:7" x14ac:dyDescent="0.2">
      <c r="C761" s="293"/>
      <c r="D761" s="280"/>
      <c r="E761" s="280"/>
      <c r="F761" s="280"/>
      <c r="G761" s="293"/>
    </row>
    <row r="762" spans="3:7" x14ac:dyDescent="0.2">
      <c r="C762" s="293"/>
      <c r="D762" s="280"/>
      <c r="E762" s="280"/>
      <c r="F762" s="280"/>
      <c r="G762" s="293"/>
    </row>
    <row r="763" spans="3:7" x14ac:dyDescent="0.2">
      <c r="C763" s="293"/>
      <c r="D763" s="280"/>
      <c r="E763" s="280"/>
      <c r="F763" s="280"/>
      <c r="G763" s="293"/>
    </row>
    <row r="764" spans="3:7" x14ac:dyDescent="0.2">
      <c r="C764" s="293"/>
      <c r="D764" s="280"/>
      <c r="E764" s="280"/>
      <c r="F764" s="280"/>
      <c r="G764" s="293"/>
    </row>
    <row r="765" spans="3:7" x14ac:dyDescent="0.2">
      <c r="C765" s="293"/>
      <c r="D765" s="280"/>
      <c r="E765" s="280"/>
      <c r="F765" s="280"/>
      <c r="G765" s="293"/>
    </row>
    <row r="766" spans="3:7" x14ac:dyDescent="0.2">
      <c r="C766" s="293"/>
      <c r="D766" s="280"/>
      <c r="E766" s="280"/>
      <c r="F766" s="280"/>
      <c r="G766" s="293"/>
    </row>
    <row r="767" spans="3:7" x14ac:dyDescent="0.2">
      <c r="C767" s="293"/>
      <c r="D767" s="280"/>
      <c r="E767" s="280"/>
      <c r="F767" s="280"/>
      <c r="G767" s="293"/>
    </row>
    <row r="768" spans="3:7" x14ac:dyDescent="0.2">
      <c r="C768" s="293"/>
      <c r="D768" s="280"/>
      <c r="E768" s="280"/>
      <c r="F768" s="280"/>
      <c r="G768" s="293"/>
    </row>
    <row r="769" spans="3:7" x14ac:dyDescent="0.2">
      <c r="C769" s="293"/>
      <c r="D769" s="280"/>
      <c r="E769" s="280"/>
      <c r="F769" s="280"/>
      <c r="G769" s="293"/>
    </row>
    <row r="770" spans="3:7" x14ac:dyDescent="0.2">
      <c r="C770" s="293"/>
      <c r="D770" s="280"/>
      <c r="E770" s="280"/>
      <c r="F770" s="280"/>
      <c r="G770" s="293"/>
    </row>
    <row r="771" spans="3:7" x14ac:dyDescent="0.2">
      <c r="C771" s="293"/>
      <c r="D771" s="280"/>
      <c r="E771" s="280"/>
      <c r="F771" s="280"/>
      <c r="G771" s="293"/>
    </row>
    <row r="772" spans="3:7" x14ac:dyDescent="0.2">
      <c r="C772" s="293"/>
      <c r="D772" s="280"/>
      <c r="E772" s="280"/>
      <c r="F772" s="280"/>
      <c r="G772" s="293"/>
    </row>
    <row r="773" spans="3:7" x14ac:dyDescent="0.2">
      <c r="C773" s="293"/>
      <c r="D773" s="280"/>
      <c r="E773" s="280"/>
      <c r="F773" s="280"/>
      <c r="G773" s="293"/>
    </row>
    <row r="774" spans="3:7" x14ac:dyDescent="0.2">
      <c r="C774" s="293"/>
      <c r="D774" s="280"/>
      <c r="E774" s="280"/>
      <c r="F774" s="280"/>
      <c r="G774" s="293"/>
    </row>
    <row r="775" spans="3:7" x14ac:dyDescent="0.2">
      <c r="C775" s="293"/>
      <c r="D775" s="280"/>
      <c r="E775" s="280"/>
      <c r="F775" s="280"/>
      <c r="G775" s="293"/>
    </row>
    <row r="776" spans="3:7" x14ac:dyDescent="0.2">
      <c r="C776" s="293"/>
      <c r="D776" s="280"/>
      <c r="E776" s="280"/>
      <c r="F776" s="280"/>
      <c r="G776" s="293"/>
    </row>
    <row r="777" spans="3:7" x14ac:dyDescent="0.2">
      <c r="C777" s="293"/>
      <c r="D777" s="280"/>
      <c r="E777" s="280"/>
      <c r="F777" s="280"/>
      <c r="G777" s="293"/>
    </row>
    <row r="778" spans="3:7" x14ac:dyDescent="0.2">
      <c r="C778" s="293"/>
      <c r="D778" s="280"/>
      <c r="E778" s="280"/>
      <c r="F778" s="280"/>
      <c r="G778" s="293"/>
    </row>
    <row r="779" spans="3:7" x14ac:dyDescent="0.2">
      <c r="C779" s="293"/>
      <c r="D779" s="280"/>
      <c r="E779" s="280"/>
      <c r="F779" s="280"/>
      <c r="G779" s="293"/>
    </row>
    <row r="780" spans="3:7" x14ac:dyDescent="0.2">
      <c r="C780" s="293"/>
      <c r="D780" s="280"/>
      <c r="E780" s="280"/>
      <c r="F780" s="280"/>
      <c r="G780" s="293"/>
    </row>
    <row r="781" spans="3:7" x14ac:dyDescent="0.2">
      <c r="C781" s="293"/>
      <c r="D781" s="280"/>
      <c r="E781" s="280"/>
      <c r="F781" s="280"/>
      <c r="G781" s="293"/>
    </row>
    <row r="782" spans="3:7" x14ac:dyDescent="0.2">
      <c r="C782" s="293"/>
      <c r="D782" s="280"/>
      <c r="E782" s="280"/>
      <c r="F782" s="280"/>
      <c r="G782" s="293"/>
    </row>
    <row r="783" spans="3:7" x14ac:dyDescent="0.2">
      <c r="C783" s="293"/>
      <c r="D783" s="280"/>
      <c r="E783" s="280"/>
      <c r="F783" s="280"/>
      <c r="G783" s="293"/>
    </row>
    <row r="784" spans="3:7" x14ac:dyDescent="0.2">
      <c r="C784" s="293"/>
      <c r="D784" s="280"/>
      <c r="E784" s="280"/>
      <c r="F784" s="280"/>
      <c r="G784" s="293"/>
    </row>
    <row r="785" spans="3:7" x14ac:dyDescent="0.2">
      <c r="C785" s="293"/>
      <c r="D785" s="280"/>
      <c r="E785" s="280"/>
      <c r="F785" s="280"/>
      <c r="G785" s="293"/>
    </row>
    <row r="786" spans="3:7" x14ac:dyDescent="0.2">
      <c r="C786" s="293"/>
      <c r="D786" s="280"/>
      <c r="E786" s="280"/>
      <c r="F786" s="280"/>
      <c r="G786" s="293"/>
    </row>
    <row r="787" spans="3:7" x14ac:dyDescent="0.2">
      <c r="C787" s="293"/>
      <c r="D787" s="280"/>
      <c r="E787" s="280"/>
      <c r="F787" s="280"/>
      <c r="G787" s="293"/>
    </row>
    <row r="788" spans="3:7" x14ac:dyDescent="0.2">
      <c r="C788" s="293"/>
      <c r="D788" s="280"/>
      <c r="E788" s="280"/>
      <c r="F788" s="280"/>
      <c r="G788" s="293"/>
    </row>
    <row r="789" spans="3:7" x14ac:dyDescent="0.2">
      <c r="C789" s="293"/>
      <c r="D789" s="280"/>
      <c r="E789" s="280"/>
      <c r="F789" s="280"/>
      <c r="G789" s="293"/>
    </row>
    <row r="790" spans="3:7" x14ac:dyDescent="0.2">
      <c r="C790" s="293"/>
      <c r="D790" s="280"/>
      <c r="E790" s="280"/>
      <c r="F790" s="280"/>
      <c r="G790" s="293"/>
    </row>
    <row r="791" spans="3:7" x14ac:dyDescent="0.2">
      <c r="C791" s="293"/>
      <c r="D791" s="280"/>
      <c r="E791" s="280"/>
      <c r="F791" s="280"/>
      <c r="G791" s="293"/>
    </row>
    <row r="792" spans="3:7" x14ac:dyDescent="0.2">
      <c r="C792" s="293"/>
      <c r="D792" s="280"/>
      <c r="E792" s="280"/>
      <c r="F792" s="280"/>
      <c r="G792" s="293"/>
    </row>
    <row r="793" spans="3:7" x14ac:dyDescent="0.2">
      <c r="C793" s="293"/>
      <c r="D793" s="280"/>
      <c r="E793" s="280"/>
      <c r="F793" s="280"/>
      <c r="G793" s="293"/>
    </row>
    <row r="794" spans="3:7" x14ac:dyDescent="0.2">
      <c r="C794" s="293"/>
      <c r="D794" s="280"/>
      <c r="E794" s="280"/>
      <c r="F794" s="280"/>
      <c r="G794" s="293"/>
    </row>
    <row r="795" spans="3:7" x14ac:dyDescent="0.2">
      <c r="C795" s="293"/>
      <c r="D795" s="280"/>
      <c r="E795" s="280"/>
      <c r="F795" s="280"/>
      <c r="G795" s="293"/>
    </row>
    <row r="796" spans="3:7" x14ac:dyDescent="0.2">
      <c r="C796" s="293"/>
      <c r="D796" s="280"/>
      <c r="E796" s="280"/>
      <c r="F796" s="280"/>
      <c r="G796" s="293"/>
    </row>
    <row r="797" spans="3:7" x14ac:dyDescent="0.2">
      <c r="C797" s="293"/>
      <c r="D797" s="280"/>
      <c r="E797" s="280"/>
      <c r="F797" s="280"/>
      <c r="G797" s="293"/>
    </row>
    <row r="798" spans="3:7" x14ac:dyDescent="0.2">
      <c r="C798" s="293"/>
      <c r="D798" s="280"/>
      <c r="E798" s="280"/>
      <c r="F798" s="280"/>
      <c r="G798" s="293"/>
    </row>
    <row r="799" spans="3:7" x14ac:dyDescent="0.2">
      <c r="C799" s="293"/>
      <c r="D799" s="280"/>
      <c r="E799" s="280"/>
      <c r="F799" s="280"/>
      <c r="G799" s="293"/>
    </row>
    <row r="800" spans="3:7" x14ac:dyDescent="0.2">
      <c r="C800" s="293"/>
      <c r="D800" s="280"/>
      <c r="E800" s="280"/>
      <c r="F800" s="280"/>
      <c r="G800" s="293"/>
    </row>
    <row r="801" spans="3:7" x14ac:dyDescent="0.2">
      <c r="C801" s="293"/>
      <c r="D801" s="280"/>
      <c r="E801" s="280"/>
      <c r="F801" s="280"/>
      <c r="G801" s="293"/>
    </row>
    <row r="802" spans="3:7" x14ac:dyDescent="0.2">
      <c r="C802" s="293"/>
      <c r="D802" s="280"/>
      <c r="E802" s="280"/>
      <c r="F802" s="280"/>
      <c r="G802" s="293"/>
    </row>
    <row r="803" spans="3:7" x14ac:dyDescent="0.2">
      <c r="C803" s="293"/>
      <c r="D803" s="280"/>
      <c r="E803" s="280"/>
      <c r="F803" s="280"/>
      <c r="G803" s="293"/>
    </row>
    <row r="804" spans="3:7" x14ac:dyDescent="0.2">
      <c r="C804" s="293"/>
      <c r="D804" s="280"/>
      <c r="E804" s="280"/>
      <c r="F804" s="280"/>
      <c r="G804" s="293"/>
    </row>
    <row r="805" spans="3:7" x14ac:dyDescent="0.2">
      <c r="C805" s="293"/>
      <c r="D805" s="280"/>
      <c r="E805" s="280"/>
      <c r="F805" s="280"/>
      <c r="G805" s="293"/>
    </row>
    <row r="806" spans="3:7" x14ac:dyDescent="0.2">
      <c r="C806" s="293"/>
      <c r="D806" s="280"/>
      <c r="E806" s="280"/>
      <c r="F806" s="280"/>
      <c r="G806" s="293"/>
    </row>
    <row r="807" spans="3:7" x14ac:dyDescent="0.2">
      <c r="C807" s="293"/>
      <c r="D807" s="280"/>
      <c r="E807" s="280"/>
      <c r="F807" s="280"/>
      <c r="G807" s="293"/>
    </row>
    <row r="808" spans="3:7" x14ac:dyDescent="0.2">
      <c r="C808" s="293"/>
      <c r="D808" s="280"/>
      <c r="E808" s="280"/>
      <c r="F808" s="280"/>
      <c r="G808" s="293"/>
    </row>
    <row r="809" spans="3:7" x14ac:dyDescent="0.2">
      <c r="C809" s="293"/>
      <c r="D809" s="280"/>
      <c r="E809" s="280"/>
      <c r="F809" s="280"/>
      <c r="G809" s="293"/>
    </row>
    <row r="810" spans="3:7" x14ac:dyDescent="0.2">
      <c r="C810" s="293"/>
      <c r="D810" s="280"/>
      <c r="E810" s="280"/>
      <c r="F810" s="280"/>
      <c r="G810" s="293"/>
    </row>
    <row r="811" spans="3:7" x14ac:dyDescent="0.2">
      <c r="C811" s="293"/>
      <c r="D811" s="280"/>
      <c r="E811" s="280"/>
      <c r="F811" s="280"/>
      <c r="G811" s="293"/>
    </row>
    <row r="812" spans="3:7" x14ac:dyDescent="0.2">
      <c r="C812" s="293"/>
      <c r="D812" s="280"/>
      <c r="E812" s="280"/>
      <c r="F812" s="280"/>
      <c r="G812" s="293"/>
    </row>
    <row r="813" spans="3:7" x14ac:dyDescent="0.2">
      <c r="C813" s="293"/>
      <c r="D813" s="280"/>
      <c r="E813" s="280"/>
      <c r="F813" s="280"/>
      <c r="G813" s="293"/>
    </row>
    <row r="814" spans="3:7" x14ac:dyDescent="0.2">
      <c r="C814" s="293"/>
      <c r="D814" s="280"/>
      <c r="E814" s="280"/>
      <c r="F814" s="280"/>
      <c r="G814" s="293"/>
    </row>
    <row r="815" spans="3:7" x14ac:dyDescent="0.2">
      <c r="C815" s="293"/>
      <c r="D815" s="280"/>
      <c r="E815" s="280"/>
      <c r="F815" s="280"/>
      <c r="G815" s="293"/>
    </row>
    <row r="816" spans="3:7" x14ac:dyDescent="0.2">
      <c r="C816" s="293"/>
      <c r="D816" s="280"/>
      <c r="E816" s="280"/>
      <c r="F816" s="280"/>
      <c r="G816" s="293"/>
    </row>
    <row r="817" spans="3:7" x14ac:dyDescent="0.2">
      <c r="C817" s="293"/>
      <c r="D817" s="280"/>
      <c r="E817" s="280"/>
      <c r="F817" s="280"/>
      <c r="G817" s="293"/>
    </row>
    <row r="818" spans="3:7" x14ac:dyDescent="0.2">
      <c r="C818" s="293"/>
      <c r="D818" s="280"/>
      <c r="E818" s="280"/>
      <c r="F818" s="280"/>
      <c r="G818" s="293"/>
    </row>
    <row r="819" spans="3:7" x14ac:dyDescent="0.2">
      <c r="C819" s="293"/>
      <c r="D819" s="280"/>
      <c r="E819" s="280"/>
      <c r="F819" s="280"/>
      <c r="G819" s="293"/>
    </row>
    <row r="820" spans="3:7" x14ac:dyDescent="0.2">
      <c r="C820" s="293"/>
      <c r="D820" s="280"/>
      <c r="E820" s="280"/>
      <c r="F820" s="280"/>
      <c r="G820" s="293"/>
    </row>
    <row r="821" spans="3:7" x14ac:dyDescent="0.2">
      <c r="C821" s="293"/>
      <c r="D821" s="280"/>
      <c r="E821" s="280"/>
      <c r="F821" s="280"/>
      <c r="G821" s="293"/>
    </row>
    <row r="822" spans="3:7" x14ac:dyDescent="0.2">
      <c r="C822" s="293"/>
      <c r="D822" s="280"/>
      <c r="E822" s="280"/>
      <c r="F822" s="280"/>
      <c r="G822" s="293"/>
    </row>
    <row r="823" spans="3:7" x14ac:dyDescent="0.2">
      <c r="C823" s="293"/>
      <c r="D823" s="280"/>
      <c r="E823" s="280"/>
      <c r="F823" s="280"/>
      <c r="G823" s="293"/>
    </row>
    <row r="824" spans="3:7" x14ac:dyDescent="0.2">
      <c r="C824" s="293"/>
      <c r="D824" s="280"/>
      <c r="E824" s="280"/>
      <c r="F824" s="280"/>
      <c r="G824" s="293"/>
    </row>
    <row r="825" spans="3:7" x14ac:dyDescent="0.2">
      <c r="C825" s="293"/>
      <c r="D825" s="280"/>
      <c r="E825" s="280"/>
      <c r="F825" s="280"/>
      <c r="G825" s="293"/>
    </row>
    <row r="826" spans="3:7" x14ac:dyDescent="0.2">
      <c r="C826" s="293"/>
      <c r="D826" s="280"/>
      <c r="E826" s="280"/>
      <c r="F826" s="280"/>
      <c r="G826" s="293"/>
    </row>
    <row r="827" spans="3:7" x14ac:dyDescent="0.2">
      <c r="C827" s="293"/>
      <c r="D827" s="280"/>
      <c r="E827" s="280"/>
      <c r="F827" s="280"/>
      <c r="G827" s="293"/>
    </row>
    <row r="828" spans="3:7" x14ac:dyDescent="0.2">
      <c r="C828" s="293"/>
      <c r="D828" s="280"/>
      <c r="E828" s="280"/>
      <c r="F828" s="280"/>
      <c r="G828" s="293"/>
    </row>
    <row r="829" spans="3:7" x14ac:dyDescent="0.2">
      <c r="C829" s="293"/>
      <c r="D829" s="280"/>
      <c r="E829" s="280"/>
      <c r="F829" s="280"/>
      <c r="G829" s="293"/>
    </row>
    <row r="830" spans="3:7" x14ac:dyDescent="0.2">
      <c r="C830" s="293"/>
      <c r="D830" s="280"/>
      <c r="E830" s="280"/>
      <c r="F830" s="280"/>
      <c r="G830" s="293"/>
    </row>
    <row r="831" spans="3:7" x14ac:dyDescent="0.2">
      <c r="C831" s="293"/>
      <c r="D831" s="280"/>
      <c r="E831" s="280"/>
      <c r="F831" s="280"/>
      <c r="G831" s="293"/>
    </row>
    <row r="832" spans="3:7" x14ac:dyDescent="0.2">
      <c r="C832" s="293"/>
      <c r="D832" s="280"/>
      <c r="E832" s="280"/>
      <c r="F832" s="280"/>
      <c r="G832" s="293"/>
    </row>
    <row r="833" spans="3:7" x14ac:dyDescent="0.2">
      <c r="C833" s="293"/>
      <c r="D833" s="280"/>
      <c r="E833" s="280"/>
      <c r="F833" s="280"/>
      <c r="G833" s="293"/>
    </row>
    <row r="834" spans="3:7" x14ac:dyDescent="0.2">
      <c r="C834" s="293"/>
      <c r="D834" s="280"/>
      <c r="E834" s="280"/>
      <c r="F834" s="280"/>
      <c r="G834" s="293"/>
    </row>
    <row r="835" spans="3:7" x14ac:dyDescent="0.2">
      <c r="C835" s="293"/>
      <c r="D835" s="280"/>
      <c r="E835" s="280"/>
      <c r="F835" s="280"/>
      <c r="G835" s="293"/>
    </row>
    <row r="836" spans="3:7" x14ac:dyDescent="0.2">
      <c r="C836" s="293"/>
      <c r="D836" s="280"/>
      <c r="E836" s="280"/>
      <c r="F836" s="280"/>
      <c r="G836" s="293"/>
    </row>
    <row r="837" spans="3:7" x14ac:dyDescent="0.2">
      <c r="C837" s="293"/>
      <c r="D837" s="280"/>
      <c r="E837" s="280"/>
      <c r="F837" s="280"/>
      <c r="G837" s="293"/>
    </row>
    <row r="838" spans="3:7" x14ac:dyDescent="0.2">
      <c r="C838" s="293"/>
      <c r="D838" s="280"/>
      <c r="E838" s="280"/>
      <c r="F838" s="280"/>
      <c r="G838" s="293"/>
    </row>
    <row r="839" spans="3:7" x14ac:dyDescent="0.2">
      <c r="C839" s="293"/>
      <c r="D839" s="280"/>
      <c r="E839" s="280"/>
      <c r="F839" s="280"/>
      <c r="G839" s="293"/>
    </row>
    <row r="840" spans="3:7" x14ac:dyDescent="0.2">
      <c r="C840" s="293"/>
      <c r="D840" s="280"/>
      <c r="E840" s="280"/>
      <c r="F840" s="280"/>
      <c r="G840" s="293"/>
    </row>
    <row r="841" spans="3:7" x14ac:dyDescent="0.2">
      <c r="C841" s="293"/>
      <c r="D841" s="280"/>
      <c r="E841" s="280"/>
      <c r="F841" s="280"/>
      <c r="G841" s="293"/>
    </row>
    <row r="842" spans="3:7" x14ac:dyDescent="0.2">
      <c r="C842" s="293"/>
      <c r="D842" s="280"/>
      <c r="E842" s="280"/>
      <c r="F842" s="280"/>
      <c r="G842" s="293"/>
    </row>
    <row r="843" spans="3:7" x14ac:dyDescent="0.2">
      <c r="C843" s="293"/>
      <c r="D843" s="280"/>
      <c r="E843" s="280"/>
      <c r="F843" s="280"/>
      <c r="G843" s="293"/>
    </row>
    <row r="844" spans="3:7" x14ac:dyDescent="0.2">
      <c r="C844" s="293"/>
      <c r="D844" s="280"/>
      <c r="E844" s="280"/>
      <c r="F844" s="280"/>
      <c r="G844" s="293"/>
    </row>
    <row r="845" spans="3:7" x14ac:dyDescent="0.2">
      <c r="C845" s="293"/>
      <c r="D845" s="280"/>
      <c r="E845" s="280"/>
      <c r="F845" s="280"/>
      <c r="G845" s="293"/>
    </row>
    <row r="846" spans="3:7" x14ac:dyDescent="0.2">
      <c r="C846" s="293"/>
      <c r="D846" s="280"/>
      <c r="E846" s="280"/>
      <c r="F846" s="280"/>
      <c r="G846" s="293"/>
    </row>
    <row r="847" spans="3:7" x14ac:dyDescent="0.2">
      <c r="C847" s="293"/>
      <c r="D847" s="280"/>
      <c r="E847" s="280"/>
      <c r="F847" s="280"/>
      <c r="G847" s="293"/>
    </row>
    <row r="848" spans="3:7" x14ac:dyDescent="0.2">
      <c r="C848" s="293"/>
      <c r="D848" s="280"/>
      <c r="E848" s="280"/>
      <c r="F848" s="280"/>
      <c r="G848" s="293"/>
    </row>
    <row r="849" spans="3:7" x14ac:dyDescent="0.2">
      <c r="C849" s="293"/>
      <c r="D849" s="280"/>
      <c r="E849" s="280"/>
      <c r="F849" s="280"/>
      <c r="G849" s="293"/>
    </row>
    <row r="850" spans="3:7" x14ac:dyDescent="0.2">
      <c r="C850" s="293"/>
      <c r="D850" s="280"/>
      <c r="E850" s="280"/>
      <c r="F850" s="280"/>
      <c r="G850" s="293"/>
    </row>
    <row r="851" spans="3:7" x14ac:dyDescent="0.2">
      <c r="C851" s="293"/>
      <c r="D851" s="280"/>
      <c r="E851" s="280"/>
      <c r="F851" s="280"/>
      <c r="G851" s="293"/>
    </row>
    <row r="852" spans="3:7" x14ac:dyDescent="0.2">
      <c r="C852" s="293"/>
      <c r="D852" s="280"/>
      <c r="E852" s="280"/>
      <c r="F852" s="280"/>
      <c r="G852" s="293"/>
    </row>
    <row r="853" spans="3:7" x14ac:dyDescent="0.2">
      <c r="C853" s="293"/>
      <c r="D853" s="280"/>
      <c r="E853" s="280"/>
      <c r="F853" s="280"/>
      <c r="G853" s="293"/>
    </row>
    <row r="854" spans="3:7" x14ac:dyDescent="0.2">
      <c r="C854" s="293"/>
      <c r="D854" s="280"/>
      <c r="E854" s="280"/>
      <c r="F854" s="280"/>
      <c r="G854" s="293"/>
    </row>
    <row r="855" spans="3:7" x14ac:dyDescent="0.2">
      <c r="C855" s="293"/>
      <c r="D855" s="280"/>
      <c r="E855" s="280"/>
      <c r="F855" s="280"/>
      <c r="G855" s="293"/>
    </row>
    <row r="856" spans="3:7" x14ac:dyDescent="0.2">
      <c r="C856" s="293"/>
      <c r="D856" s="280"/>
      <c r="E856" s="280"/>
      <c r="F856" s="280"/>
      <c r="G856" s="293"/>
    </row>
    <row r="857" spans="3:7" x14ac:dyDescent="0.2">
      <c r="C857" s="293"/>
      <c r="D857" s="280"/>
      <c r="E857" s="280"/>
      <c r="F857" s="280"/>
      <c r="G857" s="293"/>
    </row>
    <row r="858" spans="3:7" x14ac:dyDescent="0.2">
      <c r="C858" s="293"/>
      <c r="D858" s="280"/>
      <c r="E858" s="280"/>
      <c r="F858" s="280"/>
      <c r="G858" s="293"/>
    </row>
    <row r="859" spans="3:7" x14ac:dyDescent="0.2">
      <c r="C859" s="293"/>
      <c r="D859" s="280"/>
      <c r="E859" s="280"/>
      <c r="F859" s="280"/>
      <c r="G859" s="293"/>
    </row>
    <row r="860" spans="3:7" x14ac:dyDescent="0.2">
      <c r="C860" s="293"/>
      <c r="D860" s="280"/>
      <c r="E860" s="280"/>
      <c r="F860" s="280"/>
      <c r="G860" s="293"/>
    </row>
    <row r="861" spans="3:7" x14ac:dyDescent="0.2">
      <c r="C861" s="293"/>
      <c r="D861" s="280"/>
      <c r="E861" s="280"/>
      <c r="F861" s="280"/>
      <c r="G861" s="293"/>
    </row>
    <row r="862" spans="3:7" x14ac:dyDescent="0.2">
      <c r="C862" s="293"/>
      <c r="D862" s="280"/>
      <c r="E862" s="280"/>
      <c r="F862" s="280"/>
      <c r="G862" s="293"/>
    </row>
    <row r="863" spans="3:7" x14ac:dyDescent="0.2">
      <c r="C863" s="293"/>
      <c r="D863" s="280"/>
      <c r="E863" s="280"/>
      <c r="F863" s="280"/>
      <c r="G863" s="293"/>
    </row>
    <row r="864" spans="3:7" x14ac:dyDescent="0.2">
      <c r="C864" s="293"/>
      <c r="D864" s="280"/>
      <c r="E864" s="280"/>
      <c r="F864" s="280"/>
      <c r="G864" s="293"/>
    </row>
    <row r="865" spans="3:7" x14ac:dyDescent="0.2">
      <c r="C865" s="293"/>
      <c r="D865" s="280"/>
      <c r="E865" s="280"/>
      <c r="F865" s="280"/>
      <c r="G865" s="293"/>
    </row>
    <row r="866" spans="3:7" x14ac:dyDescent="0.2">
      <c r="C866" s="293"/>
      <c r="D866" s="280"/>
      <c r="E866" s="280"/>
      <c r="F866" s="280"/>
      <c r="G866" s="293"/>
    </row>
    <row r="867" spans="3:7" x14ac:dyDescent="0.2">
      <c r="C867" s="293"/>
      <c r="D867" s="280"/>
      <c r="E867" s="280"/>
      <c r="F867" s="280"/>
      <c r="G867" s="293"/>
    </row>
    <row r="868" spans="3:7" x14ac:dyDescent="0.2">
      <c r="C868" s="293"/>
      <c r="D868" s="280"/>
      <c r="E868" s="280"/>
      <c r="F868" s="280"/>
      <c r="G868" s="293"/>
    </row>
    <row r="869" spans="3:7" x14ac:dyDescent="0.2">
      <c r="C869" s="293"/>
      <c r="D869" s="280"/>
      <c r="E869" s="280"/>
      <c r="F869" s="280"/>
      <c r="G869" s="293"/>
    </row>
    <row r="870" spans="3:7" x14ac:dyDescent="0.2">
      <c r="C870" s="293"/>
      <c r="D870" s="280"/>
      <c r="E870" s="280"/>
      <c r="F870" s="280"/>
      <c r="G870" s="293"/>
    </row>
    <row r="871" spans="3:7" x14ac:dyDescent="0.2">
      <c r="C871" s="293"/>
      <c r="D871" s="280"/>
      <c r="E871" s="280"/>
      <c r="F871" s="280"/>
      <c r="G871" s="293"/>
    </row>
    <row r="872" spans="3:7" x14ac:dyDescent="0.2">
      <c r="C872" s="293"/>
      <c r="D872" s="280"/>
      <c r="E872" s="280"/>
      <c r="F872" s="280"/>
      <c r="G872" s="293"/>
    </row>
    <row r="873" spans="3:7" x14ac:dyDescent="0.2">
      <c r="C873" s="293"/>
      <c r="D873" s="280"/>
      <c r="E873" s="280"/>
      <c r="F873" s="280"/>
      <c r="G873" s="293"/>
    </row>
    <row r="874" spans="3:7" x14ac:dyDescent="0.2">
      <c r="C874" s="293"/>
      <c r="D874" s="280"/>
      <c r="E874" s="280"/>
      <c r="F874" s="280"/>
      <c r="G874" s="293"/>
    </row>
    <row r="875" spans="3:7" x14ac:dyDescent="0.2">
      <c r="C875" s="293"/>
      <c r="D875" s="280"/>
      <c r="E875" s="280"/>
      <c r="F875" s="280"/>
      <c r="G875" s="293"/>
    </row>
    <row r="876" spans="3:7" x14ac:dyDescent="0.2">
      <c r="C876" s="293"/>
      <c r="D876" s="280"/>
      <c r="E876" s="280"/>
      <c r="F876" s="280"/>
      <c r="G876" s="293"/>
    </row>
    <row r="877" spans="3:7" x14ac:dyDescent="0.2">
      <c r="C877" s="293"/>
      <c r="D877" s="280"/>
      <c r="E877" s="280"/>
      <c r="F877" s="280"/>
      <c r="G877" s="293"/>
    </row>
    <row r="878" spans="3:7" x14ac:dyDescent="0.2">
      <c r="C878" s="293"/>
      <c r="D878" s="280"/>
      <c r="E878" s="280"/>
      <c r="F878" s="280"/>
      <c r="G878" s="293"/>
    </row>
    <row r="879" spans="3:7" x14ac:dyDescent="0.2">
      <c r="C879" s="293"/>
      <c r="D879" s="280"/>
      <c r="E879" s="280"/>
      <c r="F879" s="280"/>
      <c r="G879" s="293"/>
    </row>
    <row r="880" spans="3:7" x14ac:dyDescent="0.2">
      <c r="C880" s="293"/>
      <c r="D880" s="280"/>
      <c r="E880" s="280"/>
      <c r="F880" s="280"/>
      <c r="G880" s="293"/>
    </row>
    <row r="881" spans="3:7" x14ac:dyDescent="0.2">
      <c r="C881" s="293"/>
      <c r="D881" s="280"/>
      <c r="E881" s="280"/>
      <c r="F881" s="280"/>
      <c r="G881" s="293"/>
    </row>
    <row r="882" spans="3:7" x14ac:dyDescent="0.2">
      <c r="C882" s="293"/>
      <c r="D882" s="280"/>
      <c r="E882" s="280"/>
      <c r="F882" s="280"/>
      <c r="G882" s="293"/>
    </row>
    <row r="883" spans="3:7" x14ac:dyDescent="0.2">
      <c r="C883" s="293"/>
      <c r="D883" s="280"/>
      <c r="E883" s="280"/>
      <c r="F883" s="280"/>
      <c r="G883" s="293"/>
    </row>
    <row r="884" spans="3:7" x14ac:dyDescent="0.2">
      <c r="C884" s="293"/>
      <c r="D884" s="280"/>
      <c r="E884" s="280"/>
      <c r="F884" s="280"/>
      <c r="G884" s="293"/>
    </row>
    <row r="885" spans="3:7" x14ac:dyDescent="0.2">
      <c r="C885" s="293"/>
      <c r="D885" s="280"/>
      <c r="E885" s="280"/>
      <c r="F885" s="280"/>
      <c r="G885" s="293"/>
    </row>
    <row r="886" spans="3:7" x14ac:dyDescent="0.2">
      <c r="C886" s="293"/>
      <c r="D886" s="280"/>
      <c r="E886" s="280"/>
      <c r="F886" s="280"/>
      <c r="G886" s="293"/>
    </row>
    <row r="887" spans="3:7" x14ac:dyDescent="0.2">
      <c r="C887" s="293"/>
      <c r="D887" s="280"/>
      <c r="E887" s="280"/>
      <c r="F887" s="280"/>
      <c r="G887" s="293"/>
    </row>
    <row r="888" spans="3:7" x14ac:dyDescent="0.2">
      <c r="C888" s="293"/>
      <c r="D888" s="280"/>
      <c r="E888" s="280"/>
      <c r="F888" s="280"/>
      <c r="G888" s="293"/>
    </row>
    <row r="889" spans="3:7" x14ac:dyDescent="0.2">
      <c r="C889" s="293"/>
      <c r="D889" s="280"/>
      <c r="E889" s="280"/>
      <c r="F889" s="280"/>
      <c r="G889" s="293"/>
    </row>
    <row r="890" spans="3:7" x14ac:dyDescent="0.2">
      <c r="C890" s="293"/>
      <c r="D890" s="280"/>
      <c r="E890" s="280"/>
      <c r="F890" s="280"/>
      <c r="G890" s="293"/>
    </row>
    <row r="891" spans="3:7" x14ac:dyDescent="0.2">
      <c r="C891" s="293"/>
      <c r="D891" s="280"/>
      <c r="E891" s="280"/>
      <c r="F891" s="280"/>
      <c r="G891" s="293"/>
    </row>
    <row r="892" spans="3:7" x14ac:dyDescent="0.2">
      <c r="C892" s="293"/>
      <c r="D892" s="280"/>
      <c r="E892" s="280"/>
      <c r="F892" s="280"/>
      <c r="G892" s="293"/>
    </row>
    <row r="893" spans="3:7" x14ac:dyDescent="0.2">
      <c r="C893" s="293"/>
      <c r="D893" s="280"/>
      <c r="E893" s="280"/>
      <c r="F893" s="280"/>
      <c r="G893" s="293"/>
    </row>
    <row r="894" spans="3:7" x14ac:dyDescent="0.2">
      <c r="C894" s="293"/>
      <c r="D894" s="280"/>
      <c r="E894" s="280"/>
      <c r="F894" s="280"/>
      <c r="G894" s="293"/>
    </row>
    <row r="895" spans="3:7" x14ac:dyDescent="0.2">
      <c r="C895" s="293"/>
      <c r="D895" s="280"/>
      <c r="E895" s="280"/>
      <c r="F895" s="280"/>
      <c r="G895" s="293"/>
    </row>
    <row r="896" spans="3:7" x14ac:dyDescent="0.2">
      <c r="C896" s="293"/>
      <c r="D896" s="280"/>
      <c r="E896" s="280"/>
      <c r="F896" s="280"/>
      <c r="G896" s="293"/>
    </row>
    <row r="897" spans="3:7" x14ac:dyDescent="0.2">
      <c r="C897" s="293"/>
      <c r="D897" s="280"/>
      <c r="E897" s="280"/>
      <c r="F897" s="280"/>
      <c r="G897" s="293"/>
    </row>
    <row r="898" spans="3:7" x14ac:dyDescent="0.2">
      <c r="C898" s="293"/>
      <c r="D898" s="280"/>
      <c r="E898" s="280"/>
      <c r="F898" s="280"/>
      <c r="G898" s="293"/>
    </row>
    <row r="899" spans="3:7" x14ac:dyDescent="0.2">
      <c r="C899" s="293"/>
      <c r="D899" s="280"/>
      <c r="E899" s="280"/>
      <c r="F899" s="280"/>
      <c r="G899" s="293"/>
    </row>
    <row r="900" spans="3:7" x14ac:dyDescent="0.2">
      <c r="C900" s="293"/>
      <c r="D900" s="280"/>
      <c r="E900" s="280"/>
      <c r="F900" s="280"/>
      <c r="G900" s="293"/>
    </row>
    <row r="901" spans="3:7" x14ac:dyDescent="0.2">
      <c r="C901" s="293"/>
      <c r="D901" s="280"/>
      <c r="E901" s="280"/>
      <c r="F901" s="280"/>
      <c r="G901" s="293"/>
    </row>
    <row r="902" spans="3:7" x14ac:dyDescent="0.2">
      <c r="C902" s="293"/>
      <c r="D902" s="280"/>
      <c r="E902" s="280"/>
      <c r="F902" s="280"/>
      <c r="G902" s="293"/>
    </row>
    <row r="903" spans="3:7" x14ac:dyDescent="0.2">
      <c r="C903" s="293"/>
      <c r="D903" s="280"/>
      <c r="E903" s="280"/>
      <c r="F903" s="280"/>
      <c r="G903" s="293"/>
    </row>
    <row r="904" spans="3:7" x14ac:dyDescent="0.2">
      <c r="C904" s="293"/>
      <c r="D904" s="280"/>
      <c r="E904" s="280"/>
      <c r="F904" s="280"/>
      <c r="G904" s="293"/>
    </row>
    <row r="905" spans="3:7" x14ac:dyDescent="0.2">
      <c r="C905" s="293"/>
      <c r="D905" s="280"/>
      <c r="E905" s="280"/>
      <c r="F905" s="280"/>
      <c r="G905" s="293"/>
    </row>
    <row r="906" spans="3:7" x14ac:dyDescent="0.2">
      <c r="C906" s="293"/>
      <c r="D906" s="280"/>
      <c r="E906" s="280"/>
      <c r="F906" s="280"/>
      <c r="G906" s="293"/>
    </row>
    <row r="907" spans="3:7" x14ac:dyDescent="0.2">
      <c r="C907" s="293"/>
      <c r="D907" s="280"/>
      <c r="E907" s="280"/>
      <c r="F907" s="280"/>
      <c r="G907" s="293"/>
    </row>
    <row r="908" spans="3:7" x14ac:dyDescent="0.2">
      <c r="C908" s="293"/>
      <c r="D908" s="280"/>
      <c r="E908" s="280"/>
      <c r="F908" s="280"/>
      <c r="G908" s="293"/>
    </row>
    <row r="909" spans="3:7" x14ac:dyDescent="0.2">
      <c r="C909" s="293"/>
      <c r="D909" s="280"/>
      <c r="E909" s="280"/>
      <c r="F909" s="280"/>
      <c r="G909" s="293"/>
    </row>
    <row r="910" spans="3:7" x14ac:dyDescent="0.2">
      <c r="C910" s="293"/>
      <c r="D910" s="280"/>
      <c r="E910" s="280"/>
      <c r="F910" s="280"/>
      <c r="G910" s="293"/>
    </row>
    <row r="911" spans="3:7" x14ac:dyDescent="0.2">
      <c r="C911" s="293"/>
      <c r="D911" s="280"/>
      <c r="E911" s="280"/>
      <c r="F911" s="280"/>
      <c r="G911" s="293"/>
    </row>
    <row r="912" spans="3:7" x14ac:dyDescent="0.2">
      <c r="C912" s="293"/>
      <c r="D912" s="280"/>
      <c r="E912" s="280"/>
      <c r="F912" s="280"/>
      <c r="G912" s="293"/>
    </row>
    <row r="913" spans="3:7" x14ac:dyDescent="0.2">
      <c r="C913" s="293"/>
      <c r="D913" s="280"/>
      <c r="E913" s="280"/>
      <c r="F913" s="280"/>
      <c r="G913" s="293"/>
    </row>
    <row r="914" spans="3:7" x14ac:dyDescent="0.2">
      <c r="C914" s="293"/>
      <c r="D914" s="280"/>
      <c r="E914" s="280"/>
      <c r="F914" s="280"/>
      <c r="G914" s="293"/>
    </row>
    <row r="915" spans="3:7" x14ac:dyDescent="0.2">
      <c r="C915" s="293"/>
      <c r="D915" s="280"/>
      <c r="E915" s="280"/>
      <c r="F915" s="280"/>
      <c r="G915" s="293"/>
    </row>
    <row r="916" spans="3:7" x14ac:dyDescent="0.2">
      <c r="C916" s="293"/>
      <c r="D916" s="280"/>
      <c r="E916" s="280"/>
      <c r="F916" s="280"/>
      <c r="G916" s="293"/>
    </row>
    <row r="917" spans="3:7" x14ac:dyDescent="0.2">
      <c r="C917" s="293"/>
      <c r="D917" s="280"/>
      <c r="E917" s="280"/>
      <c r="F917" s="280"/>
      <c r="G917" s="293"/>
    </row>
    <row r="918" spans="3:7" x14ac:dyDescent="0.2">
      <c r="C918" s="293"/>
      <c r="D918" s="280"/>
      <c r="E918" s="280"/>
      <c r="F918" s="280"/>
      <c r="G918" s="293"/>
    </row>
    <row r="919" spans="3:7" x14ac:dyDescent="0.2">
      <c r="C919" s="293"/>
      <c r="D919" s="280"/>
      <c r="E919" s="280"/>
      <c r="F919" s="280"/>
      <c r="G919" s="293"/>
    </row>
    <row r="920" spans="3:7" x14ac:dyDescent="0.2">
      <c r="C920" s="293"/>
      <c r="D920" s="280"/>
      <c r="E920" s="280"/>
      <c r="F920" s="280"/>
      <c r="G920" s="293"/>
    </row>
    <row r="921" spans="3:7" x14ac:dyDescent="0.2">
      <c r="C921" s="293"/>
      <c r="D921" s="280"/>
      <c r="E921" s="280"/>
      <c r="F921" s="280"/>
      <c r="G921" s="293"/>
    </row>
    <row r="922" spans="3:7" x14ac:dyDescent="0.2">
      <c r="C922" s="293"/>
      <c r="D922" s="280"/>
      <c r="E922" s="280"/>
      <c r="F922" s="280"/>
      <c r="G922" s="293"/>
    </row>
    <row r="923" spans="3:7" x14ac:dyDescent="0.2">
      <c r="C923" s="293"/>
      <c r="D923" s="280"/>
      <c r="E923" s="280"/>
      <c r="F923" s="280"/>
      <c r="G923" s="293"/>
    </row>
    <row r="924" spans="3:7" x14ac:dyDescent="0.2">
      <c r="C924" s="293"/>
      <c r="D924" s="280"/>
      <c r="E924" s="280"/>
      <c r="F924" s="280"/>
      <c r="G924" s="293"/>
    </row>
    <row r="925" spans="3:7" x14ac:dyDescent="0.2">
      <c r="C925" s="293"/>
      <c r="D925" s="280"/>
      <c r="E925" s="280"/>
      <c r="F925" s="280"/>
      <c r="G925" s="293"/>
    </row>
    <row r="926" spans="3:7" x14ac:dyDescent="0.2">
      <c r="C926" s="293"/>
      <c r="D926" s="280"/>
      <c r="E926" s="280"/>
      <c r="F926" s="280"/>
      <c r="G926" s="293"/>
    </row>
    <row r="927" spans="3:7" x14ac:dyDescent="0.2">
      <c r="C927" s="293"/>
      <c r="D927" s="280"/>
      <c r="E927" s="280"/>
      <c r="F927" s="280"/>
      <c r="G927" s="293"/>
    </row>
    <row r="928" spans="3:7" x14ac:dyDescent="0.2">
      <c r="C928" s="293"/>
      <c r="D928" s="280"/>
      <c r="E928" s="280"/>
      <c r="F928" s="280"/>
      <c r="G928" s="293"/>
    </row>
    <row r="929" spans="3:7" x14ac:dyDescent="0.2">
      <c r="C929" s="293"/>
      <c r="D929" s="280"/>
      <c r="E929" s="280"/>
      <c r="F929" s="280"/>
      <c r="G929" s="293"/>
    </row>
    <row r="930" spans="3:7" x14ac:dyDescent="0.2">
      <c r="C930" s="293"/>
      <c r="D930" s="280"/>
      <c r="E930" s="280"/>
      <c r="F930" s="280"/>
      <c r="G930" s="293"/>
    </row>
    <row r="931" spans="3:7" x14ac:dyDescent="0.2">
      <c r="C931" s="293"/>
      <c r="D931" s="280"/>
      <c r="E931" s="280"/>
      <c r="F931" s="280"/>
      <c r="G931" s="293"/>
    </row>
    <row r="932" spans="3:7" x14ac:dyDescent="0.2">
      <c r="C932" s="293"/>
      <c r="D932" s="280"/>
      <c r="E932" s="280"/>
      <c r="F932" s="280"/>
      <c r="G932" s="293"/>
    </row>
    <row r="933" spans="3:7" x14ac:dyDescent="0.2">
      <c r="C933" s="293"/>
      <c r="D933" s="280"/>
      <c r="E933" s="280"/>
      <c r="F933" s="280"/>
      <c r="G933" s="293"/>
    </row>
    <row r="934" spans="3:7" x14ac:dyDescent="0.2">
      <c r="C934" s="293"/>
      <c r="D934" s="280"/>
      <c r="E934" s="280"/>
      <c r="F934" s="280"/>
      <c r="G934" s="293"/>
    </row>
    <row r="935" spans="3:7" x14ac:dyDescent="0.2">
      <c r="C935" s="293"/>
      <c r="D935" s="280"/>
      <c r="E935" s="280"/>
      <c r="F935" s="280"/>
      <c r="G935" s="293"/>
    </row>
    <row r="936" spans="3:7" x14ac:dyDescent="0.2">
      <c r="C936" s="293"/>
      <c r="D936" s="280"/>
      <c r="E936" s="280"/>
      <c r="F936" s="280"/>
      <c r="G936" s="293"/>
    </row>
    <row r="937" spans="3:7" x14ac:dyDescent="0.2">
      <c r="C937" s="293"/>
      <c r="D937" s="280"/>
      <c r="E937" s="280"/>
      <c r="F937" s="280"/>
      <c r="G937" s="293"/>
    </row>
    <row r="938" spans="3:7" x14ac:dyDescent="0.2">
      <c r="C938" s="293"/>
      <c r="D938" s="280"/>
      <c r="E938" s="280"/>
      <c r="F938" s="280"/>
      <c r="G938" s="293"/>
    </row>
    <row r="939" spans="3:7" x14ac:dyDescent="0.2">
      <c r="C939" s="293"/>
      <c r="D939" s="280"/>
      <c r="E939" s="280"/>
      <c r="F939" s="280"/>
      <c r="G939" s="293"/>
    </row>
    <row r="940" spans="3:7" x14ac:dyDescent="0.2">
      <c r="C940" s="293"/>
      <c r="D940" s="280"/>
      <c r="E940" s="280"/>
      <c r="F940" s="280"/>
      <c r="G940" s="293"/>
    </row>
    <row r="941" spans="3:7" x14ac:dyDescent="0.2">
      <c r="C941" s="293"/>
      <c r="D941" s="280"/>
      <c r="E941" s="280"/>
      <c r="F941" s="280"/>
      <c r="G941" s="293"/>
    </row>
    <row r="942" spans="3:7" x14ac:dyDescent="0.2">
      <c r="C942" s="293"/>
      <c r="D942" s="280"/>
      <c r="E942" s="280"/>
      <c r="F942" s="280"/>
      <c r="G942" s="293"/>
    </row>
    <row r="943" spans="3:7" x14ac:dyDescent="0.2">
      <c r="C943" s="293"/>
      <c r="D943" s="280"/>
      <c r="E943" s="280"/>
      <c r="F943" s="280"/>
      <c r="G943" s="293"/>
    </row>
    <row r="944" spans="3:7" x14ac:dyDescent="0.2">
      <c r="C944" s="293"/>
      <c r="D944" s="280"/>
      <c r="E944" s="280"/>
      <c r="F944" s="280"/>
      <c r="G944" s="293"/>
    </row>
    <row r="945" spans="3:7" x14ac:dyDescent="0.2">
      <c r="C945" s="293"/>
      <c r="D945" s="280"/>
      <c r="E945" s="280"/>
      <c r="F945" s="280"/>
      <c r="G945" s="293"/>
    </row>
    <row r="946" spans="3:7" x14ac:dyDescent="0.2">
      <c r="C946" s="293"/>
      <c r="D946" s="280"/>
      <c r="E946" s="280"/>
      <c r="F946" s="280"/>
      <c r="G946" s="293"/>
    </row>
    <row r="947" spans="3:7" x14ac:dyDescent="0.2">
      <c r="C947" s="293"/>
      <c r="D947" s="280"/>
      <c r="E947" s="280"/>
      <c r="F947" s="280"/>
      <c r="G947" s="293"/>
    </row>
    <row r="948" spans="3:7" x14ac:dyDescent="0.2">
      <c r="C948" s="293"/>
      <c r="D948" s="280"/>
      <c r="E948" s="280"/>
      <c r="F948" s="280"/>
      <c r="G948" s="293"/>
    </row>
    <row r="949" spans="3:7" x14ac:dyDescent="0.2">
      <c r="C949" s="293"/>
      <c r="D949" s="280"/>
      <c r="E949" s="280"/>
      <c r="F949" s="280"/>
      <c r="G949" s="293"/>
    </row>
    <row r="950" spans="3:7" x14ac:dyDescent="0.2">
      <c r="C950" s="293"/>
      <c r="D950" s="280"/>
      <c r="E950" s="280"/>
      <c r="F950" s="280"/>
      <c r="G950" s="293"/>
    </row>
    <row r="951" spans="3:7" x14ac:dyDescent="0.2">
      <c r="C951" s="293"/>
      <c r="D951" s="280"/>
      <c r="E951" s="280"/>
      <c r="F951" s="280"/>
      <c r="G951" s="293"/>
    </row>
    <row r="952" spans="3:7" x14ac:dyDescent="0.2">
      <c r="C952" s="293"/>
      <c r="D952" s="280"/>
      <c r="E952" s="280"/>
      <c r="F952" s="280"/>
      <c r="G952" s="293"/>
    </row>
    <row r="953" spans="3:7" x14ac:dyDescent="0.2">
      <c r="C953" s="293"/>
      <c r="D953" s="280"/>
      <c r="E953" s="280"/>
      <c r="F953" s="280"/>
      <c r="G953" s="293"/>
    </row>
    <row r="954" spans="3:7" x14ac:dyDescent="0.2">
      <c r="C954" s="293"/>
      <c r="D954" s="280"/>
      <c r="E954" s="280"/>
      <c r="F954" s="280"/>
      <c r="G954" s="293"/>
    </row>
    <row r="955" spans="3:7" x14ac:dyDescent="0.2">
      <c r="C955" s="293"/>
      <c r="D955" s="280"/>
      <c r="E955" s="280"/>
      <c r="F955" s="280"/>
      <c r="G955" s="293"/>
    </row>
    <row r="956" spans="3:7" x14ac:dyDescent="0.2">
      <c r="C956" s="293"/>
      <c r="D956" s="280"/>
      <c r="E956" s="280"/>
      <c r="F956" s="280"/>
      <c r="G956" s="293"/>
    </row>
    <row r="957" spans="3:7" x14ac:dyDescent="0.2">
      <c r="C957" s="293"/>
      <c r="D957" s="280"/>
      <c r="E957" s="280"/>
      <c r="F957" s="280"/>
      <c r="G957" s="293"/>
    </row>
    <row r="958" spans="3:7" x14ac:dyDescent="0.2">
      <c r="C958" s="293"/>
      <c r="D958" s="280"/>
      <c r="E958" s="280"/>
      <c r="F958" s="280"/>
      <c r="G958" s="293"/>
    </row>
    <row r="959" spans="3:7" x14ac:dyDescent="0.2">
      <c r="C959" s="293"/>
      <c r="D959" s="280"/>
      <c r="E959" s="280"/>
      <c r="F959" s="280"/>
      <c r="G959" s="293"/>
    </row>
    <row r="960" spans="3:7" x14ac:dyDescent="0.2">
      <c r="C960" s="293"/>
      <c r="D960" s="280"/>
      <c r="E960" s="280"/>
      <c r="F960" s="280"/>
      <c r="G960" s="293"/>
    </row>
    <row r="961" spans="3:7" x14ac:dyDescent="0.2">
      <c r="C961" s="293"/>
      <c r="D961" s="280"/>
      <c r="E961" s="280"/>
      <c r="F961" s="280"/>
      <c r="G961" s="293"/>
    </row>
    <row r="962" spans="3:7" x14ac:dyDescent="0.2">
      <c r="C962" s="293"/>
      <c r="D962" s="280"/>
      <c r="E962" s="280"/>
      <c r="F962" s="280"/>
      <c r="G962" s="293"/>
    </row>
    <row r="963" spans="3:7" x14ac:dyDescent="0.2">
      <c r="C963" s="293"/>
      <c r="D963" s="280"/>
      <c r="E963" s="280"/>
      <c r="F963" s="280"/>
      <c r="G963" s="293"/>
    </row>
    <row r="964" spans="3:7" x14ac:dyDescent="0.2">
      <c r="C964" s="293"/>
      <c r="D964" s="280"/>
      <c r="E964" s="280"/>
      <c r="F964" s="280"/>
      <c r="G964" s="293"/>
    </row>
    <row r="965" spans="3:7" x14ac:dyDescent="0.2">
      <c r="C965" s="293"/>
      <c r="D965" s="280"/>
      <c r="E965" s="280"/>
      <c r="F965" s="280"/>
      <c r="G965" s="293"/>
    </row>
    <row r="966" spans="3:7" x14ac:dyDescent="0.2">
      <c r="C966" s="293"/>
      <c r="D966" s="280"/>
      <c r="E966" s="280"/>
      <c r="F966" s="280"/>
      <c r="G966" s="293"/>
    </row>
    <row r="967" spans="3:7" x14ac:dyDescent="0.2">
      <c r="C967" s="293"/>
      <c r="D967" s="280"/>
      <c r="E967" s="280"/>
      <c r="F967" s="280"/>
      <c r="G967" s="293"/>
    </row>
    <row r="968" spans="3:7" x14ac:dyDescent="0.2">
      <c r="C968" s="293"/>
      <c r="D968" s="280"/>
      <c r="E968" s="280"/>
      <c r="F968" s="280"/>
      <c r="G968" s="293"/>
    </row>
    <row r="969" spans="3:7" x14ac:dyDescent="0.2">
      <c r="C969" s="293"/>
      <c r="D969" s="280"/>
      <c r="E969" s="280"/>
      <c r="F969" s="280"/>
      <c r="G969" s="293"/>
    </row>
    <row r="970" spans="3:7" x14ac:dyDescent="0.2">
      <c r="C970" s="293"/>
      <c r="D970" s="280"/>
      <c r="E970" s="280"/>
      <c r="F970" s="280"/>
      <c r="G970" s="293"/>
    </row>
    <row r="971" spans="3:7" x14ac:dyDescent="0.2">
      <c r="C971" s="293"/>
      <c r="D971" s="280"/>
      <c r="E971" s="280"/>
      <c r="F971" s="280"/>
      <c r="G971" s="293"/>
    </row>
    <row r="972" spans="3:7" x14ac:dyDescent="0.2">
      <c r="C972" s="293"/>
      <c r="D972" s="280"/>
      <c r="E972" s="280"/>
      <c r="F972" s="280"/>
      <c r="G972" s="293"/>
    </row>
    <row r="973" spans="3:7" x14ac:dyDescent="0.2">
      <c r="C973" s="293"/>
      <c r="D973" s="280"/>
      <c r="E973" s="280"/>
      <c r="F973" s="280"/>
      <c r="G973" s="293"/>
    </row>
    <row r="974" spans="3:7" x14ac:dyDescent="0.2">
      <c r="C974" s="293"/>
      <c r="D974" s="280"/>
      <c r="E974" s="280"/>
      <c r="F974" s="280"/>
      <c r="G974" s="293"/>
    </row>
    <row r="975" spans="3:7" x14ac:dyDescent="0.2">
      <c r="C975" s="293"/>
      <c r="D975" s="280"/>
      <c r="E975" s="280"/>
      <c r="F975" s="280"/>
      <c r="G975" s="293"/>
    </row>
    <row r="976" spans="3:7" x14ac:dyDescent="0.2">
      <c r="C976" s="293"/>
      <c r="D976" s="280"/>
      <c r="E976" s="280"/>
      <c r="F976" s="280"/>
      <c r="G976" s="293"/>
    </row>
    <row r="977" spans="3:7" x14ac:dyDescent="0.2">
      <c r="C977" s="293"/>
      <c r="D977" s="280"/>
      <c r="E977" s="280"/>
      <c r="F977" s="280"/>
      <c r="G977" s="293"/>
    </row>
    <row r="978" spans="3:7" x14ac:dyDescent="0.2">
      <c r="C978" s="293"/>
      <c r="D978" s="280"/>
      <c r="E978" s="280"/>
      <c r="F978" s="280"/>
      <c r="G978" s="293"/>
    </row>
    <row r="979" spans="3:7" x14ac:dyDescent="0.2">
      <c r="C979" s="293"/>
      <c r="D979" s="280"/>
      <c r="E979" s="280"/>
      <c r="F979" s="280"/>
      <c r="G979" s="293"/>
    </row>
    <row r="980" spans="3:7" x14ac:dyDescent="0.2">
      <c r="C980" s="293"/>
      <c r="D980" s="280"/>
      <c r="E980" s="280"/>
      <c r="F980" s="280"/>
      <c r="G980" s="293"/>
    </row>
    <row r="981" spans="3:7" x14ac:dyDescent="0.2">
      <c r="C981" s="293"/>
      <c r="D981" s="280"/>
      <c r="E981" s="280"/>
      <c r="F981" s="280"/>
      <c r="G981" s="293"/>
    </row>
    <row r="982" spans="3:7" x14ac:dyDescent="0.2">
      <c r="C982" s="293"/>
      <c r="D982" s="280"/>
      <c r="E982" s="280"/>
      <c r="F982" s="280"/>
      <c r="G982" s="293"/>
    </row>
    <row r="983" spans="3:7" x14ac:dyDescent="0.2">
      <c r="C983" s="293"/>
      <c r="D983" s="280"/>
      <c r="E983" s="280"/>
      <c r="F983" s="280"/>
      <c r="G983" s="293"/>
    </row>
    <row r="984" spans="3:7" x14ac:dyDescent="0.2">
      <c r="C984" s="293"/>
      <c r="D984" s="280"/>
      <c r="E984" s="280"/>
      <c r="F984" s="280"/>
      <c r="G984" s="293"/>
    </row>
    <row r="985" spans="3:7" x14ac:dyDescent="0.2">
      <c r="C985" s="293"/>
      <c r="D985" s="280"/>
      <c r="E985" s="280"/>
      <c r="F985" s="280"/>
      <c r="G985" s="293"/>
    </row>
    <row r="986" spans="3:7" x14ac:dyDescent="0.2">
      <c r="C986" s="293"/>
      <c r="D986" s="280"/>
      <c r="E986" s="280"/>
      <c r="F986" s="280"/>
      <c r="G986" s="293"/>
    </row>
    <row r="987" spans="3:7" x14ac:dyDescent="0.2">
      <c r="C987" s="293"/>
      <c r="D987" s="280"/>
      <c r="E987" s="280"/>
      <c r="F987" s="280"/>
      <c r="G987" s="293"/>
    </row>
    <row r="988" spans="3:7" x14ac:dyDescent="0.2">
      <c r="C988" s="293"/>
      <c r="D988" s="280"/>
      <c r="E988" s="280"/>
      <c r="F988" s="280"/>
      <c r="G988" s="293"/>
    </row>
    <row r="989" spans="3:7" x14ac:dyDescent="0.2">
      <c r="C989" s="293"/>
      <c r="D989" s="280"/>
      <c r="E989" s="280"/>
      <c r="F989" s="280"/>
      <c r="G989" s="293"/>
    </row>
    <row r="990" spans="3:7" x14ac:dyDescent="0.2">
      <c r="C990" s="293"/>
      <c r="D990" s="280"/>
      <c r="E990" s="280"/>
      <c r="F990" s="280"/>
      <c r="G990" s="293"/>
    </row>
    <row r="991" spans="3:7" x14ac:dyDescent="0.2">
      <c r="C991" s="293"/>
      <c r="D991" s="280"/>
      <c r="E991" s="280"/>
      <c r="F991" s="280"/>
      <c r="G991" s="293"/>
    </row>
    <row r="992" spans="3:7" x14ac:dyDescent="0.2">
      <c r="C992" s="293"/>
      <c r="D992" s="280"/>
      <c r="E992" s="280"/>
      <c r="F992" s="280"/>
      <c r="G992" s="293"/>
    </row>
    <row r="993" spans="3:7" x14ac:dyDescent="0.2">
      <c r="C993" s="293"/>
      <c r="D993" s="280"/>
      <c r="E993" s="280"/>
      <c r="F993" s="280"/>
      <c r="G993" s="293"/>
    </row>
    <row r="994" spans="3:7" x14ac:dyDescent="0.2">
      <c r="C994" s="293"/>
      <c r="D994" s="280"/>
      <c r="E994" s="280"/>
      <c r="F994" s="280"/>
      <c r="G994" s="293"/>
    </row>
    <row r="995" spans="3:7" x14ac:dyDescent="0.2">
      <c r="C995" s="293"/>
      <c r="D995" s="280"/>
      <c r="E995" s="280"/>
      <c r="F995" s="280"/>
      <c r="G995" s="293"/>
    </row>
    <row r="996" spans="3:7" x14ac:dyDescent="0.2">
      <c r="C996" s="293"/>
      <c r="D996" s="280"/>
      <c r="E996" s="280"/>
      <c r="F996" s="280"/>
      <c r="G996" s="293"/>
    </row>
    <row r="997" spans="3:7" x14ac:dyDescent="0.2">
      <c r="C997" s="293"/>
      <c r="D997" s="280"/>
      <c r="E997" s="280"/>
      <c r="F997" s="280"/>
      <c r="G997" s="293"/>
    </row>
    <row r="998" spans="3:7" x14ac:dyDescent="0.2">
      <c r="C998" s="293"/>
      <c r="D998" s="280"/>
      <c r="E998" s="280"/>
      <c r="F998" s="280"/>
      <c r="G998" s="293"/>
    </row>
    <row r="999" spans="3:7" x14ac:dyDescent="0.2">
      <c r="C999" s="293"/>
      <c r="D999" s="280"/>
      <c r="E999" s="280"/>
      <c r="F999" s="280"/>
      <c r="G999" s="293"/>
    </row>
    <row r="1000" spans="3:7" x14ac:dyDescent="0.2">
      <c r="C1000" s="293"/>
      <c r="D1000" s="280"/>
      <c r="E1000" s="280"/>
      <c r="F1000" s="280"/>
      <c r="G1000" s="293"/>
    </row>
    <row r="1001" spans="3:7" x14ac:dyDescent="0.2">
      <c r="C1001" s="293"/>
      <c r="D1001" s="280"/>
      <c r="E1001" s="280"/>
      <c r="F1001" s="280"/>
      <c r="G1001" s="293"/>
    </row>
    <row r="1002" spans="3:7" x14ac:dyDescent="0.2">
      <c r="C1002" s="293"/>
      <c r="D1002" s="280"/>
      <c r="E1002" s="280"/>
      <c r="F1002" s="280"/>
      <c r="G1002" s="293"/>
    </row>
    <row r="1003" spans="3:7" x14ac:dyDescent="0.2">
      <c r="C1003" s="293"/>
      <c r="D1003" s="280"/>
      <c r="E1003" s="280"/>
      <c r="F1003" s="280"/>
      <c r="G1003" s="293"/>
    </row>
    <row r="1004" spans="3:7" x14ac:dyDescent="0.2">
      <c r="C1004" s="293"/>
      <c r="D1004" s="280"/>
      <c r="E1004" s="280"/>
      <c r="F1004" s="280"/>
      <c r="G1004" s="293"/>
    </row>
    <row r="1005" spans="3:7" x14ac:dyDescent="0.2">
      <c r="C1005" s="293"/>
      <c r="D1005" s="280"/>
      <c r="E1005" s="280"/>
      <c r="F1005" s="280"/>
      <c r="G1005" s="293"/>
    </row>
    <row r="1006" spans="3:7" x14ac:dyDescent="0.2">
      <c r="C1006" s="293"/>
      <c r="D1006" s="280"/>
      <c r="E1006" s="280"/>
      <c r="F1006" s="280"/>
      <c r="G1006" s="293"/>
    </row>
    <row r="1007" spans="3:7" x14ac:dyDescent="0.2">
      <c r="C1007" s="293"/>
      <c r="D1007" s="280"/>
      <c r="E1007" s="280"/>
      <c r="F1007" s="280"/>
      <c r="G1007" s="293"/>
    </row>
    <row r="1008" spans="3:7" x14ac:dyDescent="0.2">
      <c r="C1008" s="293"/>
      <c r="D1008" s="280"/>
      <c r="E1008" s="280"/>
      <c r="F1008" s="280"/>
      <c r="G1008" s="293"/>
    </row>
    <row r="1009" spans="3:7" x14ac:dyDescent="0.2">
      <c r="C1009" s="293"/>
      <c r="D1009" s="280"/>
      <c r="E1009" s="280"/>
      <c r="F1009" s="280"/>
      <c r="G1009" s="293"/>
    </row>
    <row r="1010" spans="3:7" x14ac:dyDescent="0.2">
      <c r="C1010" s="293"/>
      <c r="D1010" s="280"/>
      <c r="E1010" s="280"/>
      <c r="F1010" s="280"/>
      <c r="G1010" s="293"/>
    </row>
    <row r="1011" spans="3:7" x14ac:dyDescent="0.2">
      <c r="C1011" s="293"/>
      <c r="D1011" s="280"/>
      <c r="E1011" s="280"/>
      <c r="F1011" s="280"/>
      <c r="G1011" s="293"/>
    </row>
    <row r="1012" spans="3:7" x14ac:dyDescent="0.2">
      <c r="C1012" s="293"/>
      <c r="D1012" s="280"/>
      <c r="E1012" s="280"/>
      <c r="F1012" s="280"/>
      <c r="G1012" s="293"/>
    </row>
    <row r="1013" spans="3:7" x14ac:dyDescent="0.2">
      <c r="C1013" s="293"/>
      <c r="D1013" s="280"/>
      <c r="E1013" s="280"/>
      <c r="F1013" s="280"/>
      <c r="G1013" s="293"/>
    </row>
    <row r="1014" spans="3:7" x14ac:dyDescent="0.2">
      <c r="C1014" s="293"/>
      <c r="D1014" s="280"/>
      <c r="E1014" s="280"/>
      <c r="F1014" s="280"/>
      <c r="G1014" s="293"/>
    </row>
    <row r="1015" spans="3:7" x14ac:dyDescent="0.2">
      <c r="C1015" s="293"/>
      <c r="D1015" s="280"/>
      <c r="E1015" s="280"/>
      <c r="F1015" s="280"/>
      <c r="G1015" s="293"/>
    </row>
    <row r="1016" spans="3:7" x14ac:dyDescent="0.2">
      <c r="C1016" s="293"/>
      <c r="D1016" s="280"/>
      <c r="E1016" s="280"/>
      <c r="F1016" s="280"/>
      <c r="G1016" s="293"/>
    </row>
    <row r="1017" spans="3:7" x14ac:dyDescent="0.2">
      <c r="C1017" s="293"/>
      <c r="D1017" s="280"/>
      <c r="E1017" s="280"/>
      <c r="F1017" s="280"/>
      <c r="G1017" s="293"/>
    </row>
    <row r="1018" spans="3:7" x14ac:dyDescent="0.2">
      <c r="C1018" s="293"/>
      <c r="D1018" s="280"/>
      <c r="E1018" s="280"/>
      <c r="F1018" s="280"/>
      <c r="G1018" s="293"/>
    </row>
    <row r="1019" spans="3:7" x14ac:dyDescent="0.2">
      <c r="C1019" s="293"/>
      <c r="D1019" s="280"/>
      <c r="E1019" s="280"/>
      <c r="F1019" s="280"/>
      <c r="G1019" s="293"/>
    </row>
    <row r="1020" spans="3:7" x14ac:dyDescent="0.2">
      <c r="C1020" s="293"/>
      <c r="D1020" s="280"/>
      <c r="E1020" s="280"/>
      <c r="F1020" s="280"/>
      <c r="G1020" s="293"/>
    </row>
    <row r="1021" spans="3:7" x14ac:dyDescent="0.2">
      <c r="C1021" s="293"/>
      <c r="D1021" s="280"/>
      <c r="E1021" s="280"/>
      <c r="F1021" s="280"/>
      <c r="G1021" s="293"/>
    </row>
    <row r="1022" spans="3:7" x14ac:dyDescent="0.2">
      <c r="C1022" s="293"/>
      <c r="D1022" s="280"/>
      <c r="E1022" s="280"/>
      <c r="F1022" s="280"/>
      <c r="G1022" s="293"/>
    </row>
    <row r="1023" spans="3:7" x14ac:dyDescent="0.2">
      <c r="C1023" s="293"/>
      <c r="D1023" s="280"/>
      <c r="E1023" s="280"/>
      <c r="F1023" s="280"/>
      <c r="G1023" s="293"/>
    </row>
    <row r="1024" spans="3:7" x14ac:dyDescent="0.2">
      <c r="C1024" s="293"/>
      <c r="D1024" s="280"/>
      <c r="E1024" s="280"/>
      <c r="F1024" s="280"/>
      <c r="G1024" s="293"/>
    </row>
    <row r="1025" spans="3:7" x14ac:dyDescent="0.2">
      <c r="C1025" s="293"/>
      <c r="D1025" s="280"/>
      <c r="E1025" s="280"/>
      <c r="F1025" s="280"/>
      <c r="G1025" s="293"/>
    </row>
    <row r="1026" spans="3:7" x14ac:dyDescent="0.2">
      <c r="C1026" s="293"/>
      <c r="D1026" s="280"/>
      <c r="E1026" s="280"/>
      <c r="F1026" s="280"/>
      <c r="G1026" s="293"/>
    </row>
    <row r="1027" spans="3:7" x14ac:dyDescent="0.2">
      <c r="C1027" s="293"/>
      <c r="D1027" s="280"/>
      <c r="E1027" s="280"/>
      <c r="F1027" s="280"/>
      <c r="G1027" s="293"/>
    </row>
    <row r="1028" spans="3:7" x14ac:dyDescent="0.2">
      <c r="C1028" s="293"/>
      <c r="D1028" s="280"/>
      <c r="E1028" s="280"/>
      <c r="F1028" s="280"/>
      <c r="G1028" s="293"/>
    </row>
    <row r="1029" spans="3:7" x14ac:dyDescent="0.2">
      <c r="C1029" s="293"/>
      <c r="D1029" s="280"/>
      <c r="E1029" s="280"/>
      <c r="F1029" s="280"/>
      <c r="G1029" s="293"/>
    </row>
    <row r="1030" spans="3:7" x14ac:dyDescent="0.2">
      <c r="C1030" s="293"/>
      <c r="D1030" s="280"/>
      <c r="E1030" s="280"/>
      <c r="F1030" s="280"/>
      <c r="G1030" s="293"/>
    </row>
    <row r="1031" spans="3:7" x14ac:dyDescent="0.2">
      <c r="C1031" s="293"/>
      <c r="D1031" s="280"/>
      <c r="E1031" s="280"/>
      <c r="F1031" s="280"/>
      <c r="G1031" s="293"/>
    </row>
    <row r="1032" spans="3:7" x14ac:dyDescent="0.2">
      <c r="C1032" s="293"/>
      <c r="D1032" s="280"/>
      <c r="E1032" s="280"/>
      <c r="F1032" s="280"/>
      <c r="G1032" s="293"/>
    </row>
    <row r="1033" spans="3:7" x14ac:dyDescent="0.2">
      <c r="C1033" s="293"/>
      <c r="D1033" s="280"/>
      <c r="E1033" s="280"/>
      <c r="F1033" s="280"/>
      <c r="G1033" s="293"/>
    </row>
    <row r="1034" spans="3:7" x14ac:dyDescent="0.2">
      <c r="C1034" s="293"/>
      <c r="D1034" s="280"/>
      <c r="E1034" s="280"/>
      <c r="F1034" s="280"/>
      <c r="G1034" s="293"/>
    </row>
    <row r="1035" spans="3:7" x14ac:dyDescent="0.2">
      <c r="C1035" s="293"/>
      <c r="D1035" s="280"/>
      <c r="E1035" s="280"/>
      <c r="F1035" s="280"/>
      <c r="G1035" s="293"/>
    </row>
    <row r="1036" spans="3:7" x14ac:dyDescent="0.2">
      <c r="C1036" s="293"/>
      <c r="D1036" s="280"/>
      <c r="E1036" s="280"/>
      <c r="F1036" s="280"/>
      <c r="G1036" s="293"/>
    </row>
    <row r="1037" spans="3:7" x14ac:dyDescent="0.2">
      <c r="C1037" s="293"/>
      <c r="D1037" s="280"/>
      <c r="E1037" s="280"/>
      <c r="F1037" s="280"/>
      <c r="G1037" s="293"/>
    </row>
    <row r="1038" spans="3:7" x14ac:dyDescent="0.2">
      <c r="C1038" s="293"/>
      <c r="D1038" s="280"/>
      <c r="E1038" s="280"/>
      <c r="F1038" s="280"/>
      <c r="G1038" s="293"/>
    </row>
    <row r="1039" spans="3:7" x14ac:dyDescent="0.2">
      <c r="C1039" s="293"/>
      <c r="D1039" s="280"/>
      <c r="E1039" s="280"/>
      <c r="F1039" s="280"/>
      <c r="G1039" s="293"/>
    </row>
    <row r="1040" spans="3:7" x14ac:dyDescent="0.2">
      <c r="C1040" s="293"/>
      <c r="D1040" s="280"/>
      <c r="E1040" s="280"/>
      <c r="F1040" s="280"/>
      <c r="G1040" s="293"/>
    </row>
    <row r="1041" spans="3:7" x14ac:dyDescent="0.2">
      <c r="C1041" s="293"/>
      <c r="D1041" s="280"/>
      <c r="E1041" s="280"/>
      <c r="F1041" s="280"/>
      <c r="G1041" s="293"/>
    </row>
    <row r="1042" spans="3:7" x14ac:dyDescent="0.2">
      <c r="C1042" s="293"/>
      <c r="D1042" s="280"/>
      <c r="E1042" s="280"/>
      <c r="F1042" s="280"/>
      <c r="G1042" s="293"/>
    </row>
    <row r="1043" spans="3:7" x14ac:dyDescent="0.2">
      <c r="C1043" s="293"/>
      <c r="D1043" s="280"/>
      <c r="E1043" s="280"/>
      <c r="F1043" s="280"/>
      <c r="G1043" s="293"/>
    </row>
    <row r="1044" spans="3:7" x14ac:dyDescent="0.2">
      <c r="C1044" s="293"/>
      <c r="D1044" s="280"/>
      <c r="E1044" s="280"/>
      <c r="F1044" s="280"/>
      <c r="G1044" s="293"/>
    </row>
    <row r="1045" spans="3:7" x14ac:dyDescent="0.2">
      <c r="C1045" s="293"/>
      <c r="D1045" s="280"/>
      <c r="E1045" s="280"/>
      <c r="F1045" s="280"/>
      <c r="G1045" s="293"/>
    </row>
    <row r="1046" spans="3:7" x14ac:dyDescent="0.2">
      <c r="C1046" s="293"/>
      <c r="D1046" s="280"/>
      <c r="E1046" s="280"/>
      <c r="F1046" s="280"/>
      <c r="G1046" s="293"/>
    </row>
    <row r="1047" spans="3:7" x14ac:dyDescent="0.2">
      <c r="C1047" s="293"/>
      <c r="D1047" s="280"/>
      <c r="E1047" s="280"/>
      <c r="F1047" s="280"/>
      <c r="G1047" s="293"/>
    </row>
    <row r="1048" spans="3:7" x14ac:dyDescent="0.2">
      <c r="C1048" s="293"/>
      <c r="D1048" s="280"/>
      <c r="E1048" s="280"/>
      <c r="F1048" s="280"/>
      <c r="G1048" s="293"/>
    </row>
    <row r="1049" spans="3:7" x14ac:dyDescent="0.2">
      <c r="C1049" s="293"/>
      <c r="D1049" s="280"/>
      <c r="E1049" s="280"/>
      <c r="F1049" s="280"/>
      <c r="G1049" s="293"/>
    </row>
    <row r="1050" spans="3:7" x14ac:dyDescent="0.2">
      <c r="C1050" s="293"/>
      <c r="D1050" s="280"/>
      <c r="E1050" s="280"/>
      <c r="F1050" s="280"/>
      <c r="G1050" s="293"/>
    </row>
    <row r="1051" spans="3:7" x14ac:dyDescent="0.2">
      <c r="C1051" s="293"/>
      <c r="D1051" s="280"/>
      <c r="E1051" s="280"/>
      <c r="F1051" s="280"/>
      <c r="G1051" s="293"/>
    </row>
    <row r="1052" spans="3:7" x14ac:dyDescent="0.2">
      <c r="C1052" s="293"/>
      <c r="D1052" s="280"/>
      <c r="E1052" s="280"/>
      <c r="F1052" s="280"/>
      <c r="G1052" s="293"/>
    </row>
    <row r="1053" spans="3:7" x14ac:dyDescent="0.2">
      <c r="C1053" s="293"/>
      <c r="D1053" s="280"/>
      <c r="E1053" s="280"/>
      <c r="F1053" s="280"/>
      <c r="G1053" s="293"/>
    </row>
    <row r="1054" spans="3:7" x14ac:dyDescent="0.2">
      <c r="C1054" s="293"/>
      <c r="D1054" s="280"/>
      <c r="E1054" s="280"/>
      <c r="F1054" s="280"/>
      <c r="G1054" s="293"/>
    </row>
    <row r="1055" spans="3:7" x14ac:dyDescent="0.2">
      <c r="C1055" s="293"/>
      <c r="D1055" s="280"/>
      <c r="E1055" s="280"/>
      <c r="F1055" s="280"/>
      <c r="G1055" s="293"/>
    </row>
    <row r="1056" spans="3:7" x14ac:dyDescent="0.2">
      <c r="C1056" s="293"/>
      <c r="D1056" s="280"/>
      <c r="E1056" s="280"/>
      <c r="F1056" s="280"/>
      <c r="G1056" s="293"/>
    </row>
    <row r="1057" spans="3:7" x14ac:dyDescent="0.2">
      <c r="C1057" s="293"/>
      <c r="D1057" s="280"/>
      <c r="E1057" s="280"/>
      <c r="F1057" s="280"/>
      <c r="G1057" s="293"/>
    </row>
    <row r="1058" spans="3:7" x14ac:dyDescent="0.2">
      <c r="C1058" s="293"/>
      <c r="D1058" s="280"/>
      <c r="E1058" s="280"/>
      <c r="F1058" s="280"/>
      <c r="G1058" s="293"/>
    </row>
    <row r="1059" spans="3:7" x14ac:dyDescent="0.2">
      <c r="C1059" s="293"/>
      <c r="D1059" s="280"/>
      <c r="E1059" s="280"/>
      <c r="F1059" s="280"/>
      <c r="G1059" s="293"/>
    </row>
    <row r="1060" spans="3:7" x14ac:dyDescent="0.2">
      <c r="C1060" s="293"/>
      <c r="D1060" s="280"/>
      <c r="E1060" s="280"/>
      <c r="F1060" s="280"/>
      <c r="G1060" s="293"/>
    </row>
    <row r="1061" spans="3:7" x14ac:dyDescent="0.2">
      <c r="C1061" s="293"/>
      <c r="D1061" s="280"/>
      <c r="E1061" s="280"/>
      <c r="F1061" s="280"/>
      <c r="G1061" s="293"/>
    </row>
    <row r="1062" spans="3:7" x14ac:dyDescent="0.2">
      <c r="C1062" s="293"/>
      <c r="D1062" s="280"/>
      <c r="E1062" s="280"/>
      <c r="F1062" s="280"/>
      <c r="G1062" s="293"/>
    </row>
    <row r="1063" spans="3:7" x14ac:dyDescent="0.2">
      <c r="C1063" s="293"/>
      <c r="D1063" s="280"/>
      <c r="E1063" s="280"/>
      <c r="F1063" s="280"/>
      <c r="G1063" s="293"/>
    </row>
    <row r="1064" spans="3:7" x14ac:dyDescent="0.2">
      <c r="C1064" s="293"/>
      <c r="D1064" s="280"/>
      <c r="E1064" s="280"/>
      <c r="F1064" s="280"/>
      <c r="G1064" s="293"/>
    </row>
    <row r="1065" spans="3:7" x14ac:dyDescent="0.2">
      <c r="C1065" s="293"/>
      <c r="D1065" s="280"/>
      <c r="E1065" s="280"/>
      <c r="F1065" s="280"/>
      <c r="G1065" s="293"/>
    </row>
    <row r="1066" spans="3:7" x14ac:dyDescent="0.2">
      <c r="C1066" s="293"/>
      <c r="D1066" s="280"/>
      <c r="E1066" s="280"/>
      <c r="F1066" s="280"/>
      <c r="G1066" s="293"/>
    </row>
    <row r="1067" spans="3:7" x14ac:dyDescent="0.2">
      <c r="C1067" s="293"/>
      <c r="D1067" s="280"/>
      <c r="E1067" s="280"/>
      <c r="F1067" s="280"/>
      <c r="G1067" s="293"/>
    </row>
    <row r="1068" spans="3:7" x14ac:dyDescent="0.2">
      <c r="C1068" s="293"/>
      <c r="D1068" s="280"/>
      <c r="E1068" s="280"/>
      <c r="F1068" s="280"/>
      <c r="G1068" s="293"/>
    </row>
    <row r="1069" spans="3:7" x14ac:dyDescent="0.2">
      <c r="C1069" s="293"/>
      <c r="D1069" s="280"/>
      <c r="E1069" s="280"/>
      <c r="F1069" s="280"/>
      <c r="G1069" s="293"/>
    </row>
    <row r="1070" spans="3:7" x14ac:dyDescent="0.2">
      <c r="C1070" s="293"/>
      <c r="D1070" s="280"/>
      <c r="E1070" s="280"/>
      <c r="F1070" s="280"/>
      <c r="G1070" s="293"/>
    </row>
    <row r="1071" spans="3:7" x14ac:dyDescent="0.2">
      <c r="C1071" s="293"/>
      <c r="D1071" s="280"/>
      <c r="E1071" s="280"/>
      <c r="F1071" s="280"/>
      <c r="G1071" s="293"/>
    </row>
    <row r="1072" spans="3:7" x14ac:dyDescent="0.2">
      <c r="C1072" s="293"/>
      <c r="D1072" s="280"/>
      <c r="E1072" s="280"/>
      <c r="F1072" s="280"/>
      <c r="G1072" s="293"/>
    </row>
    <row r="1073" spans="3:7" x14ac:dyDescent="0.2">
      <c r="C1073" s="293"/>
      <c r="D1073" s="280"/>
      <c r="E1073" s="280"/>
      <c r="F1073" s="280"/>
      <c r="G1073" s="293"/>
    </row>
    <row r="1074" spans="3:7" x14ac:dyDescent="0.2">
      <c r="C1074" s="293"/>
      <c r="D1074" s="280"/>
      <c r="E1074" s="280"/>
      <c r="F1074" s="280"/>
      <c r="G1074" s="293"/>
    </row>
    <row r="1075" spans="3:7" x14ac:dyDescent="0.2">
      <c r="C1075" s="293"/>
      <c r="D1075" s="280"/>
      <c r="E1075" s="280"/>
      <c r="F1075" s="280"/>
      <c r="G1075" s="293"/>
    </row>
    <row r="1076" spans="3:7" x14ac:dyDescent="0.2">
      <c r="C1076" s="293"/>
      <c r="D1076" s="280"/>
      <c r="E1076" s="280"/>
      <c r="F1076" s="280"/>
      <c r="G1076" s="293"/>
    </row>
    <row r="1077" spans="3:7" x14ac:dyDescent="0.2">
      <c r="C1077" s="293"/>
      <c r="D1077" s="280"/>
      <c r="E1077" s="280"/>
      <c r="F1077" s="280"/>
      <c r="G1077" s="293"/>
    </row>
    <row r="1078" spans="3:7" x14ac:dyDescent="0.2">
      <c r="C1078" s="293"/>
      <c r="D1078" s="280"/>
      <c r="E1078" s="280"/>
      <c r="F1078" s="280"/>
      <c r="G1078" s="293"/>
    </row>
    <row r="1079" spans="3:7" x14ac:dyDescent="0.2">
      <c r="C1079" s="293"/>
      <c r="D1079" s="280"/>
      <c r="E1079" s="280"/>
      <c r="F1079" s="280"/>
      <c r="G1079" s="293"/>
    </row>
    <row r="1080" spans="3:7" x14ac:dyDescent="0.2">
      <c r="C1080" s="293"/>
      <c r="D1080" s="280"/>
      <c r="E1080" s="280"/>
      <c r="F1080" s="280"/>
      <c r="G1080" s="293"/>
    </row>
    <row r="1081" spans="3:7" x14ac:dyDescent="0.2">
      <c r="C1081" s="293"/>
      <c r="D1081" s="280"/>
      <c r="E1081" s="280"/>
      <c r="F1081" s="280"/>
      <c r="G1081" s="293"/>
    </row>
    <row r="1082" spans="3:7" x14ac:dyDescent="0.2">
      <c r="C1082" s="293"/>
      <c r="D1082" s="280"/>
      <c r="E1082" s="280"/>
      <c r="F1082" s="280"/>
      <c r="G1082" s="293"/>
    </row>
    <row r="1083" spans="3:7" x14ac:dyDescent="0.2">
      <c r="C1083" s="293"/>
      <c r="D1083" s="280"/>
      <c r="E1083" s="280"/>
      <c r="F1083" s="280"/>
      <c r="G1083" s="293"/>
    </row>
    <row r="1084" spans="3:7" x14ac:dyDescent="0.2">
      <c r="C1084" s="293"/>
      <c r="D1084" s="280"/>
      <c r="E1084" s="280"/>
      <c r="F1084" s="280"/>
      <c r="G1084" s="293"/>
    </row>
    <row r="1085" spans="3:7" x14ac:dyDescent="0.2">
      <c r="C1085" s="293"/>
      <c r="D1085" s="280"/>
      <c r="E1085" s="280"/>
      <c r="F1085" s="280"/>
      <c r="G1085" s="293"/>
    </row>
    <row r="1086" spans="3:7" x14ac:dyDescent="0.2">
      <c r="C1086" s="293"/>
      <c r="D1086" s="280"/>
      <c r="E1086" s="280"/>
      <c r="F1086" s="280"/>
      <c r="G1086" s="293"/>
    </row>
    <row r="1087" spans="3:7" x14ac:dyDescent="0.2">
      <c r="C1087" s="293"/>
      <c r="D1087" s="280"/>
      <c r="E1087" s="280"/>
      <c r="F1087" s="280"/>
      <c r="G1087" s="293"/>
    </row>
    <row r="1088" spans="3:7" x14ac:dyDescent="0.2">
      <c r="C1088" s="293"/>
      <c r="D1088" s="280"/>
      <c r="E1088" s="280"/>
      <c r="F1088" s="280"/>
      <c r="G1088" s="293"/>
    </row>
    <row r="1089" spans="3:7" x14ac:dyDescent="0.2">
      <c r="C1089" s="293"/>
      <c r="D1089" s="280"/>
      <c r="E1089" s="280"/>
      <c r="F1089" s="280"/>
      <c r="G1089" s="293"/>
    </row>
    <row r="1090" spans="3:7" x14ac:dyDescent="0.2">
      <c r="C1090" s="293"/>
      <c r="D1090" s="280"/>
      <c r="E1090" s="280"/>
      <c r="F1090" s="280"/>
      <c r="G1090" s="293"/>
    </row>
    <row r="1091" spans="3:7" x14ac:dyDescent="0.2">
      <c r="C1091" s="293"/>
      <c r="D1091" s="280"/>
      <c r="E1091" s="280"/>
      <c r="F1091" s="280"/>
      <c r="G1091" s="293"/>
    </row>
    <row r="1092" spans="3:7" x14ac:dyDescent="0.2">
      <c r="C1092" s="293"/>
      <c r="D1092" s="280"/>
      <c r="E1092" s="280"/>
      <c r="F1092" s="280"/>
      <c r="G1092" s="293"/>
    </row>
    <row r="1093" spans="3:7" x14ac:dyDescent="0.2">
      <c r="C1093" s="293"/>
      <c r="D1093" s="280"/>
      <c r="E1093" s="280"/>
      <c r="F1093" s="280"/>
      <c r="G1093" s="293"/>
    </row>
    <row r="1094" spans="3:7" x14ac:dyDescent="0.2">
      <c r="C1094" s="293"/>
      <c r="D1094" s="280"/>
      <c r="E1094" s="280"/>
      <c r="F1094" s="280"/>
      <c r="G1094" s="293"/>
    </row>
    <row r="1095" spans="3:7" x14ac:dyDescent="0.2">
      <c r="C1095" s="293"/>
      <c r="D1095" s="280"/>
      <c r="E1095" s="280"/>
      <c r="F1095" s="280"/>
      <c r="G1095" s="293"/>
    </row>
    <row r="1096" spans="3:7" x14ac:dyDescent="0.2">
      <c r="C1096" s="293"/>
      <c r="D1096" s="280"/>
      <c r="E1096" s="280"/>
      <c r="F1096" s="280"/>
      <c r="G1096" s="293"/>
    </row>
    <row r="1097" spans="3:7" x14ac:dyDescent="0.2">
      <c r="C1097" s="293"/>
      <c r="D1097" s="280"/>
      <c r="E1097" s="280"/>
      <c r="F1097" s="280"/>
      <c r="G1097" s="293"/>
    </row>
    <row r="1098" spans="3:7" x14ac:dyDescent="0.2">
      <c r="C1098" s="293"/>
      <c r="D1098" s="280"/>
      <c r="E1098" s="280"/>
      <c r="F1098" s="280"/>
      <c r="G1098" s="293"/>
    </row>
    <row r="1099" spans="3:7" x14ac:dyDescent="0.2">
      <c r="C1099" s="293"/>
      <c r="D1099" s="280"/>
      <c r="E1099" s="280"/>
      <c r="F1099" s="280"/>
      <c r="G1099" s="293"/>
    </row>
    <row r="1100" spans="3:7" x14ac:dyDescent="0.2">
      <c r="C1100" s="293"/>
      <c r="D1100" s="280"/>
      <c r="E1100" s="280"/>
      <c r="F1100" s="280"/>
      <c r="G1100" s="293"/>
    </row>
    <row r="1101" spans="3:7" x14ac:dyDescent="0.2">
      <c r="C1101" s="293"/>
      <c r="D1101" s="280"/>
      <c r="E1101" s="280"/>
      <c r="F1101" s="280"/>
      <c r="G1101" s="293"/>
    </row>
    <row r="1102" spans="3:7" x14ac:dyDescent="0.2">
      <c r="C1102" s="293"/>
      <c r="D1102" s="280"/>
      <c r="E1102" s="280"/>
      <c r="F1102" s="280"/>
      <c r="G1102" s="293"/>
    </row>
    <row r="1103" spans="3:7" x14ac:dyDescent="0.2">
      <c r="C1103" s="293"/>
      <c r="D1103" s="280"/>
      <c r="E1103" s="280"/>
      <c r="F1103" s="280"/>
      <c r="G1103" s="293"/>
    </row>
    <row r="1104" spans="3:7" x14ac:dyDescent="0.2">
      <c r="C1104" s="293"/>
      <c r="D1104" s="280"/>
      <c r="E1104" s="280"/>
      <c r="F1104" s="280"/>
      <c r="G1104" s="293"/>
    </row>
    <row r="1105" spans="3:7" x14ac:dyDescent="0.2">
      <c r="C1105" s="293"/>
      <c r="D1105" s="280"/>
      <c r="E1105" s="280"/>
      <c r="F1105" s="280"/>
      <c r="G1105" s="293"/>
    </row>
    <row r="1106" spans="3:7" x14ac:dyDescent="0.2">
      <c r="C1106" s="293"/>
      <c r="D1106" s="280"/>
      <c r="E1106" s="280"/>
      <c r="F1106" s="280"/>
      <c r="G1106" s="293"/>
    </row>
    <row r="1107" spans="3:7" x14ac:dyDescent="0.2">
      <c r="C1107" s="293"/>
      <c r="D1107" s="280"/>
      <c r="E1107" s="280"/>
      <c r="F1107" s="280"/>
      <c r="G1107" s="293"/>
    </row>
    <row r="1108" spans="3:7" x14ac:dyDescent="0.2">
      <c r="C1108" s="293"/>
      <c r="D1108" s="280"/>
      <c r="E1108" s="280"/>
      <c r="F1108" s="280"/>
      <c r="G1108" s="293"/>
    </row>
    <row r="1109" spans="3:7" x14ac:dyDescent="0.2">
      <c r="C1109" s="293"/>
      <c r="D1109" s="280"/>
      <c r="E1109" s="280"/>
      <c r="F1109" s="280"/>
      <c r="G1109" s="293"/>
    </row>
    <row r="1110" spans="3:7" x14ac:dyDescent="0.2">
      <c r="C1110" s="293"/>
      <c r="D1110" s="280"/>
      <c r="E1110" s="280"/>
      <c r="F1110" s="280"/>
      <c r="G1110" s="293"/>
    </row>
    <row r="1111" spans="3:7" x14ac:dyDescent="0.2">
      <c r="C1111" s="293"/>
      <c r="D1111" s="280"/>
      <c r="E1111" s="280"/>
      <c r="F1111" s="280"/>
      <c r="G1111" s="293"/>
    </row>
    <row r="1112" spans="3:7" x14ac:dyDescent="0.2">
      <c r="C1112" s="293"/>
      <c r="D1112" s="280"/>
      <c r="E1112" s="280"/>
      <c r="F1112" s="280"/>
      <c r="G1112" s="293"/>
    </row>
    <row r="1113" spans="3:7" x14ac:dyDescent="0.2">
      <c r="C1113" s="293"/>
      <c r="D1113" s="280"/>
      <c r="E1113" s="280"/>
      <c r="F1113" s="280"/>
      <c r="G1113" s="293"/>
    </row>
    <row r="1114" spans="3:7" x14ac:dyDescent="0.2">
      <c r="C1114" s="293"/>
      <c r="D1114" s="280"/>
      <c r="E1114" s="280"/>
      <c r="F1114" s="280"/>
      <c r="G1114" s="293"/>
    </row>
    <row r="1115" spans="3:7" x14ac:dyDescent="0.2">
      <c r="C1115" s="293"/>
      <c r="D1115" s="280"/>
      <c r="E1115" s="280"/>
      <c r="F1115" s="280"/>
      <c r="G1115" s="293"/>
    </row>
    <row r="1116" spans="3:7" x14ac:dyDescent="0.2">
      <c r="C1116" s="293"/>
      <c r="D1116" s="280"/>
      <c r="E1116" s="280"/>
      <c r="F1116" s="280"/>
      <c r="G1116" s="293"/>
    </row>
    <row r="1117" spans="3:7" x14ac:dyDescent="0.2">
      <c r="C1117" s="293"/>
      <c r="D1117" s="280"/>
      <c r="E1117" s="280"/>
      <c r="F1117" s="280"/>
      <c r="G1117" s="293"/>
    </row>
    <row r="1118" spans="3:7" x14ac:dyDescent="0.2">
      <c r="C1118" s="293"/>
      <c r="D1118" s="280"/>
      <c r="E1118" s="280"/>
      <c r="F1118" s="280"/>
      <c r="G1118" s="293"/>
    </row>
    <row r="1119" spans="3:7" x14ac:dyDescent="0.2">
      <c r="C1119" s="293"/>
      <c r="D1119" s="280"/>
      <c r="E1119" s="280"/>
      <c r="F1119" s="280"/>
      <c r="G1119" s="293"/>
    </row>
    <row r="1120" spans="3:7" x14ac:dyDescent="0.2">
      <c r="C1120" s="293"/>
      <c r="D1120" s="280"/>
      <c r="E1120" s="280"/>
      <c r="F1120" s="280"/>
      <c r="G1120" s="293"/>
    </row>
    <row r="1121" spans="3:7" x14ac:dyDescent="0.2">
      <c r="C1121" s="293"/>
      <c r="D1121" s="280"/>
      <c r="E1121" s="280"/>
      <c r="F1121" s="280"/>
      <c r="G1121" s="293"/>
    </row>
    <row r="1122" spans="3:7" x14ac:dyDescent="0.2">
      <c r="C1122" s="293"/>
      <c r="D1122" s="280"/>
      <c r="E1122" s="280"/>
      <c r="F1122" s="280"/>
      <c r="G1122" s="293"/>
    </row>
    <row r="1123" spans="3:7" x14ac:dyDescent="0.2">
      <c r="C1123" s="293"/>
      <c r="D1123" s="280"/>
      <c r="E1123" s="280"/>
      <c r="F1123" s="280"/>
      <c r="G1123" s="293"/>
    </row>
    <row r="1124" spans="3:7" x14ac:dyDescent="0.2">
      <c r="C1124" s="293"/>
      <c r="D1124" s="280"/>
      <c r="E1124" s="280"/>
      <c r="F1124" s="280"/>
      <c r="G1124" s="293"/>
    </row>
    <row r="1125" spans="3:7" x14ac:dyDescent="0.2">
      <c r="C1125" s="293"/>
      <c r="D1125" s="280"/>
      <c r="E1125" s="280"/>
      <c r="F1125" s="280"/>
      <c r="G1125" s="293"/>
    </row>
    <row r="1126" spans="3:7" x14ac:dyDescent="0.2">
      <c r="C1126" s="293"/>
      <c r="D1126" s="280"/>
      <c r="E1126" s="280"/>
      <c r="F1126" s="280"/>
      <c r="G1126" s="293"/>
    </row>
    <row r="1127" spans="3:7" x14ac:dyDescent="0.2">
      <c r="C1127" s="293"/>
      <c r="D1127" s="280"/>
      <c r="E1127" s="280"/>
      <c r="F1127" s="280"/>
      <c r="G1127" s="293"/>
    </row>
    <row r="1128" spans="3:7" x14ac:dyDescent="0.2">
      <c r="C1128" s="293"/>
      <c r="D1128" s="280"/>
      <c r="E1128" s="280"/>
      <c r="F1128" s="280"/>
      <c r="G1128" s="293"/>
    </row>
    <row r="1129" spans="3:7" x14ac:dyDescent="0.2">
      <c r="C1129" s="293"/>
      <c r="D1129" s="280"/>
      <c r="E1129" s="280"/>
      <c r="F1129" s="280"/>
      <c r="G1129" s="293"/>
    </row>
    <row r="1130" spans="3:7" x14ac:dyDescent="0.2">
      <c r="C1130" s="293"/>
      <c r="D1130" s="280"/>
      <c r="E1130" s="280"/>
      <c r="F1130" s="280"/>
      <c r="G1130" s="293"/>
    </row>
    <row r="1131" spans="3:7" x14ac:dyDescent="0.2">
      <c r="C1131" s="293"/>
      <c r="D1131" s="280"/>
      <c r="E1131" s="280"/>
      <c r="F1131" s="280"/>
      <c r="G1131" s="293"/>
    </row>
    <row r="1132" spans="3:7" x14ac:dyDescent="0.2">
      <c r="C1132" s="293"/>
      <c r="D1132" s="280"/>
      <c r="E1132" s="280"/>
      <c r="F1132" s="280"/>
      <c r="G1132" s="293"/>
    </row>
    <row r="1133" spans="3:7" x14ac:dyDescent="0.2">
      <c r="C1133" s="293"/>
      <c r="D1133" s="280"/>
      <c r="E1133" s="280"/>
      <c r="F1133" s="280"/>
      <c r="G1133" s="293"/>
    </row>
    <row r="1134" spans="3:7" x14ac:dyDescent="0.2">
      <c r="C1134" s="293"/>
      <c r="D1134" s="280"/>
      <c r="E1134" s="280"/>
      <c r="F1134" s="280"/>
      <c r="G1134" s="293"/>
    </row>
    <row r="1135" spans="3:7" x14ac:dyDescent="0.2">
      <c r="C1135" s="293"/>
      <c r="D1135" s="280"/>
      <c r="E1135" s="280"/>
      <c r="F1135" s="280"/>
      <c r="G1135" s="293"/>
    </row>
    <row r="1136" spans="3:7" x14ac:dyDescent="0.2">
      <c r="C1136" s="293"/>
      <c r="D1136" s="280"/>
      <c r="E1136" s="280"/>
      <c r="F1136" s="280"/>
      <c r="G1136" s="293"/>
    </row>
    <row r="1137" spans="3:7" x14ac:dyDescent="0.2">
      <c r="C1137" s="293"/>
      <c r="D1137" s="280"/>
      <c r="E1137" s="280"/>
      <c r="F1137" s="280"/>
      <c r="G1137" s="293"/>
    </row>
    <row r="1138" spans="3:7" x14ac:dyDescent="0.2">
      <c r="C1138" s="293"/>
      <c r="D1138" s="280"/>
      <c r="E1138" s="280"/>
      <c r="F1138" s="280"/>
      <c r="G1138" s="293"/>
    </row>
    <row r="1139" spans="3:7" x14ac:dyDescent="0.2">
      <c r="C1139" s="293"/>
      <c r="D1139" s="280"/>
      <c r="E1139" s="280"/>
      <c r="F1139" s="280"/>
      <c r="G1139" s="293"/>
    </row>
    <row r="1140" spans="3:7" x14ac:dyDescent="0.2">
      <c r="C1140" s="293"/>
      <c r="D1140" s="280"/>
      <c r="E1140" s="280"/>
      <c r="F1140" s="280"/>
      <c r="G1140" s="293"/>
    </row>
    <row r="1141" spans="3:7" x14ac:dyDescent="0.2">
      <c r="C1141" s="293"/>
      <c r="D1141" s="280"/>
      <c r="E1141" s="280"/>
      <c r="F1141" s="280"/>
      <c r="G1141" s="293"/>
    </row>
    <row r="1142" spans="3:7" x14ac:dyDescent="0.2">
      <c r="C1142" s="293"/>
      <c r="D1142" s="280"/>
      <c r="E1142" s="280"/>
      <c r="F1142" s="280"/>
      <c r="G1142" s="293"/>
    </row>
    <row r="1143" spans="3:7" x14ac:dyDescent="0.2">
      <c r="C1143" s="293"/>
      <c r="D1143" s="280"/>
      <c r="E1143" s="280"/>
      <c r="F1143" s="280"/>
      <c r="G1143" s="293"/>
    </row>
    <row r="1144" spans="3:7" x14ac:dyDescent="0.2">
      <c r="C1144" s="293"/>
      <c r="D1144" s="280"/>
      <c r="E1144" s="280"/>
      <c r="F1144" s="280"/>
      <c r="G1144" s="293"/>
    </row>
    <row r="1145" spans="3:7" x14ac:dyDescent="0.2">
      <c r="C1145" s="293"/>
      <c r="D1145" s="280"/>
      <c r="E1145" s="280"/>
      <c r="F1145" s="280"/>
      <c r="G1145" s="293"/>
    </row>
    <row r="1146" spans="3:7" x14ac:dyDescent="0.2">
      <c r="C1146" s="293"/>
      <c r="D1146" s="280"/>
      <c r="E1146" s="280"/>
      <c r="F1146" s="280"/>
      <c r="G1146" s="293"/>
    </row>
    <row r="1147" spans="3:7" x14ac:dyDescent="0.2">
      <c r="C1147" s="293"/>
      <c r="D1147" s="280"/>
      <c r="E1147" s="280"/>
      <c r="F1147" s="280"/>
      <c r="G1147" s="293"/>
    </row>
    <row r="1148" spans="3:7" x14ac:dyDescent="0.2">
      <c r="C1148" s="293"/>
      <c r="D1148" s="280"/>
      <c r="E1148" s="280"/>
      <c r="F1148" s="280"/>
      <c r="G1148" s="293"/>
    </row>
    <row r="1149" spans="3:7" x14ac:dyDescent="0.2">
      <c r="C1149" s="293"/>
      <c r="D1149" s="280"/>
      <c r="E1149" s="280"/>
      <c r="F1149" s="280"/>
      <c r="G1149" s="293"/>
    </row>
    <row r="1150" spans="3:7" x14ac:dyDescent="0.2">
      <c r="C1150" s="293"/>
      <c r="D1150" s="280"/>
      <c r="E1150" s="280"/>
      <c r="F1150" s="280"/>
      <c r="G1150" s="293"/>
    </row>
    <row r="1151" spans="3:7" x14ac:dyDescent="0.2">
      <c r="C1151" s="293"/>
      <c r="D1151" s="280"/>
      <c r="E1151" s="280"/>
      <c r="F1151" s="280"/>
      <c r="G1151" s="293"/>
    </row>
    <row r="1152" spans="3:7" x14ac:dyDescent="0.2">
      <c r="C1152" s="293"/>
      <c r="D1152" s="280"/>
      <c r="E1152" s="280"/>
      <c r="F1152" s="280"/>
      <c r="G1152" s="293"/>
    </row>
    <row r="1153" spans="3:7" x14ac:dyDescent="0.2">
      <c r="C1153" s="293"/>
      <c r="D1153" s="280"/>
      <c r="E1153" s="280"/>
      <c r="F1153" s="280"/>
      <c r="G1153" s="293"/>
    </row>
    <row r="1154" spans="3:7" x14ac:dyDescent="0.2">
      <c r="C1154" s="293"/>
      <c r="D1154" s="280"/>
      <c r="E1154" s="280"/>
      <c r="F1154" s="280"/>
      <c r="G1154" s="293"/>
    </row>
    <row r="1155" spans="3:7" x14ac:dyDescent="0.2">
      <c r="C1155" s="293"/>
      <c r="D1155" s="280"/>
      <c r="E1155" s="280"/>
      <c r="F1155" s="280"/>
      <c r="G1155" s="293"/>
    </row>
    <row r="1156" spans="3:7" x14ac:dyDescent="0.2">
      <c r="C1156" s="293"/>
      <c r="D1156" s="280"/>
      <c r="E1156" s="280"/>
      <c r="F1156" s="280"/>
      <c r="G1156" s="293"/>
    </row>
    <row r="1157" spans="3:7" x14ac:dyDescent="0.2">
      <c r="C1157" s="293"/>
      <c r="D1157" s="280"/>
      <c r="E1157" s="280"/>
      <c r="F1157" s="280"/>
      <c r="G1157" s="293"/>
    </row>
    <row r="1158" spans="3:7" x14ac:dyDescent="0.2">
      <c r="C1158" s="293"/>
      <c r="D1158" s="280"/>
      <c r="E1158" s="280"/>
      <c r="F1158" s="280"/>
      <c r="G1158" s="293"/>
    </row>
    <row r="1159" spans="3:7" x14ac:dyDescent="0.2">
      <c r="C1159" s="293"/>
      <c r="D1159" s="280"/>
      <c r="E1159" s="280"/>
      <c r="F1159" s="280"/>
      <c r="G1159" s="293"/>
    </row>
    <row r="1160" spans="3:7" x14ac:dyDescent="0.2">
      <c r="C1160" s="293"/>
      <c r="D1160" s="280"/>
      <c r="E1160" s="280"/>
      <c r="F1160" s="280"/>
      <c r="G1160" s="293"/>
    </row>
    <row r="1161" spans="3:7" x14ac:dyDescent="0.2">
      <c r="C1161" s="293"/>
      <c r="D1161" s="280"/>
      <c r="E1161" s="280"/>
      <c r="F1161" s="280"/>
      <c r="G1161" s="293"/>
    </row>
    <row r="1162" spans="3:7" x14ac:dyDescent="0.2">
      <c r="C1162" s="293"/>
      <c r="D1162" s="280"/>
      <c r="E1162" s="280"/>
      <c r="F1162" s="280"/>
      <c r="G1162" s="293"/>
    </row>
    <row r="1163" spans="3:7" x14ac:dyDescent="0.2">
      <c r="C1163" s="293"/>
      <c r="D1163" s="280"/>
      <c r="E1163" s="280"/>
      <c r="F1163" s="280"/>
      <c r="G1163" s="293"/>
    </row>
    <row r="1164" spans="3:7" x14ac:dyDescent="0.2">
      <c r="C1164" s="293"/>
      <c r="D1164" s="280"/>
      <c r="E1164" s="280"/>
      <c r="F1164" s="280"/>
      <c r="G1164" s="293"/>
    </row>
    <row r="1165" spans="3:7" x14ac:dyDescent="0.2">
      <c r="C1165" s="293"/>
      <c r="D1165" s="280"/>
      <c r="E1165" s="280"/>
      <c r="F1165" s="280"/>
      <c r="G1165" s="293"/>
    </row>
    <row r="1166" spans="3:7" x14ac:dyDescent="0.2">
      <c r="C1166" s="293"/>
      <c r="D1166" s="280"/>
      <c r="E1166" s="280"/>
      <c r="F1166" s="280"/>
      <c r="G1166" s="293"/>
    </row>
    <row r="1167" spans="3:7" x14ac:dyDescent="0.2">
      <c r="C1167" s="293"/>
      <c r="D1167" s="280"/>
      <c r="E1167" s="280"/>
      <c r="F1167" s="280"/>
      <c r="G1167" s="293"/>
    </row>
    <row r="1168" spans="3:7" x14ac:dyDescent="0.2">
      <c r="C1168" s="293"/>
      <c r="D1168" s="280"/>
      <c r="E1168" s="280"/>
      <c r="F1168" s="280"/>
      <c r="G1168" s="293"/>
    </row>
    <row r="1169" spans="3:7" x14ac:dyDescent="0.2">
      <c r="C1169" s="293"/>
      <c r="D1169" s="280"/>
      <c r="E1169" s="280"/>
      <c r="F1169" s="280"/>
      <c r="G1169" s="293"/>
    </row>
    <row r="1170" spans="3:7" x14ac:dyDescent="0.2">
      <c r="C1170" s="293"/>
      <c r="D1170" s="280"/>
      <c r="E1170" s="280"/>
      <c r="F1170" s="280"/>
      <c r="G1170" s="293"/>
    </row>
    <row r="1171" spans="3:7" x14ac:dyDescent="0.2">
      <c r="C1171" s="293"/>
      <c r="D1171" s="280"/>
      <c r="E1171" s="280"/>
      <c r="F1171" s="280"/>
      <c r="G1171" s="293"/>
    </row>
    <row r="1172" spans="3:7" x14ac:dyDescent="0.2">
      <c r="C1172" s="293"/>
      <c r="D1172" s="280"/>
      <c r="E1172" s="280"/>
      <c r="F1172" s="280"/>
      <c r="G1172" s="293"/>
    </row>
    <row r="1173" spans="3:7" x14ac:dyDescent="0.2">
      <c r="C1173" s="293"/>
      <c r="D1173" s="280"/>
      <c r="E1173" s="280"/>
      <c r="F1173" s="280"/>
      <c r="G1173" s="293"/>
    </row>
    <row r="1174" spans="3:7" x14ac:dyDescent="0.2">
      <c r="C1174" s="293"/>
      <c r="D1174" s="280"/>
      <c r="E1174" s="280"/>
      <c r="F1174" s="280"/>
      <c r="G1174" s="293"/>
    </row>
    <row r="1175" spans="3:7" x14ac:dyDescent="0.2">
      <c r="C1175" s="293"/>
      <c r="D1175" s="280"/>
      <c r="E1175" s="280"/>
      <c r="F1175" s="280"/>
      <c r="G1175" s="293"/>
    </row>
    <row r="1176" spans="3:7" x14ac:dyDescent="0.2">
      <c r="C1176" s="293"/>
      <c r="D1176" s="280"/>
      <c r="E1176" s="280"/>
      <c r="F1176" s="280"/>
      <c r="G1176" s="293"/>
    </row>
    <row r="1177" spans="3:7" x14ac:dyDescent="0.2">
      <c r="C1177" s="293"/>
      <c r="D1177" s="280"/>
      <c r="E1177" s="280"/>
      <c r="F1177" s="280"/>
      <c r="G1177" s="293"/>
    </row>
    <row r="1178" spans="3:7" x14ac:dyDescent="0.2">
      <c r="C1178" s="293"/>
      <c r="D1178" s="280"/>
      <c r="E1178" s="280"/>
      <c r="F1178" s="280"/>
      <c r="G1178" s="293"/>
    </row>
    <row r="1179" spans="3:7" x14ac:dyDescent="0.2">
      <c r="C1179" s="293"/>
      <c r="D1179" s="280"/>
      <c r="E1179" s="280"/>
      <c r="F1179" s="280"/>
      <c r="G1179" s="293"/>
    </row>
    <row r="1180" spans="3:7" x14ac:dyDescent="0.2">
      <c r="C1180" s="293"/>
      <c r="D1180" s="280"/>
      <c r="E1180" s="280"/>
      <c r="F1180" s="280"/>
      <c r="G1180" s="293"/>
    </row>
    <row r="1181" spans="3:7" x14ac:dyDescent="0.2">
      <c r="C1181" s="293"/>
      <c r="D1181" s="280"/>
      <c r="E1181" s="280"/>
      <c r="F1181" s="280"/>
      <c r="G1181" s="293"/>
    </row>
    <row r="1182" spans="3:7" x14ac:dyDescent="0.2">
      <c r="C1182" s="293"/>
      <c r="D1182" s="280"/>
      <c r="E1182" s="280"/>
      <c r="F1182" s="280"/>
      <c r="G1182" s="293"/>
    </row>
    <row r="1183" spans="3:7" x14ac:dyDescent="0.2">
      <c r="C1183" s="293"/>
      <c r="D1183" s="280"/>
      <c r="E1183" s="280"/>
      <c r="F1183" s="280"/>
      <c r="G1183" s="293"/>
    </row>
    <row r="1184" spans="3:7" x14ac:dyDescent="0.2">
      <c r="C1184" s="293"/>
      <c r="D1184" s="280"/>
      <c r="E1184" s="280"/>
      <c r="F1184" s="280"/>
      <c r="G1184" s="293"/>
    </row>
    <row r="1185" spans="3:7" x14ac:dyDescent="0.2">
      <c r="C1185" s="293"/>
      <c r="D1185" s="280"/>
      <c r="E1185" s="280"/>
      <c r="F1185" s="280"/>
      <c r="G1185" s="293"/>
    </row>
    <row r="1186" spans="3:7" x14ac:dyDescent="0.2">
      <c r="C1186" s="293"/>
      <c r="D1186" s="280"/>
      <c r="E1186" s="280"/>
      <c r="F1186" s="280"/>
      <c r="G1186" s="293"/>
    </row>
    <row r="1187" spans="3:7" x14ac:dyDescent="0.2">
      <c r="C1187" s="293"/>
      <c r="D1187" s="280"/>
      <c r="E1187" s="280"/>
      <c r="F1187" s="280"/>
      <c r="G1187" s="293"/>
    </row>
    <row r="1188" spans="3:7" x14ac:dyDescent="0.2">
      <c r="C1188" s="293"/>
      <c r="D1188" s="280"/>
      <c r="E1188" s="280"/>
      <c r="F1188" s="280"/>
      <c r="G1188" s="293"/>
    </row>
    <row r="1189" spans="3:7" x14ac:dyDescent="0.2">
      <c r="C1189" s="293"/>
      <c r="D1189" s="280"/>
      <c r="E1189" s="280"/>
      <c r="F1189" s="280"/>
      <c r="G1189" s="293"/>
    </row>
    <row r="1190" spans="3:7" x14ac:dyDescent="0.2">
      <c r="C1190" s="293"/>
      <c r="D1190" s="280"/>
      <c r="E1190" s="280"/>
      <c r="F1190" s="280"/>
      <c r="G1190" s="293"/>
    </row>
    <row r="1191" spans="3:7" x14ac:dyDescent="0.2">
      <c r="C1191" s="293"/>
      <c r="D1191" s="280"/>
      <c r="E1191" s="280"/>
      <c r="F1191" s="280"/>
      <c r="G1191" s="293"/>
    </row>
    <row r="1192" spans="3:7" x14ac:dyDescent="0.2">
      <c r="C1192" s="293"/>
      <c r="D1192" s="280"/>
      <c r="E1192" s="280"/>
      <c r="F1192" s="280"/>
      <c r="G1192" s="293"/>
    </row>
    <row r="1193" spans="3:7" x14ac:dyDescent="0.2">
      <c r="C1193" s="293"/>
      <c r="D1193" s="280"/>
      <c r="E1193" s="280"/>
      <c r="F1193" s="280"/>
      <c r="G1193" s="293"/>
    </row>
    <row r="1194" spans="3:7" x14ac:dyDescent="0.2">
      <c r="C1194" s="293"/>
      <c r="D1194" s="280"/>
      <c r="E1194" s="280"/>
      <c r="F1194" s="280"/>
      <c r="G1194" s="293"/>
    </row>
    <row r="1195" spans="3:7" x14ac:dyDescent="0.2">
      <c r="C1195" s="293"/>
      <c r="D1195" s="280"/>
      <c r="E1195" s="280"/>
      <c r="F1195" s="280"/>
      <c r="G1195" s="293"/>
    </row>
    <row r="1196" spans="3:7" x14ac:dyDescent="0.2">
      <c r="C1196" s="293"/>
      <c r="D1196" s="280"/>
      <c r="E1196" s="280"/>
      <c r="F1196" s="280"/>
      <c r="G1196" s="293"/>
    </row>
    <row r="1197" spans="3:7" x14ac:dyDescent="0.2">
      <c r="C1197" s="293"/>
      <c r="D1197" s="280"/>
      <c r="E1197" s="280"/>
      <c r="F1197" s="280"/>
      <c r="G1197" s="293"/>
    </row>
    <row r="1198" spans="3:7" x14ac:dyDescent="0.2">
      <c r="C1198" s="293"/>
      <c r="D1198" s="280"/>
      <c r="E1198" s="280"/>
      <c r="F1198" s="280"/>
      <c r="G1198" s="293"/>
    </row>
    <row r="1199" spans="3:7" x14ac:dyDescent="0.2">
      <c r="C1199" s="293"/>
      <c r="D1199" s="280"/>
      <c r="E1199" s="280"/>
      <c r="F1199" s="280"/>
      <c r="G1199" s="293"/>
    </row>
    <row r="1200" spans="3:7" x14ac:dyDescent="0.2">
      <c r="C1200" s="293"/>
      <c r="D1200" s="280"/>
      <c r="E1200" s="280"/>
      <c r="F1200" s="280"/>
      <c r="G1200" s="293"/>
    </row>
    <row r="1201" spans="3:7" x14ac:dyDescent="0.2">
      <c r="C1201" s="293"/>
      <c r="D1201" s="280"/>
      <c r="E1201" s="280"/>
      <c r="F1201" s="280"/>
      <c r="G1201" s="293"/>
    </row>
    <row r="1202" spans="3:7" x14ac:dyDescent="0.2">
      <c r="C1202" s="293"/>
      <c r="D1202" s="280"/>
      <c r="E1202" s="280"/>
      <c r="F1202" s="280"/>
      <c r="G1202" s="293"/>
    </row>
    <row r="1203" spans="3:7" x14ac:dyDescent="0.2">
      <c r="C1203" s="293"/>
      <c r="D1203" s="280"/>
      <c r="E1203" s="280"/>
      <c r="F1203" s="280"/>
      <c r="G1203" s="293"/>
    </row>
    <row r="1204" spans="3:7" x14ac:dyDescent="0.2">
      <c r="C1204" s="293"/>
      <c r="D1204" s="280"/>
      <c r="E1204" s="280"/>
      <c r="F1204" s="280"/>
      <c r="G1204" s="293"/>
    </row>
    <row r="1205" spans="3:7" x14ac:dyDescent="0.2">
      <c r="C1205" s="293"/>
      <c r="D1205" s="280"/>
      <c r="E1205" s="280"/>
      <c r="F1205" s="280"/>
      <c r="G1205" s="293"/>
    </row>
    <row r="1206" spans="3:7" x14ac:dyDescent="0.2">
      <c r="C1206" s="293"/>
      <c r="D1206" s="280"/>
      <c r="E1206" s="280"/>
      <c r="F1206" s="280"/>
      <c r="G1206" s="293"/>
    </row>
    <row r="1207" spans="3:7" x14ac:dyDescent="0.2">
      <c r="C1207" s="293"/>
      <c r="D1207" s="280"/>
      <c r="E1207" s="280"/>
      <c r="F1207" s="280"/>
      <c r="G1207" s="293"/>
    </row>
    <row r="1208" spans="3:7" x14ac:dyDescent="0.2">
      <c r="C1208" s="293"/>
      <c r="D1208" s="280"/>
      <c r="E1208" s="280"/>
      <c r="F1208" s="280"/>
      <c r="G1208" s="293"/>
    </row>
    <row r="1209" spans="3:7" x14ac:dyDescent="0.2">
      <c r="C1209" s="293"/>
      <c r="D1209" s="280"/>
      <c r="E1209" s="280"/>
      <c r="F1209" s="280"/>
      <c r="G1209" s="293"/>
    </row>
    <row r="1210" spans="3:7" x14ac:dyDescent="0.2">
      <c r="C1210" s="293"/>
      <c r="D1210" s="280"/>
      <c r="E1210" s="280"/>
      <c r="F1210" s="280"/>
      <c r="G1210" s="293"/>
    </row>
    <row r="1211" spans="3:7" x14ac:dyDescent="0.2">
      <c r="C1211" s="293"/>
      <c r="D1211" s="280"/>
      <c r="E1211" s="280"/>
      <c r="F1211" s="280"/>
      <c r="G1211" s="293"/>
    </row>
    <row r="1212" spans="3:7" x14ac:dyDescent="0.2">
      <c r="C1212" s="293"/>
      <c r="D1212" s="280"/>
      <c r="E1212" s="280"/>
      <c r="F1212" s="280"/>
      <c r="G1212" s="293"/>
    </row>
    <row r="1213" spans="3:7" x14ac:dyDescent="0.2">
      <c r="C1213" s="293"/>
      <c r="D1213" s="280"/>
      <c r="E1213" s="280"/>
      <c r="F1213" s="280"/>
      <c r="G1213" s="293"/>
    </row>
    <row r="1214" spans="3:7" x14ac:dyDescent="0.2">
      <c r="C1214" s="293"/>
      <c r="D1214" s="280"/>
      <c r="E1214" s="280"/>
      <c r="F1214" s="280"/>
      <c r="G1214" s="293"/>
    </row>
    <row r="1215" spans="3:7" x14ac:dyDescent="0.2">
      <c r="C1215" s="293"/>
      <c r="D1215" s="280"/>
      <c r="E1215" s="280"/>
      <c r="F1215" s="280"/>
      <c r="G1215" s="293"/>
    </row>
    <row r="1216" spans="3:7" x14ac:dyDescent="0.2">
      <c r="C1216" s="293"/>
      <c r="D1216" s="280"/>
      <c r="E1216" s="280"/>
      <c r="F1216" s="280"/>
      <c r="G1216" s="293"/>
    </row>
    <row r="1217" spans="3:7" x14ac:dyDescent="0.2">
      <c r="C1217" s="293"/>
      <c r="D1217" s="280"/>
      <c r="E1217" s="280"/>
      <c r="F1217" s="280"/>
      <c r="G1217" s="293"/>
    </row>
    <row r="1218" spans="3:7" x14ac:dyDescent="0.2">
      <c r="C1218" s="293"/>
      <c r="D1218" s="280"/>
      <c r="E1218" s="280"/>
      <c r="F1218" s="280"/>
      <c r="G1218" s="293"/>
    </row>
    <row r="1219" spans="3:7" x14ac:dyDescent="0.2">
      <c r="C1219" s="293"/>
      <c r="D1219" s="280"/>
      <c r="E1219" s="280"/>
      <c r="F1219" s="280"/>
      <c r="G1219" s="293"/>
    </row>
    <row r="1220" spans="3:7" x14ac:dyDescent="0.2">
      <c r="C1220" s="293"/>
      <c r="D1220" s="280"/>
      <c r="E1220" s="280"/>
      <c r="F1220" s="280"/>
      <c r="G1220" s="293"/>
    </row>
    <row r="1221" spans="3:7" x14ac:dyDescent="0.2">
      <c r="C1221" s="293"/>
      <c r="D1221" s="280"/>
      <c r="E1221" s="280"/>
      <c r="F1221" s="280"/>
      <c r="G1221" s="293"/>
    </row>
    <row r="1222" spans="3:7" x14ac:dyDescent="0.2">
      <c r="C1222" s="293"/>
      <c r="D1222" s="280"/>
      <c r="E1222" s="280"/>
      <c r="F1222" s="280"/>
      <c r="G1222" s="293"/>
    </row>
    <row r="1223" spans="3:7" x14ac:dyDescent="0.2">
      <c r="C1223" s="293"/>
      <c r="D1223" s="280"/>
      <c r="E1223" s="280"/>
      <c r="F1223" s="280"/>
      <c r="G1223" s="293"/>
    </row>
    <row r="1224" spans="3:7" x14ac:dyDescent="0.2">
      <c r="C1224" s="293"/>
      <c r="D1224" s="280"/>
      <c r="E1224" s="280"/>
      <c r="F1224" s="280"/>
      <c r="G1224" s="293"/>
    </row>
    <row r="1225" spans="3:7" x14ac:dyDescent="0.2">
      <c r="C1225" s="293"/>
      <c r="D1225" s="280"/>
      <c r="E1225" s="280"/>
      <c r="F1225" s="280"/>
      <c r="G1225" s="293"/>
    </row>
    <row r="1226" spans="3:7" x14ac:dyDescent="0.2">
      <c r="C1226" s="293"/>
      <c r="D1226" s="280"/>
      <c r="E1226" s="280"/>
      <c r="F1226" s="280"/>
      <c r="G1226" s="293"/>
    </row>
    <row r="1227" spans="3:7" x14ac:dyDescent="0.2">
      <c r="C1227" s="293"/>
      <c r="D1227" s="280"/>
      <c r="E1227" s="280"/>
      <c r="F1227" s="280"/>
      <c r="G1227" s="293"/>
    </row>
    <row r="1228" spans="3:7" x14ac:dyDescent="0.2">
      <c r="C1228" s="293"/>
      <c r="D1228" s="280"/>
      <c r="E1228" s="280"/>
      <c r="F1228" s="280"/>
      <c r="G1228" s="293"/>
    </row>
    <row r="1229" spans="3:7" x14ac:dyDescent="0.2">
      <c r="C1229" s="293"/>
      <c r="D1229" s="280"/>
      <c r="E1229" s="280"/>
      <c r="F1229" s="280"/>
      <c r="G1229" s="293"/>
    </row>
    <row r="1230" spans="3:7" x14ac:dyDescent="0.2">
      <c r="C1230" s="293"/>
      <c r="D1230" s="280"/>
      <c r="E1230" s="280"/>
      <c r="F1230" s="280"/>
      <c r="G1230" s="293"/>
    </row>
    <row r="1231" spans="3:7" x14ac:dyDescent="0.2">
      <c r="C1231" s="293"/>
      <c r="D1231" s="280"/>
      <c r="E1231" s="280"/>
      <c r="F1231" s="280"/>
      <c r="G1231" s="293"/>
    </row>
    <row r="1232" spans="3:7" x14ac:dyDescent="0.2">
      <c r="C1232" s="293"/>
      <c r="D1232" s="280"/>
      <c r="E1232" s="280"/>
      <c r="F1232" s="280"/>
      <c r="G1232" s="293"/>
    </row>
    <row r="1233" spans="3:7" x14ac:dyDescent="0.2">
      <c r="C1233" s="293"/>
      <c r="D1233" s="280"/>
      <c r="E1233" s="280"/>
      <c r="F1233" s="280"/>
      <c r="G1233" s="293"/>
    </row>
    <row r="1234" spans="3:7" x14ac:dyDescent="0.2">
      <c r="C1234" s="293"/>
      <c r="D1234" s="280"/>
      <c r="E1234" s="280"/>
      <c r="F1234" s="280"/>
      <c r="G1234" s="293"/>
    </row>
    <row r="1235" spans="3:7" x14ac:dyDescent="0.2">
      <c r="C1235" s="293"/>
      <c r="D1235" s="280"/>
      <c r="E1235" s="280"/>
      <c r="F1235" s="280"/>
      <c r="G1235" s="293"/>
    </row>
    <row r="1236" spans="3:7" x14ac:dyDescent="0.2">
      <c r="C1236" s="293"/>
      <c r="D1236" s="280"/>
      <c r="E1236" s="280"/>
      <c r="F1236" s="280"/>
      <c r="G1236" s="293"/>
    </row>
    <row r="1237" spans="3:7" x14ac:dyDescent="0.2">
      <c r="C1237" s="293"/>
      <c r="D1237" s="280"/>
      <c r="E1237" s="280"/>
      <c r="F1237" s="280"/>
      <c r="G1237" s="293"/>
    </row>
    <row r="1238" spans="3:7" x14ac:dyDescent="0.2">
      <c r="C1238" s="293"/>
      <c r="D1238" s="280"/>
      <c r="E1238" s="280"/>
      <c r="F1238" s="280"/>
      <c r="G1238" s="293"/>
    </row>
    <row r="1239" spans="3:7" x14ac:dyDescent="0.2">
      <c r="C1239" s="293"/>
      <c r="D1239" s="280"/>
      <c r="E1239" s="280"/>
      <c r="F1239" s="280"/>
      <c r="G1239" s="293"/>
    </row>
    <row r="1240" spans="3:7" x14ac:dyDescent="0.2">
      <c r="C1240" s="293"/>
      <c r="D1240" s="280"/>
      <c r="E1240" s="280"/>
      <c r="F1240" s="280"/>
      <c r="G1240" s="293"/>
    </row>
    <row r="1241" spans="3:7" x14ac:dyDescent="0.2">
      <c r="C1241" s="293"/>
      <c r="D1241" s="280"/>
      <c r="E1241" s="280"/>
      <c r="F1241" s="280"/>
      <c r="G1241" s="293"/>
    </row>
    <row r="1242" spans="3:7" x14ac:dyDescent="0.2">
      <c r="C1242" s="293"/>
      <c r="D1242" s="280"/>
      <c r="E1242" s="280"/>
      <c r="F1242" s="280"/>
      <c r="G1242" s="293"/>
    </row>
    <row r="1243" spans="3:7" x14ac:dyDescent="0.2">
      <c r="C1243" s="293"/>
      <c r="D1243" s="280"/>
      <c r="E1243" s="280"/>
      <c r="F1243" s="280"/>
      <c r="G1243" s="293"/>
    </row>
    <row r="1244" spans="3:7" x14ac:dyDescent="0.2">
      <c r="C1244" s="293"/>
      <c r="D1244" s="280"/>
      <c r="E1244" s="280"/>
      <c r="F1244" s="280"/>
      <c r="G1244" s="293"/>
    </row>
    <row r="1245" spans="3:7" x14ac:dyDescent="0.2">
      <c r="C1245" s="293"/>
      <c r="D1245" s="280"/>
      <c r="E1245" s="280"/>
      <c r="F1245" s="280"/>
      <c r="G1245" s="293"/>
    </row>
    <row r="1246" spans="3:7" x14ac:dyDescent="0.2">
      <c r="C1246" s="293"/>
      <c r="D1246" s="280"/>
      <c r="E1246" s="280"/>
      <c r="F1246" s="280"/>
      <c r="G1246" s="293"/>
    </row>
    <row r="1247" spans="3:7" x14ac:dyDescent="0.2">
      <c r="C1247" s="293"/>
      <c r="D1247" s="280"/>
      <c r="E1247" s="280"/>
      <c r="F1247" s="280"/>
      <c r="G1247" s="293"/>
    </row>
    <row r="1248" spans="3:7" x14ac:dyDescent="0.2">
      <c r="C1248" s="293"/>
      <c r="D1248" s="280"/>
      <c r="E1248" s="280"/>
      <c r="F1248" s="280"/>
      <c r="G1248" s="293"/>
    </row>
    <row r="1249" spans="3:7" x14ac:dyDescent="0.2">
      <c r="C1249" s="293"/>
      <c r="D1249" s="280"/>
      <c r="E1249" s="280"/>
      <c r="F1249" s="280"/>
      <c r="G1249" s="293"/>
    </row>
    <row r="1250" spans="3:7" x14ac:dyDescent="0.2">
      <c r="C1250" s="293"/>
      <c r="D1250" s="280"/>
      <c r="E1250" s="280"/>
      <c r="F1250" s="280"/>
      <c r="G1250" s="293"/>
    </row>
    <row r="1251" spans="3:7" x14ac:dyDescent="0.2">
      <c r="C1251" s="293"/>
      <c r="D1251" s="280"/>
      <c r="E1251" s="280"/>
      <c r="F1251" s="280"/>
      <c r="G1251" s="293"/>
    </row>
    <row r="1252" spans="3:7" x14ac:dyDescent="0.2">
      <c r="C1252" s="293"/>
      <c r="D1252" s="280"/>
      <c r="E1252" s="280"/>
      <c r="F1252" s="280"/>
      <c r="G1252" s="293"/>
    </row>
    <row r="1253" spans="3:7" x14ac:dyDescent="0.2">
      <c r="C1253" s="293"/>
      <c r="D1253" s="280"/>
      <c r="E1253" s="280"/>
      <c r="F1253" s="280"/>
      <c r="G1253" s="293"/>
    </row>
    <row r="1254" spans="3:7" x14ac:dyDescent="0.2">
      <c r="C1254" s="293"/>
      <c r="D1254" s="280"/>
      <c r="E1254" s="280"/>
      <c r="F1254" s="280"/>
      <c r="G1254" s="293"/>
    </row>
    <row r="1255" spans="3:7" x14ac:dyDescent="0.2">
      <c r="C1255" s="293"/>
      <c r="D1255" s="280"/>
      <c r="E1255" s="280"/>
      <c r="F1255" s="280"/>
      <c r="G1255" s="293"/>
    </row>
    <row r="1256" spans="3:7" x14ac:dyDescent="0.2">
      <c r="C1256" s="293"/>
      <c r="D1256" s="280"/>
      <c r="E1256" s="280"/>
      <c r="F1256" s="280"/>
      <c r="G1256" s="293"/>
    </row>
    <row r="1257" spans="3:7" x14ac:dyDescent="0.2">
      <c r="C1257" s="293"/>
      <c r="D1257" s="280"/>
      <c r="E1257" s="280"/>
      <c r="F1257" s="280"/>
      <c r="G1257" s="293"/>
    </row>
    <row r="1258" spans="3:7" x14ac:dyDescent="0.2">
      <c r="C1258" s="293"/>
      <c r="D1258" s="280"/>
      <c r="E1258" s="280"/>
      <c r="F1258" s="280"/>
      <c r="G1258" s="293"/>
    </row>
    <row r="1259" spans="3:7" x14ac:dyDescent="0.2">
      <c r="C1259" s="293"/>
      <c r="D1259" s="280"/>
      <c r="E1259" s="280"/>
      <c r="F1259" s="280"/>
      <c r="G1259" s="293"/>
    </row>
    <row r="1260" spans="3:7" x14ac:dyDescent="0.2">
      <c r="C1260" s="293"/>
      <c r="D1260" s="280"/>
      <c r="E1260" s="280"/>
      <c r="F1260" s="280"/>
      <c r="G1260" s="293"/>
    </row>
    <row r="1261" spans="3:7" x14ac:dyDescent="0.2">
      <c r="C1261" s="293"/>
      <c r="D1261" s="280"/>
      <c r="E1261" s="280"/>
      <c r="F1261" s="280"/>
      <c r="G1261" s="293"/>
    </row>
    <row r="1262" spans="3:7" x14ac:dyDescent="0.2">
      <c r="C1262" s="293"/>
      <c r="D1262" s="280"/>
      <c r="E1262" s="280"/>
      <c r="F1262" s="280"/>
      <c r="G1262" s="293"/>
    </row>
    <row r="1263" spans="3:7" x14ac:dyDescent="0.2">
      <c r="C1263" s="293"/>
      <c r="D1263" s="280"/>
      <c r="E1263" s="280"/>
      <c r="F1263" s="280"/>
      <c r="G1263" s="293"/>
    </row>
    <row r="1264" spans="3:7" x14ac:dyDescent="0.2">
      <c r="C1264" s="293"/>
      <c r="D1264" s="280"/>
      <c r="E1264" s="280"/>
      <c r="F1264" s="280"/>
      <c r="G1264" s="293"/>
    </row>
    <row r="1265" spans="3:7" x14ac:dyDescent="0.2">
      <c r="C1265" s="293"/>
      <c r="D1265" s="280"/>
      <c r="E1265" s="280"/>
      <c r="F1265" s="280"/>
      <c r="G1265" s="293"/>
    </row>
    <row r="1266" spans="3:7" x14ac:dyDescent="0.2">
      <c r="C1266" s="293"/>
      <c r="D1266" s="280"/>
      <c r="E1266" s="280"/>
      <c r="F1266" s="280"/>
      <c r="G1266" s="293"/>
    </row>
    <row r="1267" spans="3:7" x14ac:dyDescent="0.2">
      <c r="C1267" s="293"/>
      <c r="D1267" s="280"/>
      <c r="E1267" s="280"/>
      <c r="F1267" s="280"/>
      <c r="G1267" s="293"/>
    </row>
    <row r="1268" spans="3:7" x14ac:dyDescent="0.2">
      <c r="C1268" s="293"/>
      <c r="D1268" s="280"/>
      <c r="E1268" s="280"/>
      <c r="F1268" s="280"/>
      <c r="G1268" s="293"/>
    </row>
    <row r="1269" spans="3:7" x14ac:dyDescent="0.2">
      <c r="C1269" s="293"/>
      <c r="D1269" s="280"/>
      <c r="E1269" s="280"/>
      <c r="F1269" s="280"/>
      <c r="G1269" s="293"/>
    </row>
    <row r="1270" spans="3:7" x14ac:dyDescent="0.2">
      <c r="C1270" s="293"/>
      <c r="D1270" s="280"/>
      <c r="E1270" s="280"/>
      <c r="F1270" s="280"/>
      <c r="G1270" s="293"/>
    </row>
    <row r="1271" spans="3:7" x14ac:dyDescent="0.2">
      <c r="C1271" s="293"/>
      <c r="D1271" s="280"/>
      <c r="E1271" s="280"/>
      <c r="F1271" s="280"/>
      <c r="G1271" s="293"/>
    </row>
    <row r="1272" spans="3:7" x14ac:dyDescent="0.2">
      <c r="C1272" s="293"/>
      <c r="D1272" s="280"/>
      <c r="E1272" s="280"/>
      <c r="F1272" s="280"/>
      <c r="G1272" s="293"/>
    </row>
    <row r="1273" spans="3:7" x14ac:dyDescent="0.2">
      <c r="C1273" s="293"/>
      <c r="D1273" s="280"/>
      <c r="E1273" s="280"/>
      <c r="F1273" s="280"/>
      <c r="G1273" s="293"/>
    </row>
    <row r="1274" spans="3:7" x14ac:dyDescent="0.2">
      <c r="C1274" s="293"/>
      <c r="D1274" s="280"/>
      <c r="E1274" s="280"/>
      <c r="F1274" s="280"/>
      <c r="G1274" s="293"/>
    </row>
    <row r="1275" spans="3:7" x14ac:dyDescent="0.2">
      <c r="C1275" s="293"/>
      <c r="D1275" s="280"/>
      <c r="E1275" s="280"/>
      <c r="F1275" s="280"/>
      <c r="G1275" s="293"/>
    </row>
    <row r="1276" spans="3:7" x14ac:dyDescent="0.2">
      <c r="C1276" s="293"/>
      <c r="D1276" s="280"/>
      <c r="E1276" s="280"/>
      <c r="F1276" s="280"/>
      <c r="G1276" s="293"/>
    </row>
    <row r="1277" spans="3:7" x14ac:dyDescent="0.2">
      <c r="C1277" s="293"/>
      <c r="D1277" s="280"/>
      <c r="E1277" s="280"/>
      <c r="F1277" s="280"/>
      <c r="G1277" s="293"/>
    </row>
    <row r="1278" spans="3:7" x14ac:dyDescent="0.2">
      <c r="C1278" s="293"/>
      <c r="D1278" s="280"/>
      <c r="E1278" s="280"/>
      <c r="F1278" s="280"/>
      <c r="G1278" s="293"/>
    </row>
    <row r="1279" spans="3:7" x14ac:dyDescent="0.2">
      <c r="C1279" s="293"/>
      <c r="D1279" s="280"/>
      <c r="E1279" s="280"/>
      <c r="F1279" s="280"/>
      <c r="G1279" s="293"/>
    </row>
    <row r="1280" spans="3:7" x14ac:dyDescent="0.2">
      <c r="C1280" s="293"/>
      <c r="D1280" s="280"/>
      <c r="E1280" s="280"/>
      <c r="F1280" s="280"/>
      <c r="G1280" s="293"/>
    </row>
    <row r="1281" spans="3:7" x14ac:dyDescent="0.2">
      <c r="C1281" s="293"/>
      <c r="D1281" s="280"/>
      <c r="E1281" s="280"/>
      <c r="F1281" s="280"/>
      <c r="G1281" s="293"/>
    </row>
    <row r="1282" spans="3:7" x14ac:dyDescent="0.2">
      <c r="C1282" s="293"/>
      <c r="D1282" s="280"/>
      <c r="E1282" s="280"/>
      <c r="F1282" s="280"/>
      <c r="G1282" s="293"/>
    </row>
    <row r="1283" spans="3:7" x14ac:dyDescent="0.2">
      <c r="C1283" s="293"/>
      <c r="D1283" s="280"/>
      <c r="E1283" s="280"/>
      <c r="F1283" s="280"/>
      <c r="G1283" s="293"/>
    </row>
    <row r="1284" spans="3:7" x14ac:dyDescent="0.2">
      <c r="C1284" s="293"/>
      <c r="D1284" s="280"/>
      <c r="E1284" s="280"/>
      <c r="F1284" s="280"/>
      <c r="G1284" s="293"/>
    </row>
    <row r="1285" spans="3:7" x14ac:dyDescent="0.2">
      <c r="C1285" s="293"/>
      <c r="D1285" s="280"/>
      <c r="E1285" s="280"/>
      <c r="F1285" s="280"/>
      <c r="G1285" s="293"/>
    </row>
    <row r="1286" spans="3:7" x14ac:dyDescent="0.2">
      <c r="C1286" s="293"/>
      <c r="D1286" s="280"/>
      <c r="E1286" s="280"/>
      <c r="F1286" s="280"/>
      <c r="G1286" s="293"/>
    </row>
    <row r="1287" spans="3:7" x14ac:dyDescent="0.2">
      <c r="C1287" s="293"/>
      <c r="D1287" s="280"/>
      <c r="E1287" s="280"/>
      <c r="F1287" s="280"/>
      <c r="G1287" s="293"/>
    </row>
    <row r="1288" spans="3:7" x14ac:dyDescent="0.2">
      <c r="C1288" s="293"/>
      <c r="D1288" s="280"/>
      <c r="E1288" s="280"/>
      <c r="F1288" s="280"/>
      <c r="G1288" s="293"/>
    </row>
    <row r="1289" spans="3:7" x14ac:dyDescent="0.2">
      <c r="C1289" s="293"/>
      <c r="D1289" s="280"/>
      <c r="E1289" s="280"/>
      <c r="F1289" s="280"/>
      <c r="G1289" s="293"/>
    </row>
    <row r="1290" spans="3:7" x14ac:dyDescent="0.2">
      <c r="C1290" s="293"/>
      <c r="D1290" s="280"/>
      <c r="E1290" s="280"/>
      <c r="F1290" s="280"/>
      <c r="G1290" s="293"/>
    </row>
    <row r="1291" spans="3:7" x14ac:dyDescent="0.2">
      <c r="C1291" s="293"/>
      <c r="D1291" s="280"/>
      <c r="E1291" s="280"/>
      <c r="F1291" s="280"/>
      <c r="G1291" s="293"/>
    </row>
    <row r="1292" spans="3:7" x14ac:dyDescent="0.2">
      <c r="C1292" s="293"/>
      <c r="D1292" s="280"/>
      <c r="E1292" s="280"/>
      <c r="F1292" s="280"/>
      <c r="G1292" s="293"/>
    </row>
    <row r="1293" spans="3:7" x14ac:dyDescent="0.2">
      <c r="C1293" s="293"/>
      <c r="D1293" s="280"/>
      <c r="E1293" s="280"/>
      <c r="F1293" s="280"/>
      <c r="G1293" s="293"/>
    </row>
    <row r="1294" spans="3:7" x14ac:dyDescent="0.2">
      <c r="C1294" s="293"/>
      <c r="D1294" s="280"/>
      <c r="E1294" s="280"/>
      <c r="F1294" s="280"/>
      <c r="G1294" s="293"/>
    </row>
    <row r="1295" spans="3:7" x14ac:dyDescent="0.2">
      <c r="C1295" s="293"/>
      <c r="D1295" s="280"/>
      <c r="E1295" s="280"/>
      <c r="F1295" s="280"/>
      <c r="G1295" s="293"/>
    </row>
    <row r="1296" spans="3:7" x14ac:dyDescent="0.2">
      <c r="C1296" s="293"/>
      <c r="D1296" s="280"/>
      <c r="E1296" s="280"/>
      <c r="F1296" s="280"/>
      <c r="G1296" s="293"/>
    </row>
    <row r="1297" spans="3:7" x14ac:dyDescent="0.2">
      <c r="C1297" s="293"/>
      <c r="D1297" s="280"/>
      <c r="E1297" s="280"/>
      <c r="F1297" s="280"/>
      <c r="G1297" s="293"/>
    </row>
    <row r="1298" spans="3:7" x14ac:dyDescent="0.2">
      <c r="C1298" s="293"/>
      <c r="D1298" s="280"/>
      <c r="E1298" s="280"/>
      <c r="F1298" s="280"/>
      <c r="G1298" s="293"/>
    </row>
    <row r="1299" spans="3:7" x14ac:dyDescent="0.2">
      <c r="C1299" s="293"/>
      <c r="D1299" s="280"/>
      <c r="E1299" s="280"/>
      <c r="F1299" s="280"/>
      <c r="G1299" s="293"/>
    </row>
    <row r="1300" spans="3:7" x14ac:dyDescent="0.2">
      <c r="C1300" s="293"/>
      <c r="D1300" s="280"/>
      <c r="E1300" s="280"/>
      <c r="F1300" s="280"/>
      <c r="G1300" s="293"/>
    </row>
    <row r="1301" spans="3:7" x14ac:dyDescent="0.2">
      <c r="C1301" s="293"/>
      <c r="D1301" s="280"/>
      <c r="E1301" s="280"/>
      <c r="F1301" s="280"/>
      <c r="G1301" s="293"/>
    </row>
    <row r="1302" spans="3:7" x14ac:dyDescent="0.2">
      <c r="C1302" s="293"/>
      <c r="D1302" s="280"/>
      <c r="E1302" s="280"/>
      <c r="F1302" s="280"/>
      <c r="G1302" s="293"/>
    </row>
    <row r="1303" spans="3:7" x14ac:dyDescent="0.2">
      <c r="C1303" s="293"/>
      <c r="D1303" s="280"/>
      <c r="E1303" s="280"/>
      <c r="F1303" s="280"/>
      <c r="G1303" s="293"/>
    </row>
    <row r="1304" spans="3:7" x14ac:dyDescent="0.2">
      <c r="C1304" s="293"/>
      <c r="D1304" s="280"/>
      <c r="E1304" s="280"/>
      <c r="F1304" s="280"/>
      <c r="G1304" s="293"/>
    </row>
    <row r="1305" spans="3:7" x14ac:dyDescent="0.2">
      <c r="C1305" s="293"/>
      <c r="D1305" s="280"/>
      <c r="E1305" s="280"/>
      <c r="F1305" s="280"/>
      <c r="G1305" s="293"/>
    </row>
    <row r="1306" spans="3:7" x14ac:dyDescent="0.2">
      <c r="C1306" s="293"/>
      <c r="D1306" s="280"/>
      <c r="E1306" s="280"/>
      <c r="F1306" s="280"/>
      <c r="G1306" s="293"/>
    </row>
    <row r="1307" spans="3:7" x14ac:dyDescent="0.2">
      <c r="C1307" s="293"/>
      <c r="D1307" s="280"/>
      <c r="E1307" s="280"/>
      <c r="F1307" s="280"/>
      <c r="G1307" s="293"/>
    </row>
    <row r="1308" spans="3:7" x14ac:dyDescent="0.2">
      <c r="C1308" s="293"/>
      <c r="D1308" s="280"/>
      <c r="E1308" s="280"/>
      <c r="F1308" s="280"/>
      <c r="G1308" s="293"/>
    </row>
    <row r="1309" spans="3:7" x14ac:dyDescent="0.2">
      <c r="C1309" s="293"/>
      <c r="D1309" s="280"/>
      <c r="E1309" s="280"/>
      <c r="F1309" s="280"/>
      <c r="G1309" s="293"/>
    </row>
    <row r="1310" spans="3:7" x14ac:dyDescent="0.2">
      <c r="C1310" s="293"/>
      <c r="D1310" s="280"/>
      <c r="E1310" s="280"/>
      <c r="F1310" s="280"/>
      <c r="G1310" s="293"/>
    </row>
    <row r="1311" spans="3:7" x14ac:dyDescent="0.2">
      <c r="C1311" s="293"/>
      <c r="D1311" s="280"/>
      <c r="E1311" s="280"/>
      <c r="F1311" s="280"/>
      <c r="G1311" s="293"/>
    </row>
    <row r="1312" spans="3:7" x14ac:dyDescent="0.2">
      <c r="C1312" s="293"/>
      <c r="D1312" s="280"/>
      <c r="E1312" s="280"/>
      <c r="F1312" s="280"/>
      <c r="G1312" s="293"/>
    </row>
    <row r="1313" spans="3:7" x14ac:dyDescent="0.2">
      <c r="C1313" s="293"/>
      <c r="D1313" s="280"/>
      <c r="E1313" s="280"/>
      <c r="F1313" s="280"/>
      <c r="G1313" s="293"/>
    </row>
    <row r="1314" spans="3:7" x14ac:dyDescent="0.2">
      <c r="C1314" s="293"/>
      <c r="D1314" s="280"/>
      <c r="E1314" s="280"/>
      <c r="F1314" s="280"/>
      <c r="G1314" s="293"/>
    </row>
    <row r="1315" spans="3:7" x14ac:dyDescent="0.2">
      <c r="C1315" s="293"/>
      <c r="D1315" s="280"/>
      <c r="E1315" s="280"/>
      <c r="F1315" s="280"/>
      <c r="G1315" s="293"/>
    </row>
    <row r="1316" spans="3:7" x14ac:dyDescent="0.2">
      <c r="C1316" s="293"/>
      <c r="D1316" s="280"/>
      <c r="E1316" s="280"/>
      <c r="F1316" s="280"/>
      <c r="G1316" s="293"/>
    </row>
    <row r="1317" spans="3:7" x14ac:dyDescent="0.2">
      <c r="C1317" s="293"/>
      <c r="D1317" s="280"/>
      <c r="E1317" s="280"/>
      <c r="F1317" s="280"/>
      <c r="G1317" s="293"/>
    </row>
    <row r="1318" spans="3:7" x14ac:dyDescent="0.2">
      <c r="C1318" s="293"/>
      <c r="D1318" s="280"/>
      <c r="E1318" s="280"/>
      <c r="F1318" s="280"/>
      <c r="G1318" s="293"/>
    </row>
    <row r="1319" spans="3:7" x14ac:dyDescent="0.2">
      <c r="C1319" s="293"/>
      <c r="D1319" s="280"/>
      <c r="E1319" s="280"/>
      <c r="F1319" s="280"/>
      <c r="G1319" s="293"/>
    </row>
    <row r="1320" spans="3:7" x14ac:dyDescent="0.2">
      <c r="C1320" s="293"/>
      <c r="D1320" s="280"/>
      <c r="E1320" s="280"/>
      <c r="F1320" s="280"/>
      <c r="G1320" s="293"/>
    </row>
    <row r="1321" spans="3:7" x14ac:dyDescent="0.2">
      <c r="C1321" s="293"/>
      <c r="D1321" s="280"/>
      <c r="E1321" s="280"/>
      <c r="F1321" s="280"/>
      <c r="G1321" s="293"/>
    </row>
    <row r="1322" spans="3:7" x14ac:dyDescent="0.2">
      <c r="C1322" s="293"/>
      <c r="D1322" s="280"/>
      <c r="E1322" s="280"/>
      <c r="F1322" s="280"/>
      <c r="G1322" s="293"/>
    </row>
    <row r="1323" spans="3:7" x14ac:dyDescent="0.2">
      <c r="C1323" s="293"/>
      <c r="D1323" s="280"/>
      <c r="E1323" s="280"/>
      <c r="F1323" s="280"/>
      <c r="G1323" s="293"/>
    </row>
    <row r="1324" spans="3:7" x14ac:dyDescent="0.2">
      <c r="C1324" s="293"/>
      <c r="D1324" s="280"/>
      <c r="E1324" s="280"/>
      <c r="F1324" s="280"/>
      <c r="G1324" s="293"/>
    </row>
    <row r="1325" spans="3:7" x14ac:dyDescent="0.2">
      <c r="C1325" s="293"/>
      <c r="D1325" s="280"/>
      <c r="E1325" s="280"/>
      <c r="F1325" s="280"/>
      <c r="G1325" s="293"/>
    </row>
    <row r="1326" spans="3:7" x14ac:dyDescent="0.2">
      <c r="C1326" s="293"/>
      <c r="D1326" s="280"/>
      <c r="E1326" s="280"/>
      <c r="F1326" s="280"/>
      <c r="G1326" s="293"/>
    </row>
    <row r="1327" spans="3:7" x14ac:dyDescent="0.2">
      <c r="C1327" s="293"/>
      <c r="D1327" s="280"/>
      <c r="E1327" s="280"/>
      <c r="F1327" s="280"/>
      <c r="G1327" s="293"/>
    </row>
    <row r="1328" spans="3:7" x14ac:dyDescent="0.2">
      <c r="C1328" s="293"/>
      <c r="D1328" s="280"/>
      <c r="E1328" s="280"/>
      <c r="F1328" s="280"/>
      <c r="G1328" s="293"/>
    </row>
    <row r="1329" spans="3:7" x14ac:dyDescent="0.2">
      <c r="C1329" s="293"/>
      <c r="D1329" s="280"/>
      <c r="E1329" s="280"/>
      <c r="F1329" s="280"/>
      <c r="G1329" s="293"/>
    </row>
    <row r="1330" spans="3:7" x14ac:dyDescent="0.2">
      <c r="C1330" s="293"/>
      <c r="D1330" s="280"/>
      <c r="E1330" s="280"/>
      <c r="F1330" s="280"/>
      <c r="G1330" s="293"/>
    </row>
    <row r="1331" spans="3:7" x14ac:dyDescent="0.2">
      <c r="C1331" s="293"/>
      <c r="D1331" s="280"/>
      <c r="E1331" s="280"/>
      <c r="F1331" s="280"/>
      <c r="G1331" s="293"/>
    </row>
    <row r="1332" spans="3:7" x14ac:dyDescent="0.2">
      <c r="C1332" s="293"/>
      <c r="D1332" s="280"/>
      <c r="E1332" s="280"/>
      <c r="F1332" s="280"/>
      <c r="G1332" s="293"/>
    </row>
    <row r="1333" spans="3:7" x14ac:dyDescent="0.2">
      <c r="C1333" s="293"/>
      <c r="D1333" s="280"/>
      <c r="E1333" s="280"/>
      <c r="F1333" s="280"/>
      <c r="G1333" s="293"/>
    </row>
    <row r="1334" spans="3:7" x14ac:dyDescent="0.2">
      <c r="C1334" s="293"/>
      <c r="D1334" s="280"/>
      <c r="E1334" s="280"/>
      <c r="F1334" s="280"/>
      <c r="G1334" s="293"/>
    </row>
    <row r="1335" spans="3:7" x14ac:dyDescent="0.2">
      <c r="C1335" s="293"/>
      <c r="D1335" s="280"/>
      <c r="E1335" s="280"/>
      <c r="F1335" s="280"/>
      <c r="G1335" s="293"/>
    </row>
    <row r="1336" spans="3:7" x14ac:dyDescent="0.2">
      <c r="C1336" s="293"/>
      <c r="D1336" s="280"/>
      <c r="E1336" s="280"/>
      <c r="F1336" s="280"/>
      <c r="G1336" s="293"/>
    </row>
    <row r="1337" spans="3:7" x14ac:dyDescent="0.2">
      <c r="C1337" s="293"/>
      <c r="D1337" s="280"/>
      <c r="E1337" s="280"/>
      <c r="F1337" s="280"/>
      <c r="G1337" s="293"/>
    </row>
    <row r="1338" spans="3:7" x14ac:dyDescent="0.2">
      <c r="C1338" s="293"/>
      <c r="D1338" s="280"/>
      <c r="E1338" s="280"/>
      <c r="F1338" s="280"/>
      <c r="G1338" s="293"/>
    </row>
    <row r="1339" spans="3:7" x14ac:dyDescent="0.2">
      <c r="C1339" s="293"/>
      <c r="D1339" s="280"/>
      <c r="E1339" s="280"/>
      <c r="F1339" s="280"/>
      <c r="G1339" s="293"/>
    </row>
    <row r="1340" spans="3:7" x14ac:dyDescent="0.2">
      <c r="C1340" s="293"/>
      <c r="D1340" s="280"/>
      <c r="E1340" s="280"/>
      <c r="F1340" s="280"/>
      <c r="G1340" s="293"/>
    </row>
    <row r="1341" spans="3:7" x14ac:dyDescent="0.2">
      <c r="C1341" s="293"/>
      <c r="D1341" s="280"/>
      <c r="E1341" s="280"/>
      <c r="F1341" s="280"/>
      <c r="G1341" s="293"/>
    </row>
    <row r="1342" spans="3:7" x14ac:dyDescent="0.2">
      <c r="C1342" s="293"/>
      <c r="D1342" s="280"/>
      <c r="E1342" s="280"/>
      <c r="F1342" s="280"/>
      <c r="G1342" s="293"/>
    </row>
    <row r="1343" spans="3:7" x14ac:dyDescent="0.2">
      <c r="C1343" s="293"/>
      <c r="D1343" s="280"/>
      <c r="E1343" s="280"/>
      <c r="F1343" s="280"/>
      <c r="G1343" s="293"/>
    </row>
    <row r="1344" spans="3:7" x14ac:dyDescent="0.2">
      <c r="C1344" s="293"/>
      <c r="D1344" s="280"/>
      <c r="E1344" s="280"/>
      <c r="F1344" s="280"/>
      <c r="G1344" s="293"/>
    </row>
    <row r="1345" spans="3:7" x14ac:dyDescent="0.2">
      <c r="C1345" s="293"/>
      <c r="D1345" s="280"/>
      <c r="E1345" s="280"/>
      <c r="F1345" s="280"/>
      <c r="G1345" s="293"/>
    </row>
    <row r="1346" spans="3:7" x14ac:dyDescent="0.2">
      <c r="C1346" s="293"/>
      <c r="D1346" s="280"/>
      <c r="E1346" s="280"/>
      <c r="F1346" s="280"/>
      <c r="G1346" s="293"/>
    </row>
    <row r="1347" spans="3:7" x14ac:dyDescent="0.2">
      <c r="C1347" s="293"/>
      <c r="D1347" s="280"/>
      <c r="E1347" s="280"/>
      <c r="F1347" s="280"/>
      <c r="G1347" s="293"/>
    </row>
    <row r="1348" spans="3:7" x14ac:dyDescent="0.2">
      <c r="C1348" s="293"/>
      <c r="D1348" s="280"/>
      <c r="E1348" s="280"/>
      <c r="F1348" s="280"/>
      <c r="G1348" s="293"/>
    </row>
    <row r="1349" spans="3:7" x14ac:dyDescent="0.2">
      <c r="C1349" s="293"/>
      <c r="D1349" s="280"/>
      <c r="E1349" s="280"/>
      <c r="F1349" s="280"/>
      <c r="G1349" s="293"/>
    </row>
    <row r="1350" spans="3:7" x14ac:dyDescent="0.2">
      <c r="C1350" s="293"/>
      <c r="D1350" s="280"/>
      <c r="E1350" s="280"/>
      <c r="F1350" s="280"/>
      <c r="G1350" s="293"/>
    </row>
    <row r="1351" spans="3:7" x14ac:dyDescent="0.2">
      <c r="C1351" s="293"/>
      <c r="D1351" s="280"/>
      <c r="E1351" s="280"/>
      <c r="F1351" s="280"/>
      <c r="G1351" s="293"/>
    </row>
    <row r="1352" spans="3:7" x14ac:dyDescent="0.2">
      <c r="C1352" s="293"/>
      <c r="D1352" s="280"/>
      <c r="E1352" s="280"/>
      <c r="F1352" s="280"/>
      <c r="G1352" s="293"/>
    </row>
    <row r="1353" spans="3:7" x14ac:dyDescent="0.2">
      <c r="C1353" s="293"/>
      <c r="D1353" s="280"/>
      <c r="E1353" s="280"/>
      <c r="F1353" s="280"/>
      <c r="G1353" s="293"/>
    </row>
    <row r="1354" spans="3:7" x14ac:dyDescent="0.2">
      <c r="C1354" s="293"/>
      <c r="D1354" s="280"/>
      <c r="E1354" s="280"/>
      <c r="F1354" s="280"/>
      <c r="G1354" s="293"/>
    </row>
    <row r="1355" spans="3:7" x14ac:dyDescent="0.2">
      <c r="C1355" s="293"/>
      <c r="D1355" s="280"/>
      <c r="E1355" s="280"/>
      <c r="F1355" s="280"/>
      <c r="G1355" s="293"/>
    </row>
    <row r="1356" spans="3:7" x14ac:dyDescent="0.2">
      <c r="C1356" s="293"/>
      <c r="D1356" s="280"/>
      <c r="E1356" s="280"/>
      <c r="F1356" s="280"/>
      <c r="G1356" s="293"/>
    </row>
    <row r="1357" spans="3:7" x14ac:dyDescent="0.2">
      <c r="C1357" s="293"/>
      <c r="D1357" s="280"/>
      <c r="E1357" s="280"/>
      <c r="F1357" s="280"/>
      <c r="G1357" s="293"/>
    </row>
    <row r="1358" spans="3:7" x14ac:dyDescent="0.2">
      <c r="C1358" s="293"/>
      <c r="D1358" s="280"/>
      <c r="E1358" s="280"/>
      <c r="F1358" s="280"/>
      <c r="G1358" s="293"/>
    </row>
    <row r="1359" spans="3:7" x14ac:dyDescent="0.2">
      <c r="C1359" s="293"/>
      <c r="D1359" s="280"/>
      <c r="E1359" s="280"/>
      <c r="F1359" s="280"/>
      <c r="G1359" s="293"/>
    </row>
    <row r="1360" spans="3:7" x14ac:dyDescent="0.2">
      <c r="C1360" s="293"/>
      <c r="D1360" s="280"/>
      <c r="E1360" s="280"/>
      <c r="F1360" s="280"/>
      <c r="G1360" s="293"/>
    </row>
    <row r="1361" spans="3:7" x14ac:dyDescent="0.2">
      <c r="C1361" s="293"/>
      <c r="D1361" s="280"/>
      <c r="E1361" s="280"/>
      <c r="F1361" s="280"/>
      <c r="G1361" s="293"/>
    </row>
    <row r="1362" spans="3:7" x14ac:dyDescent="0.2">
      <c r="C1362" s="293"/>
      <c r="D1362" s="280"/>
      <c r="E1362" s="280"/>
      <c r="F1362" s="280"/>
      <c r="G1362" s="293"/>
    </row>
    <row r="1363" spans="3:7" x14ac:dyDescent="0.2">
      <c r="C1363" s="293"/>
      <c r="D1363" s="280"/>
      <c r="E1363" s="280"/>
      <c r="F1363" s="280"/>
      <c r="G1363" s="293"/>
    </row>
    <row r="1364" spans="3:7" x14ac:dyDescent="0.2">
      <c r="C1364" s="293"/>
      <c r="D1364" s="280"/>
      <c r="E1364" s="280"/>
      <c r="F1364" s="280"/>
      <c r="G1364" s="293"/>
    </row>
    <row r="1365" spans="3:7" x14ac:dyDescent="0.2">
      <c r="C1365" s="293"/>
      <c r="D1365" s="280"/>
      <c r="E1365" s="280"/>
      <c r="F1365" s="280"/>
      <c r="G1365" s="293"/>
    </row>
    <row r="1366" spans="3:7" x14ac:dyDescent="0.2">
      <c r="C1366" s="293"/>
      <c r="D1366" s="280"/>
      <c r="E1366" s="280"/>
      <c r="F1366" s="280"/>
      <c r="G1366" s="293"/>
    </row>
    <row r="1367" spans="3:7" x14ac:dyDescent="0.2">
      <c r="C1367" s="293"/>
      <c r="D1367" s="280"/>
      <c r="E1367" s="280"/>
      <c r="F1367" s="280"/>
      <c r="G1367" s="293"/>
    </row>
    <row r="1368" spans="3:7" x14ac:dyDescent="0.2">
      <c r="C1368" s="293"/>
      <c r="D1368" s="280"/>
      <c r="E1368" s="280"/>
      <c r="F1368" s="280"/>
      <c r="G1368" s="293"/>
    </row>
    <row r="1369" spans="3:7" x14ac:dyDescent="0.2">
      <c r="C1369" s="293"/>
      <c r="D1369" s="280"/>
      <c r="E1369" s="280"/>
      <c r="F1369" s="280"/>
      <c r="G1369" s="293"/>
    </row>
    <row r="1370" spans="3:7" x14ac:dyDescent="0.2">
      <c r="C1370" s="293"/>
      <c r="D1370" s="280"/>
      <c r="E1370" s="280"/>
      <c r="F1370" s="280"/>
      <c r="G1370" s="293"/>
    </row>
    <row r="1371" spans="3:7" x14ac:dyDescent="0.2">
      <c r="C1371" s="293"/>
      <c r="D1371" s="280"/>
      <c r="E1371" s="280"/>
      <c r="F1371" s="280"/>
      <c r="G1371" s="293"/>
    </row>
    <row r="1372" spans="3:7" x14ac:dyDescent="0.2">
      <c r="C1372" s="293"/>
      <c r="D1372" s="280"/>
      <c r="E1372" s="280"/>
      <c r="F1372" s="280"/>
      <c r="G1372" s="293"/>
    </row>
    <row r="1373" spans="3:7" x14ac:dyDescent="0.2">
      <c r="C1373" s="293"/>
      <c r="D1373" s="280"/>
      <c r="E1373" s="280"/>
      <c r="F1373" s="280"/>
      <c r="G1373" s="293"/>
    </row>
    <row r="1374" spans="3:7" x14ac:dyDescent="0.2">
      <c r="C1374" s="293"/>
      <c r="D1374" s="280"/>
      <c r="E1374" s="280"/>
      <c r="F1374" s="280"/>
      <c r="G1374" s="293"/>
    </row>
    <row r="1375" spans="3:7" x14ac:dyDescent="0.2">
      <c r="C1375" s="293"/>
      <c r="D1375" s="280"/>
      <c r="E1375" s="280"/>
      <c r="F1375" s="280"/>
      <c r="G1375" s="293"/>
    </row>
    <row r="1376" spans="3:7" x14ac:dyDescent="0.2">
      <c r="C1376" s="293"/>
      <c r="D1376" s="280"/>
      <c r="E1376" s="280"/>
      <c r="F1376" s="280"/>
      <c r="G1376" s="293"/>
    </row>
    <row r="1377" spans="3:7" x14ac:dyDescent="0.2">
      <c r="C1377" s="293"/>
      <c r="D1377" s="280"/>
      <c r="E1377" s="280"/>
      <c r="F1377" s="280"/>
      <c r="G1377" s="293"/>
    </row>
    <row r="1378" spans="3:7" x14ac:dyDescent="0.2">
      <c r="C1378" s="293"/>
      <c r="D1378" s="280"/>
      <c r="E1378" s="280"/>
      <c r="F1378" s="280"/>
      <c r="G1378" s="293"/>
    </row>
    <row r="1379" spans="3:7" x14ac:dyDescent="0.2">
      <c r="C1379" s="293"/>
      <c r="D1379" s="280"/>
      <c r="E1379" s="280"/>
      <c r="F1379" s="280"/>
      <c r="G1379" s="293"/>
    </row>
    <row r="1380" spans="3:7" x14ac:dyDescent="0.2">
      <c r="C1380" s="293"/>
      <c r="D1380" s="280"/>
      <c r="E1380" s="280"/>
      <c r="F1380" s="280"/>
      <c r="G1380" s="293"/>
    </row>
    <row r="1381" spans="3:7" x14ac:dyDescent="0.2">
      <c r="C1381" s="293"/>
      <c r="D1381" s="280"/>
      <c r="E1381" s="280"/>
      <c r="F1381" s="280"/>
      <c r="G1381" s="293"/>
    </row>
    <row r="1382" spans="3:7" x14ac:dyDescent="0.2">
      <c r="C1382" s="293"/>
      <c r="D1382" s="280"/>
      <c r="E1382" s="280"/>
      <c r="F1382" s="280"/>
      <c r="G1382" s="293"/>
    </row>
    <row r="1383" spans="3:7" x14ac:dyDescent="0.2">
      <c r="C1383" s="293"/>
      <c r="D1383" s="280"/>
      <c r="E1383" s="280"/>
      <c r="F1383" s="280"/>
      <c r="G1383" s="293"/>
    </row>
    <row r="1384" spans="3:7" x14ac:dyDescent="0.2">
      <c r="C1384" s="293"/>
      <c r="D1384" s="280"/>
      <c r="E1384" s="280"/>
      <c r="F1384" s="280"/>
      <c r="G1384" s="293"/>
    </row>
    <row r="1385" spans="3:7" x14ac:dyDescent="0.2">
      <c r="C1385" s="293"/>
      <c r="D1385" s="280"/>
      <c r="E1385" s="280"/>
      <c r="F1385" s="280"/>
      <c r="G1385" s="293"/>
    </row>
    <row r="1386" spans="3:7" x14ac:dyDescent="0.2">
      <c r="C1386" s="293"/>
      <c r="D1386" s="280"/>
      <c r="E1386" s="280"/>
      <c r="F1386" s="280"/>
      <c r="G1386" s="293"/>
    </row>
    <row r="1387" spans="3:7" x14ac:dyDescent="0.2">
      <c r="C1387" s="293"/>
      <c r="D1387" s="280"/>
      <c r="E1387" s="280"/>
      <c r="F1387" s="280"/>
      <c r="G1387" s="293"/>
    </row>
    <row r="1388" spans="3:7" x14ac:dyDescent="0.2">
      <c r="C1388" s="293"/>
      <c r="D1388" s="280"/>
      <c r="E1388" s="280"/>
      <c r="F1388" s="280"/>
      <c r="G1388" s="293"/>
    </row>
    <row r="1389" spans="3:7" x14ac:dyDescent="0.2">
      <c r="C1389" s="293"/>
      <c r="D1389" s="280"/>
      <c r="E1389" s="280"/>
      <c r="F1389" s="280"/>
      <c r="G1389" s="293"/>
    </row>
    <row r="1390" spans="3:7" x14ac:dyDescent="0.2">
      <c r="C1390" s="293"/>
      <c r="D1390" s="280"/>
      <c r="E1390" s="280"/>
      <c r="F1390" s="280"/>
      <c r="G1390" s="293"/>
    </row>
    <row r="1391" spans="3:7" x14ac:dyDescent="0.2">
      <c r="C1391" s="293"/>
      <c r="D1391" s="280"/>
      <c r="E1391" s="280"/>
      <c r="F1391" s="280"/>
      <c r="G1391" s="293"/>
    </row>
    <row r="1392" spans="3:7" x14ac:dyDescent="0.2">
      <c r="C1392" s="293"/>
      <c r="D1392" s="280"/>
      <c r="E1392" s="280"/>
      <c r="F1392" s="280"/>
      <c r="G1392" s="293"/>
    </row>
    <row r="1393" spans="3:7" x14ac:dyDescent="0.2">
      <c r="C1393" s="293"/>
      <c r="D1393" s="280"/>
      <c r="E1393" s="280"/>
      <c r="F1393" s="280"/>
      <c r="G1393" s="293"/>
    </row>
    <row r="1394" spans="3:7" x14ac:dyDescent="0.2">
      <c r="C1394" s="293"/>
      <c r="D1394" s="280"/>
      <c r="E1394" s="280"/>
      <c r="F1394" s="280"/>
      <c r="G1394" s="293"/>
    </row>
    <row r="1395" spans="3:7" x14ac:dyDescent="0.2">
      <c r="C1395" s="293"/>
      <c r="D1395" s="280"/>
      <c r="E1395" s="280"/>
      <c r="F1395" s="280"/>
      <c r="G1395" s="293"/>
    </row>
    <row r="1396" spans="3:7" x14ac:dyDescent="0.2">
      <c r="C1396" s="293"/>
      <c r="D1396" s="280"/>
      <c r="E1396" s="280"/>
      <c r="F1396" s="280"/>
      <c r="G1396" s="293"/>
    </row>
    <row r="1397" spans="3:7" x14ac:dyDescent="0.2">
      <c r="C1397" s="293"/>
      <c r="D1397" s="280"/>
      <c r="E1397" s="280"/>
      <c r="F1397" s="280"/>
      <c r="G1397" s="293"/>
    </row>
    <row r="1398" spans="3:7" x14ac:dyDescent="0.2">
      <c r="C1398" s="293"/>
      <c r="D1398" s="280"/>
      <c r="E1398" s="280"/>
      <c r="F1398" s="280"/>
      <c r="G1398" s="293"/>
    </row>
    <row r="1399" spans="3:7" x14ac:dyDescent="0.2">
      <c r="C1399" s="293"/>
      <c r="D1399" s="280"/>
      <c r="E1399" s="280"/>
      <c r="F1399" s="280"/>
      <c r="G1399" s="293"/>
    </row>
    <row r="1400" spans="3:7" x14ac:dyDescent="0.2">
      <c r="C1400" s="293"/>
      <c r="D1400" s="280"/>
      <c r="E1400" s="280"/>
      <c r="F1400" s="280"/>
      <c r="G1400" s="293"/>
    </row>
    <row r="1401" spans="3:7" x14ac:dyDescent="0.2">
      <c r="C1401" s="293"/>
      <c r="D1401" s="280"/>
      <c r="E1401" s="280"/>
      <c r="F1401" s="280"/>
      <c r="G1401" s="293"/>
    </row>
    <row r="1402" spans="3:7" x14ac:dyDescent="0.2">
      <c r="C1402" s="293"/>
      <c r="D1402" s="280"/>
      <c r="E1402" s="280"/>
      <c r="F1402" s="280"/>
      <c r="G1402" s="293"/>
    </row>
    <row r="1403" spans="3:7" x14ac:dyDescent="0.2">
      <c r="C1403" s="293"/>
      <c r="D1403" s="280"/>
      <c r="E1403" s="280"/>
      <c r="F1403" s="280"/>
      <c r="G1403" s="293"/>
    </row>
    <row r="1404" spans="3:7" x14ac:dyDescent="0.2">
      <c r="C1404" s="293"/>
      <c r="D1404" s="280"/>
      <c r="E1404" s="280"/>
      <c r="F1404" s="280"/>
      <c r="G1404" s="293"/>
    </row>
    <row r="1405" spans="3:7" x14ac:dyDescent="0.2">
      <c r="C1405" s="293"/>
      <c r="D1405" s="280"/>
      <c r="E1405" s="280"/>
      <c r="F1405" s="280"/>
      <c r="G1405" s="293"/>
    </row>
    <row r="1406" spans="3:7" x14ac:dyDescent="0.2">
      <c r="C1406" s="293"/>
      <c r="D1406" s="280"/>
      <c r="E1406" s="280"/>
      <c r="F1406" s="280"/>
      <c r="G1406" s="293"/>
    </row>
    <row r="1407" spans="3:7" x14ac:dyDescent="0.2">
      <c r="C1407" s="293"/>
      <c r="D1407" s="280"/>
      <c r="E1407" s="280"/>
      <c r="F1407" s="280"/>
      <c r="G1407" s="293"/>
    </row>
    <row r="1408" spans="3:7" x14ac:dyDescent="0.2">
      <c r="C1408" s="293"/>
      <c r="D1408" s="280"/>
      <c r="E1408" s="280"/>
      <c r="F1408" s="280"/>
      <c r="G1408" s="293"/>
    </row>
    <row r="1409" spans="3:7" x14ac:dyDescent="0.2">
      <c r="C1409" s="293"/>
      <c r="D1409" s="280"/>
      <c r="E1409" s="280"/>
      <c r="F1409" s="280"/>
      <c r="G1409" s="293"/>
    </row>
    <row r="1410" spans="3:7" x14ac:dyDescent="0.2">
      <c r="C1410" s="293"/>
      <c r="D1410" s="280"/>
      <c r="E1410" s="280"/>
      <c r="F1410" s="280"/>
      <c r="G1410" s="293"/>
    </row>
    <row r="1411" spans="3:7" x14ac:dyDescent="0.2">
      <c r="C1411" s="293"/>
      <c r="D1411" s="280"/>
      <c r="E1411" s="280"/>
      <c r="F1411" s="280"/>
      <c r="G1411" s="293"/>
    </row>
    <row r="1412" spans="3:7" x14ac:dyDescent="0.2">
      <c r="C1412" s="293"/>
      <c r="D1412" s="280"/>
      <c r="E1412" s="280"/>
      <c r="F1412" s="280"/>
      <c r="G1412" s="293"/>
    </row>
    <row r="1413" spans="3:7" x14ac:dyDescent="0.2">
      <c r="C1413" s="293"/>
      <c r="D1413" s="280"/>
      <c r="E1413" s="280"/>
      <c r="F1413" s="280"/>
      <c r="G1413" s="293"/>
    </row>
    <row r="1414" spans="3:7" x14ac:dyDescent="0.2">
      <c r="C1414" s="293"/>
      <c r="D1414" s="280"/>
      <c r="E1414" s="280"/>
      <c r="F1414" s="280"/>
      <c r="G1414" s="293"/>
    </row>
    <row r="1415" spans="3:7" x14ac:dyDescent="0.2">
      <c r="C1415" s="293"/>
      <c r="D1415" s="280"/>
      <c r="E1415" s="280"/>
      <c r="F1415" s="280"/>
      <c r="G1415" s="293"/>
    </row>
    <row r="1416" spans="3:7" x14ac:dyDescent="0.2">
      <c r="C1416" s="293"/>
      <c r="D1416" s="280"/>
      <c r="E1416" s="280"/>
      <c r="F1416" s="280"/>
      <c r="G1416" s="293"/>
    </row>
    <row r="1417" spans="3:7" x14ac:dyDescent="0.2">
      <c r="C1417" s="293"/>
      <c r="D1417" s="280"/>
      <c r="E1417" s="280"/>
      <c r="F1417" s="280"/>
      <c r="G1417" s="293"/>
    </row>
    <row r="1418" spans="3:7" x14ac:dyDescent="0.2">
      <c r="C1418" s="293"/>
      <c r="D1418" s="280"/>
      <c r="E1418" s="280"/>
      <c r="F1418" s="280"/>
      <c r="G1418" s="293"/>
    </row>
    <row r="1419" spans="3:7" x14ac:dyDescent="0.2">
      <c r="C1419" s="293"/>
      <c r="D1419" s="280"/>
      <c r="E1419" s="280"/>
      <c r="F1419" s="280"/>
      <c r="G1419" s="293"/>
    </row>
    <row r="1420" spans="3:7" x14ac:dyDescent="0.2">
      <c r="C1420" s="293"/>
      <c r="D1420" s="280"/>
      <c r="E1420" s="280"/>
      <c r="F1420" s="280"/>
      <c r="G1420" s="293"/>
    </row>
    <row r="1421" spans="3:7" x14ac:dyDescent="0.2">
      <c r="C1421" s="293"/>
      <c r="D1421" s="280"/>
      <c r="E1421" s="280"/>
      <c r="F1421" s="280"/>
      <c r="G1421" s="293"/>
    </row>
    <row r="1422" spans="3:7" x14ac:dyDescent="0.2">
      <c r="C1422" s="293"/>
      <c r="D1422" s="280"/>
      <c r="E1422" s="280"/>
      <c r="F1422" s="280"/>
      <c r="G1422" s="293"/>
    </row>
    <row r="1423" spans="3:7" x14ac:dyDescent="0.2">
      <c r="C1423" s="293"/>
      <c r="D1423" s="280"/>
      <c r="E1423" s="280"/>
      <c r="F1423" s="280"/>
      <c r="G1423" s="293"/>
    </row>
    <row r="1424" spans="3:7" x14ac:dyDescent="0.2">
      <c r="C1424" s="293"/>
      <c r="D1424" s="280"/>
      <c r="E1424" s="280"/>
      <c r="F1424" s="280"/>
      <c r="G1424" s="293"/>
    </row>
    <row r="1425" spans="3:7" x14ac:dyDescent="0.2">
      <c r="C1425" s="293"/>
      <c r="D1425" s="280"/>
      <c r="E1425" s="280"/>
      <c r="F1425" s="280"/>
      <c r="G1425" s="293"/>
    </row>
    <row r="1426" spans="3:7" x14ac:dyDescent="0.2">
      <c r="C1426" s="293"/>
      <c r="D1426" s="280"/>
      <c r="E1426" s="280"/>
      <c r="F1426" s="280"/>
      <c r="G1426" s="293"/>
    </row>
    <row r="1427" spans="3:7" x14ac:dyDescent="0.2">
      <c r="C1427" s="293"/>
      <c r="D1427" s="280"/>
      <c r="E1427" s="280"/>
      <c r="F1427" s="280"/>
      <c r="G1427" s="293"/>
    </row>
    <row r="1428" spans="3:7" x14ac:dyDescent="0.2">
      <c r="C1428" s="293"/>
      <c r="D1428" s="280"/>
      <c r="E1428" s="280"/>
      <c r="F1428" s="280"/>
      <c r="G1428" s="293"/>
    </row>
    <row r="1429" spans="3:7" x14ac:dyDescent="0.2">
      <c r="C1429" s="293"/>
      <c r="D1429" s="280"/>
      <c r="E1429" s="280"/>
      <c r="F1429" s="280"/>
      <c r="G1429" s="293"/>
    </row>
    <row r="1430" spans="3:7" x14ac:dyDescent="0.2">
      <c r="C1430" s="293"/>
      <c r="D1430" s="280"/>
      <c r="E1430" s="280"/>
      <c r="F1430" s="280"/>
      <c r="G1430" s="293"/>
    </row>
    <row r="1431" spans="3:7" x14ac:dyDescent="0.2">
      <c r="C1431" s="293"/>
      <c r="D1431" s="280"/>
      <c r="E1431" s="280"/>
      <c r="F1431" s="280"/>
      <c r="G1431" s="293"/>
    </row>
    <row r="1432" spans="3:7" x14ac:dyDescent="0.2">
      <c r="C1432" s="293"/>
      <c r="D1432" s="280"/>
      <c r="E1432" s="280"/>
      <c r="F1432" s="280"/>
      <c r="G1432" s="293"/>
    </row>
    <row r="1433" spans="3:7" x14ac:dyDescent="0.2">
      <c r="C1433" s="293"/>
      <c r="D1433" s="280"/>
      <c r="E1433" s="280"/>
      <c r="F1433" s="280"/>
      <c r="G1433" s="293"/>
    </row>
    <row r="1434" spans="3:7" x14ac:dyDescent="0.2">
      <c r="C1434" s="293"/>
      <c r="D1434" s="280"/>
      <c r="E1434" s="280"/>
      <c r="F1434" s="280"/>
      <c r="G1434" s="293"/>
    </row>
    <row r="1435" spans="3:7" x14ac:dyDescent="0.2">
      <c r="C1435" s="293"/>
      <c r="D1435" s="280"/>
      <c r="E1435" s="280"/>
      <c r="F1435" s="280"/>
      <c r="G1435" s="293"/>
    </row>
    <row r="1436" spans="3:7" x14ac:dyDescent="0.2">
      <c r="C1436" s="293"/>
      <c r="D1436" s="280"/>
      <c r="E1436" s="280"/>
      <c r="F1436" s="280"/>
      <c r="G1436" s="293"/>
    </row>
    <row r="1437" spans="3:7" x14ac:dyDescent="0.2">
      <c r="C1437" s="293"/>
      <c r="D1437" s="280"/>
      <c r="E1437" s="280"/>
      <c r="F1437" s="280"/>
      <c r="G1437" s="293"/>
    </row>
    <row r="1438" spans="3:7" x14ac:dyDescent="0.2">
      <c r="C1438" s="293"/>
      <c r="D1438" s="280"/>
      <c r="E1438" s="280"/>
      <c r="F1438" s="280"/>
      <c r="G1438" s="293"/>
    </row>
    <row r="1439" spans="3:7" x14ac:dyDescent="0.2">
      <c r="C1439" s="293"/>
      <c r="D1439" s="280"/>
      <c r="E1439" s="280"/>
      <c r="F1439" s="280"/>
      <c r="G1439" s="293"/>
    </row>
    <row r="1440" spans="3:7" x14ac:dyDescent="0.2">
      <c r="C1440" s="293"/>
      <c r="D1440" s="280"/>
      <c r="E1440" s="280"/>
      <c r="F1440" s="280"/>
      <c r="G1440" s="293"/>
    </row>
    <row r="1441" spans="3:7" x14ac:dyDescent="0.2">
      <c r="C1441" s="293"/>
      <c r="D1441" s="280"/>
      <c r="E1441" s="280"/>
      <c r="F1441" s="280"/>
      <c r="G1441" s="293"/>
    </row>
    <row r="1442" spans="3:7" x14ac:dyDescent="0.2">
      <c r="C1442" s="293"/>
      <c r="D1442" s="280"/>
      <c r="E1442" s="280"/>
      <c r="F1442" s="280"/>
      <c r="G1442" s="293"/>
    </row>
    <row r="1443" spans="3:7" x14ac:dyDescent="0.2">
      <c r="C1443" s="293"/>
      <c r="D1443" s="280"/>
      <c r="E1443" s="280"/>
      <c r="F1443" s="280"/>
      <c r="G1443" s="293"/>
    </row>
    <row r="1444" spans="3:7" x14ac:dyDescent="0.2">
      <c r="C1444" s="293"/>
      <c r="D1444" s="280"/>
      <c r="E1444" s="280"/>
      <c r="F1444" s="280"/>
      <c r="G1444" s="293"/>
    </row>
    <row r="1445" spans="3:7" x14ac:dyDescent="0.2">
      <c r="C1445" s="293"/>
      <c r="D1445" s="280"/>
      <c r="E1445" s="280"/>
      <c r="F1445" s="280"/>
      <c r="G1445" s="293"/>
    </row>
    <row r="1446" spans="3:7" x14ac:dyDescent="0.2">
      <c r="C1446" s="293"/>
      <c r="D1446" s="280"/>
      <c r="E1446" s="280"/>
      <c r="F1446" s="280"/>
      <c r="G1446" s="293"/>
    </row>
    <row r="1447" spans="3:7" x14ac:dyDescent="0.2">
      <c r="C1447" s="293"/>
      <c r="D1447" s="280"/>
      <c r="E1447" s="280"/>
      <c r="F1447" s="280"/>
      <c r="G1447" s="293"/>
    </row>
    <row r="1448" spans="3:7" x14ac:dyDescent="0.2">
      <c r="C1448" s="293"/>
      <c r="D1448" s="280"/>
      <c r="E1448" s="280"/>
      <c r="F1448" s="280"/>
      <c r="G1448" s="293"/>
    </row>
    <row r="1449" spans="3:7" x14ac:dyDescent="0.2">
      <c r="C1449" s="293"/>
      <c r="D1449" s="280"/>
      <c r="E1449" s="280"/>
      <c r="F1449" s="280"/>
      <c r="G1449" s="293"/>
    </row>
    <row r="1450" spans="3:7" x14ac:dyDescent="0.2">
      <c r="C1450" s="293"/>
      <c r="D1450" s="280"/>
      <c r="E1450" s="280"/>
      <c r="F1450" s="280"/>
      <c r="G1450" s="293"/>
    </row>
    <row r="1451" spans="3:7" x14ac:dyDescent="0.2">
      <c r="C1451" s="293"/>
      <c r="D1451" s="280"/>
      <c r="E1451" s="280"/>
      <c r="F1451" s="280"/>
      <c r="G1451" s="293"/>
    </row>
    <row r="1452" spans="3:7" x14ac:dyDescent="0.2">
      <c r="C1452" s="293"/>
      <c r="D1452" s="280"/>
      <c r="E1452" s="280"/>
      <c r="F1452" s="280"/>
      <c r="G1452" s="293"/>
    </row>
    <row r="1453" spans="3:7" x14ac:dyDescent="0.2">
      <c r="C1453" s="293"/>
      <c r="D1453" s="280"/>
      <c r="E1453" s="280"/>
      <c r="F1453" s="280"/>
      <c r="G1453" s="293"/>
    </row>
    <row r="1454" spans="3:7" x14ac:dyDescent="0.2">
      <c r="C1454" s="293"/>
      <c r="D1454" s="280"/>
      <c r="E1454" s="280"/>
      <c r="F1454" s="280"/>
      <c r="G1454" s="293"/>
    </row>
    <row r="1455" spans="3:7" x14ac:dyDescent="0.2">
      <c r="C1455" s="293"/>
      <c r="D1455" s="280"/>
      <c r="E1455" s="280"/>
      <c r="F1455" s="280"/>
      <c r="G1455" s="293"/>
    </row>
    <row r="1456" spans="3:7" x14ac:dyDescent="0.2">
      <c r="C1456" s="293"/>
      <c r="D1456" s="280"/>
      <c r="E1456" s="280"/>
      <c r="F1456" s="280"/>
      <c r="G1456" s="293"/>
    </row>
    <row r="1457" spans="3:7" x14ac:dyDescent="0.2">
      <c r="C1457" s="293"/>
      <c r="D1457" s="280"/>
      <c r="E1457" s="280"/>
      <c r="F1457" s="280"/>
      <c r="G1457" s="293"/>
    </row>
    <row r="1458" spans="3:7" x14ac:dyDescent="0.2">
      <c r="C1458" s="293"/>
      <c r="D1458" s="280"/>
      <c r="E1458" s="280"/>
      <c r="F1458" s="280"/>
      <c r="G1458" s="293"/>
    </row>
    <row r="1459" spans="3:7" x14ac:dyDescent="0.2">
      <c r="C1459" s="293"/>
      <c r="D1459" s="280"/>
      <c r="E1459" s="280"/>
      <c r="F1459" s="280"/>
      <c r="G1459" s="293"/>
    </row>
    <row r="1460" spans="3:7" x14ac:dyDescent="0.2">
      <c r="C1460" s="293"/>
      <c r="D1460" s="280"/>
      <c r="E1460" s="280"/>
      <c r="F1460" s="280"/>
      <c r="G1460" s="293"/>
    </row>
    <row r="1461" spans="3:7" x14ac:dyDescent="0.2">
      <c r="C1461" s="293"/>
      <c r="D1461" s="280"/>
      <c r="E1461" s="280"/>
      <c r="F1461" s="280"/>
      <c r="G1461" s="293"/>
    </row>
    <row r="1462" spans="3:7" x14ac:dyDescent="0.2">
      <c r="C1462" s="293"/>
      <c r="D1462" s="280"/>
      <c r="E1462" s="280"/>
      <c r="F1462" s="280"/>
      <c r="G1462" s="293"/>
    </row>
    <row r="1463" spans="3:7" x14ac:dyDescent="0.2">
      <c r="C1463" s="293"/>
      <c r="D1463" s="280"/>
      <c r="E1463" s="280"/>
      <c r="F1463" s="280"/>
      <c r="G1463" s="293"/>
    </row>
    <row r="1464" spans="3:7" x14ac:dyDescent="0.2">
      <c r="C1464" s="293"/>
      <c r="D1464" s="280"/>
      <c r="E1464" s="280"/>
      <c r="F1464" s="280"/>
      <c r="G1464" s="293"/>
    </row>
    <row r="1465" spans="3:7" x14ac:dyDescent="0.2">
      <c r="C1465" s="293"/>
      <c r="D1465" s="280"/>
      <c r="E1465" s="280"/>
      <c r="F1465" s="280"/>
      <c r="G1465" s="293"/>
    </row>
    <row r="1466" spans="3:7" x14ac:dyDescent="0.2">
      <c r="C1466" s="293"/>
      <c r="D1466" s="280"/>
      <c r="E1466" s="280"/>
      <c r="F1466" s="280"/>
      <c r="G1466" s="293"/>
    </row>
    <row r="1467" spans="3:7" x14ac:dyDescent="0.2">
      <c r="C1467" s="293"/>
      <c r="D1467" s="280"/>
      <c r="E1467" s="280"/>
      <c r="F1467" s="280"/>
      <c r="G1467" s="293"/>
    </row>
    <row r="1468" spans="3:7" x14ac:dyDescent="0.2">
      <c r="C1468" s="293"/>
      <c r="D1468" s="280"/>
      <c r="E1468" s="280"/>
      <c r="F1468" s="280"/>
      <c r="G1468" s="293"/>
    </row>
    <row r="1469" spans="3:7" x14ac:dyDescent="0.2">
      <c r="C1469" s="293"/>
      <c r="D1469" s="280"/>
      <c r="E1469" s="280"/>
      <c r="F1469" s="280"/>
      <c r="G1469" s="293"/>
    </row>
    <row r="1470" spans="3:7" x14ac:dyDescent="0.2">
      <c r="C1470" s="293"/>
      <c r="D1470" s="280"/>
      <c r="E1470" s="280"/>
      <c r="F1470" s="280"/>
      <c r="G1470" s="293"/>
    </row>
    <row r="1471" spans="3:7" x14ac:dyDescent="0.2">
      <c r="C1471" s="293"/>
      <c r="D1471" s="280"/>
      <c r="E1471" s="280"/>
      <c r="F1471" s="280"/>
      <c r="G1471" s="293"/>
    </row>
    <row r="1472" spans="3:7" x14ac:dyDescent="0.2">
      <c r="C1472" s="293"/>
      <c r="D1472" s="280"/>
      <c r="E1472" s="280"/>
      <c r="F1472" s="280"/>
      <c r="G1472" s="293"/>
    </row>
    <row r="1473" spans="3:7" x14ac:dyDescent="0.2">
      <c r="C1473" s="293"/>
      <c r="D1473" s="280"/>
      <c r="E1473" s="280"/>
      <c r="F1473" s="280"/>
      <c r="G1473" s="293"/>
    </row>
    <row r="1474" spans="3:7" x14ac:dyDescent="0.2">
      <c r="C1474" s="293"/>
      <c r="D1474" s="280"/>
      <c r="E1474" s="280"/>
      <c r="F1474" s="280"/>
      <c r="G1474" s="293"/>
    </row>
    <row r="1475" spans="3:7" x14ac:dyDescent="0.2">
      <c r="C1475" s="293"/>
      <c r="D1475" s="280"/>
      <c r="E1475" s="280"/>
      <c r="F1475" s="280"/>
      <c r="G1475" s="293"/>
    </row>
    <row r="1476" spans="3:7" x14ac:dyDescent="0.2">
      <c r="C1476" s="293"/>
      <c r="D1476" s="280"/>
      <c r="E1476" s="280"/>
      <c r="F1476" s="280"/>
      <c r="G1476" s="293"/>
    </row>
    <row r="1477" spans="3:7" x14ac:dyDescent="0.2">
      <c r="C1477" s="293"/>
      <c r="D1477" s="280"/>
      <c r="E1477" s="280"/>
      <c r="F1477" s="280"/>
      <c r="G1477" s="293"/>
    </row>
    <row r="1478" spans="3:7" x14ac:dyDescent="0.2">
      <c r="C1478" s="293"/>
      <c r="D1478" s="280"/>
      <c r="E1478" s="280"/>
      <c r="F1478" s="280"/>
      <c r="G1478" s="293"/>
    </row>
    <row r="1479" spans="3:7" x14ac:dyDescent="0.2">
      <c r="C1479" s="293"/>
      <c r="D1479" s="280"/>
      <c r="E1479" s="280"/>
      <c r="F1479" s="280"/>
      <c r="G1479" s="293"/>
    </row>
    <row r="1480" spans="3:7" x14ac:dyDescent="0.2">
      <c r="C1480" s="293"/>
      <c r="D1480" s="280"/>
      <c r="E1480" s="280"/>
      <c r="F1480" s="280"/>
      <c r="G1480" s="293"/>
    </row>
    <row r="1481" spans="3:7" x14ac:dyDescent="0.2">
      <c r="C1481" s="293"/>
      <c r="D1481" s="280"/>
      <c r="E1481" s="280"/>
      <c r="F1481" s="280"/>
      <c r="G1481" s="293"/>
    </row>
    <row r="1482" spans="3:7" x14ac:dyDescent="0.2">
      <c r="C1482" s="293"/>
      <c r="D1482" s="280"/>
      <c r="E1482" s="280"/>
      <c r="F1482" s="280"/>
      <c r="G1482" s="293"/>
    </row>
    <row r="1483" spans="3:7" x14ac:dyDescent="0.2">
      <c r="C1483" s="293"/>
      <c r="D1483" s="280"/>
      <c r="E1483" s="280"/>
      <c r="F1483" s="280"/>
      <c r="G1483" s="293"/>
    </row>
    <row r="1484" spans="3:7" x14ac:dyDescent="0.2">
      <c r="C1484" s="293"/>
      <c r="D1484" s="280"/>
      <c r="E1484" s="280"/>
      <c r="F1484" s="280"/>
      <c r="G1484" s="293"/>
    </row>
    <row r="1485" spans="3:7" x14ac:dyDescent="0.2">
      <c r="C1485" s="293"/>
      <c r="D1485" s="280"/>
      <c r="E1485" s="280"/>
      <c r="F1485" s="280"/>
      <c r="G1485" s="293"/>
    </row>
    <row r="1486" spans="3:7" x14ac:dyDescent="0.2">
      <c r="C1486" s="293"/>
      <c r="D1486" s="280"/>
      <c r="E1486" s="280"/>
      <c r="F1486" s="280"/>
      <c r="G1486" s="293"/>
    </row>
    <row r="1487" spans="3:7" x14ac:dyDescent="0.2">
      <c r="C1487" s="293"/>
      <c r="D1487" s="280"/>
      <c r="E1487" s="280"/>
      <c r="F1487" s="280"/>
      <c r="G1487" s="293"/>
    </row>
    <row r="1488" spans="3:7" x14ac:dyDescent="0.2">
      <c r="C1488" s="293"/>
      <c r="D1488" s="280"/>
      <c r="E1488" s="280"/>
      <c r="F1488" s="280"/>
      <c r="G1488" s="293"/>
    </row>
    <row r="1489" spans="3:7" x14ac:dyDescent="0.2">
      <c r="C1489" s="293"/>
      <c r="D1489" s="280"/>
      <c r="E1489" s="280"/>
      <c r="F1489" s="280"/>
      <c r="G1489" s="293"/>
    </row>
    <row r="1490" spans="3:7" x14ac:dyDescent="0.2">
      <c r="C1490" s="293"/>
      <c r="D1490" s="280"/>
      <c r="E1490" s="280"/>
      <c r="F1490" s="280"/>
      <c r="G1490" s="293"/>
    </row>
    <row r="1491" spans="3:7" x14ac:dyDescent="0.2">
      <c r="C1491" s="293"/>
      <c r="D1491" s="280"/>
      <c r="E1491" s="280"/>
      <c r="F1491" s="280"/>
      <c r="G1491" s="293"/>
    </row>
    <row r="1492" spans="3:7" x14ac:dyDescent="0.2">
      <c r="C1492" s="293"/>
      <c r="D1492" s="280"/>
      <c r="E1492" s="280"/>
      <c r="F1492" s="280"/>
      <c r="G1492" s="293"/>
    </row>
    <row r="1493" spans="3:7" x14ac:dyDescent="0.2">
      <c r="C1493" s="293"/>
      <c r="D1493" s="280"/>
      <c r="E1493" s="280"/>
      <c r="F1493" s="280"/>
      <c r="G1493" s="293"/>
    </row>
    <row r="1494" spans="3:7" x14ac:dyDescent="0.2">
      <c r="C1494" s="293"/>
      <c r="D1494" s="280"/>
      <c r="E1494" s="280"/>
      <c r="F1494" s="280"/>
      <c r="G1494" s="293"/>
    </row>
    <row r="1495" spans="3:7" x14ac:dyDescent="0.2">
      <c r="C1495" s="293"/>
      <c r="D1495" s="280"/>
      <c r="E1495" s="280"/>
      <c r="F1495" s="280"/>
      <c r="G1495" s="293"/>
    </row>
    <row r="1496" spans="3:7" x14ac:dyDescent="0.2">
      <c r="C1496" s="293"/>
      <c r="D1496" s="280"/>
      <c r="E1496" s="280"/>
      <c r="F1496" s="280"/>
      <c r="G1496" s="293"/>
    </row>
    <row r="1497" spans="3:7" x14ac:dyDescent="0.2">
      <c r="C1497" s="293"/>
      <c r="D1497" s="280"/>
      <c r="E1497" s="280"/>
      <c r="F1497" s="280"/>
      <c r="G1497" s="293"/>
    </row>
    <row r="1498" spans="3:7" x14ac:dyDescent="0.2">
      <c r="C1498" s="293"/>
      <c r="D1498" s="280"/>
      <c r="E1498" s="280"/>
      <c r="F1498" s="280"/>
      <c r="G1498" s="293"/>
    </row>
    <row r="1499" spans="3:7" x14ac:dyDescent="0.2">
      <c r="C1499" s="293"/>
      <c r="D1499" s="280"/>
      <c r="E1499" s="280"/>
      <c r="F1499" s="280"/>
      <c r="G1499" s="293"/>
    </row>
    <row r="1500" spans="3:7" x14ac:dyDescent="0.2">
      <c r="C1500" s="293"/>
      <c r="D1500" s="280"/>
      <c r="E1500" s="280"/>
      <c r="F1500" s="280"/>
      <c r="G1500" s="293"/>
    </row>
    <row r="1501" spans="3:7" x14ac:dyDescent="0.2">
      <c r="C1501" s="293"/>
      <c r="D1501" s="280"/>
      <c r="E1501" s="280"/>
      <c r="F1501" s="280"/>
      <c r="G1501" s="293"/>
    </row>
    <row r="1502" spans="3:7" x14ac:dyDescent="0.2">
      <c r="C1502" s="293"/>
      <c r="D1502" s="280"/>
      <c r="E1502" s="280"/>
      <c r="F1502" s="280"/>
      <c r="G1502" s="293"/>
    </row>
    <row r="1503" spans="3:7" x14ac:dyDescent="0.2">
      <c r="C1503" s="293"/>
      <c r="D1503" s="280"/>
      <c r="E1503" s="280"/>
      <c r="F1503" s="280"/>
      <c r="G1503" s="293"/>
    </row>
    <row r="1504" spans="3:7" x14ac:dyDescent="0.2">
      <c r="C1504" s="293"/>
      <c r="D1504" s="280"/>
      <c r="E1504" s="280"/>
      <c r="F1504" s="280"/>
      <c r="G1504" s="293"/>
    </row>
    <row r="1505" spans="3:7" x14ac:dyDescent="0.2">
      <c r="C1505" s="293"/>
      <c r="D1505" s="280"/>
      <c r="E1505" s="280"/>
      <c r="F1505" s="280"/>
      <c r="G1505" s="293"/>
    </row>
    <row r="1506" spans="3:7" x14ac:dyDescent="0.2">
      <c r="C1506" s="293"/>
      <c r="D1506" s="280"/>
      <c r="E1506" s="280"/>
      <c r="F1506" s="280"/>
      <c r="G1506" s="293"/>
    </row>
    <row r="1507" spans="3:7" x14ac:dyDescent="0.2">
      <c r="C1507" s="293"/>
      <c r="D1507" s="280"/>
      <c r="E1507" s="280"/>
      <c r="F1507" s="280"/>
      <c r="G1507" s="293"/>
    </row>
    <row r="1508" spans="3:7" x14ac:dyDescent="0.2">
      <c r="C1508" s="293"/>
      <c r="D1508" s="280"/>
      <c r="E1508" s="280"/>
      <c r="F1508" s="280"/>
      <c r="G1508" s="293"/>
    </row>
    <row r="1509" spans="3:7" x14ac:dyDescent="0.2">
      <c r="C1509" s="293"/>
      <c r="D1509" s="280"/>
      <c r="E1509" s="280"/>
      <c r="F1509" s="280"/>
      <c r="G1509" s="293"/>
    </row>
    <row r="1510" spans="3:7" x14ac:dyDescent="0.2">
      <c r="C1510" s="293"/>
      <c r="D1510" s="280"/>
      <c r="E1510" s="280"/>
      <c r="F1510" s="280"/>
      <c r="G1510" s="293"/>
    </row>
    <row r="1511" spans="3:7" x14ac:dyDescent="0.2">
      <c r="C1511" s="293"/>
      <c r="D1511" s="280"/>
      <c r="E1511" s="280"/>
      <c r="F1511" s="280"/>
      <c r="G1511" s="293"/>
    </row>
    <row r="1512" spans="3:7" x14ac:dyDescent="0.2">
      <c r="C1512" s="293"/>
      <c r="D1512" s="280"/>
      <c r="E1512" s="280"/>
      <c r="F1512" s="280"/>
      <c r="G1512" s="293"/>
    </row>
    <row r="1513" spans="3:7" x14ac:dyDescent="0.2">
      <c r="C1513" s="293"/>
      <c r="D1513" s="280"/>
      <c r="E1513" s="280"/>
      <c r="F1513" s="280"/>
      <c r="G1513" s="293"/>
    </row>
    <row r="1514" spans="3:7" x14ac:dyDescent="0.2">
      <c r="C1514" s="293"/>
      <c r="D1514" s="280"/>
      <c r="E1514" s="280"/>
      <c r="F1514" s="280"/>
      <c r="G1514" s="293"/>
    </row>
    <row r="1515" spans="3:7" x14ac:dyDescent="0.2">
      <c r="C1515" s="293"/>
      <c r="D1515" s="280"/>
      <c r="E1515" s="280"/>
      <c r="F1515" s="280"/>
      <c r="G1515" s="293"/>
    </row>
    <row r="1516" spans="3:7" x14ac:dyDescent="0.2">
      <c r="C1516" s="293"/>
      <c r="D1516" s="280"/>
      <c r="E1516" s="280"/>
      <c r="F1516" s="280"/>
      <c r="G1516" s="293"/>
    </row>
    <row r="1517" spans="3:7" x14ac:dyDescent="0.2">
      <c r="C1517" s="293"/>
      <c r="D1517" s="280"/>
      <c r="E1517" s="280"/>
      <c r="F1517" s="280"/>
      <c r="G1517" s="293"/>
    </row>
    <row r="1518" spans="3:7" x14ac:dyDescent="0.2">
      <c r="C1518" s="293"/>
      <c r="D1518" s="280"/>
      <c r="E1518" s="280"/>
      <c r="F1518" s="280"/>
      <c r="G1518" s="293"/>
    </row>
    <row r="1519" spans="3:7" x14ac:dyDescent="0.2">
      <c r="C1519" s="293"/>
      <c r="D1519" s="280"/>
      <c r="E1519" s="280"/>
      <c r="F1519" s="280"/>
      <c r="G1519" s="293"/>
    </row>
    <row r="1520" spans="3:7" x14ac:dyDescent="0.2">
      <c r="C1520" s="293"/>
      <c r="D1520" s="280"/>
      <c r="E1520" s="280"/>
      <c r="F1520" s="280"/>
      <c r="G1520" s="293"/>
    </row>
    <row r="1521" spans="3:7" x14ac:dyDescent="0.2">
      <c r="C1521" s="293"/>
      <c r="D1521" s="280"/>
      <c r="E1521" s="280"/>
      <c r="F1521" s="280"/>
      <c r="G1521" s="293"/>
    </row>
    <row r="1522" spans="3:7" x14ac:dyDescent="0.2">
      <c r="C1522" s="293"/>
      <c r="D1522" s="280"/>
      <c r="E1522" s="280"/>
      <c r="F1522" s="280"/>
      <c r="G1522" s="293"/>
    </row>
    <row r="1523" spans="3:7" x14ac:dyDescent="0.2">
      <c r="C1523" s="293"/>
      <c r="D1523" s="280"/>
      <c r="E1523" s="280"/>
      <c r="F1523" s="280"/>
      <c r="G1523" s="293"/>
    </row>
    <row r="1524" spans="3:7" x14ac:dyDescent="0.2">
      <c r="C1524" s="293"/>
      <c r="D1524" s="280"/>
      <c r="E1524" s="280"/>
      <c r="F1524" s="280"/>
      <c r="G1524" s="293"/>
    </row>
    <row r="1525" spans="3:7" x14ac:dyDescent="0.2">
      <c r="C1525" s="293"/>
      <c r="D1525" s="280"/>
      <c r="E1525" s="280"/>
      <c r="F1525" s="280"/>
      <c r="G1525" s="293"/>
    </row>
    <row r="1526" spans="3:7" x14ac:dyDescent="0.2">
      <c r="C1526" s="293"/>
      <c r="D1526" s="280"/>
      <c r="E1526" s="280"/>
      <c r="F1526" s="280"/>
      <c r="G1526" s="293"/>
    </row>
    <row r="1527" spans="3:7" x14ac:dyDescent="0.2">
      <c r="C1527" s="293"/>
      <c r="D1527" s="280"/>
      <c r="E1527" s="280"/>
      <c r="F1527" s="280"/>
      <c r="G1527" s="293"/>
    </row>
    <row r="1528" spans="3:7" x14ac:dyDescent="0.2">
      <c r="C1528" s="293"/>
      <c r="D1528" s="280"/>
      <c r="E1528" s="280"/>
      <c r="F1528" s="280"/>
      <c r="G1528" s="293"/>
    </row>
    <row r="1529" spans="3:7" x14ac:dyDescent="0.2">
      <c r="C1529" s="293"/>
      <c r="D1529" s="280"/>
      <c r="E1529" s="280"/>
      <c r="F1529" s="280"/>
      <c r="G1529" s="293"/>
    </row>
    <row r="1530" spans="3:7" x14ac:dyDescent="0.2">
      <c r="C1530" s="293"/>
      <c r="D1530" s="280"/>
      <c r="E1530" s="280"/>
      <c r="F1530" s="280"/>
      <c r="G1530" s="293"/>
    </row>
    <row r="1531" spans="3:7" x14ac:dyDescent="0.2">
      <c r="C1531" s="293"/>
      <c r="D1531" s="280"/>
      <c r="E1531" s="280"/>
      <c r="F1531" s="280"/>
      <c r="G1531" s="293"/>
    </row>
    <row r="1532" spans="3:7" x14ac:dyDescent="0.2">
      <c r="C1532" s="293"/>
      <c r="D1532" s="280"/>
      <c r="E1532" s="280"/>
      <c r="F1532" s="280"/>
      <c r="G1532" s="293"/>
    </row>
    <row r="1533" spans="3:7" x14ac:dyDescent="0.2">
      <c r="C1533" s="293"/>
      <c r="D1533" s="280"/>
      <c r="E1533" s="280"/>
      <c r="F1533" s="280"/>
      <c r="G1533" s="293"/>
    </row>
    <row r="1534" spans="3:7" x14ac:dyDescent="0.2">
      <c r="C1534" s="293"/>
      <c r="D1534" s="280"/>
      <c r="E1534" s="280"/>
      <c r="F1534" s="280"/>
      <c r="G1534" s="293"/>
    </row>
    <row r="1535" spans="3:7" x14ac:dyDescent="0.2">
      <c r="C1535" s="293"/>
      <c r="D1535" s="280"/>
      <c r="E1535" s="280"/>
      <c r="F1535" s="280"/>
      <c r="G1535" s="293"/>
    </row>
    <row r="1536" spans="3:7" x14ac:dyDescent="0.2">
      <c r="C1536" s="293"/>
      <c r="D1536" s="280"/>
      <c r="E1536" s="280"/>
      <c r="F1536" s="280"/>
      <c r="G1536" s="293"/>
    </row>
    <row r="1537" spans="3:7" x14ac:dyDescent="0.2">
      <c r="C1537" s="293"/>
      <c r="D1537" s="280"/>
      <c r="E1537" s="280"/>
      <c r="F1537" s="280"/>
      <c r="G1537" s="293"/>
    </row>
    <row r="1538" spans="3:7" x14ac:dyDescent="0.2">
      <c r="C1538" s="293"/>
      <c r="D1538" s="280"/>
      <c r="E1538" s="280"/>
      <c r="F1538" s="280"/>
      <c r="G1538" s="293"/>
    </row>
    <row r="1539" spans="3:7" x14ac:dyDescent="0.2">
      <c r="C1539" s="293"/>
      <c r="D1539" s="280"/>
      <c r="E1539" s="280"/>
      <c r="F1539" s="280"/>
      <c r="G1539" s="293"/>
    </row>
    <row r="1540" spans="3:7" x14ac:dyDescent="0.2">
      <c r="C1540" s="293"/>
      <c r="D1540" s="280"/>
      <c r="E1540" s="280"/>
      <c r="F1540" s="280"/>
      <c r="G1540" s="293"/>
    </row>
    <row r="1541" spans="3:7" x14ac:dyDescent="0.2">
      <c r="C1541" s="293"/>
      <c r="D1541" s="280"/>
      <c r="E1541" s="280"/>
      <c r="F1541" s="280"/>
      <c r="G1541" s="293"/>
    </row>
    <row r="1542" spans="3:7" x14ac:dyDescent="0.2">
      <c r="C1542" s="293"/>
      <c r="D1542" s="280"/>
      <c r="E1542" s="280"/>
      <c r="F1542" s="280"/>
      <c r="G1542" s="293"/>
    </row>
    <row r="1543" spans="3:7" x14ac:dyDescent="0.2">
      <c r="C1543" s="293"/>
      <c r="D1543" s="280"/>
      <c r="E1543" s="280"/>
      <c r="F1543" s="280"/>
      <c r="G1543" s="293"/>
    </row>
    <row r="1544" spans="3:7" x14ac:dyDescent="0.2">
      <c r="C1544" s="293"/>
      <c r="D1544" s="280"/>
      <c r="E1544" s="280"/>
      <c r="F1544" s="280"/>
      <c r="G1544" s="293"/>
    </row>
    <row r="1545" spans="3:7" x14ac:dyDescent="0.2">
      <c r="C1545" s="293"/>
      <c r="D1545" s="280"/>
      <c r="E1545" s="280"/>
      <c r="F1545" s="280"/>
      <c r="G1545" s="293"/>
    </row>
    <row r="1546" spans="3:7" x14ac:dyDescent="0.2">
      <c r="C1546" s="293"/>
      <c r="D1546" s="280"/>
      <c r="E1546" s="280"/>
      <c r="F1546" s="280"/>
      <c r="G1546" s="293"/>
    </row>
    <row r="1547" spans="3:7" x14ac:dyDescent="0.2">
      <c r="C1547" s="293"/>
      <c r="D1547" s="280"/>
      <c r="E1547" s="280"/>
      <c r="F1547" s="280"/>
      <c r="G1547" s="293"/>
    </row>
    <row r="1548" spans="3:7" x14ac:dyDescent="0.2">
      <c r="C1548" s="293"/>
      <c r="D1548" s="280"/>
      <c r="E1548" s="280"/>
      <c r="F1548" s="280"/>
      <c r="G1548" s="293"/>
    </row>
    <row r="1549" spans="3:7" x14ac:dyDescent="0.2">
      <c r="C1549" s="293"/>
      <c r="D1549" s="280"/>
      <c r="E1549" s="280"/>
      <c r="F1549" s="280"/>
      <c r="G1549" s="293"/>
    </row>
    <row r="1550" spans="3:7" x14ac:dyDescent="0.2">
      <c r="C1550" s="293"/>
      <c r="D1550" s="280"/>
      <c r="E1550" s="280"/>
      <c r="F1550" s="280"/>
      <c r="G1550" s="293"/>
    </row>
    <row r="1551" spans="3:7" x14ac:dyDescent="0.2">
      <c r="C1551" s="293"/>
      <c r="D1551" s="280"/>
      <c r="E1551" s="280"/>
      <c r="F1551" s="280"/>
      <c r="G1551" s="293"/>
    </row>
    <row r="1552" spans="3:7" x14ac:dyDescent="0.2">
      <c r="C1552" s="293"/>
      <c r="D1552" s="280"/>
      <c r="E1552" s="280"/>
      <c r="F1552" s="280"/>
      <c r="G1552" s="293"/>
    </row>
    <row r="1553" spans="3:7" x14ac:dyDescent="0.2">
      <c r="C1553" s="293"/>
      <c r="D1553" s="280"/>
      <c r="E1553" s="280"/>
      <c r="F1553" s="280"/>
      <c r="G1553" s="293"/>
    </row>
    <row r="1554" spans="3:7" x14ac:dyDescent="0.2">
      <c r="C1554" s="293"/>
      <c r="D1554" s="280"/>
      <c r="E1554" s="280"/>
      <c r="F1554" s="280"/>
      <c r="G1554" s="293"/>
    </row>
    <row r="1555" spans="3:7" x14ac:dyDescent="0.2">
      <c r="C1555" s="293"/>
      <c r="D1555" s="280"/>
      <c r="E1555" s="280"/>
      <c r="F1555" s="280"/>
      <c r="G1555" s="293"/>
    </row>
    <row r="1556" spans="3:7" x14ac:dyDescent="0.2">
      <c r="C1556" s="293"/>
      <c r="D1556" s="280"/>
      <c r="E1556" s="280"/>
      <c r="F1556" s="280"/>
      <c r="G1556" s="293"/>
    </row>
    <row r="1557" spans="3:7" x14ac:dyDescent="0.2">
      <c r="C1557" s="293"/>
      <c r="D1557" s="280"/>
      <c r="E1557" s="280"/>
      <c r="F1557" s="280"/>
      <c r="G1557" s="293"/>
    </row>
    <row r="1558" spans="3:7" x14ac:dyDescent="0.2">
      <c r="C1558" s="293"/>
      <c r="D1558" s="280"/>
      <c r="E1558" s="280"/>
      <c r="F1558" s="280"/>
      <c r="G1558" s="293"/>
    </row>
    <row r="1559" spans="3:7" x14ac:dyDescent="0.2">
      <c r="C1559" s="293"/>
      <c r="D1559" s="280"/>
      <c r="E1559" s="280"/>
      <c r="F1559" s="280"/>
      <c r="G1559" s="293"/>
    </row>
    <row r="1560" spans="3:7" x14ac:dyDescent="0.2">
      <c r="C1560" s="293"/>
      <c r="D1560" s="280"/>
      <c r="E1560" s="280"/>
      <c r="F1560" s="280"/>
      <c r="G1560" s="293"/>
    </row>
    <row r="1561" spans="3:7" x14ac:dyDescent="0.2">
      <c r="C1561" s="293"/>
      <c r="D1561" s="280"/>
      <c r="E1561" s="280"/>
      <c r="F1561" s="280"/>
      <c r="G1561" s="293"/>
    </row>
    <row r="1562" spans="3:7" x14ac:dyDescent="0.2">
      <c r="C1562" s="293"/>
      <c r="D1562" s="280"/>
      <c r="E1562" s="280"/>
      <c r="F1562" s="280"/>
      <c r="G1562" s="293"/>
    </row>
    <row r="1563" spans="3:7" x14ac:dyDescent="0.2">
      <c r="C1563" s="293"/>
      <c r="D1563" s="280"/>
      <c r="E1563" s="280"/>
      <c r="F1563" s="280"/>
      <c r="G1563" s="293"/>
    </row>
    <row r="1564" spans="3:7" x14ac:dyDescent="0.2">
      <c r="C1564" s="293"/>
      <c r="D1564" s="280"/>
      <c r="E1564" s="280"/>
      <c r="F1564" s="280"/>
      <c r="G1564" s="293"/>
    </row>
    <row r="1565" spans="3:7" x14ac:dyDescent="0.2">
      <c r="C1565" s="293"/>
      <c r="D1565" s="280"/>
      <c r="E1565" s="280"/>
      <c r="F1565" s="280"/>
      <c r="G1565" s="293"/>
    </row>
    <row r="1566" spans="3:7" x14ac:dyDescent="0.2">
      <c r="C1566" s="293"/>
      <c r="D1566" s="280"/>
      <c r="E1566" s="280"/>
      <c r="F1566" s="280"/>
      <c r="G1566" s="293"/>
    </row>
    <row r="1567" spans="3:7" x14ac:dyDescent="0.2">
      <c r="C1567" s="293"/>
      <c r="D1567" s="280"/>
      <c r="E1567" s="280"/>
      <c r="F1567" s="280"/>
      <c r="G1567" s="293"/>
    </row>
    <row r="1568" spans="3:7" x14ac:dyDescent="0.2">
      <c r="C1568" s="293"/>
      <c r="D1568" s="280"/>
      <c r="E1568" s="280"/>
      <c r="F1568" s="280"/>
      <c r="G1568" s="293"/>
    </row>
    <row r="1569" spans="3:7" x14ac:dyDescent="0.2">
      <c r="C1569" s="293"/>
      <c r="D1569" s="280"/>
      <c r="E1569" s="280"/>
      <c r="F1569" s="280"/>
      <c r="G1569" s="293"/>
    </row>
    <row r="1570" spans="3:7" x14ac:dyDescent="0.2">
      <c r="C1570" s="293"/>
      <c r="D1570" s="280"/>
      <c r="E1570" s="280"/>
      <c r="F1570" s="280"/>
      <c r="G1570" s="293"/>
    </row>
    <row r="1571" spans="3:7" x14ac:dyDescent="0.2">
      <c r="C1571" s="293"/>
      <c r="D1571" s="280"/>
      <c r="E1571" s="280"/>
      <c r="F1571" s="280"/>
      <c r="G1571" s="293"/>
    </row>
    <row r="1572" spans="3:7" x14ac:dyDescent="0.2">
      <c r="C1572" s="293"/>
      <c r="D1572" s="280"/>
      <c r="E1572" s="280"/>
      <c r="F1572" s="280"/>
      <c r="G1572" s="293"/>
    </row>
    <row r="1573" spans="3:7" x14ac:dyDescent="0.2">
      <c r="C1573" s="293"/>
      <c r="D1573" s="280"/>
      <c r="E1573" s="280"/>
      <c r="F1573" s="280"/>
      <c r="G1573" s="293"/>
    </row>
    <row r="1574" spans="3:7" x14ac:dyDescent="0.2">
      <c r="C1574" s="293"/>
      <c r="D1574" s="280"/>
      <c r="E1574" s="280"/>
      <c r="F1574" s="280"/>
      <c r="G1574" s="293"/>
    </row>
    <row r="1575" spans="3:7" x14ac:dyDescent="0.2">
      <c r="C1575" s="293"/>
      <c r="D1575" s="280"/>
      <c r="E1575" s="280"/>
      <c r="F1575" s="280"/>
      <c r="G1575" s="293"/>
    </row>
    <row r="1576" spans="3:7" x14ac:dyDescent="0.2">
      <c r="C1576" s="293"/>
      <c r="D1576" s="280"/>
      <c r="E1576" s="280"/>
      <c r="F1576" s="280"/>
      <c r="G1576" s="293"/>
    </row>
    <row r="1577" spans="3:7" x14ac:dyDescent="0.2">
      <c r="C1577" s="293"/>
      <c r="D1577" s="280"/>
      <c r="E1577" s="280"/>
      <c r="F1577" s="280"/>
      <c r="G1577" s="293"/>
    </row>
    <row r="1578" spans="3:7" x14ac:dyDescent="0.2">
      <c r="C1578" s="293"/>
      <c r="D1578" s="280"/>
      <c r="E1578" s="280"/>
      <c r="F1578" s="280"/>
      <c r="G1578" s="293"/>
    </row>
    <row r="1579" spans="3:7" x14ac:dyDescent="0.2">
      <c r="C1579" s="293"/>
      <c r="D1579" s="280"/>
      <c r="E1579" s="280"/>
      <c r="F1579" s="280"/>
      <c r="G1579" s="293"/>
    </row>
    <row r="1580" spans="3:7" x14ac:dyDescent="0.2">
      <c r="C1580" s="293"/>
      <c r="D1580" s="280"/>
      <c r="E1580" s="280"/>
      <c r="F1580" s="280"/>
      <c r="G1580" s="293"/>
    </row>
    <row r="1581" spans="3:7" x14ac:dyDescent="0.2">
      <c r="C1581" s="293"/>
      <c r="D1581" s="280"/>
      <c r="E1581" s="280"/>
      <c r="F1581" s="280"/>
      <c r="G1581" s="293"/>
    </row>
    <row r="1582" spans="3:7" x14ac:dyDescent="0.2">
      <c r="C1582" s="293"/>
      <c r="D1582" s="280"/>
      <c r="E1582" s="280"/>
      <c r="F1582" s="280"/>
      <c r="G1582" s="293"/>
    </row>
    <row r="1583" spans="3:7" x14ac:dyDescent="0.2">
      <c r="C1583" s="293"/>
      <c r="D1583" s="280"/>
      <c r="E1583" s="280"/>
      <c r="F1583" s="280"/>
      <c r="G1583" s="293"/>
    </row>
    <row r="1584" spans="3:7" x14ac:dyDescent="0.2">
      <c r="C1584" s="293"/>
      <c r="D1584" s="280"/>
      <c r="E1584" s="280"/>
      <c r="F1584" s="280"/>
      <c r="G1584" s="293"/>
    </row>
    <row r="1585" spans="3:7" x14ac:dyDescent="0.2">
      <c r="C1585" s="293"/>
      <c r="D1585" s="280"/>
      <c r="E1585" s="280"/>
      <c r="F1585" s="280"/>
      <c r="G1585" s="293"/>
    </row>
    <row r="1586" spans="3:7" x14ac:dyDescent="0.2">
      <c r="C1586" s="293"/>
      <c r="D1586" s="280"/>
      <c r="E1586" s="280"/>
      <c r="F1586" s="280"/>
      <c r="G1586" s="293"/>
    </row>
    <row r="1587" spans="3:7" x14ac:dyDescent="0.2">
      <c r="C1587" s="293"/>
      <c r="D1587" s="280"/>
      <c r="E1587" s="280"/>
      <c r="F1587" s="280"/>
      <c r="G1587" s="293"/>
    </row>
    <row r="1588" spans="3:7" x14ac:dyDescent="0.2">
      <c r="C1588" s="293"/>
      <c r="D1588" s="280"/>
      <c r="E1588" s="280"/>
      <c r="F1588" s="280"/>
      <c r="G1588" s="293"/>
    </row>
    <row r="1589" spans="3:7" x14ac:dyDescent="0.2">
      <c r="C1589" s="293"/>
      <c r="D1589" s="280"/>
      <c r="E1589" s="280"/>
      <c r="F1589" s="280"/>
      <c r="G1589" s="293"/>
    </row>
    <row r="1590" spans="3:7" x14ac:dyDescent="0.2">
      <c r="C1590" s="293"/>
      <c r="D1590" s="280"/>
      <c r="E1590" s="280"/>
      <c r="F1590" s="280"/>
      <c r="G1590" s="293"/>
    </row>
    <row r="1591" spans="3:7" x14ac:dyDescent="0.2">
      <c r="C1591" s="293"/>
      <c r="D1591" s="280"/>
      <c r="E1591" s="280"/>
      <c r="F1591" s="280"/>
      <c r="G1591" s="293"/>
    </row>
    <row r="1592" spans="3:7" x14ac:dyDescent="0.2">
      <c r="C1592" s="293"/>
      <c r="D1592" s="280"/>
      <c r="E1592" s="280"/>
      <c r="F1592" s="280"/>
      <c r="G1592" s="293"/>
    </row>
    <row r="1593" spans="3:7" x14ac:dyDescent="0.2">
      <c r="C1593" s="293"/>
      <c r="D1593" s="280"/>
      <c r="E1593" s="280"/>
      <c r="F1593" s="280"/>
      <c r="G1593" s="293"/>
    </row>
    <row r="1594" spans="3:7" x14ac:dyDescent="0.2">
      <c r="C1594" s="293"/>
      <c r="D1594" s="280"/>
      <c r="E1594" s="280"/>
      <c r="F1594" s="280"/>
      <c r="G1594" s="293"/>
    </row>
    <row r="1595" spans="3:7" x14ac:dyDescent="0.2">
      <c r="C1595" s="293"/>
      <c r="D1595" s="280"/>
      <c r="E1595" s="280"/>
      <c r="F1595" s="280"/>
      <c r="G1595" s="293"/>
    </row>
    <row r="1596" spans="3:7" x14ac:dyDescent="0.2">
      <c r="C1596" s="293"/>
      <c r="D1596" s="280"/>
      <c r="E1596" s="280"/>
      <c r="F1596" s="280"/>
      <c r="G1596" s="293"/>
    </row>
    <row r="1597" spans="3:7" x14ac:dyDescent="0.2">
      <c r="C1597" s="293"/>
      <c r="D1597" s="280"/>
      <c r="E1597" s="280"/>
      <c r="F1597" s="280"/>
      <c r="G1597" s="293"/>
    </row>
    <row r="1598" spans="3:7" x14ac:dyDescent="0.2">
      <c r="C1598" s="293"/>
      <c r="D1598" s="280"/>
      <c r="E1598" s="280"/>
      <c r="F1598" s="280"/>
      <c r="G1598" s="293"/>
    </row>
    <row r="1599" spans="3:7" x14ac:dyDescent="0.2">
      <c r="C1599" s="293"/>
      <c r="D1599" s="280"/>
      <c r="E1599" s="280"/>
      <c r="F1599" s="280"/>
      <c r="G1599" s="293"/>
    </row>
    <row r="1600" spans="3:7" x14ac:dyDescent="0.2">
      <c r="C1600" s="293"/>
      <c r="D1600" s="280"/>
      <c r="E1600" s="280"/>
      <c r="F1600" s="280"/>
      <c r="G1600" s="293"/>
    </row>
    <row r="1601" spans="3:7" x14ac:dyDescent="0.2">
      <c r="C1601" s="293"/>
      <c r="D1601" s="280"/>
      <c r="E1601" s="280"/>
      <c r="F1601" s="280"/>
      <c r="G1601" s="293"/>
    </row>
    <row r="1602" spans="3:7" x14ac:dyDescent="0.2">
      <c r="C1602" s="293"/>
      <c r="D1602" s="280"/>
      <c r="E1602" s="280"/>
      <c r="F1602" s="280"/>
      <c r="G1602" s="293"/>
    </row>
    <row r="1603" spans="3:7" x14ac:dyDescent="0.2">
      <c r="C1603" s="293"/>
      <c r="D1603" s="280"/>
      <c r="E1603" s="280"/>
      <c r="F1603" s="280"/>
      <c r="G1603" s="293"/>
    </row>
    <row r="1604" spans="3:7" x14ac:dyDescent="0.2">
      <c r="C1604" s="293"/>
      <c r="D1604" s="280"/>
      <c r="E1604" s="280"/>
      <c r="F1604" s="280"/>
      <c r="G1604" s="293"/>
    </row>
    <row r="1605" spans="3:7" x14ac:dyDescent="0.2">
      <c r="C1605" s="293"/>
      <c r="D1605" s="280"/>
      <c r="E1605" s="280"/>
      <c r="F1605" s="280"/>
      <c r="G1605" s="293"/>
    </row>
    <row r="1606" spans="3:7" x14ac:dyDescent="0.2">
      <c r="C1606" s="293"/>
      <c r="D1606" s="280"/>
      <c r="E1606" s="280"/>
      <c r="F1606" s="280"/>
      <c r="G1606" s="293"/>
    </row>
    <row r="1607" spans="3:7" x14ac:dyDescent="0.2">
      <c r="C1607" s="293"/>
      <c r="D1607" s="280"/>
      <c r="E1607" s="280"/>
      <c r="F1607" s="280"/>
      <c r="G1607" s="293"/>
    </row>
    <row r="1608" spans="3:7" x14ac:dyDescent="0.2">
      <c r="C1608" s="293"/>
      <c r="D1608" s="280"/>
      <c r="E1608" s="280"/>
      <c r="F1608" s="280"/>
      <c r="G1608" s="293"/>
    </row>
    <row r="1609" spans="3:7" x14ac:dyDescent="0.2">
      <c r="C1609" s="293"/>
      <c r="D1609" s="280"/>
      <c r="E1609" s="280"/>
      <c r="F1609" s="280"/>
      <c r="G1609" s="293"/>
    </row>
    <row r="1610" spans="3:7" x14ac:dyDescent="0.2">
      <c r="C1610" s="293"/>
      <c r="D1610" s="280"/>
      <c r="E1610" s="280"/>
      <c r="F1610" s="280"/>
      <c r="G1610" s="293"/>
    </row>
    <row r="1611" spans="3:7" x14ac:dyDescent="0.2">
      <c r="C1611" s="293"/>
      <c r="D1611" s="280"/>
      <c r="E1611" s="280"/>
      <c r="F1611" s="280"/>
      <c r="G1611" s="293"/>
    </row>
    <row r="1612" spans="3:7" x14ac:dyDescent="0.2">
      <c r="C1612" s="293"/>
      <c r="D1612" s="280"/>
      <c r="E1612" s="280"/>
      <c r="F1612" s="280"/>
      <c r="G1612" s="293"/>
    </row>
    <row r="1613" spans="3:7" x14ac:dyDescent="0.2">
      <c r="C1613" s="293"/>
      <c r="D1613" s="280"/>
      <c r="E1613" s="280"/>
      <c r="F1613" s="280"/>
      <c r="G1613" s="293"/>
    </row>
    <row r="1614" spans="3:7" x14ac:dyDescent="0.2">
      <c r="C1614" s="293"/>
      <c r="D1614" s="280"/>
      <c r="E1614" s="280"/>
      <c r="F1614" s="280"/>
      <c r="G1614" s="293"/>
    </row>
    <row r="1615" spans="3:7" x14ac:dyDescent="0.2">
      <c r="C1615" s="293"/>
      <c r="D1615" s="280"/>
      <c r="E1615" s="280"/>
      <c r="F1615" s="280"/>
      <c r="G1615" s="293"/>
    </row>
    <row r="1616" spans="3:7" x14ac:dyDescent="0.2">
      <c r="C1616" s="293"/>
      <c r="D1616" s="280"/>
      <c r="E1616" s="280"/>
      <c r="F1616" s="280"/>
      <c r="G1616" s="293"/>
    </row>
    <row r="1617" spans="3:7" x14ac:dyDescent="0.2">
      <c r="C1617" s="293"/>
      <c r="D1617" s="280"/>
      <c r="E1617" s="280"/>
      <c r="F1617" s="280"/>
      <c r="G1617" s="293"/>
    </row>
    <row r="1618" spans="3:7" x14ac:dyDescent="0.2">
      <c r="C1618" s="293"/>
      <c r="D1618" s="280"/>
      <c r="E1618" s="280"/>
      <c r="F1618" s="280"/>
      <c r="G1618" s="293"/>
    </row>
    <row r="1619" spans="3:7" x14ac:dyDescent="0.2">
      <c r="C1619" s="293"/>
      <c r="D1619" s="280"/>
      <c r="E1619" s="280"/>
      <c r="F1619" s="280"/>
      <c r="G1619" s="293"/>
    </row>
    <row r="1620" spans="3:7" x14ac:dyDescent="0.2">
      <c r="C1620" s="293"/>
      <c r="D1620" s="280"/>
      <c r="E1620" s="280"/>
      <c r="F1620" s="280"/>
      <c r="G1620" s="293"/>
    </row>
    <row r="1621" spans="3:7" x14ac:dyDescent="0.2">
      <c r="C1621" s="293"/>
      <c r="D1621" s="280"/>
      <c r="E1621" s="280"/>
      <c r="F1621" s="280"/>
      <c r="G1621" s="293"/>
    </row>
    <row r="1622" spans="3:7" x14ac:dyDescent="0.2">
      <c r="C1622" s="293"/>
      <c r="D1622" s="280"/>
      <c r="E1622" s="280"/>
      <c r="F1622" s="280"/>
      <c r="G1622" s="293"/>
    </row>
    <row r="1623" spans="3:7" x14ac:dyDescent="0.2">
      <c r="C1623" s="293"/>
      <c r="D1623" s="280"/>
      <c r="E1623" s="280"/>
      <c r="F1623" s="280"/>
      <c r="G1623" s="293"/>
    </row>
    <row r="1624" spans="3:7" x14ac:dyDescent="0.2">
      <c r="C1624" s="293"/>
      <c r="D1624" s="280"/>
      <c r="E1624" s="280"/>
      <c r="F1624" s="280"/>
      <c r="G1624" s="293"/>
    </row>
    <row r="1625" spans="3:7" x14ac:dyDescent="0.2">
      <c r="C1625" s="293"/>
      <c r="D1625" s="280"/>
      <c r="E1625" s="280"/>
      <c r="F1625" s="280"/>
      <c r="G1625" s="293"/>
    </row>
    <row r="1626" spans="3:7" x14ac:dyDescent="0.2">
      <c r="C1626" s="293"/>
      <c r="D1626" s="280"/>
      <c r="E1626" s="280"/>
      <c r="F1626" s="280"/>
      <c r="G1626" s="293"/>
    </row>
    <row r="1627" spans="3:7" x14ac:dyDescent="0.2">
      <c r="C1627" s="293"/>
      <c r="D1627" s="280"/>
      <c r="E1627" s="280"/>
      <c r="F1627" s="280"/>
      <c r="G1627" s="293"/>
    </row>
    <row r="1628" spans="3:7" x14ac:dyDescent="0.2">
      <c r="C1628" s="293"/>
      <c r="D1628" s="280"/>
      <c r="E1628" s="280"/>
      <c r="F1628" s="280"/>
      <c r="G1628" s="293"/>
    </row>
    <row r="1629" spans="3:7" x14ac:dyDescent="0.2">
      <c r="C1629" s="293"/>
      <c r="D1629" s="280"/>
      <c r="E1629" s="280"/>
      <c r="F1629" s="280"/>
      <c r="G1629" s="293"/>
    </row>
    <row r="1630" spans="3:7" x14ac:dyDescent="0.2">
      <c r="C1630" s="293"/>
      <c r="D1630" s="280"/>
      <c r="E1630" s="280"/>
      <c r="F1630" s="280"/>
      <c r="G1630" s="293"/>
    </row>
    <row r="1631" spans="3:7" x14ac:dyDescent="0.2">
      <c r="C1631" s="293"/>
      <c r="D1631" s="280"/>
      <c r="E1631" s="280"/>
      <c r="F1631" s="280"/>
      <c r="G1631" s="293"/>
    </row>
    <row r="1632" spans="3:7" x14ac:dyDescent="0.2">
      <c r="C1632" s="293"/>
      <c r="D1632" s="280"/>
      <c r="E1632" s="280"/>
      <c r="F1632" s="280"/>
      <c r="G1632" s="293"/>
    </row>
    <row r="1633" spans="3:7" x14ac:dyDescent="0.2">
      <c r="C1633" s="293"/>
      <c r="D1633" s="280"/>
      <c r="E1633" s="280"/>
      <c r="F1633" s="280"/>
      <c r="G1633" s="293"/>
    </row>
    <row r="1634" spans="3:7" x14ac:dyDescent="0.2">
      <c r="C1634" s="293"/>
      <c r="D1634" s="280"/>
      <c r="E1634" s="280"/>
      <c r="F1634" s="280"/>
      <c r="G1634" s="293"/>
    </row>
    <row r="1635" spans="3:7" x14ac:dyDescent="0.2">
      <c r="C1635" s="293"/>
      <c r="D1635" s="280"/>
      <c r="E1635" s="280"/>
      <c r="F1635" s="280"/>
      <c r="G1635" s="293"/>
    </row>
    <row r="1636" spans="3:7" x14ac:dyDescent="0.2">
      <c r="C1636" s="293"/>
      <c r="D1636" s="280"/>
      <c r="E1636" s="280"/>
      <c r="F1636" s="280"/>
      <c r="G1636" s="293"/>
    </row>
    <row r="1637" spans="3:7" x14ac:dyDescent="0.2">
      <c r="C1637" s="293"/>
      <c r="D1637" s="280"/>
      <c r="E1637" s="280"/>
      <c r="F1637" s="280"/>
      <c r="G1637" s="293"/>
    </row>
    <row r="1638" spans="3:7" x14ac:dyDescent="0.2">
      <c r="C1638" s="293"/>
      <c r="D1638" s="280"/>
      <c r="E1638" s="280"/>
      <c r="F1638" s="280"/>
      <c r="G1638" s="293"/>
    </row>
    <row r="1639" spans="3:7" x14ac:dyDescent="0.2">
      <c r="C1639" s="293"/>
      <c r="D1639" s="280"/>
      <c r="E1639" s="280"/>
      <c r="F1639" s="280"/>
      <c r="G1639" s="293"/>
    </row>
    <row r="1640" spans="3:7" x14ac:dyDescent="0.2">
      <c r="C1640" s="293"/>
      <c r="D1640" s="280"/>
      <c r="E1640" s="280"/>
      <c r="F1640" s="280"/>
      <c r="G1640" s="293"/>
    </row>
    <row r="1641" spans="3:7" x14ac:dyDescent="0.2">
      <c r="C1641" s="293"/>
      <c r="D1641" s="280"/>
      <c r="E1641" s="280"/>
      <c r="F1641" s="280"/>
      <c r="G1641" s="293"/>
    </row>
    <row r="1642" spans="3:7" x14ac:dyDescent="0.2">
      <c r="C1642" s="293"/>
      <c r="D1642" s="280"/>
      <c r="E1642" s="280"/>
      <c r="F1642" s="280"/>
      <c r="G1642" s="293"/>
    </row>
    <row r="1643" spans="3:7" x14ac:dyDescent="0.2">
      <c r="C1643" s="293"/>
      <c r="D1643" s="280"/>
      <c r="E1643" s="280"/>
      <c r="F1643" s="280"/>
      <c r="G1643" s="293"/>
    </row>
    <row r="1644" spans="3:7" x14ac:dyDescent="0.2">
      <c r="C1644" s="293"/>
      <c r="D1644" s="280"/>
      <c r="E1644" s="280"/>
      <c r="F1644" s="280"/>
      <c r="G1644" s="293"/>
    </row>
    <row r="1645" spans="3:7" x14ac:dyDescent="0.2">
      <c r="C1645" s="293"/>
      <c r="D1645" s="280"/>
      <c r="E1645" s="280"/>
      <c r="F1645" s="280"/>
      <c r="G1645" s="293"/>
    </row>
    <row r="1646" spans="3:7" x14ac:dyDescent="0.2">
      <c r="C1646" s="293"/>
      <c r="D1646" s="280"/>
      <c r="E1646" s="280"/>
      <c r="F1646" s="280"/>
      <c r="G1646" s="293"/>
    </row>
    <row r="1647" spans="3:7" x14ac:dyDescent="0.2">
      <c r="C1647" s="293"/>
      <c r="D1647" s="280"/>
      <c r="E1647" s="280"/>
      <c r="F1647" s="280"/>
      <c r="G1647" s="293"/>
    </row>
    <row r="1648" spans="3:7" x14ac:dyDescent="0.2">
      <c r="C1648" s="293"/>
      <c r="D1648" s="280"/>
      <c r="E1648" s="280"/>
      <c r="F1648" s="280"/>
      <c r="G1648" s="293"/>
    </row>
    <row r="1649" spans="3:7" x14ac:dyDescent="0.2">
      <c r="C1649" s="293"/>
      <c r="D1649" s="280"/>
      <c r="E1649" s="280"/>
      <c r="F1649" s="280"/>
      <c r="G1649" s="293"/>
    </row>
    <row r="1650" spans="3:7" x14ac:dyDescent="0.2">
      <c r="C1650" s="293"/>
      <c r="D1650" s="280"/>
      <c r="E1650" s="280"/>
      <c r="F1650" s="280"/>
      <c r="G1650" s="293"/>
    </row>
    <row r="1651" spans="3:7" x14ac:dyDescent="0.2">
      <c r="C1651" s="293"/>
      <c r="D1651" s="280"/>
      <c r="E1651" s="280"/>
      <c r="F1651" s="280"/>
      <c r="G1651" s="293"/>
    </row>
    <row r="1652" spans="3:7" x14ac:dyDescent="0.2">
      <c r="C1652" s="293"/>
      <c r="D1652" s="280"/>
      <c r="E1652" s="280"/>
      <c r="F1652" s="280"/>
      <c r="G1652" s="293"/>
    </row>
    <row r="1653" spans="3:7" x14ac:dyDescent="0.2">
      <c r="C1653" s="293"/>
      <c r="D1653" s="280"/>
      <c r="E1653" s="280"/>
      <c r="F1653" s="280"/>
      <c r="G1653" s="293"/>
    </row>
    <row r="1654" spans="3:7" x14ac:dyDescent="0.2">
      <c r="C1654" s="293"/>
      <c r="D1654" s="280"/>
      <c r="E1654" s="280"/>
      <c r="F1654" s="280"/>
      <c r="G1654" s="293"/>
    </row>
    <row r="1655" spans="3:7" x14ac:dyDescent="0.2">
      <c r="C1655" s="293"/>
      <c r="D1655" s="280"/>
      <c r="E1655" s="280"/>
      <c r="F1655" s="280"/>
      <c r="G1655" s="293"/>
    </row>
    <row r="1656" spans="3:7" x14ac:dyDescent="0.2">
      <c r="C1656" s="293"/>
      <c r="D1656" s="280"/>
      <c r="E1656" s="280"/>
      <c r="F1656" s="280"/>
      <c r="G1656" s="293"/>
    </row>
    <row r="1657" spans="3:7" x14ac:dyDescent="0.2">
      <c r="C1657" s="293"/>
      <c r="D1657" s="280"/>
      <c r="E1657" s="280"/>
      <c r="F1657" s="280"/>
      <c r="G1657" s="293"/>
    </row>
    <row r="1658" spans="3:7" x14ac:dyDescent="0.2">
      <c r="C1658" s="293"/>
      <c r="D1658" s="280"/>
      <c r="E1658" s="280"/>
      <c r="F1658" s="280"/>
      <c r="G1658" s="293"/>
    </row>
    <row r="1659" spans="3:7" x14ac:dyDescent="0.2">
      <c r="C1659" s="293"/>
      <c r="D1659" s="280"/>
      <c r="E1659" s="280"/>
      <c r="F1659" s="280"/>
      <c r="G1659" s="293"/>
    </row>
    <row r="1660" spans="3:7" x14ac:dyDescent="0.2">
      <c r="C1660" s="293"/>
      <c r="D1660" s="280"/>
      <c r="E1660" s="280"/>
      <c r="F1660" s="280"/>
      <c r="G1660" s="293"/>
    </row>
    <row r="1661" spans="3:7" x14ac:dyDescent="0.2">
      <c r="C1661" s="293"/>
      <c r="D1661" s="280"/>
      <c r="E1661" s="280"/>
      <c r="F1661" s="280"/>
      <c r="G1661" s="293"/>
    </row>
    <row r="1662" spans="3:7" x14ac:dyDescent="0.2">
      <c r="C1662" s="293"/>
      <c r="D1662" s="280"/>
      <c r="E1662" s="280"/>
      <c r="F1662" s="280"/>
      <c r="G1662" s="293"/>
    </row>
    <row r="1663" spans="3:7" x14ac:dyDescent="0.2">
      <c r="C1663" s="293"/>
      <c r="D1663" s="280"/>
      <c r="E1663" s="280"/>
      <c r="F1663" s="280"/>
      <c r="G1663" s="293"/>
    </row>
    <row r="1664" spans="3:7" x14ac:dyDescent="0.2">
      <c r="C1664" s="293"/>
      <c r="D1664" s="280"/>
      <c r="E1664" s="280"/>
      <c r="F1664" s="280"/>
      <c r="G1664" s="293"/>
    </row>
    <row r="1665" spans="3:7" x14ac:dyDescent="0.2">
      <c r="C1665" s="293"/>
      <c r="D1665" s="280"/>
      <c r="E1665" s="280"/>
      <c r="F1665" s="280"/>
      <c r="G1665" s="293"/>
    </row>
    <row r="1666" spans="3:7" x14ac:dyDescent="0.2">
      <c r="C1666" s="293"/>
      <c r="D1666" s="280"/>
      <c r="E1666" s="280"/>
      <c r="F1666" s="280"/>
      <c r="G1666" s="293"/>
    </row>
    <row r="1667" spans="3:7" x14ac:dyDescent="0.2">
      <c r="C1667" s="293"/>
      <c r="D1667" s="280"/>
      <c r="E1667" s="280"/>
      <c r="F1667" s="280"/>
      <c r="G1667" s="293"/>
    </row>
    <row r="1668" spans="3:7" x14ac:dyDescent="0.2">
      <c r="C1668" s="293"/>
      <c r="D1668" s="280"/>
      <c r="E1668" s="280"/>
      <c r="F1668" s="280"/>
      <c r="G1668" s="293"/>
    </row>
    <row r="1669" spans="3:7" x14ac:dyDescent="0.2">
      <c r="C1669" s="293"/>
      <c r="D1669" s="280"/>
      <c r="E1669" s="280"/>
      <c r="F1669" s="280"/>
      <c r="G1669" s="293"/>
    </row>
    <row r="1670" spans="3:7" x14ac:dyDescent="0.2">
      <c r="C1670" s="293"/>
      <c r="D1670" s="280"/>
      <c r="E1670" s="280"/>
      <c r="F1670" s="280"/>
      <c r="G1670" s="293"/>
    </row>
    <row r="1671" spans="3:7" x14ac:dyDescent="0.2">
      <c r="C1671" s="293"/>
      <c r="D1671" s="280"/>
      <c r="E1671" s="280"/>
      <c r="F1671" s="280"/>
      <c r="G1671" s="293"/>
    </row>
    <row r="1672" spans="3:7" x14ac:dyDescent="0.2">
      <c r="C1672" s="293"/>
      <c r="D1672" s="280"/>
      <c r="E1672" s="280"/>
      <c r="F1672" s="280"/>
      <c r="G1672" s="293"/>
    </row>
    <row r="1673" spans="3:7" x14ac:dyDescent="0.2">
      <c r="C1673" s="293"/>
      <c r="D1673" s="280"/>
      <c r="E1673" s="280"/>
      <c r="F1673" s="280"/>
      <c r="G1673" s="293"/>
    </row>
    <row r="1674" spans="3:7" x14ac:dyDescent="0.2">
      <c r="C1674" s="293"/>
      <c r="D1674" s="280"/>
      <c r="E1674" s="280"/>
      <c r="F1674" s="280"/>
      <c r="G1674" s="293"/>
    </row>
    <row r="1675" spans="3:7" x14ac:dyDescent="0.2">
      <c r="C1675" s="293"/>
      <c r="D1675" s="280"/>
      <c r="E1675" s="280"/>
      <c r="F1675" s="280"/>
      <c r="G1675" s="293"/>
    </row>
    <row r="1676" spans="3:7" x14ac:dyDescent="0.2">
      <c r="C1676" s="293"/>
      <c r="D1676" s="280"/>
      <c r="E1676" s="280"/>
      <c r="F1676" s="280"/>
      <c r="G1676" s="293"/>
    </row>
    <row r="1677" spans="3:7" x14ac:dyDescent="0.2">
      <c r="C1677" s="293"/>
      <c r="D1677" s="280"/>
      <c r="E1677" s="280"/>
      <c r="F1677" s="280"/>
      <c r="G1677" s="293"/>
    </row>
    <row r="1678" spans="3:7" x14ac:dyDescent="0.2">
      <c r="C1678" s="293"/>
      <c r="D1678" s="280"/>
      <c r="E1678" s="280"/>
      <c r="F1678" s="280"/>
      <c r="G1678" s="293"/>
    </row>
    <row r="1679" spans="3:7" x14ac:dyDescent="0.2">
      <c r="C1679" s="293"/>
      <c r="D1679" s="280"/>
      <c r="E1679" s="280"/>
      <c r="F1679" s="280"/>
      <c r="G1679" s="293"/>
    </row>
    <row r="1680" spans="3:7" x14ac:dyDescent="0.2">
      <c r="C1680" s="293"/>
      <c r="D1680" s="280"/>
      <c r="E1680" s="280"/>
      <c r="F1680" s="280"/>
      <c r="G1680" s="293"/>
    </row>
    <row r="1681" spans="3:7" x14ac:dyDescent="0.2">
      <c r="C1681" s="293"/>
      <c r="D1681" s="280"/>
      <c r="E1681" s="280"/>
      <c r="F1681" s="280"/>
      <c r="G1681" s="293"/>
    </row>
    <row r="1682" spans="3:7" x14ac:dyDescent="0.2">
      <c r="C1682" s="293"/>
      <c r="D1682" s="280"/>
      <c r="E1682" s="280"/>
      <c r="F1682" s="280"/>
      <c r="G1682" s="293"/>
    </row>
    <row r="1683" spans="3:7" x14ac:dyDescent="0.2">
      <c r="C1683" s="293"/>
      <c r="D1683" s="280"/>
      <c r="E1683" s="280"/>
      <c r="F1683" s="280"/>
      <c r="G1683" s="293"/>
    </row>
    <row r="1684" spans="3:7" x14ac:dyDescent="0.2">
      <c r="C1684" s="293"/>
      <c r="D1684" s="280"/>
      <c r="E1684" s="280"/>
      <c r="F1684" s="280"/>
      <c r="G1684" s="293"/>
    </row>
    <row r="1685" spans="3:7" x14ac:dyDescent="0.2">
      <c r="C1685" s="293"/>
      <c r="D1685" s="280"/>
      <c r="E1685" s="280"/>
      <c r="F1685" s="280"/>
      <c r="G1685" s="293"/>
    </row>
    <row r="1686" spans="3:7" x14ac:dyDescent="0.2">
      <c r="C1686" s="293"/>
      <c r="D1686" s="280"/>
      <c r="E1686" s="280"/>
      <c r="F1686" s="280"/>
      <c r="G1686" s="293"/>
    </row>
    <row r="1687" spans="3:7" x14ac:dyDescent="0.2">
      <c r="C1687" s="293"/>
      <c r="D1687" s="280"/>
      <c r="E1687" s="280"/>
      <c r="F1687" s="280"/>
      <c r="G1687" s="293"/>
    </row>
    <row r="1688" spans="3:7" x14ac:dyDescent="0.2">
      <c r="C1688" s="293"/>
      <c r="D1688" s="280"/>
      <c r="E1688" s="280"/>
      <c r="F1688" s="280"/>
      <c r="G1688" s="293"/>
    </row>
    <row r="1689" spans="3:7" x14ac:dyDescent="0.2">
      <c r="C1689" s="293"/>
      <c r="D1689" s="280"/>
      <c r="E1689" s="280"/>
      <c r="F1689" s="280"/>
      <c r="G1689" s="293"/>
    </row>
    <row r="1690" spans="3:7" x14ac:dyDescent="0.2">
      <c r="C1690" s="293"/>
      <c r="D1690" s="280"/>
      <c r="E1690" s="280"/>
      <c r="F1690" s="280"/>
      <c r="G1690" s="293"/>
    </row>
    <row r="1691" spans="3:7" x14ac:dyDescent="0.2">
      <c r="C1691" s="293"/>
      <c r="D1691" s="280"/>
      <c r="E1691" s="280"/>
      <c r="F1691" s="280"/>
      <c r="G1691" s="293"/>
    </row>
    <row r="1692" spans="3:7" x14ac:dyDescent="0.2">
      <c r="C1692" s="293"/>
      <c r="D1692" s="280"/>
      <c r="E1692" s="280"/>
      <c r="F1692" s="280"/>
      <c r="G1692" s="293"/>
    </row>
    <row r="1693" spans="3:7" x14ac:dyDescent="0.2">
      <c r="C1693" s="293"/>
      <c r="D1693" s="280"/>
      <c r="E1693" s="280"/>
      <c r="F1693" s="280"/>
      <c r="G1693" s="293"/>
    </row>
    <row r="1694" spans="3:7" x14ac:dyDescent="0.2">
      <c r="C1694" s="293"/>
      <c r="D1694" s="280"/>
      <c r="E1694" s="280"/>
      <c r="F1694" s="280"/>
      <c r="G1694" s="293"/>
    </row>
    <row r="1695" spans="3:7" x14ac:dyDescent="0.2">
      <c r="C1695" s="293"/>
      <c r="D1695" s="280"/>
      <c r="E1695" s="280"/>
      <c r="F1695" s="280"/>
      <c r="G1695" s="293"/>
    </row>
    <row r="1696" spans="3:7" x14ac:dyDescent="0.2">
      <c r="C1696" s="293"/>
      <c r="D1696" s="280"/>
      <c r="E1696" s="280"/>
      <c r="F1696" s="280"/>
      <c r="G1696" s="293"/>
    </row>
    <row r="1697" spans="3:7" x14ac:dyDescent="0.2">
      <c r="C1697" s="293"/>
      <c r="D1697" s="280"/>
      <c r="E1697" s="280"/>
      <c r="F1697" s="280"/>
      <c r="G1697" s="293"/>
    </row>
    <row r="1698" spans="3:7" x14ac:dyDescent="0.2">
      <c r="C1698" s="293"/>
      <c r="D1698" s="280"/>
      <c r="E1698" s="280"/>
      <c r="F1698" s="280"/>
      <c r="G1698" s="293"/>
    </row>
    <row r="1699" spans="3:7" x14ac:dyDescent="0.2">
      <c r="C1699" s="293"/>
      <c r="D1699" s="280"/>
      <c r="E1699" s="280"/>
      <c r="F1699" s="280"/>
      <c r="G1699" s="293"/>
    </row>
    <row r="1700" spans="3:7" x14ac:dyDescent="0.2">
      <c r="C1700" s="293"/>
      <c r="D1700" s="280"/>
      <c r="E1700" s="280"/>
      <c r="F1700" s="280"/>
      <c r="G1700" s="293"/>
    </row>
    <row r="1701" spans="3:7" x14ac:dyDescent="0.2">
      <c r="C1701" s="293"/>
      <c r="D1701" s="280"/>
      <c r="E1701" s="280"/>
      <c r="F1701" s="280"/>
      <c r="G1701" s="293"/>
    </row>
    <row r="1702" spans="3:7" x14ac:dyDescent="0.2">
      <c r="C1702" s="293"/>
      <c r="D1702" s="280"/>
      <c r="E1702" s="280"/>
      <c r="F1702" s="280"/>
      <c r="G1702" s="293"/>
    </row>
    <row r="1703" spans="3:7" x14ac:dyDescent="0.2">
      <c r="C1703" s="293"/>
      <c r="D1703" s="280"/>
      <c r="E1703" s="280"/>
      <c r="F1703" s="280"/>
      <c r="G1703" s="293"/>
    </row>
    <row r="1704" spans="3:7" x14ac:dyDescent="0.2">
      <c r="C1704" s="293"/>
      <c r="D1704" s="280"/>
      <c r="E1704" s="280"/>
      <c r="F1704" s="280"/>
      <c r="G1704" s="293"/>
    </row>
    <row r="1705" spans="3:7" x14ac:dyDescent="0.2">
      <c r="C1705" s="293"/>
      <c r="D1705" s="280"/>
      <c r="E1705" s="280"/>
      <c r="F1705" s="280"/>
      <c r="G1705" s="293"/>
    </row>
    <row r="1706" spans="3:7" x14ac:dyDescent="0.2">
      <c r="C1706" s="293"/>
      <c r="D1706" s="280"/>
      <c r="E1706" s="280"/>
      <c r="F1706" s="280"/>
      <c r="G1706" s="293"/>
    </row>
    <row r="1707" spans="3:7" x14ac:dyDescent="0.2">
      <c r="C1707" s="293"/>
      <c r="D1707" s="280"/>
      <c r="E1707" s="280"/>
      <c r="F1707" s="280"/>
      <c r="G1707" s="293"/>
    </row>
    <row r="1708" spans="3:7" x14ac:dyDescent="0.2">
      <c r="C1708" s="293"/>
      <c r="D1708" s="280"/>
      <c r="E1708" s="280"/>
      <c r="F1708" s="280"/>
      <c r="G1708" s="293"/>
    </row>
    <row r="1709" spans="3:7" x14ac:dyDescent="0.2">
      <c r="C1709" s="293"/>
      <c r="D1709" s="280"/>
      <c r="E1709" s="280"/>
      <c r="F1709" s="280"/>
      <c r="G1709" s="293"/>
    </row>
    <row r="1710" spans="3:7" x14ac:dyDescent="0.2">
      <c r="C1710" s="293"/>
      <c r="D1710" s="280"/>
      <c r="E1710" s="280"/>
      <c r="F1710" s="280"/>
      <c r="G1710" s="293"/>
    </row>
    <row r="1711" spans="3:7" x14ac:dyDescent="0.2">
      <c r="C1711" s="293"/>
      <c r="D1711" s="280"/>
      <c r="E1711" s="280"/>
      <c r="F1711" s="280"/>
      <c r="G1711" s="293"/>
    </row>
    <row r="1712" spans="3:7" x14ac:dyDescent="0.2">
      <c r="C1712" s="293"/>
      <c r="D1712" s="280"/>
      <c r="E1712" s="280"/>
      <c r="F1712" s="280"/>
      <c r="G1712" s="293"/>
    </row>
    <row r="1713" spans="3:7" x14ac:dyDescent="0.2">
      <c r="C1713" s="293"/>
      <c r="D1713" s="280"/>
      <c r="E1713" s="280"/>
      <c r="F1713" s="280"/>
      <c r="G1713" s="293"/>
    </row>
    <row r="1714" spans="3:7" x14ac:dyDescent="0.2">
      <c r="C1714" s="293"/>
      <c r="D1714" s="280"/>
      <c r="E1714" s="280"/>
      <c r="F1714" s="280"/>
      <c r="G1714" s="293"/>
    </row>
    <row r="1715" spans="3:7" x14ac:dyDescent="0.2">
      <c r="C1715" s="293"/>
      <c r="D1715" s="280"/>
      <c r="E1715" s="280"/>
      <c r="F1715" s="280"/>
      <c r="G1715" s="293"/>
    </row>
    <row r="1716" spans="3:7" x14ac:dyDescent="0.2">
      <c r="C1716" s="293"/>
      <c r="D1716" s="280"/>
      <c r="E1716" s="280"/>
      <c r="F1716" s="280"/>
      <c r="G1716" s="293"/>
    </row>
    <row r="1717" spans="3:7" x14ac:dyDescent="0.2">
      <c r="C1717" s="293"/>
      <c r="D1717" s="280"/>
      <c r="E1717" s="280"/>
      <c r="F1717" s="280"/>
      <c r="G1717" s="293"/>
    </row>
    <row r="1718" spans="3:7" x14ac:dyDescent="0.2">
      <c r="C1718" s="293"/>
      <c r="D1718" s="280"/>
      <c r="E1718" s="280"/>
      <c r="F1718" s="280"/>
      <c r="G1718" s="293"/>
    </row>
    <row r="1719" spans="3:7" x14ac:dyDescent="0.2">
      <c r="C1719" s="293"/>
      <c r="D1719" s="280"/>
      <c r="E1719" s="280"/>
      <c r="F1719" s="280"/>
      <c r="G1719" s="293"/>
    </row>
    <row r="1720" spans="3:7" x14ac:dyDescent="0.2">
      <c r="C1720" s="293"/>
      <c r="D1720" s="280"/>
      <c r="E1720" s="280"/>
      <c r="F1720" s="280"/>
      <c r="G1720" s="293"/>
    </row>
    <row r="1721" spans="3:7" x14ac:dyDescent="0.2">
      <c r="C1721" s="293"/>
      <c r="D1721" s="280"/>
      <c r="E1721" s="280"/>
      <c r="F1721" s="280"/>
      <c r="G1721" s="293"/>
    </row>
    <row r="1722" spans="3:7" x14ac:dyDescent="0.2">
      <c r="C1722" s="293"/>
      <c r="D1722" s="280"/>
      <c r="E1722" s="280"/>
      <c r="F1722" s="280"/>
      <c r="G1722" s="293"/>
    </row>
    <row r="1723" spans="3:7" x14ac:dyDescent="0.2">
      <c r="C1723" s="293"/>
      <c r="D1723" s="280"/>
      <c r="E1723" s="280"/>
      <c r="F1723" s="280"/>
      <c r="G1723" s="293"/>
    </row>
    <row r="1724" spans="3:7" x14ac:dyDescent="0.2">
      <c r="C1724" s="293"/>
      <c r="D1724" s="280"/>
      <c r="E1724" s="280"/>
      <c r="F1724" s="280"/>
      <c r="G1724" s="293"/>
    </row>
    <row r="1725" spans="3:7" x14ac:dyDescent="0.2">
      <c r="C1725" s="293"/>
      <c r="D1725" s="280"/>
      <c r="E1725" s="280"/>
      <c r="F1725" s="280"/>
      <c r="G1725" s="293"/>
    </row>
    <row r="1726" spans="3:7" x14ac:dyDescent="0.2">
      <c r="C1726" s="293"/>
      <c r="D1726" s="280"/>
      <c r="E1726" s="280"/>
      <c r="F1726" s="280"/>
      <c r="G1726" s="293"/>
    </row>
    <row r="1727" spans="3:7" x14ac:dyDescent="0.2">
      <c r="C1727" s="293"/>
      <c r="D1727" s="280"/>
      <c r="E1727" s="280"/>
      <c r="F1727" s="280"/>
      <c r="G1727" s="293"/>
    </row>
    <row r="1728" spans="3:7" x14ac:dyDescent="0.2">
      <c r="C1728" s="293"/>
      <c r="D1728" s="280"/>
      <c r="E1728" s="280"/>
      <c r="F1728" s="280"/>
      <c r="G1728" s="293"/>
    </row>
    <row r="1729" spans="3:7" x14ac:dyDescent="0.2">
      <c r="C1729" s="293"/>
      <c r="D1729" s="280"/>
      <c r="E1729" s="280"/>
      <c r="F1729" s="280"/>
      <c r="G1729" s="293"/>
    </row>
    <row r="1730" spans="3:7" x14ac:dyDescent="0.2">
      <c r="C1730" s="293"/>
      <c r="D1730" s="280"/>
      <c r="E1730" s="280"/>
      <c r="F1730" s="280"/>
      <c r="G1730" s="293"/>
    </row>
    <row r="1731" spans="3:7" x14ac:dyDescent="0.2">
      <c r="C1731" s="293"/>
      <c r="D1731" s="280"/>
      <c r="E1731" s="280"/>
      <c r="F1731" s="280"/>
      <c r="G1731" s="293"/>
    </row>
    <row r="1732" spans="3:7" x14ac:dyDescent="0.2">
      <c r="C1732" s="293"/>
      <c r="D1732" s="280"/>
      <c r="E1732" s="280"/>
      <c r="F1732" s="280"/>
      <c r="G1732" s="293"/>
    </row>
    <row r="1733" spans="3:7" x14ac:dyDescent="0.2">
      <c r="C1733" s="293"/>
      <c r="D1733" s="280"/>
      <c r="E1733" s="280"/>
      <c r="F1733" s="280"/>
      <c r="G1733" s="293"/>
    </row>
    <row r="1734" spans="3:7" x14ac:dyDescent="0.2">
      <c r="C1734" s="293"/>
      <c r="D1734" s="280"/>
      <c r="E1734" s="280"/>
      <c r="F1734" s="280"/>
      <c r="G1734" s="293"/>
    </row>
    <row r="1735" spans="3:7" x14ac:dyDescent="0.2">
      <c r="C1735" s="293"/>
      <c r="D1735" s="280"/>
      <c r="E1735" s="280"/>
      <c r="F1735" s="280"/>
      <c r="G1735" s="293"/>
    </row>
    <row r="1736" spans="3:7" x14ac:dyDescent="0.2">
      <c r="C1736" s="293"/>
      <c r="D1736" s="280"/>
      <c r="E1736" s="280"/>
      <c r="F1736" s="280"/>
      <c r="G1736" s="293"/>
    </row>
    <row r="1737" spans="3:7" x14ac:dyDescent="0.2">
      <c r="C1737" s="293"/>
      <c r="D1737" s="280"/>
      <c r="E1737" s="280"/>
      <c r="F1737" s="280"/>
      <c r="G1737" s="293"/>
    </row>
    <row r="1738" spans="3:7" x14ac:dyDescent="0.2">
      <c r="C1738" s="293"/>
      <c r="D1738" s="280"/>
      <c r="E1738" s="280"/>
      <c r="F1738" s="280"/>
      <c r="G1738" s="293"/>
    </row>
    <row r="1739" spans="3:7" x14ac:dyDescent="0.2">
      <c r="C1739" s="293"/>
      <c r="D1739" s="280"/>
      <c r="E1739" s="280"/>
      <c r="F1739" s="280"/>
      <c r="G1739" s="293"/>
    </row>
    <row r="1740" spans="3:7" x14ac:dyDescent="0.2">
      <c r="C1740" s="293"/>
      <c r="D1740" s="280"/>
      <c r="E1740" s="280"/>
      <c r="F1740" s="280"/>
      <c r="G1740" s="293"/>
    </row>
    <row r="1741" spans="3:7" x14ac:dyDescent="0.2">
      <c r="C1741" s="293"/>
      <c r="D1741" s="280"/>
      <c r="E1741" s="280"/>
      <c r="F1741" s="280"/>
      <c r="G1741" s="293"/>
    </row>
    <row r="1742" spans="3:7" x14ac:dyDescent="0.2">
      <c r="C1742" s="293"/>
      <c r="D1742" s="280"/>
      <c r="E1742" s="280"/>
      <c r="F1742" s="280"/>
      <c r="G1742" s="293"/>
    </row>
    <row r="1743" spans="3:7" x14ac:dyDescent="0.2">
      <c r="C1743" s="293"/>
      <c r="D1743" s="280"/>
      <c r="E1743" s="280"/>
      <c r="F1743" s="280"/>
      <c r="G1743" s="293"/>
    </row>
    <row r="1744" spans="3:7" x14ac:dyDescent="0.2">
      <c r="C1744" s="293"/>
      <c r="D1744" s="280"/>
      <c r="E1744" s="280"/>
      <c r="F1744" s="280"/>
      <c r="G1744" s="293"/>
    </row>
    <row r="1745" spans="3:7" x14ac:dyDescent="0.2">
      <c r="C1745" s="293"/>
      <c r="D1745" s="280"/>
      <c r="E1745" s="280"/>
      <c r="F1745" s="280"/>
      <c r="G1745" s="293"/>
    </row>
    <row r="1746" spans="3:7" x14ac:dyDescent="0.2">
      <c r="C1746" s="293"/>
      <c r="D1746" s="280"/>
      <c r="E1746" s="280"/>
      <c r="F1746" s="280"/>
      <c r="G1746" s="293"/>
    </row>
    <row r="1747" spans="3:7" x14ac:dyDescent="0.2">
      <c r="C1747" s="293"/>
      <c r="D1747" s="280"/>
      <c r="E1747" s="280"/>
      <c r="F1747" s="280"/>
      <c r="G1747" s="293"/>
    </row>
    <row r="1748" spans="3:7" x14ac:dyDescent="0.2">
      <c r="C1748" s="293"/>
      <c r="D1748" s="280"/>
      <c r="E1748" s="280"/>
      <c r="F1748" s="280"/>
      <c r="G1748" s="293"/>
    </row>
    <row r="1749" spans="3:7" x14ac:dyDescent="0.2">
      <c r="C1749" s="293"/>
      <c r="D1749" s="280"/>
      <c r="E1749" s="280"/>
      <c r="F1749" s="280"/>
      <c r="G1749" s="293"/>
    </row>
    <row r="1750" spans="3:7" x14ac:dyDescent="0.2">
      <c r="C1750" s="293"/>
      <c r="D1750" s="280"/>
      <c r="E1750" s="280"/>
      <c r="F1750" s="280"/>
      <c r="G1750" s="293"/>
    </row>
    <row r="1751" spans="3:7" x14ac:dyDescent="0.2">
      <c r="C1751" s="293"/>
      <c r="D1751" s="280"/>
      <c r="E1751" s="280"/>
      <c r="F1751" s="280"/>
      <c r="G1751" s="293"/>
    </row>
    <row r="1752" spans="3:7" x14ac:dyDescent="0.2">
      <c r="C1752" s="293"/>
      <c r="D1752" s="280"/>
      <c r="E1752" s="280"/>
      <c r="F1752" s="280"/>
      <c r="G1752" s="293"/>
    </row>
    <row r="1753" spans="3:7" x14ac:dyDescent="0.2">
      <c r="C1753" s="293"/>
      <c r="D1753" s="280"/>
      <c r="E1753" s="280"/>
      <c r="F1753" s="280"/>
      <c r="G1753" s="293"/>
    </row>
    <row r="1754" spans="3:7" x14ac:dyDescent="0.2">
      <c r="C1754" s="293"/>
      <c r="D1754" s="280"/>
      <c r="E1754" s="280"/>
      <c r="F1754" s="280"/>
      <c r="G1754" s="293"/>
    </row>
    <row r="1755" spans="3:7" x14ac:dyDescent="0.2">
      <c r="C1755" s="293"/>
      <c r="D1755" s="280"/>
      <c r="E1755" s="280"/>
      <c r="F1755" s="280"/>
      <c r="G1755" s="293"/>
    </row>
    <row r="1756" spans="3:7" x14ac:dyDescent="0.2">
      <c r="C1756" s="293"/>
      <c r="D1756" s="280"/>
      <c r="E1756" s="280"/>
      <c r="F1756" s="280"/>
      <c r="G1756" s="293"/>
    </row>
    <row r="1757" spans="3:7" x14ac:dyDescent="0.2">
      <c r="C1757" s="293"/>
      <c r="D1757" s="280"/>
      <c r="E1757" s="280"/>
      <c r="F1757" s="280"/>
      <c r="G1757" s="293"/>
    </row>
    <row r="1758" spans="3:7" x14ac:dyDescent="0.2">
      <c r="C1758" s="293"/>
      <c r="D1758" s="280"/>
      <c r="E1758" s="280"/>
      <c r="F1758" s="280"/>
      <c r="G1758" s="293"/>
    </row>
    <row r="1759" spans="3:7" x14ac:dyDescent="0.2">
      <c r="C1759" s="293"/>
      <c r="D1759" s="280"/>
      <c r="E1759" s="280"/>
      <c r="F1759" s="280"/>
      <c r="G1759" s="293"/>
    </row>
    <row r="1760" spans="3:7" x14ac:dyDescent="0.2">
      <c r="C1760" s="293"/>
      <c r="D1760" s="280"/>
      <c r="E1760" s="280"/>
      <c r="F1760" s="280"/>
      <c r="G1760" s="293"/>
    </row>
    <row r="1761" spans="3:7" x14ac:dyDescent="0.2">
      <c r="C1761" s="293"/>
      <c r="D1761" s="280"/>
      <c r="E1761" s="280"/>
      <c r="F1761" s="280"/>
      <c r="G1761" s="293"/>
    </row>
    <row r="1762" spans="3:7" x14ac:dyDescent="0.2">
      <c r="C1762" s="293"/>
      <c r="D1762" s="280"/>
      <c r="E1762" s="280"/>
      <c r="F1762" s="280"/>
      <c r="G1762" s="293"/>
    </row>
    <row r="1763" spans="3:7" x14ac:dyDescent="0.2">
      <c r="C1763" s="293"/>
      <c r="D1763" s="280"/>
      <c r="E1763" s="280"/>
      <c r="F1763" s="280"/>
      <c r="G1763" s="293"/>
    </row>
    <row r="1764" spans="3:7" x14ac:dyDescent="0.2">
      <c r="C1764" s="293"/>
      <c r="D1764" s="280"/>
      <c r="E1764" s="280"/>
      <c r="F1764" s="280"/>
      <c r="G1764" s="293"/>
    </row>
    <row r="1765" spans="3:7" x14ac:dyDescent="0.2">
      <c r="C1765" s="293"/>
      <c r="D1765" s="280"/>
      <c r="E1765" s="280"/>
      <c r="F1765" s="280"/>
      <c r="G1765" s="293"/>
    </row>
    <row r="1766" spans="3:7" x14ac:dyDescent="0.2">
      <c r="C1766" s="293"/>
      <c r="D1766" s="280"/>
      <c r="E1766" s="280"/>
      <c r="F1766" s="280"/>
      <c r="G1766" s="293"/>
    </row>
    <row r="1767" spans="3:7" x14ac:dyDescent="0.2">
      <c r="C1767" s="293"/>
      <c r="D1767" s="280"/>
      <c r="E1767" s="280"/>
      <c r="F1767" s="280"/>
      <c r="G1767" s="293"/>
    </row>
    <row r="1768" spans="3:7" x14ac:dyDescent="0.2">
      <c r="C1768" s="293"/>
      <c r="D1768" s="280"/>
      <c r="E1768" s="280"/>
      <c r="F1768" s="280"/>
      <c r="G1768" s="293"/>
    </row>
    <row r="1769" spans="3:7" x14ac:dyDescent="0.2">
      <c r="C1769" s="293"/>
      <c r="D1769" s="280"/>
      <c r="E1769" s="280"/>
      <c r="F1769" s="280"/>
      <c r="G1769" s="293"/>
    </row>
    <row r="1770" spans="3:7" x14ac:dyDescent="0.2">
      <c r="C1770" s="293"/>
      <c r="D1770" s="280"/>
      <c r="E1770" s="280"/>
      <c r="F1770" s="280"/>
      <c r="G1770" s="293"/>
    </row>
    <row r="1771" spans="3:7" x14ac:dyDescent="0.2">
      <c r="C1771" s="293"/>
      <c r="D1771" s="280"/>
      <c r="E1771" s="280"/>
      <c r="F1771" s="280"/>
      <c r="G1771" s="293"/>
    </row>
    <row r="1772" spans="3:7" x14ac:dyDescent="0.2">
      <c r="C1772" s="293"/>
      <c r="D1772" s="280"/>
      <c r="E1772" s="280"/>
      <c r="F1772" s="280"/>
      <c r="G1772" s="293"/>
    </row>
    <row r="1773" spans="3:7" x14ac:dyDescent="0.2">
      <c r="C1773" s="293"/>
      <c r="D1773" s="280"/>
      <c r="E1773" s="280"/>
      <c r="F1773" s="280"/>
      <c r="G1773" s="293"/>
    </row>
    <row r="1774" spans="3:7" x14ac:dyDescent="0.2">
      <c r="C1774" s="293"/>
      <c r="D1774" s="280"/>
      <c r="E1774" s="280"/>
      <c r="F1774" s="280"/>
      <c r="G1774" s="293"/>
    </row>
    <row r="1775" spans="3:7" x14ac:dyDescent="0.2">
      <c r="C1775" s="293"/>
      <c r="D1775" s="280"/>
      <c r="E1775" s="280"/>
      <c r="F1775" s="280"/>
      <c r="G1775" s="293"/>
    </row>
    <row r="1776" spans="3:7" x14ac:dyDescent="0.2">
      <c r="C1776" s="293"/>
      <c r="D1776" s="280"/>
      <c r="E1776" s="280"/>
      <c r="F1776" s="280"/>
      <c r="G1776" s="293"/>
    </row>
    <row r="1777" spans="3:7" x14ac:dyDescent="0.2">
      <c r="C1777" s="293"/>
      <c r="D1777" s="280"/>
      <c r="E1777" s="280"/>
      <c r="F1777" s="280"/>
      <c r="G1777" s="293"/>
    </row>
    <row r="1778" spans="3:7" x14ac:dyDescent="0.2">
      <c r="C1778" s="293"/>
      <c r="D1778" s="280"/>
      <c r="E1778" s="280"/>
      <c r="F1778" s="280"/>
      <c r="G1778" s="293"/>
    </row>
    <row r="1779" spans="3:7" x14ac:dyDescent="0.2">
      <c r="C1779" s="293"/>
      <c r="D1779" s="280"/>
      <c r="E1779" s="280"/>
      <c r="F1779" s="280"/>
      <c r="G1779" s="293"/>
    </row>
    <row r="1780" spans="3:7" x14ac:dyDescent="0.2">
      <c r="C1780" s="293"/>
      <c r="D1780" s="280"/>
      <c r="E1780" s="280"/>
      <c r="F1780" s="280"/>
      <c r="G1780" s="293"/>
    </row>
    <row r="1781" spans="3:7" x14ac:dyDescent="0.2">
      <c r="C1781" s="293"/>
      <c r="D1781" s="280"/>
      <c r="E1781" s="280"/>
      <c r="F1781" s="280"/>
      <c r="G1781" s="293"/>
    </row>
    <row r="1782" spans="3:7" x14ac:dyDescent="0.2">
      <c r="C1782" s="293"/>
      <c r="D1782" s="280"/>
      <c r="E1782" s="280"/>
      <c r="F1782" s="280"/>
      <c r="G1782" s="293"/>
    </row>
    <row r="1783" spans="3:7" x14ac:dyDescent="0.2">
      <c r="C1783" s="293"/>
      <c r="D1783" s="280"/>
      <c r="E1783" s="280"/>
      <c r="F1783" s="280"/>
      <c r="G1783" s="293"/>
    </row>
    <row r="1784" spans="3:7" x14ac:dyDescent="0.2">
      <c r="C1784" s="293"/>
      <c r="D1784" s="280"/>
      <c r="E1784" s="280"/>
      <c r="F1784" s="280"/>
      <c r="G1784" s="293"/>
    </row>
    <row r="1785" spans="3:7" x14ac:dyDescent="0.2">
      <c r="C1785" s="293"/>
      <c r="D1785" s="280"/>
      <c r="E1785" s="280"/>
      <c r="F1785" s="280"/>
      <c r="G1785" s="293"/>
    </row>
    <row r="1786" spans="3:7" x14ac:dyDescent="0.2">
      <c r="C1786" s="293"/>
      <c r="D1786" s="280"/>
      <c r="E1786" s="280"/>
      <c r="F1786" s="280"/>
      <c r="G1786" s="293"/>
    </row>
    <row r="1787" spans="3:7" x14ac:dyDescent="0.2">
      <c r="C1787" s="293"/>
      <c r="D1787" s="280"/>
      <c r="E1787" s="280"/>
      <c r="F1787" s="280"/>
      <c r="G1787" s="293"/>
    </row>
    <row r="1788" spans="3:7" x14ac:dyDescent="0.2">
      <c r="C1788" s="293"/>
      <c r="D1788" s="280"/>
      <c r="E1788" s="280"/>
      <c r="F1788" s="280"/>
      <c r="G1788" s="293"/>
    </row>
    <row r="1789" spans="3:7" x14ac:dyDescent="0.2">
      <c r="C1789" s="293"/>
      <c r="D1789" s="280"/>
      <c r="E1789" s="280"/>
      <c r="F1789" s="280"/>
      <c r="G1789" s="293"/>
    </row>
    <row r="1790" spans="3:7" x14ac:dyDescent="0.2">
      <c r="C1790" s="293"/>
      <c r="D1790" s="280"/>
      <c r="E1790" s="280"/>
      <c r="F1790" s="280"/>
      <c r="G1790" s="293"/>
    </row>
    <row r="1791" spans="3:7" x14ac:dyDescent="0.2">
      <c r="C1791" s="293"/>
      <c r="D1791" s="280"/>
      <c r="E1791" s="280"/>
      <c r="F1791" s="280"/>
      <c r="G1791" s="293"/>
    </row>
    <row r="1792" spans="3:7" x14ac:dyDescent="0.2">
      <c r="C1792" s="293"/>
      <c r="D1792" s="280"/>
      <c r="E1792" s="280"/>
      <c r="F1792" s="280"/>
      <c r="G1792" s="293"/>
    </row>
    <row r="1793" spans="3:7" x14ac:dyDescent="0.2">
      <c r="C1793" s="293"/>
      <c r="D1793" s="280"/>
      <c r="E1793" s="280"/>
      <c r="F1793" s="280"/>
      <c r="G1793" s="293"/>
    </row>
    <row r="1794" spans="3:7" x14ac:dyDescent="0.2">
      <c r="C1794" s="293"/>
      <c r="D1794" s="280"/>
      <c r="E1794" s="280"/>
      <c r="F1794" s="280"/>
      <c r="G1794" s="293"/>
    </row>
    <row r="1795" spans="3:7" x14ac:dyDescent="0.2">
      <c r="C1795" s="293"/>
      <c r="D1795" s="280"/>
      <c r="E1795" s="280"/>
      <c r="F1795" s="280"/>
      <c r="G1795" s="293"/>
    </row>
    <row r="1796" spans="3:7" x14ac:dyDescent="0.2">
      <c r="C1796" s="293"/>
      <c r="D1796" s="280"/>
      <c r="E1796" s="280"/>
      <c r="F1796" s="280"/>
      <c r="G1796" s="293"/>
    </row>
    <row r="1797" spans="3:7" x14ac:dyDescent="0.2">
      <c r="C1797" s="293"/>
      <c r="D1797" s="280"/>
      <c r="E1797" s="280"/>
      <c r="F1797" s="280"/>
      <c r="G1797" s="293"/>
    </row>
    <row r="1798" spans="3:7" x14ac:dyDescent="0.2">
      <c r="C1798" s="293"/>
      <c r="D1798" s="280"/>
      <c r="E1798" s="280"/>
      <c r="F1798" s="280"/>
      <c r="G1798" s="293"/>
    </row>
    <row r="1799" spans="3:7" x14ac:dyDescent="0.2">
      <c r="C1799" s="293"/>
      <c r="D1799" s="280"/>
      <c r="E1799" s="280"/>
      <c r="F1799" s="280"/>
      <c r="G1799" s="293"/>
    </row>
    <row r="1800" spans="3:7" x14ac:dyDescent="0.2">
      <c r="C1800" s="293"/>
      <c r="D1800" s="280"/>
      <c r="E1800" s="280"/>
      <c r="F1800" s="280"/>
      <c r="G1800" s="293"/>
    </row>
    <row r="1801" spans="3:7" x14ac:dyDescent="0.2">
      <c r="C1801" s="293"/>
      <c r="D1801" s="280"/>
      <c r="E1801" s="280"/>
      <c r="F1801" s="280"/>
      <c r="G1801" s="293"/>
    </row>
    <row r="1802" spans="3:7" x14ac:dyDescent="0.2">
      <c r="C1802" s="293"/>
      <c r="D1802" s="280"/>
      <c r="E1802" s="280"/>
      <c r="F1802" s="280"/>
      <c r="G1802" s="293"/>
    </row>
    <row r="1803" spans="3:7" x14ac:dyDescent="0.2">
      <c r="C1803" s="293"/>
      <c r="D1803" s="280"/>
      <c r="E1803" s="280"/>
      <c r="F1803" s="280"/>
      <c r="G1803" s="293"/>
    </row>
    <row r="1804" spans="3:7" x14ac:dyDescent="0.2">
      <c r="C1804" s="293"/>
      <c r="D1804" s="280"/>
      <c r="E1804" s="280"/>
      <c r="F1804" s="280"/>
      <c r="G1804" s="293"/>
    </row>
    <row r="1805" spans="3:7" x14ac:dyDescent="0.2">
      <c r="C1805" s="293"/>
      <c r="D1805" s="280"/>
      <c r="E1805" s="280"/>
      <c r="F1805" s="280"/>
      <c r="G1805" s="293"/>
    </row>
    <row r="1806" spans="3:7" x14ac:dyDescent="0.2">
      <c r="C1806" s="293"/>
      <c r="D1806" s="280"/>
      <c r="E1806" s="280"/>
      <c r="F1806" s="280"/>
      <c r="G1806" s="293"/>
    </row>
    <row r="1807" spans="3:7" x14ac:dyDescent="0.2">
      <c r="C1807" s="293"/>
      <c r="D1807" s="280"/>
      <c r="E1807" s="280"/>
      <c r="F1807" s="280"/>
      <c r="G1807" s="293"/>
    </row>
    <row r="1808" spans="3:7" x14ac:dyDescent="0.2">
      <c r="C1808" s="293"/>
      <c r="D1808" s="280"/>
      <c r="E1808" s="280"/>
      <c r="F1808" s="280"/>
      <c r="G1808" s="293"/>
    </row>
    <row r="1809" spans="3:7" x14ac:dyDescent="0.2">
      <c r="C1809" s="293"/>
      <c r="D1809" s="280"/>
      <c r="E1809" s="280"/>
      <c r="F1809" s="280"/>
      <c r="G1809" s="293"/>
    </row>
    <row r="1810" spans="3:7" x14ac:dyDescent="0.2">
      <c r="C1810" s="293"/>
      <c r="D1810" s="280"/>
      <c r="E1810" s="280"/>
      <c r="F1810" s="280"/>
      <c r="G1810" s="293"/>
    </row>
    <row r="1811" spans="3:7" x14ac:dyDescent="0.2">
      <c r="C1811" s="293"/>
      <c r="D1811" s="280"/>
      <c r="E1811" s="280"/>
      <c r="F1811" s="280"/>
      <c r="G1811" s="293"/>
    </row>
    <row r="1812" spans="3:7" x14ac:dyDescent="0.2">
      <c r="C1812" s="293"/>
      <c r="D1812" s="280"/>
      <c r="E1812" s="280"/>
      <c r="F1812" s="280"/>
      <c r="G1812" s="293"/>
    </row>
    <row r="1813" spans="3:7" x14ac:dyDescent="0.2">
      <c r="C1813" s="293"/>
      <c r="D1813" s="280"/>
      <c r="E1813" s="280"/>
      <c r="F1813" s="280"/>
      <c r="G1813" s="293"/>
    </row>
    <row r="1814" spans="3:7" x14ac:dyDescent="0.2">
      <c r="C1814" s="293"/>
      <c r="D1814" s="280"/>
      <c r="E1814" s="280"/>
      <c r="F1814" s="280"/>
      <c r="G1814" s="293"/>
    </row>
    <row r="1815" spans="3:7" x14ac:dyDescent="0.2">
      <c r="C1815" s="293"/>
      <c r="D1815" s="280"/>
      <c r="E1815" s="280"/>
      <c r="F1815" s="280"/>
      <c r="G1815" s="293"/>
    </row>
    <row r="1816" spans="3:7" x14ac:dyDescent="0.2">
      <c r="C1816" s="293"/>
      <c r="D1816" s="280"/>
      <c r="E1816" s="280"/>
      <c r="F1816" s="280"/>
      <c r="G1816" s="293"/>
    </row>
    <row r="1817" spans="3:7" x14ac:dyDescent="0.2">
      <c r="C1817" s="293"/>
      <c r="D1817" s="280"/>
      <c r="E1817" s="280"/>
      <c r="F1817" s="280"/>
      <c r="G1817" s="293"/>
    </row>
    <row r="1818" spans="3:7" x14ac:dyDescent="0.2">
      <c r="C1818" s="293"/>
      <c r="D1818" s="280"/>
      <c r="E1818" s="280"/>
      <c r="F1818" s="280"/>
      <c r="G1818" s="293"/>
    </row>
    <row r="1819" spans="3:7" x14ac:dyDescent="0.2">
      <c r="C1819" s="293"/>
      <c r="D1819" s="280"/>
      <c r="E1819" s="280"/>
      <c r="F1819" s="280"/>
      <c r="G1819" s="293"/>
    </row>
    <row r="1820" spans="3:7" x14ac:dyDescent="0.2">
      <c r="C1820" s="293"/>
      <c r="D1820" s="280"/>
      <c r="E1820" s="280"/>
      <c r="F1820" s="280"/>
      <c r="G1820" s="293"/>
    </row>
    <row r="1821" spans="3:7" x14ac:dyDescent="0.2">
      <c r="C1821" s="293"/>
      <c r="D1821" s="280"/>
      <c r="E1821" s="280"/>
      <c r="F1821" s="280"/>
      <c r="G1821" s="293"/>
    </row>
    <row r="1822" spans="3:7" x14ac:dyDescent="0.2">
      <c r="C1822" s="293"/>
      <c r="D1822" s="280"/>
      <c r="E1822" s="280"/>
      <c r="F1822" s="280"/>
      <c r="G1822" s="293"/>
    </row>
    <row r="1823" spans="3:7" x14ac:dyDescent="0.2">
      <c r="C1823" s="293"/>
      <c r="D1823" s="280"/>
      <c r="E1823" s="280"/>
      <c r="F1823" s="280"/>
      <c r="G1823" s="293"/>
    </row>
    <row r="1824" spans="3:7" x14ac:dyDescent="0.2">
      <c r="C1824" s="293"/>
      <c r="D1824" s="280"/>
      <c r="E1824" s="280"/>
      <c r="F1824" s="280"/>
      <c r="G1824" s="293"/>
    </row>
    <row r="1825" spans="3:7" x14ac:dyDescent="0.2">
      <c r="C1825" s="293"/>
      <c r="D1825" s="280"/>
      <c r="E1825" s="280"/>
      <c r="F1825" s="280"/>
      <c r="G1825" s="293"/>
    </row>
    <row r="1826" spans="3:7" x14ac:dyDescent="0.2">
      <c r="C1826" s="293"/>
      <c r="D1826" s="280"/>
      <c r="E1826" s="280"/>
      <c r="F1826" s="280"/>
      <c r="G1826" s="293"/>
    </row>
    <row r="1827" spans="3:7" x14ac:dyDescent="0.2">
      <c r="C1827" s="293"/>
      <c r="D1827" s="280"/>
      <c r="E1827" s="280"/>
      <c r="F1827" s="280"/>
      <c r="G1827" s="293"/>
    </row>
    <row r="1828" spans="3:7" x14ac:dyDescent="0.2">
      <c r="C1828" s="293"/>
      <c r="D1828" s="280"/>
      <c r="E1828" s="280"/>
      <c r="F1828" s="280"/>
      <c r="G1828" s="293"/>
    </row>
    <row r="1829" spans="3:7" x14ac:dyDescent="0.2">
      <c r="C1829" s="293"/>
      <c r="D1829" s="280"/>
      <c r="E1829" s="280"/>
      <c r="F1829" s="280"/>
      <c r="G1829" s="293"/>
    </row>
    <row r="1830" spans="3:7" x14ac:dyDescent="0.2">
      <c r="C1830" s="293"/>
      <c r="D1830" s="280"/>
      <c r="E1830" s="280"/>
      <c r="F1830" s="280"/>
      <c r="G1830" s="293"/>
    </row>
    <row r="1831" spans="3:7" x14ac:dyDescent="0.2">
      <c r="C1831" s="293"/>
      <c r="D1831" s="280"/>
      <c r="E1831" s="280"/>
      <c r="F1831" s="280"/>
      <c r="G1831" s="293"/>
    </row>
    <row r="1832" spans="3:7" x14ac:dyDescent="0.2">
      <c r="C1832" s="293"/>
      <c r="D1832" s="280"/>
      <c r="E1832" s="280"/>
      <c r="F1832" s="280"/>
      <c r="G1832" s="293"/>
    </row>
    <row r="1833" spans="3:7" x14ac:dyDescent="0.2">
      <c r="C1833" s="293"/>
      <c r="D1833" s="280"/>
      <c r="E1833" s="280"/>
      <c r="F1833" s="280"/>
      <c r="G1833" s="293"/>
    </row>
    <row r="1834" spans="3:7" x14ac:dyDescent="0.2">
      <c r="C1834" s="293"/>
      <c r="D1834" s="280"/>
      <c r="E1834" s="280"/>
      <c r="F1834" s="280"/>
      <c r="G1834" s="293"/>
    </row>
    <row r="1835" spans="3:7" x14ac:dyDescent="0.2">
      <c r="C1835" s="293"/>
      <c r="D1835" s="280"/>
      <c r="E1835" s="280"/>
      <c r="F1835" s="280"/>
      <c r="G1835" s="293"/>
    </row>
    <row r="1836" spans="3:7" x14ac:dyDescent="0.2">
      <c r="C1836" s="293"/>
      <c r="D1836" s="280"/>
      <c r="E1836" s="280"/>
      <c r="F1836" s="280"/>
      <c r="G1836" s="293"/>
    </row>
    <row r="1837" spans="3:7" x14ac:dyDescent="0.2">
      <c r="C1837" s="293"/>
      <c r="D1837" s="280"/>
      <c r="E1837" s="280"/>
      <c r="F1837" s="280"/>
      <c r="G1837" s="293"/>
    </row>
    <row r="1838" spans="3:7" x14ac:dyDescent="0.2">
      <c r="C1838" s="293"/>
      <c r="D1838" s="280"/>
      <c r="E1838" s="280"/>
      <c r="F1838" s="280"/>
      <c r="G1838" s="293"/>
    </row>
    <row r="1839" spans="3:7" x14ac:dyDescent="0.2">
      <c r="C1839" s="293"/>
      <c r="D1839" s="280"/>
      <c r="E1839" s="280"/>
      <c r="F1839" s="280"/>
      <c r="G1839" s="293"/>
    </row>
    <row r="1840" spans="3:7" x14ac:dyDescent="0.2">
      <c r="C1840" s="293"/>
      <c r="D1840" s="280"/>
      <c r="E1840" s="280"/>
      <c r="F1840" s="280"/>
      <c r="G1840" s="293"/>
    </row>
    <row r="1841" spans="3:7" x14ac:dyDescent="0.2">
      <c r="C1841" s="293"/>
      <c r="D1841" s="280"/>
      <c r="E1841" s="280"/>
      <c r="F1841" s="280"/>
      <c r="G1841" s="293"/>
    </row>
    <row r="1842" spans="3:7" x14ac:dyDescent="0.2">
      <c r="C1842" s="293"/>
      <c r="D1842" s="280"/>
      <c r="E1842" s="280"/>
      <c r="F1842" s="280"/>
      <c r="G1842" s="293"/>
    </row>
    <row r="1843" spans="3:7" x14ac:dyDescent="0.2">
      <c r="C1843" s="293"/>
      <c r="D1843" s="280"/>
      <c r="E1843" s="280"/>
      <c r="F1843" s="280"/>
      <c r="G1843" s="293"/>
    </row>
    <row r="1844" spans="3:7" x14ac:dyDescent="0.2">
      <c r="C1844" s="293"/>
      <c r="D1844" s="280"/>
      <c r="E1844" s="280"/>
      <c r="F1844" s="280"/>
      <c r="G1844" s="293"/>
    </row>
    <row r="1845" spans="3:7" x14ac:dyDescent="0.2">
      <c r="C1845" s="293"/>
      <c r="D1845" s="280"/>
      <c r="E1845" s="280"/>
      <c r="F1845" s="280"/>
      <c r="G1845" s="293"/>
    </row>
    <row r="1846" spans="3:7" x14ac:dyDescent="0.2">
      <c r="C1846" s="293"/>
      <c r="D1846" s="280"/>
      <c r="E1846" s="280"/>
      <c r="F1846" s="280"/>
      <c r="G1846" s="293"/>
    </row>
    <row r="1847" spans="3:7" x14ac:dyDescent="0.2">
      <c r="C1847" s="293"/>
      <c r="D1847" s="280"/>
      <c r="E1847" s="280"/>
      <c r="F1847" s="280"/>
      <c r="G1847" s="293"/>
    </row>
    <row r="1848" spans="3:7" x14ac:dyDescent="0.2">
      <c r="C1848" s="293"/>
      <c r="D1848" s="280"/>
      <c r="E1848" s="280"/>
      <c r="F1848" s="280"/>
      <c r="G1848" s="293"/>
    </row>
    <row r="1849" spans="3:7" x14ac:dyDescent="0.2">
      <c r="C1849" s="293"/>
      <c r="D1849" s="280"/>
      <c r="E1849" s="280"/>
      <c r="F1849" s="280"/>
      <c r="G1849" s="293"/>
    </row>
    <row r="1850" spans="3:7" x14ac:dyDescent="0.2">
      <c r="C1850" s="293"/>
      <c r="D1850" s="280"/>
      <c r="E1850" s="280"/>
      <c r="F1850" s="280"/>
      <c r="G1850" s="293"/>
    </row>
    <row r="1851" spans="3:7" x14ac:dyDescent="0.2">
      <c r="C1851" s="293"/>
      <c r="D1851" s="280"/>
      <c r="E1851" s="280"/>
      <c r="F1851" s="280"/>
      <c r="G1851" s="293"/>
    </row>
    <row r="1852" spans="3:7" x14ac:dyDescent="0.2">
      <c r="C1852" s="293"/>
      <c r="D1852" s="280"/>
      <c r="E1852" s="280"/>
      <c r="F1852" s="280"/>
      <c r="G1852" s="293"/>
    </row>
    <row r="1853" spans="3:7" x14ac:dyDescent="0.2">
      <c r="C1853" s="293"/>
      <c r="D1853" s="280"/>
      <c r="E1853" s="280"/>
      <c r="F1853" s="280"/>
      <c r="G1853" s="293"/>
    </row>
    <row r="1854" spans="3:7" x14ac:dyDescent="0.2">
      <c r="C1854" s="293"/>
      <c r="D1854" s="280"/>
      <c r="E1854" s="280"/>
      <c r="F1854" s="280"/>
      <c r="G1854" s="293"/>
    </row>
    <row r="1855" spans="3:7" x14ac:dyDescent="0.2">
      <c r="C1855" s="293"/>
      <c r="D1855" s="280"/>
      <c r="E1855" s="280"/>
      <c r="F1855" s="280"/>
      <c r="G1855" s="293"/>
    </row>
    <row r="1856" spans="3:7" x14ac:dyDescent="0.2">
      <c r="C1856" s="293"/>
      <c r="D1856" s="280"/>
      <c r="E1856" s="280"/>
      <c r="F1856" s="280"/>
      <c r="G1856" s="293"/>
    </row>
    <row r="1857" spans="3:7" x14ac:dyDescent="0.2">
      <c r="C1857" s="293"/>
      <c r="D1857" s="280"/>
      <c r="E1857" s="280"/>
      <c r="F1857" s="280"/>
      <c r="G1857" s="293"/>
    </row>
    <row r="1858" spans="3:7" x14ac:dyDescent="0.2">
      <c r="C1858" s="293"/>
      <c r="D1858" s="280"/>
      <c r="E1858" s="280"/>
      <c r="F1858" s="280"/>
      <c r="G1858" s="293"/>
    </row>
    <row r="1859" spans="3:7" x14ac:dyDescent="0.2">
      <c r="C1859" s="293"/>
      <c r="D1859" s="280"/>
      <c r="E1859" s="280"/>
      <c r="F1859" s="280"/>
      <c r="G1859" s="293"/>
    </row>
    <row r="1860" spans="3:7" x14ac:dyDescent="0.2">
      <c r="C1860" s="293"/>
      <c r="D1860" s="280"/>
      <c r="E1860" s="280"/>
      <c r="F1860" s="280"/>
      <c r="G1860" s="293"/>
    </row>
    <row r="1861" spans="3:7" x14ac:dyDescent="0.2">
      <c r="C1861" s="293"/>
      <c r="D1861" s="280"/>
      <c r="E1861" s="280"/>
      <c r="F1861" s="280"/>
      <c r="G1861" s="293"/>
    </row>
    <row r="1862" spans="3:7" x14ac:dyDescent="0.2">
      <c r="C1862" s="293"/>
      <c r="D1862" s="280"/>
      <c r="E1862" s="280"/>
      <c r="F1862" s="280"/>
      <c r="G1862" s="293"/>
    </row>
    <row r="1863" spans="3:7" x14ac:dyDescent="0.2">
      <c r="C1863" s="293"/>
      <c r="D1863" s="280"/>
      <c r="E1863" s="280"/>
      <c r="F1863" s="280"/>
      <c r="G1863" s="293"/>
    </row>
    <row r="1864" spans="3:7" x14ac:dyDescent="0.2">
      <c r="C1864" s="293"/>
      <c r="D1864" s="280"/>
      <c r="E1864" s="280"/>
      <c r="F1864" s="280"/>
      <c r="G1864" s="293"/>
    </row>
    <row r="1865" spans="3:7" x14ac:dyDescent="0.2">
      <c r="C1865" s="293"/>
      <c r="D1865" s="280"/>
      <c r="E1865" s="280"/>
      <c r="F1865" s="280"/>
      <c r="G1865" s="293"/>
    </row>
    <row r="1866" spans="3:7" x14ac:dyDescent="0.2">
      <c r="C1866" s="293"/>
      <c r="D1866" s="280"/>
      <c r="E1866" s="280"/>
      <c r="F1866" s="280"/>
      <c r="G1866" s="293"/>
    </row>
    <row r="1867" spans="3:7" x14ac:dyDescent="0.2">
      <c r="C1867" s="293"/>
      <c r="D1867" s="280"/>
      <c r="E1867" s="280"/>
      <c r="F1867" s="280"/>
      <c r="G1867" s="293"/>
    </row>
    <row r="1868" spans="3:7" x14ac:dyDescent="0.2">
      <c r="C1868" s="293"/>
      <c r="D1868" s="280"/>
      <c r="E1868" s="280"/>
      <c r="F1868" s="280"/>
      <c r="G1868" s="293"/>
    </row>
    <row r="1869" spans="3:7" x14ac:dyDescent="0.2">
      <c r="C1869" s="293"/>
      <c r="D1869" s="280"/>
      <c r="E1869" s="280"/>
      <c r="F1869" s="280"/>
      <c r="G1869" s="293"/>
    </row>
    <row r="1870" spans="3:7" x14ac:dyDescent="0.2">
      <c r="C1870" s="293"/>
      <c r="D1870" s="280"/>
      <c r="E1870" s="280"/>
      <c r="F1870" s="280"/>
      <c r="G1870" s="293"/>
    </row>
    <row r="1871" spans="3:7" x14ac:dyDescent="0.2">
      <c r="C1871" s="293"/>
      <c r="D1871" s="280"/>
      <c r="E1871" s="280"/>
      <c r="F1871" s="280"/>
      <c r="G1871" s="293"/>
    </row>
    <row r="1872" spans="3:7" x14ac:dyDescent="0.2">
      <c r="C1872" s="293"/>
      <c r="D1872" s="280"/>
      <c r="E1872" s="280"/>
      <c r="F1872" s="280"/>
      <c r="G1872" s="293"/>
    </row>
    <row r="1873" spans="3:7" x14ac:dyDescent="0.2">
      <c r="C1873" s="293"/>
      <c r="D1873" s="280"/>
      <c r="E1873" s="280"/>
      <c r="F1873" s="280"/>
      <c r="G1873" s="293"/>
    </row>
    <row r="1874" spans="3:7" x14ac:dyDescent="0.2">
      <c r="C1874" s="293"/>
      <c r="D1874" s="280"/>
      <c r="E1874" s="280"/>
      <c r="F1874" s="280"/>
      <c r="G1874" s="293"/>
    </row>
    <row r="1875" spans="3:7" x14ac:dyDescent="0.2">
      <c r="C1875" s="293"/>
      <c r="D1875" s="280"/>
      <c r="E1875" s="280"/>
      <c r="F1875" s="280"/>
      <c r="G1875" s="293"/>
    </row>
    <row r="1876" spans="3:7" x14ac:dyDescent="0.2">
      <c r="C1876" s="293"/>
      <c r="D1876" s="280"/>
      <c r="E1876" s="280"/>
      <c r="F1876" s="280"/>
      <c r="G1876" s="293"/>
    </row>
    <row r="1877" spans="3:7" x14ac:dyDescent="0.2">
      <c r="C1877" s="293"/>
      <c r="D1877" s="280"/>
      <c r="E1877" s="280"/>
      <c r="F1877" s="280"/>
      <c r="G1877" s="293"/>
    </row>
    <row r="1878" spans="3:7" x14ac:dyDescent="0.2">
      <c r="C1878" s="293"/>
      <c r="D1878" s="280"/>
      <c r="E1878" s="280"/>
      <c r="F1878" s="280"/>
      <c r="G1878" s="293"/>
    </row>
    <row r="1879" spans="3:7" x14ac:dyDescent="0.2">
      <c r="C1879" s="293"/>
      <c r="D1879" s="280"/>
      <c r="E1879" s="280"/>
      <c r="F1879" s="280"/>
      <c r="G1879" s="293"/>
    </row>
    <row r="1880" spans="3:7" x14ac:dyDescent="0.2">
      <c r="C1880" s="293"/>
      <c r="D1880" s="280"/>
      <c r="E1880" s="280"/>
      <c r="F1880" s="280"/>
      <c r="G1880" s="293"/>
    </row>
    <row r="1881" spans="3:7" x14ac:dyDescent="0.2">
      <c r="C1881" s="293"/>
      <c r="D1881" s="280"/>
      <c r="E1881" s="280"/>
      <c r="F1881" s="280"/>
      <c r="G1881" s="293"/>
    </row>
    <row r="1882" spans="3:7" x14ac:dyDescent="0.2">
      <c r="C1882" s="293"/>
      <c r="D1882" s="280"/>
      <c r="E1882" s="280"/>
      <c r="F1882" s="280"/>
      <c r="G1882" s="293"/>
    </row>
    <row r="1883" spans="3:7" x14ac:dyDescent="0.2">
      <c r="C1883" s="293"/>
      <c r="D1883" s="280"/>
      <c r="E1883" s="280"/>
      <c r="F1883" s="280"/>
      <c r="G1883" s="293"/>
    </row>
    <row r="1884" spans="3:7" x14ac:dyDescent="0.2">
      <c r="C1884" s="293"/>
      <c r="D1884" s="280"/>
      <c r="E1884" s="280"/>
      <c r="F1884" s="280"/>
      <c r="G1884" s="293"/>
    </row>
    <row r="1885" spans="3:7" x14ac:dyDescent="0.2">
      <c r="C1885" s="293"/>
      <c r="D1885" s="280"/>
      <c r="E1885" s="280"/>
      <c r="F1885" s="280"/>
      <c r="G1885" s="293"/>
    </row>
    <row r="1886" spans="3:7" x14ac:dyDescent="0.2">
      <c r="C1886" s="293"/>
      <c r="D1886" s="280"/>
      <c r="E1886" s="280"/>
      <c r="F1886" s="280"/>
      <c r="G1886" s="293"/>
    </row>
    <row r="1887" spans="3:7" x14ac:dyDescent="0.2">
      <c r="C1887" s="293"/>
      <c r="D1887" s="280"/>
      <c r="E1887" s="280"/>
      <c r="F1887" s="280"/>
      <c r="G1887" s="293"/>
    </row>
    <row r="1888" spans="3:7" x14ac:dyDescent="0.2">
      <c r="C1888" s="293"/>
      <c r="D1888" s="280"/>
      <c r="E1888" s="280"/>
      <c r="F1888" s="280"/>
      <c r="G1888" s="293"/>
    </row>
    <row r="1889" spans="3:7" x14ac:dyDescent="0.2">
      <c r="C1889" s="293"/>
      <c r="D1889" s="280"/>
      <c r="E1889" s="280"/>
      <c r="F1889" s="280"/>
      <c r="G1889" s="293"/>
    </row>
    <row r="1890" spans="3:7" x14ac:dyDescent="0.2">
      <c r="C1890" s="293"/>
      <c r="D1890" s="280"/>
      <c r="E1890" s="280"/>
      <c r="F1890" s="280"/>
      <c r="G1890" s="293"/>
    </row>
    <row r="1891" spans="3:7" x14ac:dyDescent="0.2">
      <c r="C1891" s="293"/>
      <c r="D1891" s="280"/>
      <c r="E1891" s="280"/>
      <c r="F1891" s="280"/>
      <c r="G1891" s="293"/>
    </row>
    <row r="1892" spans="3:7" x14ac:dyDescent="0.2">
      <c r="C1892" s="293"/>
      <c r="D1892" s="280"/>
      <c r="E1892" s="280"/>
      <c r="F1892" s="280"/>
      <c r="G1892" s="293"/>
    </row>
    <row r="1893" spans="3:7" x14ac:dyDescent="0.2">
      <c r="C1893" s="293"/>
      <c r="D1893" s="280"/>
      <c r="E1893" s="280"/>
      <c r="F1893" s="280"/>
      <c r="G1893" s="293"/>
    </row>
    <row r="1894" spans="3:7" x14ac:dyDescent="0.2">
      <c r="C1894" s="293"/>
      <c r="D1894" s="280"/>
      <c r="E1894" s="280"/>
      <c r="F1894" s="280"/>
      <c r="G1894" s="293"/>
    </row>
    <row r="1895" spans="3:7" x14ac:dyDescent="0.2">
      <c r="C1895" s="293"/>
      <c r="D1895" s="280"/>
      <c r="E1895" s="280"/>
      <c r="F1895" s="280"/>
      <c r="G1895" s="293"/>
    </row>
    <row r="1896" spans="3:7" x14ac:dyDescent="0.2">
      <c r="C1896" s="293"/>
      <c r="D1896" s="280"/>
      <c r="E1896" s="280"/>
      <c r="F1896" s="280"/>
      <c r="G1896" s="293"/>
    </row>
    <row r="1897" spans="3:7" x14ac:dyDescent="0.2">
      <c r="C1897" s="293"/>
      <c r="D1897" s="280"/>
      <c r="E1897" s="280"/>
      <c r="F1897" s="280"/>
      <c r="G1897" s="293"/>
    </row>
    <row r="1898" spans="3:7" x14ac:dyDescent="0.2">
      <c r="C1898" s="293"/>
      <c r="D1898" s="280"/>
      <c r="E1898" s="280"/>
      <c r="F1898" s="280"/>
      <c r="G1898" s="293"/>
    </row>
    <row r="1899" spans="3:7" x14ac:dyDescent="0.2">
      <c r="C1899" s="293"/>
      <c r="D1899" s="280"/>
      <c r="E1899" s="280"/>
      <c r="F1899" s="280"/>
      <c r="G1899" s="293"/>
    </row>
    <row r="1900" spans="3:7" x14ac:dyDescent="0.2">
      <c r="C1900" s="293"/>
      <c r="D1900" s="280"/>
      <c r="E1900" s="280"/>
      <c r="F1900" s="280"/>
      <c r="G1900" s="293"/>
    </row>
    <row r="1901" spans="3:7" x14ac:dyDescent="0.2">
      <c r="C1901" s="293"/>
      <c r="D1901" s="280"/>
      <c r="E1901" s="280"/>
      <c r="F1901" s="280"/>
      <c r="G1901" s="293"/>
    </row>
    <row r="1902" spans="3:7" x14ac:dyDescent="0.2">
      <c r="C1902" s="293"/>
      <c r="D1902" s="280"/>
      <c r="E1902" s="280"/>
      <c r="F1902" s="280"/>
      <c r="G1902" s="293"/>
    </row>
    <row r="1903" spans="3:7" x14ac:dyDescent="0.2">
      <c r="C1903" s="293"/>
      <c r="D1903" s="280"/>
      <c r="E1903" s="280"/>
      <c r="F1903" s="280"/>
      <c r="G1903" s="293"/>
    </row>
    <row r="1904" spans="3:7" x14ac:dyDescent="0.2">
      <c r="C1904" s="293"/>
      <c r="D1904" s="280"/>
      <c r="E1904" s="280"/>
      <c r="F1904" s="280"/>
      <c r="G1904" s="293"/>
    </row>
    <row r="1905" spans="3:7" x14ac:dyDescent="0.2">
      <c r="C1905" s="293"/>
      <c r="D1905" s="280"/>
      <c r="E1905" s="280"/>
      <c r="F1905" s="280"/>
      <c r="G1905" s="293"/>
    </row>
    <row r="1906" spans="3:7" x14ac:dyDescent="0.2">
      <c r="C1906" s="293"/>
      <c r="D1906" s="280"/>
      <c r="E1906" s="280"/>
      <c r="F1906" s="280"/>
      <c r="G1906" s="293"/>
    </row>
    <row r="1907" spans="3:7" x14ac:dyDescent="0.2">
      <c r="C1907" s="293"/>
      <c r="D1907" s="280"/>
      <c r="E1907" s="280"/>
      <c r="F1907" s="280"/>
      <c r="G1907" s="293"/>
    </row>
    <row r="1908" spans="3:7" x14ac:dyDescent="0.2">
      <c r="C1908" s="293"/>
      <c r="D1908" s="280"/>
      <c r="E1908" s="280"/>
      <c r="F1908" s="280"/>
      <c r="G1908" s="293"/>
    </row>
    <row r="1909" spans="3:7" x14ac:dyDescent="0.2">
      <c r="C1909" s="293"/>
      <c r="D1909" s="280"/>
      <c r="E1909" s="280"/>
      <c r="F1909" s="280"/>
      <c r="G1909" s="293"/>
    </row>
    <row r="1910" spans="3:7" x14ac:dyDescent="0.2">
      <c r="C1910" s="293"/>
      <c r="D1910" s="280"/>
      <c r="E1910" s="280"/>
      <c r="F1910" s="280"/>
      <c r="G1910" s="293"/>
    </row>
    <row r="1911" spans="3:7" x14ac:dyDescent="0.2">
      <c r="C1911" s="293"/>
      <c r="D1911" s="280"/>
      <c r="E1911" s="280"/>
      <c r="F1911" s="280"/>
      <c r="G1911" s="293"/>
    </row>
    <row r="1912" spans="3:7" x14ac:dyDescent="0.2">
      <c r="C1912" s="293"/>
      <c r="D1912" s="280"/>
      <c r="E1912" s="280"/>
      <c r="F1912" s="280"/>
      <c r="G1912" s="293"/>
    </row>
    <row r="1913" spans="3:7" x14ac:dyDescent="0.2">
      <c r="C1913" s="293"/>
      <c r="D1913" s="280"/>
      <c r="E1913" s="280"/>
      <c r="F1913" s="280"/>
      <c r="G1913" s="293"/>
    </row>
    <row r="1914" spans="3:7" x14ac:dyDescent="0.2">
      <c r="C1914" s="293"/>
      <c r="D1914" s="280"/>
      <c r="E1914" s="280"/>
      <c r="F1914" s="280"/>
      <c r="G1914" s="293"/>
    </row>
    <row r="1915" spans="3:7" x14ac:dyDescent="0.2">
      <c r="C1915" s="293"/>
      <c r="D1915" s="280"/>
      <c r="E1915" s="280"/>
      <c r="F1915" s="280"/>
      <c r="G1915" s="293"/>
    </row>
    <row r="1916" spans="3:7" x14ac:dyDescent="0.2">
      <c r="C1916" s="293"/>
      <c r="D1916" s="280"/>
      <c r="E1916" s="280"/>
      <c r="F1916" s="280"/>
      <c r="G1916" s="293"/>
    </row>
    <row r="1917" spans="3:7" x14ac:dyDescent="0.2">
      <c r="C1917" s="293"/>
      <c r="D1917" s="280"/>
      <c r="E1917" s="280"/>
      <c r="F1917" s="280"/>
      <c r="G1917" s="293"/>
    </row>
    <row r="1918" spans="3:7" x14ac:dyDescent="0.2">
      <c r="C1918" s="293"/>
      <c r="D1918" s="280"/>
      <c r="E1918" s="280"/>
      <c r="F1918" s="280"/>
      <c r="G1918" s="293"/>
    </row>
    <row r="1919" spans="3:7" x14ac:dyDescent="0.2">
      <c r="C1919" s="293"/>
      <c r="D1919" s="280"/>
      <c r="E1919" s="280"/>
      <c r="F1919" s="280"/>
      <c r="G1919" s="293"/>
    </row>
    <row r="1920" spans="3:7" x14ac:dyDescent="0.2">
      <c r="C1920" s="293"/>
      <c r="D1920" s="280"/>
      <c r="E1920" s="280"/>
      <c r="F1920" s="280"/>
      <c r="G1920" s="293"/>
    </row>
    <row r="1921" spans="3:7" x14ac:dyDescent="0.2">
      <c r="C1921" s="293"/>
      <c r="D1921" s="280"/>
      <c r="E1921" s="280"/>
      <c r="F1921" s="280"/>
      <c r="G1921" s="293"/>
    </row>
    <row r="1922" spans="3:7" x14ac:dyDescent="0.2">
      <c r="C1922" s="293"/>
      <c r="D1922" s="280"/>
      <c r="E1922" s="280"/>
      <c r="F1922" s="280"/>
      <c r="G1922" s="293"/>
    </row>
    <row r="1923" spans="3:7" x14ac:dyDescent="0.2">
      <c r="C1923" s="293"/>
      <c r="D1923" s="280"/>
      <c r="E1923" s="280"/>
      <c r="F1923" s="280"/>
      <c r="G1923" s="293"/>
    </row>
    <row r="1924" spans="3:7" x14ac:dyDescent="0.2">
      <c r="C1924" s="293"/>
      <c r="D1924" s="280"/>
      <c r="E1924" s="280"/>
      <c r="F1924" s="280"/>
      <c r="G1924" s="293"/>
    </row>
    <row r="1925" spans="3:7" x14ac:dyDescent="0.2">
      <c r="C1925" s="293"/>
      <c r="D1925" s="280"/>
      <c r="E1925" s="280"/>
      <c r="F1925" s="280"/>
      <c r="G1925" s="293"/>
    </row>
    <row r="1926" spans="3:7" x14ac:dyDescent="0.2">
      <c r="C1926" s="293"/>
      <c r="D1926" s="280"/>
      <c r="E1926" s="280"/>
      <c r="F1926" s="280"/>
      <c r="G1926" s="293"/>
    </row>
    <row r="1927" spans="3:7" x14ac:dyDescent="0.2">
      <c r="C1927" s="293"/>
      <c r="D1927" s="280"/>
      <c r="E1927" s="280"/>
      <c r="F1927" s="280"/>
      <c r="G1927" s="293"/>
    </row>
    <row r="1928" spans="3:7" x14ac:dyDescent="0.2">
      <c r="C1928" s="293"/>
      <c r="D1928" s="280"/>
      <c r="E1928" s="280"/>
      <c r="F1928" s="280"/>
      <c r="G1928" s="293"/>
    </row>
    <row r="1929" spans="3:7" x14ac:dyDescent="0.2">
      <c r="C1929" s="293"/>
      <c r="D1929" s="280"/>
      <c r="E1929" s="280"/>
      <c r="F1929" s="280"/>
      <c r="G1929" s="293"/>
    </row>
    <row r="1930" spans="3:7" x14ac:dyDescent="0.2">
      <c r="C1930" s="293"/>
      <c r="D1930" s="280"/>
      <c r="E1930" s="280"/>
      <c r="F1930" s="280"/>
      <c r="G1930" s="293"/>
    </row>
    <row r="1931" spans="3:7" x14ac:dyDescent="0.2">
      <c r="C1931" s="293"/>
      <c r="D1931" s="280"/>
      <c r="E1931" s="280"/>
      <c r="F1931" s="280"/>
      <c r="G1931" s="293"/>
    </row>
    <row r="1932" spans="3:7" x14ac:dyDescent="0.2">
      <c r="C1932" s="293"/>
      <c r="D1932" s="280"/>
      <c r="E1932" s="280"/>
      <c r="F1932" s="280"/>
      <c r="G1932" s="293"/>
    </row>
    <row r="1933" spans="3:7" x14ac:dyDescent="0.2">
      <c r="C1933" s="293"/>
      <c r="D1933" s="280"/>
      <c r="E1933" s="280"/>
      <c r="F1933" s="280"/>
      <c r="G1933" s="293"/>
    </row>
    <row r="1934" spans="3:7" x14ac:dyDescent="0.2">
      <c r="C1934" s="293"/>
      <c r="D1934" s="280"/>
      <c r="E1934" s="280"/>
      <c r="F1934" s="280"/>
      <c r="G1934" s="293"/>
    </row>
    <row r="1935" spans="3:7" x14ac:dyDescent="0.2">
      <c r="C1935" s="293"/>
      <c r="D1935" s="280"/>
      <c r="E1935" s="280"/>
      <c r="F1935" s="280"/>
      <c r="G1935" s="293"/>
    </row>
    <row r="1936" spans="3:7" x14ac:dyDescent="0.2">
      <c r="C1936" s="293"/>
      <c r="D1936" s="280"/>
      <c r="E1936" s="280"/>
      <c r="F1936" s="280"/>
      <c r="G1936" s="293"/>
    </row>
    <row r="1937" spans="3:7" x14ac:dyDescent="0.2">
      <c r="C1937" s="293"/>
      <c r="D1937" s="280"/>
      <c r="E1937" s="280"/>
      <c r="F1937" s="280"/>
      <c r="G1937" s="293"/>
    </row>
    <row r="1938" spans="3:7" x14ac:dyDescent="0.2">
      <c r="C1938" s="293"/>
      <c r="D1938" s="280"/>
      <c r="E1938" s="280"/>
      <c r="F1938" s="280"/>
      <c r="G1938" s="293"/>
    </row>
    <row r="1939" spans="3:7" x14ac:dyDescent="0.2">
      <c r="C1939" s="293"/>
      <c r="D1939" s="280"/>
      <c r="E1939" s="280"/>
      <c r="F1939" s="280"/>
      <c r="G1939" s="293"/>
    </row>
    <row r="1940" spans="3:7" x14ac:dyDescent="0.2">
      <c r="C1940" s="293"/>
      <c r="D1940" s="280"/>
      <c r="E1940" s="280"/>
      <c r="F1940" s="280"/>
      <c r="G1940" s="293"/>
    </row>
    <row r="1941" spans="3:7" x14ac:dyDescent="0.2">
      <c r="C1941" s="293"/>
      <c r="D1941" s="280"/>
      <c r="E1941" s="280"/>
      <c r="F1941" s="280"/>
      <c r="G1941" s="293"/>
    </row>
    <row r="1942" spans="3:7" x14ac:dyDescent="0.2">
      <c r="C1942" s="293"/>
      <c r="D1942" s="280"/>
      <c r="E1942" s="280"/>
      <c r="F1942" s="280"/>
      <c r="G1942" s="293"/>
    </row>
    <row r="1943" spans="3:7" x14ac:dyDescent="0.2">
      <c r="C1943" s="293"/>
      <c r="D1943" s="280"/>
      <c r="E1943" s="280"/>
      <c r="F1943" s="280"/>
      <c r="G1943" s="293"/>
    </row>
    <row r="1944" spans="3:7" x14ac:dyDescent="0.2">
      <c r="C1944" s="293"/>
      <c r="D1944" s="280"/>
      <c r="E1944" s="280"/>
      <c r="F1944" s="280"/>
      <c r="G1944" s="293"/>
    </row>
    <row r="1945" spans="3:7" x14ac:dyDescent="0.2">
      <c r="C1945" s="293"/>
      <c r="D1945" s="280"/>
      <c r="E1945" s="280"/>
      <c r="F1945" s="280"/>
      <c r="G1945" s="293"/>
    </row>
    <row r="1946" spans="3:7" x14ac:dyDescent="0.2">
      <c r="C1946" s="293"/>
      <c r="D1946" s="280"/>
      <c r="E1946" s="280"/>
      <c r="F1946" s="280"/>
      <c r="G1946" s="293"/>
    </row>
    <row r="1947" spans="3:7" x14ac:dyDescent="0.2">
      <c r="C1947" s="293"/>
      <c r="D1947" s="280"/>
      <c r="E1947" s="280"/>
      <c r="F1947" s="280"/>
      <c r="G1947" s="293"/>
    </row>
    <row r="1948" spans="3:7" x14ac:dyDescent="0.2">
      <c r="C1948" s="293"/>
      <c r="D1948" s="280"/>
      <c r="E1948" s="280"/>
      <c r="F1948" s="280"/>
      <c r="G1948" s="293"/>
    </row>
    <row r="1949" spans="3:7" x14ac:dyDescent="0.2">
      <c r="C1949" s="293"/>
      <c r="D1949" s="280"/>
      <c r="E1949" s="280"/>
      <c r="F1949" s="280"/>
      <c r="G1949" s="293"/>
    </row>
    <row r="1950" spans="3:7" x14ac:dyDescent="0.2">
      <c r="C1950" s="293"/>
      <c r="D1950" s="280"/>
      <c r="E1950" s="280"/>
      <c r="F1950" s="280"/>
      <c r="G1950" s="293"/>
    </row>
    <row r="1951" spans="3:7" x14ac:dyDescent="0.2">
      <c r="C1951" s="293"/>
      <c r="D1951" s="280"/>
      <c r="E1951" s="280"/>
      <c r="F1951" s="280"/>
      <c r="G1951" s="293"/>
    </row>
    <row r="1952" spans="3:7" x14ac:dyDescent="0.2">
      <c r="C1952" s="293"/>
      <c r="D1952" s="280"/>
      <c r="E1952" s="280"/>
      <c r="F1952" s="280"/>
      <c r="G1952" s="293"/>
    </row>
    <row r="1953" spans="3:7" x14ac:dyDescent="0.2">
      <c r="C1953" s="293"/>
      <c r="D1953" s="280"/>
      <c r="E1953" s="280"/>
      <c r="F1953" s="280"/>
      <c r="G1953" s="293"/>
    </row>
    <row r="1954" spans="3:7" x14ac:dyDescent="0.2">
      <c r="C1954" s="293"/>
      <c r="D1954" s="280"/>
      <c r="E1954" s="280"/>
      <c r="F1954" s="280"/>
      <c r="G1954" s="293"/>
    </row>
    <row r="1955" spans="3:7" x14ac:dyDescent="0.2">
      <c r="C1955" s="293"/>
      <c r="D1955" s="280"/>
      <c r="E1955" s="280"/>
      <c r="F1955" s="280"/>
      <c r="G1955" s="293"/>
    </row>
    <row r="1956" spans="3:7" x14ac:dyDescent="0.2">
      <c r="C1956" s="293"/>
      <c r="D1956" s="280"/>
      <c r="E1956" s="280"/>
      <c r="F1956" s="280"/>
      <c r="G1956" s="293"/>
    </row>
    <row r="1957" spans="3:7" x14ac:dyDescent="0.2">
      <c r="C1957" s="293"/>
      <c r="D1957" s="280"/>
      <c r="E1957" s="280"/>
      <c r="F1957" s="280"/>
      <c r="G1957" s="293"/>
    </row>
    <row r="1958" spans="3:7" x14ac:dyDescent="0.2">
      <c r="C1958" s="293"/>
      <c r="D1958" s="280"/>
      <c r="E1958" s="280"/>
      <c r="F1958" s="280"/>
      <c r="G1958" s="293"/>
    </row>
    <row r="1959" spans="3:7" x14ac:dyDescent="0.2">
      <c r="C1959" s="293"/>
      <c r="D1959" s="280"/>
      <c r="E1959" s="280"/>
      <c r="F1959" s="280"/>
      <c r="G1959" s="293"/>
    </row>
    <row r="1960" spans="3:7" x14ac:dyDescent="0.2">
      <c r="C1960" s="293"/>
      <c r="D1960" s="280"/>
      <c r="E1960" s="280"/>
      <c r="F1960" s="280"/>
      <c r="G1960" s="293"/>
    </row>
    <row r="1961" spans="3:7" x14ac:dyDescent="0.2">
      <c r="C1961" s="293"/>
      <c r="D1961" s="280"/>
      <c r="E1961" s="280"/>
      <c r="F1961" s="280"/>
      <c r="G1961" s="293"/>
    </row>
    <row r="1962" spans="3:7" x14ac:dyDescent="0.2">
      <c r="C1962" s="293"/>
      <c r="D1962" s="280"/>
      <c r="E1962" s="280"/>
      <c r="F1962" s="280"/>
      <c r="G1962" s="293"/>
    </row>
    <row r="1963" spans="3:7" x14ac:dyDescent="0.2">
      <c r="C1963" s="293"/>
      <c r="D1963" s="280"/>
      <c r="E1963" s="280"/>
      <c r="F1963" s="280"/>
      <c r="G1963" s="293"/>
    </row>
    <row r="1964" spans="3:7" x14ac:dyDescent="0.2">
      <c r="C1964" s="293"/>
      <c r="D1964" s="280"/>
      <c r="E1964" s="280"/>
      <c r="F1964" s="280"/>
      <c r="G1964" s="293"/>
    </row>
    <row r="1965" spans="3:7" x14ac:dyDescent="0.2">
      <c r="C1965" s="293"/>
      <c r="D1965" s="280"/>
      <c r="E1965" s="280"/>
      <c r="F1965" s="280"/>
      <c r="G1965" s="293"/>
    </row>
    <row r="1966" spans="3:7" x14ac:dyDescent="0.2">
      <c r="C1966" s="293"/>
      <c r="D1966" s="280"/>
      <c r="E1966" s="280"/>
      <c r="F1966" s="280"/>
      <c r="G1966" s="293"/>
    </row>
    <row r="1967" spans="3:7" x14ac:dyDescent="0.2">
      <c r="C1967" s="293"/>
      <c r="D1967" s="280"/>
      <c r="E1967" s="280"/>
      <c r="F1967" s="280"/>
      <c r="G1967" s="293"/>
    </row>
    <row r="1968" spans="3:7" x14ac:dyDescent="0.2">
      <c r="C1968" s="293"/>
      <c r="D1968" s="280"/>
      <c r="E1968" s="280"/>
      <c r="F1968" s="280"/>
      <c r="G1968" s="293"/>
    </row>
    <row r="1969" spans="3:7" x14ac:dyDescent="0.2">
      <c r="C1969" s="293"/>
      <c r="D1969" s="280"/>
      <c r="E1969" s="280"/>
      <c r="F1969" s="280"/>
      <c r="G1969" s="293"/>
    </row>
    <row r="1970" spans="3:7" x14ac:dyDescent="0.2">
      <c r="C1970" s="293"/>
      <c r="D1970" s="280"/>
      <c r="E1970" s="280"/>
      <c r="F1970" s="280"/>
      <c r="G1970" s="293"/>
    </row>
    <row r="1971" spans="3:7" x14ac:dyDescent="0.2">
      <c r="C1971" s="293"/>
      <c r="D1971" s="280"/>
      <c r="E1971" s="280"/>
      <c r="F1971" s="280"/>
      <c r="G1971" s="293"/>
    </row>
    <row r="1972" spans="3:7" x14ac:dyDescent="0.2">
      <c r="C1972" s="293"/>
      <c r="D1972" s="280"/>
      <c r="E1972" s="280"/>
      <c r="F1972" s="280"/>
      <c r="G1972" s="293"/>
    </row>
    <row r="1973" spans="3:7" x14ac:dyDescent="0.2">
      <c r="C1973" s="293"/>
      <c r="D1973" s="280"/>
      <c r="E1973" s="280"/>
      <c r="F1973" s="280"/>
      <c r="G1973" s="293"/>
    </row>
    <row r="1974" spans="3:7" x14ac:dyDescent="0.2">
      <c r="C1974" s="293"/>
      <c r="D1974" s="280"/>
      <c r="E1974" s="280"/>
      <c r="F1974" s="280"/>
      <c r="G1974" s="293"/>
    </row>
    <row r="1975" spans="3:7" x14ac:dyDescent="0.2">
      <c r="C1975" s="293"/>
      <c r="D1975" s="280"/>
      <c r="E1975" s="280"/>
      <c r="F1975" s="280"/>
      <c r="G1975" s="293"/>
    </row>
    <row r="1976" spans="3:7" x14ac:dyDescent="0.2">
      <c r="C1976" s="293"/>
      <c r="D1976" s="280"/>
      <c r="E1976" s="280"/>
      <c r="F1976" s="280"/>
      <c r="G1976" s="293"/>
    </row>
    <row r="1977" spans="3:7" x14ac:dyDescent="0.2">
      <c r="C1977" s="293"/>
      <c r="D1977" s="280"/>
      <c r="E1977" s="280"/>
      <c r="F1977" s="280"/>
      <c r="G1977" s="293"/>
    </row>
    <row r="1978" spans="3:7" x14ac:dyDescent="0.2">
      <c r="C1978" s="293"/>
      <c r="D1978" s="280"/>
      <c r="E1978" s="280"/>
      <c r="F1978" s="280"/>
      <c r="G1978" s="293"/>
    </row>
    <row r="1979" spans="3:7" x14ac:dyDescent="0.2">
      <c r="C1979" s="293"/>
      <c r="D1979" s="280"/>
      <c r="E1979" s="280"/>
      <c r="F1979" s="280"/>
      <c r="G1979" s="293"/>
    </row>
    <row r="1980" spans="3:7" x14ac:dyDescent="0.2">
      <c r="C1980" s="293"/>
      <c r="D1980" s="280"/>
      <c r="E1980" s="280"/>
      <c r="F1980" s="280"/>
      <c r="G1980" s="293"/>
    </row>
    <row r="1981" spans="3:7" x14ac:dyDescent="0.2">
      <c r="C1981" s="293"/>
      <c r="D1981" s="280"/>
      <c r="E1981" s="280"/>
      <c r="F1981" s="280"/>
      <c r="G1981" s="293"/>
    </row>
    <row r="1982" spans="3:7" x14ac:dyDescent="0.2">
      <c r="C1982" s="293"/>
      <c r="D1982" s="280"/>
      <c r="E1982" s="280"/>
      <c r="F1982" s="280"/>
      <c r="G1982" s="293"/>
    </row>
    <row r="1983" spans="3:7" x14ac:dyDescent="0.2">
      <c r="C1983" s="293"/>
      <c r="D1983" s="280"/>
      <c r="E1983" s="280"/>
      <c r="F1983" s="280"/>
      <c r="G1983" s="293"/>
    </row>
    <row r="1984" spans="3:7" x14ac:dyDescent="0.2">
      <c r="C1984" s="293"/>
      <c r="D1984" s="280"/>
      <c r="E1984" s="280"/>
      <c r="F1984" s="280"/>
      <c r="G1984" s="293"/>
    </row>
    <row r="1985" spans="3:7" x14ac:dyDescent="0.2">
      <c r="C1985" s="293"/>
      <c r="D1985" s="280"/>
      <c r="E1985" s="280"/>
      <c r="F1985" s="280"/>
      <c r="G1985" s="293"/>
    </row>
    <row r="1986" spans="3:7" x14ac:dyDescent="0.2">
      <c r="C1986" s="293"/>
      <c r="D1986" s="280"/>
      <c r="E1986" s="280"/>
      <c r="F1986" s="280"/>
      <c r="G1986" s="293"/>
    </row>
    <row r="1987" spans="3:7" x14ac:dyDescent="0.2">
      <c r="C1987" s="293"/>
      <c r="D1987" s="280"/>
      <c r="E1987" s="280"/>
      <c r="F1987" s="280"/>
      <c r="G1987" s="293"/>
    </row>
    <row r="1988" spans="3:7" x14ac:dyDescent="0.2">
      <c r="C1988" s="293"/>
      <c r="D1988" s="280"/>
      <c r="E1988" s="280"/>
      <c r="F1988" s="280"/>
      <c r="G1988" s="293"/>
    </row>
    <row r="1989" spans="3:7" x14ac:dyDescent="0.2">
      <c r="C1989" s="293"/>
      <c r="D1989" s="280"/>
      <c r="E1989" s="280"/>
      <c r="F1989" s="280"/>
      <c r="G1989" s="293"/>
    </row>
    <row r="1990" spans="3:7" x14ac:dyDescent="0.2">
      <c r="C1990" s="293"/>
      <c r="D1990" s="280"/>
      <c r="E1990" s="280"/>
      <c r="F1990" s="280"/>
      <c r="G1990" s="293"/>
    </row>
    <row r="1991" spans="3:7" x14ac:dyDescent="0.2">
      <c r="C1991" s="293"/>
      <c r="D1991" s="280"/>
      <c r="E1991" s="280"/>
      <c r="F1991" s="280"/>
      <c r="G1991" s="293"/>
    </row>
    <row r="1992" spans="3:7" x14ac:dyDescent="0.2">
      <c r="C1992" s="293"/>
      <c r="D1992" s="280"/>
      <c r="E1992" s="280"/>
      <c r="F1992" s="280"/>
      <c r="G1992" s="293"/>
    </row>
    <row r="1993" spans="3:7" x14ac:dyDescent="0.2">
      <c r="C1993" s="293"/>
      <c r="D1993" s="280"/>
      <c r="E1993" s="280"/>
      <c r="F1993" s="280"/>
      <c r="G1993" s="293"/>
    </row>
    <row r="1994" spans="3:7" x14ac:dyDescent="0.2">
      <c r="C1994" s="293"/>
      <c r="D1994" s="280"/>
      <c r="E1994" s="280"/>
      <c r="F1994" s="280"/>
      <c r="G1994" s="293"/>
    </row>
    <row r="1995" spans="3:7" x14ac:dyDescent="0.2">
      <c r="C1995" s="293"/>
      <c r="D1995" s="280"/>
      <c r="E1995" s="280"/>
      <c r="F1995" s="280"/>
      <c r="G1995" s="293"/>
    </row>
    <row r="1996" spans="3:7" x14ac:dyDescent="0.2">
      <c r="C1996" s="293"/>
      <c r="D1996" s="280"/>
      <c r="E1996" s="280"/>
      <c r="F1996" s="280"/>
      <c r="G1996" s="293"/>
    </row>
    <row r="1997" spans="3:7" x14ac:dyDescent="0.2">
      <c r="C1997" s="293"/>
      <c r="D1997" s="280"/>
      <c r="E1997" s="280"/>
      <c r="F1997" s="280"/>
      <c r="G1997" s="293"/>
    </row>
    <row r="1998" spans="3:7" x14ac:dyDescent="0.2">
      <c r="C1998" s="293"/>
      <c r="D1998" s="280"/>
      <c r="E1998" s="280"/>
      <c r="F1998" s="280"/>
      <c r="G1998" s="293"/>
    </row>
    <row r="1999" spans="3:7" x14ac:dyDescent="0.2">
      <c r="C1999" s="293"/>
      <c r="D1999" s="280"/>
      <c r="E1999" s="280"/>
      <c r="F1999" s="280"/>
      <c r="G1999" s="293"/>
    </row>
    <row r="2000" spans="3:7" x14ac:dyDescent="0.2">
      <c r="C2000" s="293"/>
      <c r="D2000" s="280"/>
      <c r="E2000" s="280"/>
      <c r="F2000" s="280"/>
      <c r="G2000" s="293"/>
    </row>
    <row r="2001" spans="3:7" x14ac:dyDescent="0.2">
      <c r="C2001" s="293"/>
      <c r="D2001" s="280"/>
      <c r="E2001" s="280"/>
      <c r="F2001" s="280"/>
      <c r="G2001" s="293"/>
    </row>
    <row r="2002" spans="3:7" x14ac:dyDescent="0.2">
      <c r="C2002" s="293"/>
      <c r="D2002" s="280"/>
      <c r="E2002" s="280"/>
      <c r="F2002" s="280"/>
      <c r="G2002" s="293"/>
    </row>
    <row r="2003" spans="3:7" x14ac:dyDescent="0.2">
      <c r="C2003" s="293"/>
      <c r="D2003" s="280"/>
      <c r="E2003" s="280"/>
      <c r="F2003" s="280"/>
      <c r="G2003" s="293"/>
    </row>
    <row r="2004" spans="3:7" x14ac:dyDescent="0.2">
      <c r="C2004" s="293"/>
      <c r="D2004" s="280"/>
      <c r="E2004" s="280"/>
      <c r="F2004" s="280"/>
      <c r="G2004" s="293"/>
    </row>
    <row r="2005" spans="3:7" x14ac:dyDescent="0.2">
      <c r="C2005" s="293"/>
      <c r="D2005" s="280"/>
      <c r="E2005" s="280"/>
      <c r="F2005" s="280"/>
      <c r="G2005" s="293"/>
    </row>
    <row r="2006" spans="3:7" x14ac:dyDescent="0.2">
      <c r="C2006" s="293"/>
      <c r="D2006" s="280"/>
      <c r="E2006" s="280"/>
      <c r="F2006" s="280"/>
      <c r="G2006" s="293"/>
    </row>
    <row r="2007" spans="3:7" x14ac:dyDescent="0.2">
      <c r="C2007" s="293"/>
      <c r="D2007" s="280"/>
      <c r="E2007" s="280"/>
      <c r="F2007" s="280"/>
      <c r="G2007" s="293"/>
    </row>
    <row r="2008" spans="3:7" x14ac:dyDescent="0.2">
      <c r="C2008" s="293"/>
      <c r="D2008" s="280"/>
      <c r="E2008" s="280"/>
      <c r="F2008" s="280"/>
      <c r="G2008" s="293"/>
    </row>
    <row r="2009" spans="3:7" x14ac:dyDescent="0.2">
      <c r="C2009" s="293"/>
      <c r="D2009" s="280"/>
      <c r="E2009" s="280"/>
      <c r="F2009" s="280"/>
      <c r="G2009" s="293"/>
    </row>
    <row r="2010" spans="3:7" x14ac:dyDescent="0.2">
      <c r="C2010" s="293"/>
      <c r="D2010" s="280"/>
      <c r="E2010" s="280"/>
      <c r="F2010" s="280"/>
      <c r="G2010" s="293"/>
    </row>
    <row r="2011" spans="3:7" x14ac:dyDescent="0.2">
      <c r="C2011" s="293"/>
      <c r="D2011" s="280"/>
      <c r="E2011" s="280"/>
      <c r="F2011" s="280"/>
      <c r="G2011" s="293"/>
    </row>
    <row r="2012" spans="3:7" x14ac:dyDescent="0.2">
      <c r="C2012" s="293"/>
      <c r="D2012" s="280"/>
      <c r="E2012" s="280"/>
      <c r="F2012" s="280"/>
      <c r="G2012" s="293"/>
    </row>
    <row r="2013" spans="3:7" x14ac:dyDescent="0.2">
      <c r="C2013" s="293"/>
      <c r="D2013" s="280"/>
      <c r="E2013" s="280"/>
      <c r="F2013" s="280"/>
      <c r="G2013" s="293"/>
    </row>
    <row r="2014" spans="3:7" x14ac:dyDescent="0.2">
      <c r="C2014" s="293"/>
      <c r="D2014" s="280"/>
      <c r="E2014" s="280"/>
      <c r="F2014" s="280"/>
      <c r="G2014" s="293"/>
    </row>
    <row r="2015" spans="3:7" x14ac:dyDescent="0.2">
      <c r="C2015" s="293"/>
      <c r="D2015" s="280"/>
      <c r="E2015" s="280"/>
      <c r="F2015" s="280"/>
      <c r="G2015" s="293"/>
    </row>
    <row r="2016" spans="3:7" x14ac:dyDescent="0.2">
      <c r="C2016" s="293"/>
      <c r="D2016" s="280"/>
      <c r="E2016" s="280"/>
      <c r="F2016" s="280"/>
      <c r="G2016" s="293"/>
    </row>
    <row r="2017" spans="3:7" x14ac:dyDescent="0.2">
      <c r="C2017" s="293"/>
      <c r="D2017" s="280"/>
      <c r="E2017" s="280"/>
      <c r="F2017" s="280"/>
      <c r="G2017" s="293"/>
    </row>
    <row r="2018" spans="3:7" x14ac:dyDescent="0.2">
      <c r="C2018" s="293"/>
      <c r="D2018" s="280"/>
      <c r="E2018" s="280"/>
      <c r="F2018" s="280"/>
      <c r="G2018" s="293"/>
    </row>
    <row r="2019" spans="3:7" x14ac:dyDescent="0.2">
      <c r="C2019" s="293"/>
      <c r="D2019" s="280"/>
      <c r="E2019" s="280"/>
      <c r="F2019" s="280"/>
      <c r="G2019" s="293"/>
    </row>
    <row r="2020" spans="3:7" x14ac:dyDescent="0.2">
      <c r="C2020" s="293"/>
      <c r="D2020" s="280"/>
      <c r="E2020" s="280"/>
      <c r="F2020" s="280"/>
      <c r="G2020" s="293"/>
    </row>
    <row r="2021" spans="3:7" x14ac:dyDescent="0.2">
      <c r="C2021" s="293"/>
      <c r="D2021" s="280"/>
      <c r="E2021" s="280"/>
      <c r="F2021" s="280"/>
      <c r="G2021" s="293"/>
    </row>
    <row r="2022" spans="3:7" x14ac:dyDescent="0.2">
      <c r="C2022" s="293"/>
      <c r="D2022" s="280"/>
      <c r="E2022" s="280"/>
      <c r="F2022" s="280"/>
      <c r="G2022" s="293"/>
    </row>
    <row r="2023" spans="3:7" x14ac:dyDescent="0.2">
      <c r="C2023" s="293"/>
      <c r="D2023" s="280"/>
      <c r="E2023" s="280"/>
      <c r="F2023" s="280"/>
      <c r="G2023" s="293"/>
    </row>
    <row r="2024" spans="3:7" x14ac:dyDescent="0.2">
      <c r="C2024" s="293"/>
      <c r="D2024" s="280"/>
      <c r="E2024" s="280"/>
      <c r="F2024" s="280"/>
      <c r="G2024" s="293"/>
    </row>
    <row r="2025" spans="3:7" x14ac:dyDescent="0.2">
      <c r="C2025" s="293"/>
      <c r="D2025" s="280"/>
      <c r="E2025" s="280"/>
      <c r="F2025" s="280"/>
      <c r="G2025" s="293"/>
    </row>
    <row r="2026" spans="3:7" x14ac:dyDescent="0.2">
      <c r="C2026" s="293"/>
      <c r="D2026" s="280"/>
      <c r="E2026" s="280"/>
      <c r="F2026" s="280"/>
      <c r="G2026" s="293"/>
    </row>
    <row r="2027" spans="3:7" x14ac:dyDescent="0.2">
      <c r="C2027" s="293"/>
      <c r="D2027" s="280"/>
      <c r="E2027" s="280"/>
      <c r="F2027" s="280"/>
      <c r="G2027" s="293"/>
    </row>
    <row r="2028" spans="3:7" x14ac:dyDescent="0.2">
      <c r="C2028" s="293"/>
      <c r="D2028" s="280"/>
      <c r="E2028" s="280"/>
      <c r="F2028" s="280"/>
      <c r="G2028" s="293"/>
    </row>
    <row r="2029" spans="3:7" x14ac:dyDescent="0.2">
      <c r="C2029" s="293"/>
      <c r="D2029" s="280"/>
      <c r="E2029" s="280"/>
      <c r="F2029" s="280"/>
      <c r="G2029" s="293"/>
    </row>
    <row r="2030" spans="3:7" x14ac:dyDescent="0.2">
      <c r="C2030" s="293"/>
      <c r="D2030" s="280"/>
      <c r="E2030" s="280"/>
      <c r="F2030" s="280"/>
      <c r="G2030" s="293"/>
    </row>
    <row r="2031" spans="3:7" x14ac:dyDescent="0.2">
      <c r="C2031" s="293"/>
      <c r="D2031" s="280"/>
      <c r="E2031" s="280"/>
      <c r="F2031" s="280"/>
      <c r="G2031" s="293"/>
    </row>
    <row r="2032" spans="3:7" x14ac:dyDescent="0.2">
      <c r="C2032" s="293"/>
      <c r="D2032" s="280"/>
      <c r="E2032" s="280"/>
      <c r="F2032" s="280"/>
      <c r="G2032" s="293"/>
    </row>
    <row r="2033" spans="3:7" x14ac:dyDescent="0.2">
      <c r="C2033" s="293"/>
      <c r="D2033" s="280"/>
      <c r="E2033" s="280"/>
      <c r="F2033" s="280"/>
      <c r="G2033" s="293"/>
    </row>
    <row r="2034" spans="3:7" x14ac:dyDescent="0.2">
      <c r="C2034" s="293"/>
      <c r="D2034" s="280"/>
      <c r="E2034" s="280"/>
      <c r="F2034" s="280"/>
      <c r="G2034" s="293"/>
    </row>
    <row r="2035" spans="3:7" x14ac:dyDescent="0.2">
      <c r="C2035" s="293"/>
      <c r="D2035" s="280"/>
      <c r="E2035" s="280"/>
      <c r="F2035" s="280"/>
      <c r="G2035" s="293"/>
    </row>
    <row r="2036" spans="3:7" x14ac:dyDescent="0.2">
      <c r="C2036" s="293"/>
      <c r="D2036" s="280"/>
      <c r="E2036" s="280"/>
      <c r="F2036" s="280"/>
      <c r="G2036" s="293"/>
    </row>
    <row r="2037" spans="3:7" x14ac:dyDescent="0.2">
      <c r="C2037" s="293"/>
      <c r="D2037" s="280"/>
      <c r="E2037" s="280"/>
      <c r="F2037" s="280"/>
      <c r="G2037" s="293"/>
    </row>
    <row r="2038" spans="3:7" x14ac:dyDescent="0.2">
      <c r="C2038" s="293"/>
      <c r="D2038" s="280"/>
      <c r="E2038" s="280"/>
      <c r="F2038" s="280"/>
      <c r="G2038" s="293"/>
    </row>
    <row r="2039" spans="3:7" x14ac:dyDescent="0.2">
      <c r="C2039" s="293"/>
      <c r="D2039" s="280"/>
      <c r="E2039" s="280"/>
      <c r="F2039" s="280"/>
      <c r="G2039" s="293"/>
    </row>
    <row r="2040" spans="3:7" x14ac:dyDescent="0.2">
      <c r="C2040" s="293"/>
      <c r="D2040" s="280"/>
      <c r="E2040" s="280"/>
      <c r="F2040" s="280"/>
      <c r="G2040" s="293"/>
    </row>
    <row r="2041" spans="3:7" x14ac:dyDescent="0.2">
      <c r="C2041" s="293"/>
      <c r="D2041" s="280"/>
      <c r="E2041" s="280"/>
      <c r="F2041" s="280"/>
      <c r="G2041" s="293"/>
    </row>
    <row r="2042" spans="3:7" x14ac:dyDescent="0.2">
      <c r="C2042" s="293"/>
      <c r="D2042" s="280"/>
      <c r="E2042" s="280"/>
      <c r="F2042" s="280"/>
      <c r="G2042" s="293"/>
    </row>
    <row r="2043" spans="3:7" x14ac:dyDescent="0.2">
      <c r="C2043" s="293"/>
      <c r="D2043" s="280"/>
      <c r="E2043" s="280"/>
      <c r="F2043" s="280"/>
      <c r="G2043" s="293"/>
    </row>
    <row r="2044" spans="3:7" x14ac:dyDescent="0.2">
      <c r="C2044" s="293"/>
      <c r="D2044" s="280"/>
      <c r="E2044" s="280"/>
      <c r="F2044" s="280"/>
      <c r="G2044" s="293"/>
    </row>
    <row r="2045" spans="3:7" x14ac:dyDescent="0.2">
      <c r="C2045" s="293"/>
      <c r="D2045" s="280"/>
      <c r="E2045" s="280"/>
      <c r="F2045" s="280"/>
      <c r="G2045" s="293"/>
    </row>
    <row r="2046" spans="3:7" x14ac:dyDescent="0.2">
      <c r="C2046" s="293"/>
      <c r="D2046" s="280"/>
      <c r="E2046" s="280"/>
      <c r="F2046" s="280"/>
      <c r="G2046" s="293"/>
    </row>
    <row r="2047" spans="3:7" x14ac:dyDescent="0.2">
      <c r="C2047" s="293"/>
      <c r="D2047" s="280"/>
      <c r="E2047" s="280"/>
      <c r="F2047" s="280"/>
      <c r="G2047" s="293"/>
    </row>
    <row r="2048" spans="3:7" x14ac:dyDescent="0.2">
      <c r="C2048" s="293"/>
      <c r="D2048" s="280"/>
      <c r="E2048" s="280"/>
      <c r="F2048" s="280"/>
      <c r="G2048" s="293"/>
    </row>
    <row r="2049" spans="3:7" x14ac:dyDescent="0.2">
      <c r="C2049" s="293"/>
      <c r="D2049" s="280"/>
      <c r="E2049" s="280"/>
      <c r="F2049" s="280"/>
      <c r="G2049" s="293"/>
    </row>
    <row r="2050" spans="3:7" x14ac:dyDescent="0.2">
      <c r="C2050" s="293"/>
      <c r="D2050" s="280"/>
      <c r="E2050" s="280"/>
      <c r="F2050" s="280"/>
      <c r="G2050" s="293"/>
    </row>
    <row r="2051" spans="3:7" x14ac:dyDescent="0.2">
      <c r="C2051" s="293"/>
      <c r="D2051" s="280"/>
      <c r="E2051" s="280"/>
      <c r="F2051" s="280"/>
      <c r="G2051" s="293"/>
    </row>
    <row r="2052" spans="3:7" x14ac:dyDescent="0.2">
      <c r="C2052" s="293"/>
      <c r="D2052" s="280"/>
      <c r="E2052" s="280"/>
      <c r="F2052" s="280"/>
      <c r="G2052" s="293"/>
    </row>
    <row r="2053" spans="3:7" x14ac:dyDescent="0.2">
      <c r="C2053" s="293"/>
      <c r="D2053" s="280"/>
      <c r="E2053" s="280"/>
      <c r="F2053" s="280"/>
      <c r="G2053" s="293"/>
    </row>
    <row r="2054" spans="3:7" x14ac:dyDescent="0.2">
      <c r="C2054" s="293"/>
      <c r="D2054" s="280"/>
      <c r="E2054" s="280"/>
      <c r="F2054" s="280"/>
      <c r="G2054" s="293"/>
    </row>
    <row r="2055" spans="3:7" x14ac:dyDescent="0.2">
      <c r="C2055" s="293"/>
      <c r="D2055" s="280"/>
      <c r="E2055" s="280"/>
      <c r="F2055" s="280"/>
      <c r="G2055" s="293"/>
    </row>
    <row r="2056" spans="3:7" x14ac:dyDescent="0.2">
      <c r="C2056" s="293"/>
      <c r="D2056" s="280"/>
      <c r="E2056" s="280"/>
      <c r="F2056" s="280"/>
      <c r="G2056" s="293"/>
    </row>
    <row r="2057" spans="3:7" x14ac:dyDescent="0.2">
      <c r="C2057" s="293"/>
      <c r="D2057" s="280"/>
      <c r="E2057" s="280"/>
      <c r="F2057" s="280"/>
      <c r="G2057" s="293"/>
    </row>
    <row r="2058" spans="3:7" x14ac:dyDescent="0.2">
      <c r="C2058" s="293"/>
      <c r="D2058" s="280"/>
      <c r="E2058" s="280"/>
      <c r="F2058" s="280"/>
      <c r="G2058" s="293"/>
    </row>
    <row r="2059" spans="3:7" x14ac:dyDescent="0.2">
      <c r="C2059" s="293"/>
      <c r="D2059" s="280"/>
      <c r="E2059" s="280"/>
      <c r="F2059" s="280"/>
      <c r="G2059" s="293"/>
    </row>
    <row r="2060" spans="3:7" x14ac:dyDescent="0.2">
      <c r="C2060" s="293"/>
      <c r="D2060" s="280"/>
      <c r="E2060" s="280"/>
      <c r="F2060" s="280"/>
      <c r="G2060" s="293"/>
    </row>
    <row r="2061" spans="3:7" x14ac:dyDescent="0.2">
      <c r="C2061" s="293"/>
      <c r="D2061" s="280"/>
      <c r="E2061" s="280"/>
      <c r="F2061" s="280"/>
      <c r="G2061" s="293"/>
    </row>
    <row r="2062" spans="3:7" x14ac:dyDescent="0.2">
      <c r="C2062" s="293"/>
      <c r="D2062" s="280"/>
      <c r="E2062" s="280"/>
      <c r="F2062" s="280"/>
      <c r="G2062" s="293"/>
    </row>
    <row r="2063" spans="3:7" x14ac:dyDescent="0.2">
      <c r="C2063" s="293"/>
      <c r="D2063" s="280"/>
      <c r="E2063" s="280"/>
      <c r="F2063" s="280"/>
      <c r="G2063" s="293"/>
    </row>
    <row r="2064" spans="3:7" x14ac:dyDescent="0.2">
      <c r="C2064" s="293"/>
      <c r="D2064" s="280"/>
      <c r="E2064" s="280"/>
      <c r="F2064" s="280"/>
      <c r="G2064" s="293"/>
    </row>
    <row r="2065" spans="3:7" x14ac:dyDescent="0.2">
      <c r="C2065" s="293"/>
      <c r="D2065" s="280"/>
      <c r="E2065" s="280"/>
      <c r="F2065" s="280"/>
      <c r="G2065" s="293"/>
    </row>
    <row r="2066" spans="3:7" x14ac:dyDescent="0.2">
      <c r="C2066" s="293"/>
      <c r="D2066" s="280"/>
      <c r="E2066" s="280"/>
      <c r="F2066" s="280"/>
      <c r="G2066" s="293"/>
    </row>
    <row r="2067" spans="3:7" x14ac:dyDescent="0.2">
      <c r="C2067" s="293"/>
      <c r="D2067" s="280"/>
      <c r="E2067" s="280"/>
      <c r="F2067" s="280"/>
      <c r="G2067" s="293"/>
    </row>
    <row r="2068" spans="3:7" x14ac:dyDescent="0.2">
      <c r="C2068" s="293"/>
      <c r="D2068" s="280"/>
      <c r="E2068" s="280"/>
      <c r="F2068" s="280"/>
      <c r="G2068" s="293"/>
    </row>
    <row r="2069" spans="3:7" x14ac:dyDescent="0.2">
      <c r="C2069" s="293"/>
      <c r="D2069" s="280"/>
      <c r="E2069" s="280"/>
      <c r="F2069" s="280"/>
      <c r="G2069" s="293"/>
    </row>
    <row r="2070" spans="3:7" x14ac:dyDescent="0.2">
      <c r="C2070" s="293"/>
      <c r="D2070" s="280"/>
      <c r="E2070" s="280"/>
      <c r="F2070" s="280"/>
      <c r="G2070" s="293"/>
    </row>
    <row r="2071" spans="3:7" x14ac:dyDescent="0.2">
      <c r="C2071" s="293"/>
      <c r="D2071" s="280"/>
      <c r="E2071" s="280"/>
      <c r="F2071" s="280"/>
      <c r="G2071" s="293"/>
    </row>
    <row r="2072" spans="3:7" x14ac:dyDescent="0.2">
      <c r="C2072" s="293"/>
      <c r="D2072" s="280"/>
      <c r="E2072" s="280"/>
      <c r="F2072" s="280"/>
      <c r="G2072" s="293"/>
    </row>
    <row r="2073" spans="3:7" x14ac:dyDescent="0.2">
      <c r="C2073" s="293"/>
      <c r="D2073" s="280"/>
      <c r="E2073" s="280"/>
      <c r="F2073" s="280"/>
      <c r="G2073" s="293"/>
    </row>
    <row r="2074" spans="3:7" x14ac:dyDescent="0.2">
      <c r="C2074" s="293"/>
      <c r="D2074" s="280"/>
      <c r="E2074" s="280"/>
      <c r="F2074" s="280"/>
      <c r="G2074" s="293"/>
    </row>
    <row r="2075" spans="3:7" x14ac:dyDescent="0.2">
      <c r="C2075" s="293"/>
      <c r="D2075" s="280"/>
      <c r="E2075" s="280"/>
      <c r="F2075" s="280"/>
      <c r="G2075" s="293"/>
    </row>
    <row r="2076" spans="3:7" x14ac:dyDescent="0.2">
      <c r="C2076" s="293"/>
      <c r="D2076" s="280"/>
      <c r="E2076" s="280"/>
      <c r="F2076" s="280"/>
      <c r="G2076" s="293"/>
    </row>
    <row r="2077" spans="3:7" x14ac:dyDescent="0.2">
      <c r="C2077" s="293"/>
      <c r="D2077" s="280"/>
      <c r="E2077" s="280"/>
      <c r="F2077" s="280"/>
      <c r="G2077" s="293"/>
    </row>
    <row r="2078" spans="3:7" x14ac:dyDescent="0.2">
      <c r="C2078" s="293"/>
      <c r="D2078" s="280"/>
      <c r="E2078" s="280"/>
      <c r="F2078" s="280"/>
      <c r="G2078" s="293"/>
    </row>
    <row r="2079" spans="3:7" x14ac:dyDescent="0.2">
      <c r="C2079" s="293"/>
      <c r="D2079" s="280"/>
      <c r="E2079" s="280"/>
      <c r="F2079" s="280"/>
      <c r="G2079" s="293"/>
    </row>
    <row r="2080" spans="3:7" x14ac:dyDescent="0.2">
      <c r="C2080" s="293"/>
      <c r="D2080" s="280"/>
      <c r="E2080" s="280"/>
      <c r="F2080" s="280"/>
      <c r="G2080" s="293"/>
    </row>
    <row r="2081" spans="3:7" x14ac:dyDescent="0.2">
      <c r="C2081" s="293"/>
      <c r="D2081" s="280"/>
      <c r="E2081" s="280"/>
      <c r="F2081" s="280"/>
      <c r="G2081" s="293"/>
    </row>
    <row r="2082" spans="3:7" x14ac:dyDescent="0.2">
      <c r="C2082" s="293"/>
      <c r="D2082" s="280"/>
      <c r="E2082" s="280"/>
      <c r="F2082" s="280"/>
      <c r="G2082" s="293"/>
    </row>
    <row r="2083" spans="3:7" x14ac:dyDescent="0.2">
      <c r="C2083" s="293"/>
      <c r="D2083" s="280"/>
      <c r="E2083" s="280"/>
      <c r="F2083" s="280"/>
      <c r="G2083" s="293"/>
    </row>
    <row r="2084" spans="3:7" x14ac:dyDescent="0.2">
      <c r="C2084" s="293"/>
      <c r="D2084" s="280"/>
      <c r="E2084" s="280"/>
      <c r="F2084" s="280"/>
      <c r="G2084" s="293"/>
    </row>
    <row r="2085" spans="3:7" x14ac:dyDescent="0.2">
      <c r="C2085" s="293"/>
      <c r="D2085" s="280"/>
      <c r="E2085" s="280"/>
      <c r="F2085" s="280"/>
      <c r="G2085" s="293"/>
    </row>
    <row r="2086" spans="3:7" x14ac:dyDescent="0.2">
      <c r="C2086" s="293"/>
      <c r="D2086" s="280"/>
      <c r="E2086" s="280"/>
      <c r="F2086" s="280"/>
      <c r="G2086" s="293"/>
    </row>
    <row r="2087" spans="3:7" x14ac:dyDescent="0.2">
      <c r="C2087" s="293"/>
      <c r="D2087" s="280"/>
      <c r="E2087" s="280"/>
      <c r="F2087" s="280"/>
      <c r="G2087" s="293"/>
    </row>
    <row r="2088" spans="3:7" x14ac:dyDescent="0.2">
      <c r="C2088" s="293"/>
      <c r="D2088" s="280"/>
      <c r="E2088" s="280"/>
      <c r="F2088" s="280"/>
      <c r="G2088" s="293"/>
    </row>
    <row r="2089" spans="3:7" x14ac:dyDescent="0.2">
      <c r="C2089" s="293"/>
      <c r="D2089" s="280"/>
      <c r="E2089" s="280"/>
      <c r="F2089" s="280"/>
      <c r="G2089" s="293"/>
    </row>
    <row r="2090" spans="3:7" x14ac:dyDescent="0.2">
      <c r="C2090" s="293"/>
      <c r="D2090" s="280"/>
      <c r="E2090" s="280"/>
      <c r="F2090" s="280"/>
      <c r="G2090" s="293"/>
    </row>
    <row r="2091" spans="3:7" x14ac:dyDescent="0.2">
      <c r="C2091" s="293"/>
      <c r="D2091" s="280"/>
      <c r="E2091" s="280"/>
      <c r="F2091" s="280"/>
      <c r="G2091" s="293"/>
    </row>
    <row r="2092" spans="3:7" x14ac:dyDescent="0.2">
      <c r="C2092" s="293"/>
      <c r="D2092" s="280"/>
      <c r="E2092" s="280"/>
      <c r="F2092" s="280"/>
      <c r="G2092" s="293"/>
    </row>
    <row r="2093" spans="3:7" x14ac:dyDescent="0.2">
      <c r="C2093" s="293"/>
      <c r="D2093" s="280"/>
      <c r="E2093" s="280"/>
      <c r="F2093" s="280"/>
      <c r="G2093" s="293"/>
    </row>
    <row r="2094" spans="3:7" x14ac:dyDescent="0.2">
      <c r="C2094" s="293"/>
      <c r="D2094" s="280"/>
      <c r="E2094" s="280"/>
      <c r="F2094" s="280"/>
      <c r="G2094" s="293"/>
    </row>
    <row r="2095" spans="3:7" x14ac:dyDescent="0.2">
      <c r="C2095" s="293"/>
      <c r="D2095" s="280"/>
      <c r="E2095" s="280"/>
      <c r="F2095" s="280"/>
      <c r="G2095" s="293"/>
    </row>
    <row r="2096" spans="3:7" x14ac:dyDescent="0.2">
      <c r="C2096" s="293"/>
      <c r="D2096" s="280"/>
      <c r="E2096" s="280"/>
      <c r="F2096" s="280"/>
      <c r="G2096" s="293"/>
    </row>
    <row r="2097" spans="3:7" x14ac:dyDescent="0.2">
      <c r="C2097" s="293"/>
      <c r="D2097" s="280"/>
      <c r="E2097" s="280"/>
      <c r="F2097" s="280"/>
      <c r="G2097" s="293"/>
    </row>
    <row r="2098" spans="3:7" x14ac:dyDescent="0.2">
      <c r="C2098" s="293"/>
      <c r="D2098" s="280"/>
      <c r="E2098" s="280"/>
      <c r="F2098" s="280"/>
      <c r="G2098" s="293"/>
    </row>
    <row r="2099" spans="3:7" x14ac:dyDescent="0.2">
      <c r="C2099" s="293"/>
      <c r="D2099" s="280"/>
      <c r="E2099" s="280"/>
      <c r="F2099" s="280"/>
      <c r="G2099" s="293"/>
    </row>
    <row r="2100" spans="3:7" x14ac:dyDescent="0.2">
      <c r="C2100" s="293"/>
      <c r="D2100" s="280"/>
      <c r="E2100" s="280"/>
      <c r="F2100" s="280"/>
      <c r="G2100" s="293"/>
    </row>
    <row r="2101" spans="3:7" x14ac:dyDescent="0.2">
      <c r="C2101" s="293"/>
      <c r="D2101" s="280"/>
      <c r="E2101" s="280"/>
      <c r="F2101" s="280"/>
      <c r="G2101" s="293"/>
    </row>
    <row r="2102" spans="3:7" x14ac:dyDescent="0.2">
      <c r="C2102" s="293"/>
      <c r="D2102" s="280"/>
      <c r="E2102" s="280"/>
      <c r="F2102" s="280"/>
      <c r="G2102" s="293"/>
    </row>
    <row r="2103" spans="3:7" x14ac:dyDescent="0.2">
      <c r="C2103" s="293"/>
      <c r="D2103" s="280"/>
      <c r="E2103" s="280"/>
      <c r="F2103" s="280"/>
      <c r="G2103" s="293"/>
    </row>
    <row r="2104" spans="3:7" x14ac:dyDescent="0.2">
      <c r="C2104" s="293"/>
      <c r="D2104" s="280"/>
      <c r="E2104" s="280"/>
      <c r="F2104" s="280"/>
      <c r="G2104" s="293"/>
    </row>
    <row r="2105" spans="3:7" x14ac:dyDescent="0.2">
      <c r="C2105" s="293"/>
      <c r="D2105" s="280"/>
      <c r="E2105" s="280"/>
      <c r="F2105" s="280"/>
      <c r="G2105" s="293"/>
    </row>
    <row r="2106" spans="3:7" x14ac:dyDescent="0.2">
      <c r="C2106" s="293"/>
      <c r="D2106" s="280"/>
      <c r="E2106" s="280"/>
      <c r="F2106" s="280"/>
      <c r="G2106" s="293"/>
    </row>
    <row r="2107" spans="3:7" x14ac:dyDescent="0.2">
      <c r="C2107" s="293"/>
      <c r="D2107" s="280"/>
      <c r="E2107" s="280"/>
      <c r="F2107" s="280"/>
      <c r="G2107" s="293"/>
    </row>
    <row r="2108" spans="3:7" x14ac:dyDescent="0.2">
      <c r="C2108" s="293"/>
      <c r="D2108" s="280"/>
      <c r="E2108" s="280"/>
      <c r="F2108" s="280"/>
      <c r="G2108" s="293"/>
    </row>
    <row r="2109" spans="3:7" x14ac:dyDescent="0.2">
      <c r="C2109" s="293"/>
      <c r="D2109" s="280"/>
      <c r="E2109" s="280"/>
      <c r="F2109" s="280"/>
      <c r="G2109" s="293"/>
    </row>
    <row r="2110" spans="3:7" x14ac:dyDescent="0.2">
      <c r="C2110" s="293"/>
      <c r="D2110" s="280"/>
      <c r="E2110" s="280"/>
      <c r="F2110" s="280"/>
      <c r="G2110" s="293"/>
    </row>
    <row r="2111" spans="3:7" x14ac:dyDescent="0.2">
      <c r="C2111" s="293"/>
      <c r="D2111" s="280"/>
      <c r="E2111" s="280"/>
      <c r="F2111" s="280"/>
      <c r="G2111" s="293"/>
    </row>
    <row r="2112" spans="3:7" x14ac:dyDescent="0.2">
      <c r="C2112" s="293"/>
      <c r="D2112" s="280"/>
      <c r="E2112" s="280"/>
      <c r="F2112" s="280"/>
      <c r="G2112" s="293"/>
    </row>
    <row r="2113" spans="3:7" x14ac:dyDescent="0.2">
      <c r="C2113" s="293"/>
      <c r="D2113" s="280"/>
      <c r="E2113" s="280"/>
      <c r="F2113" s="280"/>
      <c r="G2113" s="293"/>
    </row>
    <row r="2114" spans="3:7" x14ac:dyDescent="0.2">
      <c r="C2114" s="293"/>
      <c r="D2114" s="280"/>
      <c r="E2114" s="280"/>
      <c r="F2114" s="280"/>
      <c r="G2114" s="293"/>
    </row>
    <row r="2115" spans="3:7" x14ac:dyDescent="0.2">
      <c r="C2115" s="293"/>
      <c r="D2115" s="280"/>
      <c r="E2115" s="280"/>
      <c r="F2115" s="280"/>
      <c r="G2115" s="293"/>
    </row>
    <row r="2116" spans="3:7" x14ac:dyDescent="0.2">
      <c r="C2116" s="293"/>
      <c r="D2116" s="280"/>
      <c r="E2116" s="280"/>
      <c r="F2116" s="280"/>
      <c r="G2116" s="293"/>
    </row>
    <row r="2117" spans="3:7" x14ac:dyDescent="0.2">
      <c r="C2117" s="293"/>
      <c r="D2117" s="280"/>
      <c r="E2117" s="280"/>
      <c r="F2117" s="280"/>
      <c r="G2117" s="293"/>
    </row>
    <row r="2118" spans="3:7" x14ac:dyDescent="0.2">
      <c r="C2118" s="293"/>
      <c r="D2118" s="280"/>
      <c r="E2118" s="280"/>
      <c r="F2118" s="280"/>
      <c r="G2118" s="293"/>
    </row>
    <row r="2119" spans="3:7" x14ac:dyDescent="0.2">
      <c r="C2119" s="293"/>
      <c r="D2119" s="280"/>
      <c r="E2119" s="280"/>
      <c r="F2119" s="280"/>
      <c r="G2119" s="293"/>
    </row>
    <row r="2120" spans="3:7" x14ac:dyDescent="0.2">
      <c r="C2120" s="293"/>
      <c r="D2120" s="280"/>
      <c r="E2120" s="280"/>
      <c r="F2120" s="280"/>
      <c r="G2120" s="293"/>
    </row>
    <row r="2121" spans="3:7" x14ac:dyDescent="0.2">
      <c r="C2121" s="293"/>
      <c r="D2121" s="280"/>
      <c r="E2121" s="280"/>
      <c r="F2121" s="280"/>
      <c r="G2121" s="293"/>
    </row>
    <row r="2122" spans="3:7" x14ac:dyDescent="0.2">
      <c r="C2122" s="293"/>
      <c r="D2122" s="280"/>
      <c r="E2122" s="280"/>
      <c r="F2122" s="280"/>
      <c r="G2122" s="293"/>
    </row>
    <row r="2123" spans="3:7" x14ac:dyDescent="0.2">
      <c r="C2123" s="293"/>
      <c r="D2123" s="280"/>
      <c r="E2123" s="280"/>
      <c r="F2123" s="280"/>
      <c r="G2123" s="293"/>
    </row>
    <row r="2124" spans="3:7" x14ac:dyDescent="0.2">
      <c r="C2124" s="293"/>
      <c r="D2124" s="280"/>
      <c r="E2124" s="280"/>
      <c r="F2124" s="280"/>
      <c r="G2124" s="293"/>
    </row>
    <row r="2125" spans="3:7" x14ac:dyDescent="0.2">
      <c r="C2125" s="293"/>
      <c r="D2125" s="280"/>
      <c r="E2125" s="280"/>
      <c r="F2125" s="280"/>
      <c r="G2125" s="293"/>
    </row>
    <row r="2126" spans="3:7" x14ac:dyDescent="0.2">
      <c r="C2126" s="293"/>
      <c r="D2126" s="280"/>
      <c r="E2126" s="280"/>
      <c r="F2126" s="280"/>
      <c r="G2126" s="293"/>
    </row>
    <row r="2127" spans="3:7" x14ac:dyDescent="0.2">
      <c r="C2127" s="293"/>
      <c r="D2127" s="280"/>
      <c r="E2127" s="280"/>
      <c r="F2127" s="280"/>
      <c r="G2127" s="293"/>
    </row>
    <row r="2128" spans="3:7" x14ac:dyDescent="0.2">
      <c r="C2128" s="293"/>
      <c r="D2128" s="280"/>
      <c r="E2128" s="280"/>
      <c r="F2128" s="280"/>
      <c r="G2128" s="293"/>
    </row>
    <row r="2129" spans="3:7" x14ac:dyDescent="0.2">
      <c r="C2129" s="293"/>
      <c r="D2129" s="280"/>
      <c r="E2129" s="280"/>
      <c r="F2129" s="280"/>
      <c r="G2129" s="293"/>
    </row>
    <row r="2130" spans="3:7" x14ac:dyDescent="0.2">
      <c r="C2130" s="293"/>
      <c r="D2130" s="280"/>
      <c r="E2130" s="280"/>
      <c r="F2130" s="280"/>
      <c r="G2130" s="293"/>
    </row>
    <row r="2131" spans="3:7" x14ac:dyDescent="0.2">
      <c r="C2131" s="293"/>
      <c r="D2131" s="280"/>
      <c r="E2131" s="280"/>
      <c r="F2131" s="280"/>
      <c r="G2131" s="293"/>
    </row>
    <row r="2132" spans="3:7" x14ac:dyDescent="0.2">
      <c r="C2132" s="293"/>
      <c r="D2132" s="280"/>
      <c r="E2132" s="280"/>
      <c r="F2132" s="280"/>
      <c r="G2132" s="293"/>
    </row>
    <row r="2133" spans="3:7" x14ac:dyDescent="0.2">
      <c r="C2133" s="293"/>
      <c r="D2133" s="280"/>
      <c r="E2133" s="280"/>
      <c r="F2133" s="280"/>
      <c r="G2133" s="293"/>
    </row>
    <row r="2134" spans="3:7" x14ac:dyDescent="0.2">
      <c r="C2134" s="293"/>
      <c r="D2134" s="280"/>
      <c r="E2134" s="280"/>
      <c r="F2134" s="280"/>
      <c r="G2134" s="293"/>
    </row>
    <row r="2135" spans="3:7" x14ac:dyDescent="0.2">
      <c r="C2135" s="293"/>
      <c r="D2135" s="280"/>
      <c r="E2135" s="280"/>
      <c r="F2135" s="280"/>
      <c r="G2135" s="293"/>
    </row>
    <row r="2136" spans="3:7" x14ac:dyDescent="0.2">
      <c r="C2136" s="293"/>
      <c r="D2136" s="280"/>
      <c r="E2136" s="280"/>
      <c r="F2136" s="280"/>
      <c r="G2136" s="293"/>
    </row>
    <row r="2137" spans="3:7" x14ac:dyDescent="0.2">
      <c r="C2137" s="293"/>
      <c r="D2137" s="280"/>
      <c r="E2137" s="280"/>
      <c r="F2137" s="280"/>
      <c r="G2137" s="293"/>
    </row>
    <row r="2138" spans="3:7" x14ac:dyDescent="0.2">
      <c r="C2138" s="293"/>
      <c r="D2138" s="280"/>
      <c r="E2138" s="280"/>
      <c r="F2138" s="280"/>
      <c r="G2138" s="293"/>
    </row>
    <row r="2139" spans="3:7" x14ac:dyDescent="0.2">
      <c r="C2139" s="293"/>
      <c r="D2139" s="280"/>
      <c r="E2139" s="280"/>
      <c r="F2139" s="280"/>
      <c r="G2139" s="293"/>
    </row>
    <row r="2140" spans="3:7" x14ac:dyDescent="0.2">
      <c r="C2140" s="293"/>
      <c r="D2140" s="280"/>
      <c r="E2140" s="280"/>
      <c r="F2140" s="280"/>
      <c r="G2140" s="293"/>
    </row>
    <row r="2141" spans="3:7" x14ac:dyDescent="0.2">
      <c r="C2141" s="293"/>
      <c r="D2141" s="280"/>
      <c r="E2141" s="280"/>
      <c r="F2141" s="280"/>
      <c r="G2141" s="293"/>
    </row>
    <row r="2142" spans="3:7" x14ac:dyDescent="0.2">
      <c r="C2142" s="293"/>
      <c r="D2142" s="280"/>
      <c r="E2142" s="280"/>
      <c r="F2142" s="280"/>
      <c r="G2142" s="293"/>
    </row>
    <row r="2143" spans="3:7" x14ac:dyDescent="0.2">
      <c r="C2143" s="293"/>
      <c r="D2143" s="280"/>
      <c r="E2143" s="280"/>
      <c r="F2143" s="280"/>
      <c r="G2143" s="293"/>
    </row>
    <row r="2144" spans="3:7" x14ac:dyDescent="0.2">
      <c r="C2144" s="293"/>
      <c r="D2144" s="280"/>
      <c r="E2144" s="280"/>
      <c r="F2144" s="280"/>
      <c r="G2144" s="293"/>
    </row>
    <row r="2145" spans="3:7" x14ac:dyDescent="0.2">
      <c r="C2145" s="293"/>
      <c r="D2145" s="280"/>
      <c r="E2145" s="280"/>
      <c r="F2145" s="280"/>
      <c r="G2145" s="293"/>
    </row>
    <row r="2146" spans="3:7" x14ac:dyDescent="0.2">
      <c r="C2146" s="293"/>
      <c r="D2146" s="280"/>
      <c r="E2146" s="280"/>
      <c r="F2146" s="280"/>
      <c r="G2146" s="293"/>
    </row>
    <row r="2147" spans="3:7" x14ac:dyDescent="0.2">
      <c r="C2147" s="293"/>
      <c r="D2147" s="280"/>
      <c r="E2147" s="280"/>
      <c r="F2147" s="280"/>
      <c r="G2147" s="293"/>
    </row>
    <row r="2148" spans="3:7" x14ac:dyDescent="0.2">
      <c r="C2148" s="293"/>
      <c r="D2148" s="280"/>
      <c r="E2148" s="280"/>
      <c r="F2148" s="280"/>
      <c r="G2148" s="293"/>
    </row>
    <row r="2149" spans="3:7" x14ac:dyDescent="0.2">
      <c r="C2149" s="293"/>
      <c r="D2149" s="280"/>
      <c r="E2149" s="280"/>
      <c r="F2149" s="280"/>
      <c r="G2149" s="293"/>
    </row>
    <row r="2150" spans="3:7" x14ac:dyDescent="0.2">
      <c r="C2150" s="293"/>
      <c r="D2150" s="280"/>
      <c r="E2150" s="280"/>
      <c r="F2150" s="280"/>
      <c r="G2150" s="293"/>
    </row>
    <row r="2151" spans="3:7" x14ac:dyDescent="0.2">
      <c r="C2151" s="293"/>
      <c r="D2151" s="280"/>
      <c r="E2151" s="280"/>
      <c r="F2151" s="280"/>
      <c r="G2151" s="293"/>
    </row>
    <row r="2152" spans="3:7" x14ac:dyDescent="0.2">
      <c r="C2152" s="293"/>
      <c r="D2152" s="280"/>
      <c r="E2152" s="280"/>
      <c r="F2152" s="280"/>
      <c r="G2152" s="293"/>
    </row>
    <row r="2153" spans="3:7" x14ac:dyDescent="0.2">
      <c r="C2153" s="293"/>
      <c r="D2153" s="280"/>
      <c r="E2153" s="280"/>
      <c r="F2153" s="280"/>
      <c r="G2153" s="293"/>
    </row>
    <row r="2154" spans="3:7" x14ac:dyDescent="0.2">
      <c r="C2154" s="293"/>
      <c r="D2154" s="280"/>
      <c r="E2154" s="280"/>
      <c r="F2154" s="280"/>
      <c r="G2154" s="293"/>
    </row>
    <row r="2155" spans="3:7" x14ac:dyDescent="0.2">
      <c r="C2155" s="293"/>
      <c r="D2155" s="280"/>
      <c r="E2155" s="280"/>
      <c r="F2155" s="280"/>
      <c r="G2155" s="293"/>
    </row>
    <row r="2156" spans="3:7" x14ac:dyDescent="0.2">
      <c r="C2156" s="293"/>
      <c r="D2156" s="280"/>
      <c r="E2156" s="280"/>
      <c r="F2156" s="280"/>
      <c r="G2156" s="293"/>
    </row>
    <row r="2157" spans="3:7" x14ac:dyDescent="0.2">
      <c r="C2157" s="293"/>
      <c r="D2157" s="280"/>
      <c r="E2157" s="280"/>
      <c r="F2157" s="280"/>
      <c r="G2157" s="293"/>
    </row>
    <row r="2158" spans="3:7" x14ac:dyDescent="0.2">
      <c r="C2158" s="293"/>
      <c r="D2158" s="280"/>
      <c r="E2158" s="280"/>
      <c r="F2158" s="280"/>
      <c r="G2158" s="293"/>
    </row>
    <row r="2159" spans="3:7" x14ac:dyDescent="0.2">
      <c r="C2159" s="293"/>
      <c r="D2159" s="280"/>
      <c r="E2159" s="280"/>
      <c r="F2159" s="280"/>
      <c r="G2159" s="293"/>
    </row>
    <row r="2160" spans="3:7" x14ac:dyDescent="0.2">
      <c r="C2160" s="293"/>
      <c r="D2160" s="280"/>
      <c r="E2160" s="280"/>
      <c r="F2160" s="280"/>
      <c r="G2160" s="293"/>
    </row>
    <row r="2161" spans="3:7" x14ac:dyDescent="0.2">
      <c r="C2161" s="293"/>
      <c r="D2161" s="280"/>
      <c r="E2161" s="280"/>
      <c r="F2161" s="280"/>
      <c r="G2161" s="293"/>
    </row>
    <row r="2162" spans="3:7" x14ac:dyDescent="0.2">
      <c r="C2162" s="293"/>
      <c r="D2162" s="280"/>
      <c r="E2162" s="280"/>
      <c r="F2162" s="280"/>
      <c r="G2162" s="293"/>
    </row>
    <row r="2163" spans="3:7" x14ac:dyDescent="0.2">
      <c r="C2163" s="293"/>
      <c r="D2163" s="280"/>
      <c r="E2163" s="280"/>
      <c r="F2163" s="280"/>
      <c r="G2163" s="293"/>
    </row>
    <row r="2164" spans="3:7" x14ac:dyDescent="0.2">
      <c r="C2164" s="293"/>
      <c r="D2164" s="280"/>
      <c r="E2164" s="280"/>
      <c r="F2164" s="280"/>
      <c r="G2164" s="293"/>
    </row>
    <row r="2165" spans="3:7" x14ac:dyDescent="0.2">
      <c r="C2165" s="293"/>
      <c r="D2165" s="280"/>
      <c r="E2165" s="280"/>
      <c r="F2165" s="280"/>
      <c r="G2165" s="293"/>
    </row>
    <row r="2166" spans="3:7" x14ac:dyDescent="0.2">
      <c r="C2166" s="293"/>
      <c r="D2166" s="280"/>
      <c r="E2166" s="280"/>
      <c r="F2166" s="280"/>
      <c r="G2166" s="293"/>
    </row>
    <row r="2167" spans="3:7" x14ac:dyDescent="0.2">
      <c r="C2167" s="293"/>
      <c r="D2167" s="280"/>
      <c r="E2167" s="280"/>
      <c r="F2167" s="280"/>
      <c r="G2167" s="293"/>
    </row>
    <row r="2168" spans="3:7" x14ac:dyDescent="0.2">
      <c r="C2168" s="293"/>
      <c r="D2168" s="280"/>
      <c r="E2168" s="280"/>
      <c r="F2168" s="280"/>
      <c r="G2168" s="293"/>
    </row>
    <row r="2169" spans="3:7" x14ac:dyDescent="0.2">
      <c r="C2169" s="293"/>
      <c r="D2169" s="280"/>
      <c r="E2169" s="280"/>
      <c r="F2169" s="280"/>
      <c r="G2169" s="293"/>
    </row>
    <row r="2170" spans="3:7" x14ac:dyDescent="0.2">
      <c r="C2170" s="293"/>
      <c r="D2170" s="280"/>
      <c r="E2170" s="280"/>
      <c r="F2170" s="280"/>
      <c r="G2170" s="293"/>
    </row>
    <row r="2171" spans="3:7" x14ac:dyDescent="0.2">
      <c r="C2171" s="293"/>
      <c r="D2171" s="280"/>
      <c r="E2171" s="280"/>
      <c r="F2171" s="280"/>
      <c r="G2171" s="293"/>
    </row>
    <row r="2172" spans="3:7" x14ac:dyDescent="0.2">
      <c r="C2172" s="293"/>
      <c r="D2172" s="280"/>
      <c r="E2172" s="280"/>
      <c r="F2172" s="280"/>
      <c r="G2172" s="293"/>
    </row>
    <row r="2173" spans="3:7" x14ac:dyDescent="0.2">
      <c r="C2173" s="293"/>
      <c r="D2173" s="280"/>
      <c r="E2173" s="280"/>
      <c r="F2173" s="280"/>
      <c r="G2173" s="293"/>
    </row>
    <row r="2174" spans="3:7" x14ac:dyDescent="0.2">
      <c r="C2174" s="293"/>
      <c r="D2174" s="280"/>
      <c r="E2174" s="280"/>
      <c r="F2174" s="280"/>
      <c r="G2174" s="293"/>
    </row>
    <row r="2175" spans="3:7" x14ac:dyDescent="0.2">
      <c r="C2175" s="293"/>
      <c r="D2175" s="280"/>
      <c r="E2175" s="280"/>
      <c r="F2175" s="280"/>
      <c r="G2175" s="293"/>
    </row>
    <row r="2176" spans="3:7" x14ac:dyDescent="0.2">
      <c r="C2176" s="293"/>
      <c r="D2176" s="280"/>
      <c r="E2176" s="280"/>
      <c r="F2176" s="280"/>
      <c r="G2176" s="293"/>
    </row>
    <row r="2177" spans="3:7" x14ac:dyDescent="0.2">
      <c r="C2177" s="293"/>
      <c r="D2177" s="280"/>
      <c r="E2177" s="280"/>
      <c r="F2177" s="280"/>
      <c r="G2177" s="293"/>
    </row>
    <row r="2178" spans="3:7" x14ac:dyDescent="0.2">
      <c r="C2178" s="293"/>
      <c r="D2178" s="280"/>
      <c r="E2178" s="280"/>
      <c r="F2178" s="280"/>
      <c r="G2178" s="293"/>
    </row>
    <row r="2179" spans="3:7" x14ac:dyDescent="0.2">
      <c r="C2179" s="293"/>
      <c r="D2179" s="280"/>
      <c r="E2179" s="280"/>
      <c r="F2179" s="280"/>
      <c r="G2179" s="293"/>
    </row>
    <row r="2180" spans="3:7" x14ac:dyDescent="0.2">
      <c r="C2180" s="293"/>
      <c r="D2180" s="280"/>
      <c r="E2180" s="280"/>
      <c r="F2180" s="280"/>
      <c r="G2180" s="293"/>
    </row>
    <row r="2181" spans="3:7" x14ac:dyDescent="0.2">
      <c r="C2181" s="293"/>
      <c r="D2181" s="280"/>
      <c r="E2181" s="280"/>
      <c r="F2181" s="280"/>
      <c r="G2181" s="293"/>
    </row>
    <row r="2182" spans="3:7" x14ac:dyDescent="0.2">
      <c r="C2182" s="293"/>
      <c r="D2182" s="280"/>
      <c r="E2182" s="280"/>
      <c r="F2182" s="280"/>
      <c r="G2182" s="293"/>
    </row>
    <row r="2183" spans="3:7" x14ac:dyDescent="0.2">
      <c r="C2183" s="293"/>
      <c r="D2183" s="280"/>
      <c r="E2183" s="280"/>
      <c r="F2183" s="280"/>
      <c r="G2183" s="293"/>
    </row>
    <row r="2184" spans="3:7" x14ac:dyDescent="0.2">
      <c r="C2184" s="293"/>
      <c r="D2184" s="280"/>
      <c r="E2184" s="280"/>
      <c r="F2184" s="280"/>
      <c r="G2184" s="293"/>
    </row>
    <row r="2185" spans="3:7" x14ac:dyDescent="0.2">
      <c r="C2185" s="293"/>
      <c r="D2185" s="280"/>
      <c r="E2185" s="280"/>
      <c r="F2185" s="280"/>
      <c r="G2185" s="293"/>
    </row>
    <row r="2186" spans="3:7" x14ac:dyDescent="0.2">
      <c r="C2186" s="293"/>
      <c r="D2186" s="280"/>
      <c r="E2186" s="280"/>
      <c r="F2186" s="280"/>
      <c r="G2186" s="293"/>
    </row>
    <row r="2187" spans="3:7" x14ac:dyDescent="0.2">
      <c r="C2187" s="293"/>
      <c r="D2187" s="280"/>
      <c r="E2187" s="280"/>
      <c r="F2187" s="280"/>
      <c r="G2187" s="293"/>
    </row>
    <row r="2188" spans="3:7" x14ac:dyDescent="0.2">
      <c r="C2188" s="293"/>
      <c r="D2188" s="280"/>
      <c r="E2188" s="280"/>
      <c r="F2188" s="280"/>
      <c r="G2188" s="293"/>
    </row>
    <row r="2189" spans="3:7" x14ac:dyDescent="0.2">
      <c r="C2189" s="293"/>
      <c r="D2189" s="280"/>
      <c r="E2189" s="280"/>
      <c r="F2189" s="280"/>
      <c r="G2189" s="293"/>
    </row>
    <row r="2190" spans="3:7" x14ac:dyDescent="0.2">
      <c r="C2190" s="293"/>
      <c r="D2190" s="280"/>
      <c r="E2190" s="280"/>
      <c r="F2190" s="280"/>
      <c r="G2190" s="293"/>
    </row>
    <row r="2191" spans="3:7" x14ac:dyDescent="0.2">
      <c r="C2191" s="293"/>
      <c r="D2191" s="280"/>
      <c r="E2191" s="280"/>
      <c r="F2191" s="280"/>
      <c r="G2191" s="293"/>
    </row>
    <row r="2192" spans="3:7" x14ac:dyDescent="0.2">
      <c r="C2192" s="293"/>
      <c r="D2192" s="280"/>
      <c r="E2192" s="280"/>
      <c r="F2192" s="280"/>
      <c r="G2192" s="293"/>
    </row>
    <row r="2193" spans="3:7" x14ac:dyDescent="0.2">
      <c r="C2193" s="293"/>
      <c r="D2193" s="280"/>
      <c r="E2193" s="280"/>
      <c r="F2193" s="280"/>
      <c r="G2193" s="293"/>
    </row>
    <row r="2194" spans="3:7" x14ac:dyDescent="0.2">
      <c r="C2194" s="293"/>
      <c r="D2194" s="280"/>
      <c r="E2194" s="280"/>
      <c r="F2194" s="280"/>
      <c r="G2194" s="293"/>
    </row>
    <row r="2195" spans="3:7" x14ac:dyDescent="0.2">
      <c r="C2195" s="293"/>
      <c r="D2195" s="280"/>
      <c r="E2195" s="280"/>
      <c r="F2195" s="280"/>
      <c r="G2195" s="293"/>
    </row>
    <row r="2196" spans="3:7" x14ac:dyDescent="0.2">
      <c r="C2196" s="293"/>
      <c r="D2196" s="280"/>
      <c r="E2196" s="280"/>
      <c r="F2196" s="280"/>
      <c r="G2196" s="293"/>
    </row>
    <row r="2197" spans="3:7" x14ac:dyDescent="0.2">
      <c r="C2197" s="293"/>
      <c r="D2197" s="280"/>
      <c r="E2197" s="280"/>
      <c r="F2197" s="280"/>
      <c r="G2197" s="293"/>
    </row>
    <row r="2198" spans="3:7" x14ac:dyDescent="0.2">
      <c r="C2198" s="293"/>
      <c r="D2198" s="280"/>
      <c r="E2198" s="280"/>
      <c r="F2198" s="280"/>
      <c r="G2198" s="293"/>
    </row>
    <row r="2199" spans="3:7" x14ac:dyDescent="0.2">
      <c r="C2199" s="293"/>
      <c r="D2199" s="280"/>
      <c r="E2199" s="280"/>
      <c r="F2199" s="280"/>
      <c r="G2199" s="293"/>
    </row>
    <row r="2200" spans="3:7" x14ac:dyDescent="0.2">
      <c r="C2200" s="293"/>
      <c r="D2200" s="280"/>
      <c r="E2200" s="280"/>
      <c r="F2200" s="280"/>
      <c r="G2200" s="293"/>
    </row>
    <row r="2201" spans="3:7" x14ac:dyDescent="0.2">
      <c r="C2201" s="293"/>
      <c r="D2201" s="280"/>
      <c r="E2201" s="280"/>
      <c r="F2201" s="280"/>
      <c r="G2201" s="293"/>
    </row>
    <row r="2202" spans="3:7" x14ac:dyDescent="0.2">
      <c r="C2202" s="293"/>
      <c r="D2202" s="280"/>
      <c r="E2202" s="280"/>
      <c r="F2202" s="280"/>
      <c r="G2202" s="293"/>
    </row>
    <row r="2203" spans="3:7" x14ac:dyDescent="0.2">
      <c r="C2203" s="293"/>
      <c r="D2203" s="280"/>
      <c r="E2203" s="280"/>
      <c r="F2203" s="280"/>
      <c r="G2203" s="293"/>
    </row>
    <row r="2204" spans="3:7" x14ac:dyDescent="0.2">
      <c r="C2204" s="293"/>
      <c r="D2204" s="280"/>
      <c r="E2204" s="280"/>
      <c r="F2204" s="280"/>
      <c r="G2204" s="293"/>
    </row>
    <row r="2205" spans="3:7" x14ac:dyDescent="0.2">
      <c r="C2205" s="293"/>
      <c r="D2205" s="280"/>
      <c r="E2205" s="280"/>
      <c r="F2205" s="280"/>
      <c r="G2205" s="293"/>
    </row>
    <row r="2206" spans="3:7" x14ac:dyDescent="0.2">
      <c r="C2206" s="293"/>
      <c r="D2206" s="280"/>
      <c r="E2206" s="280"/>
      <c r="F2206" s="280"/>
      <c r="G2206" s="293"/>
    </row>
    <row r="2207" spans="3:7" x14ac:dyDescent="0.2">
      <c r="C2207" s="293"/>
      <c r="D2207" s="280"/>
      <c r="E2207" s="280"/>
      <c r="F2207" s="280"/>
      <c r="G2207" s="293"/>
    </row>
    <row r="2208" spans="3:7" x14ac:dyDescent="0.2">
      <c r="C2208" s="293"/>
      <c r="D2208" s="280"/>
      <c r="E2208" s="280"/>
      <c r="F2208" s="280"/>
      <c r="G2208" s="293"/>
    </row>
    <row r="2209" spans="3:7" x14ac:dyDescent="0.2">
      <c r="C2209" s="293"/>
      <c r="D2209" s="280"/>
      <c r="E2209" s="280"/>
      <c r="F2209" s="280"/>
      <c r="G2209" s="293"/>
    </row>
    <row r="2210" spans="3:7" x14ac:dyDescent="0.2">
      <c r="C2210" s="293"/>
      <c r="D2210" s="280"/>
      <c r="E2210" s="280"/>
      <c r="F2210" s="280"/>
      <c r="G2210" s="293"/>
    </row>
    <row r="2211" spans="3:7" x14ac:dyDescent="0.2">
      <c r="C2211" s="293"/>
      <c r="D2211" s="280"/>
      <c r="E2211" s="280"/>
      <c r="F2211" s="280"/>
      <c r="G2211" s="293"/>
    </row>
    <row r="2212" spans="3:7" x14ac:dyDescent="0.2">
      <c r="C2212" s="293"/>
      <c r="D2212" s="280"/>
      <c r="E2212" s="280"/>
      <c r="F2212" s="280"/>
      <c r="G2212" s="293"/>
    </row>
    <row r="2213" spans="3:7" x14ac:dyDescent="0.2">
      <c r="C2213" s="293"/>
      <c r="D2213" s="280"/>
      <c r="E2213" s="280"/>
      <c r="F2213" s="280"/>
      <c r="G2213" s="293"/>
    </row>
    <row r="2214" spans="3:7" x14ac:dyDescent="0.2">
      <c r="C2214" s="293"/>
      <c r="D2214" s="280"/>
      <c r="E2214" s="280"/>
      <c r="F2214" s="280"/>
      <c r="G2214" s="293"/>
    </row>
    <row r="2215" spans="3:7" x14ac:dyDescent="0.2">
      <c r="C2215" s="293"/>
      <c r="D2215" s="280"/>
      <c r="E2215" s="280"/>
      <c r="F2215" s="280"/>
      <c r="G2215" s="293"/>
    </row>
    <row r="2216" spans="3:7" x14ac:dyDescent="0.2">
      <c r="C2216" s="293"/>
      <c r="D2216" s="280"/>
      <c r="E2216" s="280"/>
      <c r="F2216" s="280"/>
      <c r="G2216" s="293"/>
    </row>
    <row r="2217" spans="3:7" x14ac:dyDescent="0.2">
      <c r="C2217" s="293"/>
      <c r="D2217" s="280"/>
      <c r="E2217" s="280"/>
      <c r="F2217" s="280"/>
      <c r="G2217" s="293"/>
    </row>
    <row r="2218" spans="3:7" x14ac:dyDescent="0.2">
      <c r="C2218" s="293"/>
      <c r="D2218" s="280"/>
      <c r="E2218" s="280"/>
      <c r="F2218" s="280"/>
      <c r="G2218" s="293"/>
    </row>
    <row r="2219" spans="3:7" x14ac:dyDescent="0.2">
      <c r="C2219" s="293"/>
      <c r="D2219" s="280"/>
      <c r="E2219" s="280"/>
      <c r="F2219" s="280"/>
      <c r="G2219" s="293"/>
    </row>
    <row r="2220" spans="3:7" x14ac:dyDescent="0.2">
      <c r="C2220" s="293"/>
      <c r="D2220" s="280"/>
      <c r="E2220" s="280"/>
      <c r="F2220" s="280"/>
      <c r="G2220" s="293"/>
    </row>
    <row r="2221" spans="3:7" x14ac:dyDescent="0.2">
      <c r="C2221" s="293"/>
      <c r="D2221" s="280"/>
      <c r="E2221" s="280"/>
      <c r="F2221" s="280"/>
      <c r="G2221" s="293"/>
    </row>
    <row r="2222" spans="3:7" x14ac:dyDescent="0.2">
      <c r="C2222" s="293"/>
      <c r="D2222" s="280"/>
      <c r="E2222" s="280"/>
      <c r="F2222" s="280"/>
      <c r="G2222" s="293"/>
    </row>
    <row r="2223" spans="3:7" x14ac:dyDescent="0.2">
      <c r="C2223" s="293"/>
      <c r="D2223" s="280"/>
      <c r="E2223" s="280"/>
      <c r="F2223" s="280"/>
      <c r="G2223" s="293"/>
    </row>
    <row r="2224" spans="3:7" x14ac:dyDescent="0.2">
      <c r="C2224" s="293"/>
      <c r="D2224" s="280"/>
      <c r="E2224" s="280"/>
      <c r="F2224" s="280"/>
      <c r="G2224" s="293"/>
    </row>
    <row r="2225" spans="3:7" x14ac:dyDescent="0.2">
      <c r="C2225" s="293"/>
      <c r="D2225" s="280"/>
      <c r="E2225" s="280"/>
      <c r="F2225" s="280"/>
      <c r="G2225" s="293"/>
    </row>
    <row r="2226" spans="3:7" x14ac:dyDescent="0.2">
      <c r="C2226" s="293"/>
      <c r="D2226" s="280"/>
      <c r="E2226" s="280"/>
      <c r="F2226" s="280"/>
      <c r="G2226" s="293"/>
    </row>
    <row r="2227" spans="3:7" x14ac:dyDescent="0.2">
      <c r="C2227" s="293"/>
      <c r="D2227" s="280"/>
      <c r="E2227" s="280"/>
      <c r="F2227" s="280"/>
      <c r="G2227" s="293"/>
    </row>
    <row r="2228" spans="3:7" x14ac:dyDescent="0.2">
      <c r="C2228" s="293"/>
      <c r="D2228" s="280"/>
      <c r="E2228" s="280"/>
      <c r="F2228" s="280"/>
      <c r="G2228" s="293"/>
    </row>
    <row r="2229" spans="3:7" x14ac:dyDescent="0.2">
      <c r="C2229" s="293"/>
      <c r="D2229" s="280"/>
      <c r="E2229" s="280"/>
      <c r="F2229" s="280"/>
      <c r="G2229" s="293"/>
    </row>
    <row r="2230" spans="3:7" x14ac:dyDescent="0.2">
      <c r="C2230" s="293"/>
      <c r="D2230" s="280"/>
      <c r="E2230" s="280"/>
      <c r="F2230" s="280"/>
      <c r="G2230" s="293"/>
    </row>
    <row r="2231" spans="3:7" x14ac:dyDescent="0.2">
      <c r="C2231" s="293"/>
      <c r="D2231" s="280"/>
      <c r="E2231" s="280"/>
      <c r="F2231" s="280"/>
      <c r="G2231" s="293"/>
    </row>
    <row r="2232" spans="3:7" x14ac:dyDescent="0.2">
      <c r="C2232" s="293"/>
      <c r="D2232" s="280"/>
      <c r="E2232" s="280"/>
      <c r="F2232" s="280"/>
      <c r="G2232" s="293"/>
    </row>
    <row r="2233" spans="3:7" x14ac:dyDescent="0.2">
      <c r="C2233" s="293"/>
      <c r="D2233" s="280"/>
      <c r="E2233" s="280"/>
      <c r="F2233" s="280"/>
      <c r="G2233" s="293"/>
    </row>
    <row r="2234" spans="3:7" x14ac:dyDescent="0.2">
      <c r="C2234" s="293"/>
      <c r="D2234" s="280"/>
      <c r="E2234" s="280"/>
      <c r="F2234" s="280"/>
      <c r="G2234" s="293"/>
    </row>
    <row r="2235" spans="3:7" x14ac:dyDescent="0.2">
      <c r="C2235" s="293"/>
      <c r="D2235" s="280"/>
      <c r="E2235" s="280"/>
      <c r="F2235" s="280"/>
      <c r="G2235" s="293"/>
    </row>
    <row r="2236" spans="3:7" x14ac:dyDescent="0.2">
      <c r="C2236" s="293"/>
      <c r="D2236" s="280"/>
      <c r="E2236" s="280"/>
      <c r="F2236" s="280"/>
      <c r="G2236" s="293"/>
    </row>
    <row r="2237" spans="3:7" x14ac:dyDescent="0.2">
      <c r="C2237" s="293"/>
      <c r="D2237" s="280"/>
      <c r="E2237" s="280"/>
      <c r="F2237" s="280"/>
      <c r="G2237" s="293"/>
    </row>
    <row r="2238" spans="3:7" x14ac:dyDescent="0.2">
      <c r="C2238" s="293"/>
      <c r="D2238" s="280"/>
      <c r="E2238" s="280"/>
      <c r="F2238" s="280"/>
      <c r="G2238" s="293"/>
    </row>
    <row r="2239" spans="3:7" x14ac:dyDescent="0.2">
      <c r="C2239" s="293"/>
      <c r="D2239" s="280"/>
      <c r="E2239" s="280"/>
      <c r="F2239" s="280"/>
      <c r="G2239" s="293"/>
    </row>
    <row r="2240" spans="3:7" x14ac:dyDescent="0.2">
      <c r="C2240" s="293"/>
      <c r="D2240" s="280"/>
      <c r="E2240" s="280"/>
      <c r="F2240" s="280"/>
      <c r="G2240" s="293"/>
    </row>
    <row r="2241" spans="3:7" x14ac:dyDescent="0.2">
      <c r="C2241" s="293"/>
      <c r="D2241" s="280"/>
      <c r="E2241" s="280"/>
      <c r="F2241" s="280"/>
      <c r="G2241" s="293"/>
    </row>
    <row r="2242" spans="3:7" x14ac:dyDescent="0.2">
      <c r="C2242" s="293"/>
      <c r="D2242" s="280"/>
      <c r="E2242" s="280"/>
      <c r="F2242" s="280"/>
      <c r="G2242" s="293"/>
    </row>
    <row r="2243" spans="3:7" x14ac:dyDescent="0.2">
      <c r="C2243" s="293"/>
      <c r="D2243" s="280"/>
      <c r="E2243" s="280"/>
      <c r="F2243" s="280"/>
      <c r="G2243" s="293"/>
    </row>
    <row r="2244" spans="3:7" x14ac:dyDescent="0.2">
      <c r="C2244" s="293"/>
      <c r="D2244" s="280"/>
      <c r="E2244" s="280"/>
      <c r="F2244" s="280"/>
      <c r="G2244" s="293"/>
    </row>
    <row r="2245" spans="3:7" x14ac:dyDescent="0.2">
      <c r="C2245" s="293"/>
      <c r="D2245" s="280"/>
      <c r="E2245" s="280"/>
      <c r="F2245" s="280"/>
      <c r="G2245" s="293"/>
    </row>
    <row r="2246" spans="3:7" x14ac:dyDescent="0.2">
      <c r="C2246" s="293"/>
      <c r="D2246" s="280"/>
      <c r="E2246" s="280"/>
      <c r="F2246" s="280"/>
      <c r="G2246" s="293"/>
    </row>
    <row r="2247" spans="3:7" x14ac:dyDescent="0.2">
      <c r="C2247" s="293"/>
      <c r="D2247" s="280"/>
      <c r="E2247" s="280"/>
      <c r="F2247" s="280"/>
      <c r="G2247" s="293"/>
    </row>
    <row r="2248" spans="3:7" x14ac:dyDescent="0.2">
      <c r="C2248" s="293"/>
      <c r="D2248" s="280"/>
      <c r="E2248" s="280"/>
      <c r="F2248" s="280"/>
      <c r="G2248" s="293"/>
    </row>
    <row r="2249" spans="3:7" x14ac:dyDescent="0.2">
      <c r="C2249" s="293"/>
      <c r="D2249" s="280"/>
      <c r="E2249" s="280"/>
      <c r="F2249" s="280"/>
      <c r="G2249" s="293"/>
    </row>
    <row r="2250" spans="3:7" x14ac:dyDescent="0.2">
      <c r="C2250" s="293"/>
      <c r="D2250" s="280"/>
      <c r="E2250" s="280"/>
      <c r="F2250" s="280"/>
      <c r="G2250" s="293"/>
    </row>
    <row r="2251" spans="3:7" x14ac:dyDescent="0.2">
      <c r="C2251" s="293"/>
      <c r="D2251" s="280"/>
      <c r="E2251" s="280"/>
      <c r="F2251" s="280"/>
      <c r="G2251" s="293"/>
    </row>
    <row r="2252" spans="3:7" x14ac:dyDescent="0.2">
      <c r="C2252" s="293"/>
      <c r="D2252" s="280"/>
      <c r="E2252" s="280"/>
      <c r="F2252" s="280"/>
      <c r="G2252" s="293"/>
    </row>
    <row r="2253" spans="3:7" x14ac:dyDescent="0.2">
      <c r="C2253" s="293"/>
      <c r="D2253" s="280"/>
      <c r="E2253" s="280"/>
      <c r="F2253" s="280"/>
      <c r="G2253" s="293"/>
    </row>
    <row r="2254" spans="3:7" x14ac:dyDescent="0.2">
      <c r="C2254" s="293"/>
      <c r="D2254" s="280"/>
      <c r="E2254" s="280"/>
      <c r="F2254" s="280"/>
      <c r="G2254" s="293"/>
    </row>
    <row r="2255" spans="3:7" x14ac:dyDescent="0.2">
      <c r="C2255" s="293"/>
      <c r="D2255" s="280"/>
      <c r="E2255" s="280"/>
      <c r="F2255" s="280"/>
      <c r="G2255" s="293"/>
    </row>
    <row r="2256" spans="3:7" x14ac:dyDescent="0.2">
      <c r="C2256" s="293"/>
      <c r="D2256" s="280"/>
      <c r="E2256" s="280"/>
      <c r="F2256" s="280"/>
      <c r="G2256" s="293"/>
    </row>
    <row r="2257" spans="3:7" x14ac:dyDescent="0.2">
      <c r="C2257" s="293"/>
      <c r="D2257" s="280"/>
      <c r="E2257" s="280"/>
      <c r="F2257" s="280"/>
      <c r="G2257" s="293"/>
    </row>
    <row r="2258" spans="3:7" x14ac:dyDescent="0.2">
      <c r="C2258" s="293"/>
      <c r="D2258" s="280"/>
      <c r="E2258" s="280"/>
      <c r="F2258" s="280"/>
      <c r="G2258" s="293"/>
    </row>
    <row r="2259" spans="3:7" x14ac:dyDescent="0.2">
      <c r="C2259" s="293"/>
      <c r="D2259" s="280"/>
      <c r="E2259" s="280"/>
      <c r="F2259" s="280"/>
      <c r="G2259" s="293"/>
    </row>
    <row r="2260" spans="3:7" x14ac:dyDescent="0.2">
      <c r="C2260" s="293"/>
      <c r="D2260" s="280"/>
      <c r="E2260" s="280"/>
      <c r="F2260" s="280"/>
      <c r="G2260" s="293"/>
    </row>
    <row r="2261" spans="3:7" x14ac:dyDescent="0.2">
      <c r="C2261" s="293"/>
      <c r="D2261" s="280"/>
      <c r="E2261" s="280"/>
      <c r="F2261" s="280"/>
      <c r="G2261" s="293"/>
    </row>
    <row r="2262" spans="3:7" x14ac:dyDescent="0.2">
      <c r="C2262" s="293"/>
      <c r="D2262" s="280"/>
      <c r="E2262" s="280"/>
      <c r="F2262" s="280"/>
      <c r="G2262" s="293"/>
    </row>
    <row r="2263" spans="3:7" x14ac:dyDescent="0.2">
      <c r="C2263" s="293"/>
      <c r="D2263" s="280"/>
      <c r="E2263" s="280"/>
      <c r="F2263" s="280"/>
      <c r="G2263" s="293"/>
    </row>
    <row r="2264" spans="3:7" x14ac:dyDescent="0.2">
      <c r="C2264" s="293"/>
      <c r="D2264" s="280"/>
      <c r="E2264" s="280"/>
      <c r="F2264" s="280"/>
      <c r="G2264" s="293"/>
    </row>
    <row r="2265" spans="3:7" x14ac:dyDescent="0.2">
      <c r="C2265" s="293"/>
      <c r="D2265" s="280"/>
      <c r="E2265" s="280"/>
      <c r="F2265" s="280"/>
      <c r="G2265" s="293"/>
    </row>
    <row r="2266" spans="3:7" x14ac:dyDescent="0.2">
      <c r="C2266" s="293"/>
      <c r="D2266" s="280"/>
      <c r="E2266" s="280"/>
      <c r="F2266" s="280"/>
      <c r="G2266" s="293"/>
    </row>
    <row r="2267" spans="3:7" x14ac:dyDescent="0.2">
      <c r="C2267" s="293"/>
      <c r="D2267" s="280"/>
      <c r="E2267" s="280"/>
      <c r="F2267" s="280"/>
      <c r="G2267" s="293"/>
    </row>
    <row r="2268" spans="3:7" x14ac:dyDescent="0.2">
      <c r="C2268" s="293"/>
      <c r="D2268" s="280"/>
      <c r="E2268" s="280"/>
      <c r="F2268" s="280"/>
      <c r="G2268" s="293"/>
    </row>
    <row r="2269" spans="3:7" x14ac:dyDescent="0.2">
      <c r="C2269" s="293"/>
      <c r="D2269" s="280"/>
      <c r="E2269" s="280"/>
      <c r="F2269" s="280"/>
      <c r="G2269" s="293"/>
    </row>
    <row r="2270" spans="3:7" x14ac:dyDescent="0.2">
      <c r="C2270" s="293"/>
      <c r="D2270" s="280"/>
      <c r="E2270" s="280"/>
      <c r="F2270" s="280"/>
      <c r="G2270" s="293"/>
    </row>
    <row r="2271" spans="3:7" x14ac:dyDescent="0.2">
      <c r="C2271" s="293"/>
      <c r="D2271" s="280"/>
      <c r="E2271" s="280"/>
      <c r="F2271" s="280"/>
      <c r="G2271" s="293"/>
    </row>
    <row r="2272" spans="3:7" x14ac:dyDescent="0.2">
      <c r="C2272" s="293"/>
      <c r="D2272" s="280"/>
      <c r="E2272" s="280"/>
      <c r="F2272" s="280"/>
      <c r="G2272" s="293"/>
    </row>
    <row r="2273" spans="3:7" x14ac:dyDescent="0.2">
      <c r="C2273" s="293"/>
      <c r="D2273" s="280"/>
      <c r="E2273" s="280"/>
      <c r="F2273" s="280"/>
      <c r="G2273" s="293"/>
    </row>
    <row r="2274" spans="3:7" x14ac:dyDescent="0.2">
      <c r="C2274" s="293"/>
      <c r="D2274" s="280"/>
      <c r="E2274" s="280"/>
      <c r="F2274" s="280"/>
      <c r="G2274" s="293"/>
    </row>
    <row r="2275" spans="3:7" x14ac:dyDescent="0.2">
      <c r="C2275" s="293"/>
      <c r="D2275" s="280"/>
      <c r="E2275" s="280"/>
      <c r="F2275" s="280"/>
      <c r="G2275" s="293"/>
    </row>
    <row r="2276" spans="3:7" x14ac:dyDescent="0.2">
      <c r="C2276" s="293"/>
      <c r="D2276" s="280"/>
      <c r="E2276" s="280"/>
      <c r="F2276" s="280"/>
      <c r="G2276" s="293"/>
    </row>
    <row r="2277" spans="3:7" x14ac:dyDescent="0.2">
      <c r="C2277" s="293"/>
      <c r="D2277" s="280"/>
      <c r="E2277" s="280"/>
      <c r="F2277" s="280"/>
      <c r="G2277" s="293"/>
    </row>
    <row r="2278" spans="3:7" x14ac:dyDescent="0.2">
      <c r="C2278" s="293"/>
      <c r="D2278" s="280"/>
      <c r="E2278" s="280"/>
      <c r="F2278" s="280"/>
      <c r="G2278" s="293"/>
    </row>
    <row r="2279" spans="3:7" x14ac:dyDescent="0.2">
      <c r="C2279" s="293"/>
      <c r="D2279" s="280"/>
      <c r="E2279" s="280"/>
      <c r="F2279" s="280"/>
      <c r="G2279" s="293"/>
    </row>
    <row r="2280" spans="3:7" x14ac:dyDescent="0.2">
      <c r="C2280" s="293"/>
      <c r="D2280" s="280"/>
      <c r="E2280" s="280"/>
      <c r="F2280" s="280"/>
      <c r="G2280" s="293"/>
    </row>
    <row r="2281" spans="3:7" x14ac:dyDescent="0.2">
      <c r="C2281" s="293"/>
      <c r="D2281" s="280"/>
      <c r="E2281" s="280"/>
      <c r="F2281" s="280"/>
      <c r="G2281" s="293"/>
    </row>
    <row r="2282" spans="3:7" x14ac:dyDescent="0.2">
      <c r="C2282" s="293"/>
      <c r="D2282" s="280"/>
      <c r="E2282" s="280"/>
      <c r="F2282" s="280"/>
      <c r="G2282" s="293"/>
    </row>
    <row r="2283" spans="3:7" x14ac:dyDescent="0.2">
      <c r="C2283" s="293"/>
      <c r="D2283" s="280"/>
      <c r="E2283" s="280"/>
      <c r="F2283" s="280"/>
      <c r="G2283" s="293"/>
    </row>
    <row r="2284" spans="3:7" x14ac:dyDescent="0.2">
      <c r="C2284" s="293"/>
      <c r="D2284" s="280"/>
      <c r="E2284" s="280"/>
      <c r="F2284" s="280"/>
      <c r="G2284" s="293"/>
    </row>
    <row r="2285" spans="3:7" x14ac:dyDescent="0.2">
      <c r="C2285" s="293"/>
      <c r="D2285" s="280"/>
      <c r="E2285" s="280"/>
      <c r="F2285" s="280"/>
      <c r="G2285" s="293"/>
    </row>
    <row r="2286" spans="3:7" x14ac:dyDescent="0.2">
      <c r="C2286" s="293"/>
      <c r="D2286" s="280"/>
      <c r="E2286" s="280"/>
      <c r="F2286" s="280"/>
      <c r="G2286" s="293"/>
    </row>
    <row r="2287" spans="3:7" x14ac:dyDescent="0.2">
      <c r="C2287" s="293"/>
      <c r="D2287" s="280"/>
      <c r="E2287" s="280"/>
      <c r="F2287" s="280"/>
      <c r="G2287" s="293"/>
    </row>
    <row r="2288" spans="3:7" x14ac:dyDescent="0.2">
      <c r="C2288" s="293"/>
      <c r="D2288" s="280"/>
      <c r="E2288" s="280"/>
      <c r="F2288" s="280"/>
      <c r="G2288" s="293"/>
    </row>
    <row r="2289" spans="3:7" x14ac:dyDescent="0.2">
      <c r="C2289" s="293"/>
      <c r="D2289" s="280"/>
      <c r="E2289" s="280"/>
      <c r="F2289" s="280"/>
      <c r="G2289" s="293"/>
    </row>
    <row r="2290" spans="3:7" x14ac:dyDescent="0.2">
      <c r="C2290" s="293"/>
      <c r="D2290" s="280"/>
      <c r="E2290" s="280"/>
      <c r="F2290" s="280"/>
      <c r="G2290" s="293"/>
    </row>
    <row r="2291" spans="3:7" x14ac:dyDescent="0.2">
      <c r="C2291" s="293"/>
      <c r="D2291" s="280"/>
      <c r="E2291" s="280"/>
      <c r="F2291" s="280"/>
      <c r="G2291" s="293"/>
    </row>
    <row r="2292" spans="3:7" x14ac:dyDescent="0.2">
      <c r="C2292" s="293"/>
      <c r="D2292" s="280"/>
      <c r="E2292" s="280"/>
      <c r="F2292" s="280"/>
      <c r="G2292" s="293"/>
    </row>
    <row r="2293" spans="3:7" x14ac:dyDescent="0.2">
      <c r="C2293" s="293"/>
      <c r="D2293" s="280"/>
      <c r="E2293" s="280"/>
      <c r="F2293" s="280"/>
      <c r="G2293" s="293"/>
    </row>
    <row r="2294" spans="3:7" x14ac:dyDescent="0.2">
      <c r="C2294" s="293"/>
      <c r="D2294" s="280"/>
      <c r="E2294" s="280"/>
      <c r="F2294" s="280"/>
      <c r="G2294" s="293"/>
    </row>
    <row r="2295" spans="3:7" x14ac:dyDescent="0.2">
      <c r="C2295" s="293"/>
      <c r="D2295" s="280"/>
      <c r="E2295" s="280"/>
      <c r="F2295" s="280"/>
      <c r="G2295" s="293"/>
    </row>
    <row r="2296" spans="3:7" x14ac:dyDescent="0.2">
      <c r="C2296" s="293"/>
      <c r="D2296" s="280"/>
      <c r="E2296" s="280"/>
      <c r="F2296" s="280"/>
      <c r="G2296" s="293"/>
    </row>
    <row r="2297" spans="3:7" x14ac:dyDescent="0.2">
      <c r="C2297" s="293"/>
      <c r="D2297" s="280"/>
      <c r="E2297" s="280"/>
      <c r="F2297" s="280"/>
      <c r="G2297" s="293"/>
    </row>
    <row r="2298" spans="3:7" x14ac:dyDescent="0.2">
      <c r="C2298" s="293"/>
      <c r="D2298" s="280"/>
      <c r="E2298" s="280"/>
      <c r="F2298" s="280"/>
      <c r="G2298" s="293"/>
    </row>
    <row r="2299" spans="3:7" x14ac:dyDescent="0.2">
      <c r="C2299" s="293"/>
      <c r="D2299" s="280"/>
      <c r="E2299" s="280"/>
      <c r="F2299" s="280"/>
      <c r="G2299" s="293"/>
    </row>
    <row r="2300" spans="3:7" x14ac:dyDescent="0.2">
      <c r="C2300" s="293"/>
      <c r="D2300" s="280"/>
      <c r="E2300" s="280"/>
      <c r="F2300" s="280"/>
      <c r="G2300" s="293"/>
    </row>
    <row r="2301" spans="3:7" x14ac:dyDescent="0.2">
      <c r="C2301" s="293"/>
      <c r="D2301" s="280"/>
      <c r="E2301" s="280"/>
      <c r="F2301" s="280"/>
      <c r="G2301" s="293"/>
    </row>
    <row r="2302" spans="3:7" x14ac:dyDescent="0.2">
      <c r="C2302" s="293"/>
      <c r="D2302" s="280"/>
      <c r="E2302" s="280"/>
      <c r="F2302" s="280"/>
      <c r="G2302" s="293"/>
    </row>
    <row r="2303" spans="3:7" x14ac:dyDescent="0.2">
      <c r="C2303" s="293"/>
      <c r="D2303" s="280"/>
      <c r="E2303" s="280"/>
      <c r="F2303" s="280"/>
      <c r="G2303" s="293"/>
    </row>
    <row r="2304" spans="3:7" x14ac:dyDescent="0.2">
      <c r="C2304" s="293"/>
      <c r="D2304" s="280"/>
      <c r="E2304" s="280"/>
      <c r="F2304" s="280"/>
      <c r="G2304" s="293"/>
    </row>
    <row r="2305" spans="3:7" x14ac:dyDescent="0.2">
      <c r="C2305" s="293"/>
      <c r="D2305" s="280"/>
      <c r="E2305" s="280"/>
      <c r="F2305" s="280"/>
      <c r="G2305" s="293"/>
    </row>
    <row r="2306" spans="3:7" x14ac:dyDescent="0.2">
      <c r="C2306" s="293"/>
      <c r="D2306" s="280"/>
      <c r="E2306" s="280"/>
      <c r="F2306" s="280"/>
      <c r="G2306" s="293"/>
    </row>
    <row r="2307" spans="3:7" x14ac:dyDescent="0.2">
      <c r="C2307" s="293"/>
      <c r="D2307" s="280"/>
      <c r="E2307" s="280"/>
      <c r="F2307" s="280"/>
      <c r="G2307" s="293"/>
    </row>
    <row r="2308" spans="3:7" x14ac:dyDescent="0.2">
      <c r="C2308" s="293"/>
      <c r="D2308" s="280"/>
      <c r="E2308" s="280"/>
      <c r="F2308" s="280"/>
      <c r="G2308" s="293"/>
    </row>
    <row r="2309" spans="3:7" x14ac:dyDescent="0.2">
      <c r="C2309" s="293"/>
      <c r="D2309" s="280"/>
      <c r="E2309" s="280"/>
      <c r="F2309" s="280"/>
      <c r="G2309" s="293"/>
    </row>
    <row r="2310" spans="3:7" x14ac:dyDescent="0.2">
      <c r="C2310" s="293"/>
      <c r="D2310" s="280"/>
      <c r="E2310" s="280"/>
      <c r="F2310" s="280"/>
      <c r="G2310" s="293"/>
    </row>
    <row r="2311" spans="3:7" x14ac:dyDescent="0.2">
      <c r="C2311" s="293"/>
      <c r="D2311" s="280"/>
      <c r="E2311" s="280"/>
      <c r="F2311" s="280"/>
      <c r="G2311" s="293"/>
    </row>
    <row r="2312" spans="3:7" x14ac:dyDescent="0.2">
      <c r="C2312" s="293"/>
      <c r="D2312" s="280"/>
      <c r="E2312" s="280"/>
      <c r="F2312" s="280"/>
      <c r="G2312" s="293"/>
    </row>
    <row r="2313" spans="3:7" x14ac:dyDescent="0.2">
      <c r="C2313" s="293"/>
      <c r="D2313" s="280"/>
      <c r="E2313" s="280"/>
      <c r="F2313" s="280"/>
      <c r="G2313" s="293"/>
    </row>
    <row r="2314" spans="3:7" x14ac:dyDescent="0.2">
      <c r="C2314" s="293"/>
      <c r="D2314" s="280"/>
      <c r="E2314" s="280"/>
      <c r="F2314" s="280"/>
      <c r="G2314" s="293"/>
    </row>
    <row r="2315" spans="3:7" x14ac:dyDescent="0.2">
      <c r="C2315" s="293"/>
      <c r="D2315" s="280"/>
      <c r="E2315" s="280"/>
      <c r="F2315" s="280"/>
      <c r="G2315" s="293"/>
    </row>
    <row r="2316" spans="3:7" x14ac:dyDescent="0.2">
      <c r="C2316" s="293"/>
      <c r="D2316" s="280"/>
      <c r="E2316" s="280"/>
      <c r="F2316" s="280"/>
      <c r="G2316" s="293"/>
    </row>
    <row r="2317" spans="3:7" x14ac:dyDescent="0.2">
      <c r="C2317" s="293"/>
      <c r="D2317" s="280"/>
      <c r="E2317" s="280"/>
      <c r="F2317" s="280"/>
      <c r="G2317" s="293"/>
    </row>
    <row r="2318" spans="3:7" x14ac:dyDescent="0.2">
      <c r="C2318" s="293"/>
      <c r="D2318" s="280"/>
      <c r="E2318" s="280"/>
      <c r="F2318" s="280"/>
      <c r="G2318" s="293"/>
    </row>
    <row r="2319" spans="3:7" x14ac:dyDescent="0.2">
      <c r="C2319" s="293"/>
      <c r="D2319" s="280"/>
      <c r="E2319" s="280"/>
      <c r="F2319" s="280"/>
      <c r="G2319" s="293"/>
    </row>
    <row r="2320" spans="3:7" x14ac:dyDescent="0.2">
      <c r="C2320" s="293"/>
      <c r="D2320" s="280"/>
      <c r="E2320" s="280"/>
      <c r="F2320" s="280"/>
      <c r="G2320" s="293"/>
    </row>
    <row r="2321" spans="3:7" x14ac:dyDescent="0.2">
      <c r="C2321" s="293"/>
      <c r="D2321" s="280"/>
      <c r="E2321" s="280"/>
      <c r="F2321" s="280"/>
      <c r="G2321" s="293"/>
    </row>
    <row r="2322" spans="3:7" x14ac:dyDescent="0.2">
      <c r="C2322" s="293"/>
      <c r="D2322" s="280"/>
      <c r="E2322" s="280"/>
      <c r="F2322" s="280"/>
      <c r="G2322" s="293"/>
    </row>
    <row r="2323" spans="3:7" x14ac:dyDescent="0.2">
      <c r="C2323" s="293"/>
      <c r="D2323" s="280"/>
      <c r="E2323" s="280"/>
      <c r="F2323" s="280"/>
      <c r="G2323" s="293"/>
    </row>
    <row r="2324" spans="3:7" x14ac:dyDescent="0.2">
      <c r="C2324" s="293"/>
      <c r="D2324" s="280"/>
      <c r="E2324" s="280"/>
      <c r="F2324" s="280"/>
      <c r="G2324" s="293"/>
    </row>
    <row r="2325" spans="3:7" x14ac:dyDescent="0.2">
      <c r="C2325" s="293"/>
      <c r="D2325" s="280"/>
      <c r="E2325" s="280"/>
      <c r="F2325" s="280"/>
      <c r="G2325" s="293"/>
    </row>
    <row r="2326" spans="3:7" x14ac:dyDescent="0.2">
      <c r="C2326" s="293"/>
      <c r="D2326" s="280"/>
      <c r="E2326" s="280"/>
      <c r="F2326" s="280"/>
      <c r="G2326" s="293"/>
    </row>
    <row r="2327" spans="3:7" x14ac:dyDescent="0.2">
      <c r="C2327" s="293"/>
      <c r="D2327" s="280"/>
      <c r="E2327" s="280"/>
      <c r="F2327" s="280"/>
      <c r="G2327" s="293"/>
    </row>
    <row r="2328" spans="3:7" x14ac:dyDescent="0.2">
      <c r="C2328" s="293"/>
      <c r="D2328" s="280"/>
      <c r="E2328" s="280"/>
      <c r="F2328" s="280"/>
      <c r="G2328" s="293"/>
    </row>
    <row r="2329" spans="3:7" x14ac:dyDescent="0.2">
      <c r="C2329" s="293"/>
      <c r="D2329" s="280"/>
      <c r="E2329" s="280"/>
      <c r="F2329" s="280"/>
      <c r="G2329" s="293"/>
    </row>
    <row r="2330" spans="3:7" x14ac:dyDescent="0.2">
      <c r="C2330" s="293"/>
      <c r="D2330" s="280"/>
      <c r="E2330" s="280"/>
      <c r="F2330" s="280"/>
      <c r="G2330" s="293"/>
    </row>
    <row r="2331" spans="3:7" x14ac:dyDescent="0.2">
      <c r="C2331" s="293"/>
      <c r="D2331" s="280"/>
      <c r="E2331" s="280"/>
      <c r="F2331" s="280"/>
      <c r="G2331" s="293"/>
    </row>
    <row r="2332" spans="3:7" x14ac:dyDescent="0.2">
      <c r="C2332" s="293"/>
      <c r="D2332" s="280"/>
      <c r="E2332" s="280"/>
      <c r="F2332" s="280"/>
      <c r="G2332" s="293"/>
    </row>
    <row r="2333" spans="3:7" x14ac:dyDescent="0.2">
      <c r="C2333" s="293"/>
      <c r="D2333" s="280"/>
      <c r="E2333" s="280"/>
      <c r="F2333" s="280"/>
      <c r="G2333" s="293"/>
    </row>
    <row r="2334" spans="3:7" x14ac:dyDescent="0.2">
      <c r="C2334" s="293"/>
      <c r="D2334" s="280"/>
      <c r="E2334" s="280"/>
      <c r="F2334" s="280"/>
      <c r="G2334" s="293"/>
    </row>
    <row r="2335" spans="3:7" x14ac:dyDescent="0.2">
      <c r="C2335" s="293"/>
      <c r="D2335" s="280"/>
      <c r="E2335" s="280"/>
      <c r="F2335" s="280"/>
      <c r="G2335" s="293"/>
    </row>
    <row r="2336" spans="3:7" x14ac:dyDescent="0.2">
      <c r="C2336" s="293"/>
      <c r="D2336" s="280"/>
      <c r="E2336" s="280"/>
      <c r="F2336" s="280"/>
      <c r="G2336" s="293"/>
    </row>
    <row r="2337" spans="3:7" x14ac:dyDescent="0.2">
      <c r="C2337" s="293"/>
      <c r="D2337" s="280"/>
      <c r="E2337" s="280"/>
      <c r="F2337" s="280"/>
      <c r="G2337" s="293"/>
    </row>
    <row r="2338" spans="3:7" x14ac:dyDescent="0.2">
      <c r="C2338" s="293"/>
      <c r="D2338" s="280"/>
      <c r="E2338" s="280"/>
      <c r="F2338" s="280"/>
      <c r="G2338" s="293"/>
    </row>
    <row r="2339" spans="3:7" x14ac:dyDescent="0.2">
      <c r="C2339" s="293"/>
      <c r="D2339" s="280"/>
      <c r="E2339" s="280"/>
      <c r="F2339" s="280"/>
      <c r="G2339" s="293"/>
    </row>
    <row r="2340" spans="3:7" x14ac:dyDescent="0.2">
      <c r="C2340" s="293"/>
      <c r="D2340" s="280"/>
      <c r="E2340" s="280"/>
      <c r="F2340" s="280"/>
      <c r="G2340" s="293"/>
    </row>
    <row r="2341" spans="3:7" x14ac:dyDescent="0.2">
      <c r="C2341" s="293"/>
      <c r="D2341" s="280"/>
      <c r="E2341" s="280"/>
      <c r="F2341" s="280"/>
      <c r="G2341" s="293"/>
    </row>
    <row r="2342" spans="3:7" x14ac:dyDescent="0.2">
      <c r="C2342" s="293"/>
      <c r="D2342" s="280"/>
      <c r="E2342" s="280"/>
      <c r="F2342" s="280"/>
      <c r="G2342" s="293"/>
    </row>
    <row r="2343" spans="3:7" x14ac:dyDescent="0.2">
      <c r="C2343" s="293"/>
      <c r="D2343" s="280"/>
      <c r="E2343" s="280"/>
      <c r="F2343" s="280"/>
      <c r="G2343" s="293"/>
    </row>
    <row r="2344" spans="3:7" x14ac:dyDescent="0.2">
      <c r="C2344" s="293"/>
      <c r="D2344" s="280"/>
      <c r="E2344" s="280"/>
      <c r="F2344" s="280"/>
      <c r="G2344" s="293"/>
    </row>
    <row r="2345" spans="3:7" x14ac:dyDescent="0.2">
      <c r="C2345" s="293"/>
      <c r="D2345" s="280"/>
      <c r="E2345" s="280"/>
      <c r="F2345" s="280"/>
      <c r="G2345" s="293"/>
    </row>
    <row r="2346" spans="3:7" x14ac:dyDescent="0.2">
      <c r="C2346" s="293"/>
      <c r="D2346" s="280"/>
      <c r="E2346" s="280"/>
      <c r="F2346" s="280"/>
      <c r="G2346" s="293"/>
    </row>
    <row r="2347" spans="3:7" x14ac:dyDescent="0.2">
      <c r="C2347" s="293"/>
      <c r="D2347" s="280"/>
      <c r="E2347" s="280"/>
      <c r="F2347" s="280"/>
      <c r="G2347" s="293"/>
    </row>
    <row r="2348" spans="3:7" x14ac:dyDescent="0.2">
      <c r="C2348" s="293"/>
      <c r="D2348" s="280"/>
      <c r="E2348" s="280"/>
      <c r="F2348" s="280"/>
      <c r="G2348" s="293"/>
    </row>
    <row r="2349" spans="3:7" x14ac:dyDescent="0.2">
      <c r="C2349" s="293"/>
      <c r="D2349" s="280"/>
      <c r="E2349" s="280"/>
      <c r="F2349" s="280"/>
      <c r="G2349" s="293"/>
    </row>
    <row r="2350" spans="3:7" x14ac:dyDescent="0.2">
      <c r="C2350" s="293"/>
      <c r="D2350" s="280"/>
      <c r="E2350" s="280"/>
      <c r="F2350" s="280"/>
      <c r="G2350" s="293"/>
    </row>
    <row r="2351" spans="3:7" x14ac:dyDescent="0.2">
      <c r="C2351" s="293"/>
      <c r="D2351" s="280"/>
      <c r="E2351" s="280"/>
      <c r="F2351" s="280"/>
      <c r="G2351" s="293"/>
    </row>
    <row r="2352" spans="3:7" x14ac:dyDescent="0.2">
      <c r="C2352" s="293"/>
      <c r="D2352" s="280"/>
      <c r="E2352" s="280"/>
      <c r="F2352" s="280"/>
      <c r="G2352" s="293"/>
    </row>
    <row r="2353" spans="3:7" x14ac:dyDescent="0.2">
      <c r="C2353" s="293"/>
      <c r="D2353" s="280"/>
      <c r="E2353" s="280"/>
      <c r="F2353" s="280"/>
      <c r="G2353" s="293"/>
    </row>
    <row r="2354" spans="3:7" x14ac:dyDescent="0.2">
      <c r="C2354" s="293"/>
      <c r="D2354" s="280"/>
      <c r="E2354" s="280"/>
      <c r="F2354" s="280"/>
      <c r="G2354" s="293"/>
    </row>
    <row r="2355" spans="3:7" x14ac:dyDescent="0.2">
      <c r="C2355" s="293"/>
      <c r="D2355" s="280"/>
      <c r="E2355" s="280"/>
      <c r="F2355" s="280"/>
      <c r="G2355" s="293"/>
    </row>
    <row r="2356" spans="3:7" x14ac:dyDescent="0.2">
      <c r="C2356" s="293"/>
      <c r="D2356" s="280"/>
      <c r="E2356" s="280"/>
      <c r="F2356" s="280"/>
      <c r="G2356" s="293"/>
    </row>
    <row r="2357" spans="3:7" x14ac:dyDescent="0.2">
      <c r="C2357" s="293"/>
      <c r="D2357" s="280"/>
      <c r="E2357" s="280"/>
      <c r="F2357" s="280"/>
      <c r="G2357" s="293"/>
    </row>
    <row r="2358" spans="3:7" x14ac:dyDescent="0.2">
      <c r="C2358" s="293"/>
      <c r="D2358" s="280"/>
      <c r="E2358" s="280"/>
      <c r="F2358" s="280"/>
      <c r="G2358" s="293"/>
    </row>
    <row r="2359" spans="3:7" x14ac:dyDescent="0.2">
      <c r="C2359" s="293"/>
      <c r="D2359" s="280"/>
      <c r="E2359" s="280"/>
      <c r="F2359" s="280"/>
      <c r="G2359" s="293"/>
    </row>
    <row r="2360" spans="3:7" x14ac:dyDescent="0.2">
      <c r="C2360" s="293"/>
      <c r="D2360" s="280"/>
      <c r="E2360" s="280"/>
      <c r="F2360" s="280"/>
      <c r="G2360" s="293"/>
    </row>
    <row r="2361" spans="3:7" x14ac:dyDescent="0.2">
      <c r="C2361" s="293"/>
      <c r="D2361" s="280"/>
      <c r="E2361" s="280"/>
      <c r="F2361" s="280"/>
      <c r="G2361" s="293"/>
    </row>
    <row r="2362" spans="3:7" x14ac:dyDescent="0.2">
      <c r="C2362" s="293"/>
      <c r="D2362" s="280"/>
      <c r="E2362" s="280"/>
      <c r="F2362" s="280"/>
      <c r="G2362" s="293"/>
    </row>
    <row r="2363" spans="3:7" x14ac:dyDescent="0.2">
      <c r="C2363" s="293"/>
      <c r="D2363" s="280"/>
      <c r="E2363" s="280"/>
      <c r="F2363" s="280"/>
      <c r="G2363" s="293"/>
    </row>
    <row r="2364" spans="3:7" x14ac:dyDescent="0.2">
      <c r="C2364" s="293"/>
      <c r="D2364" s="280"/>
      <c r="E2364" s="280"/>
      <c r="F2364" s="280"/>
      <c r="G2364" s="293"/>
    </row>
    <row r="2365" spans="3:7" x14ac:dyDescent="0.2">
      <c r="C2365" s="293"/>
      <c r="D2365" s="280"/>
      <c r="E2365" s="280"/>
      <c r="F2365" s="280"/>
      <c r="G2365" s="293"/>
    </row>
    <row r="2366" spans="3:7" x14ac:dyDescent="0.2">
      <c r="C2366" s="293"/>
      <c r="D2366" s="280"/>
      <c r="E2366" s="280"/>
      <c r="F2366" s="280"/>
      <c r="G2366" s="293"/>
    </row>
    <row r="2367" spans="3:7" x14ac:dyDescent="0.2">
      <c r="C2367" s="293"/>
      <c r="D2367" s="280"/>
      <c r="E2367" s="280"/>
      <c r="F2367" s="280"/>
      <c r="G2367" s="293"/>
    </row>
    <row r="2368" spans="3:7" x14ac:dyDescent="0.2">
      <c r="C2368" s="293"/>
      <c r="D2368" s="280"/>
      <c r="E2368" s="280"/>
      <c r="F2368" s="280"/>
      <c r="G2368" s="293"/>
    </row>
    <row r="2369" spans="3:7" x14ac:dyDescent="0.2">
      <c r="C2369" s="293"/>
      <c r="D2369" s="280"/>
      <c r="E2369" s="280"/>
      <c r="F2369" s="280"/>
      <c r="G2369" s="293"/>
    </row>
    <row r="2370" spans="3:7" x14ac:dyDescent="0.2">
      <c r="C2370" s="293"/>
      <c r="D2370" s="280"/>
      <c r="E2370" s="280"/>
      <c r="F2370" s="280"/>
      <c r="G2370" s="293"/>
    </row>
    <row r="2371" spans="3:7" x14ac:dyDescent="0.2">
      <c r="C2371" s="293"/>
      <c r="D2371" s="280"/>
      <c r="E2371" s="280"/>
      <c r="F2371" s="280"/>
      <c r="G2371" s="293"/>
    </row>
    <row r="2372" spans="3:7" x14ac:dyDescent="0.2">
      <c r="C2372" s="293"/>
      <c r="D2372" s="280"/>
      <c r="E2372" s="280"/>
      <c r="F2372" s="280"/>
      <c r="G2372" s="293"/>
    </row>
    <row r="2373" spans="3:7" x14ac:dyDescent="0.2">
      <c r="C2373" s="293"/>
      <c r="D2373" s="280"/>
      <c r="E2373" s="280"/>
      <c r="F2373" s="280"/>
      <c r="G2373" s="293"/>
    </row>
    <row r="2374" spans="3:7" x14ac:dyDescent="0.2">
      <c r="C2374" s="293"/>
      <c r="D2374" s="280"/>
      <c r="E2374" s="280"/>
      <c r="F2374" s="280"/>
      <c r="G2374" s="293"/>
    </row>
    <row r="2375" spans="3:7" x14ac:dyDescent="0.2">
      <c r="C2375" s="293"/>
      <c r="D2375" s="280"/>
      <c r="E2375" s="280"/>
      <c r="F2375" s="280"/>
      <c r="G2375" s="293"/>
    </row>
    <row r="2376" spans="3:7" x14ac:dyDescent="0.2">
      <c r="C2376" s="293"/>
      <c r="D2376" s="280"/>
      <c r="E2376" s="280"/>
      <c r="F2376" s="280"/>
      <c r="G2376" s="293"/>
    </row>
    <row r="2377" spans="3:7" x14ac:dyDescent="0.2">
      <c r="C2377" s="293"/>
      <c r="D2377" s="280"/>
      <c r="E2377" s="280"/>
      <c r="F2377" s="280"/>
      <c r="G2377" s="293"/>
    </row>
    <row r="2378" spans="3:7" x14ac:dyDescent="0.2">
      <c r="C2378" s="293"/>
      <c r="D2378" s="280"/>
      <c r="E2378" s="280"/>
      <c r="F2378" s="280"/>
      <c r="G2378" s="293"/>
    </row>
    <row r="2379" spans="3:7" x14ac:dyDescent="0.2">
      <c r="C2379" s="293"/>
      <c r="D2379" s="280"/>
      <c r="E2379" s="280"/>
      <c r="F2379" s="280"/>
      <c r="G2379" s="293"/>
    </row>
    <row r="2380" spans="3:7" x14ac:dyDescent="0.2">
      <c r="C2380" s="293"/>
      <c r="D2380" s="280"/>
      <c r="E2380" s="280"/>
      <c r="F2380" s="280"/>
      <c r="G2380" s="293"/>
    </row>
    <row r="2381" spans="3:7" x14ac:dyDescent="0.2">
      <c r="C2381" s="293"/>
      <c r="D2381" s="280"/>
      <c r="E2381" s="280"/>
      <c r="F2381" s="280"/>
      <c r="G2381" s="293"/>
    </row>
    <row r="2382" spans="3:7" x14ac:dyDescent="0.2">
      <c r="C2382" s="293"/>
      <c r="D2382" s="280"/>
      <c r="E2382" s="280"/>
      <c r="F2382" s="280"/>
      <c r="G2382" s="293"/>
    </row>
    <row r="2383" spans="3:7" x14ac:dyDescent="0.2">
      <c r="C2383" s="293"/>
      <c r="D2383" s="280"/>
      <c r="E2383" s="280"/>
      <c r="F2383" s="280"/>
      <c r="G2383" s="293"/>
    </row>
    <row r="2384" spans="3:7" x14ac:dyDescent="0.2">
      <c r="C2384" s="293"/>
      <c r="D2384" s="280"/>
      <c r="E2384" s="280"/>
      <c r="F2384" s="280"/>
      <c r="G2384" s="293"/>
    </row>
    <row r="2385" spans="3:7" x14ac:dyDescent="0.2">
      <c r="C2385" s="293"/>
      <c r="D2385" s="280"/>
      <c r="E2385" s="280"/>
      <c r="F2385" s="280"/>
      <c r="G2385" s="293"/>
    </row>
    <row r="2386" spans="3:7" x14ac:dyDescent="0.2">
      <c r="C2386" s="293"/>
      <c r="D2386" s="280"/>
      <c r="E2386" s="280"/>
      <c r="F2386" s="280"/>
      <c r="G2386" s="293"/>
    </row>
    <row r="2387" spans="3:7" x14ac:dyDescent="0.2">
      <c r="C2387" s="293"/>
      <c r="D2387" s="280"/>
      <c r="E2387" s="280"/>
      <c r="F2387" s="280"/>
      <c r="G2387" s="293"/>
    </row>
    <row r="2388" spans="3:7" x14ac:dyDescent="0.2">
      <c r="C2388" s="293"/>
      <c r="D2388" s="280"/>
      <c r="E2388" s="280"/>
      <c r="F2388" s="280"/>
      <c r="G2388" s="293"/>
    </row>
    <row r="2389" spans="3:7" x14ac:dyDescent="0.2">
      <c r="C2389" s="293"/>
      <c r="D2389" s="280"/>
      <c r="E2389" s="280"/>
      <c r="F2389" s="280"/>
      <c r="G2389" s="293"/>
    </row>
    <row r="2390" spans="3:7" x14ac:dyDescent="0.2">
      <c r="C2390" s="293"/>
      <c r="D2390" s="280"/>
      <c r="E2390" s="280"/>
      <c r="F2390" s="280"/>
      <c r="G2390" s="293"/>
    </row>
    <row r="2391" spans="3:7" x14ac:dyDescent="0.2">
      <c r="C2391" s="293"/>
      <c r="D2391" s="280"/>
      <c r="E2391" s="280"/>
      <c r="F2391" s="280"/>
      <c r="G2391" s="293"/>
    </row>
    <row r="2392" spans="3:7" x14ac:dyDescent="0.2">
      <c r="C2392" s="293"/>
      <c r="D2392" s="280"/>
      <c r="E2392" s="280"/>
      <c r="F2392" s="280"/>
      <c r="G2392" s="293"/>
    </row>
    <row r="2393" spans="3:7" x14ac:dyDescent="0.2">
      <c r="C2393" s="293"/>
      <c r="D2393" s="280"/>
      <c r="E2393" s="280"/>
      <c r="F2393" s="280"/>
      <c r="G2393" s="293"/>
    </row>
    <row r="2394" spans="3:7" x14ac:dyDescent="0.2">
      <c r="C2394" s="293"/>
      <c r="D2394" s="280"/>
      <c r="E2394" s="280"/>
      <c r="F2394" s="280"/>
      <c r="G2394" s="293"/>
    </row>
    <row r="2395" spans="3:7" x14ac:dyDescent="0.2">
      <c r="C2395" s="293"/>
      <c r="D2395" s="280"/>
      <c r="E2395" s="280"/>
      <c r="F2395" s="280"/>
      <c r="G2395" s="293"/>
    </row>
    <row r="2396" spans="3:7" x14ac:dyDescent="0.2">
      <c r="C2396" s="293"/>
      <c r="D2396" s="280"/>
      <c r="E2396" s="280"/>
      <c r="F2396" s="280"/>
      <c r="G2396" s="293"/>
    </row>
    <row r="2397" spans="3:7" x14ac:dyDescent="0.2">
      <c r="C2397" s="293"/>
      <c r="D2397" s="280"/>
      <c r="E2397" s="280"/>
      <c r="F2397" s="280"/>
      <c r="G2397" s="293"/>
    </row>
    <row r="2398" spans="3:7" x14ac:dyDescent="0.2">
      <c r="C2398" s="293"/>
      <c r="D2398" s="280"/>
      <c r="E2398" s="280"/>
      <c r="F2398" s="280"/>
      <c r="G2398" s="293"/>
    </row>
    <row r="2399" spans="3:7" x14ac:dyDescent="0.2">
      <c r="C2399" s="293"/>
      <c r="D2399" s="280"/>
      <c r="E2399" s="280"/>
      <c r="F2399" s="280"/>
      <c r="G2399" s="293"/>
    </row>
    <row r="2400" spans="3:7" x14ac:dyDescent="0.2">
      <c r="C2400" s="293"/>
      <c r="D2400" s="280"/>
      <c r="E2400" s="280"/>
      <c r="F2400" s="280"/>
      <c r="G2400" s="293"/>
    </row>
    <row r="2401" spans="3:7" x14ac:dyDescent="0.2">
      <c r="C2401" s="293"/>
      <c r="D2401" s="280"/>
      <c r="E2401" s="280"/>
      <c r="F2401" s="280"/>
      <c r="G2401" s="293"/>
    </row>
    <row r="2402" spans="3:7" x14ac:dyDescent="0.2">
      <c r="C2402" s="293"/>
      <c r="D2402" s="280"/>
      <c r="E2402" s="280"/>
      <c r="F2402" s="280"/>
      <c r="G2402" s="293"/>
    </row>
    <row r="2403" spans="3:7" x14ac:dyDescent="0.2">
      <c r="C2403" s="293"/>
      <c r="D2403" s="280"/>
      <c r="E2403" s="280"/>
      <c r="F2403" s="280"/>
      <c r="G2403" s="293"/>
    </row>
    <row r="2404" spans="3:7" x14ac:dyDescent="0.2">
      <c r="C2404" s="293"/>
      <c r="D2404" s="280"/>
      <c r="E2404" s="280"/>
      <c r="F2404" s="280"/>
      <c r="G2404" s="293"/>
    </row>
    <row r="2405" spans="3:7" x14ac:dyDescent="0.2">
      <c r="C2405" s="293"/>
      <c r="D2405" s="280"/>
      <c r="E2405" s="280"/>
      <c r="F2405" s="280"/>
      <c r="G2405" s="293"/>
    </row>
    <row r="2406" spans="3:7" x14ac:dyDescent="0.2">
      <c r="C2406" s="293"/>
      <c r="D2406" s="280"/>
      <c r="E2406" s="280"/>
      <c r="F2406" s="280"/>
      <c r="G2406" s="293"/>
    </row>
    <row r="2407" spans="3:7" x14ac:dyDescent="0.2">
      <c r="C2407" s="293"/>
      <c r="D2407" s="280"/>
      <c r="E2407" s="280"/>
      <c r="F2407" s="280"/>
      <c r="G2407" s="293"/>
    </row>
    <row r="2408" spans="3:7" x14ac:dyDescent="0.2">
      <c r="C2408" s="293"/>
      <c r="D2408" s="280"/>
      <c r="E2408" s="280"/>
      <c r="F2408" s="280"/>
      <c r="G2408" s="293"/>
    </row>
    <row r="2409" spans="3:7" x14ac:dyDescent="0.2">
      <c r="C2409" s="293"/>
      <c r="D2409" s="280"/>
      <c r="E2409" s="280"/>
      <c r="F2409" s="280"/>
      <c r="G2409" s="293"/>
    </row>
    <row r="2410" spans="3:7" x14ac:dyDescent="0.2">
      <c r="C2410" s="293"/>
      <c r="D2410" s="280"/>
      <c r="E2410" s="280"/>
      <c r="F2410" s="280"/>
      <c r="G2410" s="293"/>
    </row>
    <row r="2411" spans="3:7" x14ac:dyDescent="0.2">
      <c r="C2411" s="293"/>
      <c r="D2411" s="280"/>
      <c r="E2411" s="280"/>
      <c r="F2411" s="280"/>
      <c r="G2411" s="293"/>
    </row>
    <row r="2412" spans="3:7" x14ac:dyDescent="0.2">
      <c r="C2412" s="293"/>
      <c r="D2412" s="280"/>
      <c r="E2412" s="280"/>
      <c r="F2412" s="280"/>
      <c r="G2412" s="293"/>
    </row>
    <row r="2413" spans="3:7" x14ac:dyDescent="0.2">
      <c r="C2413" s="293"/>
      <c r="D2413" s="280"/>
      <c r="E2413" s="280"/>
      <c r="F2413" s="280"/>
      <c r="G2413" s="293"/>
    </row>
    <row r="2414" spans="3:7" x14ac:dyDescent="0.2">
      <c r="C2414" s="293"/>
      <c r="D2414" s="280"/>
      <c r="E2414" s="280"/>
      <c r="F2414" s="280"/>
      <c r="G2414" s="293"/>
    </row>
    <row r="2415" spans="3:7" x14ac:dyDescent="0.2">
      <c r="C2415" s="293"/>
      <c r="D2415" s="280"/>
      <c r="E2415" s="280"/>
      <c r="F2415" s="280"/>
      <c r="G2415" s="293"/>
    </row>
    <row r="2416" spans="3:7" x14ac:dyDescent="0.2">
      <c r="C2416" s="293"/>
      <c r="D2416" s="280"/>
      <c r="E2416" s="280"/>
      <c r="F2416" s="280"/>
      <c r="G2416" s="293"/>
    </row>
    <row r="2417" spans="3:7" x14ac:dyDescent="0.2">
      <c r="C2417" s="293"/>
      <c r="D2417" s="280"/>
      <c r="E2417" s="280"/>
      <c r="F2417" s="280"/>
      <c r="G2417" s="293"/>
    </row>
    <row r="2418" spans="3:7" x14ac:dyDescent="0.2">
      <c r="C2418" s="293"/>
      <c r="D2418" s="280"/>
      <c r="E2418" s="280"/>
      <c r="F2418" s="280"/>
      <c r="G2418" s="293"/>
    </row>
    <row r="2419" spans="3:7" x14ac:dyDescent="0.2">
      <c r="C2419" s="293"/>
      <c r="D2419" s="280"/>
      <c r="E2419" s="280"/>
      <c r="F2419" s="280"/>
      <c r="G2419" s="293"/>
    </row>
    <row r="2420" spans="3:7" x14ac:dyDescent="0.2">
      <c r="C2420" s="293"/>
      <c r="D2420" s="280"/>
      <c r="E2420" s="280"/>
      <c r="F2420" s="280"/>
      <c r="G2420" s="293"/>
    </row>
    <row r="2421" spans="3:7" x14ac:dyDescent="0.2">
      <c r="C2421" s="293"/>
      <c r="D2421" s="280"/>
      <c r="E2421" s="280"/>
      <c r="F2421" s="280"/>
      <c r="G2421" s="293"/>
    </row>
    <row r="2422" spans="3:7" x14ac:dyDescent="0.2">
      <c r="C2422" s="293"/>
      <c r="D2422" s="280"/>
      <c r="E2422" s="280"/>
      <c r="F2422" s="280"/>
      <c r="G2422" s="293"/>
    </row>
    <row r="2423" spans="3:7" x14ac:dyDescent="0.2">
      <c r="C2423" s="293"/>
      <c r="D2423" s="280"/>
      <c r="E2423" s="280"/>
      <c r="F2423" s="280"/>
      <c r="G2423" s="293"/>
    </row>
    <row r="2424" spans="3:7" x14ac:dyDescent="0.2">
      <c r="C2424" s="293"/>
      <c r="D2424" s="280"/>
      <c r="E2424" s="280"/>
      <c r="F2424" s="280"/>
      <c r="G2424" s="293"/>
    </row>
    <row r="2425" spans="3:7" x14ac:dyDescent="0.2">
      <c r="C2425" s="293"/>
      <c r="D2425" s="280"/>
      <c r="E2425" s="280"/>
      <c r="F2425" s="280"/>
      <c r="G2425" s="293"/>
    </row>
    <row r="2426" spans="3:7" x14ac:dyDescent="0.2">
      <c r="C2426" s="293"/>
      <c r="D2426" s="280"/>
      <c r="E2426" s="280"/>
      <c r="F2426" s="280"/>
      <c r="G2426" s="293"/>
    </row>
    <row r="2427" spans="3:7" x14ac:dyDescent="0.2">
      <c r="C2427" s="293"/>
      <c r="D2427" s="280"/>
      <c r="E2427" s="280"/>
      <c r="F2427" s="280"/>
      <c r="G2427" s="293"/>
    </row>
    <row r="2428" spans="3:7" x14ac:dyDescent="0.2">
      <c r="C2428" s="293"/>
      <c r="D2428" s="280"/>
      <c r="E2428" s="280"/>
      <c r="F2428" s="280"/>
      <c r="G2428" s="293"/>
    </row>
    <row r="2429" spans="3:7" x14ac:dyDescent="0.2">
      <c r="C2429" s="293"/>
      <c r="D2429" s="280"/>
      <c r="E2429" s="280"/>
      <c r="F2429" s="280"/>
      <c r="G2429" s="293"/>
    </row>
    <row r="2430" spans="3:7" x14ac:dyDescent="0.2">
      <c r="C2430" s="293"/>
      <c r="D2430" s="280"/>
      <c r="E2430" s="280"/>
      <c r="F2430" s="280"/>
      <c r="G2430" s="293"/>
    </row>
    <row r="2431" spans="3:7" x14ac:dyDescent="0.2">
      <c r="C2431" s="293"/>
      <c r="D2431" s="280"/>
      <c r="E2431" s="280"/>
      <c r="F2431" s="280"/>
      <c r="G2431" s="293"/>
    </row>
    <row r="2432" spans="3:7" x14ac:dyDescent="0.2">
      <c r="C2432" s="293"/>
      <c r="D2432" s="280"/>
      <c r="E2432" s="280"/>
      <c r="F2432" s="280"/>
      <c r="G2432" s="293"/>
    </row>
    <row r="2433" spans="3:7" x14ac:dyDescent="0.2">
      <c r="C2433" s="293"/>
      <c r="D2433" s="280"/>
      <c r="E2433" s="280"/>
      <c r="F2433" s="280"/>
      <c r="G2433" s="293"/>
    </row>
    <row r="2434" spans="3:7" x14ac:dyDescent="0.2">
      <c r="C2434" s="293"/>
      <c r="D2434" s="280"/>
      <c r="E2434" s="280"/>
      <c r="F2434" s="280"/>
      <c r="G2434" s="293"/>
    </row>
    <row r="2435" spans="3:7" x14ac:dyDescent="0.2">
      <c r="C2435" s="293"/>
      <c r="D2435" s="280"/>
      <c r="E2435" s="280"/>
      <c r="F2435" s="280"/>
      <c r="G2435" s="293"/>
    </row>
    <row r="2436" spans="3:7" x14ac:dyDescent="0.2">
      <c r="C2436" s="293"/>
      <c r="D2436" s="280"/>
      <c r="E2436" s="280"/>
      <c r="F2436" s="280"/>
      <c r="G2436" s="293"/>
    </row>
    <row r="2437" spans="3:7" x14ac:dyDescent="0.2">
      <c r="C2437" s="293"/>
      <c r="D2437" s="280"/>
      <c r="E2437" s="280"/>
      <c r="F2437" s="280"/>
      <c r="G2437" s="293"/>
    </row>
    <row r="2438" spans="3:7" x14ac:dyDescent="0.2">
      <c r="C2438" s="293"/>
      <c r="D2438" s="280"/>
      <c r="E2438" s="280"/>
      <c r="F2438" s="280"/>
      <c r="G2438" s="293"/>
    </row>
    <row r="2439" spans="3:7" x14ac:dyDescent="0.2">
      <c r="C2439" s="293"/>
      <c r="D2439" s="280"/>
      <c r="E2439" s="280"/>
      <c r="F2439" s="280"/>
      <c r="G2439" s="293"/>
    </row>
    <row r="2440" spans="3:7" x14ac:dyDescent="0.2">
      <c r="C2440" s="293"/>
      <c r="D2440" s="280"/>
      <c r="E2440" s="280"/>
      <c r="F2440" s="280"/>
      <c r="G2440" s="293"/>
    </row>
    <row r="2441" spans="3:7" x14ac:dyDescent="0.2">
      <c r="C2441" s="293"/>
      <c r="D2441" s="280"/>
      <c r="E2441" s="280"/>
      <c r="F2441" s="280"/>
      <c r="G2441" s="293"/>
    </row>
    <row r="2442" spans="3:7" x14ac:dyDescent="0.2">
      <c r="C2442" s="293"/>
      <c r="D2442" s="280"/>
      <c r="E2442" s="280"/>
      <c r="F2442" s="280"/>
      <c r="G2442" s="293"/>
    </row>
    <row r="2443" spans="3:7" x14ac:dyDescent="0.2">
      <c r="C2443" s="293"/>
      <c r="D2443" s="280"/>
      <c r="E2443" s="280"/>
      <c r="F2443" s="280"/>
      <c r="G2443" s="293"/>
    </row>
    <row r="2444" spans="3:7" x14ac:dyDescent="0.2">
      <c r="C2444" s="293"/>
      <c r="D2444" s="280"/>
      <c r="E2444" s="280"/>
      <c r="F2444" s="280"/>
      <c r="G2444" s="293"/>
    </row>
    <row r="2445" spans="3:7" x14ac:dyDescent="0.2">
      <c r="C2445" s="293"/>
      <c r="D2445" s="280"/>
      <c r="E2445" s="280"/>
      <c r="F2445" s="280"/>
      <c r="G2445" s="293"/>
    </row>
    <row r="2446" spans="3:7" x14ac:dyDescent="0.2">
      <c r="C2446" s="293"/>
      <c r="D2446" s="280"/>
      <c r="E2446" s="280"/>
      <c r="F2446" s="280"/>
      <c r="G2446" s="293"/>
    </row>
    <row r="2447" spans="3:7" x14ac:dyDescent="0.2">
      <c r="C2447" s="293"/>
      <c r="D2447" s="280"/>
      <c r="E2447" s="280"/>
      <c r="F2447" s="280"/>
      <c r="G2447" s="293"/>
    </row>
    <row r="2448" spans="3:7" x14ac:dyDescent="0.2">
      <c r="C2448" s="293"/>
      <c r="D2448" s="280"/>
      <c r="E2448" s="280"/>
      <c r="F2448" s="280"/>
      <c r="G2448" s="293"/>
    </row>
    <row r="2449" spans="3:7" x14ac:dyDescent="0.2">
      <c r="C2449" s="293"/>
      <c r="D2449" s="280"/>
      <c r="E2449" s="280"/>
      <c r="F2449" s="280"/>
      <c r="G2449" s="293"/>
    </row>
    <row r="2450" spans="3:7" x14ac:dyDescent="0.2">
      <c r="C2450" s="293"/>
      <c r="D2450" s="280"/>
      <c r="E2450" s="280"/>
      <c r="F2450" s="280"/>
      <c r="G2450" s="293"/>
    </row>
    <row r="2451" spans="3:7" x14ac:dyDescent="0.2">
      <c r="C2451" s="293"/>
      <c r="D2451" s="280"/>
      <c r="E2451" s="280"/>
      <c r="F2451" s="280"/>
      <c r="G2451" s="293"/>
    </row>
    <row r="2452" spans="3:7" x14ac:dyDescent="0.2">
      <c r="C2452" s="293"/>
      <c r="D2452" s="280"/>
      <c r="E2452" s="280"/>
      <c r="F2452" s="280"/>
      <c r="G2452" s="293"/>
    </row>
    <row r="2453" spans="3:7" x14ac:dyDescent="0.2">
      <c r="C2453" s="293"/>
      <c r="D2453" s="280"/>
      <c r="E2453" s="280"/>
      <c r="F2453" s="280"/>
      <c r="G2453" s="293"/>
    </row>
    <row r="2454" spans="3:7" x14ac:dyDescent="0.2">
      <c r="C2454" s="293"/>
      <c r="D2454" s="280"/>
      <c r="E2454" s="280"/>
      <c r="F2454" s="280"/>
      <c r="G2454" s="293"/>
    </row>
    <row r="2455" spans="3:7" x14ac:dyDescent="0.2">
      <c r="C2455" s="293"/>
      <c r="D2455" s="280"/>
      <c r="E2455" s="280"/>
      <c r="F2455" s="280"/>
      <c r="G2455" s="293"/>
    </row>
    <row r="2456" spans="3:7" x14ac:dyDescent="0.2">
      <c r="C2456" s="293"/>
      <c r="D2456" s="280"/>
      <c r="E2456" s="280"/>
      <c r="F2456" s="280"/>
      <c r="G2456" s="293"/>
    </row>
    <row r="2457" spans="3:7" x14ac:dyDescent="0.2">
      <c r="C2457" s="293"/>
      <c r="D2457" s="280"/>
      <c r="E2457" s="280"/>
      <c r="F2457" s="280"/>
      <c r="G2457" s="293"/>
    </row>
    <row r="2458" spans="3:7" x14ac:dyDescent="0.2">
      <c r="C2458" s="293"/>
      <c r="D2458" s="280"/>
      <c r="E2458" s="280"/>
      <c r="F2458" s="280"/>
      <c r="G2458" s="293"/>
    </row>
    <row r="2459" spans="3:7" x14ac:dyDescent="0.2">
      <c r="C2459" s="293"/>
      <c r="D2459" s="280"/>
      <c r="E2459" s="280"/>
      <c r="F2459" s="280"/>
      <c r="G2459" s="293"/>
    </row>
    <row r="2460" spans="3:7" x14ac:dyDescent="0.2">
      <c r="C2460" s="293"/>
      <c r="D2460" s="280"/>
      <c r="E2460" s="280"/>
      <c r="F2460" s="280"/>
      <c r="G2460" s="293"/>
    </row>
    <row r="2461" spans="3:7" x14ac:dyDescent="0.2">
      <c r="C2461" s="293"/>
      <c r="D2461" s="280"/>
      <c r="E2461" s="280"/>
      <c r="F2461" s="280"/>
      <c r="G2461" s="293"/>
    </row>
    <row r="2462" spans="3:7" x14ac:dyDescent="0.2">
      <c r="C2462" s="293"/>
      <c r="D2462" s="280"/>
      <c r="E2462" s="280"/>
      <c r="F2462" s="280"/>
      <c r="G2462" s="293"/>
    </row>
    <row r="2463" spans="3:7" x14ac:dyDescent="0.2">
      <c r="C2463" s="293"/>
      <c r="D2463" s="280"/>
      <c r="E2463" s="280"/>
      <c r="F2463" s="280"/>
      <c r="G2463" s="293"/>
    </row>
    <row r="2464" spans="3:7" x14ac:dyDescent="0.2">
      <c r="C2464" s="293"/>
      <c r="D2464" s="280"/>
      <c r="E2464" s="280"/>
      <c r="F2464" s="280"/>
      <c r="G2464" s="293"/>
    </row>
    <row r="2465" spans="3:7" x14ac:dyDescent="0.2">
      <c r="C2465" s="293"/>
      <c r="D2465" s="280"/>
      <c r="E2465" s="280"/>
      <c r="F2465" s="280"/>
      <c r="G2465" s="293"/>
    </row>
    <row r="2466" spans="3:7" x14ac:dyDescent="0.2">
      <c r="C2466" s="293"/>
      <c r="D2466" s="280"/>
      <c r="E2466" s="280"/>
      <c r="F2466" s="280"/>
      <c r="G2466" s="293"/>
    </row>
    <row r="2467" spans="3:7" x14ac:dyDescent="0.2">
      <c r="C2467" s="293"/>
      <c r="D2467" s="280"/>
      <c r="E2467" s="280"/>
      <c r="F2467" s="280"/>
      <c r="G2467" s="293"/>
    </row>
    <row r="2468" spans="3:7" x14ac:dyDescent="0.2">
      <c r="C2468" s="293"/>
      <c r="D2468" s="280"/>
      <c r="E2468" s="280"/>
      <c r="F2468" s="280"/>
      <c r="G2468" s="293"/>
    </row>
    <row r="2469" spans="3:7" x14ac:dyDescent="0.2">
      <c r="C2469" s="293"/>
      <c r="D2469" s="280"/>
      <c r="E2469" s="280"/>
      <c r="F2469" s="280"/>
      <c r="G2469" s="293"/>
    </row>
    <row r="2470" spans="3:7" x14ac:dyDescent="0.2">
      <c r="C2470" s="293"/>
      <c r="D2470" s="280"/>
      <c r="E2470" s="280"/>
      <c r="F2470" s="280"/>
      <c r="G2470" s="293"/>
    </row>
    <row r="2471" spans="3:7" x14ac:dyDescent="0.2">
      <c r="C2471" s="293"/>
      <c r="D2471" s="280"/>
      <c r="E2471" s="280"/>
      <c r="F2471" s="280"/>
      <c r="G2471" s="293"/>
    </row>
    <row r="2472" spans="3:7" x14ac:dyDescent="0.2">
      <c r="C2472" s="293"/>
      <c r="D2472" s="280"/>
      <c r="E2472" s="280"/>
      <c r="F2472" s="280"/>
      <c r="G2472" s="293"/>
    </row>
    <row r="2473" spans="3:7" x14ac:dyDescent="0.2">
      <c r="C2473" s="293"/>
      <c r="D2473" s="280"/>
      <c r="E2473" s="280"/>
      <c r="F2473" s="280"/>
      <c r="G2473" s="293"/>
    </row>
    <row r="2474" spans="3:7" x14ac:dyDescent="0.2">
      <c r="C2474" s="293"/>
      <c r="D2474" s="280"/>
      <c r="E2474" s="280"/>
      <c r="F2474" s="280"/>
      <c r="G2474" s="293"/>
    </row>
    <row r="2475" spans="3:7" x14ac:dyDescent="0.2">
      <c r="C2475" s="293"/>
      <c r="D2475" s="280"/>
      <c r="E2475" s="280"/>
      <c r="F2475" s="280"/>
      <c r="G2475" s="293"/>
    </row>
    <row r="2476" spans="3:7" x14ac:dyDescent="0.2">
      <c r="C2476" s="293"/>
      <c r="D2476" s="280"/>
      <c r="E2476" s="280"/>
      <c r="F2476" s="280"/>
      <c r="G2476" s="293"/>
    </row>
    <row r="2477" spans="3:7" x14ac:dyDescent="0.2">
      <c r="C2477" s="293"/>
      <c r="D2477" s="280"/>
      <c r="E2477" s="280"/>
      <c r="F2477" s="280"/>
      <c r="G2477" s="293"/>
    </row>
    <row r="2478" spans="3:7" x14ac:dyDescent="0.2">
      <c r="C2478" s="293"/>
      <c r="D2478" s="280"/>
      <c r="E2478" s="280"/>
      <c r="F2478" s="280"/>
      <c r="G2478" s="293"/>
    </row>
    <row r="2479" spans="3:7" x14ac:dyDescent="0.2">
      <c r="C2479" s="293"/>
      <c r="D2479" s="280"/>
      <c r="E2479" s="280"/>
      <c r="F2479" s="280"/>
      <c r="G2479" s="293"/>
    </row>
    <row r="2480" spans="3:7" x14ac:dyDescent="0.2">
      <c r="C2480" s="293"/>
      <c r="D2480" s="280"/>
      <c r="E2480" s="280"/>
      <c r="F2480" s="280"/>
      <c r="G2480" s="293"/>
    </row>
    <row r="2481" spans="3:7" x14ac:dyDescent="0.2">
      <c r="C2481" s="293"/>
      <c r="D2481" s="280"/>
      <c r="E2481" s="280"/>
      <c r="F2481" s="280"/>
      <c r="G2481" s="293"/>
    </row>
    <row r="2482" spans="3:7" x14ac:dyDescent="0.2">
      <c r="C2482" s="293"/>
      <c r="D2482" s="280"/>
      <c r="E2482" s="280"/>
      <c r="F2482" s="280"/>
      <c r="G2482" s="293"/>
    </row>
    <row r="2483" spans="3:7" x14ac:dyDescent="0.2">
      <c r="C2483" s="293"/>
      <c r="D2483" s="280"/>
      <c r="E2483" s="280"/>
      <c r="F2483" s="280"/>
      <c r="G2483" s="293"/>
    </row>
    <row r="2484" spans="3:7" x14ac:dyDescent="0.2">
      <c r="C2484" s="293"/>
      <c r="D2484" s="280"/>
      <c r="E2484" s="280"/>
      <c r="F2484" s="280"/>
      <c r="G2484" s="293"/>
    </row>
    <row r="2485" spans="3:7" x14ac:dyDescent="0.2">
      <c r="C2485" s="293"/>
      <c r="D2485" s="280"/>
      <c r="E2485" s="280"/>
      <c r="F2485" s="280"/>
      <c r="G2485" s="293"/>
    </row>
    <row r="2486" spans="3:7" x14ac:dyDescent="0.2">
      <c r="C2486" s="293"/>
      <c r="D2486" s="280"/>
      <c r="E2486" s="280"/>
      <c r="F2486" s="280"/>
      <c r="G2486" s="293"/>
    </row>
    <row r="2487" spans="3:7" x14ac:dyDescent="0.2">
      <c r="C2487" s="293"/>
      <c r="D2487" s="280"/>
      <c r="E2487" s="280"/>
      <c r="F2487" s="280"/>
      <c r="G2487" s="293"/>
    </row>
    <row r="2488" spans="3:7" x14ac:dyDescent="0.2">
      <c r="C2488" s="293"/>
      <c r="D2488" s="280"/>
      <c r="E2488" s="280"/>
      <c r="F2488" s="280"/>
      <c r="G2488" s="293"/>
    </row>
    <row r="2489" spans="3:7" x14ac:dyDescent="0.2">
      <c r="C2489" s="293"/>
      <c r="D2489" s="280"/>
      <c r="E2489" s="280"/>
      <c r="F2489" s="280"/>
      <c r="G2489" s="293"/>
    </row>
    <row r="2490" spans="3:7" x14ac:dyDescent="0.2">
      <c r="C2490" s="293"/>
      <c r="D2490" s="280"/>
      <c r="E2490" s="280"/>
      <c r="F2490" s="280"/>
      <c r="G2490" s="293"/>
    </row>
    <row r="2491" spans="3:7" x14ac:dyDescent="0.2">
      <c r="C2491" s="293"/>
      <c r="D2491" s="280"/>
      <c r="E2491" s="280"/>
      <c r="F2491" s="280"/>
      <c r="G2491" s="293"/>
    </row>
    <row r="2492" spans="3:7" x14ac:dyDescent="0.2">
      <c r="C2492" s="293"/>
      <c r="D2492" s="280"/>
      <c r="E2492" s="280"/>
      <c r="F2492" s="280"/>
      <c r="G2492" s="293"/>
    </row>
    <row r="2493" spans="3:7" x14ac:dyDescent="0.2">
      <c r="C2493" s="293"/>
      <c r="D2493" s="280"/>
      <c r="E2493" s="280"/>
      <c r="F2493" s="280"/>
      <c r="G2493" s="293"/>
    </row>
    <row r="2494" spans="3:7" x14ac:dyDescent="0.2">
      <c r="C2494" s="293"/>
      <c r="D2494" s="280"/>
      <c r="E2494" s="280"/>
      <c r="F2494" s="280"/>
      <c r="G2494" s="293"/>
    </row>
    <row r="2495" spans="3:7" x14ac:dyDescent="0.2">
      <c r="C2495" s="293"/>
      <c r="D2495" s="280"/>
      <c r="E2495" s="280"/>
      <c r="F2495" s="280"/>
      <c r="G2495" s="293"/>
    </row>
    <row r="2496" spans="3:7" x14ac:dyDescent="0.2">
      <c r="C2496" s="293"/>
      <c r="D2496" s="280"/>
      <c r="E2496" s="280"/>
      <c r="F2496" s="280"/>
      <c r="G2496" s="293"/>
    </row>
    <row r="2497" spans="3:7" x14ac:dyDescent="0.2">
      <c r="C2497" s="293"/>
      <c r="D2497" s="280"/>
      <c r="E2497" s="280"/>
      <c r="F2497" s="280"/>
      <c r="G2497" s="293"/>
    </row>
    <row r="2498" spans="3:7" x14ac:dyDescent="0.2">
      <c r="C2498" s="293"/>
      <c r="D2498" s="280"/>
      <c r="E2498" s="280"/>
      <c r="F2498" s="280"/>
      <c r="G2498" s="293"/>
    </row>
    <row r="2499" spans="3:7" x14ac:dyDescent="0.2">
      <c r="C2499" s="293"/>
      <c r="D2499" s="280"/>
      <c r="E2499" s="280"/>
      <c r="F2499" s="280"/>
      <c r="G2499" s="293"/>
    </row>
    <row r="2500" spans="3:7" x14ac:dyDescent="0.2">
      <c r="C2500" s="293"/>
      <c r="D2500" s="280"/>
      <c r="E2500" s="280"/>
      <c r="F2500" s="280"/>
      <c r="G2500" s="293"/>
    </row>
    <row r="2501" spans="3:7" x14ac:dyDescent="0.2">
      <c r="C2501" s="293"/>
      <c r="D2501" s="280"/>
      <c r="E2501" s="280"/>
      <c r="F2501" s="280"/>
      <c r="G2501" s="293"/>
    </row>
    <row r="2502" spans="3:7" x14ac:dyDescent="0.2">
      <c r="C2502" s="293"/>
      <c r="D2502" s="280"/>
      <c r="E2502" s="280"/>
      <c r="F2502" s="280"/>
      <c r="G2502" s="293"/>
    </row>
    <row r="2503" spans="3:7" x14ac:dyDescent="0.2">
      <c r="C2503" s="293"/>
      <c r="D2503" s="280"/>
      <c r="E2503" s="280"/>
      <c r="F2503" s="280"/>
      <c r="G2503" s="293"/>
    </row>
    <row r="2504" spans="3:7" x14ac:dyDescent="0.2">
      <c r="C2504" s="293"/>
      <c r="D2504" s="280"/>
      <c r="E2504" s="280"/>
      <c r="F2504" s="280"/>
      <c r="G2504" s="293"/>
    </row>
    <row r="2505" spans="3:7" x14ac:dyDescent="0.2">
      <c r="C2505" s="293"/>
      <c r="D2505" s="280"/>
      <c r="E2505" s="280"/>
      <c r="F2505" s="280"/>
      <c r="G2505" s="293"/>
    </row>
    <row r="2506" spans="3:7" x14ac:dyDescent="0.2">
      <c r="C2506" s="293"/>
      <c r="D2506" s="280"/>
      <c r="E2506" s="280"/>
      <c r="F2506" s="280"/>
      <c r="G2506" s="293"/>
    </row>
    <row r="2507" spans="3:7" x14ac:dyDescent="0.2">
      <c r="C2507" s="293"/>
      <c r="D2507" s="280"/>
      <c r="E2507" s="280"/>
      <c r="F2507" s="280"/>
      <c r="G2507" s="293"/>
    </row>
    <row r="2508" spans="3:7" x14ac:dyDescent="0.2">
      <c r="C2508" s="293"/>
      <c r="D2508" s="280"/>
      <c r="E2508" s="280"/>
      <c r="F2508" s="280"/>
      <c r="G2508" s="293"/>
    </row>
    <row r="2509" spans="3:7" x14ac:dyDescent="0.2">
      <c r="C2509" s="293"/>
      <c r="D2509" s="280"/>
      <c r="E2509" s="280"/>
      <c r="F2509" s="280"/>
      <c r="G2509" s="293"/>
    </row>
    <row r="2510" spans="3:7" x14ac:dyDescent="0.2">
      <c r="C2510" s="293"/>
      <c r="D2510" s="280"/>
      <c r="E2510" s="280"/>
      <c r="F2510" s="280"/>
      <c r="G2510" s="293"/>
    </row>
    <row r="2511" spans="3:7" x14ac:dyDescent="0.2">
      <c r="C2511" s="293"/>
      <c r="D2511" s="280"/>
      <c r="E2511" s="280"/>
      <c r="F2511" s="280"/>
      <c r="G2511" s="293"/>
    </row>
    <row r="2512" spans="3:7" x14ac:dyDescent="0.2">
      <c r="C2512" s="293"/>
      <c r="D2512" s="280"/>
      <c r="E2512" s="280"/>
      <c r="F2512" s="280"/>
      <c r="G2512" s="293"/>
    </row>
    <row r="2513" spans="3:7" x14ac:dyDescent="0.2">
      <c r="C2513" s="293"/>
      <c r="D2513" s="280"/>
      <c r="E2513" s="280"/>
      <c r="F2513" s="280"/>
      <c r="G2513" s="293"/>
    </row>
    <row r="2514" spans="3:7" x14ac:dyDescent="0.2">
      <c r="C2514" s="293"/>
      <c r="D2514" s="280"/>
      <c r="E2514" s="280"/>
      <c r="F2514" s="280"/>
      <c r="G2514" s="293"/>
    </row>
    <row r="2515" spans="3:7" x14ac:dyDescent="0.2">
      <c r="C2515" s="293"/>
      <c r="D2515" s="280"/>
      <c r="E2515" s="280"/>
      <c r="F2515" s="280"/>
      <c r="G2515" s="293"/>
    </row>
    <row r="2516" spans="3:7" x14ac:dyDescent="0.2">
      <c r="C2516" s="293"/>
      <c r="D2516" s="280"/>
      <c r="E2516" s="280"/>
      <c r="F2516" s="280"/>
      <c r="G2516" s="293"/>
    </row>
    <row r="2517" spans="3:7" x14ac:dyDescent="0.2">
      <c r="C2517" s="293"/>
      <c r="D2517" s="280"/>
      <c r="E2517" s="280"/>
      <c r="F2517" s="280"/>
      <c r="G2517" s="293"/>
    </row>
    <row r="2518" spans="3:7" x14ac:dyDescent="0.2">
      <c r="C2518" s="293"/>
      <c r="D2518" s="280"/>
      <c r="E2518" s="280"/>
      <c r="F2518" s="280"/>
      <c r="G2518" s="293"/>
    </row>
    <row r="2519" spans="3:7" x14ac:dyDescent="0.2">
      <c r="C2519" s="293"/>
      <c r="D2519" s="280"/>
      <c r="E2519" s="280"/>
      <c r="F2519" s="280"/>
      <c r="G2519" s="293"/>
    </row>
    <row r="2520" spans="3:7" x14ac:dyDescent="0.2">
      <c r="C2520" s="293"/>
      <c r="D2520" s="280"/>
      <c r="E2520" s="280"/>
      <c r="F2520" s="280"/>
      <c r="G2520" s="293"/>
    </row>
    <row r="2521" spans="3:7" x14ac:dyDescent="0.2">
      <c r="C2521" s="293"/>
      <c r="D2521" s="280"/>
      <c r="E2521" s="280"/>
      <c r="F2521" s="280"/>
      <c r="G2521" s="293"/>
    </row>
    <row r="2522" spans="3:7" x14ac:dyDescent="0.2">
      <c r="C2522" s="293"/>
      <c r="D2522" s="280"/>
      <c r="E2522" s="280"/>
      <c r="F2522" s="280"/>
      <c r="G2522" s="293"/>
    </row>
    <row r="2523" spans="3:7" x14ac:dyDescent="0.2">
      <c r="C2523" s="293"/>
      <c r="D2523" s="280"/>
      <c r="E2523" s="280"/>
      <c r="F2523" s="280"/>
      <c r="G2523" s="293"/>
    </row>
    <row r="2524" spans="3:7" x14ac:dyDescent="0.2">
      <c r="C2524" s="293"/>
      <c r="D2524" s="280"/>
      <c r="E2524" s="280"/>
      <c r="F2524" s="280"/>
      <c r="G2524" s="293"/>
    </row>
    <row r="2525" spans="3:7" x14ac:dyDescent="0.2">
      <c r="C2525" s="293"/>
      <c r="D2525" s="280"/>
      <c r="E2525" s="280"/>
      <c r="F2525" s="280"/>
      <c r="G2525" s="293"/>
    </row>
    <row r="2526" spans="3:7" x14ac:dyDescent="0.2">
      <c r="C2526" s="293"/>
      <c r="D2526" s="280"/>
      <c r="E2526" s="280"/>
      <c r="F2526" s="280"/>
      <c r="G2526" s="293"/>
    </row>
    <row r="2527" spans="3:7" x14ac:dyDescent="0.2">
      <c r="C2527" s="293"/>
      <c r="D2527" s="280"/>
      <c r="E2527" s="280"/>
      <c r="F2527" s="280"/>
      <c r="G2527" s="293"/>
    </row>
    <row r="2528" spans="3:7" x14ac:dyDescent="0.2">
      <c r="C2528" s="293"/>
      <c r="D2528" s="280"/>
      <c r="E2528" s="280"/>
      <c r="F2528" s="280"/>
      <c r="G2528" s="293"/>
    </row>
    <row r="2529" spans="3:7" x14ac:dyDescent="0.2">
      <c r="C2529" s="293"/>
      <c r="D2529" s="280"/>
      <c r="E2529" s="280"/>
      <c r="F2529" s="280"/>
      <c r="G2529" s="293"/>
    </row>
    <row r="2530" spans="3:7" x14ac:dyDescent="0.2">
      <c r="C2530" s="293"/>
      <c r="D2530" s="280"/>
      <c r="E2530" s="280"/>
      <c r="F2530" s="280"/>
      <c r="G2530" s="293"/>
    </row>
    <row r="2531" spans="3:7" x14ac:dyDescent="0.2">
      <c r="C2531" s="293"/>
      <c r="D2531" s="280"/>
      <c r="E2531" s="280"/>
      <c r="F2531" s="280"/>
      <c r="G2531" s="293"/>
    </row>
    <row r="2532" spans="3:7" x14ac:dyDescent="0.2">
      <c r="C2532" s="293"/>
      <c r="D2532" s="280"/>
      <c r="E2532" s="280"/>
      <c r="F2532" s="280"/>
      <c r="G2532" s="293"/>
    </row>
    <row r="2533" spans="3:7" x14ac:dyDescent="0.2">
      <c r="C2533" s="293"/>
      <c r="D2533" s="280"/>
      <c r="E2533" s="280"/>
      <c r="F2533" s="280"/>
      <c r="G2533" s="293"/>
    </row>
    <row r="2534" spans="3:7" x14ac:dyDescent="0.2">
      <c r="C2534" s="293"/>
      <c r="D2534" s="280"/>
      <c r="E2534" s="280"/>
      <c r="F2534" s="280"/>
      <c r="G2534" s="293"/>
    </row>
    <row r="2535" spans="3:7" x14ac:dyDescent="0.2">
      <c r="C2535" s="293"/>
      <c r="D2535" s="280"/>
      <c r="E2535" s="280"/>
      <c r="F2535" s="280"/>
      <c r="G2535" s="293"/>
    </row>
    <row r="2536" spans="3:7" x14ac:dyDescent="0.2">
      <c r="C2536" s="293"/>
      <c r="D2536" s="280"/>
      <c r="E2536" s="280"/>
      <c r="F2536" s="280"/>
      <c r="G2536" s="293"/>
    </row>
    <row r="2537" spans="3:7" x14ac:dyDescent="0.2">
      <c r="C2537" s="293"/>
      <c r="D2537" s="280"/>
      <c r="E2537" s="280"/>
      <c r="F2537" s="280"/>
      <c r="G2537" s="293"/>
    </row>
    <row r="2538" spans="3:7" x14ac:dyDescent="0.2">
      <c r="C2538" s="293"/>
      <c r="D2538" s="280"/>
      <c r="E2538" s="280"/>
      <c r="F2538" s="280"/>
      <c r="G2538" s="293"/>
    </row>
    <row r="2539" spans="3:7" x14ac:dyDescent="0.2">
      <c r="C2539" s="293"/>
      <c r="D2539" s="280"/>
      <c r="E2539" s="280"/>
      <c r="F2539" s="280"/>
      <c r="G2539" s="293"/>
    </row>
    <row r="2540" spans="3:7" x14ac:dyDescent="0.2">
      <c r="C2540" s="293"/>
      <c r="D2540" s="280"/>
      <c r="E2540" s="280"/>
      <c r="F2540" s="280"/>
      <c r="G2540" s="293"/>
    </row>
    <row r="2541" spans="3:7" x14ac:dyDescent="0.2">
      <c r="C2541" s="293"/>
      <c r="D2541" s="280"/>
      <c r="E2541" s="280"/>
      <c r="F2541" s="280"/>
      <c r="G2541" s="293"/>
    </row>
    <row r="2542" spans="3:7" x14ac:dyDescent="0.2">
      <c r="C2542" s="293"/>
      <c r="D2542" s="280"/>
      <c r="E2542" s="280"/>
      <c r="F2542" s="280"/>
      <c r="G2542" s="293"/>
    </row>
    <row r="2543" spans="3:7" x14ac:dyDescent="0.2">
      <c r="C2543" s="293"/>
      <c r="D2543" s="280"/>
      <c r="E2543" s="280"/>
      <c r="F2543" s="280"/>
      <c r="G2543" s="293"/>
    </row>
    <row r="2544" spans="3:7" x14ac:dyDescent="0.2">
      <c r="C2544" s="293"/>
      <c r="D2544" s="280"/>
      <c r="E2544" s="280"/>
      <c r="F2544" s="280"/>
      <c r="G2544" s="293"/>
    </row>
    <row r="2545" spans="3:7" x14ac:dyDescent="0.2">
      <c r="C2545" s="293"/>
      <c r="D2545" s="280"/>
      <c r="E2545" s="280"/>
      <c r="F2545" s="280"/>
      <c r="G2545" s="293"/>
    </row>
    <row r="2546" spans="3:7" x14ac:dyDescent="0.2">
      <c r="C2546" s="293"/>
      <c r="D2546" s="280"/>
      <c r="E2546" s="280"/>
      <c r="F2546" s="280"/>
      <c r="G2546" s="293"/>
    </row>
    <row r="2547" spans="3:7" x14ac:dyDescent="0.2">
      <c r="C2547" s="293"/>
      <c r="D2547" s="280"/>
      <c r="E2547" s="280"/>
      <c r="F2547" s="280"/>
      <c r="G2547" s="293"/>
    </row>
    <row r="2548" spans="3:7" x14ac:dyDescent="0.2">
      <c r="C2548" s="293"/>
      <c r="D2548" s="280"/>
      <c r="E2548" s="280"/>
      <c r="F2548" s="280"/>
      <c r="G2548" s="293"/>
    </row>
    <row r="2549" spans="3:7" x14ac:dyDescent="0.2">
      <c r="C2549" s="293"/>
      <c r="D2549" s="280"/>
      <c r="E2549" s="280"/>
      <c r="F2549" s="280"/>
      <c r="G2549" s="293"/>
    </row>
    <row r="2550" spans="3:7" x14ac:dyDescent="0.2">
      <c r="C2550" s="293"/>
      <c r="D2550" s="280"/>
      <c r="E2550" s="280"/>
      <c r="F2550" s="280"/>
      <c r="G2550" s="293"/>
    </row>
    <row r="2551" spans="3:7" x14ac:dyDescent="0.2">
      <c r="C2551" s="293"/>
      <c r="D2551" s="280"/>
      <c r="E2551" s="280"/>
      <c r="F2551" s="280"/>
      <c r="G2551" s="293"/>
    </row>
    <row r="2552" spans="3:7" x14ac:dyDescent="0.2">
      <c r="C2552" s="293"/>
      <c r="D2552" s="280"/>
      <c r="E2552" s="280"/>
      <c r="F2552" s="280"/>
      <c r="G2552" s="293"/>
    </row>
    <row r="2553" spans="3:7" x14ac:dyDescent="0.2">
      <c r="C2553" s="293"/>
      <c r="D2553" s="280"/>
      <c r="E2553" s="280"/>
      <c r="F2553" s="280"/>
      <c r="G2553" s="293"/>
    </row>
    <row r="2554" spans="3:7" x14ac:dyDescent="0.2">
      <c r="C2554" s="293"/>
      <c r="D2554" s="280"/>
      <c r="E2554" s="280"/>
      <c r="F2554" s="280"/>
      <c r="G2554" s="293"/>
    </row>
    <row r="2555" spans="3:7" x14ac:dyDescent="0.2">
      <c r="C2555" s="293"/>
      <c r="D2555" s="280"/>
      <c r="E2555" s="280"/>
      <c r="F2555" s="280"/>
      <c r="G2555" s="293"/>
    </row>
    <row r="2556" spans="3:7" x14ac:dyDescent="0.2">
      <c r="C2556" s="293"/>
      <c r="D2556" s="280"/>
      <c r="E2556" s="280"/>
      <c r="F2556" s="280"/>
      <c r="G2556" s="293"/>
    </row>
    <row r="2557" spans="3:7" x14ac:dyDescent="0.2">
      <c r="C2557" s="293"/>
      <c r="D2557" s="280"/>
      <c r="E2557" s="280"/>
      <c r="F2557" s="280"/>
      <c r="G2557" s="293"/>
    </row>
    <row r="2558" spans="3:7" x14ac:dyDescent="0.2">
      <c r="C2558" s="293"/>
      <c r="D2558" s="280"/>
      <c r="E2558" s="280"/>
      <c r="F2558" s="280"/>
      <c r="G2558" s="293"/>
    </row>
    <row r="2559" spans="3:7" x14ac:dyDescent="0.2">
      <c r="C2559" s="293"/>
      <c r="D2559" s="280"/>
      <c r="E2559" s="280"/>
      <c r="F2559" s="280"/>
      <c r="G2559" s="293"/>
    </row>
    <row r="2560" spans="3:7" x14ac:dyDescent="0.2">
      <c r="C2560" s="293"/>
      <c r="D2560" s="280"/>
      <c r="E2560" s="280"/>
      <c r="F2560" s="280"/>
      <c r="G2560" s="293"/>
    </row>
    <row r="2561" spans="3:7" x14ac:dyDescent="0.2">
      <c r="C2561" s="293"/>
      <c r="D2561" s="280"/>
      <c r="E2561" s="280"/>
      <c r="F2561" s="280"/>
      <c r="G2561" s="293"/>
    </row>
    <row r="2562" spans="3:7" x14ac:dyDescent="0.2">
      <c r="C2562" s="293"/>
      <c r="D2562" s="280"/>
      <c r="E2562" s="280"/>
      <c r="F2562" s="280"/>
      <c r="G2562" s="293"/>
    </row>
    <row r="2563" spans="3:7" x14ac:dyDescent="0.2">
      <c r="C2563" s="293"/>
      <c r="D2563" s="280"/>
      <c r="E2563" s="280"/>
      <c r="F2563" s="280"/>
      <c r="G2563" s="293"/>
    </row>
    <row r="2564" spans="3:7" x14ac:dyDescent="0.2">
      <c r="C2564" s="293"/>
      <c r="D2564" s="280"/>
      <c r="E2564" s="280"/>
      <c r="F2564" s="280"/>
      <c r="G2564" s="293"/>
    </row>
    <row r="2565" spans="3:7" x14ac:dyDescent="0.2">
      <c r="C2565" s="293"/>
      <c r="D2565" s="280"/>
      <c r="E2565" s="280"/>
      <c r="F2565" s="280"/>
      <c r="G2565" s="293"/>
    </row>
    <row r="2566" spans="3:7" x14ac:dyDescent="0.2">
      <c r="C2566" s="293"/>
      <c r="D2566" s="280"/>
      <c r="E2566" s="280"/>
      <c r="F2566" s="280"/>
      <c r="G2566" s="293"/>
    </row>
    <row r="2567" spans="3:7" x14ac:dyDescent="0.2">
      <c r="C2567" s="293"/>
      <c r="D2567" s="280"/>
      <c r="E2567" s="280"/>
      <c r="F2567" s="280"/>
      <c r="G2567" s="293"/>
    </row>
    <row r="2568" spans="3:7" x14ac:dyDescent="0.2">
      <c r="C2568" s="293"/>
      <c r="D2568" s="280"/>
      <c r="E2568" s="280"/>
      <c r="F2568" s="280"/>
      <c r="G2568" s="293"/>
    </row>
    <row r="2569" spans="3:7" x14ac:dyDescent="0.2">
      <c r="C2569" s="293"/>
      <c r="D2569" s="280"/>
      <c r="E2569" s="280"/>
      <c r="F2569" s="280"/>
      <c r="G2569" s="293"/>
    </row>
    <row r="2570" spans="3:7" x14ac:dyDescent="0.2">
      <c r="C2570" s="293"/>
      <c r="D2570" s="280"/>
      <c r="E2570" s="280"/>
      <c r="F2570" s="280"/>
      <c r="G2570" s="293"/>
    </row>
    <row r="2571" spans="3:7" x14ac:dyDescent="0.2">
      <c r="C2571" s="293"/>
      <c r="D2571" s="280"/>
      <c r="E2571" s="280"/>
      <c r="F2571" s="280"/>
      <c r="G2571" s="293"/>
    </row>
    <row r="2572" spans="3:7" x14ac:dyDescent="0.2">
      <c r="C2572" s="293"/>
      <c r="D2572" s="280"/>
      <c r="E2572" s="280"/>
      <c r="F2572" s="280"/>
      <c r="G2572" s="293"/>
    </row>
    <row r="2573" spans="3:7" x14ac:dyDescent="0.2">
      <c r="C2573" s="293"/>
      <c r="D2573" s="280"/>
      <c r="E2573" s="280"/>
      <c r="F2573" s="280"/>
      <c r="G2573" s="293"/>
    </row>
    <row r="2574" spans="3:7" x14ac:dyDescent="0.2">
      <c r="C2574" s="293"/>
      <c r="D2574" s="280"/>
      <c r="E2574" s="280"/>
      <c r="F2574" s="280"/>
      <c r="G2574" s="293"/>
    </row>
    <row r="2575" spans="3:7" x14ac:dyDescent="0.2">
      <c r="C2575" s="293"/>
      <c r="D2575" s="280"/>
      <c r="E2575" s="280"/>
      <c r="F2575" s="280"/>
      <c r="G2575" s="293"/>
    </row>
    <row r="2576" spans="3:7" x14ac:dyDescent="0.2">
      <c r="C2576" s="293"/>
      <c r="D2576" s="280"/>
      <c r="E2576" s="280"/>
      <c r="F2576" s="280"/>
      <c r="G2576" s="293"/>
    </row>
    <row r="2577" spans="3:7" x14ac:dyDescent="0.2">
      <c r="C2577" s="293"/>
      <c r="D2577" s="280"/>
      <c r="E2577" s="280"/>
      <c r="F2577" s="280"/>
      <c r="G2577" s="293"/>
    </row>
    <row r="2578" spans="3:7" x14ac:dyDescent="0.2">
      <c r="C2578" s="293"/>
      <c r="D2578" s="280"/>
      <c r="E2578" s="280"/>
      <c r="F2578" s="280"/>
      <c r="G2578" s="293"/>
    </row>
    <row r="2579" spans="3:7" x14ac:dyDescent="0.2">
      <c r="C2579" s="293"/>
      <c r="D2579" s="280"/>
      <c r="E2579" s="280"/>
      <c r="F2579" s="280"/>
      <c r="G2579" s="293"/>
    </row>
    <row r="2580" spans="3:7" x14ac:dyDescent="0.2">
      <c r="C2580" s="293"/>
      <c r="D2580" s="280"/>
      <c r="E2580" s="280"/>
      <c r="F2580" s="280"/>
      <c r="G2580" s="293"/>
    </row>
    <row r="2581" spans="3:7" x14ac:dyDescent="0.2">
      <c r="C2581" s="293"/>
      <c r="D2581" s="280"/>
      <c r="E2581" s="280"/>
      <c r="F2581" s="280"/>
      <c r="G2581" s="293"/>
    </row>
    <row r="2582" spans="3:7" x14ac:dyDescent="0.2">
      <c r="C2582" s="293"/>
      <c r="D2582" s="280"/>
      <c r="E2582" s="280"/>
      <c r="F2582" s="280"/>
      <c r="G2582" s="293"/>
    </row>
    <row r="2583" spans="3:7" x14ac:dyDescent="0.2">
      <c r="C2583" s="293"/>
      <c r="D2583" s="280"/>
      <c r="E2583" s="280"/>
      <c r="F2583" s="280"/>
      <c r="G2583" s="293"/>
    </row>
    <row r="2584" spans="3:7" x14ac:dyDescent="0.2">
      <c r="C2584" s="293"/>
      <c r="D2584" s="280"/>
      <c r="E2584" s="280"/>
      <c r="F2584" s="280"/>
      <c r="G2584" s="293"/>
    </row>
    <row r="2585" spans="3:7" x14ac:dyDescent="0.2">
      <c r="C2585" s="293"/>
      <c r="D2585" s="280"/>
      <c r="E2585" s="280"/>
      <c r="F2585" s="280"/>
      <c r="G2585" s="293"/>
    </row>
    <row r="2586" spans="3:7" x14ac:dyDescent="0.2">
      <c r="C2586" s="293"/>
      <c r="D2586" s="280"/>
      <c r="E2586" s="280"/>
      <c r="F2586" s="280"/>
      <c r="G2586" s="293"/>
    </row>
    <row r="2587" spans="3:7" x14ac:dyDescent="0.2">
      <c r="C2587" s="293"/>
      <c r="D2587" s="280"/>
      <c r="E2587" s="280"/>
      <c r="F2587" s="280"/>
      <c r="G2587" s="293"/>
    </row>
    <row r="2588" spans="3:7" x14ac:dyDescent="0.2">
      <c r="C2588" s="293"/>
      <c r="D2588" s="280"/>
      <c r="E2588" s="280"/>
      <c r="F2588" s="280"/>
      <c r="G2588" s="293"/>
    </row>
    <row r="2589" spans="3:7" x14ac:dyDescent="0.2">
      <c r="C2589" s="293"/>
      <c r="D2589" s="280"/>
      <c r="E2589" s="280"/>
      <c r="F2589" s="280"/>
      <c r="G2589" s="293"/>
    </row>
    <row r="2590" spans="3:7" x14ac:dyDescent="0.2">
      <c r="C2590" s="293"/>
      <c r="D2590" s="280"/>
      <c r="E2590" s="280"/>
      <c r="F2590" s="280"/>
      <c r="G2590" s="293"/>
    </row>
    <row r="2591" spans="3:7" x14ac:dyDescent="0.2">
      <c r="C2591" s="293"/>
      <c r="D2591" s="280"/>
      <c r="E2591" s="280"/>
      <c r="F2591" s="280"/>
      <c r="G2591" s="293"/>
    </row>
    <row r="2592" spans="3:7" x14ac:dyDescent="0.2">
      <c r="C2592" s="293"/>
      <c r="D2592" s="280"/>
      <c r="E2592" s="280"/>
      <c r="F2592" s="280"/>
      <c r="G2592" s="293"/>
    </row>
    <row r="2593" spans="3:7" x14ac:dyDescent="0.2">
      <c r="C2593" s="293"/>
      <c r="D2593" s="280"/>
      <c r="E2593" s="280"/>
      <c r="F2593" s="280"/>
      <c r="G2593" s="293"/>
    </row>
    <row r="2594" spans="3:7" x14ac:dyDescent="0.2">
      <c r="C2594" s="293"/>
      <c r="D2594" s="280"/>
      <c r="E2594" s="280"/>
      <c r="F2594" s="280"/>
      <c r="G2594" s="293"/>
    </row>
    <row r="2595" spans="3:7" x14ac:dyDescent="0.2">
      <c r="C2595" s="293"/>
      <c r="D2595" s="280"/>
      <c r="E2595" s="280"/>
      <c r="F2595" s="280"/>
      <c r="G2595" s="293"/>
    </row>
    <row r="2596" spans="3:7" x14ac:dyDescent="0.2">
      <c r="C2596" s="293"/>
      <c r="D2596" s="280"/>
      <c r="E2596" s="280"/>
      <c r="F2596" s="280"/>
      <c r="G2596" s="293"/>
    </row>
    <row r="2597" spans="3:7" x14ac:dyDescent="0.2">
      <c r="C2597" s="293"/>
      <c r="D2597" s="280"/>
      <c r="E2597" s="280"/>
      <c r="F2597" s="280"/>
      <c r="G2597" s="293"/>
    </row>
    <row r="2598" spans="3:7" x14ac:dyDescent="0.2">
      <c r="C2598" s="293"/>
      <c r="D2598" s="280"/>
      <c r="E2598" s="280"/>
      <c r="F2598" s="280"/>
      <c r="G2598" s="293"/>
    </row>
    <row r="2599" spans="3:7" x14ac:dyDescent="0.2">
      <c r="C2599" s="293"/>
      <c r="D2599" s="280"/>
      <c r="E2599" s="280"/>
      <c r="F2599" s="280"/>
      <c r="G2599" s="293"/>
    </row>
    <row r="2600" spans="3:7" x14ac:dyDescent="0.2">
      <c r="C2600" s="293"/>
      <c r="D2600" s="280"/>
      <c r="E2600" s="280"/>
      <c r="F2600" s="280"/>
      <c r="G2600" s="293"/>
    </row>
    <row r="2601" spans="3:7" x14ac:dyDescent="0.2">
      <c r="C2601" s="293"/>
      <c r="D2601" s="280"/>
      <c r="E2601" s="280"/>
      <c r="F2601" s="280"/>
      <c r="G2601" s="293"/>
    </row>
    <row r="2602" spans="3:7" x14ac:dyDescent="0.2">
      <c r="C2602" s="293"/>
      <c r="D2602" s="280"/>
      <c r="E2602" s="280"/>
      <c r="F2602" s="280"/>
      <c r="G2602" s="293"/>
    </row>
    <row r="2603" spans="3:7" x14ac:dyDescent="0.2">
      <c r="C2603" s="293"/>
      <c r="D2603" s="280"/>
      <c r="E2603" s="280"/>
      <c r="F2603" s="280"/>
      <c r="G2603" s="293"/>
    </row>
    <row r="2604" spans="3:7" x14ac:dyDescent="0.2">
      <c r="C2604" s="293"/>
      <c r="D2604" s="280"/>
      <c r="E2604" s="280"/>
      <c r="F2604" s="280"/>
      <c r="G2604" s="293"/>
    </row>
    <row r="2605" spans="3:7" x14ac:dyDescent="0.2">
      <c r="C2605" s="293"/>
      <c r="D2605" s="280"/>
      <c r="E2605" s="280"/>
      <c r="F2605" s="280"/>
      <c r="G2605" s="293"/>
    </row>
    <row r="2606" spans="3:7" x14ac:dyDescent="0.2">
      <c r="C2606" s="293"/>
      <c r="D2606" s="280"/>
      <c r="E2606" s="280"/>
      <c r="F2606" s="280"/>
      <c r="G2606" s="293"/>
    </row>
    <row r="2607" spans="3:7" x14ac:dyDescent="0.2">
      <c r="C2607" s="293"/>
      <c r="D2607" s="280"/>
      <c r="E2607" s="280"/>
      <c r="F2607" s="280"/>
      <c r="G2607" s="293"/>
    </row>
    <row r="2608" spans="3:7" x14ac:dyDescent="0.2">
      <c r="C2608" s="293"/>
      <c r="D2608" s="280"/>
      <c r="E2608" s="280"/>
      <c r="F2608" s="280"/>
      <c r="G2608" s="293"/>
    </row>
    <row r="2609" spans="3:7" x14ac:dyDescent="0.2">
      <c r="C2609" s="293"/>
      <c r="D2609" s="280"/>
      <c r="E2609" s="280"/>
      <c r="F2609" s="280"/>
      <c r="G2609" s="293"/>
    </row>
    <row r="2610" spans="3:7" x14ac:dyDescent="0.2">
      <c r="C2610" s="293"/>
      <c r="D2610" s="280"/>
      <c r="E2610" s="280"/>
      <c r="F2610" s="280"/>
      <c r="G2610" s="293"/>
    </row>
    <row r="2611" spans="3:7" x14ac:dyDescent="0.2">
      <c r="C2611" s="293"/>
      <c r="D2611" s="280"/>
      <c r="E2611" s="280"/>
      <c r="F2611" s="280"/>
      <c r="G2611" s="293"/>
    </row>
    <row r="2612" spans="3:7" x14ac:dyDescent="0.2">
      <c r="C2612" s="293"/>
      <c r="D2612" s="280"/>
      <c r="E2612" s="280"/>
      <c r="F2612" s="280"/>
      <c r="G2612" s="293"/>
    </row>
    <row r="2613" spans="3:7" x14ac:dyDescent="0.2">
      <c r="C2613" s="293"/>
      <c r="D2613" s="280"/>
      <c r="E2613" s="280"/>
      <c r="F2613" s="280"/>
      <c r="G2613" s="293"/>
    </row>
    <row r="2614" spans="3:7" x14ac:dyDescent="0.2">
      <c r="C2614" s="293"/>
      <c r="D2614" s="280"/>
      <c r="E2614" s="280"/>
      <c r="F2614" s="280"/>
      <c r="G2614" s="293"/>
    </row>
    <row r="2615" spans="3:7" x14ac:dyDescent="0.2">
      <c r="C2615" s="293"/>
      <c r="D2615" s="280"/>
      <c r="E2615" s="280"/>
      <c r="F2615" s="280"/>
      <c r="G2615" s="293"/>
    </row>
    <row r="2616" spans="3:7" x14ac:dyDescent="0.2">
      <c r="C2616" s="293"/>
      <c r="D2616" s="280"/>
      <c r="E2616" s="280"/>
      <c r="F2616" s="280"/>
      <c r="G2616" s="293"/>
    </row>
    <row r="2617" spans="3:7" x14ac:dyDescent="0.2">
      <c r="C2617" s="293"/>
      <c r="D2617" s="280"/>
      <c r="E2617" s="280"/>
      <c r="F2617" s="280"/>
      <c r="G2617" s="293"/>
    </row>
    <row r="2618" spans="3:7" x14ac:dyDescent="0.2">
      <c r="C2618" s="293"/>
      <c r="D2618" s="280"/>
      <c r="E2618" s="280"/>
      <c r="F2618" s="280"/>
      <c r="G2618" s="293"/>
    </row>
    <row r="2619" spans="3:7" x14ac:dyDescent="0.2">
      <c r="C2619" s="293"/>
      <c r="D2619" s="280"/>
      <c r="E2619" s="280"/>
      <c r="F2619" s="280"/>
      <c r="G2619" s="293"/>
    </row>
    <row r="2620" spans="3:7" x14ac:dyDescent="0.2">
      <c r="C2620" s="293"/>
      <c r="D2620" s="280"/>
      <c r="E2620" s="280"/>
      <c r="F2620" s="280"/>
      <c r="G2620" s="293"/>
    </row>
    <row r="2621" spans="3:7" x14ac:dyDescent="0.2">
      <c r="C2621" s="293"/>
      <c r="D2621" s="280"/>
      <c r="E2621" s="280"/>
      <c r="F2621" s="280"/>
      <c r="G2621" s="293"/>
    </row>
    <row r="2622" spans="3:7" x14ac:dyDescent="0.2">
      <c r="C2622" s="293"/>
      <c r="D2622" s="280"/>
      <c r="E2622" s="280"/>
      <c r="F2622" s="280"/>
      <c r="G2622" s="293"/>
    </row>
    <row r="2623" spans="3:7" x14ac:dyDescent="0.2">
      <c r="C2623" s="293"/>
      <c r="D2623" s="280"/>
      <c r="E2623" s="280"/>
      <c r="F2623" s="280"/>
      <c r="G2623" s="293"/>
    </row>
    <row r="2624" spans="3:7" x14ac:dyDescent="0.2">
      <c r="C2624" s="293"/>
      <c r="D2624" s="280"/>
      <c r="E2624" s="280"/>
      <c r="F2624" s="280"/>
      <c r="G2624" s="293"/>
    </row>
    <row r="2625" spans="3:7" x14ac:dyDescent="0.2">
      <c r="C2625" s="293"/>
      <c r="D2625" s="280"/>
      <c r="E2625" s="280"/>
      <c r="F2625" s="280"/>
      <c r="G2625" s="293"/>
    </row>
    <row r="2626" spans="3:7" x14ac:dyDescent="0.2">
      <c r="C2626" s="293"/>
      <c r="D2626" s="280"/>
      <c r="E2626" s="280"/>
      <c r="F2626" s="280"/>
      <c r="G2626" s="293"/>
    </row>
    <row r="2627" spans="3:7" x14ac:dyDescent="0.2">
      <c r="C2627" s="293"/>
      <c r="D2627" s="280"/>
      <c r="E2627" s="280"/>
      <c r="F2627" s="280"/>
      <c r="G2627" s="293"/>
    </row>
    <row r="2628" spans="3:7" x14ac:dyDescent="0.2">
      <c r="C2628" s="293"/>
      <c r="D2628" s="280"/>
      <c r="E2628" s="280"/>
      <c r="F2628" s="280"/>
      <c r="G2628" s="293"/>
    </row>
    <row r="2629" spans="3:7" x14ac:dyDescent="0.2">
      <c r="C2629" s="293"/>
      <c r="D2629" s="280"/>
      <c r="E2629" s="280"/>
      <c r="F2629" s="280"/>
      <c r="G2629" s="293"/>
    </row>
    <row r="2630" spans="3:7" x14ac:dyDescent="0.2">
      <c r="C2630" s="293"/>
      <c r="D2630" s="280"/>
      <c r="E2630" s="280"/>
      <c r="F2630" s="280"/>
      <c r="G2630" s="293"/>
    </row>
    <row r="2631" spans="3:7" x14ac:dyDescent="0.2">
      <c r="C2631" s="293"/>
      <c r="D2631" s="280"/>
      <c r="E2631" s="280"/>
      <c r="F2631" s="280"/>
      <c r="G2631" s="293"/>
    </row>
    <row r="2632" spans="3:7" x14ac:dyDescent="0.2">
      <c r="C2632" s="293"/>
      <c r="D2632" s="280"/>
      <c r="E2632" s="280"/>
      <c r="F2632" s="280"/>
      <c r="G2632" s="293"/>
    </row>
    <row r="2633" spans="3:7" x14ac:dyDescent="0.2">
      <c r="C2633" s="293"/>
      <c r="D2633" s="280"/>
      <c r="E2633" s="280"/>
      <c r="F2633" s="280"/>
      <c r="G2633" s="293"/>
    </row>
    <row r="2634" spans="3:7" x14ac:dyDescent="0.2">
      <c r="C2634" s="293"/>
      <c r="D2634" s="280"/>
      <c r="E2634" s="280"/>
      <c r="F2634" s="280"/>
      <c r="G2634" s="293"/>
    </row>
    <row r="2635" spans="3:7" x14ac:dyDescent="0.2">
      <c r="C2635" s="293"/>
      <c r="D2635" s="280"/>
      <c r="E2635" s="280"/>
      <c r="F2635" s="280"/>
      <c r="G2635" s="293"/>
    </row>
    <row r="2636" spans="3:7" x14ac:dyDescent="0.2">
      <c r="C2636" s="293"/>
      <c r="D2636" s="280"/>
      <c r="E2636" s="280"/>
      <c r="F2636" s="280"/>
      <c r="G2636" s="293"/>
    </row>
    <row r="2637" spans="3:7" x14ac:dyDescent="0.2">
      <c r="C2637" s="293"/>
      <c r="D2637" s="280"/>
      <c r="E2637" s="280"/>
      <c r="F2637" s="280"/>
      <c r="G2637" s="293"/>
    </row>
    <row r="2638" spans="3:7" x14ac:dyDescent="0.2">
      <c r="C2638" s="293"/>
      <c r="D2638" s="280"/>
      <c r="E2638" s="280"/>
      <c r="F2638" s="280"/>
      <c r="G2638" s="293"/>
    </row>
    <row r="2639" spans="3:7" x14ac:dyDescent="0.2">
      <c r="C2639" s="293"/>
      <c r="D2639" s="280"/>
      <c r="E2639" s="280"/>
      <c r="F2639" s="280"/>
      <c r="G2639" s="293"/>
    </row>
    <row r="2640" spans="3:7" x14ac:dyDescent="0.2">
      <c r="C2640" s="293"/>
      <c r="D2640" s="280"/>
      <c r="E2640" s="280"/>
      <c r="F2640" s="280"/>
      <c r="G2640" s="293"/>
    </row>
    <row r="2641" spans="3:7" x14ac:dyDescent="0.2">
      <c r="C2641" s="293"/>
      <c r="D2641" s="280"/>
      <c r="E2641" s="280"/>
      <c r="F2641" s="280"/>
      <c r="G2641" s="293"/>
    </row>
    <row r="2642" spans="3:7" x14ac:dyDescent="0.2">
      <c r="C2642" s="293"/>
      <c r="D2642" s="280"/>
      <c r="E2642" s="280"/>
      <c r="F2642" s="280"/>
      <c r="G2642" s="293"/>
    </row>
    <row r="2643" spans="3:7" x14ac:dyDescent="0.2">
      <c r="C2643" s="293"/>
      <c r="D2643" s="280"/>
      <c r="E2643" s="280"/>
      <c r="F2643" s="280"/>
      <c r="G2643" s="293"/>
    </row>
    <row r="2644" spans="3:7" x14ac:dyDescent="0.2">
      <c r="C2644" s="293"/>
      <c r="D2644" s="280"/>
      <c r="E2644" s="280"/>
      <c r="F2644" s="280"/>
      <c r="G2644" s="293"/>
    </row>
    <row r="2645" spans="3:7" x14ac:dyDescent="0.2">
      <c r="C2645" s="293"/>
      <c r="D2645" s="280"/>
      <c r="E2645" s="280"/>
      <c r="F2645" s="280"/>
      <c r="G2645" s="293"/>
    </row>
    <row r="2646" spans="3:7" x14ac:dyDescent="0.2">
      <c r="C2646" s="293"/>
      <c r="D2646" s="280"/>
      <c r="E2646" s="280"/>
      <c r="F2646" s="280"/>
      <c r="G2646" s="293"/>
    </row>
    <row r="2647" spans="3:7" x14ac:dyDescent="0.2">
      <c r="C2647" s="293"/>
      <c r="D2647" s="280"/>
      <c r="E2647" s="280"/>
      <c r="F2647" s="280"/>
      <c r="G2647" s="293"/>
    </row>
    <row r="2648" spans="3:7" x14ac:dyDescent="0.2">
      <c r="C2648" s="293"/>
      <c r="D2648" s="280"/>
      <c r="E2648" s="280"/>
      <c r="F2648" s="280"/>
      <c r="G2648" s="293"/>
    </row>
    <row r="2649" spans="3:7" x14ac:dyDescent="0.2">
      <c r="C2649" s="293"/>
      <c r="D2649" s="280"/>
      <c r="E2649" s="280"/>
      <c r="F2649" s="280"/>
      <c r="G2649" s="293"/>
    </row>
    <row r="2650" spans="3:7" x14ac:dyDescent="0.2">
      <c r="C2650" s="293"/>
      <c r="D2650" s="280"/>
      <c r="E2650" s="280"/>
      <c r="F2650" s="280"/>
      <c r="G2650" s="293"/>
    </row>
    <row r="2651" spans="3:7" x14ac:dyDescent="0.2">
      <c r="C2651" s="293"/>
      <c r="D2651" s="280"/>
      <c r="E2651" s="280"/>
      <c r="F2651" s="280"/>
      <c r="G2651" s="293"/>
    </row>
    <row r="2652" spans="3:7" x14ac:dyDescent="0.2">
      <c r="C2652" s="293"/>
      <c r="D2652" s="280"/>
      <c r="E2652" s="280"/>
      <c r="F2652" s="280"/>
      <c r="G2652" s="293"/>
    </row>
    <row r="2653" spans="3:7" x14ac:dyDescent="0.2">
      <c r="C2653" s="293"/>
      <c r="D2653" s="280"/>
      <c r="E2653" s="280"/>
      <c r="F2653" s="280"/>
      <c r="G2653" s="293"/>
    </row>
    <row r="2654" spans="3:7" x14ac:dyDescent="0.2">
      <c r="C2654" s="293"/>
      <c r="D2654" s="280"/>
      <c r="E2654" s="280"/>
      <c r="F2654" s="280"/>
      <c r="G2654" s="293"/>
    </row>
    <row r="2655" spans="3:7" x14ac:dyDescent="0.2">
      <c r="C2655" s="293"/>
      <c r="D2655" s="280"/>
      <c r="E2655" s="280"/>
      <c r="F2655" s="280"/>
      <c r="G2655" s="293"/>
    </row>
    <row r="2656" spans="3:7" x14ac:dyDescent="0.2">
      <c r="C2656" s="293"/>
      <c r="D2656" s="280"/>
      <c r="E2656" s="280"/>
      <c r="F2656" s="280"/>
      <c r="G2656" s="293"/>
    </row>
    <row r="2657" spans="3:7" x14ac:dyDescent="0.2">
      <c r="C2657" s="293"/>
      <c r="D2657" s="280"/>
      <c r="E2657" s="280"/>
      <c r="F2657" s="280"/>
      <c r="G2657" s="293"/>
    </row>
    <row r="2658" spans="3:7" x14ac:dyDescent="0.2">
      <c r="C2658" s="293"/>
      <c r="D2658" s="280"/>
      <c r="E2658" s="280"/>
      <c r="F2658" s="280"/>
      <c r="G2658" s="293"/>
    </row>
    <row r="2659" spans="3:7" x14ac:dyDescent="0.2">
      <c r="C2659" s="293"/>
      <c r="D2659" s="280"/>
      <c r="E2659" s="280"/>
      <c r="F2659" s="280"/>
      <c r="G2659" s="293"/>
    </row>
    <row r="2660" spans="3:7" x14ac:dyDescent="0.2">
      <c r="C2660" s="293"/>
      <c r="D2660" s="280"/>
      <c r="E2660" s="280"/>
      <c r="F2660" s="280"/>
      <c r="G2660" s="293"/>
    </row>
    <row r="2661" spans="3:7" x14ac:dyDescent="0.2">
      <c r="C2661" s="293"/>
      <c r="D2661" s="280"/>
      <c r="E2661" s="280"/>
      <c r="F2661" s="280"/>
      <c r="G2661" s="293"/>
    </row>
    <row r="2662" spans="3:7" x14ac:dyDescent="0.2">
      <c r="C2662" s="293"/>
      <c r="D2662" s="280"/>
      <c r="E2662" s="280"/>
      <c r="F2662" s="280"/>
      <c r="G2662" s="293"/>
    </row>
    <row r="2663" spans="3:7" x14ac:dyDescent="0.2">
      <c r="C2663" s="293"/>
      <c r="D2663" s="280"/>
      <c r="E2663" s="280"/>
      <c r="F2663" s="280"/>
      <c r="G2663" s="293"/>
    </row>
    <row r="2664" spans="3:7" x14ac:dyDescent="0.2">
      <c r="C2664" s="293"/>
      <c r="D2664" s="280"/>
      <c r="E2664" s="280"/>
      <c r="F2664" s="280"/>
      <c r="G2664" s="293"/>
    </row>
    <row r="2665" spans="3:7" x14ac:dyDescent="0.2">
      <c r="C2665" s="293"/>
      <c r="D2665" s="280"/>
      <c r="E2665" s="280"/>
      <c r="F2665" s="280"/>
      <c r="G2665" s="293"/>
    </row>
    <row r="2666" spans="3:7" x14ac:dyDescent="0.2">
      <c r="C2666" s="293"/>
      <c r="D2666" s="280"/>
      <c r="E2666" s="280"/>
      <c r="F2666" s="280"/>
      <c r="G2666" s="293"/>
    </row>
    <row r="2667" spans="3:7" x14ac:dyDescent="0.2">
      <c r="C2667" s="293"/>
      <c r="D2667" s="280"/>
      <c r="E2667" s="280"/>
      <c r="F2667" s="280"/>
      <c r="G2667" s="293"/>
    </row>
    <row r="2668" spans="3:7" x14ac:dyDescent="0.2">
      <c r="C2668" s="293"/>
      <c r="D2668" s="280"/>
      <c r="E2668" s="280"/>
      <c r="F2668" s="280"/>
      <c r="G2668" s="293"/>
    </row>
    <row r="2669" spans="3:7" x14ac:dyDescent="0.2">
      <c r="C2669" s="293"/>
      <c r="D2669" s="280"/>
      <c r="E2669" s="280"/>
      <c r="F2669" s="280"/>
      <c r="G2669" s="293"/>
    </row>
    <row r="2670" spans="3:7" x14ac:dyDescent="0.2">
      <c r="C2670" s="293"/>
      <c r="D2670" s="280"/>
      <c r="E2670" s="280"/>
      <c r="F2670" s="280"/>
      <c r="G2670" s="293"/>
    </row>
    <row r="2671" spans="3:7" x14ac:dyDescent="0.2">
      <c r="C2671" s="293"/>
      <c r="D2671" s="280"/>
      <c r="E2671" s="280"/>
      <c r="F2671" s="280"/>
      <c r="G2671" s="293"/>
    </row>
    <row r="2672" spans="3:7" x14ac:dyDescent="0.2">
      <c r="C2672" s="293"/>
      <c r="D2672" s="280"/>
      <c r="E2672" s="280"/>
      <c r="F2672" s="280"/>
      <c r="G2672" s="293"/>
    </row>
    <row r="2673" spans="3:7" x14ac:dyDescent="0.2">
      <c r="C2673" s="293"/>
      <c r="D2673" s="280"/>
      <c r="E2673" s="280"/>
      <c r="F2673" s="280"/>
      <c r="G2673" s="293"/>
    </row>
    <row r="2674" spans="3:7" x14ac:dyDescent="0.2">
      <c r="C2674" s="293"/>
      <c r="D2674" s="280"/>
      <c r="E2674" s="280"/>
      <c r="F2674" s="280"/>
      <c r="G2674" s="293"/>
    </row>
    <row r="2675" spans="3:7" x14ac:dyDescent="0.2">
      <c r="C2675" s="293"/>
      <c r="D2675" s="280"/>
      <c r="E2675" s="280"/>
      <c r="F2675" s="280"/>
      <c r="G2675" s="293"/>
    </row>
    <row r="2676" spans="3:7" x14ac:dyDescent="0.2">
      <c r="C2676" s="293"/>
      <c r="D2676" s="280"/>
      <c r="E2676" s="280"/>
      <c r="F2676" s="280"/>
      <c r="G2676" s="293"/>
    </row>
    <row r="2677" spans="3:7" x14ac:dyDescent="0.2">
      <c r="C2677" s="293"/>
      <c r="D2677" s="280"/>
      <c r="E2677" s="280"/>
      <c r="F2677" s="280"/>
      <c r="G2677" s="293"/>
    </row>
    <row r="2678" spans="3:7" x14ac:dyDescent="0.2">
      <c r="C2678" s="293"/>
      <c r="D2678" s="280"/>
      <c r="E2678" s="280"/>
      <c r="F2678" s="280"/>
      <c r="G2678" s="293"/>
    </row>
    <row r="2679" spans="3:7" x14ac:dyDescent="0.2">
      <c r="C2679" s="293"/>
      <c r="D2679" s="280"/>
      <c r="E2679" s="280"/>
      <c r="F2679" s="280"/>
      <c r="G2679" s="293"/>
    </row>
    <row r="2680" spans="3:7" x14ac:dyDescent="0.2">
      <c r="C2680" s="293"/>
      <c r="D2680" s="280"/>
      <c r="E2680" s="280"/>
      <c r="F2680" s="280"/>
      <c r="G2680" s="293"/>
    </row>
    <row r="2681" spans="3:7" x14ac:dyDescent="0.2">
      <c r="C2681" s="293"/>
      <c r="D2681" s="280"/>
      <c r="E2681" s="280"/>
      <c r="F2681" s="280"/>
      <c r="G2681" s="293"/>
    </row>
    <row r="2682" spans="3:7" x14ac:dyDescent="0.2">
      <c r="C2682" s="293"/>
      <c r="D2682" s="280"/>
      <c r="E2682" s="280"/>
      <c r="F2682" s="280"/>
      <c r="G2682" s="293"/>
    </row>
    <row r="2683" spans="3:7" x14ac:dyDescent="0.2">
      <c r="C2683" s="293"/>
      <c r="D2683" s="280"/>
      <c r="E2683" s="280"/>
      <c r="F2683" s="280"/>
      <c r="G2683" s="293"/>
    </row>
    <row r="2684" spans="3:7" x14ac:dyDescent="0.2">
      <c r="C2684" s="293"/>
      <c r="D2684" s="280"/>
      <c r="E2684" s="280"/>
      <c r="F2684" s="280"/>
      <c r="G2684" s="293"/>
    </row>
    <row r="2685" spans="3:7" x14ac:dyDescent="0.2">
      <c r="C2685" s="293"/>
      <c r="D2685" s="280"/>
      <c r="E2685" s="280"/>
      <c r="F2685" s="280"/>
      <c r="G2685" s="293"/>
    </row>
    <row r="2686" spans="3:7" x14ac:dyDescent="0.2">
      <c r="C2686" s="293"/>
      <c r="D2686" s="280"/>
      <c r="E2686" s="280"/>
      <c r="F2686" s="280"/>
      <c r="G2686" s="293"/>
    </row>
    <row r="2687" spans="3:7" x14ac:dyDescent="0.2">
      <c r="C2687" s="293"/>
      <c r="D2687" s="280"/>
      <c r="E2687" s="280"/>
      <c r="F2687" s="280"/>
      <c r="G2687" s="293"/>
    </row>
    <row r="2688" spans="3:7" x14ac:dyDescent="0.2">
      <c r="C2688" s="293"/>
      <c r="D2688" s="280"/>
      <c r="E2688" s="280"/>
      <c r="F2688" s="280"/>
      <c r="G2688" s="293"/>
    </row>
    <row r="2689" spans="3:7" x14ac:dyDescent="0.2">
      <c r="C2689" s="293"/>
      <c r="D2689" s="280"/>
      <c r="E2689" s="280"/>
      <c r="F2689" s="280"/>
      <c r="G2689" s="293"/>
    </row>
    <row r="2690" spans="3:7" x14ac:dyDescent="0.2">
      <c r="C2690" s="293"/>
      <c r="D2690" s="280"/>
      <c r="E2690" s="280"/>
      <c r="F2690" s="280"/>
      <c r="G2690" s="293"/>
    </row>
    <row r="2691" spans="3:7" x14ac:dyDescent="0.2">
      <c r="C2691" s="293"/>
      <c r="D2691" s="280"/>
      <c r="E2691" s="280"/>
      <c r="F2691" s="280"/>
      <c r="G2691" s="293"/>
    </row>
    <row r="2692" spans="3:7" x14ac:dyDescent="0.2">
      <c r="C2692" s="293"/>
      <c r="D2692" s="280"/>
      <c r="E2692" s="280"/>
      <c r="F2692" s="280"/>
      <c r="G2692" s="293"/>
    </row>
    <row r="2693" spans="3:7" x14ac:dyDescent="0.2">
      <c r="C2693" s="293"/>
      <c r="D2693" s="280"/>
      <c r="E2693" s="280"/>
      <c r="F2693" s="280"/>
      <c r="G2693" s="293"/>
    </row>
    <row r="2694" spans="3:7" x14ac:dyDescent="0.2">
      <c r="C2694" s="293"/>
      <c r="D2694" s="280"/>
      <c r="E2694" s="280"/>
      <c r="F2694" s="280"/>
      <c r="G2694" s="293"/>
    </row>
    <row r="2695" spans="3:7" x14ac:dyDescent="0.2">
      <c r="C2695" s="293"/>
      <c r="D2695" s="280"/>
      <c r="E2695" s="280"/>
      <c r="F2695" s="280"/>
      <c r="G2695" s="293"/>
    </row>
    <row r="2696" spans="3:7" x14ac:dyDescent="0.2">
      <c r="C2696" s="293"/>
      <c r="D2696" s="280"/>
      <c r="E2696" s="280"/>
      <c r="F2696" s="280"/>
      <c r="G2696" s="293"/>
    </row>
    <row r="2697" spans="3:7" x14ac:dyDescent="0.2">
      <c r="C2697" s="293"/>
      <c r="D2697" s="280"/>
      <c r="E2697" s="280"/>
      <c r="F2697" s="280"/>
      <c r="G2697" s="293"/>
    </row>
    <row r="2698" spans="3:7" x14ac:dyDescent="0.2">
      <c r="C2698" s="293"/>
      <c r="D2698" s="280"/>
      <c r="E2698" s="280"/>
      <c r="F2698" s="280"/>
      <c r="G2698" s="293"/>
    </row>
    <row r="2699" spans="3:7" x14ac:dyDescent="0.2">
      <c r="C2699" s="293"/>
      <c r="D2699" s="280"/>
      <c r="E2699" s="280"/>
      <c r="F2699" s="280"/>
      <c r="G2699" s="293"/>
    </row>
    <row r="2700" spans="3:7" x14ac:dyDescent="0.2">
      <c r="C2700" s="293"/>
      <c r="D2700" s="280"/>
      <c r="E2700" s="280"/>
      <c r="F2700" s="280"/>
      <c r="G2700" s="293"/>
    </row>
    <row r="2701" spans="3:7" x14ac:dyDescent="0.2">
      <c r="C2701" s="293"/>
      <c r="D2701" s="280"/>
      <c r="E2701" s="280"/>
      <c r="F2701" s="280"/>
      <c r="G2701" s="293"/>
    </row>
    <row r="2702" spans="3:7" x14ac:dyDescent="0.2">
      <c r="C2702" s="293"/>
      <c r="D2702" s="280"/>
      <c r="E2702" s="280"/>
      <c r="F2702" s="280"/>
      <c r="G2702" s="293"/>
    </row>
    <row r="2703" spans="3:7" x14ac:dyDescent="0.2">
      <c r="C2703" s="293"/>
      <c r="D2703" s="280"/>
      <c r="E2703" s="280"/>
      <c r="F2703" s="280"/>
      <c r="G2703" s="293"/>
    </row>
    <row r="2704" spans="3:7" x14ac:dyDescent="0.2">
      <c r="C2704" s="293"/>
      <c r="D2704" s="280"/>
      <c r="E2704" s="280"/>
      <c r="F2704" s="280"/>
      <c r="G2704" s="293"/>
    </row>
    <row r="2705" spans="3:7" x14ac:dyDescent="0.2">
      <c r="C2705" s="293"/>
      <c r="D2705" s="280"/>
      <c r="E2705" s="280"/>
      <c r="F2705" s="280"/>
      <c r="G2705" s="293"/>
    </row>
    <row r="2706" spans="3:7" x14ac:dyDescent="0.2">
      <c r="C2706" s="293"/>
      <c r="D2706" s="280"/>
      <c r="E2706" s="280"/>
      <c r="F2706" s="280"/>
      <c r="G2706" s="293"/>
    </row>
    <row r="2707" spans="3:7" x14ac:dyDescent="0.2">
      <c r="C2707" s="293"/>
      <c r="D2707" s="280"/>
      <c r="E2707" s="280"/>
      <c r="F2707" s="280"/>
      <c r="G2707" s="293"/>
    </row>
    <row r="2708" spans="3:7" x14ac:dyDescent="0.2">
      <c r="C2708" s="293"/>
      <c r="D2708" s="280"/>
      <c r="E2708" s="280"/>
      <c r="F2708" s="280"/>
      <c r="G2708" s="293"/>
    </row>
    <row r="2709" spans="3:7" x14ac:dyDescent="0.2">
      <c r="C2709" s="293"/>
      <c r="D2709" s="280"/>
      <c r="E2709" s="280"/>
      <c r="F2709" s="280"/>
      <c r="G2709" s="293"/>
    </row>
    <row r="2710" spans="3:7" x14ac:dyDescent="0.2">
      <c r="C2710" s="293"/>
      <c r="D2710" s="280"/>
      <c r="E2710" s="280"/>
      <c r="F2710" s="280"/>
      <c r="G2710" s="293"/>
    </row>
    <row r="2711" spans="3:7" x14ac:dyDescent="0.2">
      <c r="C2711" s="293"/>
      <c r="D2711" s="280"/>
      <c r="E2711" s="280"/>
      <c r="F2711" s="280"/>
      <c r="G2711" s="293"/>
    </row>
    <row r="2712" spans="3:7" x14ac:dyDescent="0.2">
      <c r="C2712" s="293"/>
      <c r="D2712" s="280"/>
      <c r="E2712" s="280"/>
      <c r="F2712" s="280"/>
      <c r="G2712" s="293"/>
    </row>
    <row r="2713" spans="3:7" x14ac:dyDescent="0.2">
      <c r="C2713" s="293"/>
      <c r="D2713" s="280"/>
      <c r="E2713" s="280"/>
      <c r="F2713" s="280"/>
      <c r="G2713" s="293"/>
    </row>
    <row r="2714" spans="3:7" x14ac:dyDescent="0.2">
      <c r="C2714" s="293"/>
      <c r="D2714" s="280"/>
      <c r="E2714" s="280"/>
      <c r="F2714" s="280"/>
      <c r="G2714" s="293"/>
    </row>
    <row r="2715" spans="3:7" x14ac:dyDescent="0.2">
      <c r="C2715" s="293"/>
      <c r="D2715" s="280"/>
      <c r="E2715" s="280"/>
      <c r="F2715" s="280"/>
      <c r="G2715" s="293"/>
    </row>
    <row r="2716" spans="3:7" x14ac:dyDescent="0.2">
      <c r="C2716" s="293"/>
      <c r="D2716" s="280"/>
      <c r="E2716" s="280"/>
      <c r="F2716" s="280"/>
      <c r="G2716" s="293"/>
    </row>
    <row r="2717" spans="3:7" x14ac:dyDescent="0.2">
      <c r="C2717" s="293"/>
      <c r="D2717" s="280"/>
      <c r="E2717" s="280"/>
      <c r="F2717" s="280"/>
      <c r="G2717" s="293"/>
    </row>
    <row r="2718" spans="3:7" x14ac:dyDescent="0.2">
      <c r="C2718" s="293"/>
      <c r="D2718" s="280"/>
      <c r="E2718" s="280"/>
      <c r="F2718" s="280"/>
      <c r="G2718" s="293"/>
    </row>
    <row r="2719" spans="3:7" x14ac:dyDescent="0.2">
      <c r="C2719" s="293"/>
      <c r="D2719" s="280"/>
      <c r="E2719" s="280"/>
      <c r="F2719" s="280"/>
      <c r="G2719" s="293"/>
    </row>
    <row r="2720" spans="3:7" x14ac:dyDescent="0.2">
      <c r="C2720" s="293"/>
      <c r="D2720" s="280"/>
      <c r="E2720" s="280"/>
      <c r="F2720" s="280"/>
      <c r="G2720" s="293"/>
    </row>
    <row r="2721" spans="3:7" x14ac:dyDescent="0.2">
      <c r="C2721" s="293"/>
      <c r="D2721" s="280"/>
      <c r="E2721" s="280"/>
      <c r="F2721" s="280"/>
      <c r="G2721" s="293"/>
    </row>
    <row r="2722" spans="3:7" x14ac:dyDescent="0.2">
      <c r="C2722" s="293"/>
      <c r="D2722" s="280"/>
      <c r="E2722" s="280"/>
      <c r="F2722" s="280"/>
      <c r="G2722" s="293"/>
    </row>
    <row r="2723" spans="3:7" x14ac:dyDescent="0.2">
      <c r="C2723" s="293"/>
      <c r="D2723" s="280"/>
      <c r="E2723" s="280"/>
      <c r="F2723" s="280"/>
      <c r="G2723" s="293"/>
    </row>
    <row r="2724" spans="3:7" x14ac:dyDescent="0.2">
      <c r="C2724" s="293"/>
      <c r="D2724" s="280"/>
      <c r="E2724" s="280"/>
      <c r="F2724" s="280"/>
      <c r="G2724" s="293"/>
    </row>
    <row r="2725" spans="3:7" x14ac:dyDescent="0.2">
      <c r="C2725" s="293"/>
      <c r="D2725" s="280"/>
      <c r="E2725" s="280"/>
      <c r="F2725" s="280"/>
      <c r="G2725" s="293"/>
    </row>
    <row r="2726" spans="3:7" x14ac:dyDescent="0.2">
      <c r="C2726" s="293"/>
      <c r="D2726" s="280"/>
      <c r="E2726" s="280"/>
      <c r="F2726" s="280"/>
      <c r="G2726" s="293"/>
    </row>
    <row r="2727" spans="3:7" x14ac:dyDescent="0.2">
      <c r="C2727" s="293"/>
      <c r="D2727" s="280"/>
      <c r="E2727" s="280"/>
      <c r="F2727" s="280"/>
      <c r="G2727" s="293"/>
    </row>
    <row r="2728" spans="3:7" x14ac:dyDescent="0.2">
      <c r="C2728" s="293"/>
      <c r="D2728" s="280"/>
      <c r="E2728" s="280"/>
      <c r="F2728" s="280"/>
      <c r="G2728" s="293"/>
    </row>
    <row r="2729" spans="3:7" x14ac:dyDescent="0.2">
      <c r="C2729" s="293"/>
      <c r="D2729" s="280"/>
      <c r="E2729" s="280"/>
      <c r="F2729" s="280"/>
      <c r="G2729" s="293"/>
    </row>
    <row r="2730" spans="3:7" x14ac:dyDescent="0.2">
      <c r="C2730" s="293"/>
      <c r="D2730" s="280"/>
      <c r="E2730" s="280"/>
      <c r="F2730" s="280"/>
      <c r="G2730" s="293"/>
    </row>
    <row r="2731" spans="3:7" x14ac:dyDescent="0.2">
      <c r="C2731" s="293"/>
      <c r="D2731" s="280"/>
      <c r="E2731" s="280"/>
      <c r="F2731" s="280"/>
      <c r="G2731" s="293"/>
    </row>
    <row r="2732" spans="3:7" x14ac:dyDescent="0.2">
      <c r="C2732" s="293"/>
      <c r="D2732" s="280"/>
      <c r="E2732" s="280"/>
      <c r="F2732" s="280"/>
      <c r="G2732" s="293"/>
    </row>
    <row r="2733" spans="3:7" x14ac:dyDescent="0.2">
      <c r="C2733" s="293"/>
      <c r="D2733" s="280"/>
      <c r="E2733" s="280"/>
      <c r="F2733" s="280"/>
      <c r="G2733" s="293"/>
    </row>
    <row r="2734" spans="3:7" x14ac:dyDescent="0.2">
      <c r="C2734" s="293"/>
      <c r="D2734" s="280"/>
      <c r="E2734" s="280"/>
      <c r="F2734" s="280"/>
      <c r="G2734" s="293"/>
    </row>
    <row r="2735" spans="3:7" x14ac:dyDescent="0.2">
      <c r="C2735" s="293"/>
      <c r="D2735" s="280"/>
      <c r="E2735" s="280"/>
      <c r="F2735" s="280"/>
      <c r="G2735" s="293"/>
    </row>
    <row r="2736" spans="3:7" x14ac:dyDescent="0.2">
      <c r="C2736" s="293"/>
      <c r="D2736" s="280"/>
      <c r="E2736" s="280"/>
      <c r="F2736" s="280"/>
      <c r="G2736" s="293"/>
    </row>
    <row r="2737" spans="3:7" x14ac:dyDescent="0.2">
      <c r="C2737" s="293"/>
      <c r="D2737" s="280"/>
      <c r="E2737" s="280"/>
      <c r="F2737" s="280"/>
      <c r="G2737" s="293"/>
    </row>
    <row r="2738" spans="3:7" x14ac:dyDescent="0.2">
      <c r="C2738" s="293"/>
      <c r="D2738" s="280"/>
      <c r="E2738" s="280"/>
      <c r="F2738" s="280"/>
      <c r="G2738" s="293"/>
    </row>
    <row r="2739" spans="3:7" x14ac:dyDescent="0.2">
      <c r="C2739" s="293"/>
      <c r="D2739" s="280"/>
      <c r="E2739" s="280"/>
      <c r="F2739" s="280"/>
      <c r="G2739" s="293"/>
    </row>
    <row r="2740" spans="3:7" x14ac:dyDescent="0.2">
      <c r="C2740" s="293"/>
      <c r="D2740" s="280"/>
      <c r="E2740" s="280"/>
      <c r="F2740" s="280"/>
      <c r="G2740" s="293"/>
    </row>
    <row r="2741" spans="3:7" x14ac:dyDescent="0.2">
      <c r="C2741" s="293"/>
      <c r="D2741" s="280"/>
      <c r="E2741" s="280"/>
      <c r="F2741" s="280"/>
      <c r="G2741" s="293"/>
    </row>
    <row r="2742" spans="3:7" x14ac:dyDescent="0.2">
      <c r="C2742" s="293"/>
      <c r="D2742" s="280"/>
      <c r="E2742" s="280"/>
      <c r="F2742" s="280"/>
      <c r="G2742" s="293"/>
    </row>
    <row r="2743" spans="3:7" x14ac:dyDescent="0.2">
      <c r="C2743" s="293"/>
      <c r="D2743" s="280"/>
      <c r="E2743" s="280"/>
      <c r="F2743" s="280"/>
      <c r="G2743" s="293"/>
    </row>
    <row r="2744" spans="3:7" x14ac:dyDescent="0.2">
      <c r="C2744" s="293"/>
      <c r="D2744" s="280"/>
      <c r="E2744" s="280"/>
      <c r="F2744" s="280"/>
      <c r="G2744" s="293"/>
    </row>
    <row r="2745" spans="3:7" x14ac:dyDescent="0.2">
      <c r="C2745" s="293"/>
      <c r="D2745" s="280"/>
      <c r="E2745" s="280"/>
      <c r="F2745" s="280"/>
      <c r="G2745" s="293"/>
    </row>
    <row r="2746" spans="3:7" x14ac:dyDescent="0.2">
      <c r="C2746" s="293"/>
      <c r="D2746" s="280"/>
      <c r="E2746" s="280"/>
      <c r="F2746" s="280"/>
      <c r="G2746" s="293"/>
    </row>
    <row r="2747" spans="3:7" x14ac:dyDescent="0.2">
      <c r="C2747" s="293"/>
      <c r="D2747" s="280"/>
      <c r="E2747" s="280"/>
      <c r="F2747" s="280"/>
      <c r="G2747" s="293"/>
    </row>
    <row r="2748" spans="3:7" x14ac:dyDescent="0.2">
      <c r="C2748" s="293"/>
      <c r="D2748" s="280"/>
      <c r="E2748" s="280"/>
      <c r="F2748" s="280"/>
      <c r="G2748" s="293"/>
    </row>
    <row r="2749" spans="3:7" x14ac:dyDescent="0.2">
      <c r="C2749" s="293"/>
      <c r="D2749" s="280"/>
      <c r="E2749" s="280"/>
      <c r="F2749" s="280"/>
      <c r="G2749" s="293"/>
    </row>
    <row r="2750" spans="3:7" x14ac:dyDescent="0.2">
      <c r="C2750" s="293"/>
      <c r="D2750" s="280"/>
      <c r="E2750" s="280"/>
      <c r="F2750" s="280"/>
      <c r="G2750" s="293"/>
    </row>
    <row r="2751" spans="3:7" x14ac:dyDescent="0.2">
      <c r="C2751" s="293"/>
      <c r="D2751" s="280"/>
      <c r="E2751" s="280"/>
      <c r="F2751" s="280"/>
      <c r="G2751" s="293"/>
    </row>
    <row r="2752" spans="3:7" x14ac:dyDescent="0.2">
      <c r="C2752" s="293"/>
      <c r="D2752" s="280"/>
      <c r="E2752" s="280"/>
      <c r="F2752" s="280"/>
      <c r="G2752" s="293"/>
    </row>
    <row r="2753" spans="3:7" x14ac:dyDescent="0.2">
      <c r="C2753" s="293"/>
      <c r="D2753" s="280"/>
      <c r="E2753" s="280"/>
      <c r="F2753" s="280"/>
      <c r="G2753" s="293"/>
    </row>
    <row r="2754" spans="3:7" x14ac:dyDescent="0.2">
      <c r="C2754" s="293"/>
      <c r="D2754" s="280"/>
      <c r="E2754" s="280"/>
      <c r="F2754" s="280"/>
      <c r="G2754" s="293"/>
    </row>
    <row r="2755" spans="3:7" x14ac:dyDescent="0.2">
      <c r="C2755" s="293"/>
      <c r="D2755" s="280"/>
      <c r="E2755" s="280"/>
      <c r="F2755" s="280"/>
      <c r="G2755" s="293"/>
    </row>
    <row r="2756" spans="3:7" x14ac:dyDescent="0.2">
      <c r="C2756" s="293"/>
      <c r="D2756" s="280"/>
      <c r="E2756" s="280"/>
      <c r="F2756" s="280"/>
      <c r="G2756" s="293"/>
    </row>
    <row r="2757" spans="3:7" x14ac:dyDescent="0.2">
      <c r="C2757" s="293"/>
      <c r="D2757" s="280"/>
      <c r="E2757" s="280"/>
      <c r="F2757" s="280"/>
      <c r="G2757" s="293"/>
    </row>
    <row r="2758" spans="3:7" x14ac:dyDescent="0.2">
      <c r="C2758" s="293"/>
      <c r="D2758" s="280"/>
      <c r="E2758" s="280"/>
      <c r="F2758" s="280"/>
      <c r="G2758" s="293"/>
    </row>
    <row r="2759" spans="3:7" x14ac:dyDescent="0.2">
      <c r="C2759" s="293"/>
      <c r="D2759" s="280"/>
      <c r="E2759" s="280"/>
      <c r="F2759" s="280"/>
      <c r="G2759" s="293"/>
    </row>
    <row r="2760" spans="3:7" x14ac:dyDescent="0.2">
      <c r="C2760" s="293"/>
      <c r="D2760" s="280"/>
      <c r="E2760" s="280"/>
      <c r="F2760" s="280"/>
      <c r="G2760" s="293"/>
    </row>
    <row r="2761" spans="3:7" x14ac:dyDescent="0.2">
      <c r="C2761" s="293"/>
      <c r="D2761" s="280"/>
      <c r="E2761" s="280"/>
      <c r="F2761" s="280"/>
      <c r="G2761" s="293"/>
    </row>
    <row r="2762" spans="3:7" x14ac:dyDescent="0.2">
      <c r="C2762" s="293"/>
      <c r="D2762" s="280"/>
      <c r="E2762" s="280"/>
      <c r="F2762" s="280"/>
      <c r="G2762" s="293"/>
    </row>
    <row r="2763" spans="3:7" x14ac:dyDescent="0.2">
      <c r="C2763" s="293"/>
      <c r="D2763" s="280"/>
      <c r="E2763" s="280"/>
      <c r="F2763" s="280"/>
      <c r="G2763" s="293"/>
    </row>
    <row r="2764" spans="3:7" x14ac:dyDescent="0.2">
      <c r="C2764" s="293"/>
      <c r="D2764" s="280"/>
      <c r="E2764" s="280"/>
      <c r="F2764" s="280"/>
      <c r="G2764" s="293"/>
    </row>
    <row r="2765" spans="3:7" x14ac:dyDescent="0.2">
      <c r="C2765" s="293"/>
      <c r="D2765" s="280"/>
      <c r="E2765" s="280"/>
      <c r="F2765" s="280"/>
      <c r="G2765" s="293"/>
    </row>
    <row r="2766" spans="3:7" x14ac:dyDescent="0.2">
      <c r="C2766" s="293"/>
      <c r="D2766" s="280"/>
      <c r="E2766" s="280"/>
      <c r="F2766" s="280"/>
      <c r="G2766" s="293"/>
    </row>
    <row r="2767" spans="3:7" x14ac:dyDescent="0.2">
      <c r="C2767" s="293"/>
      <c r="D2767" s="280"/>
      <c r="E2767" s="280"/>
      <c r="F2767" s="280"/>
      <c r="G2767" s="293"/>
    </row>
    <row r="2768" spans="3:7" x14ac:dyDescent="0.2">
      <c r="C2768" s="293"/>
      <c r="D2768" s="280"/>
      <c r="E2768" s="280"/>
      <c r="F2768" s="280"/>
      <c r="G2768" s="293"/>
    </row>
    <row r="2769" spans="3:7" x14ac:dyDescent="0.2">
      <c r="C2769" s="293"/>
      <c r="D2769" s="280"/>
      <c r="E2769" s="280"/>
      <c r="F2769" s="280"/>
      <c r="G2769" s="293"/>
    </row>
    <row r="2770" spans="3:7" x14ac:dyDescent="0.2">
      <c r="C2770" s="293"/>
      <c r="D2770" s="280"/>
      <c r="E2770" s="280"/>
      <c r="F2770" s="280"/>
      <c r="G2770" s="293"/>
    </row>
    <row r="2771" spans="3:7" x14ac:dyDescent="0.2">
      <c r="C2771" s="293"/>
      <c r="D2771" s="280"/>
      <c r="E2771" s="280"/>
      <c r="F2771" s="280"/>
      <c r="G2771" s="293"/>
    </row>
    <row r="2772" spans="3:7" x14ac:dyDescent="0.2">
      <c r="C2772" s="293"/>
      <c r="D2772" s="280"/>
      <c r="E2772" s="280"/>
      <c r="F2772" s="280"/>
      <c r="G2772" s="293"/>
    </row>
    <row r="2773" spans="3:7" x14ac:dyDescent="0.2">
      <c r="C2773" s="293"/>
      <c r="D2773" s="280"/>
      <c r="E2773" s="280"/>
      <c r="F2773" s="280"/>
      <c r="G2773" s="293"/>
    </row>
    <row r="2774" spans="3:7" x14ac:dyDescent="0.2">
      <c r="C2774" s="293"/>
      <c r="D2774" s="280"/>
      <c r="E2774" s="280"/>
      <c r="F2774" s="280"/>
      <c r="G2774" s="293"/>
    </row>
    <row r="2775" spans="3:7" x14ac:dyDescent="0.2">
      <c r="C2775" s="293"/>
      <c r="D2775" s="280"/>
      <c r="E2775" s="280"/>
      <c r="F2775" s="280"/>
      <c r="G2775" s="293"/>
    </row>
    <row r="2776" spans="3:7" x14ac:dyDescent="0.2">
      <c r="C2776" s="293"/>
      <c r="D2776" s="280"/>
      <c r="E2776" s="280"/>
      <c r="F2776" s="280"/>
      <c r="G2776" s="293"/>
    </row>
    <row r="2777" spans="3:7" x14ac:dyDescent="0.2">
      <c r="C2777" s="293"/>
      <c r="D2777" s="280"/>
      <c r="E2777" s="280"/>
      <c r="F2777" s="280"/>
      <c r="G2777" s="293"/>
    </row>
    <row r="2778" spans="3:7" x14ac:dyDescent="0.2">
      <c r="C2778" s="293"/>
      <c r="D2778" s="280"/>
      <c r="E2778" s="280"/>
      <c r="F2778" s="280"/>
      <c r="G2778" s="293"/>
    </row>
    <row r="2779" spans="3:7" x14ac:dyDescent="0.2">
      <c r="C2779" s="293"/>
      <c r="D2779" s="280"/>
      <c r="E2779" s="280"/>
      <c r="F2779" s="280"/>
      <c r="G2779" s="293"/>
    </row>
    <row r="2780" spans="3:7" x14ac:dyDescent="0.2">
      <c r="C2780" s="293"/>
      <c r="D2780" s="280"/>
      <c r="E2780" s="280"/>
      <c r="F2780" s="280"/>
      <c r="G2780" s="293"/>
    </row>
    <row r="2781" spans="3:7" x14ac:dyDescent="0.2">
      <c r="C2781" s="293"/>
      <c r="D2781" s="280"/>
      <c r="E2781" s="280"/>
      <c r="F2781" s="280"/>
      <c r="G2781" s="293"/>
    </row>
    <row r="2782" spans="3:7" x14ac:dyDescent="0.2">
      <c r="C2782" s="293"/>
      <c r="D2782" s="280"/>
      <c r="E2782" s="280"/>
      <c r="F2782" s="280"/>
      <c r="G2782" s="293"/>
    </row>
    <row r="2783" spans="3:7" x14ac:dyDescent="0.2">
      <c r="C2783" s="293"/>
      <c r="D2783" s="280"/>
      <c r="E2783" s="280"/>
      <c r="F2783" s="280"/>
      <c r="G2783" s="293"/>
    </row>
    <row r="2784" spans="3:7" x14ac:dyDescent="0.2">
      <c r="C2784" s="293"/>
      <c r="D2784" s="280"/>
      <c r="E2784" s="280"/>
      <c r="F2784" s="280"/>
      <c r="G2784" s="293"/>
    </row>
    <row r="2785" spans="3:7" x14ac:dyDescent="0.2">
      <c r="C2785" s="293"/>
      <c r="D2785" s="280"/>
      <c r="E2785" s="280"/>
      <c r="F2785" s="280"/>
      <c r="G2785" s="293"/>
    </row>
    <row r="2786" spans="3:7" x14ac:dyDescent="0.2">
      <c r="C2786" s="293"/>
      <c r="D2786" s="280"/>
      <c r="E2786" s="280"/>
      <c r="F2786" s="280"/>
      <c r="G2786" s="293"/>
    </row>
    <row r="2787" spans="3:7" x14ac:dyDescent="0.2">
      <c r="C2787" s="293"/>
      <c r="D2787" s="280"/>
      <c r="E2787" s="280"/>
      <c r="F2787" s="280"/>
      <c r="G2787" s="293"/>
    </row>
    <row r="2788" spans="3:7" x14ac:dyDescent="0.2">
      <c r="C2788" s="293"/>
      <c r="D2788" s="280"/>
      <c r="E2788" s="280"/>
      <c r="F2788" s="280"/>
      <c r="G2788" s="293"/>
    </row>
    <row r="2789" spans="3:7" x14ac:dyDescent="0.2">
      <c r="C2789" s="293"/>
      <c r="D2789" s="280"/>
      <c r="E2789" s="280"/>
      <c r="F2789" s="280"/>
      <c r="G2789" s="293"/>
    </row>
    <row r="2790" spans="3:7" x14ac:dyDescent="0.2">
      <c r="C2790" s="293"/>
      <c r="D2790" s="280"/>
      <c r="E2790" s="280"/>
      <c r="F2790" s="280"/>
      <c r="G2790" s="293"/>
    </row>
    <row r="2791" spans="3:7" x14ac:dyDescent="0.2">
      <c r="C2791" s="293"/>
      <c r="D2791" s="280"/>
      <c r="E2791" s="280"/>
      <c r="F2791" s="280"/>
      <c r="G2791" s="293"/>
    </row>
    <row r="2792" spans="3:7" x14ac:dyDescent="0.2">
      <c r="C2792" s="293"/>
      <c r="D2792" s="280"/>
      <c r="E2792" s="280"/>
      <c r="F2792" s="280"/>
      <c r="G2792" s="293"/>
    </row>
    <row r="2793" spans="3:7" x14ac:dyDescent="0.2">
      <c r="C2793" s="293"/>
      <c r="D2793" s="280"/>
      <c r="E2793" s="280"/>
      <c r="F2793" s="280"/>
      <c r="G2793" s="293"/>
    </row>
    <row r="2794" spans="3:7" x14ac:dyDescent="0.2">
      <c r="C2794" s="293"/>
      <c r="D2794" s="280"/>
      <c r="E2794" s="280"/>
      <c r="F2794" s="280"/>
      <c r="G2794" s="293"/>
    </row>
    <row r="2795" spans="3:7" x14ac:dyDescent="0.2">
      <c r="C2795" s="293"/>
      <c r="D2795" s="280"/>
      <c r="E2795" s="280"/>
      <c r="F2795" s="280"/>
      <c r="G2795" s="293"/>
    </row>
    <row r="2796" spans="3:7" x14ac:dyDescent="0.2">
      <c r="C2796" s="293"/>
      <c r="D2796" s="280"/>
      <c r="E2796" s="280"/>
      <c r="F2796" s="280"/>
      <c r="G2796" s="293"/>
    </row>
    <row r="2797" spans="3:7" x14ac:dyDescent="0.2">
      <c r="C2797" s="293"/>
      <c r="D2797" s="280"/>
      <c r="E2797" s="280"/>
      <c r="F2797" s="280"/>
      <c r="G2797" s="293"/>
    </row>
    <row r="2798" spans="3:7" x14ac:dyDescent="0.2">
      <c r="C2798" s="293"/>
      <c r="D2798" s="280"/>
      <c r="E2798" s="280"/>
      <c r="F2798" s="280"/>
      <c r="G2798" s="293"/>
    </row>
    <row r="2799" spans="3:7" x14ac:dyDescent="0.2">
      <c r="C2799" s="293"/>
      <c r="D2799" s="280"/>
      <c r="E2799" s="280"/>
      <c r="F2799" s="280"/>
      <c r="G2799" s="293"/>
    </row>
    <row r="2800" spans="3:7" x14ac:dyDescent="0.2">
      <c r="C2800" s="293"/>
      <c r="D2800" s="280"/>
      <c r="E2800" s="280"/>
      <c r="F2800" s="280"/>
      <c r="G2800" s="293"/>
    </row>
    <row r="2801" spans="3:7" x14ac:dyDescent="0.2">
      <c r="C2801" s="293"/>
      <c r="D2801" s="280"/>
      <c r="E2801" s="280"/>
      <c r="F2801" s="280"/>
      <c r="G2801" s="293"/>
    </row>
    <row r="2802" spans="3:7" x14ac:dyDescent="0.2">
      <c r="C2802" s="293"/>
      <c r="D2802" s="280"/>
      <c r="E2802" s="280"/>
      <c r="F2802" s="280"/>
      <c r="G2802" s="293"/>
    </row>
    <row r="2803" spans="3:7" x14ac:dyDescent="0.2">
      <c r="C2803" s="293"/>
      <c r="D2803" s="280"/>
      <c r="E2803" s="280"/>
      <c r="F2803" s="280"/>
      <c r="G2803" s="293"/>
    </row>
    <row r="2804" spans="3:7" x14ac:dyDescent="0.2">
      <c r="C2804" s="293"/>
      <c r="D2804" s="280"/>
      <c r="E2804" s="280"/>
      <c r="F2804" s="280"/>
      <c r="G2804" s="293"/>
    </row>
    <row r="2805" spans="3:7" x14ac:dyDescent="0.2">
      <c r="C2805" s="293"/>
      <c r="D2805" s="280"/>
      <c r="E2805" s="280"/>
      <c r="F2805" s="280"/>
      <c r="G2805" s="293"/>
    </row>
    <row r="2806" spans="3:7" x14ac:dyDescent="0.2">
      <c r="C2806" s="293"/>
      <c r="D2806" s="280"/>
      <c r="E2806" s="280"/>
      <c r="F2806" s="280"/>
      <c r="G2806" s="293"/>
    </row>
    <row r="2807" spans="3:7" x14ac:dyDescent="0.2">
      <c r="C2807" s="293"/>
      <c r="D2807" s="280"/>
      <c r="E2807" s="280"/>
      <c r="F2807" s="280"/>
      <c r="G2807" s="293"/>
    </row>
    <row r="2808" spans="3:7" x14ac:dyDescent="0.2">
      <c r="C2808" s="293"/>
      <c r="D2808" s="280"/>
      <c r="E2808" s="280"/>
      <c r="F2808" s="280"/>
      <c r="G2808" s="293"/>
    </row>
    <row r="2809" spans="3:7" x14ac:dyDescent="0.2">
      <c r="C2809" s="293"/>
      <c r="D2809" s="280"/>
      <c r="E2809" s="280"/>
      <c r="F2809" s="280"/>
      <c r="G2809" s="293"/>
    </row>
    <row r="2810" spans="3:7" x14ac:dyDescent="0.2">
      <c r="C2810" s="293"/>
      <c r="D2810" s="280"/>
      <c r="E2810" s="280"/>
      <c r="F2810" s="280"/>
      <c r="G2810" s="293"/>
    </row>
    <row r="2811" spans="3:7" x14ac:dyDescent="0.2">
      <c r="C2811" s="293"/>
      <c r="D2811" s="280"/>
      <c r="E2811" s="280"/>
      <c r="F2811" s="280"/>
      <c r="G2811" s="293"/>
    </row>
    <row r="2812" spans="3:7" x14ac:dyDescent="0.2">
      <c r="C2812" s="293"/>
      <c r="D2812" s="280"/>
      <c r="E2812" s="280"/>
      <c r="F2812" s="280"/>
      <c r="G2812" s="293"/>
    </row>
    <row r="2813" spans="3:7" x14ac:dyDescent="0.2">
      <c r="C2813" s="293"/>
      <c r="D2813" s="280"/>
      <c r="E2813" s="280"/>
      <c r="F2813" s="280"/>
      <c r="G2813" s="293"/>
    </row>
    <row r="2814" spans="3:7" x14ac:dyDescent="0.2">
      <c r="C2814" s="293"/>
      <c r="D2814" s="280"/>
      <c r="E2814" s="280"/>
      <c r="F2814" s="280"/>
      <c r="G2814" s="293"/>
    </row>
    <row r="2815" spans="3:7" x14ac:dyDescent="0.2">
      <c r="C2815" s="293"/>
      <c r="D2815" s="280"/>
      <c r="E2815" s="280"/>
      <c r="F2815" s="280"/>
      <c r="G2815" s="293"/>
    </row>
    <row r="2816" spans="3:7" x14ac:dyDescent="0.2">
      <c r="C2816" s="293"/>
      <c r="D2816" s="280"/>
      <c r="E2816" s="280"/>
      <c r="F2816" s="280"/>
      <c r="G2816" s="293"/>
    </row>
    <row r="2817" spans="3:7" x14ac:dyDescent="0.2">
      <c r="C2817" s="293"/>
      <c r="D2817" s="280"/>
      <c r="E2817" s="280"/>
      <c r="F2817" s="280"/>
      <c r="G2817" s="293"/>
    </row>
    <row r="2818" spans="3:7" x14ac:dyDescent="0.2">
      <c r="C2818" s="293"/>
      <c r="D2818" s="280"/>
      <c r="E2818" s="280"/>
      <c r="F2818" s="280"/>
      <c r="G2818" s="293"/>
    </row>
    <row r="2819" spans="3:7" x14ac:dyDescent="0.2">
      <c r="C2819" s="293"/>
      <c r="D2819" s="280"/>
      <c r="E2819" s="280"/>
      <c r="F2819" s="280"/>
      <c r="G2819" s="293"/>
    </row>
    <row r="2820" spans="3:7" x14ac:dyDescent="0.2">
      <c r="C2820" s="293"/>
      <c r="D2820" s="280"/>
      <c r="E2820" s="280"/>
      <c r="F2820" s="280"/>
      <c r="G2820" s="293"/>
    </row>
    <row r="2821" spans="3:7" x14ac:dyDescent="0.2">
      <c r="C2821" s="293"/>
      <c r="D2821" s="280"/>
      <c r="E2821" s="280"/>
      <c r="F2821" s="280"/>
      <c r="G2821" s="293"/>
    </row>
    <row r="2822" spans="3:7" x14ac:dyDescent="0.2">
      <c r="C2822" s="293"/>
      <c r="D2822" s="280"/>
      <c r="E2822" s="280"/>
      <c r="F2822" s="280"/>
      <c r="G2822" s="293"/>
    </row>
    <row r="2823" spans="3:7" x14ac:dyDescent="0.2">
      <c r="C2823" s="293"/>
      <c r="D2823" s="280"/>
      <c r="E2823" s="280"/>
      <c r="F2823" s="280"/>
      <c r="G2823" s="293"/>
    </row>
    <row r="2824" spans="3:7" x14ac:dyDescent="0.2">
      <c r="C2824" s="293"/>
      <c r="D2824" s="280"/>
      <c r="E2824" s="280"/>
      <c r="F2824" s="280"/>
      <c r="G2824" s="293"/>
    </row>
    <row r="2825" spans="3:7" x14ac:dyDescent="0.2">
      <c r="C2825" s="293"/>
      <c r="D2825" s="280"/>
      <c r="E2825" s="280"/>
      <c r="F2825" s="280"/>
      <c r="G2825" s="293"/>
    </row>
    <row r="2826" spans="3:7" x14ac:dyDescent="0.2">
      <c r="C2826" s="293"/>
      <c r="D2826" s="280"/>
      <c r="E2826" s="280"/>
      <c r="F2826" s="280"/>
      <c r="G2826" s="293"/>
    </row>
    <row r="2827" spans="3:7" x14ac:dyDescent="0.2">
      <c r="C2827" s="293"/>
      <c r="D2827" s="280"/>
      <c r="E2827" s="280"/>
      <c r="F2827" s="280"/>
      <c r="G2827" s="293"/>
    </row>
    <row r="2828" spans="3:7" x14ac:dyDescent="0.2">
      <c r="C2828" s="293"/>
      <c r="D2828" s="280"/>
      <c r="E2828" s="280"/>
      <c r="F2828" s="280"/>
      <c r="G2828" s="293"/>
    </row>
    <row r="2829" spans="3:7" x14ac:dyDescent="0.2">
      <c r="C2829" s="293"/>
      <c r="D2829" s="280"/>
      <c r="E2829" s="280"/>
      <c r="F2829" s="280"/>
      <c r="G2829" s="293"/>
    </row>
    <row r="2830" spans="3:7" x14ac:dyDescent="0.2">
      <c r="C2830" s="293"/>
      <c r="D2830" s="280"/>
      <c r="E2830" s="280"/>
      <c r="F2830" s="280"/>
      <c r="G2830" s="293"/>
    </row>
    <row r="2831" spans="3:7" x14ac:dyDescent="0.2">
      <c r="C2831" s="293"/>
      <c r="D2831" s="280"/>
      <c r="E2831" s="280"/>
      <c r="F2831" s="280"/>
      <c r="G2831" s="293"/>
    </row>
    <row r="2832" spans="3:7" x14ac:dyDescent="0.2">
      <c r="C2832" s="293"/>
      <c r="D2832" s="280"/>
      <c r="E2832" s="280"/>
      <c r="F2832" s="280"/>
      <c r="G2832" s="293"/>
    </row>
    <row r="2833" spans="3:7" x14ac:dyDescent="0.2">
      <c r="C2833" s="293"/>
      <c r="D2833" s="280"/>
      <c r="E2833" s="280"/>
      <c r="F2833" s="280"/>
      <c r="G2833" s="293"/>
    </row>
    <row r="2834" spans="3:7" x14ac:dyDescent="0.2">
      <c r="C2834" s="293"/>
      <c r="D2834" s="280"/>
      <c r="E2834" s="280"/>
      <c r="F2834" s="280"/>
      <c r="G2834" s="293"/>
    </row>
    <row r="2835" spans="3:7" x14ac:dyDescent="0.2">
      <c r="C2835" s="293"/>
      <c r="D2835" s="280"/>
      <c r="E2835" s="280"/>
      <c r="F2835" s="280"/>
      <c r="G2835" s="293"/>
    </row>
    <row r="2836" spans="3:7" x14ac:dyDescent="0.2">
      <c r="C2836" s="293"/>
      <c r="D2836" s="280"/>
      <c r="E2836" s="280"/>
      <c r="F2836" s="280"/>
      <c r="G2836" s="293"/>
    </row>
    <row r="2837" spans="3:7" x14ac:dyDescent="0.2">
      <c r="C2837" s="293"/>
      <c r="D2837" s="280"/>
      <c r="E2837" s="280"/>
      <c r="F2837" s="280"/>
      <c r="G2837" s="293"/>
    </row>
    <row r="2838" spans="3:7" x14ac:dyDescent="0.2">
      <c r="C2838" s="293"/>
      <c r="D2838" s="280"/>
      <c r="E2838" s="280"/>
      <c r="F2838" s="280"/>
      <c r="G2838" s="293"/>
    </row>
    <row r="2839" spans="3:7" x14ac:dyDescent="0.2">
      <c r="C2839" s="293"/>
      <c r="D2839" s="280"/>
      <c r="E2839" s="280"/>
      <c r="F2839" s="280"/>
      <c r="G2839" s="293"/>
    </row>
    <row r="2840" spans="3:7" x14ac:dyDescent="0.2">
      <c r="C2840" s="293"/>
      <c r="D2840" s="280"/>
      <c r="E2840" s="280"/>
      <c r="F2840" s="280"/>
      <c r="G2840" s="293"/>
    </row>
    <row r="2841" spans="3:7" x14ac:dyDescent="0.2">
      <c r="C2841" s="293"/>
      <c r="D2841" s="280"/>
      <c r="E2841" s="280"/>
      <c r="F2841" s="280"/>
      <c r="G2841" s="293"/>
    </row>
    <row r="2842" spans="3:7" x14ac:dyDescent="0.2">
      <c r="C2842" s="293"/>
      <c r="D2842" s="280"/>
      <c r="E2842" s="280"/>
      <c r="F2842" s="280"/>
      <c r="G2842" s="293"/>
    </row>
    <row r="2843" spans="3:7" x14ac:dyDescent="0.2">
      <c r="C2843" s="293"/>
      <c r="D2843" s="280"/>
      <c r="E2843" s="280"/>
      <c r="F2843" s="280"/>
      <c r="G2843" s="293"/>
    </row>
    <row r="2844" spans="3:7" x14ac:dyDescent="0.2">
      <c r="C2844" s="293"/>
      <c r="D2844" s="280"/>
      <c r="E2844" s="280"/>
      <c r="F2844" s="280"/>
      <c r="G2844" s="293"/>
    </row>
    <row r="2845" spans="3:7" x14ac:dyDescent="0.2">
      <c r="C2845" s="293"/>
      <c r="D2845" s="280"/>
      <c r="E2845" s="280"/>
      <c r="F2845" s="280"/>
      <c r="G2845" s="293"/>
    </row>
    <row r="2846" spans="3:7" x14ac:dyDescent="0.2">
      <c r="C2846" s="293"/>
      <c r="D2846" s="280"/>
      <c r="E2846" s="280"/>
      <c r="F2846" s="280"/>
      <c r="G2846" s="293"/>
    </row>
    <row r="2847" spans="3:7" x14ac:dyDescent="0.2">
      <c r="C2847" s="293"/>
      <c r="D2847" s="280"/>
      <c r="E2847" s="280"/>
      <c r="F2847" s="280"/>
      <c r="G2847" s="293"/>
    </row>
    <row r="2848" spans="3:7" x14ac:dyDescent="0.2">
      <c r="C2848" s="293"/>
      <c r="D2848" s="280"/>
      <c r="E2848" s="280"/>
      <c r="F2848" s="280"/>
      <c r="G2848" s="293"/>
    </row>
    <row r="2849" spans="3:7" x14ac:dyDescent="0.2">
      <c r="C2849" s="293"/>
      <c r="D2849" s="280"/>
      <c r="E2849" s="280"/>
      <c r="F2849" s="280"/>
      <c r="G2849" s="293"/>
    </row>
    <row r="2850" spans="3:7" x14ac:dyDescent="0.2">
      <c r="C2850" s="293"/>
      <c r="D2850" s="280"/>
      <c r="E2850" s="280"/>
      <c r="F2850" s="280"/>
      <c r="G2850" s="293"/>
    </row>
    <row r="2851" spans="3:7" x14ac:dyDescent="0.2">
      <c r="C2851" s="293"/>
      <c r="D2851" s="280"/>
      <c r="E2851" s="280"/>
      <c r="F2851" s="280"/>
      <c r="G2851" s="293"/>
    </row>
    <row r="2852" spans="3:7" x14ac:dyDescent="0.2">
      <c r="C2852" s="293"/>
      <c r="D2852" s="280"/>
      <c r="E2852" s="280"/>
      <c r="F2852" s="280"/>
      <c r="G2852" s="293"/>
    </row>
    <row r="2853" spans="3:7" x14ac:dyDescent="0.2">
      <c r="C2853" s="293"/>
      <c r="D2853" s="280"/>
      <c r="E2853" s="280"/>
      <c r="F2853" s="280"/>
      <c r="G2853" s="293"/>
    </row>
    <row r="2854" spans="3:7" x14ac:dyDescent="0.2">
      <c r="C2854" s="293"/>
      <c r="D2854" s="280"/>
      <c r="E2854" s="280"/>
      <c r="F2854" s="280"/>
      <c r="G2854" s="293"/>
    </row>
    <row r="2855" spans="3:7" x14ac:dyDescent="0.2">
      <c r="C2855" s="293"/>
      <c r="D2855" s="280"/>
      <c r="E2855" s="280"/>
      <c r="F2855" s="280"/>
      <c r="G2855" s="293"/>
    </row>
    <row r="2856" spans="3:7" x14ac:dyDescent="0.2">
      <c r="C2856" s="293"/>
      <c r="D2856" s="280"/>
      <c r="E2856" s="280"/>
      <c r="F2856" s="280"/>
      <c r="G2856" s="293"/>
    </row>
    <row r="2857" spans="3:7" x14ac:dyDescent="0.2">
      <c r="C2857" s="293"/>
      <c r="D2857" s="280"/>
      <c r="E2857" s="280"/>
      <c r="F2857" s="280"/>
      <c r="G2857" s="293"/>
    </row>
    <row r="2858" spans="3:7" x14ac:dyDescent="0.2">
      <c r="C2858" s="293"/>
      <c r="D2858" s="280"/>
      <c r="E2858" s="280"/>
      <c r="F2858" s="280"/>
      <c r="G2858" s="293"/>
    </row>
    <row r="2859" spans="3:7" x14ac:dyDescent="0.2">
      <c r="C2859" s="293"/>
      <c r="D2859" s="280"/>
      <c r="E2859" s="280"/>
      <c r="F2859" s="280"/>
      <c r="G2859" s="293"/>
    </row>
    <row r="2860" spans="3:7" x14ac:dyDescent="0.2">
      <c r="C2860" s="293"/>
      <c r="D2860" s="280"/>
      <c r="E2860" s="280"/>
      <c r="F2860" s="280"/>
      <c r="G2860" s="293"/>
    </row>
    <row r="2861" spans="3:7" x14ac:dyDescent="0.2">
      <c r="C2861" s="293"/>
      <c r="D2861" s="280"/>
      <c r="E2861" s="280"/>
      <c r="F2861" s="280"/>
      <c r="G2861" s="293"/>
    </row>
    <row r="2862" spans="3:7" x14ac:dyDescent="0.2">
      <c r="C2862" s="293"/>
      <c r="D2862" s="280"/>
      <c r="E2862" s="280"/>
      <c r="F2862" s="280"/>
      <c r="G2862" s="293"/>
    </row>
    <row r="2863" spans="3:7" x14ac:dyDescent="0.2">
      <c r="C2863" s="293"/>
      <c r="D2863" s="280"/>
      <c r="E2863" s="280"/>
      <c r="F2863" s="280"/>
      <c r="G2863" s="293"/>
    </row>
    <row r="2864" spans="3:7" x14ac:dyDescent="0.2">
      <c r="C2864" s="293"/>
      <c r="D2864" s="280"/>
      <c r="E2864" s="280"/>
      <c r="F2864" s="280"/>
      <c r="G2864" s="293"/>
    </row>
    <row r="2865" spans="3:7" x14ac:dyDescent="0.2">
      <c r="C2865" s="293"/>
      <c r="D2865" s="280"/>
      <c r="E2865" s="280"/>
      <c r="F2865" s="280"/>
      <c r="G2865" s="293"/>
    </row>
    <row r="2866" spans="3:7" x14ac:dyDescent="0.2">
      <c r="C2866" s="293"/>
      <c r="D2866" s="280"/>
      <c r="E2866" s="280"/>
      <c r="F2866" s="280"/>
      <c r="G2866" s="293"/>
    </row>
    <row r="2867" spans="3:7" x14ac:dyDescent="0.2">
      <c r="C2867" s="293"/>
      <c r="D2867" s="280"/>
      <c r="E2867" s="280"/>
      <c r="F2867" s="280"/>
      <c r="G2867" s="293"/>
    </row>
    <row r="2868" spans="3:7" x14ac:dyDescent="0.2">
      <c r="C2868" s="293"/>
      <c r="D2868" s="280"/>
      <c r="E2868" s="280"/>
      <c r="F2868" s="280"/>
      <c r="G2868" s="293"/>
    </row>
    <row r="2869" spans="3:7" x14ac:dyDescent="0.2">
      <c r="C2869" s="293"/>
      <c r="D2869" s="280"/>
      <c r="E2869" s="280"/>
      <c r="F2869" s="280"/>
      <c r="G2869" s="293"/>
    </row>
    <row r="2870" spans="3:7" x14ac:dyDescent="0.2">
      <c r="C2870" s="293"/>
      <c r="D2870" s="280"/>
      <c r="E2870" s="280"/>
      <c r="F2870" s="280"/>
      <c r="G2870" s="293"/>
    </row>
    <row r="2871" spans="3:7" x14ac:dyDescent="0.2">
      <c r="C2871" s="293"/>
      <c r="D2871" s="280"/>
      <c r="E2871" s="280"/>
      <c r="F2871" s="280"/>
      <c r="G2871" s="293"/>
    </row>
    <row r="2872" spans="3:7" x14ac:dyDescent="0.2">
      <c r="C2872" s="293"/>
      <c r="D2872" s="280"/>
      <c r="E2872" s="280"/>
      <c r="F2872" s="280"/>
      <c r="G2872" s="293"/>
    </row>
    <row r="2873" spans="3:7" x14ac:dyDescent="0.2">
      <c r="C2873" s="293"/>
      <c r="D2873" s="280"/>
      <c r="E2873" s="280"/>
      <c r="F2873" s="280"/>
      <c r="G2873" s="293"/>
    </row>
    <row r="2874" spans="3:7" x14ac:dyDescent="0.2">
      <c r="C2874" s="293"/>
      <c r="D2874" s="280"/>
      <c r="E2874" s="280"/>
      <c r="F2874" s="280"/>
      <c r="G2874" s="293"/>
    </row>
    <row r="2875" spans="3:7" x14ac:dyDescent="0.2">
      <c r="C2875" s="293"/>
      <c r="D2875" s="280"/>
      <c r="E2875" s="280"/>
      <c r="F2875" s="280"/>
      <c r="G2875" s="293"/>
    </row>
    <row r="2876" spans="3:7" x14ac:dyDescent="0.2">
      <c r="C2876" s="293"/>
      <c r="D2876" s="280"/>
      <c r="E2876" s="280"/>
      <c r="F2876" s="280"/>
      <c r="G2876" s="293"/>
    </row>
    <row r="2877" spans="3:7" x14ac:dyDescent="0.2">
      <c r="C2877" s="293"/>
      <c r="D2877" s="280"/>
      <c r="E2877" s="280"/>
      <c r="F2877" s="280"/>
      <c r="G2877" s="293"/>
    </row>
    <row r="2878" spans="3:7" x14ac:dyDescent="0.2">
      <c r="C2878" s="293"/>
      <c r="D2878" s="280"/>
      <c r="E2878" s="280"/>
      <c r="F2878" s="280"/>
      <c r="G2878" s="293"/>
    </row>
    <row r="2879" spans="3:7" x14ac:dyDescent="0.2">
      <c r="C2879" s="293"/>
      <c r="D2879" s="280"/>
      <c r="E2879" s="280"/>
      <c r="F2879" s="280"/>
      <c r="G2879" s="293"/>
    </row>
    <row r="2880" spans="3:7" x14ac:dyDescent="0.2">
      <c r="C2880" s="293"/>
      <c r="D2880" s="280"/>
      <c r="E2880" s="280"/>
      <c r="F2880" s="280"/>
      <c r="G2880" s="293"/>
    </row>
    <row r="2881" spans="3:7" x14ac:dyDescent="0.2">
      <c r="C2881" s="293"/>
      <c r="D2881" s="280"/>
      <c r="E2881" s="280"/>
      <c r="F2881" s="280"/>
      <c r="G2881" s="293"/>
    </row>
    <row r="2882" spans="3:7" x14ac:dyDescent="0.2">
      <c r="C2882" s="293"/>
      <c r="D2882" s="280"/>
      <c r="E2882" s="280"/>
      <c r="F2882" s="280"/>
      <c r="G2882" s="293"/>
    </row>
    <row r="2883" spans="3:7" x14ac:dyDescent="0.2">
      <c r="C2883" s="293"/>
      <c r="D2883" s="280"/>
      <c r="E2883" s="280"/>
      <c r="F2883" s="280"/>
      <c r="G2883" s="293"/>
    </row>
    <row r="2884" spans="3:7" x14ac:dyDescent="0.2">
      <c r="C2884" s="293"/>
      <c r="D2884" s="280"/>
      <c r="E2884" s="280"/>
      <c r="F2884" s="280"/>
      <c r="G2884" s="293"/>
    </row>
    <row r="2885" spans="3:7" x14ac:dyDescent="0.2">
      <c r="C2885" s="293"/>
      <c r="D2885" s="280"/>
      <c r="E2885" s="280"/>
      <c r="F2885" s="280"/>
      <c r="G2885" s="293"/>
    </row>
    <row r="2886" spans="3:7" x14ac:dyDescent="0.2">
      <c r="C2886" s="293"/>
      <c r="D2886" s="280"/>
      <c r="E2886" s="280"/>
      <c r="F2886" s="280"/>
      <c r="G2886" s="293"/>
    </row>
    <row r="2887" spans="3:7" x14ac:dyDescent="0.2">
      <c r="C2887" s="293"/>
      <c r="D2887" s="280"/>
      <c r="E2887" s="280"/>
      <c r="F2887" s="280"/>
      <c r="G2887" s="293"/>
    </row>
    <row r="2888" spans="3:7" x14ac:dyDescent="0.2">
      <c r="C2888" s="293"/>
      <c r="D2888" s="280"/>
      <c r="E2888" s="280"/>
      <c r="F2888" s="280"/>
      <c r="G2888" s="293"/>
    </row>
    <row r="2889" spans="3:7" x14ac:dyDescent="0.2">
      <c r="C2889" s="293"/>
      <c r="D2889" s="280"/>
      <c r="E2889" s="280"/>
      <c r="F2889" s="280"/>
      <c r="G2889" s="293"/>
    </row>
    <row r="2890" spans="3:7" x14ac:dyDescent="0.2">
      <c r="C2890" s="293"/>
      <c r="D2890" s="280"/>
      <c r="E2890" s="280"/>
      <c r="F2890" s="280"/>
      <c r="G2890" s="293"/>
    </row>
    <row r="2891" spans="3:7" x14ac:dyDescent="0.2">
      <c r="C2891" s="293"/>
      <c r="D2891" s="280"/>
      <c r="E2891" s="280"/>
      <c r="F2891" s="280"/>
      <c r="G2891" s="293"/>
    </row>
    <row r="2892" spans="3:7" x14ac:dyDescent="0.2">
      <c r="C2892" s="293"/>
      <c r="D2892" s="280"/>
      <c r="E2892" s="280"/>
      <c r="F2892" s="280"/>
      <c r="G2892" s="293"/>
    </row>
    <row r="2893" spans="3:7" x14ac:dyDescent="0.2">
      <c r="C2893" s="293"/>
      <c r="D2893" s="280"/>
      <c r="E2893" s="280"/>
      <c r="F2893" s="280"/>
      <c r="G2893" s="293"/>
    </row>
    <row r="2894" spans="3:7" x14ac:dyDescent="0.2">
      <c r="C2894" s="293"/>
      <c r="D2894" s="280"/>
      <c r="E2894" s="280"/>
      <c r="F2894" s="280"/>
      <c r="G2894" s="293"/>
    </row>
    <row r="2895" spans="3:7" x14ac:dyDescent="0.2">
      <c r="C2895" s="293"/>
      <c r="D2895" s="280"/>
      <c r="E2895" s="280"/>
      <c r="F2895" s="280"/>
      <c r="G2895" s="293"/>
    </row>
    <row r="2896" spans="3:7" x14ac:dyDescent="0.2">
      <c r="C2896" s="293"/>
      <c r="D2896" s="280"/>
      <c r="E2896" s="280"/>
      <c r="F2896" s="280"/>
      <c r="G2896" s="293"/>
    </row>
    <row r="2897" spans="3:7" x14ac:dyDescent="0.2">
      <c r="C2897" s="293"/>
      <c r="D2897" s="280"/>
      <c r="E2897" s="280"/>
      <c r="F2897" s="280"/>
      <c r="G2897" s="293"/>
    </row>
    <row r="2898" spans="3:7" x14ac:dyDescent="0.2">
      <c r="C2898" s="293"/>
      <c r="D2898" s="280"/>
      <c r="E2898" s="280"/>
      <c r="F2898" s="280"/>
      <c r="G2898" s="293"/>
    </row>
    <row r="2899" spans="3:7" x14ac:dyDescent="0.2">
      <c r="C2899" s="293"/>
      <c r="D2899" s="280"/>
      <c r="E2899" s="280"/>
      <c r="F2899" s="280"/>
      <c r="G2899" s="293"/>
    </row>
    <row r="2900" spans="3:7" x14ac:dyDescent="0.2">
      <c r="C2900" s="293"/>
      <c r="D2900" s="280"/>
      <c r="E2900" s="280"/>
      <c r="F2900" s="280"/>
      <c r="G2900" s="293"/>
    </row>
    <row r="2901" spans="3:7" x14ac:dyDescent="0.2">
      <c r="C2901" s="293"/>
      <c r="D2901" s="280"/>
      <c r="E2901" s="280"/>
      <c r="F2901" s="280"/>
      <c r="G2901" s="293"/>
    </row>
    <row r="2902" spans="3:7" x14ac:dyDescent="0.2">
      <c r="C2902" s="293"/>
      <c r="D2902" s="280"/>
      <c r="E2902" s="280"/>
      <c r="F2902" s="280"/>
      <c r="G2902" s="293"/>
    </row>
    <row r="2903" spans="3:7" x14ac:dyDescent="0.2">
      <c r="C2903" s="293"/>
      <c r="D2903" s="280"/>
      <c r="E2903" s="280"/>
      <c r="F2903" s="280"/>
      <c r="G2903" s="293"/>
    </row>
    <row r="2904" spans="3:7" x14ac:dyDescent="0.2">
      <c r="C2904" s="293"/>
      <c r="D2904" s="280"/>
      <c r="E2904" s="280"/>
      <c r="F2904" s="280"/>
      <c r="G2904" s="293"/>
    </row>
    <row r="2905" spans="3:7" x14ac:dyDescent="0.2">
      <c r="C2905" s="293"/>
      <c r="D2905" s="280"/>
      <c r="E2905" s="280"/>
      <c r="F2905" s="280"/>
      <c r="G2905" s="293"/>
    </row>
    <row r="2906" spans="3:7" x14ac:dyDescent="0.2">
      <c r="C2906" s="293"/>
      <c r="D2906" s="280"/>
      <c r="E2906" s="280"/>
      <c r="F2906" s="280"/>
      <c r="G2906" s="293"/>
    </row>
    <row r="2907" spans="3:7" x14ac:dyDescent="0.2">
      <c r="C2907" s="293"/>
      <c r="D2907" s="280"/>
      <c r="E2907" s="280"/>
      <c r="F2907" s="280"/>
      <c r="G2907" s="293"/>
    </row>
    <row r="2908" spans="3:7" x14ac:dyDescent="0.2">
      <c r="C2908" s="293"/>
      <c r="D2908" s="280"/>
      <c r="E2908" s="280"/>
      <c r="F2908" s="280"/>
      <c r="G2908" s="293"/>
    </row>
    <row r="2909" spans="3:7" x14ac:dyDescent="0.2">
      <c r="C2909" s="293"/>
      <c r="D2909" s="280"/>
      <c r="E2909" s="280"/>
      <c r="F2909" s="280"/>
      <c r="G2909" s="293"/>
    </row>
    <row r="2910" spans="3:7" x14ac:dyDescent="0.2">
      <c r="C2910" s="293"/>
      <c r="D2910" s="280"/>
      <c r="E2910" s="280"/>
      <c r="F2910" s="280"/>
      <c r="G2910" s="293"/>
    </row>
    <row r="2911" spans="3:7" x14ac:dyDescent="0.2">
      <c r="C2911" s="293"/>
      <c r="D2911" s="280"/>
      <c r="E2911" s="280"/>
      <c r="F2911" s="280"/>
      <c r="G2911" s="293"/>
    </row>
    <row r="2912" spans="3:7" x14ac:dyDescent="0.2">
      <c r="C2912" s="293"/>
      <c r="D2912" s="280"/>
      <c r="E2912" s="280"/>
      <c r="F2912" s="280"/>
      <c r="G2912" s="293"/>
    </row>
    <row r="2913" spans="3:7" x14ac:dyDescent="0.2">
      <c r="C2913" s="293"/>
      <c r="D2913" s="280"/>
      <c r="E2913" s="280"/>
      <c r="F2913" s="280"/>
      <c r="G2913" s="293"/>
    </row>
    <row r="2914" spans="3:7" x14ac:dyDescent="0.2">
      <c r="C2914" s="293"/>
      <c r="D2914" s="280"/>
      <c r="E2914" s="280"/>
      <c r="F2914" s="280"/>
      <c r="G2914" s="293"/>
    </row>
    <row r="2915" spans="3:7" x14ac:dyDescent="0.2">
      <c r="C2915" s="293"/>
      <c r="D2915" s="280"/>
      <c r="E2915" s="280"/>
      <c r="F2915" s="280"/>
      <c r="G2915" s="293"/>
    </row>
    <row r="2916" spans="3:7" x14ac:dyDescent="0.2">
      <c r="C2916" s="293"/>
      <c r="D2916" s="280"/>
      <c r="E2916" s="280"/>
      <c r="F2916" s="280"/>
      <c r="G2916" s="293"/>
    </row>
    <row r="2917" spans="3:7" x14ac:dyDescent="0.2">
      <c r="C2917" s="293"/>
      <c r="D2917" s="280"/>
      <c r="E2917" s="280"/>
      <c r="F2917" s="280"/>
      <c r="G2917" s="293"/>
    </row>
    <row r="2918" spans="3:7" x14ac:dyDescent="0.2">
      <c r="C2918" s="293"/>
      <c r="D2918" s="280"/>
      <c r="E2918" s="280"/>
      <c r="F2918" s="280"/>
      <c r="G2918" s="293"/>
    </row>
    <row r="2919" spans="3:7" x14ac:dyDescent="0.2">
      <c r="C2919" s="293"/>
      <c r="D2919" s="280"/>
      <c r="E2919" s="280"/>
      <c r="F2919" s="280"/>
      <c r="G2919" s="293"/>
    </row>
    <row r="2920" spans="3:7" x14ac:dyDescent="0.2">
      <c r="C2920" s="293"/>
      <c r="D2920" s="280"/>
      <c r="E2920" s="280"/>
      <c r="F2920" s="280"/>
      <c r="G2920" s="293"/>
    </row>
    <row r="2921" spans="3:7" x14ac:dyDescent="0.2">
      <c r="C2921" s="293"/>
      <c r="D2921" s="280"/>
      <c r="E2921" s="280"/>
      <c r="F2921" s="280"/>
      <c r="G2921" s="293"/>
    </row>
    <row r="2922" spans="3:7" x14ac:dyDescent="0.2">
      <c r="C2922" s="293"/>
      <c r="D2922" s="280"/>
      <c r="E2922" s="280"/>
      <c r="F2922" s="280"/>
      <c r="G2922" s="293"/>
    </row>
    <row r="2923" spans="3:7" x14ac:dyDescent="0.2">
      <c r="C2923" s="293"/>
      <c r="D2923" s="280"/>
      <c r="E2923" s="280"/>
      <c r="F2923" s="280"/>
      <c r="G2923" s="293"/>
    </row>
    <row r="2924" spans="3:7" x14ac:dyDescent="0.2">
      <c r="C2924" s="293"/>
      <c r="D2924" s="280"/>
      <c r="E2924" s="280"/>
      <c r="F2924" s="280"/>
      <c r="G2924" s="293"/>
    </row>
    <row r="2925" spans="3:7" x14ac:dyDescent="0.2">
      <c r="C2925" s="293"/>
      <c r="D2925" s="280"/>
      <c r="E2925" s="280"/>
      <c r="F2925" s="280"/>
      <c r="G2925" s="293"/>
    </row>
    <row r="2926" spans="3:7" x14ac:dyDescent="0.2">
      <c r="C2926" s="293"/>
      <c r="D2926" s="280"/>
      <c r="E2926" s="280"/>
      <c r="F2926" s="280"/>
      <c r="G2926" s="293"/>
    </row>
    <row r="2927" spans="3:7" x14ac:dyDescent="0.2">
      <c r="C2927" s="293"/>
      <c r="D2927" s="280"/>
      <c r="E2927" s="280"/>
      <c r="F2927" s="280"/>
      <c r="G2927" s="293"/>
    </row>
    <row r="2928" spans="3:7" x14ac:dyDescent="0.2">
      <c r="C2928" s="293"/>
      <c r="D2928" s="280"/>
      <c r="E2928" s="280"/>
      <c r="F2928" s="280"/>
      <c r="G2928" s="293"/>
    </row>
    <row r="2929" spans="3:7" x14ac:dyDescent="0.2">
      <c r="C2929" s="293"/>
      <c r="D2929" s="280"/>
      <c r="E2929" s="280"/>
      <c r="F2929" s="280"/>
      <c r="G2929" s="293"/>
    </row>
    <row r="2930" spans="3:7" x14ac:dyDescent="0.2">
      <c r="C2930" s="293"/>
      <c r="D2930" s="280"/>
      <c r="E2930" s="280"/>
      <c r="F2930" s="280"/>
      <c r="G2930" s="293"/>
    </row>
    <row r="2931" spans="3:7" x14ac:dyDescent="0.2">
      <c r="C2931" s="293"/>
      <c r="D2931" s="280"/>
      <c r="E2931" s="280"/>
      <c r="F2931" s="280"/>
      <c r="G2931" s="293"/>
    </row>
    <row r="2932" spans="3:7" x14ac:dyDescent="0.2">
      <c r="C2932" s="293"/>
      <c r="D2932" s="280"/>
      <c r="E2932" s="280"/>
      <c r="F2932" s="280"/>
      <c r="G2932" s="293"/>
    </row>
    <row r="2933" spans="3:7" x14ac:dyDescent="0.2">
      <c r="C2933" s="293"/>
      <c r="D2933" s="280"/>
      <c r="E2933" s="280"/>
      <c r="F2933" s="280"/>
      <c r="G2933" s="293"/>
    </row>
    <row r="2934" spans="3:7" x14ac:dyDescent="0.2">
      <c r="C2934" s="293"/>
      <c r="D2934" s="280"/>
      <c r="E2934" s="280"/>
      <c r="F2934" s="280"/>
      <c r="G2934" s="293"/>
    </row>
    <row r="2935" spans="3:7" x14ac:dyDescent="0.2">
      <c r="C2935" s="293"/>
      <c r="D2935" s="280"/>
      <c r="E2935" s="280"/>
      <c r="F2935" s="280"/>
      <c r="G2935" s="293"/>
    </row>
    <row r="2936" spans="3:7" x14ac:dyDescent="0.2">
      <c r="C2936" s="293"/>
      <c r="D2936" s="280"/>
      <c r="E2936" s="280"/>
      <c r="F2936" s="280"/>
      <c r="G2936" s="293"/>
    </row>
    <row r="2937" spans="3:7" x14ac:dyDescent="0.2">
      <c r="C2937" s="293"/>
      <c r="D2937" s="280"/>
      <c r="E2937" s="280"/>
      <c r="F2937" s="280"/>
      <c r="G2937" s="293"/>
    </row>
    <row r="2938" spans="3:7" x14ac:dyDescent="0.2">
      <c r="C2938" s="293"/>
      <c r="D2938" s="280"/>
      <c r="E2938" s="280"/>
      <c r="F2938" s="280"/>
      <c r="G2938" s="293"/>
    </row>
    <row r="2939" spans="3:7" x14ac:dyDescent="0.2">
      <c r="C2939" s="293"/>
      <c r="D2939" s="280"/>
      <c r="E2939" s="280"/>
      <c r="F2939" s="280"/>
      <c r="G2939" s="293"/>
    </row>
    <row r="2940" spans="3:7" x14ac:dyDescent="0.2">
      <c r="C2940" s="293"/>
      <c r="D2940" s="280"/>
      <c r="E2940" s="280"/>
      <c r="F2940" s="280"/>
      <c r="G2940" s="293"/>
    </row>
    <row r="2941" spans="3:7" x14ac:dyDescent="0.2">
      <c r="C2941" s="293"/>
      <c r="D2941" s="280"/>
      <c r="E2941" s="280"/>
      <c r="F2941" s="280"/>
      <c r="G2941" s="293"/>
    </row>
    <row r="2942" spans="3:7" x14ac:dyDescent="0.2">
      <c r="C2942" s="293"/>
      <c r="D2942" s="280"/>
      <c r="E2942" s="280"/>
      <c r="F2942" s="280"/>
      <c r="G2942" s="293"/>
    </row>
    <row r="2943" spans="3:7" x14ac:dyDescent="0.2">
      <c r="C2943" s="293"/>
      <c r="D2943" s="280"/>
      <c r="E2943" s="280"/>
      <c r="F2943" s="280"/>
      <c r="G2943" s="293"/>
    </row>
    <row r="2944" spans="3:7" x14ac:dyDescent="0.2">
      <c r="C2944" s="293"/>
      <c r="D2944" s="280"/>
      <c r="E2944" s="280"/>
      <c r="F2944" s="280"/>
      <c r="G2944" s="293"/>
    </row>
    <row r="2945" spans="3:7" x14ac:dyDescent="0.2">
      <c r="C2945" s="293"/>
      <c r="D2945" s="280"/>
      <c r="E2945" s="280"/>
      <c r="F2945" s="280"/>
      <c r="G2945" s="293"/>
    </row>
    <row r="2946" spans="3:7" x14ac:dyDescent="0.2">
      <c r="C2946" s="293"/>
      <c r="D2946" s="280"/>
      <c r="E2946" s="280"/>
      <c r="F2946" s="280"/>
      <c r="G2946" s="293"/>
    </row>
    <row r="2947" spans="3:7" x14ac:dyDescent="0.2">
      <c r="C2947" s="293"/>
      <c r="D2947" s="280"/>
      <c r="E2947" s="280"/>
      <c r="F2947" s="280"/>
      <c r="G2947" s="293"/>
    </row>
    <row r="2948" spans="3:7" x14ac:dyDescent="0.2">
      <c r="C2948" s="293"/>
      <c r="D2948" s="280"/>
      <c r="E2948" s="280"/>
      <c r="F2948" s="280"/>
      <c r="G2948" s="293"/>
    </row>
    <row r="2949" spans="3:7" x14ac:dyDescent="0.2">
      <c r="C2949" s="293"/>
      <c r="D2949" s="280"/>
      <c r="E2949" s="280"/>
      <c r="F2949" s="280"/>
      <c r="G2949" s="293"/>
    </row>
    <row r="2950" spans="3:7" x14ac:dyDescent="0.2">
      <c r="C2950" s="293"/>
      <c r="D2950" s="280"/>
      <c r="E2950" s="280"/>
      <c r="F2950" s="280"/>
      <c r="G2950" s="293"/>
    </row>
    <row r="2951" spans="3:7" x14ac:dyDescent="0.2">
      <c r="C2951" s="293"/>
      <c r="D2951" s="280"/>
      <c r="E2951" s="280"/>
      <c r="F2951" s="280"/>
      <c r="G2951" s="293"/>
    </row>
    <row r="2952" spans="3:7" x14ac:dyDescent="0.2">
      <c r="C2952" s="293"/>
      <c r="D2952" s="280"/>
      <c r="E2952" s="280"/>
      <c r="F2952" s="280"/>
      <c r="G2952" s="293"/>
    </row>
    <row r="2953" spans="3:7" x14ac:dyDescent="0.2">
      <c r="C2953" s="293"/>
      <c r="D2953" s="280"/>
      <c r="E2953" s="280"/>
      <c r="F2953" s="280"/>
      <c r="G2953" s="293"/>
    </row>
    <row r="2954" spans="3:7" x14ac:dyDescent="0.2">
      <c r="C2954" s="293"/>
      <c r="D2954" s="280"/>
      <c r="E2954" s="280"/>
      <c r="F2954" s="280"/>
      <c r="G2954" s="293"/>
    </row>
    <row r="2955" spans="3:7" x14ac:dyDescent="0.2">
      <c r="C2955" s="293"/>
      <c r="D2955" s="280"/>
      <c r="E2955" s="280"/>
      <c r="F2955" s="280"/>
      <c r="G2955" s="293"/>
    </row>
    <row r="2956" spans="3:7" x14ac:dyDescent="0.2">
      <c r="C2956" s="293"/>
      <c r="D2956" s="280"/>
      <c r="E2956" s="280"/>
      <c r="F2956" s="280"/>
      <c r="G2956" s="293"/>
    </row>
    <row r="2957" spans="3:7" x14ac:dyDescent="0.2">
      <c r="C2957" s="293"/>
      <c r="D2957" s="280"/>
      <c r="E2957" s="280"/>
      <c r="F2957" s="280"/>
      <c r="G2957" s="293"/>
    </row>
    <row r="2958" spans="3:7" x14ac:dyDescent="0.2">
      <c r="C2958" s="293"/>
      <c r="D2958" s="280"/>
      <c r="E2958" s="280"/>
      <c r="F2958" s="280"/>
      <c r="G2958" s="293"/>
    </row>
    <row r="2959" spans="3:7" x14ac:dyDescent="0.2">
      <c r="C2959" s="293"/>
      <c r="D2959" s="280"/>
      <c r="E2959" s="280"/>
      <c r="F2959" s="280"/>
      <c r="G2959" s="293"/>
    </row>
    <row r="2960" spans="3:7" x14ac:dyDescent="0.2">
      <c r="C2960" s="293"/>
      <c r="D2960" s="280"/>
      <c r="E2960" s="280"/>
      <c r="F2960" s="280"/>
      <c r="G2960" s="293"/>
    </row>
    <row r="2961" spans="3:7" x14ac:dyDescent="0.2">
      <c r="C2961" s="293"/>
      <c r="D2961" s="280"/>
      <c r="E2961" s="280"/>
      <c r="F2961" s="280"/>
      <c r="G2961" s="293"/>
    </row>
    <row r="2962" spans="3:7" x14ac:dyDescent="0.2">
      <c r="C2962" s="293"/>
      <c r="D2962" s="280"/>
      <c r="E2962" s="280"/>
      <c r="F2962" s="280"/>
      <c r="G2962" s="293"/>
    </row>
    <row r="2963" spans="3:7" x14ac:dyDescent="0.2">
      <c r="C2963" s="293"/>
      <c r="D2963" s="280"/>
      <c r="E2963" s="280"/>
      <c r="F2963" s="280"/>
      <c r="G2963" s="293"/>
    </row>
    <row r="2964" spans="3:7" x14ac:dyDescent="0.2">
      <c r="C2964" s="293"/>
      <c r="D2964" s="280"/>
      <c r="E2964" s="280"/>
      <c r="F2964" s="280"/>
      <c r="G2964" s="293"/>
    </row>
    <row r="2965" spans="3:7" x14ac:dyDescent="0.2">
      <c r="C2965" s="293"/>
      <c r="D2965" s="280"/>
      <c r="E2965" s="280"/>
      <c r="F2965" s="280"/>
      <c r="G2965" s="293"/>
    </row>
    <row r="2966" spans="3:7" x14ac:dyDescent="0.2">
      <c r="C2966" s="293"/>
      <c r="D2966" s="280"/>
      <c r="E2966" s="280"/>
      <c r="F2966" s="280"/>
      <c r="G2966" s="293"/>
    </row>
    <row r="2967" spans="3:7" x14ac:dyDescent="0.2">
      <c r="C2967" s="293"/>
      <c r="D2967" s="280"/>
      <c r="E2967" s="280"/>
      <c r="F2967" s="280"/>
      <c r="G2967" s="293"/>
    </row>
    <row r="2968" spans="3:7" x14ac:dyDescent="0.2">
      <c r="C2968" s="293"/>
      <c r="D2968" s="280"/>
      <c r="E2968" s="280"/>
      <c r="F2968" s="280"/>
      <c r="G2968" s="293"/>
    </row>
    <row r="2969" spans="3:7" x14ac:dyDescent="0.2">
      <c r="C2969" s="293"/>
      <c r="D2969" s="280"/>
      <c r="E2969" s="280"/>
      <c r="F2969" s="280"/>
      <c r="G2969" s="293"/>
    </row>
    <row r="2970" spans="3:7" x14ac:dyDescent="0.2">
      <c r="C2970" s="293"/>
      <c r="D2970" s="280"/>
      <c r="E2970" s="280"/>
      <c r="F2970" s="280"/>
      <c r="G2970" s="293"/>
    </row>
    <row r="2971" spans="3:7" x14ac:dyDescent="0.2">
      <c r="C2971" s="293"/>
      <c r="D2971" s="280"/>
      <c r="E2971" s="280"/>
      <c r="F2971" s="280"/>
      <c r="G2971" s="293"/>
    </row>
    <row r="2972" spans="3:7" x14ac:dyDescent="0.2">
      <c r="C2972" s="293"/>
      <c r="D2972" s="280"/>
      <c r="E2972" s="280"/>
      <c r="F2972" s="280"/>
      <c r="G2972" s="293"/>
    </row>
    <row r="2973" spans="3:7" x14ac:dyDescent="0.2">
      <c r="C2973" s="293"/>
      <c r="D2973" s="280"/>
      <c r="E2973" s="280"/>
      <c r="F2973" s="280"/>
      <c r="G2973" s="293"/>
    </row>
    <row r="2974" spans="3:7" x14ac:dyDescent="0.2">
      <c r="C2974" s="293"/>
      <c r="D2974" s="280"/>
      <c r="E2974" s="280"/>
      <c r="F2974" s="280"/>
      <c r="G2974" s="293"/>
    </row>
    <row r="2975" spans="3:7" x14ac:dyDescent="0.2">
      <c r="C2975" s="293"/>
      <c r="D2975" s="280"/>
      <c r="E2975" s="280"/>
      <c r="F2975" s="280"/>
      <c r="G2975" s="293"/>
    </row>
    <row r="2976" spans="3:7" x14ac:dyDescent="0.2">
      <c r="C2976" s="293"/>
      <c r="D2976" s="280"/>
      <c r="E2976" s="280"/>
      <c r="F2976" s="280"/>
      <c r="G2976" s="293"/>
    </row>
    <row r="2977" spans="3:7" x14ac:dyDescent="0.2">
      <c r="C2977" s="293"/>
      <c r="D2977" s="280"/>
      <c r="E2977" s="280"/>
      <c r="F2977" s="280"/>
      <c r="G2977" s="293"/>
    </row>
    <row r="2978" spans="3:7" x14ac:dyDescent="0.2">
      <c r="C2978" s="293"/>
      <c r="D2978" s="280"/>
      <c r="E2978" s="280"/>
      <c r="F2978" s="280"/>
      <c r="G2978" s="293"/>
    </row>
    <row r="2979" spans="3:7" x14ac:dyDescent="0.2">
      <c r="C2979" s="293"/>
      <c r="D2979" s="280"/>
      <c r="E2979" s="280"/>
      <c r="F2979" s="280"/>
      <c r="G2979" s="293"/>
    </row>
    <row r="2980" spans="3:7" x14ac:dyDescent="0.2">
      <c r="C2980" s="293"/>
      <c r="D2980" s="280"/>
      <c r="E2980" s="280"/>
      <c r="F2980" s="280"/>
      <c r="G2980" s="293"/>
    </row>
    <row r="2981" spans="3:7" x14ac:dyDescent="0.2">
      <c r="C2981" s="293"/>
      <c r="D2981" s="280"/>
      <c r="E2981" s="280"/>
      <c r="F2981" s="280"/>
      <c r="G2981" s="293"/>
    </row>
    <row r="2982" spans="3:7" x14ac:dyDescent="0.2">
      <c r="C2982" s="293"/>
      <c r="D2982" s="280"/>
      <c r="E2982" s="280"/>
      <c r="F2982" s="280"/>
      <c r="G2982" s="293"/>
    </row>
    <row r="2983" spans="3:7" x14ac:dyDescent="0.2">
      <c r="C2983" s="293"/>
      <c r="D2983" s="280"/>
      <c r="E2983" s="280"/>
      <c r="F2983" s="280"/>
      <c r="G2983" s="293"/>
    </row>
    <row r="2984" spans="3:7" x14ac:dyDescent="0.2">
      <c r="C2984" s="293"/>
      <c r="D2984" s="280"/>
      <c r="E2984" s="280"/>
      <c r="F2984" s="280"/>
      <c r="G2984" s="293"/>
    </row>
    <row r="2985" spans="3:7" x14ac:dyDescent="0.2">
      <c r="C2985" s="293"/>
      <c r="D2985" s="280"/>
      <c r="E2985" s="280"/>
      <c r="F2985" s="280"/>
      <c r="G2985" s="293"/>
    </row>
    <row r="2986" spans="3:7" x14ac:dyDescent="0.2">
      <c r="C2986" s="293"/>
      <c r="D2986" s="280"/>
      <c r="E2986" s="280"/>
      <c r="F2986" s="280"/>
      <c r="G2986" s="293"/>
    </row>
    <row r="2987" spans="3:7" x14ac:dyDescent="0.2">
      <c r="C2987" s="293"/>
      <c r="D2987" s="280"/>
      <c r="E2987" s="280"/>
      <c r="F2987" s="280"/>
      <c r="G2987" s="293"/>
    </row>
    <row r="2988" spans="3:7" x14ac:dyDescent="0.2">
      <c r="C2988" s="293"/>
      <c r="D2988" s="280"/>
      <c r="E2988" s="280"/>
      <c r="F2988" s="280"/>
      <c r="G2988" s="293"/>
    </row>
    <row r="2989" spans="3:7" x14ac:dyDescent="0.2">
      <c r="C2989" s="293"/>
      <c r="D2989" s="280"/>
      <c r="E2989" s="280"/>
      <c r="F2989" s="280"/>
      <c r="G2989" s="293"/>
    </row>
    <row r="2990" spans="3:7" x14ac:dyDescent="0.2">
      <c r="C2990" s="293"/>
      <c r="D2990" s="280"/>
      <c r="E2990" s="280"/>
      <c r="F2990" s="280"/>
      <c r="G2990" s="293"/>
    </row>
    <row r="2991" spans="3:7" x14ac:dyDescent="0.2">
      <c r="C2991" s="293"/>
      <c r="D2991" s="280"/>
      <c r="E2991" s="280"/>
      <c r="F2991" s="280"/>
      <c r="G2991" s="293"/>
    </row>
    <row r="2992" spans="3:7" x14ac:dyDescent="0.2">
      <c r="C2992" s="293"/>
      <c r="D2992" s="280"/>
      <c r="E2992" s="280"/>
      <c r="F2992" s="280"/>
      <c r="G2992" s="293"/>
    </row>
    <row r="2993" spans="3:7" x14ac:dyDescent="0.2">
      <c r="C2993" s="293"/>
      <c r="D2993" s="280"/>
      <c r="E2993" s="280"/>
      <c r="F2993" s="280"/>
      <c r="G2993" s="293"/>
    </row>
    <row r="2994" spans="3:7" x14ac:dyDescent="0.2">
      <c r="C2994" s="293"/>
      <c r="D2994" s="280"/>
      <c r="E2994" s="280"/>
      <c r="F2994" s="280"/>
      <c r="G2994" s="293"/>
    </row>
    <row r="2995" spans="3:7" x14ac:dyDescent="0.2">
      <c r="C2995" s="293"/>
      <c r="D2995" s="280"/>
      <c r="E2995" s="280"/>
      <c r="F2995" s="280"/>
      <c r="G2995" s="293"/>
    </row>
    <row r="2996" spans="3:7" x14ac:dyDescent="0.2">
      <c r="C2996" s="293"/>
      <c r="D2996" s="280"/>
      <c r="E2996" s="280"/>
      <c r="F2996" s="280"/>
      <c r="G2996" s="293"/>
    </row>
    <row r="2997" spans="3:7" x14ac:dyDescent="0.2">
      <c r="C2997" s="293"/>
      <c r="D2997" s="280"/>
      <c r="E2997" s="280"/>
      <c r="F2997" s="280"/>
      <c r="G2997" s="293"/>
    </row>
    <row r="2998" spans="3:7" x14ac:dyDescent="0.2">
      <c r="C2998" s="293"/>
      <c r="D2998" s="280"/>
      <c r="E2998" s="280"/>
      <c r="F2998" s="280"/>
      <c r="G2998" s="293"/>
    </row>
    <row r="2999" spans="3:7" x14ac:dyDescent="0.2">
      <c r="C2999" s="293"/>
      <c r="D2999" s="280"/>
      <c r="E2999" s="280"/>
      <c r="F2999" s="280"/>
      <c r="G2999" s="293"/>
    </row>
    <row r="3000" spans="3:7" x14ac:dyDescent="0.2">
      <c r="C3000" s="293"/>
      <c r="D3000" s="280"/>
      <c r="E3000" s="280"/>
      <c r="F3000" s="280"/>
      <c r="G3000" s="293"/>
    </row>
    <row r="3001" spans="3:7" x14ac:dyDescent="0.2">
      <c r="C3001" s="293"/>
      <c r="D3001" s="280"/>
      <c r="E3001" s="280"/>
      <c r="F3001" s="280"/>
      <c r="G3001" s="293"/>
    </row>
    <row r="3002" spans="3:7" x14ac:dyDescent="0.2">
      <c r="C3002" s="293"/>
      <c r="D3002" s="280"/>
      <c r="E3002" s="280"/>
      <c r="F3002" s="280"/>
      <c r="G3002" s="293"/>
    </row>
    <row r="3003" spans="3:7" x14ac:dyDescent="0.2">
      <c r="C3003" s="293"/>
      <c r="D3003" s="280"/>
      <c r="E3003" s="280"/>
      <c r="F3003" s="280"/>
      <c r="G3003" s="293"/>
    </row>
    <row r="3004" spans="3:7" x14ac:dyDescent="0.2">
      <c r="C3004" s="293"/>
      <c r="D3004" s="280"/>
      <c r="E3004" s="280"/>
      <c r="F3004" s="280"/>
      <c r="G3004" s="293"/>
    </row>
    <row r="3005" spans="3:7" x14ac:dyDescent="0.2">
      <c r="C3005" s="293"/>
      <c r="D3005" s="280"/>
      <c r="E3005" s="280"/>
      <c r="F3005" s="280"/>
      <c r="G3005" s="293"/>
    </row>
    <row r="3006" spans="3:7" x14ac:dyDescent="0.2">
      <c r="C3006" s="293"/>
      <c r="D3006" s="280"/>
      <c r="E3006" s="280"/>
      <c r="F3006" s="280"/>
      <c r="G3006" s="293"/>
    </row>
    <row r="3007" spans="3:7" x14ac:dyDescent="0.2">
      <c r="C3007" s="293"/>
      <c r="D3007" s="280"/>
      <c r="E3007" s="280"/>
      <c r="F3007" s="280"/>
      <c r="G3007" s="293"/>
    </row>
    <row r="3008" spans="3:7" x14ac:dyDescent="0.2">
      <c r="C3008" s="293"/>
      <c r="D3008" s="280"/>
      <c r="E3008" s="280"/>
      <c r="F3008" s="280"/>
      <c r="G3008" s="293"/>
    </row>
    <row r="3009" spans="3:7" x14ac:dyDescent="0.2">
      <c r="C3009" s="293"/>
      <c r="D3009" s="280"/>
      <c r="E3009" s="280"/>
      <c r="F3009" s="280"/>
      <c r="G3009" s="293"/>
    </row>
    <row r="3010" spans="3:7" x14ac:dyDescent="0.2">
      <c r="C3010" s="293"/>
      <c r="D3010" s="280"/>
      <c r="E3010" s="280"/>
      <c r="F3010" s="280"/>
      <c r="G3010" s="293"/>
    </row>
    <row r="3011" spans="3:7" x14ac:dyDescent="0.2">
      <c r="C3011" s="293"/>
      <c r="D3011" s="280"/>
      <c r="E3011" s="280"/>
      <c r="F3011" s="280"/>
      <c r="G3011" s="293"/>
    </row>
    <row r="3012" spans="3:7" x14ac:dyDescent="0.2">
      <c r="C3012" s="293"/>
      <c r="D3012" s="280"/>
      <c r="E3012" s="280"/>
      <c r="F3012" s="280"/>
      <c r="G3012" s="293"/>
    </row>
    <row r="3013" spans="3:7" x14ac:dyDescent="0.2">
      <c r="C3013" s="293"/>
      <c r="D3013" s="280"/>
      <c r="E3013" s="280"/>
      <c r="F3013" s="280"/>
      <c r="G3013" s="293"/>
    </row>
    <row r="3014" spans="3:7" x14ac:dyDescent="0.2">
      <c r="C3014" s="293"/>
      <c r="D3014" s="280"/>
      <c r="E3014" s="280"/>
      <c r="F3014" s="280"/>
      <c r="G3014" s="293"/>
    </row>
    <row r="3015" spans="3:7" x14ac:dyDescent="0.2">
      <c r="C3015" s="293"/>
      <c r="D3015" s="280"/>
      <c r="E3015" s="280"/>
      <c r="F3015" s="280"/>
      <c r="G3015" s="293"/>
    </row>
    <row r="3016" spans="3:7" x14ac:dyDescent="0.2">
      <c r="C3016" s="293"/>
      <c r="D3016" s="280"/>
      <c r="E3016" s="280"/>
      <c r="F3016" s="280"/>
      <c r="G3016" s="293"/>
    </row>
    <row r="3017" spans="3:7" x14ac:dyDescent="0.2">
      <c r="C3017" s="293"/>
      <c r="D3017" s="280"/>
      <c r="E3017" s="280"/>
      <c r="F3017" s="280"/>
      <c r="G3017" s="293"/>
    </row>
    <row r="3018" spans="3:7" x14ac:dyDescent="0.2">
      <c r="C3018" s="293"/>
      <c r="D3018" s="280"/>
      <c r="E3018" s="280"/>
      <c r="F3018" s="280"/>
      <c r="G3018" s="293"/>
    </row>
    <row r="3019" spans="3:7" x14ac:dyDescent="0.2">
      <c r="C3019" s="293"/>
      <c r="D3019" s="280"/>
      <c r="E3019" s="280"/>
      <c r="F3019" s="280"/>
      <c r="G3019" s="293"/>
    </row>
    <row r="3020" spans="3:7" x14ac:dyDescent="0.2">
      <c r="C3020" s="293"/>
      <c r="D3020" s="280"/>
      <c r="E3020" s="280"/>
      <c r="F3020" s="280"/>
      <c r="G3020" s="293"/>
    </row>
    <row r="3021" spans="3:7" x14ac:dyDescent="0.2">
      <c r="C3021" s="293"/>
      <c r="D3021" s="280"/>
      <c r="E3021" s="280"/>
      <c r="F3021" s="280"/>
      <c r="G3021" s="293"/>
    </row>
    <row r="3022" spans="3:7" x14ac:dyDescent="0.2">
      <c r="C3022" s="293"/>
      <c r="D3022" s="280"/>
      <c r="E3022" s="280"/>
      <c r="F3022" s="280"/>
      <c r="G3022" s="293"/>
    </row>
    <row r="3023" spans="3:7" x14ac:dyDescent="0.2">
      <c r="C3023" s="293"/>
      <c r="D3023" s="280"/>
      <c r="E3023" s="280"/>
      <c r="F3023" s="280"/>
      <c r="G3023" s="293"/>
    </row>
    <row r="3024" spans="3:7" x14ac:dyDescent="0.2">
      <c r="C3024" s="293"/>
      <c r="D3024" s="280"/>
      <c r="E3024" s="280"/>
      <c r="F3024" s="280"/>
      <c r="G3024" s="293"/>
    </row>
    <row r="3025" spans="3:7" x14ac:dyDescent="0.2">
      <c r="C3025" s="293"/>
      <c r="D3025" s="280"/>
      <c r="E3025" s="280"/>
      <c r="F3025" s="280"/>
      <c r="G3025" s="293"/>
    </row>
    <row r="3026" spans="3:7" x14ac:dyDescent="0.2">
      <c r="C3026" s="293"/>
      <c r="D3026" s="280"/>
      <c r="E3026" s="280"/>
      <c r="F3026" s="280"/>
      <c r="G3026" s="293"/>
    </row>
    <row r="3027" spans="3:7" x14ac:dyDescent="0.2">
      <c r="C3027" s="293"/>
      <c r="D3027" s="280"/>
      <c r="E3027" s="280"/>
      <c r="F3027" s="280"/>
      <c r="G3027" s="293"/>
    </row>
    <row r="3028" spans="3:7" x14ac:dyDescent="0.2">
      <c r="C3028" s="293"/>
      <c r="D3028" s="280"/>
      <c r="E3028" s="280"/>
      <c r="F3028" s="280"/>
      <c r="G3028" s="293"/>
    </row>
    <row r="3029" spans="3:7" x14ac:dyDescent="0.2">
      <c r="C3029" s="293"/>
      <c r="D3029" s="280"/>
      <c r="E3029" s="280"/>
      <c r="F3029" s="280"/>
      <c r="G3029" s="293"/>
    </row>
    <row r="3030" spans="3:7" x14ac:dyDescent="0.2">
      <c r="C3030" s="293"/>
      <c r="D3030" s="280"/>
      <c r="E3030" s="280"/>
      <c r="F3030" s="280"/>
      <c r="G3030" s="293"/>
    </row>
    <row r="3031" spans="3:7" x14ac:dyDescent="0.2">
      <c r="C3031" s="293"/>
      <c r="D3031" s="280"/>
      <c r="E3031" s="280"/>
      <c r="F3031" s="280"/>
      <c r="G3031" s="293"/>
    </row>
    <row r="3032" spans="3:7" x14ac:dyDescent="0.2">
      <c r="C3032" s="293"/>
      <c r="D3032" s="280"/>
      <c r="E3032" s="280"/>
      <c r="F3032" s="280"/>
      <c r="G3032" s="293"/>
    </row>
    <row r="3033" spans="3:7" x14ac:dyDescent="0.2">
      <c r="C3033" s="293"/>
      <c r="D3033" s="280"/>
      <c r="E3033" s="280"/>
      <c r="F3033" s="280"/>
      <c r="G3033" s="293"/>
    </row>
    <row r="3034" spans="3:7" x14ac:dyDescent="0.2">
      <c r="C3034" s="293"/>
      <c r="D3034" s="280"/>
      <c r="E3034" s="280"/>
      <c r="F3034" s="280"/>
      <c r="G3034" s="293"/>
    </row>
    <row r="3035" spans="3:7" x14ac:dyDescent="0.2">
      <c r="C3035" s="293"/>
      <c r="D3035" s="280"/>
      <c r="E3035" s="280"/>
      <c r="F3035" s="280"/>
      <c r="G3035" s="293"/>
    </row>
    <row r="3036" spans="3:7" x14ac:dyDescent="0.2">
      <c r="C3036" s="293"/>
      <c r="D3036" s="280"/>
      <c r="E3036" s="280"/>
      <c r="F3036" s="280"/>
      <c r="G3036" s="293"/>
    </row>
    <row r="3037" spans="3:7" x14ac:dyDescent="0.2">
      <c r="C3037" s="293"/>
      <c r="D3037" s="280"/>
      <c r="E3037" s="280"/>
      <c r="F3037" s="280"/>
      <c r="G3037" s="293"/>
    </row>
    <row r="3038" spans="3:7" x14ac:dyDescent="0.2">
      <c r="C3038" s="293"/>
      <c r="D3038" s="280"/>
      <c r="E3038" s="280"/>
      <c r="F3038" s="280"/>
      <c r="G3038" s="293"/>
    </row>
    <row r="3039" spans="3:7" x14ac:dyDescent="0.2">
      <c r="C3039" s="293"/>
      <c r="D3039" s="280"/>
      <c r="E3039" s="280"/>
      <c r="F3039" s="280"/>
      <c r="G3039" s="293"/>
    </row>
    <row r="3040" spans="3:7" x14ac:dyDescent="0.2">
      <c r="C3040" s="293"/>
      <c r="D3040" s="280"/>
      <c r="E3040" s="280"/>
      <c r="F3040" s="280"/>
      <c r="G3040" s="293"/>
    </row>
    <row r="3041" spans="3:7" x14ac:dyDescent="0.2">
      <c r="C3041" s="293"/>
      <c r="D3041" s="280"/>
      <c r="E3041" s="280"/>
      <c r="F3041" s="280"/>
      <c r="G3041" s="293"/>
    </row>
    <row r="3042" spans="3:7" x14ac:dyDescent="0.2">
      <c r="C3042" s="293"/>
      <c r="D3042" s="280"/>
      <c r="E3042" s="280"/>
      <c r="F3042" s="280"/>
      <c r="G3042" s="293"/>
    </row>
    <row r="3043" spans="3:7" x14ac:dyDescent="0.2">
      <c r="C3043" s="293"/>
      <c r="D3043" s="280"/>
      <c r="E3043" s="280"/>
      <c r="F3043" s="280"/>
      <c r="G3043" s="293"/>
    </row>
    <row r="3044" spans="3:7" x14ac:dyDescent="0.2">
      <c r="C3044" s="293"/>
      <c r="D3044" s="280"/>
      <c r="E3044" s="280"/>
      <c r="F3044" s="280"/>
      <c r="G3044" s="293"/>
    </row>
    <row r="3045" spans="3:7" x14ac:dyDescent="0.2">
      <c r="C3045" s="293"/>
      <c r="D3045" s="280"/>
      <c r="E3045" s="280"/>
      <c r="F3045" s="280"/>
      <c r="G3045" s="293"/>
    </row>
    <row r="3046" spans="3:7" x14ac:dyDescent="0.2">
      <c r="C3046" s="293"/>
      <c r="D3046" s="280"/>
      <c r="E3046" s="280"/>
      <c r="F3046" s="280"/>
      <c r="G3046" s="293"/>
    </row>
    <row r="3047" spans="3:7" x14ac:dyDescent="0.2">
      <c r="C3047" s="293"/>
      <c r="D3047" s="280"/>
      <c r="E3047" s="280"/>
      <c r="F3047" s="280"/>
      <c r="G3047" s="293"/>
    </row>
    <row r="3048" spans="3:7" x14ac:dyDescent="0.2">
      <c r="C3048" s="293"/>
      <c r="D3048" s="280"/>
      <c r="E3048" s="280"/>
      <c r="F3048" s="280"/>
      <c r="G3048" s="293"/>
    </row>
    <row r="3049" spans="3:7" x14ac:dyDescent="0.2">
      <c r="C3049" s="293"/>
      <c r="D3049" s="280"/>
      <c r="E3049" s="280"/>
      <c r="F3049" s="280"/>
      <c r="G3049" s="293"/>
    </row>
    <row r="3050" spans="3:7" x14ac:dyDescent="0.2">
      <c r="C3050" s="293"/>
      <c r="D3050" s="280"/>
      <c r="E3050" s="280"/>
      <c r="F3050" s="280"/>
      <c r="G3050" s="293"/>
    </row>
    <row r="3051" spans="3:7" x14ac:dyDescent="0.2">
      <c r="C3051" s="293"/>
      <c r="D3051" s="280"/>
      <c r="E3051" s="280"/>
      <c r="F3051" s="280"/>
      <c r="G3051" s="293"/>
    </row>
    <row r="3052" spans="3:7" x14ac:dyDescent="0.2">
      <c r="C3052" s="293"/>
      <c r="D3052" s="280"/>
      <c r="E3052" s="280"/>
      <c r="F3052" s="280"/>
      <c r="G3052" s="293"/>
    </row>
    <row r="3053" spans="3:7" x14ac:dyDescent="0.2">
      <c r="C3053" s="293"/>
      <c r="D3053" s="280"/>
      <c r="E3053" s="280"/>
      <c r="F3053" s="280"/>
      <c r="G3053" s="293"/>
    </row>
    <row r="3054" spans="3:7" x14ac:dyDescent="0.2">
      <c r="C3054" s="293"/>
      <c r="D3054" s="280"/>
      <c r="E3054" s="280"/>
      <c r="F3054" s="280"/>
      <c r="G3054" s="293"/>
    </row>
    <row r="3055" spans="3:7" x14ac:dyDescent="0.2">
      <c r="C3055" s="293"/>
      <c r="D3055" s="280"/>
      <c r="E3055" s="280"/>
      <c r="F3055" s="280"/>
      <c r="G3055" s="293"/>
    </row>
    <row r="3056" spans="3:7" x14ac:dyDescent="0.2">
      <c r="C3056" s="293"/>
      <c r="D3056" s="280"/>
      <c r="E3056" s="280"/>
      <c r="F3056" s="280"/>
      <c r="G3056" s="293"/>
    </row>
    <row r="3057" spans="3:7" x14ac:dyDescent="0.2">
      <c r="C3057" s="293"/>
      <c r="D3057" s="280"/>
      <c r="E3057" s="280"/>
      <c r="F3057" s="280"/>
      <c r="G3057" s="293"/>
    </row>
    <row r="3058" spans="3:7" x14ac:dyDescent="0.2">
      <c r="C3058" s="293"/>
      <c r="D3058" s="280"/>
      <c r="E3058" s="280"/>
      <c r="F3058" s="280"/>
      <c r="G3058" s="293"/>
    </row>
    <row r="3059" spans="3:7" x14ac:dyDescent="0.2">
      <c r="C3059" s="293"/>
      <c r="D3059" s="280"/>
      <c r="E3059" s="280"/>
      <c r="F3059" s="280"/>
      <c r="G3059" s="293"/>
    </row>
    <row r="3060" spans="3:7" x14ac:dyDescent="0.2">
      <c r="C3060" s="293"/>
      <c r="D3060" s="280"/>
      <c r="E3060" s="280"/>
      <c r="F3060" s="280"/>
      <c r="G3060" s="293"/>
    </row>
    <row r="3061" spans="3:7" x14ac:dyDescent="0.2">
      <c r="C3061" s="293"/>
      <c r="D3061" s="280"/>
      <c r="E3061" s="280"/>
      <c r="F3061" s="280"/>
      <c r="G3061" s="293"/>
    </row>
    <row r="3062" spans="3:7" x14ac:dyDescent="0.2">
      <c r="C3062" s="293"/>
      <c r="D3062" s="280"/>
      <c r="E3062" s="280"/>
      <c r="F3062" s="280"/>
      <c r="G3062" s="293"/>
    </row>
    <row r="3063" spans="3:7" x14ac:dyDescent="0.2">
      <c r="C3063" s="293"/>
      <c r="D3063" s="280"/>
      <c r="E3063" s="280"/>
      <c r="F3063" s="280"/>
      <c r="G3063" s="293"/>
    </row>
    <row r="3064" spans="3:7" x14ac:dyDescent="0.2">
      <c r="C3064" s="293"/>
      <c r="D3064" s="280"/>
      <c r="E3064" s="280"/>
      <c r="F3064" s="280"/>
      <c r="G3064" s="293"/>
    </row>
    <row r="3065" spans="3:7" x14ac:dyDescent="0.2">
      <c r="C3065" s="293"/>
      <c r="D3065" s="280"/>
      <c r="E3065" s="280"/>
      <c r="F3065" s="280"/>
      <c r="G3065" s="293"/>
    </row>
    <row r="3066" spans="3:7" x14ac:dyDescent="0.2">
      <c r="C3066" s="293"/>
      <c r="D3066" s="280"/>
      <c r="E3066" s="280"/>
      <c r="F3066" s="280"/>
      <c r="G3066" s="293"/>
    </row>
    <row r="3067" spans="3:7" x14ac:dyDescent="0.2">
      <c r="C3067" s="293"/>
      <c r="D3067" s="280"/>
      <c r="E3067" s="280"/>
      <c r="F3067" s="280"/>
      <c r="G3067" s="293"/>
    </row>
    <row r="3068" spans="3:7" x14ac:dyDescent="0.2">
      <c r="C3068" s="293"/>
      <c r="D3068" s="280"/>
      <c r="E3068" s="280"/>
      <c r="F3068" s="280"/>
      <c r="G3068" s="293"/>
    </row>
    <row r="3069" spans="3:7" x14ac:dyDescent="0.2">
      <c r="C3069" s="293"/>
      <c r="D3069" s="280"/>
      <c r="E3069" s="280"/>
      <c r="F3069" s="280"/>
      <c r="G3069" s="293"/>
    </row>
    <row r="3070" spans="3:7" x14ac:dyDescent="0.2">
      <c r="C3070" s="293"/>
      <c r="D3070" s="280"/>
      <c r="E3070" s="280"/>
      <c r="F3070" s="280"/>
      <c r="G3070" s="293"/>
    </row>
    <row r="3071" spans="3:7" x14ac:dyDescent="0.2">
      <c r="C3071" s="293"/>
      <c r="D3071" s="280"/>
      <c r="E3071" s="280"/>
      <c r="F3071" s="280"/>
      <c r="G3071" s="293"/>
    </row>
    <row r="3072" spans="3:7" x14ac:dyDescent="0.2">
      <c r="C3072" s="293"/>
      <c r="D3072" s="280"/>
      <c r="E3072" s="280"/>
      <c r="F3072" s="280"/>
      <c r="G3072" s="293"/>
    </row>
    <row r="3073" spans="3:7" x14ac:dyDescent="0.2">
      <c r="C3073" s="293"/>
      <c r="D3073" s="280"/>
      <c r="E3073" s="280"/>
      <c r="F3073" s="280"/>
      <c r="G3073" s="293"/>
    </row>
    <row r="3074" spans="3:7" x14ac:dyDescent="0.2">
      <c r="C3074" s="293"/>
      <c r="D3074" s="280"/>
      <c r="E3074" s="280"/>
      <c r="F3074" s="280"/>
      <c r="G3074" s="293"/>
    </row>
    <row r="3075" spans="3:7" x14ac:dyDescent="0.2">
      <c r="C3075" s="293"/>
      <c r="D3075" s="280"/>
      <c r="E3075" s="280"/>
      <c r="F3075" s="280"/>
      <c r="G3075" s="293"/>
    </row>
    <row r="3076" spans="3:7" x14ac:dyDescent="0.2">
      <c r="C3076" s="293"/>
      <c r="D3076" s="280"/>
      <c r="E3076" s="280"/>
      <c r="F3076" s="280"/>
      <c r="G3076" s="293"/>
    </row>
    <row r="3077" spans="3:7" x14ac:dyDescent="0.2">
      <c r="C3077" s="293"/>
      <c r="D3077" s="280"/>
      <c r="E3077" s="280"/>
      <c r="F3077" s="280"/>
      <c r="G3077" s="293"/>
    </row>
    <row r="3078" spans="3:7" x14ac:dyDescent="0.2">
      <c r="C3078" s="293"/>
      <c r="D3078" s="280"/>
      <c r="E3078" s="280"/>
      <c r="F3078" s="280"/>
      <c r="G3078" s="293"/>
    </row>
    <row r="3079" spans="3:7" x14ac:dyDescent="0.2">
      <c r="C3079" s="293"/>
      <c r="D3079" s="280"/>
      <c r="E3079" s="280"/>
      <c r="F3079" s="280"/>
      <c r="G3079" s="293"/>
    </row>
    <row r="3080" spans="3:7" x14ac:dyDescent="0.2">
      <c r="C3080" s="293"/>
      <c r="D3080" s="280"/>
      <c r="E3080" s="280"/>
      <c r="F3080" s="280"/>
      <c r="G3080" s="293"/>
    </row>
    <row r="3081" spans="3:7" x14ac:dyDescent="0.2">
      <c r="C3081" s="293"/>
      <c r="D3081" s="280"/>
      <c r="E3081" s="280"/>
      <c r="F3081" s="280"/>
      <c r="G3081" s="293"/>
    </row>
    <row r="3082" spans="3:7" x14ac:dyDescent="0.2">
      <c r="C3082" s="293"/>
      <c r="D3082" s="280"/>
      <c r="E3082" s="280"/>
      <c r="F3082" s="280"/>
      <c r="G3082" s="293"/>
    </row>
    <row r="3083" spans="3:7" x14ac:dyDescent="0.2">
      <c r="C3083" s="293"/>
      <c r="D3083" s="280"/>
      <c r="E3083" s="280"/>
      <c r="F3083" s="280"/>
      <c r="G3083" s="293"/>
    </row>
    <row r="3084" spans="3:7" x14ac:dyDescent="0.2">
      <c r="C3084" s="293"/>
      <c r="D3084" s="280"/>
      <c r="E3084" s="280"/>
      <c r="F3084" s="280"/>
      <c r="G3084" s="293"/>
    </row>
    <row r="3085" spans="3:7" x14ac:dyDescent="0.2">
      <c r="C3085" s="293"/>
      <c r="D3085" s="280"/>
      <c r="E3085" s="280"/>
      <c r="F3085" s="280"/>
      <c r="G3085" s="293"/>
    </row>
    <row r="3086" spans="3:7" x14ac:dyDescent="0.2">
      <c r="C3086" s="293"/>
      <c r="D3086" s="280"/>
      <c r="E3086" s="280"/>
      <c r="F3086" s="280"/>
      <c r="G3086" s="293"/>
    </row>
    <row r="3087" spans="3:7" x14ac:dyDescent="0.2">
      <c r="C3087" s="293"/>
      <c r="D3087" s="280"/>
      <c r="E3087" s="280"/>
      <c r="F3087" s="280"/>
      <c r="G3087" s="293"/>
    </row>
    <row r="3088" spans="3:7" x14ac:dyDescent="0.2">
      <c r="C3088" s="293"/>
      <c r="D3088" s="280"/>
      <c r="E3088" s="280"/>
      <c r="F3088" s="280"/>
      <c r="G3088" s="293"/>
    </row>
    <row r="3089" spans="3:7" x14ac:dyDescent="0.2">
      <c r="C3089" s="293"/>
      <c r="D3089" s="280"/>
      <c r="E3089" s="280"/>
      <c r="F3089" s="280"/>
      <c r="G3089" s="293"/>
    </row>
    <row r="3090" spans="3:7" x14ac:dyDescent="0.2">
      <c r="C3090" s="293"/>
      <c r="D3090" s="280"/>
      <c r="E3090" s="280"/>
      <c r="F3090" s="280"/>
      <c r="G3090" s="293"/>
    </row>
    <row r="3091" spans="3:7" x14ac:dyDescent="0.2">
      <c r="C3091" s="293"/>
      <c r="D3091" s="280"/>
      <c r="E3091" s="280"/>
      <c r="F3091" s="280"/>
      <c r="G3091" s="293"/>
    </row>
    <row r="3092" spans="3:7" x14ac:dyDescent="0.2">
      <c r="C3092" s="293"/>
      <c r="D3092" s="280"/>
      <c r="E3092" s="280"/>
      <c r="F3092" s="280"/>
      <c r="G3092" s="293"/>
    </row>
    <row r="3093" spans="3:7" x14ac:dyDescent="0.2">
      <c r="C3093" s="293"/>
      <c r="D3093" s="280"/>
      <c r="E3093" s="280"/>
      <c r="F3093" s="280"/>
      <c r="G3093" s="293"/>
    </row>
    <row r="3094" spans="3:7" x14ac:dyDescent="0.2">
      <c r="C3094" s="293"/>
      <c r="D3094" s="280"/>
      <c r="E3094" s="280"/>
      <c r="F3094" s="280"/>
      <c r="G3094" s="293"/>
    </row>
    <row r="3095" spans="3:7" x14ac:dyDescent="0.2">
      <c r="C3095" s="293"/>
      <c r="D3095" s="280"/>
      <c r="E3095" s="280"/>
      <c r="F3095" s="280"/>
      <c r="G3095" s="293"/>
    </row>
    <row r="3096" spans="3:7" x14ac:dyDescent="0.2">
      <c r="C3096" s="293"/>
      <c r="D3096" s="280"/>
      <c r="E3096" s="280"/>
      <c r="F3096" s="280"/>
      <c r="G3096" s="293"/>
    </row>
    <row r="3097" spans="3:7" x14ac:dyDescent="0.2">
      <c r="C3097" s="293"/>
      <c r="D3097" s="280"/>
      <c r="E3097" s="280"/>
      <c r="F3097" s="280"/>
      <c r="G3097" s="293"/>
    </row>
    <row r="3098" spans="3:7" x14ac:dyDescent="0.2">
      <c r="C3098" s="293"/>
      <c r="D3098" s="280"/>
      <c r="E3098" s="280"/>
      <c r="F3098" s="280"/>
      <c r="G3098" s="293"/>
    </row>
    <row r="3099" spans="3:7" x14ac:dyDescent="0.2">
      <c r="C3099" s="293"/>
      <c r="D3099" s="280"/>
      <c r="E3099" s="280"/>
      <c r="F3099" s="280"/>
      <c r="G3099" s="293"/>
    </row>
    <row r="3100" spans="3:7" x14ac:dyDescent="0.2">
      <c r="C3100" s="293"/>
      <c r="D3100" s="280"/>
      <c r="E3100" s="280"/>
      <c r="F3100" s="280"/>
      <c r="G3100" s="293"/>
    </row>
    <row r="3101" spans="3:7" x14ac:dyDescent="0.2">
      <c r="C3101" s="293"/>
      <c r="D3101" s="280"/>
      <c r="E3101" s="280"/>
      <c r="F3101" s="280"/>
      <c r="G3101" s="293"/>
    </row>
    <row r="3102" spans="3:7" x14ac:dyDescent="0.2">
      <c r="C3102" s="293"/>
      <c r="D3102" s="280"/>
      <c r="E3102" s="280"/>
      <c r="F3102" s="280"/>
      <c r="G3102" s="293"/>
    </row>
    <row r="3103" spans="3:7" x14ac:dyDescent="0.2">
      <c r="C3103" s="293"/>
      <c r="D3103" s="280"/>
      <c r="E3103" s="280"/>
      <c r="F3103" s="280"/>
      <c r="G3103" s="293"/>
    </row>
    <row r="3104" spans="3:7" x14ac:dyDescent="0.2">
      <c r="C3104" s="293"/>
      <c r="D3104" s="280"/>
      <c r="E3104" s="280"/>
      <c r="F3104" s="280"/>
      <c r="G3104" s="293"/>
    </row>
    <row r="3105" spans="3:7" x14ac:dyDescent="0.2">
      <c r="C3105" s="293"/>
      <c r="D3105" s="280"/>
      <c r="E3105" s="280"/>
      <c r="F3105" s="280"/>
      <c r="G3105" s="293"/>
    </row>
    <row r="3106" spans="3:7" x14ac:dyDescent="0.2">
      <c r="C3106" s="293"/>
      <c r="D3106" s="280"/>
      <c r="E3106" s="280"/>
      <c r="F3106" s="280"/>
      <c r="G3106" s="293"/>
    </row>
    <row r="3107" spans="3:7" x14ac:dyDescent="0.2">
      <c r="C3107" s="293"/>
      <c r="D3107" s="280"/>
      <c r="E3107" s="280"/>
      <c r="F3107" s="280"/>
      <c r="G3107" s="293"/>
    </row>
    <row r="3108" spans="3:7" x14ac:dyDescent="0.2">
      <c r="C3108" s="293"/>
      <c r="D3108" s="280"/>
      <c r="E3108" s="280"/>
      <c r="F3108" s="280"/>
      <c r="G3108" s="293"/>
    </row>
    <row r="3109" spans="3:7" x14ac:dyDescent="0.2">
      <c r="C3109" s="293"/>
      <c r="D3109" s="280"/>
      <c r="E3109" s="280"/>
      <c r="F3109" s="280"/>
      <c r="G3109" s="293"/>
    </row>
    <row r="3110" spans="3:7" x14ac:dyDescent="0.2">
      <c r="C3110" s="293"/>
      <c r="D3110" s="280"/>
      <c r="E3110" s="280"/>
      <c r="F3110" s="280"/>
      <c r="G3110" s="293"/>
    </row>
    <row r="3111" spans="3:7" x14ac:dyDescent="0.2">
      <c r="C3111" s="293"/>
      <c r="D3111" s="280"/>
      <c r="E3111" s="280"/>
      <c r="F3111" s="280"/>
      <c r="G3111" s="293"/>
    </row>
    <row r="3112" spans="3:7" x14ac:dyDescent="0.2">
      <c r="C3112" s="293"/>
      <c r="D3112" s="280"/>
      <c r="E3112" s="280"/>
      <c r="F3112" s="280"/>
      <c r="G3112" s="293"/>
    </row>
    <row r="3113" spans="3:7" x14ac:dyDescent="0.2">
      <c r="C3113" s="293"/>
      <c r="D3113" s="280"/>
      <c r="E3113" s="280"/>
      <c r="F3113" s="280"/>
      <c r="G3113" s="293"/>
    </row>
    <row r="3114" spans="3:7" x14ac:dyDescent="0.2">
      <c r="C3114" s="293"/>
      <c r="D3114" s="280"/>
      <c r="E3114" s="280"/>
      <c r="F3114" s="280"/>
      <c r="G3114" s="293"/>
    </row>
    <row r="3115" spans="3:7" x14ac:dyDescent="0.2">
      <c r="C3115" s="293"/>
      <c r="D3115" s="280"/>
      <c r="E3115" s="280"/>
      <c r="F3115" s="280"/>
      <c r="G3115" s="293"/>
    </row>
    <row r="3116" spans="3:7" x14ac:dyDescent="0.2">
      <c r="C3116" s="293"/>
      <c r="D3116" s="280"/>
      <c r="E3116" s="280"/>
      <c r="F3116" s="280"/>
      <c r="G3116" s="293"/>
    </row>
    <row r="3117" spans="3:7" x14ac:dyDescent="0.2">
      <c r="C3117" s="293"/>
      <c r="D3117" s="280"/>
      <c r="E3117" s="280"/>
      <c r="F3117" s="280"/>
      <c r="G3117" s="293"/>
    </row>
    <row r="3118" spans="3:7" x14ac:dyDescent="0.2">
      <c r="C3118" s="293"/>
      <c r="D3118" s="280"/>
      <c r="E3118" s="280"/>
      <c r="F3118" s="280"/>
      <c r="G3118" s="293"/>
    </row>
    <row r="3119" spans="3:7" x14ac:dyDescent="0.2">
      <c r="C3119" s="293"/>
      <c r="D3119" s="280"/>
      <c r="E3119" s="280"/>
      <c r="F3119" s="280"/>
      <c r="G3119" s="293"/>
    </row>
    <row r="3120" spans="3:7" x14ac:dyDescent="0.2">
      <c r="C3120" s="293"/>
      <c r="D3120" s="280"/>
      <c r="E3120" s="280"/>
      <c r="F3120" s="280"/>
      <c r="G3120" s="293"/>
    </row>
    <row r="3121" spans="3:7" x14ac:dyDescent="0.2">
      <c r="C3121" s="293"/>
      <c r="D3121" s="280"/>
      <c r="E3121" s="280"/>
      <c r="F3121" s="280"/>
      <c r="G3121" s="293"/>
    </row>
    <row r="3122" spans="3:7" x14ac:dyDescent="0.2">
      <c r="C3122" s="293"/>
      <c r="D3122" s="280"/>
      <c r="E3122" s="280"/>
      <c r="F3122" s="280"/>
      <c r="G3122" s="293"/>
    </row>
    <row r="3123" spans="3:7" x14ac:dyDescent="0.2">
      <c r="C3123" s="293"/>
      <c r="D3123" s="280"/>
      <c r="E3123" s="280"/>
      <c r="F3123" s="280"/>
      <c r="G3123" s="293"/>
    </row>
    <row r="3124" spans="3:7" x14ac:dyDescent="0.2">
      <c r="C3124" s="293"/>
      <c r="D3124" s="280"/>
      <c r="E3124" s="280"/>
      <c r="F3124" s="280"/>
      <c r="G3124" s="293"/>
    </row>
    <row r="3125" spans="3:7" x14ac:dyDescent="0.2">
      <c r="C3125" s="293"/>
      <c r="D3125" s="280"/>
      <c r="E3125" s="280"/>
      <c r="F3125" s="280"/>
      <c r="G3125" s="293"/>
    </row>
    <row r="3126" spans="3:7" x14ac:dyDescent="0.2">
      <c r="C3126" s="293"/>
      <c r="D3126" s="280"/>
      <c r="E3126" s="280"/>
      <c r="F3126" s="280"/>
      <c r="G3126" s="293"/>
    </row>
    <row r="3127" spans="3:7" x14ac:dyDescent="0.2">
      <c r="C3127" s="293"/>
      <c r="D3127" s="280"/>
      <c r="E3127" s="280"/>
      <c r="F3127" s="280"/>
      <c r="G3127" s="293"/>
    </row>
    <row r="3128" spans="3:7" x14ac:dyDescent="0.2">
      <c r="C3128" s="293"/>
      <c r="D3128" s="280"/>
      <c r="E3128" s="280"/>
      <c r="F3128" s="280"/>
      <c r="G3128" s="293"/>
    </row>
    <row r="3129" spans="3:7" x14ac:dyDescent="0.2">
      <c r="C3129" s="293"/>
      <c r="D3129" s="280"/>
      <c r="E3129" s="280"/>
      <c r="F3129" s="280"/>
      <c r="G3129" s="293"/>
    </row>
    <row r="3130" spans="3:7" x14ac:dyDescent="0.2">
      <c r="C3130" s="293"/>
      <c r="D3130" s="280"/>
      <c r="E3130" s="280"/>
      <c r="F3130" s="280"/>
      <c r="G3130" s="293"/>
    </row>
    <row r="3131" spans="3:7" x14ac:dyDescent="0.2">
      <c r="C3131" s="293"/>
      <c r="D3131" s="280"/>
      <c r="E3131" s="280"/>
      <c r="F3131" s="280"/>
      <c r="G3131" s="293"/>
    </row>
    <row r="3132" spans="3:7" x14ac:dyDescent="0.2">
      <c r="C3132" s="293"/>
      <c r="D3132" s="280"/>
      <c r="E3132" s="280"/>
      <c r="F3132" s="280"/>
      <c r="G3132" s="293"/>
    </row>
    <row r="3133" spans="3:7" x14ac:dyDescent="0.2">
      <c r="C3133" s="293"/>
      <c r="D3133" s="280"/>
      <c r="E3133" s="280"/>
      <c r="F3133" s="280"/>
      <c r="G3133" s="293"/>
    </row>
    <row r="3134" spans="3:7" x14ac:dyDescent="0.2">
      <c r="C3134" s="293"/>
      <c r="D3134" s="280"/>
      <c r="E3134" s="280"/>
      <c r="F3134" s="280"/>
      <c r="G3134" s="293"/>
    </row>
    <row r="3135" spans="3:7" x14ac:dyDescent="0.2">
      <c r="C3135" s="293"/>
      <c r="D3135" s="280"/>
      <c r="E3135" s="280"/>
      <c r="F3135" s="280"/>
      <c r="G3135" s="293"/>
    </row>
    <row r="3136" spans="3:7" x14ac:dyDescent="0.2">
      <c r="C3136" s="293"/>
      <c r="D3136" s="280"/>
      <c r="E3136" s="280"/>
      <c r="F3136" s="280"/>
      <c r="G3136" s="293"/>
    </row>
    <row r="3137" spans="3:7" x14ac:dyDescent="0.2">
      <c r="C3137" s="293"/>
      <c r="D3137" s="280"/>
      <c r="E3137" s="280"/>
      <c r="F3137" s="280"/>
      <c r="G3137" s="293"/>
    </row>
    <row r="3138" spans="3:7" x14ac:dyDescent="0.2">
      <c r="C3138" s="293"/>
      <c r="D3138" s="280"/>
      <c r="E3138" s="280"/>
      <c r="F3138" s="280"/>
      <c r="G3138" s="293"/>
    </row>
    <row r="3139" spans="3:7" x14ac:dyDescent="0.2">
      <c r="C3139" s="293"/>
      <c r="D3139" s="280"/>
      <c r="E3139" s="280"/>
      <c r="F3139" s="280"/>
      <c r="G3139" s="293"/>
    </row>
    <row r="3140" spans="3:7" x14ac:dyDescent="0.2">
      <c r="C3140" s="293"/>
      <c r="D3140" s="280"/>
      <c r="E3140" s="280"/>
      <c r="F3140" s="280"/>
      <c r="G3140" s="293"/>
    </row>
    <row r="3141" spans="3:7" x14ac:dyDescent="0.2">
      <c r="C3141" s="293"/>
      <c r="D3141" s="280"/>
      <c r="E3141" s="280"/>
      <c r="F3141" s="280"/>
      <c r="G3141" s="293"/>
    </row>
    <row r="3142" spans="3:7" x14ac:dyDescent="0.2">
      <c r="C3142" s="293"/>
      <c r="D3142" s="280"/>
      <c r="E3142" s="280"/>
      <c r="F3142" s="280"/>
      <c r="G3142" s="293"/>
    </row>
    <row r="3143" spans="3:7" x14ac:dyDescent="0.2">
      <c r="C3143" s="293"/>
      <c r="D3143" s="280"/>
      <c r="E3143" s="280"/>
      <c r="F3143" s="280"/>
      <c r="G3143" s="293"/>
    </row>
    <row r="3144" spans="3:7" x14ac:dyDescent="0.2">
      <c r="C3144" s="293"/>
      <c r="D3144" s="280"/>
      <c r="E3144" s="280"/>
      <c r="F3144" s="280"/>
      <c r="G3144" s="293"/>
    </row>
    <row r="3145" spans="3:7" x14ac:dyDescent="0.2">
      <c r="C3145" s="293"/>
      <c r="D3145" s="280"/>
      <c r="E3145" s="280"/>
      <c r="F3145" s="280"/>
      <c r="G3145" s="293"/>
    </row>
    <row r="3146" spans="3:7" x14ac:dyDescent="0.2">
      <c r="C3146" s="293"/>
      <c r="D3146" s="280"/>
      <c r="E3146" s="280"/>
      <c r="F3146" s="280"/>
      <c r="G3146" s="293"/>
    </row>
    <row r="3147" spans="3:7" x14ac:dyDescent="0.2">
      <c r="C3147" s="293"/>
      <c r="D3147" s="280"/>
      <c r="E3147" s="280"/>
      <c r="F3147" s="280"/>
      <c r="G3147" s="293"/>
    </row>
    <row r="3148" spans="3:7" x14ac:dyDescent="0.2">
      <c r="C3148" s="293"/>
      <c r="D3148" s="280"/>
      <c r="E3148" s="280"/>
      <c r="F3148" s="280"/>
      <c r="G3148" s="293"/>
    </row>
    <row r="3149" spans="3:7" x14ac:dyDescent="0.2">
      <c r="C3149" s="293"/>
      <c r="D3149" s="280"/>
      <c r="E3149" s="280"/>
      <c r="F3149" s="280"/>
      <c r="G3149" s="293"/>
    </row>
    <row r="3150" spans="3:7" x14ac:dyDescent="0.2">
      <c r="C3150" s="293"/>
      <c r="D3150" s="280"/>
      <c r="E3150" s="280"/>
      <c r="F3150" s="280"/>
      <c r="G3150" s="293"/>
    </row>
    <row r="3151" spans="3:7" x14ac:dyDescent="0.2">
      <c r="C3151" s="293"/>
      <c r="D3151" s="280"/>
      <c r="E3151" s="280"/>
      <c r="F3151" s="280"/>
      <c r="G3151" s="293"/>
    </row>
    <row r="3152" spans="3:7" x14ac:dyDescent="0.2">
      <c r="C3152" s="293"/>
      <c r="D3152" s="280"/>
      <c r="E3152" s="280"/>
      <c r="F3152" s="280"/>
      <c r="G3152" s="293"/>
    </row>
    <row r="3153" spans="3:7" x14ac:dyDescent="0.2">
      <c r="C3153" s="293"/>
      <c r="D3153" s="280"/>
      <c r="E3153" s="280"/>
      <c r="F3153" s="280"/>
      <c r="G3153" s="293"/>
    </row>
    <row r="3154" spans="3:7" x14ac:dyDescent="0.2">
      <c r="C3154" s="293"/>
      <c r="D3154" s="280"/>
      <c r="E3154" s="280"/>
      <c r="F3154" s="280"/>
      <c r="G3154" s="293"/>
    </row>
    <row r="3155" spans="3:7" x14ac:dyDescent="0.2">
      <c r="C3155" s="293"/>
      <c r="D3155" s="280"/>
      <c r="E3155" s="280"/>
      <c r="F3155" s="280"/>
      <c r="G3155" s="293"/>
    </row>
    <row r="3156" spans="3:7" x14ac:dyDescent="0.2">
      <c r="C3156" s="293"/>
      <c r="D3156" s="280"/>
      <c r="E3156" s="280"/>
      <c r="F3156" s="280"/>
      <c r="G3156" s="293"/>
    </row>
    <row r="3157" spans="3:7" x14ac:dyDescent="0.2">
      <c r="C3157" s="293"/>
      <c r="D3157" s="280"/>
      <c r="E3157" s="280"/>
      <c r="F3157" s="280"/>
      <c r="G3157" s="293"/>
    </row>
    <row r="3158" spans="3:7" x14ac:dyDescent="0.2">
      <c r="C3158" s="293"/>
      <c r="D3158" s="280"/>
      <c r="E3158" s="280"/>
      <c r="F3158" s="280"/>
      <c r="G3158" s="293"/>
    </row>
    <row r="3159" spans="3:7" x14ac:dyDescent="0.2">
      <c r="C3159" s="293"/>
      <c r="D3159" s="280"/>
      <c r="E3159" s="280"/>
      <c r="F3159" s="280"/>
      <c r="G3159" s="293"/>
    </row>
    <row r="3160" spans="3:7" x14ac:dyDescent="0.2">
      <c r="C3160" s="293"/>
      <c r="D3160" s="280"/>
      <c r="E3160" s="280"/>
      <c r="F3160" s="280"/>
      <c r="G3160" s="293"/>
    </row>
    <row r="3161" spans="3:7" x14ac:dyDescent="0.2">
      <c r="C3161" s="293"/>
      <c r="D3161" s="280"/>
      <c r="E3161" s="280"/>
      <c r="F3161" s="280"/>
      <c r="G3161" s="293"/>
    </row>
    <row r="3162" spans="3:7" x14ac:dyDescent="0.2">
      <c r="C3162" s="293"/>
      <c r="D3162" s="280"/>
      <c r="E3162" s="280"/>
      <c r="F3162" s="280"/>
      <c r="G3162" s="293"/>
    </row>
    <row r="3163" spans="3:7" x14ac:dyDescent="0.2">
      <c r="C3163" s="293"/>
      <c r="D3163" s="280"/>
      <c r="E3163" s="280"/>
      <c r="F3163" s="280"/>
      <c r="G3163" s="293"/>
    </row>
    <row r="3164" spans="3:7" x14ac:dyDescent="0.2">
      <c r="C3164" s="293"/>
      <c r="D3164" s="280"/>
      <c r="E3164" s="280"/>
      <c r="F3164" s="280"/>
      <c r="G3164" s="293"/>
    </row>
    <row r="3165" spans="3:7" x14ac:dyDescent="0.2">
      <c r="C3165" s="293"/>
      <c r="D3165" s="280"/>
      <c r="E3165" s="280"/>
      <c r="F3165" s="280"/>
      <c r="G3165" s="293"/>
    </row>
    <row r="3166" spans="3:7" x14ac:dyDescent="0.2">
      <c r="C3166" s="293"/>
      <c r="D3166" s="280"/>
      <c r="E3166" s="280"/>
      <c r="F3166" s="280"/>
      <c r="G3166" s="293"/>
    </row>
    <row r="3167" spans="3:7" x14ac:dyDescent="0.2">
      <c r="C3167" s="293"/>
      <c r="D3167" s="280"/>
      <c r="E3167" s="280"/>
      <c r="F3167" s="280"/>
      <c r="G3167" s="293"/>
    </row>
    <row r="3168" spans="3:7" x14ac:dyDescent="0.2">
      <c r="C3168" s="293"/>
      <c r="D3168" s="280"/>
      <c r="E3168" s="280"/>
      <c r="F3168" s="280"/>
      <c r="G3168" s="293"/>
    </row>
    <row r="3169" spans="3:7" x14ac:dyDescent="0.2">
      <c r="C3169" s="293"/>
      <c r="D3169" s="280"/>
      <c r="E3169" s="280"/>
      <c r="F3169" s="280"/>
      <c r="G3169" s="293"/>
    </row>
    <row r="3170" spans="3:7" x14ac:dyDescent="0.2">
      <c r="C3170" s="293"/>
      <c r="D3170" s="280"/>
      <c r="E3170" s="280"/>
      <c r="F3170" s="280"/>
      <c r="G3170" s="293"/>
    </row>
    <row r="3171" spans="3:7" x14ac:dyDescent="0.2">
      <c r="C3171" s="293"/>
      <c r="D3171" s="280"/>
      <c r="E3171" s="280"/>
      <c r="F3171" s="280"/>
      <c r="G3171" s="293"/>
    </row>
    <row r="3172" spans="3:7" x14ac:dyDescent="0.2">
      <c r="C3172" s="293"/>
      <c r="D3172" s="280"/>
      <c r="E3172" s="280"/>
      <c r="F3172" s="280"/>
      <c r="G3172" s="293"/>
    </row>
    <row r="3173" spans="3:7" x14ac:dyDescent="0.2">
      <c r="C3173" s="293"/>
      <c r="D3173" s="280"/>
      <c r="E3173" s="280"/>
      <c r="F3173" s="280"/>
      <c r="G3173" s="293"/>
    </row>
    <row r="3174" spans="3:7" x14ac:dyDescent="0.2">
      <c r="C3174" s="293"/>
      <c r="D3174" s="280"/>
      <c r="E3174" s="280"/>
      <c r="F3174" s="280"/>
      <c r="G3174" s="293"/>
    </row>
    <row r="3175" spans="3:7" x14ac:dyDescent="0.2">
      <c r="C3175" s="293"/>
      <c r="D3175" s="280"/>
      <c r="E3175" s="280"/>
      <c r="F3175" s="280"/>
      <c r="G3175" s="293"/>
    </row>
    <row r="3176" spans="3:7" x14ac:dyDescent="0.2">
      <c r="C3176" s="293"/>
      <c r="D3176" s="280"/>
      <c r="E3176" s="280"/>
      <c r="F3176" s="280"/>
      <c r="G3176" s="293"/>
    </row>
    <row r="3177" spans="3:7" x14ac:dyDescent="0.2">
      <c r="C3177" s="293"/>
      <c r="D3177" s="280"/>
      <c r="E3177" s="280"/>
      <c r="F3177" s="280"/>
      <c r="G3177" s="293"/>
    </row>
    <row r="3178" spans="3:7" x14ac:dyDescent="0.2">
      <c r="C3178" s="293"/>
      <c r="D3178" s="280"/>
      <c r="E3178" s="280"/>
      <c r="F3178" s="280"/>
      <c r="G3178" s="293"/>
    </row>
    <row r="3179" spans="3:7" x14ac:dyDescent="0.2">
      <c r="C3179" s="293"/>
      <c r="D3179" s="280"/>
      <c r="E3179" s="280"/>
      <c r="F3179" s="280"/>
      <c r="G3179" s="293"/>
    </row>
    <row r="3180" spans="3:7" x14ac:dyDescent="0.2">
      <c r="C3180" s="293"/>
      <c r="D3180" s="280"/>
      <c r="E3180" s="280"/>
      <c r="F3180" s="280"/>
      <c r="G3180" s="293"/>
    </row>
    <row r="3181" spans="3:7" x14ac:dyDescent="0.2">
      <c r="C3181" s="293"/>
      <c r="D3181" s="280"/>
      <c r="E3181" s="280"/>
      <c r="F3181" s="280"/>
      <c r="G3181" s="293"/>
    </row>
    <row r="3182" spans="3:7" x14ac:dyDescent="0.2">
      <c r="C3182" s="293"/>
      <c r="D3182" s="280"/>
      <c r="E3182" s="280"/>
      <c r="F3182" s="280"/>
      <c r="G3182" s="293"/>
    </row>
    <row r="3183" spans="3:7" x14ac:dyDescent="0.2">
      <c r="C3183" s="293"/>
      <c r="D3183" s="280"/>
      <c r="E3183" s="280"/>
      <c r="F3183" s="280"/>
      <c r="G3183" s="293"/>
    </row>
    <row r="3184" spans="3:7" x14ac:dyDescent="0.2">
      <c r="C3184" s="293"/>
      <c r="D3184" s="280"/>
      <c r="E3184" s="280"/>
      <c r="F3184" s="280"/>
      <c r="G3184" s="293"/>
    </row>
    <row r="3185" spans="3:7" x14ac:dyDescent="0.2">
      <c r="C3185" s="293"/>
      <c r="D3185" s="280"/>
      <c r="E3185" s="280"/>
      <c r="F3185" s="280"/>
      <c r="G3185" s="293"/>
    </row>
    <row r="3186" spans="3:7" x14ac:dyDescent="0.2">
      <c r="C3186" s="293"/>
      <c r="D3186" s="280"/>
      <c r="E3186" s="280"/>
      <c r="F3186" s="280"/>
      <c r="G3186" s="293"/>
    </row>
    <row r="3187" spans="3:7" x14ac:dyDescent="0.2">
      <c r="C3187" s="293"/>
      <c r="D3187" s="280"/>
      <c r="E3187" s="280"/>
      <c r="F3187" s="280"/>
      <c r="G3187" s="293"/>
    </row>
    <row r="3188" spans="3:7" x14ac:dyDescent="0.2">
      <c r="C3188" s="293"/>
      <c r="D3188" s="280"/>
      <c r="E3188" s="280"/>
      <c r="F3188" s="280"/>
      <c r="G3188" s="293"/>
    </row>
    <row r="3189" spans="3:7" x14ac:dyDescent="0.2">
      <c r="C3189" s="293"/>
      <c r="D3189" s="280"/>
      <c r="E3189" s="280"/>
      <c r="F3189" s="280"/>
      <c r="G3189" s="293"/>
    </row>
    <row r="3190" spans="3:7" x14ac:dyDescent="0.2">
      <c r="C3190" s="293"/>
      <c r="D3190" s="280"/>
      <c r="E3190" s="280"/>
      <c r="F3190" s="280"/>
      <c r="G3190" s="293"/>
    </row>
    <row r="3191" spans="3:7" x14ac:dyDescent="0.2">
      <c r="C3191" s="293"/>
      <c r="D3191" s="280"/>
      <c r="E3191" s="280"/>
      <c r="F3191" s="280"/>
      <c r="G3191" s="293"/>
    </row>
    <row r="3192" spans="3:7" x14ac:dyDescent="0.2">
      <c r="C3192" s="293"/>
      <c r="D3192" s="280"/>
      <c r="E3192" s="280"/>
      <c r="F3192" s="280"/>
      <c r="G3192" s="293"/>
    </row>
    <row r="3193" spans="3:7" x14ac:dyDescent="0.2">
      <c r="C3193" s="293"/>
      <c r="D3193" s="280"/>
      <c r="E3193" s="280"/>
      <c r="F3193" s="280"/>
      <c r="G3193" s="293"/>
    </row>
    <row r="3194" spans="3:7" x14ac:dyDescent="0.2">
      <c r="C3194" s="293"/>
      <c r="D3194" s="280"/>
      <c r="E3194" s="280"/>
      <c r="F3194" s="280"/>
      <c r="G3194" s="293"/>
    </row>
    <row r="3195" spans="3:7" x14ac:dyDescent="0.2">
      <c r="C3195" s="293"/>
      <c r="D3195" s="280"/>
      <c r="E3195" s="280"/>
      <c r="F3195" s="280"/>
      <c r="G3195" s="293"/>
    </row>
    <row r="3196" spans="3:7" x14ac:dyDescent="0.2">
      <c r="C3196" s="293"/>
      <c r="D3196" s="280"/>
      <c r="E3196" s="280"/>
      <c r="F3196" s="280"/>
      <c r="G3196" s="293"/>
    </row>
    <row r="3197" spans="3:7" x14ac:dyDescent="0.2">
      <c r="C3197" s="293"/>
      <c r="D3197" s="280"/>
      <c r="E3197" s="280"/>
      <c r="F3197" s="280"/>
      <c r="G3197" s="293"/>
    </row>
    <row r="3198" spans="3:7" x14ac:dyDescent="0.2">
      <c r="C3198" s="293"/>
      <c r="D3198" s="280"/>
      <c r="E3198" s="280"/>
      <c r="F3198" s="280"/>
      <c r="G3198" s="293"/>
    </row>
    <row r="3199" spans="3:7" x14ac:dyDescent="0.2">
      <c r="C3199" s="293"/>
      <c r="D3199" s="280"/>
      <c r="E3199" s="280"/>
      <c r="F3199" s="280"/>
      <c r="G3199" s="293"/>
    </row>
    <row r="3200" spans="3:7" x14ac:dyDescent="0.2">
      <c r="C3200" s="293"/>
      <c r="D3200" s="280"/>
      <c r="E3200" s="280"/>
      <c r="F3200" s="280"/>
      <c r="G3200" s="293"/>
    </row>
    <row r="3201" spans="3:7" x14ac:dyDescent="0.2">
      <c r="C3201" s="293"/>
      <c r="D3201" s="280"/>
      <c r="E3201" s="280"/>
      <c r="F3201" s="280"/>
      <c r="G3201" s="293"/>
    </row>
    <row r="3202" spans="3:7" x14ac:dyDescent="0.2">
      <c r="C3202" s="293"/>
      <c r="D3202" s="280"/>
      <c r="E3202" s="280"/>
      <c r="F3202" s="280"/>
      <c r="G3202" s="293"/>
    </row>
    <row r="3203" spans="3:7" x14ac:dyDescent="0.2">
      <c r="C3203" s="293"/>
      <c r="D3203" s="280"/>
      <c r="E3203" s="280"/>
      <c r="F3203" s="280"/>
      <c r="G3203" s="293"/>
    </row>
    <row r="3204" spans="3:7" x14ac:dyDescent="0.2">
      <c r="C3204" s="293"/>
      <c r="D3204" s="280"/>
      <c r="E3204" s="280"/>
      <c r="F3204" s="280"/>
      <c r="G3204" s="293"/>
    </row>
    <row r="3205" spans="3:7" x14ac:dyDescent="0.2">
      <c r="C3205" s="293"/>
      <c r="D3205" s="280"/>
      <c r="E3205" s="280"/>
      <c r="F3205" s="280"/>
      <c r="G3205" s="293"/>
    </row>
    <row r="3206" spans="3:7" x14ac:dyDescent="0.2">
      <c r="C3206" s="293"/>
      <c r="D3206" s="280"/>
      <c r="E3206" s="280"/>
      <c r="F3206" s="280"/>
      <c r="G3206" s="293"/>
    </row>
    <row r="3207" spans="3:7" x14ac:dyDescent="0.2">
      <c r="C3207" s="293"/>
      <c r="D3207" s="280"/>
      <c r="E3207" s="280"/>
      <c r="F3207" s="280"/>
      <c r="G3207" s="293"/>
    </row>
    <row r="3208" spans="3:7" x14ac:dyDescent="0.2">
      <c r="C3208" s="293"/>
      <c r="D3208" s="280"/>
      <c r="E3208" s="280"/>
      <c r="F3208" s="280"/>
      <c r="G3208" s="293"/>
    </row>
    <row r="3209" spans="3:7" x14ac:dyDescent="0.2">
      <c r="C3209" s="293"/>
      <c r="D3209" s="280"/>
      <c r="E3209" s="280"/>
      <c r="F3209" s="280"/>
      <c r="G3209" s="293"/>
    </row>
    <row r="3210" spans="3:7" x14ac:dyDescent="0.2">
      <c r="C3210" s="293"/>
      <c r="D3210" s="280"/>
      <c r="E3210" s="280"/>
      <c r="F3210" s="280"/>
      <c r="G3210" s="293"/>
    </row>
    <row r="3211" spans="3:7" x14ac:dyDescent="0.2">
      <c r="C3211" s="293"/>
      <c r="D3211" s="280"/>
      <c r="E3211" s="280"/>
      <c r="F3211" s="280"/>
      <c r="G3211" s="293"/>
    </row>
    <row r="3212" spans="3:7" x14ac:dyDescent="0.2">
      <c r="C3212" s="293"/>
      <c r="D3212" s="280"/>
      <c r="E3212" s="280"/>
      <c r="F3212" s="280"/>
      <c r="G3212" s="293"/>
    </row>
    <row r="3213" spans="3:7" x14ac:dyDescent="0.2">
      <c r="C3213" s="293"/>
      <c r="D3213" s="280"/>
      <c r="E3213" s="280"/>
      <c r="F3213" s="280"/>
      <c r="G3213" s="293"/>
    </row>
    <row r="3214" spans="3:7" x14ac:dyDescent="0.2">
      <c r="C3214" s="293"/>
      <c r="D3214" s="280"/>
      <c r="E3214" s="280"/>
      <c r="F3214" s="280"/>
      <c r="G3214" s="293"/>
    </row>
    <row r="3215" spans="3:7" x14ac:dyDescent="0.2">
      <c r="C3215" s="293"/>
      <c r="D3215" s="280"/>
      <c r="E3215" s="280"/>
      <c r="F3215" s="280"/>
      <c r="G3215" s="293"/>
    </row>
    <row r="3216" spans="3:7" x14ac:dyDescent="0.2">
      <c r="C3216" s="293"/>
      <c r="D3216" s="280"/>
      <c r="E3216" s="280"/>
      <c r="F3216" s="280"/>
      <c r="G3216" s="293"/>
    </row>
    <row r="3217" spans="3:7" x14ac:dyDescent="0.2">
      <c r="C3217" s="293"/>
      <c r="D3217" s="280"/>
      <c r="E3217" s="280"/>
      <c r="F3217" s="280"/>
      <c r="G3217" s="293"/>
    </row>
    <row r="3218" spans="3:7" x14ac:dyDescent="0.2">
      <c r="C3218" s="293"/>
      <c r="D3218" s="280"/>
      <c r="E3218" s="280"/>
      <c r="F3218" s="280"/>
      <c r="G3218" s="293"/>
    </row>
    <row r="3219" spans="3:7" x14ac:dyDescent="0.2">
      <c r="C3219" s="293"/>
      <c r="D3219" s="280"/>
      <c r="E3219" s="280"/>
      <c r="F3219" s="280"/>
      <c r="G3219" s="293"/>
    </row>
    <row r="3220" spans="3:7" x14ac:dyDescent="0.2">
      <c r="C3220" s="293"/>
      <c r="D3220" s="280"/>
      <c r="E3220" s="280"/>
      <c r="F3220" s="280"/>
      <c r="G3220" s="293"/>
    </row>
    <row r="3221" spans="3:7" x14ac:dyDescent="0.2">
      <c r="C3221" s="293"/>
      <c r="D3221" s="280"/>
      <c r="E3221" s="280"/>
      <c r="F3221" s="280"/>
      <c r="G3221" s="293"/>
    </row>
    <row r="3222" spans="3:7" x14ac:dyDescent="0.2">
      <c r="C3222" s="293"/>
      <c r="D3222" s="280"/>
      <c r="E3222" s="280"/>
      <c r="F3222" s="280"/>
      <c r="G3222" s="293"/>
    </row>
    <row r="3223" spans="3:7" x14ac:dyDescent="0.2">
      <c r="C3223" s="293"/>
      <c r="D3223" s="280"/>
      <c r="E3223" s="280"/>
      <c r="F3223" s="280"/>
      <c r="G3223" s="293"/>
    </row>
    <row r="3224" spans="3:7" x14ac:dyDescent="0.2">
      <c r="C3224" s="293"/>
      <c r="D3224" s="280"/>
      <c r="E3224" s="280"/>
      <c r="F3224" s="280"/>
      <c r="G3224" s="293"/>
    </row>
    <row r="3225" spans="3:7" x14ac:dyDescent="0.2">
      <c r="C3225" s="293"/>
      <c r="D3225" s="280"/>
      <c r="E3225" s="280"/>
      <c r="F3225" s="280"/>
      <c r="G3225" s="293"/>
    </row>
    <row r="3226" spans="3:7" x14ac:dyDescent="0.2">
      <c r="C3226" s="293"/>
      <c r="D3226" s="280"/>
      <c r="E3226" s="280"/>
      <c r="F3226" s="280"/>
      <c r="G3226" s="293"/>
    </row>
    <row r="3227" spans="3:7" x14ac:dyDescent="0.2">
      <c r="C3227" s="293"/>
      <c r="D3227" s="280"/>
      <c r="E3227" s="280"/>
      <c r="F3227" s="280"/>
      <c r="G3227" s="293"/>
    </row>
    <row r="3228" spans="3:7" x14ac:dyDescent="0.2">
      <c r="C3228" s="293"/>
      <c r="D3228" s="280"/>
      <c r="E3228" s="280"/>
      <c r="F3228" s="280"/>
      <c r="G3228" s="293"/>
    </row>
    <row r="3229" spans="3:7" x14ac:dyDescent="0.2">
      <c r="C3229" s="293"/>
      <c r="D3229" s="280"/>
      <c r="E3229" s="280"/>
      <c r="F3229" s="280"/>
      <c r="G3229" s="293"/>
    </row>
    <row r="3230" spans="3:7" x14ac:dyDescent="0.2">
      <c r="C3230" s="293"/>
      <c r="D3230" s="280"/>
      <c r="E3230" s="280"/>
      <c r="F3230" s="280"/>
      <c r="G3230" s="293"/>
    </row>
    <row r="3231" spans="3:7" x14ac:dyDescent="0.2">
      <c r="C3231" s="293"/>
      <c r="D3231" s="280"/>
      <c r="E3231" s="280"/>
      <c r="F3231" s="280"/>
      <c r="G3231" s="293"/>
    </row>
    <row r="3232" spans="3:7" x14ac:dyDescent="0.2">
      <c r="C3232" s="293"/>
      <c r="D3232" s="280"/>
      <c r="E3232" s="280"/>
      <c r="F3232" s="280"/>
      <c r="G3232" s="293"/>
    </row>
    <row r="3233" spans="3:7" x14ac:dyDescent="0.2">
      <c r="C3233" s="293"/>
      <c r="D3233" s="280"/>
      <c r="E3233" s="280"/>
      <c r="F3233" s="280"/>
      <c r="G3233" s="293"/>
    </row>
    <row r="3234" spans="3:7" x14ac:dyDescent="0.2">
      <c r="C3234" s="293"/>
      <c r="D3234" s="280"/>
      <c r="E3234" s="280"/>
      <c r="F3234" s="280"/>
      <c r="G3234" s="293"/>
    </row>
    <row r="3235" spans="3:7" x14ac:dyDescent="0.2">
      <c r="C3235" s="293"/>
      <c r="D3235" s="280"/>
      <c r="E3235" s="280"/>
      <c r="F3235" s="280"/>
      <c r="G3235" s="293"/>
    </row>
    <row r="3236" spans="3:7" x14ac:dyDescent="0.2">
      <c r="C3236" s="293"/>
      <c r="D3236" s="280"/>
      <c r="E3236" s="280"/>
      <c r="F3236" s="280"/>
      <c r="G3236" s="293"/>
    </row>
    <row r="3237" spans="3:7" x14ac:dyDescent="0.2">
      <c r="C3237" s="293"/>
      <c r="D3237" s="280"/>
      <c r="E3237" s="280"/>
      <c r="F3237" s="280"/>
      <c r="G3237" s="293"/>
    </row>
    <row r="3238" spans="3:7" x14ac:dyDescent="0.2">
      <c r="C3238" s="293"/>
      <c r="D3238" s="280"/>
      <c r="E3238" s="280"/>
      <c r="F3238" s="280"/>
      <c r="G3238" s="293"/>
    </row>
    <row r="3239" spans="3:7" x14ac:dyDescent="0.2">
      <c r="C3239" s="293"/>
      <c r="D3239" s="280"/>
      <c r="E3239" s="280"/>
      <c r="F3239" s="280"/>
      <c r="G3239" s="293"/>
    </row>
    <row r="3240" spans="3:7" x14ac:dyDescent="0.2">
      <c r="C3240" s="293"/>
      <c r="D3240" s="280"/>
      <c r="E3240" s="280"/>
      <c r="F3240" s="280"/>
      <c r="G3240" s="293"/>
    </row>
    <row r="3241" spans="3:7" x14ac:dyDescent="0.2">
      <c r="C3241" s="293"/>
      <c r="D3241" s="280"/>
      <c r="E3241" s="280"/>
      <c r="F3241" s="280"/>
      <c r="G3241" s="293"/>
    </row>
    <row r="3242" spans="3:7" x14ac:dyDescent="0.2">
      <c r="C3242" s="293"/>
      <c r="D3242" s="280"/>
      <c r="E3242" s="280"/>
      <c r="F3242" s="280"/>
      <c r="G3242" s="293"/>
    </row>
    <row r="3243" spans="3:7" x14ac:dyDescent="0.2">
      <c r="C3243" s="293"/>
      <c r="D3243" s="280"/>
      <c r="E3243" s="280"/>
      <c r="F3243" s="280"/>
      <c r="G3243" s="293"/>
    </row>
    <row r="3244" spans="3:7" x14ac:dyDescent="0.2">
      <c r="C3244" s="293"/>
      <c r="D3244" s="280"/>
      <c r="E3244" s="280"/>
      <c r="F3244" s="280"/>
      <c r="G3244" s="293"/>
    </row>
    <row r="3245" spans="3:7" x14ac:dyDescent="0.2">
      <c r="C3245" s="293"/>
      <c r="D3245" s="280"/>
      <c r="E3245" s="280"/>
      <c r="F3245" s="280"/>
      <c r="G3245" s="293"/>
    </row>
    <row r="3246" spans="3:7" x14ac:dyDescent="0.2">
      <c r="C3246" s="293"/>
      <c r="D3246" s="280"/>
      <c r="E3246" s="280"/>
      <c r="F3246" s="280"/>
      <c r="G3246" s="293"/>
    </row>
    <row r="3247" spans="3:7" x14ac:dyDescent="0.2">
      <c r="C3247" s="293"/>
      <c r="D3247" s="280"/>
      <c r="E3247" s="280"/>
      <c r="F3247" s="280"/>
      <c r="G3247" s="293"/>
    </row>
    <row r="3248" spans="3:7" x14ac:dyDescent="0.2">
      <c r="C3248" s="293"/>
      <c r="D3248" s="280"/>
      <c r="E3248" s="280"/>
      <c r="F3248" s="280"/>
      <c r="G3248" s="293"/>
    </row>
    <row r="3249" spans="3:7" x14ac:dyDescent="0.2">
      <c r="C3249" s="293"/>
      <c r="D3249" s="280"/>
      <c r="E3249" s="280"/>
      <c r="F3249" s="280"/>
      <c r="G3249" s="293"/>
    </row>
    <row r="3250" spans="3:7" x14ac:dyDescent="0.2">
      <c r="C3250" s="293"/>
      <c r="D3250" s="280"/>
      <c r="E3250" s="280"/>
      <c r="F3250" s="280"/>
      <c r="G3250" s="293"/>
    </row>
    <row r="3251" spans="3:7" x14ac:dyDescent="0.2">
      <c r="C3251" s="293"/>
      <c r="D3251" s="280"/>
      <c r="E3251" s="280"/>
      <c r="F3251" s="280"/>
      <c r="G3251" s="293"/>
    </row>
    <row r="3252" spans="3:7" x14ac:dyDescent="0.2">
      <c r="C3252" s="293"/>
      <c r="D3252" s="280"/>
      <c r="E3252" s="280"/>
      <c r="F3252" s="280"/>
      <c r="G3252" s="293"/>
    </row>
    <row r="3253" spans="3:7" x14ac:dyDescent="0.2">
      <c r="C3253" s="293"/>
      <c r="D3253" s="280"/>
      <c r="E3253" s="280"/>
      <c r="F3253" s="280"/>
      <c r="G3253" s="293"/>
    </row>
    <row r="3254" spans="3:7" x14ac:dyDescent="0.2">
      <c r="C3254" s="293"/>
      <c r="D3254" s="280"/>
      <c r="E3254" s="280"/>
      <c r="F3254" s="280"/>
      <c r="G3254" s="293"/>
    </row>
    <row r="3255" spans="3:7" x14ac:dyDescent="0.2">
      <c r="C3255" s="293"/>
      <c r="D3255" s="280"/>
      <c r="E3255" s="280"/>
      <c r="F3255" s="280"/>
      <c r="G3255" s="293"/>
    </row>
    <row r="3256" spans="3:7" x14ac:dyDescent="0.2">
      <c r="C3256" s="293"/>
      <c r="D3256" s="280"/>
      <c r="E3256" s="280"/>
      <c r="F3256" s="280"/>
      <c r="G3256" s="293"/>
    </row>
    <row r="3257" spans="3:7" x14ac:dyDescent="0.2">
      <c r="C3257" s="293"/>
      <c r="D3257" s="280"/>
      <c r="E3257" s="280"/>
      <c r="F3257" s="280"/>
      <c r="G3257" s="293"/>
    </row>
    <row r="3258" spans="3:7" x14ac:dyDescent="0.2">
      <c r="C3258" s="293"/>
      <c r="D3258" s="280"/>
      <c r="E3258" s="280"/>
      <c r="F3258" s="280"/>
      <c r="G3258" s="293"/>
    </row>
    <row r="3259" spans="3:7" x14ac:dyDescent="0.2">
      <c r="C3259" s="293"/>
      <c r="D3259" s="280"/>
      <c r="E3259" s="280"/>
      <c r="F3259" s="280"/>
      <c r="G3259" s="293"/>
    </row>
    <row r="3260" spans="3:7" x14ac:dyDescent="0.2">
      <c r="C3260" s="293"/>
      <c r="D3260" s="280"/>
      <c r="E3260" s="280"/>
      <c r="F3260" s="280"/>
      <c r="G3260" s="293"/>
    </row>
    <row r="3261" spans="3:7" x14ac:dyDescent="0.2">
      <c r="C3261" s="293"/>
      <c r="D3261" s="280"/>
      <c r="E3261" s="280"/>
      <c r="F3261" s="280"/>
      <c r="G3261" s="293"/>
    </row>
    <row r="3262" spans="3:7" x14ac:dyDescent="0.2">
      <c r="C3262" s="293"/>
      <c r="D3262" s="280"/>
      <c r="E3262" s="280"/>
      <c r="F3262" s="280"/>
      <c r="G3262" s="293"/>
    </row>
    <row r="3263" spans="3:7" x14ac:dyDescent="0.2">
      <c r="C3263" s="293"/>
      <c r="D3263" s="280"/>
      <c r="E3263" s="280"/>
      <c r="F3263" s="280"/>
      <c r="G3263" s="293"/>
    </row>
    <row r="3264" spans="3:7" x14ac:dyDescent="0.2">
      <c r="C3264" s="293"/>
      <c r="D3264" s="280"/>
      <c r="E3264" s="280"/>
      <c r="F3264" s="280"/>
      <c r="G3264" s="293"/>
    </row>
    <row r="3265" spans="3:7" x14ac:dyDescent="0.2">
      <c r="C3265" s="293"/>
      <c r="D3265" s="280"/>
      <c r="E3265" s="280"/>
      <c r="F3265" s="280"/>
      <c r="G3265" s="293"/>
    </row>
    <row r="3266" spans="3:7" x14ac:dyDescent="0.2">
      <c r="C3266" s="293"/>
      <c r="D3266" s="280"/>
      <c r="E3266" s="280"/>
      <c r="F3266" s="280"/>
      <c r="G3266" s="293"/>
    </row>
    <row r="3267" spans="3:7" x14ac:dyDescent="0.2">
      <c r="C3267" s="293"/>
      <c r="D3267" s="280"/>
      <c r="E3267" s="280"/>
      <c r="F3267" s="280"/>
      <c r="G3267" s="293"/>
    </row>
    <row r="3268" spans="3:7" x14ac:dyDescent="0.2">
      <c r="C3268" s="293"/>
      <c r="D3268" s="280"/>
      <c r="E3268" s="280"/>
      <c r="F3268" s="280"/>
      <c r="G3268" s="293"/>
    </row>
    <row r="3269" spans="3:7" x14ac:dyDescent="0.2">
      <c r="C3269" s="293"/>
      <c r="D3269" s="280"/>
      <c r="E3269" s="280"/>
      <c r="F3269" s="280"/>
      <c r="G3269" s="293"/>
    </row>
    <row r="3270" spans="3:7" x14ac:dyDescent="0.2">
      <c r="C3270" s="293"/>
      <c r="D3270" s="280"/>
      <c r="E3270" s="280"/>
      <c r="F3270" s="280"/>
      <c r="G3270" s="293"/>
    </row>
    <row r="3271" spans="3:7" x14ac:dyDescent="0.2">
      <c r="C3271" s="293"/>
      <c r="D3271" s="280"/>
      <c r="E3271" s="280"/>
      <c r="F3271" s="280"/>
      <c r="G3271" s="293"/>
    </row>
    <row r="3272" spans="3:7" x14ac:dyDescent="0.2">
      <c r="C3272" s="293"/>
      <c r="D3272" s="280"/>
      <c r="E3272" s="280"/>
      <c r="F3272" s="280"/>
      <c r="G3272" s="293"/>
    </row>
    <row r="3273" spans="3:7" x14ac:dyDescent="0.2">
      <c r="C3273" s="293"/>
      <c r="D3273" s="280"/>
      <c r="E3273" s="280"/>
      <c r="F3273" s="280"/>
      <c r="G3273" s="293"/>
    </row>
    <row r="3274" spans="3:7" x14ac:dyDescent="0.2">
      <c r="C3274" s="293"/>
      <c r="D3274" s="280"/>
      <c r="E3274" s="280"/>
      <c r="F3274" s="280"/>
      <c r="G3274" s="293"/>
    </row>
    <row r="3275" spans="3:7" x14ac:dyDescent="0.2">
      <c r="C3275" s="293"/>
      <c r="D3275" s="280"/>
      <c r="E3275" s="280"/>
      <c r="F3275" s="280"/>
      <c r="G3275" s="293"/>
    </row>
    <row r="3276" spans="3:7" x14ac:dyDescent="0.2">
      <c r="C3276" s="293"/>
      <c r="D3276" s="280"/>
      <c r="E3276" s="280"/>
      <c r="F3276" s="280"/>
      <c r="G3276" s="293"/>
    </row>
    <row r="3277" spans="3:7" x14ac:dyDescent="0.2">
      <c r="C3277" s="293"/>
      <c r="D3277" s="280"/>
      <c r="E3277" s="280"/>
      <c r="F3277" s="280"/>
      <c r="G3277" s="293"/>
    </row>
    <row r="3278" spans="3:7" x14ac:dyDescent="0.2">
      <c r="C3278" s="293"/>
      <c r="D3278" s="280"/>
      <c r="E3278" s="280"/>
      <c r="F3278" s="280"/>
      <c r="G3278" s="293"/>
    </row>
    <row r="3279" spans="3:7" x14ac:dyDescent="0.2">
      <c r="C3279" s="293"/>
      <c r="D3279" s="280"/>
      <c r="E3279" s="280"/>
      <c r="F3279" s="280"/>
      <c r="G3279" s="293"/>
    </row>
    <row r="3280" spans="3:7" x14ac:dyDescent="0.2">
      <c r="C3280" s="293"/>
      <c r="D3280" s="280"/>
      <c r="E3280" s="280"/>
      <c r="F3280" s="280"/>
      <c r="G3280" s="293"/>
    </row>
    <row r="3281" spans="3:7" x14ac:dyDescent="0.2">
      <c r="C3281" s="293"/>
      <c r="D3281" s="280"/>
      <c r="E3281" s="280"/>
      <c r="F3281" s="280"/>
      <c r="G3281" s="293"/>
    </row>
    <row r="3282" spans="3:7" x14ac:dyDescent="0.2">
      <c r="C3282" s="293"/>
      <c r="D3282" s="280"/>
      <c r="E3282" s="280"/>
      <c r="F3282" s="280"/>
      <c r="G3282" s="293"/>
    </row>
    <row r="3283" spans="3:7" x14ac:dyDescent="0.2">
      <c r="C3283" s="293"/>
      <c r="D3283" s="280"/>
      <c r="E3283" s="280"/>
      <c r="F3283" s="280"/>
      <c r="G3283" s="293"/>
    </row>
    <row r="3284" spans="3:7" x14ac:dyDescent="0.2">
      <c r="C3284" s="293"/>
      <c r="D3284" s="280"/>
      <c r="E3284" s="280"/>
      <c r="F3284" s="280"/>
      <c r="G3284" s="293"/>
    </row>
    <row r="3285" spans="3:7" x14ac:dyDescent="0.2">
      <c r="C3285" s="293"/>
      <c r="D3285" s="280"/>
      <c r="E3285" s="280"/>
      <c r="F3285" s="280"/>
      <c r="G3285" s="293"/>
    </row>
    <row r="3286" spans="3:7" x14ac:dyDescent="0.2">
      <c r="C3286" s="293"/>
      <c r="D3286" s="280"/>
      <c r="E3286" s="280"/>
      <c r="F3286" s="280"/>
      <c r="G3286" s="293"/>
    </row>
    <row r="3287" spans="3:7" x14ac:dyDescent="0.2">
      <c r="C3287" s="293"/>
      <c r="D3287" s="280"/>
      <c r="E3287" s="280"/>
      <c r="F3287" s="280"/>
      <c r="G3287" s="293"/>
    </row>
    <row r="3288" spans="3:7" x14ac:dyDescent="0.2">
      <c r="C3288" s="293"/>
      <c r="D3288" s="280"/>
      <c r="E3288" s="280"/>
      <c r="F3288" s="280"/>
      <c r="G3288" s="293"/>
    </row>
    <row r="3289" spans="3:7" x14ac:dyDescent="0.2">
      <c r="C3289" s="293"/>
      <c r="D3289" s="280"/>
      <c r="E3289" s="280"/>
      <c r="F3289" s="280"/>
      <c r="G3289" s="293"/>
    </row>
    <row r="3290" spans="3:7" x14ac:dyDescent="0.2">
      <c r="C3290" s="293"/>
      <c r="D3290" s="280"/>
      <c r="E3290" s="280"/>
      <c r="F3290" s="280"/>
      <c r="G3290" s="293"/>
    </row>
    <row r="3291" spans="3:7" x14ac:dyDescent="0.2">
      <c r="C3291" s="293"/>
      <c r="D3291" s="280"/>
      <c r="E3291" s="280"/>
      <c r="F3291" s="280"/>
      <c r="G3291" s="293"/>
    </row>
    <row r="3292" spans="3:7" x14ac:dyDescent="0.2">
      <c r="C3292" s="293"/>
      <c r="D3292" s="280"/>
      <c r="E3292" s="280"/>
      <c r="F3292" s="280"/>
      <c r="G3292" s="293"/>
    </row>
    <row r="3293" spans="3:7" x14ac:dyDescent="0.2">
      <c r="C3293" s="293"/>
      <c r="D3293" s="280"/>
      <c r="E3293" s="280"/>
      <c r="F3293" s="280"/>
      <c r="G3293" s="293"/>
    </row>
    <row r="3294" spans="3:7" x14ac:dyDescent="0.2">
      <c r="C3294" s="293"/>
      <c r="D3294" s="280"/>
      <c r="E3294" s="280"/>
      <c r="F3294" s="280"/>
      <c r="G3294" s="293"/>
    </row>
    <row r="3295" spans="3:7" x14ac:dyDescent="0.2">
      <c r="C3295" s="293"/>
      <c r="D3295" s="280"/>
      <c r="E3295" s="280"/>
      <c r="F3295" s="280"/>
      <c r="G3295" s="293"/>
    </row>
    <row r="3296" spans="3:7" x14ac:dyDescent="0.2">
      <c r="C3296" s="293"/>
      <c r="D3296" s="280"/>
      <c r="E3296" s="280"/>
      <c r="F3296" s="280"/>
      <c r="G3296" s="293"/>
    </row>
    <row r="3297" spans="3:7" x14ac:dyDescent="0.2">
      <c r="C3297" s="293"/>
      <c r="D3297" s="280"/>
      <c r="E3297" s="280"/>
      <c r="F3297" s="280"/>
      <c r="G3297" s="293"/>
    </row>
    <row r="3298" spans="3:7" x14ac:dyDescent="0.2">
      <c r="C3298" s="293"/>
      <c r="D3298" s="280"/>
      <c r="E3298" s="280"/>
      <c r="F3298" s="280"/>
      <c r="G3298" s="293"/>
    </row>
    <row r="3299" spans="3:7" x14ac:dyDescent="0.2">
      <c r="C3299" s="293"/>
      <c r="D3299" s="280"/>
      <c r="E3299" s="280"/>
      <c r="F3299" s="280"/>
      <c r="G3299" s="293"/>
    </row>
    <row r="3300" spans="3:7" x14ac:dyDescent="0.2">
      <c r="C3300" s="293"/>
      <c r="D3300" s="280"/>
      <c r="E3300" s="280"/>
      <c r="F3300" s="280"/>
      <c r="G3300" s="293"/>
    </row>
    <row r="3301" spans="3:7" x14ac:dyDescent="0.2">
      <c r="C3301" s="293"/>
      <c r="D3301" s="280"/>
      <c r="E3301" s="280"/>
      <c r="F3301" s="280"/>
      <c r="G3301" s="293"/>
    </row>
    <row r="3302" spans="3:7" x14ac:dyDescent="0.2">
      <c r="C3302" s="293"/>
      <c r="D3302" s="280"/>
      <c r="E3302" s="280"/>
      <c r="F3302" s="280"/>
      <c r="G3302" s="293"/>
    </row>
    <row r="3303" spans="3:7" x14ac:dyDescent="0.2">
      <c r="C3303" s="293"/>
      <c r="D3303" s="280"/>
      <c r="E3303" s="280"/>
      <c r="F3303" s="280"/>
      <c r="G3303" s="293"/>
    </row>
    <row r="3304" spans="3:7" x14ac:dyDescent="0.2">
      <c r="C3304" s="293"/>
      <c r="D3304" s="280"/>
      <c r="E3304" s="280"/>
      <c r="F3304" s="280"/>
      <c r="G3304" s="293"/>
    </row>
    <row r="3305" spans="3:7" x14ac:dyDescent="0.2">
      <c r="C3305" s="293"/>
      <c r="D3305" s="280"/>
      <c r="E3305" s="280"/>
      <c r="F3305" s="280"/>
      <c r="G3305" s="293"/>
    </row>
    <row r="3306" spans="3:7" x14ac:dyDescent="0.2">
      <c r="C3306" s="293"/>
      <c r="D3306" s="280"/>
      <c r="E3306" s="280"/>
      <c r="F3306" s="280"/>
      <c r="G3306" s="293"/>
    </row>
    <row r="3307" spans="3:7" x14ac:dyDescent="0.2">
      <c r="C3307" s="293"/>
      <c r="D3307" s="280"/>
      <c r="E3307" s="280"/>
      <c r="F3307" s="280"/>
      <c r="G3307" s="293"/>
    </row>
    <row r="3308" spans="3:7" x14ac:dyDescent="0.2">
      <c r="C3308" s="293"/>
      <c r="D3308" s="280"/>
      <c r="E3308" s="280"/>
      <c r="F3308" s="280"/>
      <c r="G3308" s="293"/>
    </row>
    <row r="3309" spans="3:7" x14ac:dyDescent="0.2">
      <c r="C3309" s="293"/>
      <c r="D3309" s="280"/>
      <c r="E3309" s="280"/>
      <c r="F3309" s="280"/>
      <c r="G3309" s="293"/>
    </row>
    <row r="3310" spans="3:7" x14ac:dyDescent="0.2">
      <c r="C3310" s="293"/>
      <c r="D3310" s="280"/>
      <c r="E3310" s="280"/>
      <c r="F3310" s="280"/>
      <c r="G3310" s="293"/>
    </row>
    <row r="3311" spans="3:7" x14ac:dyDescent="0.2">
      <c r="C3311" s="293"/>
      <c r="D3311" s="280"/>
      <c r="E3311" s="280"/>
      <c r="F3311" s="280"/>
      <c r="G3311" s="293"/>
    </row>
    <row r="3312" spans="3:7" x14ac:dyDescent="0.2">
      <c r="C3312" s="293"/>
      <c r="D3312" s="280"/>
      <c r="E3312" s="280"/>
      <c r="F3312" s="280"/>
      <c r="G3312" s="293"/>
    </row>
    <row r="3313" spans="3:7" x14ac:dyDescent="0.2">
      <c r="C3313" s="293"/>
      <c r="D3313" s="280"/>
      <c r="E3313" s="280"/>
      <c r="F3313" s="280"/>
      <c r="G3313" s="293"/>
    </row>
    <row r="3314" spans="3:7" x14ac:dyDescent="0.2">
      <c r="C3314" s="293"/>
      <c r="D3314" s="280"/>
      <c r="E3314" s="280"/>
      <c r="F3314" s="280"/>
      <c r="G3314" s="293"/>
    </row>
    <row r="3315" spans="3:7" x14ac:dyDescent="0.2">
      <c r="C3315" s="293"/>
      <c r="D3315" s="280"/>
      <c r="E3315" s="280"/>
      <c r="F3315" s="280"/>
      <c r="G3315" s="293"/>
    </row>
    <row r="3316" spans="3:7" x14ac:dyDescent="0.2">
      <c r="C3316" s="293"/>
      <c r="D3316" s="280"/>
      <c r="E3316" s="280"/>
      <c r="F3316" s="280"/>
      <c r="G3316" s="293"/>
    </row>
    <row r="3317" spans="3:7" x14ac:dyDescent="0.2">
      <c r="C3317" s="293"/>
      <c r="D3317" s="280"/>
      <c r="E3317" s="280"/>
      <c r="F3317" s="280"/>
      <c r="G3317" s="293"/>
    </row>
    <row r="3318" spans="3:7" x14ac:dyDescent="0.2">
      <c r="C3318" s="293"/>
      <c r="D3318" s="280"/>
      <c r="E3318" s="280"/>
      <c r="F3318" s="280"/>
      <c r="G3318" s="293"/>
    </row>
    <row r="3319" spans="3:7" x14ac:dyDescent="0.2">
      <c r="C3319" s="293"/>
      <c r="D3319" s="280"/>
      <c r="E3319" s="280"/>
      <c r="F3319" s="280"/>
      <c r="G3319" s="293"/>
    </row>
    <row r="3320" spans="3:7" x14ac:dyDescent="0.2">
      <c r="C3320" s="293"/>
      <c r="D3320" s="280"/>
      <c r="E3320" s="280"/>
      <c r="F3320" s="280"/>
      <c r="G3320" s="293"/>
    </row>
    <row r="3321" spans="3:7" x14ac:dyDescent="0.2">
      <c r="C3321" s="293"/>
      <c r="D3321" s="280"/>
      <c r="E3321" s="280"/>
      <c r="F3321" s="280"/>
      <c r="G3321" s="293"/>
    </row>
    <row r="3322" spans="3:7" x14ac:dyDescent="0.2">
      <c r="C3322" s="293"/>
      <c r="D3322" s="280"/>
      <c r="E3322" s="280"/>
      <c r="F3322" s="280"/>
      <c r="G3322" s="293"/>
    </row>
    <row r="3323" spans="3:7" x14ac:dyDescent="0.2">
      <c r="C3323" s="293"/>
      <c r="D3323" s="280"/>
      <c r="E3323" s="280"/>
      <c r="F3323" s="280"/>
      <c r="G3323" s="293"/>
    </row>
    <row r="3324" spans="3:7" x14ac:dyDescent="0.2">
      <c r="C3324" s="293"/>
      <c r="D3324" s="280"/>
      <c r="E3324" s="280"/>
      <c r="F3324" s="280"/>
      <c r="G3324" s="293"/>
    </row>
    <row r="3325" spans="3:7" x14ac:dyDescent="0.2">
      <c r="C3325" s="293"/>
      <c r="D3325" s="280"/>
      <c r="E3325" s="280"/>
      <c r="F3325" s="280"/>
      <c r="G3325" s="293"/>
    </row>
    <row r="3326" spans="3:7" x14ac:dyDescent="0.2">
      <c r="C3326" s="293"/>
      <c r="D3326" s="280"/>
      <c r="E3326" s="280"/>
      <c r="F3326" s="280"/>
      <c r="G3326" s="293"/>
    </row>
    <row r="3327" spans="3:7" x14ac:dyDescent="0.2">
      <c r="C3327" s="293"/>
      <c r="D3327" s="280"/>
      <c r="E3327" s="280"/>
      <c r="F3327" s="280"/>
      <c r="G3327" s="293"/>
    </row>
    <row r="3328" spans="3:7" x14ac:dyDescent="0.2">
      <c r="C3328" s="293"/>
      <c r="D3328" s="280"/>
      <c r="E3328" s="280"/>
      <c r="F3328" s="280"/>
      <c r="G3328" s="293"/>
    </row>
    <row r="3329" spans="3:7" x14ac:dyDescent="0.2">
      <c r="C3329" s="293"/>
      <c r="D3329" s="280"/>
      <c r="E3329" s="280"/>
      <c r="F3329" s="280"/>
      <c r="G3329" s="293"/>
    </row>
    <row r="3330" spans="3:7" x14ac:dyDescent="0.2">
      <c r="C3330" s="293"/>
      <c r="D3330" s="280"/>
      <c r="E3330" s="280"/>
      <c r="F3330" s="280"/>
      <c r="G3330" s="293"/>
    </row>
    <row r="3331" spans="3:7" x14ac:dyDescent="0.2">
      <c r="C3331" s="293"/>
      <c r="D3331" s="280"/>
      <c r="E3331" s="280"/>
      <c r="F3331" s="280"/>
      <c r="G3331" s="293"/>
    </row>
    <row r="3332" spans="3:7" x14ac:dyDescent="0.2">
      <c r="C3332" s="293"/>
      <c r="D3332" s="280"/>
      <c r="E3332" s="280"/>
      <c r="F3332" s="280"/>
      <c r="G3332" s="293"/>
    </row>
    <row r="3333" spans="3:7" x14ac:dyDescent="0.2">
      <c r="C3333" s="293"/>
      <c r="D3333" s="280"/>
      <c r="E3333" s="280"/>
      <c r="F3333" s="280"/>
      <c r="G3333" s="293"/>
    </row>
    <row r="3334" spans="3:7" x14ac:dyDescent="0.2">
      <c r="C3334" s="293"/>
      <c r="D3334" s="280"/>
      <c r="E3334" s="280"/>
      <c r="F3334" s="280"/>
      <c r="G3334" s="293"/>
    </row>
    <row r="3335" spans="3:7" x14ac:dyDescent="0.2">
      <c r="C3335" s="293"/>
      <c r="D3335" s="280"/>
      <c r="E3335" s="280"/>
      <c r="F3335" s="280"/>
      <c r="G3335" s="293"/>
    </row>
    <row r="3336" spans="3:7" x14ac:dyDescent="0.2">
      <c r="C3336" s="293"/>
      <c r="D3336" s="280"/>
      <c r="E3336" s="280"/>
      <c r="F3336" s="280"/>
      <c r="G3336" s="293"/>
    </row>
    <row r="3337" spans="3:7" x14ac:dyDescent="0.2">
      <c r="C3337" s="293"/>
      <c r="D3337" s="280"/>
      <c r="E3337" s="280"/>
      <c r="F3337" s="280"/>
      <c r="G3337" s="293"/>
    </row>
    <row r="3338" spans="3:7" x14ac:dyDescent="0.2">
      <c r="C3338" s="293"/>
      <c r="D3338" s="280"/>
      <c r="E3338" s="280"/>
      <c r="F3338" s="280"/>
      <c r="G3338" s="293"/>
    </row>
    <row r="3339" spans="3:7" x14ac:dyDescent="0.2">
      <c r="C3339" s="293"/>
      <c r="D3339" s="280"/>
      <c r="E3339" s="280"/>
      <c r="F3339" s="280"/>
      <c r="G3339" s="293"/>
    </row>
    <row r="3340" spans="3:7" x14ac:dyDescent="0.2">
      <c r="C3340" s="293"/>
      <c r="D3340" s="280"/>
      <c r="E3340" s="280"/>
      <c r="F3340" s="280"/>
      <c r="G3340" s="293"/>
    </row>
    <row r="3341" spans="3:7" x14ac:dyDescent="0.2">
      <c r="C3341" s="293"/>
      <c r="D3341" s="280"/>
      <c r="E3341" s="280"/>
      <c r="F3341" s="280"/>
      <c r="G3341" s="293"/>
    </row>
    <row r="3342" spans="3:7" x14ac:dyDescent="0.2">
      <c r="C3342" s="293"/>
      <c r="D3342" s="280"/>
      <c r="E3342" s="280"/>
      <c r="F3342" s="280"/>
      <c r="G3342" s="293"/>
    </row>
    <row r="3343" spans="3:7" x14ac:dyDescent="0.2">
      <c r="C3343" s="293"/>
      <c r="D3343" s="280"/>
      <c r="E3343" s="280"/>
      <c r="F3343" s="280"/>
      <c r="G3343" s="293"/>
    </row>
    <row r="3344" spans="3:7" x14ac:dyDescent="0.2">
      <c r="C3344" s="293"/>
      <c r="D3344" s="280"/>
      <c r="E3344" s="280"/>
      <c r="F3344" s="280"/>
      <c r="G3344" s="293"/>
    </row>
    <row r="3345" spans="3:7" x14ac:dyDescent="0.2">
      <c r="C3345" s="293"/>
      <c r="D3345" s="280"/>
      <c r="E3345" s="280"/>
      <c r="F3345" s="280"/>
      <c r="G3345" s="293"/>
    </row>
    <row r="3346" spans="3:7" x14ac:dyDescent="0.2">
      <c r="C3346" s="293"/>
      <c r="D3346" s="280"/>
      <c r="E3346" s="280"/>
      <c r="F3346" s="280"/>
      <c r="G3346" s="293"/>
    </row>
    <row r="3347" spans="3:7" x14ac:dyDescent="0.2">
      <c r="C3347" s="293"/>
      <c r="D3347" s="280"/>
      <c r="E3347" s="280"/>
      <c r="F3347" s="280"/>
      <c r="G3347" s="293"/>
    </row>
    <row r="3348" spans="3:7" x14ac:dyDescent="0.2">
      <c r="C3348" s="293"/>
      <c r="D3348" s="280"/>
      <c r="E3348" s="280"/>
      <c r="F3348" s="280"/>
      <c r="G3348" s="293"/>
    </row>
    <row r="3349" spans="3:7" x14ac:dyDescent="0.2">
      <c r="C3349" s="293"/>
      <c r="D3349" s="280"/>
      <c r="E3349" s="280"/>
      <c r="F3349" s="280"/>
      <c r="G3349" s="293"/>
    </row>
    <row r="3350" spans="3:7" x14ac:dyDescent="0.2">
      <c r="C3350" s="293"/>
      <c r="D3350" s="280"/>
      <c r="E3350" s="280"/>
      <c r="F3350" s="280"/>
      <c r="G3350" s="293"/>
    </row>
    <row r="3351" spans="3:7" x14ac:dyDescent="0.2">
      <c r="C3351" s="293"/>
      <c r="D3351" s="280"/>
      <c r="E3351" s="280"/>
      <c r="F3351" s="280"/>
      <c r="G3351" s="293"/>
    </row>
    <row r="3352" spans="3:7" x14ac:dyDescent="0.2">
      <c r="C3352" s="293"/>
      <c r="D3352" s="280"/>
      <c r="E3352" s="280"/>
      <c r="F3352" s="280"/>
      <c r="G3352" s="293"/>
    </row>
    <row r="3353" spans="3:7" x14ac:dyDescent="0.2">
      <c r="C3353" s="293"/>
      <c r="D3353" s="280"/>
      <c r="E3353" s="280"/>
      <c r="F3353" s="280"/>
      <c r="G3353" s="293"/>
    </row>
    <row r="3354" spans="3:7" x14ac:dyDescent="0.2">
      <c r="C3354" s="293"/>
      <c r="D3354" s="280"/>
      <c r="E3354" s="280"/>
      <c r="F3354" s="280"/>
      <c r="G3354" s="293"/>
    </row>
    <row r="3355" spans="3:7" x14ac:dyDescent="0.2">
      <c r="C3355" s="293"/>
      <c r="D3355" s="280"/>
      <c r="E3355" s="280"/>
      <c r="F3355" s="280"/>
      <c r="G3355" s="293"/>
    </row>
    <row r="3356" spans="3:7" x14ac:dyDescent="0.2">
      <c r="C3356" s="293"/>
      <c r="D3356" s="280"/>
      <c r="E3356" s="280"/>
      <c r="F3356" s="280"/>
      <c r="G3356" s="293"/>
    </row>
    <row r="3357" spans="3:7" x14ac:dyDescent="0.2">
      <c r="C3357" s="293"/>
      <c r="D3357" s="280"/>
      <c r="E3357" s="280"/>
      <c r="F3357" s="280"/>
      <c r="G3357" s="293"/>
    </row>
    <row r="3358" spans="3:7" x14ac:dyDescent="0.2">
      <c r="C3358" s="293"/>
      <c r="D3358" s="280"/>
      <c r="E3358" s="280"/>
      <c r="F3358" s="280"/>
      <c r="G3358" s="293"/>
    </row>
    <row r="3359" spans="3:7" x14ac:dyDescent="0.2">
      <c r="C3359" s="293"/>
      <c r="D3359" s="280"/>
      <c r="E3359" s="280"/>
      <c r="F3359" s="280"/>
      <c r="G3359" s="293"/>
    </row>
    <row r="3360" spans="3:7" x14ac:dyDescent="0.2">
      <c r="C3360" s="293"/>
      <c r="D3360" s="280"/>
      <c r="E3360" s="280"/>
      <c r="F3360" s="280"/>
      <c r="G3360" s="293"/>
    </row>
    <row r="3361" spans="3:7" x14ac:dyDescent="0.2">
      <c r="C3361" s="293"/>
      <c r="D3361" s="280"/>
      <c r="E3361" s="280"/>
      <c r="F3361" s="280"/>
      <c r="G3361" s="293"/>
    </row>
    <row r="3362" spans="3:7" x14ac:dyDescent="0.2">
      <c r="C3362" s="293"/>
      <c r="D3362" s="280"/>
      <c r="E3362" s="280"/>
      <c r="F3362" s="280"/>
      <c r="G3362" s="293"/>
    </row>
    <row r="3363" spans="3:7" x14ac:dyDescent="0.2">
      <c r="C3363" s="293"/>
      <c r="D3363" s="280"/>
      <c r="E3363" s="280"/>
      <c r="F3363" s="280"/>
      <c r="G3363" s="293"/>
    </row>
    <row r="3364" spans="3:7" x14ac:dyDescent="0.2">
      <c r="C3364" s="293"/>
      <c r="D3364" s="280"/>
      <c r="E3364" s="280"/>
      <c r="F3364" s="280"/>
      <c r="G3364" s="293"/>
    </row>
    <row r="3365" spans="3:7" x14ac:dyDescent="0.2">
      <c r="C3365" s="293"/>
      <c r="D3365" s="280"/>
      <c r="E3365" s="280"/>
      <c r="F3365" s="280"/>
      <c r="G3365" s="293"/>
    </row>
    <row r="3366" spans="3:7" x14ac:dyDescent="0.2">
      <c r="C3366" s="293"/>
      <c r="D3366" s="280"/>
      <c r="E3366" s="280"/>
      <c r="F3366" s="280"/>
      <c r="G3366" s="293"/>
    </row>
    <row r="3367" spans="3:7" x14ac:dyDescent="0.2">
      <c r="C3367" s="293"/>
      <c r="D3367" s="280"/>
      <c r="E3367" s="280"/>
      <c r="F3367" s="280"/>
      <c r="G3367" s="293"/>
    </row>
    <row r="3368" spans="3:7" x14ac:dyDescent="0.2">
      <c r="C3368" s="293"/>
      <c r="D3368" s="280"/>
      <c r="E3368" s="280"/>
      <c r="F3368" s="280"/>
      <c r="G3368" s="293"/>
    </row>
    <row r="3369" spans="3:7" x14ac:dyDescent="0.2">
      <c r="C3369" s="293"/>
      <c r="D3369" s="280"/>
      <c r="E3369" s="280"/>
      <c r="F3369" s="280"/>
      <c r="G3369" s="293"/>
    </row>
    <row r="3370" spans="3:7" x14ac:dyDescent="0.2">
      <c r="C3370" s="293"/>
      <c r="D3370" s="280"/>
      <c r="E3370" s="280"/>
      <c r="F3370" s="280"/>
      <c r="G3370" s="293"/>
    </row>
    <row r="3371" spans="3:7" x14ac:dyDescent="0.2">
      <c r="C3371" s="293"/>
      <c r="D3371" s="280"/>
      <c r="E3371" s="280"/>
      <c r="F3371" s="280"/>
      <c r="G3371" s="293"/>
    </row>
    <row r="3372" spans="3:7" x14ac:dyDescent="0.2">
      <c r="C3372" s="293"/>
      <c r="D3372" s="280"/>
      <c r="E3372" s="280"/>
      <c r="F3372" s="280"/>
      <c r="G3372" s="293"/>
    </row>
    <row r="3373" spans="3:7" x14ac:dyDescent="0.2">
      <c r="C3373" s="293"/>
      <c r="D3373" s="280"/>
      <c r="E3373" s="280"/>
      <c r="F3373" s="280"/>
      <c r="G3373" s="293"/>
    </row>
    <row r="3374" spans="3:7" x14ac:dyDescent="0.2">
      <c r="C3374" s="293"/>
      <c r="D3374" s="280"/>
      <c r="E3374" s="280"/>
      <c r="F3374" s="280"/>
      <c r="G3374" s="293"/>
    </row>
    <row r="3375" spans="3:7" x14ac:dyDescent="0.2">
      <c r="C3375" s="293"/>
      <c r="D3375" s="280"/>
      <c r="E3375" s="280"/>
      <c r="F3375" s="280"/>
      <c r="G3375" s="293"/>
    </row>
    <row r="3376" spans="3:7" x14ac:dyDescent="0.2">
      <c r="C3376" s="293"/>
      <c r="D3376" s="280"/>
      <c r="E3376" s="280"/>
      <c r="F3376" s="280"/>
      <c r="G3376" s="293"/>
    </row>
    <row r="3377" spans="3:7" x14ac:dyDescent="0.2">
      <c r="C3377" s="293"/>
      <c r="D3377" s="280"/>
      <c r="E3377" s="280"/>
      <c r="F3377" s="280"/>
      <c r="G3377" s="293"/>
    </row>
    <row r="3378" spans="3:7" x14ac:dyDescent="0.2">
      <c r="C3378" s="293"/>
      <c r="D3378" s="280"/>
      <c r="E3378" s="280"/>
      <c r="F3378" s="280"/>
      <c r="G3378" s="293"/>
    </row>
    <row r="3379" spans="3:7" x14ac:dyDescent="0.2">
      <c r="C3379" s="293"/>
      <c r="D3379" s="280"/>
      <c r="E3379" s="280"/>
      <c r="F3379" s="280"/>
      <c r="G3379" s="293"/>
    </row>
    <row r="3380" spans="3:7" x14ac:dyDescent="0.2">
      <c r="C3380" s="293"/>
      <c r="D3380" s="280"/>
      <c r="E3380" s="280"/>
      <c r="F3380" s="280"/>
      <c r="G3380" s="293"/>
    </row>
    <row r="3381" spans="3:7" x14ac:dyDescent="0.2">
      <c r="C3381" s="293"/>
      <c r="D3381" s="280"/>
      <c r="E3381" s="280"/>
      <c r="F3381" s="280"/>
      <c r="G3381" s="293"/>
    </row>
    <row r="3382" spans="3:7" x14ac:dyDescent="0.2">
      <c r="C3382" s="293"/>
      <c r="D3382" s="280"/>
      <c r="E3382" s="280"/>
      <c r="F3382" s="280"/>
      <c r="G3382" s="293"/>
    </row>
    <row r="3383" spans="3:7" x14ac:dyDescent="0.2">
      <c r="C3383" s="293"/>
      <c r="D3383" s="280"/>
      <c r="E3383" s="280"/>
      <c r="F3383" s="280"/>
      <c r="G3383" s="293"/>
    </row>
    <row r="3384" spans="3:7" x14ac:dyDescent="0.2">
      <c r="C3384" s="293"/>
      <c r="D3384" s="280"/>
      <c r="E3384" s="280"/>
      <c r="F3384" s="280"/>
      <c r="G3384" s="293"/>
    </row>
    <row r="3385" spans="3:7" x14ac:dyDescent="0.2">
      <c r="C3385" s="293"/>
      <c r="D3385" s="280"/>
      <c r="E3385" s="280"/>
      <c r="F3385" s="280"/>
      <c r="G3385" s="293"/>
    </row>
    <row r="3386" spans="3:7" x14ac:dyDescent="0.2">
      <c r="C3386" s="293"/>
      <c r="D3386" s="280"/>
      <c r="E3386" s="280"/>
      <c r="F3386" s="280"/>
      <c r="G3386" s="293"/>
    </row>
    <row r="3387" spans="3:7" x14ac:dyDescent="0.2">
      <c r="C3387" s="293"/>
      <c r="D3387" s="280"/>
      <c r="E3387" s="280"/>
      <c r="F3387" s="280"/>
      <c r="G3387" s="293"/>
    </row>
    <row r="3388" spans="3:7" x14ac:dyDescent="0.2">
      <c r="C3388" s="293"/>
      <c r="D3388" s="280"/>
      <c r="E3388" s="280"/>
      <c r="F3388" s="280"/>
      <c r="G3388" s="293"/>
    </row>
    <row r="3389" spans="3:7" x14ac:dyDescent="0.2">
      <c r="C3389" s="293"/>
      <c r="D3389" s="280"/>
      <c r="E3389" s="280"/>
      <c r="F3389" s="280"/>
      <c r="G3389" s="293"/>
    </row>
    <row r="3390" spans="3:7" x14ac:dyDescent="0.2">
      <c r="C3390" s="293"/>
      <c r="D3390" s="280"/>
      <c r="E3390" s="280"/>
      <c r="F3390" s="280"/>
      <c r="G3390" s="293"/>
    </row>
    <row r="3391" spans="3:7" x14ac:dyDescent="0.2">
      <c r="C3391" s="293"/>
      <c r="D3391" s="280"/>
      <c r="E3391" s="280"/>
      <c r="F3391" s="280"/>
      <c r="G3391" s="293"/>
    </row>
    <row r="3392" spans="3:7" x14ac:dyDescent="0.2">
      <c r="C3392" s="293"/>
      <c r="D3392" s="280"/>
      <c r="E3392" s="280"/>
      <c r="F3392" s="280"/>
      <c r="G3392" s="293"/>
    </row>
    <row r="3393" spans="3:7" x14ac:dyDescent="0.2">
      <c r="C3393" s="293"/>
      <c r="D3393" s="280"/>
      <c r="E3393" s="280"/>
      <c r="F3393" s="280"/>
      <c r="G3393" s="293"/>
    </row>
    <row r="3394" spans="3:7" x14ac:dyDescent="0.2">
      <c r="C3394" s="293"/>
      <c r="D3394" s="280"/>
      <c r="E3394" s="280"/>
      <c r="F3394" s="280"/>
      <c r="G3394" s="293"/>
    </row>
    <row r="3395" spans="3:7" x14ac:dyDescent="0.2">
      <c r="C3395" s="293"/>
      <c r="D3395" s="280"/>
      <c r="E3395" s="280"/>
      <c r="F3395" s="280"/>
      <c r="G3395" s="293"/>
    </row>
    <row r="3396" spans="3:7" x14ac:dyDescent="0.2">
      <c r="C3396" s="293"/>
      <c r="D3396" s="280"/>
      <c r="E3396" s="280"/>
      <c r="F3396" s="280"/>
      <c r="G3396" s="293"/>
    </row>
    <row r="3397" spans="3:7" x14ac:dyDescent="0.2">
      <c r="C3397" s="293"/>
      <c r="D3397" s="280"/>
      <c r="E3397" s="280"/>
      <c r="F3397" s="280"/>
      <c r="G3397" s="293"/>
    </row>
    <row r="3398" spans="3:7" x14ac:dyDescent="0.2">
      <c r="C3398" s="293"/>
      <c r="D3398" s="280"/>
      <c r="E3398" s="280"/>
      <c r="F3398" s="280"/>
      <c r="G3398" s="293"/>
    </row>
    <row r="3399" spans="3:7" x14ac:dyDescent="0.2">
      <c r="C3399" s="293"/>
      <c r="D3399" s="280"/>
      <c r="E3399" s="280"/>
      <c r="F3399" s="280"/>
      <c r="G3399" s="293"/>
    </row>
    <row r="3400" spans="3:7" x14ac:dyDescent="0.2">
      <c r="C3400" s="293"/>
      <c r="D3400" s="280"/>
      <c r="E3400" s="280"/>
      <c r="F3400" s="280"/>
      <c r="G3400" s="293"/>
    </row>
    <row r="3401" spans="3:7" x14ac:dyDescent="0.2">
      <c r="C3401" s="293"/>
      <c r="D3401" s="280"/>
      <c r="E3401" s="280"/>
      <c r="F3401" s="280"/>
      <c r="G3401" s="293"/>
    </row>
    <row r="3402" spans="3:7" x14ac:dyDescent="0.2">
      <c r="C3402" s="293"/>
      <c r="D3402" s="280"/>
      <c r="E3402" s="280"/>
      <c r="F3402" s="280"/>
      <c r="G3402" s="293"/>
    </row>
    <row r="3403" spans="3:7" x14ac:dyDescent="0.2">
      <c r="C3403" s="293"/>
      <c r="D3403" s="280"/>
      <c r="E3403" s="280"/>
      <c r="F3403" s="280"/>
      <c r="G3403" s="293"/>
    </row>
    <row r="3404" spans="3:7" x14ac:dyDescent="0.2">
      <c r="C3404" s="293"/>
      <c r="D3404" s="280"/>
      <c r="E3404" s="280"/>
      <c r="F3404" s="280"/>
      <c r="G3404" s="293"/>
    </row>
    <row r="3405" spans="3:7" x14ac:dyDescent="0.2">
      <c r="C3405" s="293"/>
      <c r="D3405" s="280"/>
      <c r="E3405" s="280"/>
      <c r="F3405" s="280"/>
      <c r="G3405" s="293"/>
    </row>
    <row r="3406" spans="3:7" x14ac:dyDescent="0.2">
      <c r="C3406" s="293"/>
      <c r="D3406" s="280"/>
      <c r="E3406" s="280"/>
      <c r="F3406" s="280"/>
      <c r="G3406" s="293"/>
    </row>
    <row r="3407" spans="3:7" x14ac:dyDescent="0.2">
      <c r="C3407" s="293"/>
      <c r="D3407" s="280"/>
      <c r="E3407" s="280"/>
      <c r="F3407" s="280"/>
      <c r="G3407" s="293"/>
    </row>
    <row r="3408" spans="3:7" x14ac:dyDescent="0.2">
      <c r="C3408" s="293"/>
      <c r="D3408" s="280"/>
      <c r="E3408" s="280"/>
      <c r="F3408" s="280"/>
      <c r="G3408" s="293"/>
    </row>
    <row r="3409" spans="3:7" x14ac:dyDescent="0.2">
      <c r="C3409" s="293"/>
      <c r="D3409" s="280"/>
      <c r="E3409" s="280"/>
      <c r="F3409" s="280"/>
      <c r="G3409" s="293"/>
    </row>
    <row r="3410" spans="3:7" x14ac:dyDescent="0.2">
      <c r="C3410" s="293"/>
      <c r="D3410" s="280"/>
      <c r="E3410" s="280"/>
      <c r="F3410" s="280"/>
      <c r="G3410" s="293"/>
    </row>
    <row r="3411" spans="3:7" x14ac:dyDescent="0.2">
      <c r="C3411" s="293"/>
      <c r="D3411" s="280"/>
      <c r="E3411" s="280"/>
      <c r="F3411" s="280"/>
      <c r="G3411" s="293"/>
    </row>
    <row r="3412" spans="3:7" x14ac:dyDescent="0.2">
      <c r="C3412" s="293"/>
      <c r="D3412" s="280"/>
      <c r="E3412" s="280"/>
      <c r="F3412" s="280"/>
      <c r="G3412" s="293"/>
    </row>
    <row r="3413" spans="3:7" x14ac:dyDescent="0.2">
      <c r="C3413" s="293"/>
      <c r="D3413" s="280"/>
      <c r="E3413" s="280"/>
      <c r="F3413" s="280"/>
      <c r="G3413" s="293"/>
    </row>
    <row r="3414" spans="3:7" x14ac:dyDescent="0.2">
      <c r="C3414" s="293"/>
      <c r="D3414" s="280"/>
      <c r="E3414" s="280"/>
      <c r="F3414" s="280"/>
      <c r="G3414" s="293"/>
    </row>
    <row r="3415" spans="3:7" x14ac:dyDescent="0.2">
      <c r="C3415" s="293"/>
      <c r="D3415" s="280"/>
      <c r="E3415" s="280"/>
      <c r="F3415" s="280"/>
      <c r="G3415" s="293"/>
    </row>
    <row r="3416" spans="3:7" x14ac:dyDescent="0.2">
      <c r="C3416" s="293"/>
      <c r="D3416" s="280"/>
      <c r="E3416" s="280"/>
      <c r="F3416" s="280"/>
      <c r="G3416" s="293"/>
    </row>
    <row r="3417" spans="3:7" x14ac:dyDescent="0.2">
      <c r="C3417" s="293"/>
      <c r="D3417" s="280"/>
      <c r="E3417" s="280"/>
      <c r="F3417" s="280"/>
      <c r="G3417" s="293"/>
    </row>
    <row r="3418" spans="3:7" x14ac:dyDescent="0.2">
      <c r="C3418" s="293"/>
      <c r="D3418" s="280"/>
      <c r="E3418" s="280"/>
      <c r="F3418" s="280"/>
      <c r="G3418" s="293"/>
    </row>
    <row r="3419" spans="3:7" x14ac:dyDescent="0.2">
      <c r="C3419" s="293"/>
      <c r="D3419" s="280"/>
      <c r="E3419" s="280"/>
      <c r="F3419" s="280"/>
      <c r="G3419" s="293"/>
    </row>
    <row r="3420" spans="3:7" x14ac:dyDescent="0.2">
      <c r="C3420" s="293"/>
      <c r="D3420" s="280"/>
      <c r="E3420" s="280"/>
      <c r="F3420" s="280"/>
      <c r="G3420" s="293"/>
    </row>
    <row r="3421" spans="3:7" x14ac:dyDescent="0.2">
      <c r="C3421" s="293"/>
      <c r="D3421" s="280"/>
      <c r="E3421" s="280"/>
      <c r="F3421" s="280"/>
      <c r="G3421" s="293"/>
    </row>
    <row r="3422" spans="3:7" x14ac:dyDescent="0.2">
      <c r="C3422" s="293"/>
      <c r="D3422" s="280"/>
      <c r="E3422" s="280"/>
      <c r="F3422" s="280"/>
      <c r="G3422" s="293"/>
    </row>
    <row r="3423" spans="3:7" x14ac:dyDescent="0.2">
      <c r="C3423" s="293"/>
      <c r="D3423" s="280"/>
      <c r="E3423" s="280"/>
      <c r="F3423" s="280"/>
      <c r="G3423" s="293"/>
    </row>
    <row r="3424" spans="3:7" x14ac:dyDescent="0.2">
      <c r="C3424" s="293"/>
      <c r="D3424" s="280"/>
      <c r="E3424" s="280"/>
      <c r="F3424" s="280"/>
      <c r="G3424" s="293"/>
    </row>
    <row r="3425" spans="3:7" x14ac:dyDescent="0.2">
      <c r="C3425" s="293"/>
      <c r="D3425" s="280"/>
      <c r="E3425" s="280"/>
      <c r="F3425" s="280"/>
      <c r="G3425" s="293"/>
    </row>
    <row r="3426" spans="3:7" x14ac:dyDescent="0.2">
      <c r="C3426" s="293"/>
      <c r="D3426" s="280"/>
      <c r="E3426" s="280"/>
      <c r="F3426" s="280"/>
      <c r="G3426" s="293"/>
    </row>
    <row r="3427" spans="3:7" x14ac:dyDescent="0.2">
      <c r="C3427" s="293"/>
      <c r="D3427" s="280"/>
      <c r="E3427" s="280"/>
      <c r="F3427" s="280"/>
      <c r="G3427" s="293"/>
    </row>
    <row r="3428" spans="3:7" x14ac:dyDescent="0.2">
      <c r="C3428" s="293"/>
      <c r="D3428" s="280"/>
      <c r="E3428" s="280"/>
      <c r="F3428" s="280"/>
      <c r="G3428" s="293"/>
    </row>
    <row r="3429" spans="3:7" x14ac:dyDescent="0.2">
      <c r="C3429" s="293"/>
      <c r="D3429" s="280"/>
      <c r="E3429" s="280"/>
      <c r="F3429" s="280"/>
      <c r="G3429" s="293"/>
    </row>
    <row r="3430" spans="3:7" x14ac:dyDescent="0.2">
      <c r="C3430" s="293"/>
      <c r="D3430" s="280"/>
      <c r="E3430" s="280"/>
      <c r="F3430" s="280"/>
      <c r="G3430" s="293"/>
    </row>
    <row r="3431" spans="3:7" x14ac:dyDescent="0.2">
      <c r="C3431" s="293"/>
      <c r="D3431" s="280"/>
      <c r="E3431" s="280"/>
      <c r="F3431" s="280"/>
      <c r="G3431" s="293"/>
    </row>
    <row r="3432" spans="3:7" x14ac:dyDescent="0.2">
      <c r="C3432" s="293"/>
      <c r="D3432" s="280"/>
      <c r="E3432" s="280"/>
      <c r="F3432" s="280"/>
      <c r="G3432" s="293"/>
    </row>
    <row r="3433" spans="3:7" x14ac:dyDescent="0.2">
      <c r="C3433" s="293"/>
      <c r="D3433" s="280"/>
      <c r="E3433" s="280"/>
      <c r="F3433" s="280"/>
      <c r="G3433" s="293"/>
    </row>
    <row r="3434" spans="3:7" x14ac:dyDescent="0.2">
      <c r="C3434" s="293"/>
      <c r="D3434" s="280"/>
      <c r="E3434" s="280"/>
      <c r="F3434" s="280"/>
      <c r="G3434" s="293"/>
    </row>
    <row r="3435" spans="3:7" x14ac:dyDescent="0.2">
      <c r="C3435" s="293"/>
      <c r="D3435" s="280"/>
      <c r="E3435" s="280"/>
      <c r="F3435" s="280"/>
      <c r="G3435" s="293"/>
    </row>
    <row r="3436" spans="3:7" x14ac:dyDescent="0.2">
      <c r="C3436" s="293"/>
      <c r="D3436" s="280"/>
      <c r="E3436" s="280"/>
      <c r="F3436" s="280"/>
      <c r="G3436" s="293"/>
    </row>
    <row r="3437" spans="3:7" x14ac:dyDescent="0.2">
      <c r="C3437" s="293"/>
      <c r="D3437" s="280"/>
      <c r="E3437" s="280"/>
      <c r="F3437" s="280"/>
      <c r="G3437" s="293"/>
    </row>
    <row r="3438" spans="3:7" x14ac:dyDescent="0.2">
      <c r="C3438" s="293"/>
      <c r="D3438" s="280"/>
      <c r="E3438" s="280"/>
      <c r="F3438" s="280"/>
      <c r="G3438" s="293"/>
    </row>
    <row r="3439" spans="3:7" x14ac:dyDescent="0.2">
      <c r="C3439" s="293"/>
      <c r="D3439" s="280"/>
      <c r="E3439" s="280"/>
      <c r="F3439" s="280"/>
      <c r="G3439" s="293"/>
    </row>
    <row r="3440" spans="3:7" x14ac:dyDescent="0.2">
      <c r="C3440" s="293"/>
      <c r="D3440" s="280"/>
      <c r="E3440" s="280"/>
      <c r="F3440" s="280"/>
      <c r="G3440" s="293"/>
    </row>
    <row r="3441" spans="3:7" x14ac:dyDescent="0.2">
      <c r="C3441" s="293"/>
      <c r="D3441" s="280"/>
      <c r="E3441" s="280"/>
      <c r="F3441" s="280"/>
      <c r="G3441" s="293"/>
    </row>
    <row r="3442" spans="3:7" x14ac:dyDescent="0.2">
      <c r="C3442" s="293"/>
      <c r="D3442" s="280"/>
      <c r="E3442" s="280"/>
      <c r="F3442" s="280"/>
      <c r="G3442" s="293"/>
    </row>
    <row r="3443" spans="3:7" x14ac:dyDescent="0.2">
      <c r="C3443" s="293"/>
      <c r="D3443" s="280"/>
      <c r="E3443" s="280"/>
      <c r="F3443" s="280"/>
      <c r="G3443" s="293"/>
    </row>
    <row r="3444" spans="3:7" x14ac:dyDescent="0.2">
      <c r="C3444" s="293"/>
      <c r="D3444" s="280"/>
      <c r="E3444" s="280"/>
      <c r="F3444" s="280"/>
      <c r="G3444" s="293"/>
    </row>
    <row r="3445" spans="3:7" x14ac:dyDescent="0.2">
      <c r="C3445" s="293"/>
      <c r="D3445" s="280"/>
      <c r="E3445" s="280"/>
      <c r="F3445" s="280"/>
      <c r="G3445" s="293"/>
    </row>
    <row r="3446" spans="3:7" x14ac:dyDescent="0.2">
      <c r="C3446" s="293"/>
      <c r="D3446" s="280"/>
      <c r="E3446" s="280"/>
      <c r="F3446" s="280"/>
      <c r="G3446" s="293"/>
    </row>
    <row r="3447" spans="3:7" x14ac:dyDescent="0.2">
      <c r="C3447" s="293"/>
      <c r="D3447" s="280"/>
      <c r="E3447" s="280"/>
      <c r="F3447" s="280"/>
      <c r="G3447" s="293"/>
    </row>
    <row r="3448" spans="3:7" x14ac:dyDescent="0.2">
      <c r="C3448" s="293"/>
      <c r="D3448" s="280"/>
      <c r="E3448" s="280"/>
      <c r="F3448" s="280"/>
      <c r="G3448" s="293"/>
    </row>
    <row r="3449" spans="3:7" x14ac:dyDescent="0.2">
      <c r="C3449" s="293"/>
      <c r="D3449" s="280"/>
      <c r="E3449" s="280"/>
      <c r="F3449" s="280"/>
      <c r="G3449" s="293"/>
    </row>
    <row r="3450" spans="3:7" x14ac:dyDescent="0.2">
      <c r="C3450" s="293"/>
      <c r="D3450" s="280"/>
      <c r="E3450" s="280"/>
      <c r="F3450" s="280"/>
      <c r="G3450" s="293"/>
    </row>
    <row r="3451" spans="3:7" x14ac:dyDescent="0.2">
      <c r="C3451" s="293"/>
      <c r="D3451" s="280"/>
      <c r="E3451" s="280"/>
      <c r="F3451" s="280"/>
      <c r="G3451" s="293"/>
    </row>
    <row r="3452" spans="3:7" x14ac:dyDescent="0.2">
      <c r="C3452" s="293"/>
      <c r="D3452" s="280"/>
      <c r="E3452" s="280"/>
      <c r="F3452" s="280"/>
      <c r="G3452" s="293"/>
    </row>
    <row r="3453" spans="3:7" x14ac:dyDescent="0.2">
      <c r="C3453" s="293"/>
      <c r="D3453" s="280"/>
      <c r="E3453" s="280"/>
      <c r="F3453" s="280"/>
      <c r="G3453" s="293"/>
    </row>
    <row r="3454" spans="3:7" x14ac:dyDescent="0.2">
      <c r="C3454" s="293"/>
      <c r="D3454" s="280"/>
      <c r="E3454" s="280"/>
      <c r="F3454" s="280"/>
      <c r="G3454" s="293"/>
    </row>
    <row r="3455" spans="3:7" x14ac:dyDescent="0.2">
      <c r="C3455" s="293"/>
      <c r="D3455" s="280"/>
      <c r="E3455" s="280"/>
      <c r="F3455" s="280"/>
      <c r="G3455" s="293"/>
    </row>
    <row r="3456" spans="3:7" x14ac:dyDescent="0.2">
      <c r="C3456" s="293"/>
      <c r="D3456" s="280"/>
      <c r="E3456" s="280"/>
      <c r="F3456" s="280"/>
      <c r="G3456" s="293"/>
    </row>
    <row r="3457" spans="3:7" x14ac:dyDescent="0.2">
      <c r="C3457" s="293"/>
      <c r="D3457" s="280"/>
      <c r="E3457" s="280"/>
      <c r="F3457" s="280"/>
      <c r="G3457" s="293"/>
    </row>
    <row r="3458" spans="3:7" x14ac:dyDescent="0.2">
      <c r="C3458" s="293"/>
      <c r="D3458" s="280"/>
      <c r="E3458" s="280"/>
      <c r="F3458" s="280"/>
      <c r="G3458" s="293"/>
    </row>
    <row r="3459" spans="3:7" x14ac:dyDescent="0.2">
      <c r="C3459" s="293"/>
      <c r="D3459" s="280"/>
      <c r="E3459" s="280"/>
      <c r="F3459" s="280"/>
      <c r="G3459" s="293"/>
    </row>
    <row r="3460" spans="3:7" x14ac:dyDescent="0.2">
      <c r="C3460" s="293"/>
      <c r="D3460" s="280"/>
      <c r="E3460" s="280"/>
      <c r="F3460" s="280"/>
      <c r="G3460" s="293"/>
    </row>
    <row r="3461" spans="3:7" x14ac:dyDescent="0.2">
      <c r="C3461" s="293"/>
      <c r="D3461" s="280"/>
      <c r="E3461" s="280"/>
      <c r="F3461" s="280"/>
      <c r="G3461" s="293"/>
    </row>
    <row r="3462" spans="3:7" x14ac:dyDescent="0.2">
      <c r="C3462" s="293"/>
      <c r="D3462" s="280"/>
      <c r="E3462" s="280"/>
      <c r="F3462" s="280"/>
      <c r="G3462" s="293"/>
    </row>
    <row r="3463" spans="3:7" x14ac:dyDescent="0.2">
      <c r="C3463" s="293"/>
      <c r="D3463" s="280"/>
      <c r="E3463" s="280"/>
      <c r="F3463" s="280"/>
      <c r="G3463" s="293"/>
    </row>
    <row r="3464" spans="3:7" x14ac:dyDescent="0.2">
      <c r="C3464" s="293"/>
      <c r="D3464" s="280"/>
      <c r="E3464" s="280"/>
      <c r="F3464" s="280"/>
      <c r="G3464" s="293"/>
    </row>
    <row r="3465" spans="3:7" x14ac:dyDescent="0.2">
      <c r="C3465" s="293"/>
      <c r="D3465" s="280"/>
      <c r="E3465" s="280"/>
      <c r="F3465" s="280"/>
      <c r="G3465" s="293"/>
    </row>
    <row r="3466" spans="3:7" x14ac:dyDescent="0.2">
      <c r="C3466" s="293"/>
      <c r="D3466" s="280"/>
      <c r="E3466" s="280"/>
      <c r="F3466" s="280"/>
      <c r="G3466" s="293"/>
    </row>
    <row r="3467" spans="3:7" x14ac:dyDescent="0.2">
      <c r="C3467" s="293"/>
      <c r="D3467" s="280"/>
      <c r="E3467" s="280"/>
      <c r="F3467" s="280"/>
      <c r="G3467" s="293"/>
    </row>
    <row r="3468" spans="3:7" x14ac:dyDescent="0.2">
      <c r="C3468" s="293"/>
      <c r="D3468" s="280"/>
      <c r="E3468" s="280"/>
      <c r="F3468" s="280"/>
      <c r="G3468" s="293"/>
    </row>
    <row r="3469" spans="3:7" x14ac:dyDescent="0.2">
      <c r="C3469" s="293"/>
      <c r="D3469" s="280"/>
      <c r="E3469" s="280"/>
      <c r="F3469" s="280"/>
      <c r="G3469" s="293"/>
    </row>
    <row r="3470" spans="3:7" x14ac:dyDescent="0.2">
      <c r="C3470" s="293"/>
      <c r="D3470" s="280"/>
      <c r="E3470" s="280"/>
      <c r="F3470" s="280"/>
      <c r="G3470" s="293"/>
    </row>
    <row r="3471" spans="3:7" x14ac:dyDescent="0.2">
      <c r="C3471" s="293"/>
      <c r="D3471" s="280"/>
      <c r="E3471" s="280"/>
      <c r="F3471" s="280"/>
      <c r="G3471" s="293"/>
    </row>
    <row r="3472" spans="3:7" x14ac:dyDescent="0.2">
      <c r="C3472" s="293"/>
      <c r="D3472" s="280"/>
      <c r="E3472" s="280"/>
      <c r="F3472" s="280"/>
      <c r="G3472" s="293"/>
    </row>
    <row r="3473" spans="3:7" x14ac:dyDescent="0.2">
      <c r="C3473" s="293"/>
      <c r="D3473" s="280"/>
      <c r="E3473" s="280"/>
      <c r="F3473" s="280"/>
      <c r="G3473" s="293"/>
    </row>
    <row r="3474" spans="3:7" x14ac:dyDescent="0.2">
      <c r="C3474" s="293"/>
      <c r="D3474" s="280"/>
      <c r="E3474" s="280"/>
      <c r="F3474" s="280"/>
      <c r="G3474" s="293"/>
    </row>
    <row r="3475" spans="3:7" x14ac:dyDescent="0.2">
      <c r="C3475" s="293"/>
      <c r="D3475" s="280"/>
      <c r="E3475" s="280"/>
      <c r="F3475" s="280"/>
      <c r="G3475" s="293"/>
    </row>
    <row r="3476" spans="3:7" x14ac:dyDescent="0.2">
      <c r="C3476" s="293"/>
      <c r="D3476" s="280"/>
      <c r="E3476" s="280"/>
      <c r="F3476" s="280"/>
      <c r="G3476" s="293"/>
    </row>
    <row r="3477" spans="3:7" x14ac:dyDescent="0.2">
      <c r="C3477" s="293"/>
      <c r="D3477" s="280"/>
      <c r="E3477" s="280"/>
      <c r="F3477" s="280"/>
      <c r="G3477" s="293"/>
    </row>
    <row r="3478" spans="3:7" x14ac:dyDescent="0.2">
      <c r="C3478" s="293"/>
      <c r="D3478" s="280"/>
      <c r="E3478" s="280"/>
      <c r="F3478" s="280"/>
      <c r="G3478" s="293"/>
    </row>
    <row r="3479" spans="3:7" x14ac:dyDescent="0.2">
      <c r="C3479" s="293"/>
      <c r="D3479" s="280"/>
      <c r="E3479" s="280"/>
      <c r="F3479" s="280"/>
      <c r="G3479" s="293"/>
    </row>
    <row r="3480" spans="3:7" x14ac:dyDescent="0.2">
      <c r="C3480" s="293"/>
      <c r="D3480" s="280"/>
      <c r="E3480" s="280"/>
      <c r="F3480" s="280"/>
      <c r="G3480" s="293"/>
    </row>
    <row r="3481" spans="3:7" x14ac:dyDescent="0.2">
      <c r="C3481" s="293"/>
      <c r="D3481" s="280"/>
      <c r="E3481" s="280"/>
      <c r="F3481" s="280"/>
      <c r="G3481" s="293"/>
    </row>
    <row r="3482" spans="3:7" x14ac:dyDescent="0.2">
      <c r="C3482" s="293"/>
      <c r="D3482" s="280"/>
      <c r="E3482" s="280"/>
      <c r="F3482" s="280"/>
      <c r="G3482" s="293"/>
    </row>
    <row r="3483" spans="3:7" x14ac:dyDescent="0.2">
      <c r="C3483" s="293"/>
      <c r="D3483" s="280"/>
      <c r="E3483" s="280"/>
      <c r="F3483" s="280"/>
      <c r="G3483" s="293"/>
    </row>
    <row r="3484" spans="3:7" x14ac:dyDescent="0.2">
      <c r="C3484" s="293"/>
      <c r="D3484" s="280"/>
      <c r="E3484" s="280"/>
      <c r="F3484" s="280"/>
      <c r="G3484" s="293"/>
    </row>
    <row r="3485" spans="3:7" x14ac:dyDescent="0.2">
      <c r="C3485" s="293"/>
      <c r="D3485" s="280"/>
      <c r="E3485" s="280"/>
      <c r="F3485" s="280"/>
      <c r="G3485" s="293"/>
    </row>
    <row r="3486" spans="3:7" x14ac:dyDescent="0.2">
      <c r="C3486" s="293"/>
      <c r="D3486" s="280"/>
      <c r="E3486" s="280"/>
      <c r="F3486" s="280"/>
      <c r="G3486" s="293"/>
    </row>
    <row r="3487" spans="3:7" x14ac:dyDescent="0.2">
      <c r="C3487" s="293"/>
      <c r="D3487" s="280"/>
      <c r="E3487" s="280"/>
      <c r="F3487" s="280"/>
      <c r="G3487" s="293"/>
    </row>
    <row r="3488" spans="3:7" x14ac:dyDescent="0.2">
      <c r="C3488" s="293"/>
      <c r="D3488" s="280"/>
      <c r="E3488" s="280"/>
      <c r="F3488" s="280"/>
      <c r="G3488" s="293"/>
    </row>
    <row r="3489" spans="3:7" x14ac:dyDescent="0.2">
      <c r="C3489" s="293"/>
      <c r="D3489" s="280"/>
      <c r="E3489" s="280"/>
      <c r="F3489" s="280"/>
      <c r="G3489" s="293"/>
    </row>
    <row r="3490" spans="3:7" x14ac:dyDescent="0.2">
      <c r="C3490" s="293"/>
      <c r="D3490" s="280"/>
      <c r="E3490" s="280"/>
      <c r="F3490" s="280"/>
      <c r="G3490" s="293"/>
    </row>
    <row r="3491" spans="3:7" x14ac:dyDescent="0.2">
      <c r="C3491" s="293"/>
      <c r="D3491" s="280"/>
      <c r="E3491" s="280"/>
      <c r="F3491" s="280"/>
      <c r="G3491" s="293"/>
    </row>
    <row r="3492" spans="3:7" x14ac:dyDescent="0.2">
      <c r="C3492" s="293"/>
      <c r="D3492" s="280"/>
      <c r="E3492" s="280"/>
      <c r="F3492" s="280"/>
      <c r="G3492" s="293"/>
    </row>
    <row r="3493" spans="3:7" x14ac:dyDescent="0.2">
      <c r="C3493" s="293"/>
      <c r="D3493" s="280"/>
      <c r="E3493" s="280"/>
      <c r="F3493" s="280"/>
      <c r="G3493" s="293"/>
    </row>
    <row r="3494" spans="3:7" x14ac:dyDescent="0.2">
      <c r="C3494" s="293"/>
      <c r="D3494" s="280"/>
      <c r="E3494" s="280"/>
      <c r="F3494" s="280"/>
      <c r="G3494" s="293"/>
    </row>
    <row r="3495" spans="3:7" x14ac:dyDescent="0.2">
      <c r="C3495" s="293"/>
      <c r="D3495" s="280"/>
      <c r="E3495" s="280"/>
      <c r="F3495" s="280"/>
      <c r="G3495" s="293"/>
    </row>
    <row r="3496" spans="3:7" x14ac:dyDescent="0.2">
      <c r="C3496" s="293"/>
      <c r="D3496" s="280"/>
      <c r="E3496" s="280"/>
      <c r="F3496" s="280"/>
      <c r="G3496" s="293"/>
    </row>
    <row r="3497" spans="3:7" x14ac:dyDescent="0.2">
      <c r="C3497" s="293"/>
      <c r="D3497" s="280"/>
      <c r="E3497" s="280"/>
      <c r="F3497" s="280"/>
      <c r="G3497" s="293"/>
    </row>
    <row r="3498" spans="3:7" x14ac:dyDescent="0.2">
      <c r="C3498" s="293"/>
      <c r="D3498" s="280"/>
      <c r="E3498" s="280"/>
      <c r="F3498" s="280"/>
      <c r="G3498" s="293"/>
    </row>
    <row r="3499" spans="3:7" x14ac:dyDescent="0.2">
      <c r="C3499" s="293"/>
      <c r="D3499" s="280"/>
      <c r="E3499" s="280"/>
      <c r="F3499" s="280"/>
      <c r="G3499" s="293"/>
    </row>
    <row r="3500" spans="3:7" x14ac:dyDescent="0.2">
      <c r="C3500" s="293"/>
      <c r="D3500" s="280"/>
      <c r="E3500" s="280"/>
      <c r="F3500" s="280"/>
      <c r="G3500" s="293"/>
    </row>
    <row r="3501" spans="3:7" x14ac:dyDescent="0.2">
      <c r="C3501" s="293"/>
      <c r="D3501" s="280"/>
      <c r="E3501" s="280"/>
      <c r="F3501" s="280"/>
      <c r="G3501" s="293"/>
    </row>
    <row r="3502" spans="3:7" x14ac:dyDescent="0.2">
      <c r="C3502" s="293"/>
      <c r="D3502" s="280"/>
      <c r="E3502" s="280"/>
      <c r="F3502" s="280"/>
      <c r="G3502" s="293"/>
    </row>
    <row r="3503" spans="3:7" x14ac:dyDescent="0.2">
      <c r="C3503" s="293"/>
      <c r="D3503" s="280"/>
      <c r="E3503" s="280"/>
      <c r="F3503" s="280"/>
      <c r="G3503" s="293"/>
    </row>
    <row r="3504" spans="3:7" x14ac:dyDescent="0.2">
      <c r="C3504" s="293"/>
      <c r="D3504" s="280"/>
      <c r="E3504" s="280"/>
      <c r="F3504" s="280"/>
      <c r="G3504" s="293"/>
    </row>
    <row r="3505" spans="3:7" x14ac:dyDescent="0.2">
      <c r="C3505" s="293"/>
      <c r="D3505" s="280"/>
      <c r="E3505" s="280"/>
      <c r="F3505" s="280"/>
      <c r="G3505" s="293"/>
    </row>
    <row r="3506" spans="3:7" x14ac:dyDescent="0.2">
      <c r="C3506" s="293"/>
      <c r="D3506" s="280"/>
      <c r="E3506" s="280"/>
      <c r="F3506" s="280"/>
      <c r="G3506" s="293"/>
    </row>
    <row r="3507" spans="3:7" x14ac:dyDescent="0.2">
      <c r="C3507" s="293"/>
      <c r="D3507" s="280"/>
      <c r="E3507" s="280"/>
      <c r="F3507" s="280"/>
      <c r="G3507" s="293"/>
    </row>
    <row r="3508" spans="3:7" x14ac:dyDescent="0.2">
      <c r="C3508" s="293"/>
      <c r="D3508" s="280"/>
      <c r="E3508" s="280"/>
      <c r="F3508" s="280"/>
      <c r="G3508" s="293"/>
    </row>
    <row r="3509" spans="3:7" x14ac:dyDescent="0.2">
      <c r="C3509" s="293"/>
      <c r="D3509" s="280"/>
      <c r="E3509" s="280"/>
      <c r="F3509" s="280"/>
      <c r="G3509" s="293"/>
    </row>
    <row r="3510" spans="3:7" x14ac:dyDescent="0.2">
      <c r="C3510" s="293"/>
      <c r="D3510" s="280"/>
      <c r="E3510" s="280"/>
      <c r="F3510" s="280"/>
      <c r="G3510" s="293"/>
    </row>
    <row r="3511" spans="3:7" x14ac:dyDescent="0.2">
      <c r="C3511" s="293"/>
      <c r="D3511" s="280"/>
      <c r="E3511" s="280"/>
      <c r="F3511" s="280"/>
      <c r="G3511" s="293"/>
    </row>
    <row r="3512" spans="3:7" x14ac:dyDescent="0.2">
      <c r="C3512" s="293"/>
      <c r="D3512" s="280"/>
      <c r="E3512" s="280"/>
      <c r="F3512" s="280"/>
      <c r="G3512" s="293"/>
    </row>
    <row r="3513" spans="3:7" x14ac:dyDescent="0.2">
      <c r="C3513" s="293"/>
      <c r="D3513" s="280"/>
      <c r="E3513" s="280"/>
      <c r="F3513" s="280"/>
      <c r="G3513" s="293"/>
    </row>
    <row r="3514" spans="3:7" x14ac:dyDescent="0.2">
      <c r="C3514" s="293"/>
      <c r="D3514" s="280"/>
      <c r="E3514" s="280"/>
      <c r="F3514" s="280"/>
      <c r="G3514" s="293"/>
    </row>
    <row r="3515" spans="3:7" x14ac:dyDescent="0.2">
      <c r="C3515" s="293"/>
      <c r="D3515" s="280"/>
      <c r="E3515" s="280"/>
      <c r="F3515" s="280"/>
      <c r="G3515" s="293"/>
    </row>
    <row r="3516" spans="3:7" x14ac:dyDescent="0.2">
      <c r="C3516" s="293"/>
      <c r="D3516" s="280"/>
      <c r="E3516" s="280"/>
      <c r="F3516" s="280"/>
      <c r="G3516" s="293"/>
    </row>
    <row r="3517" spans="3:7" x14ac:dyDescent="0.2">
      <c r="C3517" s="293"/>
      <c r="D3517" s="280"/>
      <c r="E3517" s="280"/>
      <c r="F3517" s="280"/>
      <c r="G3517" s="293"/>
    </row>
    <row r="3518" spans="3:7" x14ac:dyDescent="0.2">
      <c r="C3518" s="293"/>
      <c r="D3518" s="280"/>
      <c r="E3518" s="280"/>
      <c r="F3518" s="280"/>
      <c r="G3518" s="293"/>
    </row>
    <row r="3519" spans="3:7" x14ac:dyDescent="0.2">
      <c r="C3519" s="293"/>
      <c r="D3519" s="280"/>
      <c r="E3519" s="280"/>
      <c r="F3519" s="280"/>
      <c r="G3519" s="293"/>
    </row>
    <row r="3520" spans="3:7" x14ac:dyDescent="0.2">
      <c r="C3520" s="293"/>
      <c r="D3520" s="280"/>
      <c r="E3520" s="280"/>
      <c r="F3520" s="280"/>
      <c r="G3520" s="293"/>
    </row>
    <row r="3521" spans="3:7" x14ac:dyDescent="0.2">
      <c r="C3521" s="293"/>
      <c r="D3521" s="280"/>
      <c r="E3521" s="280"/>
      <c r="F3521" s="280"/>
      <c r="G3521" s="293"/>
    </row>
    <row r="3522" spans="3:7" x14ac:dyDescent="0.2">
      <c r="C3522" s="293"/>
      <c r="D3522" s="280"/>
      <c r="E3522" s="280"/>
      <c r="F3522" s="280"/>
      <c r="G3522" s="293"/>
    </row>
    <row r="3523" spans="3:7" x14ac:dyDescent="0.2">
      <c r="C3523" s="293"/>
      <c r="D3523" s="280"/>
      <c r="E3523" s="280"/>
      <c r="F3523" s="280"/>
      <c r="G3523" s="293"/>
    </row>
    <row r="3524" spans="3:7" x14ac:dyDescent="0.2">
      <c r="C3524" s="293"/>
      <c r="D3524" s="280"/>
      <c r="E3524" s="280"/>
      <c r="F3524" s="280"/>
      <c r="G3524" s="293"/>
    </row>
    <row r="3525" spans="3:7" x14ac:dyDescent="0.2">
      <c r="C3525" s="293"/>
      <c r="D3525" s="280"/>
      <c r="E3525" s="280"/>
      <c r="F3525" s="280"/>
      <c r="G3525" s="293"/>
    </row>
    <row r="3526" spans="3:7" x14ac:dyDescent="0.2">
      <c r="C3526" s="293"/>
      <c r="D3526" s="280"/>
      <c r="E3526" s="280"/>
      <c r="F3526" s="280"/>
      <c r="G3526" s="293"/>
    </row>
    <row r="3527" spans="3:7" x14ac:dyDescent="0.2">
      <c r="C3527" s="293"/>
      <c r="D3527" s="280"/>
      <c r="E3527" s="280"/>
      <c r="F3527" s="280"/>
      <c r="G3527" s="293"/>
    </row>
    <row r="3528" spans="3:7" x14ac:dyDescent="0.2">
      <c r="C3528" s="293"/>
      <c r="D3528" s="280"/>
      <c r="E3528" s="280"/>
      <c r="F3528" s="280"/>
      <c r="G3528" s="293"/>
    </row>
    <row r="3529" spans="3:7" x14ac:dyDescent="0.2">
      <c r="C3529" s="293"/>
      <c r="D3529" s="280"/>
      <c r="E3529" s="280"/>
      <c r="F3529" s="280"/>
      <c r="G3529" s="293"/>
    </row>
    <row r="3530" spans="3:7" x14ac:dyDescent="0.2">
      <c r="C3530" s="293"/>
      <c r="D3530" s="280"/>
      <c r="E3530" s="280"/>
      <c r="F3530" s="280"/>
      <c r="G3530" s="293"/>
    </row>
    <row r="3531" spans="3:7" x14ac:dyDescent="0.2">
      <c r="C3531" s="293"/>
      <c r="D3531" s="280"/>
      <c r="E3531" s="280"/>
      <c r="F3531" s="280"/>
      <c r="G3531" s="293"/>
    </row>
    <row r="3532" spans="3:7" x14ac:dyDescent="0.2">
      <c r="C3532" s="293"/>
      <c r="D3532" s="280"/>
      <c r="E3532" s="280"/>
      <c r="F3532" s="280"/>
      <c r="G3532" s="293"/>
    </row>
    <row r="3533" spans="3:7" x14ac:dyDescent="0.2">
      <c r="C3533" s="293"/>
      <c r="D3533" s="280"/>
      <c r="E3533" s="280"/>
      <c r="F3533" s="280"/>
      <c r="G3533" s="293"/>
    </row>
    <row r="3534" spans="3:7" x14ac:dyDescent="0.2">
      <c r="C3534" s="293"/>
      <c r="D3534" s="280"/>
      <c r="E3534" s="280"/>
      <c r="F3534" s="280"/>
      <c r="G3534" s="293"/>
    </row>
    <row r="3535" spans="3:7" x14ac:dyDescent="0.2">
      <c r="C3535" s="293"/>
      <c r="D3535" s="280"/>
      <c r="E3535" s="280"/>
      <c r="F3535" s="280"/>
      <c r="G3535" s="293"/>
    </row>
    <row r="3536" spans="3:7" x14ac:dyDescent="0.2">
      <c r="C3536" s="293"/>
      <c r="D3536" s="280"/>
      <c r="E3536" s="280"/>
      <c r="F3536" s="280"/>
      <c r="G3536" s="293"/>
    </row>
    <row r="3537" spans="3:7" x14ac:dyDescent="0.2">
      <c r="C3537" s="293"/>
      <c r="D3537" s="280"/>
      <c r="E3537" s="280"/>
      <c r="F3537" s="280"/>
      <c r="G3537" s="293"/>
    </row>
    <row r="3538" spans="3:7" x14ac:dyDescent="0.2">
      <c r="C3538" s="293"/>
      <c r="D3538" s="280"/>
      <c r="E3538" s="280"/>
      <c r="F3538" s="280"/>
      <c r="G3538" s="293"/>
    </row>
    <row r="3539" spans="3:7" x14ac:dyDescent="0.2">
      <c r="C3539" s="293"/>
      <c r="D3539" s="280"/>
      <c r="E3539" s="280"/>
      <c r="F3539" s="280"/>
      <c r="G3539" s="293"/>
    </row>
    <row r="3540" spans="3:7" x14ac:dyDescent="0.2">
      <c r="C3540" s="293"/>
      <c r="D3540" s="280"/>
      <c r="E3540" s="280"/>
      <c r="F3540" s="280"/>
      <c r="G3540" s="293"/>
    </row>
    <row r="3541" spans="3:7" x14ac:dyDescent="0.2">
      <c r="C3541" s="293"/>
      <c r="D3541" s="280"/>
      <c r="E3541" s="280"/>
      <c r="F3541" s="280"/>
      <c r="G3541" s="293"/>
    </row>
    <row r="3542" spans="3:7" x14ac:dyDescent="0.2">
      <c r="C3542" s="293"/>
      <c r="D3542" s="280"/>
      <c r="E3542" s="280"/>
      <c r="F3542" s="280"/>
      <c r="G3542" s="293"/>
    </row>
    <row r="3543" spans="3:7" x14ac:dyDescent="0.2">
      <c r="C3543" s="293"/>
      <c r="D3543" s="280"/>
      <c r="E3543" s="280"/>
      <c r="F3543" s="280"/>
      <c r="G3543" s="293"/>
    </row>
    <row r="3544" spans="3:7" x14ac:dyDescent="0.2">
      <c r="C3544" s="293"/>
      <c r="D3544" s="280"/>
      <c r="E3544" s="280"/>
      <c r="F3544" s="280"/>
      <c r="G3544" s="293"/>
    </row>
    <row r="3545" spans="3:7" x14ac:dyDescent="0.2">
      <c r="C3545" s="293"/>
      <c r="D3545" s="280"/>
      <c r="E3545" s="280"/>
      <c r="F3545" s="280"/>
      <c r="G3545" s="293"/>
    </row>
    <row r="3546" spans="3:7" x14ac:dyDescent="0.2">
      <c r="C3546" s="293"/>
      <c r="D3546" s="280"/>
      <c r="E3546" s="280"/>
      <c r="F3546" s="280"/>
      <c r="G3546" s="293"/>
    </row>
    <row r="3547" spans="3:7" x14ac:dyDescent="0.2">
      <c r="C3547" s="293"/>
      <c r="D3547" s="280"/>
      <c r="E3547" s="280"/>
      <c r="F3547" s="280"/>
      <c r="G3547" s="293"/>
    </row>
    <row r="3548" spans="3:7" x14ac:dyDescent="0.2">
      <c r="C3548" s="293"/>
      <c r="D3548" s="280"/>
      <c r="E3548" s="280"/>
      <c r="F3548" s="280"/>
      <c r="G3548" s="293"/>
    </row>
    <row r="3549" spans="3:7" x14ac:dyDescent="0.2">
      <c r="C3549" s="293"/>
      <c r="D3549" s="280"/>
      <c r="E3549" s="280"/>
      <c r="F3549" s="280"/>
      <c r="G3549" s="293"/>
    </row>
    <row r="3550" spans="3:7" x14ac:dyDescent="0.2">
      <c r="C3550" s="293"/>
      <c r="D3550" s="280"/>
      <c r="E3550" s="280"/>
      <c r="F3550" s="280"/>
      <c r="G3550" s="293"/>
    </row>
    <row r="3551" spans="3:7" x14ac:dyDescent="0.2">
      <c r="C3551" s="293"/>
      <c r="D3551" s="280"/>
      <c r="E3551" s="280"/>
      <c r="F3551" s="280"/>
      <c r="G3551" s="293"/>
    </row>
    <row r="3552" spans="3:7" x14ac:dyDescent="0.2">
      <c r="C3552" s="293"/>
      <c r="D3552" s="280"/>
      <c r="E3552" s="280"/>
      <c r="F3552" s="280"/>
      <c r="G3552" s="293"/>
    </row>
    <row r="3553" spans="3:7" x14ac:dyDescent="0.2">
      <c r="C3553" s="293"/>
      <c r="D3553" s="280"/>
      <c r="E3553" s="280"/>
      <c r="F3553" s="280"/>
      <c r="G3553" s="293"/>
    </row>
    <row r="3554" spans="3:7" x14ac:dyDescent="0.2">
      <c r="C3554" s="293"/>
      <c r="D3554" s="280"/>
      <c r="E3554" s="280"/>
      <c r="F3554" s="280"/>
      <c r="G3554" s="293"/>
    </row>
    <row r="3555" spans="3:7" x14ac:dyDescent="0.2">
      <c r="C3555" s="293"/>
      <c r="D3555" s="280"/>
      <c r="E3555" s="280"/>
      <c r="F3555" s="280"/>
      <c r="G3555" s="293"/>
    </row>
    <row r="3556" spans="3:7" x14ac:dyDescent="0.2">
      <c r="C3556" s="293"/>
      <c r="D3556" s="280"/>
      <c r="E3556" s="280"/>
      <c r="F3556" s="280"/>
      <c r="G3556" s="293"/>
    </row>
    <row r="3557" spans="3:7" x14ac:dyDescent="0.2">
      <c r="C3557" s="293"/>
      <c r="D3557" s="280"/>
      <c r="E3557" s="280"/>
      <c r="F3557" s="280"/>
      <c r="G3557" s="293"/>
    </row>
    <row r="3558" spans="3:7" x14ac:dyDescent="0.2">
      <c r="C3558" s="293"/>
      <c r="D3558" s="280"/>
      <c r="E3558" s="280"/>
      <c r="F3558" s="280"/>
      <c r="G3558" s="293"/>
    </row>
    <row r="3559" spans="3:7" x14ac:dyDescent="0.2">
      <c r="C3559" s="293"/>
      <c r="D3559" s="280"/>
      <c r="E3559" s="280"/>
      <c r="F3559" s="280"/>
      <c r="G3559" s="293"/>
    </row>
    <row r="3560" spans="3:7" x14ac:dyDescent="0.2">
      <c r="C3560" s="293"/>
      <c r="D3560" s="280"/>
      <c r="E3560" s="280"/>
      <c r="F3560" s="280"/>
      <c r="G3560" s="293"/>
    </row>
    <row r="3561" spans="3:7" x14ac:dyDescent="0.2">
      <c r="C3561" s="293"/>
      <c r="D3561" s="280"/>
      <c r="E3561" s="280"/>
      <c r="F3561" s="280"/>
      <c r="G3561" s="293"/>
    </row>
    <row r="3562" spans="3:7" x14ac:dyDescent="0.2">
      <c r="C3562" s="293"/>
      <c r="D3562" s="280"/>
      <c r="E3562" s="280"/>
      <c r="F3562" s="280"/>
      <c r="G3562" s="293"/>
    </row>
    <row r="3563" spans="3:7" x14ac:dyDescent="0.2">
      <c r="C3563" s="293"/>
      <c r="D3563" s="280"/>
      <c r="E3563" s="280"/>
      <c r="F3563" s="280"/>
      <c r="G3563" s="293"/>
    </row>
    <row r="3564" spans="3:7" x14ac:dyDescent="0.2">
      <c r="C3564" s="293"/>
      <c r="D3564" s="280"/>
      <c r="E3564" s="280"/>
      <c r="F3564" s="280"/>
      <c r="G3564" s="293"/>
    </row>
    <row r="3565" spans="3:7" x14ac:dyDescent="0.2">
      <c r="C3565" s="293"/>
      <c r="D3565" s="280"/>
      <c r="E3565" s="280"/>
      <c r="F3565" s="280"/>
      <c r="G3565" s="293"/>
    </row>
    <row r="3566" spans="3:7" x14ac:dyDescent="0.2">
      <c r="C3566" s="293"/>
      <c r="D3566" s="280"/>
      <c r="E3566" s="280"/>
      <c r="F3566" s="280"/>
      <c r="G3566" s="293"/>
    </row>
    <row r="3567" spans="3:7" x14ac:dyDescent="0.2">
      <c r="C3567" s="293"/>
      <c r="D3567" s="280"/>
      <c r="E3567" s="280"/>
      <c r="F3567" s="280"/>
      <c r="G3567" s="293"/>
    </row>
    <row r="3568" spans="3:7" x14ac:dyDescent="0.2">
      <c r="C3568" s="293"/>
      <c r="D3568" s="280"/>
      <c r="E3568" s="280"/>
      <c r="F3568" s="280"/>
      <c r="G3568" s="293"/>
    </row>
    <row r="3569" spans="3:7" x14ac:dyDescent="0.2">
      <c r="C3569" s="293"/>
      <c r="D3569" s="280"/>
      <c r="E3569" s="280"/>
      <c r="F3569" s="280"/>
      <c r="G3569" s="293"/>
    </row>
    <row r="3570" spans="3:7" x14ac:dyDescent="0.2">
      <c r="C3570" s="293"/>
      <c r="D3570" s="280"/>
      <c r="E3570" s="280"/>
      <c r="F3570" s="280"/>
      <c r="G3570" s="293"/>
    </row>
    <row r="3571" spans="3:7" x14ac:dyDescent="0.2">
      <c r="C3571" s="293"/>
      <c r="D3571" s="280"/>
      <c r="E3571" s="280"/>
      <c r="F3571" s="280"/>
      <c r="G3571" s="293"/>
    </row>
    <row r="3572" spans="3:7" x14ac:dyDescent="0.2">
      <c r="C3572" s="293"/>
      <c r="D3572" s="280"/>
      <c r="E3572" s="280"/>
      <c r="F3572" s="280"/>
      <c r="G3572" s="293"/>
    </row>
    <row r="3573" spans="3:7" x14ac:dyDescent="0.2">
      <c r="C3573" s="293"/>
      <c r="D3573" s="280"/>
      <c r="E3573" s="280"/>
      <c r="F3573" s="280"/>
      <c r="G3573" s="293"/>
    </row>
    <row r="3574" spans="3:7" x14ac:dyDescent="0.2">
      <c r="C3574" s="293"/>
      <c r="D3574" s="280"/>
      <c r="E3574" s="280"/>
      <c r="F3574" s="280"/>
      <c r="G3574" s="293"/>
    </row>
    <row r="3575" spans="3:7" x14ac:dyDescent="0.2">
      <c r="C3575" s="293"/>
      <c r="D3575" s="280"/>
      <c r="E3575" s="280"/>
      <c r="F3575" s="280"/>
      <c r="G3575" s="293"/>
    </row>
    <row r="3576" spans="3:7" x14ac:dyDescent="0.2">
      <c r="C3576" s="293"/>
      <c r="D3576" s="280"/>
      <c r="E3576" s="280"/>
      <c r="F3576" s="280"/>
      <c r="G3576" s="293"/>
    </row>
    <row r="3577" spans="3:7" x14ac:dyDescent="0.2">
      <c r="C3577" s="293"/>
      <c r="D3577" s="280"/>
      <c r="E3577" s="280"/>
      <c r="F3577" s="280"/>
      <c r="G3577" s="293"/>
    </row>
    <row r="3578" spans="3:7" x14ac:dyDescent="0.2">
      <c r="C3578" s="293"/>
      <c r="D3578" s="280"/>
      <c r="E3578" s="280"/>
      <c r="F3578" s="280"/>
      <c r="G3578" s="293"/>
    </row>
    <row r="3579" spans="3:7" x14ac:dyDescent="0.2">
      <c r="C3579" s="293"/>
      <c r="D3579" s="280"/>
      <c r="E3579" s="280"/>
      <c r="F3579" s="280"/>
      <c r="G3579" s="293"/>
    </row>
    <row r="3580" spans="3:7" x14ac:dyDescent="0.2">
      <c r="C3580" s="293"/>
      <c r="D3580" s="280"/>
      <c r="E3580" s="280"/>
      <c r="F3580" s="280"/>
      <c r="G3580" s="293"/>
    </row>
    <row r="3581" spans="3:7" x14ac:dyDescent="0.2">
      <c r="C3581" s="293"/>
      <c r="D3581" s="280"/>
      <c r="E3581" s="280"/>
      <c r="F3581" s="280"/>
      <c r="G3581" s="293"/>
    </row>
    <row r="3582" spans="3:7" x14ac:dyDescent="0.2">
      <c r="C3582" s="293"/>
      <c r="D3582" s="280"/>
      <c r="E3582" s="280"/>
      <c r="F3582" s="280"/>
      <c r="G3582" s="293"/>
    </row>
    <row r="3583" spans="3:7" x14ac:dyDescent="0.2">
      <c r="C3583" s="293"/>
      <c r="D3583" s="280"/>
      <c r="E3583" s="280"/>
      <c r="F3583" s="280"/>
      <c r="G3583" s="293"/>
    </row>
    <row r="3584" spans="3:7" x14ac:dyDescent="0.2">
      <c r="C3584" s="293"/>
      <c r="D3584" s="280"/>
      <c r="E3584" s="280"/>
      <c r="F3584" s="280"/>
      <c r="G3584" s="293"/>
    </row>
    <row r="3585" spans="3:7" x14ac:dyDescent="0.2">
      <c r="C3585" s="293"/>
      <c r="D3585" s="280"/>
      <c r="E3585" s="280"/>
      <c r="F3585" s="280"/>
      <c r="G3585" s="293"/>
    </row>
    <row r="3586" spans="3:7" x14ac:dyDescent="0.2">
      <c r="C3586" s="293"/>
      <c r="D3586" s="280"/>
      <c r="E3586" s="280"/>
      <c r="F3586" s="280"/>
      <c r="G3586" s="293"/>
    </row>
    <row r="3587" spans="3:7" x14ac:dyDescent="0.2">
      <c r="C3587" s="293"/>
      <c r="D3587" s="280"/>
      <c r="E3587" s="280"/>
      <c r="F3587" s="280"/>
      <c r="G3587" s="293"/>
    </row>
    <row r="3588" spans="3:7" x14ac:dyDescent="0.2">
      <c r="C3588" s="293"/>
      <c r="D3588" s="280"/>
      <c r="E3588" s="280"/>
      <c r="F3588" s="280"/>
      <c r="G3588" s="293"/>
    </row>
    <row r="3589" spans="3:7" x14ac:dyDescent="0.2">
      <c r="C3589" s="293"/>
      <c r="D3589" s="280"/>
      <c r="E3589" s="280"/>
      <c r="F3589" s="280"/>
      <c r="G3589" s="293"/>
    </row>
    <row r="3590" spans="3:7" x14ac:dyDescent="0.2">
      <c r="C3590" s="293"/>
      <c r="D3590" s="280"/>
      <c r="E3590" s="280"/>
      <c r="F3590" s="280"/>
      <c r="G3590" s="293"/>
    </row>
    <row r="3591" spans="3:7" x14ac:dyDescent="0.2">
      <c r="C3591" s="293"/>
      <c r="D3591" s="280"/>
      <c r="E3591" s="280"/>
      <c r="F3591" s="280"/>
      <c r="G3591" s="293"/>
    </row>
    <row r="3592" spans="3:7" x14ac:dyDescent="0.2">
      <c r="C3592" s="293"/>
      <c r="D3592" s="280"/>
      <c r="E3592" s="280"/>
      <c r="F3592" s="280"/>
      <c r="G3592" s="293"/>
    </row>
    <row r="3593" spans="3:7" x14ac:dyDescent="0.2">
      <c r="C3593" s="293"/>
      <c r="D3593" s="280"/>
      <c r="E3593" s="280"/>
      <c r="F3593" s="280"/>
      <c r="G3593" s="293"/>
    </row>
    <row r="3594" spans="3:7" x14ac:dyDescent="0.2">
      <c r="C3594" s="293"/>
      <c r="D3594" s="280"/>
      <c r="E3594" s="280"/>
      <c r="F3594" s="280"/>
      <c r="G3594" s="293"/>
    </row>
    <row r="3595" spans="3:7" x14ac:dyDescent="0.2">
      <c r="C3595" s="293"/>
      <c r="D3595" s="280"/>
      <c r="E3595" s="280"/>
      <c r="F3595" s="280"/>
      <c r="G3595" s="293"/>
    </row>
    <row r="3596" spans="3:7" x14ac:dyDescent="0.2">
      <c r="C3596" s="293"/>
      <c r="D3596" s="280"/>
      <c r="E3596" s="280"/>
      <c r="F3596" s="280"/>
      <c r="G3596" s="293"/>
    </row>
    <row r="3597" spans="3:7" x14ac:dyDescent="0.2">
      <c r="C3597" s="293"/>
      <c r="D3597" s="280"/>
      <c r="E3597" s="280"/>
      <c r="F3597" s="280"/>
      <c r="G3597" s="293"/>
    </row>
    <row r="3598" spans="3:7" x14ac:dyDescent="0.2">
      <c r="C3598" s="293"/>
      <c r="D3598" s="280"/>
      <c r="E3598" s="280"/>
      <c r="F3598" s="280"/>
      <c r="G3598" s="293"/>
    </row>
    <row r="3599" spans="3:7" x14ac:dyDescent="0.2">
      <c r="C3599" s="293"/>
      <c r="D3599" s="280"/>
      <c r="E3599" s="280"/>
      <c r="F3599" s="280"/>
      <c r="G3599" s="293"/>
    </row>
    <row r="3600" spans="3:7" x14ac:dyDescent="0.2">
      <c r="C3600" s="293"/>
      <c r="D3600" s="280"/>
      <c r="E3600" s="280"/>
      <c r="F3600" s="280"/>
      <c r="G3600" s="293"/>
    </row>
    <row r="3601" spans="3:7" x14ac:dyDescent="0.2">
      <c r="C3601" s="293"/>
      <c r="D3601" s="280"/>
      <c r="E3601" s="280"/>
      <c r="F3601" s="280"/>
      <c r="G3601" s="293"/>
    </row>
    <row r="3602" spans="3:7" x14ac:dyDescent="0.2">
      <c r="C3602" s="293"/>
      <c r="D3602" s="280"/>
      <c r="E3602" s="280"/>
      <c r="F3602" s="280"/>
      <c r="G3602" s="293"/>
    </row>
    <row r="3603" spans="3:7" x14ac:dyDescent="0.2">
      <c r="C3603" s="293"/>
      <c r="D3603" s="280"/>
      <c r="E3603" s="280"/>
      <c r="F3603" s="280"/>
      <c r="G3603" s="293"/>
    </row>
    <row r="3604" spans="3:7" x14ac:dyDescent="0.2">
      <c r="C3604" s="293"/>
      <c r="D3604" s="280"/>
      <c r="E3604" s="280"/>
      <c r="F3604" s="280"/>
      <c r="G3604" s="293"/>
    </row>
    <row r="3605" spans="3:7" x14ac:dyDescent="0.2">
      <c r="C3605" s="293"/>
      <c r="D3605" s="280"/>
      <c r="E3605" s="280"/>
      <c r="F3605" s="280"/>
      <c r="G3605" s="293"/>
    </row>
    <row r="3606" spans="3:7" x14ac:dyDescent="0.2">
      <c r="C3606" s="293"/>
      <c r="D3606" s="280"/>
      <c r="E3606" s="280"/>
      <c r="F3606" s="280"/>
      <c r="G3606" s="293"/>
    </row>
    <row r="3607" spans="3:7" x14ac:dyDescent="0.2">
      <c r="C3607" s="293"/>
      <c r="D3607" s="280"/>
      <c r="E3607" s="280"/>
      <c r="F3607" s="280"/>
      <c r="G3607" s="293"/>
    </row>
    <row r="3608" spans="3:7" x14ac:dyDescent="0.2">
      <c r="C3608" s="293"/>
      <c r="D3608" s="280"/>
      <c r="E3608" s="280"/>
      <c r="F3608" s="280"/>
      <c r="G3608" s="293"/>
    </row>
    <row r="3609" spans="3:7" x14ac:dyDescent="0.2">
      <c r="C3609" s="293"/>
      <c r="D3609" s="280"/>
      <c r="E3609" s="280"/>
      <c r="F3609" s="280"/>
      <c r="G3609" s="293"/>
    </row>
    <row r="3610" spans="3:7" x14ac:dyDescent="0.2">
      <c r="C3610" s="293"/>
      <c r="D3610" s="280"/>
      <c r="E3610" s="280"/>
      <c r="F3610" s="280"/>
      <c r="G3610" s="293"/>
    </row>
    <row r="3611" spans="3:7" x14ac:dyDescent="0.2">
      <c r="C3611" s="293"/>
      <c r="D3611" s="280"/>
      <c r="E3611" s="280"/>
      <c r="F3611" s="280"/>
      <c r="G3611" s="293"/>
    </row>
    <row r="3612" spans="3:7" x14ac:dyDescent="0.2">
      <c r="C3612" s="293"/>
      <c r="D3612" s="280"/>
      <c r="E3612" s="280"/>
      <c r="F3612" s="280"/>
      <c r="G3612" s="293"/>
    </row>
    <row r="3613" spans="3:7" x14ac:dyDescent="0.2">
      <c r="C3613" s="293"/>
      <c r="D3613" s="280"/>
      <c r="E3613" s="280"/>
      <c r="F3613" s="280"/>
      <c r="G3613" s="293"/>
    </row>
    <row r="3614" spans="3:7" x14ac:dyDescent="0.2">
      <c r="C3614" s="293"/>
      <c r="D3614" s="280"/>
      <c r="E3614" s="280"/>
      <c r="F3614" s="280"/>
      <c r="G3614" s="293"/>
    </row>
    <row r="3615" spans="3:7" x14ac:dyDescent="0.2">
      <c r="C3615" s="293"/>
      <c r="D3615" s="280"/>
      <c r="E3615" s="280"/>
      <c r="F3615" s="280"/>
      <c r="G3615" s="293"/>
    </row>
    <row r="3616" spans="3:7" x14ac:dyDescent="0.2">
      <c r="C3616" s="293"/>
      <c r="D3616" s="280"/>
      <c r="E3616" s="280"/>
      <c r="F3616" s="280"/>
      <c r="G3616" s="293"/>
    </row>
    <row r="3617" spans="3:7" x14ac:dyDescent="0.2">
      <c r="C3617" s="293"/>
      <c r="D3617" s="280"/>
      <c r="E3617" s="280"/>
      <c r="F3617" s="280"/>
      <c r="G3617" s="293"/>
    </row>
    <row r="3618" spans="3:7" x14ac:dyDescent="0.2">
      <c r="C3618" s="293"/>
      <c r="D3618" s="280"/>
      <c r="E3618" s="280"/>
      <c r="F3618" s="280"/>
      <c r="G3618" s="293"/>
    </row>
    <row r="3619" spans="3:7" x14ac:dyDescent="0.2">
      <c r="C3619" s="293"/>
      <c r="D3619" s="280"/>
      <c r="E3619" s="280"/>
      <c r="F3619" s="280"/>
      <c r="G3619" s="293"/>
    </row>
    <row r="3620" spans="3:7" x14ac:dyDescent="0.2">
      <c r="C3620" s="293"/>
      <c r="D3620" s="280"/>
      <c r="E3620" s="280"/>
      <c r="F3620" s="280"/>
      <c r="G3620" s="293"/>
    </row>
    <row r="3621" spans="3:7" x14ac:dyDescent="0.2">
      <c r="C3621" s="293"/>
      <c r="D3621" s="280"/>
      <c r="E3621" s="280"/>
      <c r="F3621" s="280"/>
      <c r="G3621" s="293"/>
    </row>
    <row r="3622" spans="3:7" x14ac:dyDescent="0.2">
      <c r="C3622" s="293"/>
      <c r="D3622" s="280"/>
      <c r="E3622" s="280"/>
      <c r="F3622" s="280"/>
      <c r="G3622" s="293"/>
    </row>
    <row r="3623" spans="3:7" x14ac:dyDescent="0.2">
      <c r="C3623" s="293"/>
      <c r="D3623" s="280"/>
      <c r="E3623" s="280"/>
      <c r="F3623" s="280"/>
      <c r="G3623" s="293"/>
    </row>
    <row r="3624" spans="3:7" x14ac:dyDescent="0.2">
      <c r="C3624" s="293"/>
      <c r="D3624" s="280"/>
      <c r="E3624" s="280"/>
      <c r="F3624" s="280"/>
      <c r="G3624" s="293"/>
    </row>
    <row r="3625" spans="3:7" x14ac:dyDescent="0.2">
      <c r="C3625" s="293"/>
      <c r="D3625" s="280"/>
      <c r="E3625" s="280"/>
      <c r="F3625" s="280"/>
      <c r="G3625" s="293"/>
    </row>
    <row r="3626" spans="3:7" x14ac:dyDescent="0.2">
      <c r="C3626" s="293"/>
      <c r="D3626" s="280"/>
      <c r="E3626" s="280"/>
      <c r="F3626" s="280"/>
      <c r="G3626" s="293"/>
    </row>
    <row r="3627" spans="3:7" x14ac:dyDescent="0.2">
      <c r="C3627" s="293"/>
      <c r="D3627" s="280"/>
      <c r="E3627" s="280"/>
      <c r="F3627" s="280"/>
      <c r="G3627" s="293"/>
    </row>
    <row r="3628" spans="3:7" x14ac:dyDescent="0.2">
      <c r="C3628" s="293"/>
      <c r="D3628" s="280"/>
      <c r="E3628" s="280"/>
      <c r="F3628" s="280"/>
      <c r="G3628" s="293"/>
    </row>
    <row r="3629" spans="3:7" x14ac:dyDescent="0.2">
      <c r="C3629" s="293"/>
      <c r="D3629" s="280"/>
      <c r="E3629" s="280"/>
      <c r="F3629" s="280"/>
      <c r="G3629" s="293"/>
    </row>
    <row r="3630" spans="3:7" x14ac:dyDescent="0.2">
      <c r="C3630" s="293"/>
      <c r="D3630" s="280"/>
      <c r="E3630" s="280"/>
      <c r="F3630" s="280"/>
      <c r="G3630" s="293"/>
    </row>
    <row r="3631" spans="3:7" x14ac:dyDescent="0.2">
      <c r="C3631" s="293"/>
      <c r="D3631" s="280"/>
      <c r="E3631" s="280"/>
      <c r="F3631" s="280"/>
      <c r="G3631" s="293"/>
    </row>
    <row r="3632" spans="3:7" x14ac:dyDescent="0.2">
      <c r="C3632" s="293"/>
      <c r="D3632" s="280"/>
      <c r="E3632" s="280"/>
      <c r="F3632" s="280"/>
      <c r="G3632" s="293"/>
    </row>
    <row r="3633" spans="3:7" x14ac:dyDescent="0.2">
      <c r="C3633" s="293"/>
      <c r="D3633" s="280"/>
      <c r="E3633" s="280"/>
      <c r="F3633" s="280"/>
      <c r="G3633" s="293"/>
    </row>
    <row r="3634" spans="3:7" x14ac:dyDescent="0.2">
      <c r="C3634" s="293"/>
      <c r="D3634" s="280"/>
      <c r="E3634" s="280"/>
      <c r="F3634" s="280"/>
      <c r="G3634" s="293"/>
    </row>
    <row r="3635" spans="3:7" x14ac:dyDescent="0.2">
      <c r="C3635" s="293"/>
      <c r="D3635" s="280"/>
      <c r="E3635" s="280"/>
      <c r="F3635" s="280"/>
      <c r="G3635" s="293"/>
    </row>
    <row r="3636" spans="3:7" x14ac:dyDescent="0.2">
      <c r="C3636" s="293"/>
      <c r="D3636" s="280"/>
      <c r="E3636" s="280"/>
      <c r="F3636" s="280"/>
      <c r="G3636" s="293"/>
    </row>
    <row r="3637" spans="3:7" x14ac:dyDescent="0.2">
      <c r="C3637" s="293"/>
      <c r="D3637" s="280"/>
      <c r="E3637" s="280"/>
      <c r="F3637" s="280"/>
      <c r="G3637" s="293"/>
    </row>
    <row r="3638" spans="3:7" x14ac:dyDescent="0.2">
      <c r="C3638" s="293"/>
      <c r="D3638" s="280"/>
      <c r="E3638" s="280"/>
      <c r="F3638" s="280"/>
      <c r="G3638" s="293"/>
    </row>
    <row r="3639" spans="3:7" x14ac:dyDescent="0.2">
      <c r="C3639" s="293"/>
      <c r="D3639" s="280"/>
      <c r="E3639" s="280"/>
      <c r="F3639" s="280"/>
      <c r="G3639" s="293"/>
    </row>
    <row r="3640" spans="3:7" x14ac:dyDescent="0.2">
      <c r="C3640" s="293"/>
      <c r="D3640" s="280"/>
      <c r="E3640" s="280"/>
      <c r="F3640" s="280"/>
      <c r="G3640" s="293"/>
    </row>
    <row r="3641" spans="3:7" x14ac:dyDescent="0.2">
      <c r="C3641" s="293"/>
      <c r="D3641" s="280"/>
      <c r="E3641" s="280"/>
      <c r="F3641" s="280"/>
      <c r="G3641" s="293"/>
    </row>
    <row r="3642" spans="3:7" x14ac:dyDescent="0.2">
      <c r="C3642" s="293"/>
      <c r="D3642" s="280"/>
      <c r="E3642" s="280"/>
      <c r="F3642" s="280"/>
      <c r="G3642" s="293"/>
    </row>
    <row r="3643" spans="3:7" x14ac:dyDescent="0.2">
      <c r="C3643" s="293"/>
      <c r="D3643" s="280"/>
      <c r="E3643" s="280"/>
      <c r="F3643" s="280"/>
      <c r="G3643" s="293"/>
    </row>
    <row r="3644" spans="3:7" x14ac:dyDescent="0.2">
      <c r="C3644" s="293"/>
      <c r="D3644" s="280"/>
      <c r="E3644" s="280"/>
      <c r="F3644" s="280"/>
      <c r="G3644" s="293"/>
    </row>
    <row r="3645" spans="3:7" x14ac:dyDescent="0.2">
      <c r="C3645" s="293"/>
      <c r="D3645" s="280"/>
      <c r="E3645" s="280"/>
      <c r="F3645" s="280"/>
      <c r="G3645" s="293"/>
    </row>
    <row r="3646" spans="3:7" x14ac:dyDescent="0.2">
      <c r="C3646" s="293"/>
      <c r="D3646" s="280"/>
      <c r="E3646" s="280"/>
      <c r="F3646" s="280"/>
      <c r="G3646" s="293"/>
    </row>
    <row r="3647" spans="3:7" x14ac:dyDescent="0.2">
      <c r="C3647" s="293"/>
      <c r="D3647" s="280"/>
      <c r="E3647" s="280"/>
      <c r="F3647" s="280"/>
      <c r="G3647" s="293"/>
    </row>
    <row r="3648" spans="3:7" x14ac:dyDescent="0.2">
      <c r="C3648" s="293"/>
      <c r="D3648" s="280"/>
      <c r="E3648" s="280"/>
      <c r="F3648" s="280"/>
      <c r="G3648" s="293"/>
    </row>
    <row r="3649" spans="3:7" x14ac:dyDescent="0.2">
      <c r="C3649" s="293"/>
      <c r="D3649" s="280"/>
      <c r="E3649" s="280"/>
      <c r="F3649" s="280"/>
      <c r="G3649" s="293"/>
    </row>
    <row r="3650" spans="3:7" x14ac:dyDescent="0.2">
      <c r="C3650" s="293"/>
      <c r="D3650" s="280"/>
      <c r="E3650" s="280"/>
      <c r="F3650" s="280"/>
      <c r="G3650" s="293"/>
    </row>
    <row r="3651" spans="3:7" x14ac:dyDescent="0.2">
      <c r="C3651" s="293"/>
      <c r="D3651" s="280"/>
      <c r="E3651" s="280"/>
      <c r="F3651" s="280"/>
      <c r="G3651" s="293"/>
    </row>
    <row r="3652" spans="3:7" x14ac:dyDescent="0.2">
      <c r="C3652" s="293"/>
      <c r="D3652" s="280"/>
      <c r="E3652" s="280"/>
      <c r="F3652" s="280"/>
      <c r="G3652" s="293"/>
    </row>
    <row r="3653" spans="3:7" x14ac:dyDescent="0.2">
      <c r="C3653" s="293"/>
      <c r="D3653" s="280"/>
      <c r="E3653" s="280"/>
      <c r="F3653" s="280"/>
      <c r="G3653" s="293"/>
    </row>
    <row r="3654" spans="3:7" x14ac:dyDescent="0.2">
      <c r="C3654" s="293"/>
      <c r="D3654" s="280"/>
      <c r="E3654" s="280"/>
      <c r="F3654" s="280"/>
      <c r="G3654" s="293"/>
    </row>
    <row r="3655" spans="3:7" x14ac:dyDescent="0.2">
      <c r="C3655" s="293"/>
      <c r="D3655" s="280"/>
      <c r="E3655" s="280"/>
      <c r="F3655" s="280"/>
      <c r="G3655" s="293"/>
    </row>
    <row r="3656" spans="3:7" x14ac:dyDescent="0.2">
      <c r="C3656" s="293"/>
      <c r="D3656" s="280"/>
      <c r="E3656" s="280"/>
      <c r="F3656" s="280"/>
      <c r="G3656" s="293"/>
    </row>
    <row r="3657" spans="3:7" x14ac:dyDescent="0.2">
      <c r="C3657" s="293"/>
      <c r="D3657" s="280"/>
      <c r="E3657" s="280"/>
      <c r="F3657" s="280"/>
      <c r="G3657" s="293"/>
    </row>
    <row r="3658" spans="3:7" x14ac:dyDescent="0.2">
      <c r="C3658" s="293"/>
      <c r="D3658" s="280"/>
      <c r="E3658" s="280"/>
      <c r="F3658" s="280"/>
      <c r="G3658" s="293"/>
    </row>
    <row r="3659" spans="3:7" x14ac:dyDescent="0.2">
      <c r="C3659" s="293"/>
      <c r="D3659" s="280"/>
      <c r="E3659" s="280"/>
      <c r="F3659" s="280"/>
      <c r="G3659" s="293"/>
    </row>
    <row r="3660" spans="3:7" x14ac:dyDescent="0.2">
      <c r="C3660" s="293"/>
      <c r="D3660" s="280"/>
      <c r="E3660" s="280"/>
      <c r="F3660" s="280"/>
      <c r="G3660" s="293"/>
    </row>
    <row r="3661" spans="3:7" x14ac:dyDescent="0.2">
      <c r="C3661" s="293"/>
      <c r="D3661" s="280"/>
      <c r="E3661" s="280"/>
      <c r="F3661" s="280"/>
      <c r="G3661" s="293"/>
    </row>
    <row r="3662" spans="3:7" x14ac:dyDescent="0.2">
      <c r="C3662" s="293"/>
      <c r="D3662" s="280"/>
      <c r="E3662" s="280"/>
      <c r="F3662" s="280"/>
      <c r="G3662" s="293"/>
    </row>
    <row r="3663" spans="3:7" x14ac:dyDescent="0.2">
      <c r="C3663" s="293"/>
      <c r="D3663" s="280"/>
      <c r="E3663" s="280"/>
      <c r="F3663" s="280"/>
      <c r="G3663" s="293"/>
    </row>
    <row r="3664" spans="3:7" x14ac:dyDescent="0.2">
      <c r="C3664" s="293"/>
      <c r="D3664" s="280"/>
      <c r="E3664" s="280"/>
      <c r="F3664" s="280"/>
      <c r="G3664" s="293"/>
    </row>
    <row r="3665" spans="3:7" x14ac:dyDescent="0.2">
      <c r="C3665" s="293"/>
      <c r="D3665" s="280"/>
      <c r="E3665" s="280"/>
      <c r="F3665" s="280"/>
      <c r="G3665" s="293"/>
    </row>
    <row r="3666" spans="3:7" x14ac:dyDescent="0.2">
      <c r="C3666" s="293"/>
      <c r="D3666" s="280"/>
      <c r="E3666" s="280"/>
      <c r="F3666" s="280"/>
      <c r="G3666" s="293"/>
    </row>
    <row r="3667" spans="3:7" x14ac:dyDescent="0.2">
      <c r="C3667" s="293"/>
      <c r="D3667" s="280"/>
      <c r="E3667" s="280"/>
      <c r="F3667" s="280"/>
      <c r="G3667" s="293"/>
    </row>
    <row r="3668" spans="3:7" x14ac:dyDescent="0.2">
      <c r="C3668" s="293"/>
      <c r="D3668" s="280"/>
      <c r="E3668" s="280"/>
      <c r="F3668" s="280"/>
      <c r="G3668" s="293"/>
    </row>
    <row r="3669" spans="3:7" x14ac:dyDescent="0.2">
      <c r="C3669" s="293"/>
      <c r="D3669" s="280"/>
      <c r="E3669" s="280"/>
      <c r="F3669" s="280"/>
      <c r="G3669" s="293"/>
    </row>
    <row r="3670" spans="3:7" x14ac:dyDescent="0.2">
      <c r="C3670" s="293"/>
      <c r="D3670" s="280"/>
      <c r="E3670" s="280"/>
      <c r="F3670" s="280"/>
      <c r="G3670" s="293"/>
    </row>
    <row r="3671" spans="3:7" x14ac:dyDescent="0.2">
      <c r="C3671" s="293"/>
      <c r="D3671" s="280"/>
      <c r="E3671" s="280"/>
      <c r="F3671" s="280"/>
      <c r="G3671" s="293"/>
    </row>
    <row r="3672" spans="3:7" x14ac:dyDescent="0.2">
      <c r="C3672" s="293"/>
      <c r="D3672" s="280"/>
      <c r="E3672" s="280"/>
      <c r="F3672" s="280"/>
      <c r="G3672" s="293"/>
    </row>
    <row r="3673" spans="3:7" x14ac:dyDescent="0.2">
      <c r="C3673" s="293"/>
      <c r="D3673" s="280"/>
      <c r="E3673" s="280"/>
      <c r="F3673" s="280"/>
      <c r="G3673" s="293"/>
    </row>
    <row r="3674" spans="3:7" x14ac:dyDescent="0.2">
      <c r="C3674" s="293"/>
      <c r="D3674" s="280"/>
      <c r="E3674" s="280"/>
      <c r="F3674" s="280"/>
      <c r="G3674" s="293"/>
    </row>
    <row r="3675" spans="3:7" x14ac:dyDescent="0.2">
      <c r="C3675" s="293"/>
      <c r="D3675" s="280"/>
      <c r="E3675" s="280"/>
      <c r="F3675" s="280"/>
      <c r="G3675" s="293"/>
    </row>
    <row r="3676" spans="3:7" x14ac:dyDescent="0.2">
      <c r="C3676" s="293"/>
      <c r="D3676" s="280"/>
      <c r="E3676" s="280"/>
      <c r="F3676" s="280"/>
      <c r="G3676" s="293"/>
    </row>
    <row r="3677" spans="3:7" x14ac:dyDescent="0.2">
      <c r="C3677" s="293"/>
      <c r="D3677" s="280"/>
      <c r="E3677" s="280"/>
      <c r="F3677" s="280"/>
      <c r="G3677" s="293"/>
    </row>
    <row r="3678" spans="3:7" x14ac:dyDescent="0.2">
      <c r="C3678" s="293"/>
      <c r="D3678" s="280"/>
      <c r="E3678" s="280"/>
      <c r="F3678" s="280"/>
      <c r="G3678" s="293"/>
    </row>
    <row r="3679" spans="3:7" x14ac:dyDescent="0.2">
      <c r="C3679" s="293"/>
      <c r="D3679" s="280"/>
      <c r="E3679" s="280"/>
      <c r="F3679" s="280"/>
      <c r="G3679" s="293"/>
    </row>
    <row r="3680" spans="3:7" x14ac:dyDescent="0.2">
      <c r="C3680" s="293"/>
      <c r="D3680" s="280"/>
      <c r="E3680" s="280"/>
      <c r="F3680" s="280"/>
      <c r="G3680" s="293"/>
    </row>
    <row r="3681" spans="3:7" x14ac:dyDescent="0.2">
      <c r="C3681" s="293"/>
      <c r="D3681" s="280"/>
      <c r="E3681" s="280"/>
      <c r="F3681" s="280"/>
      <c r="G3681" s="293"/>
    </row>
    <row r="3682" spans="3:7" x14ac:dyDescent="0.2">
      <c r="C3682" s="293"/>
      <c r="D3682" s="280"/>
      <c r="E3682" s="280"/>
      <c r="F3682" s="280"/>
      <c r="G3682" s="293"/>
    </row>
    <row r="3683" spans="3:7" x14ac:dyDescent="0.2">
      <c r="C3683" s="293"/>
      <c r="D3683" s="280"/>
      <c r="E3683" s="280"/>
      <c r="F3683" s="280"/>
      <c r="G3683" s="293"/>
    </row>
    <row r="3684" spans="3:7" x14ac:dyDescent="0.2">
      <c r="C3684" s="293"/>
      <c r="D3684" s="280"/>
      <c r="E3684" s="280"/>
      <c r="F3684" s="280"/>
      <c r="G3684" s="293"/>
    </row>
    <row r="3685" spans="3:7" x14ac:dyDescent="0.2">
      <c r="C3685" s="293"/>
      <c r="D3685" s="280"/>
      <c r="E3685" s="280"/>
      <c r="F3685" s="280"/>
      <c r="G3685" s="293"/>
    </row>
    <row r="3686" spans="3:7" x14ac:dyDescent="0.2">
      <c r="C3686" s="293"/>
      <c r="D3686" s="280"/>
      <c r="E3686" s="280"/>
      <c r="F3686" s="280"/>
      <c r="G3686" s="293"/>
    </row>
    <row r="3687" spans="3:7" x14ac:dyDescent="0.2">
      <c r="C3687" s="293"/>
      <c r="D3687" s="280"/>
      <c r="E3687" s="280"/>
      <c r="F3687" s="280"/>
      <c r="G3687" s="293"/>
    </row>
    <row r="3688" spans="3:7" x14ac:dyDescent="0.2">
      <c r="C3688" s="293"/>
      <c r="D3688" s="280"/>
      <c r="E3688" s="280"/>
      <c r="F3688" s="280"/>
      <c r="G3688" s="293"/>
    </row>
    <row r="3689" spans="3:7" x14ac:dyDescent="0.2">
      <c r="C3689" s="293"/>
      <c r="D3689" s="280"/>
      <c r="E3689" s="280"/>
      <c r="F3689" s="280"/>
      <c r="G3689" s="293"/>
    </row>
    <row r="3690" spans="3:7" x14ac:dyDescent="0.2">
      <c r="C3690" s="293"/>
      <c r="D3690" s="280"/>
      <c r="E3690" s="280"/>
      <c r="F3690" s="280"/>
      <c r="G3690" s="293"/>
    </row>
    <row r="3691" spans="3:7" x14ac:dyDescent="0.2">
      <c r="C3691" s="293"/>
      <c r="D3691" s="280"/>
      <c r="E3691" s="280"/>
      <c r="F3691" s="280"/>
      <c r="G3691" s="293"/>
    </row>
    <row r="3692" spans="3:7" x14ac:dyDescent="0.2">
      <c r="C3692" s="293"/>
      <c r="D3692" s="280"/>
      <c r="E3692" s="280"/>
      <c r="F3692" s="280"/>
      <c r="G3692" s="293"/>
    </row>
    <row r="3693" spans="3:7" x14ac:dyDescent="0.2">
      <c r="C3693" s="293"/>
      <c r="D3693" s="280"/>
      <c r="E3693" s="280"/>
      <c r="F3693" s="280"/>
      <c r="G3693" s="293"/>
    </row>
    <row r="3694" spans="3:7" x14ac:dyDescent="0.2">
      <c r="C3694" s="293"/>
      <c r="D3694" s="280"/>
      <c r="E3694" s="280"/>
      <c r="F3694" s="280"/>
      <c r="G3694" s="293"/>
    </row>
    <row r="3695" spans="3:7" x14ac:dyDescent="0.2">
      <c r="C3695" s="293"/>
      <c r="D3695" s="280"/>
      <c r="E3695" s="280"/>
      <c r="F3695" s="280"/>
      <c r="G3695" s="293"/>
    </row>
    <row r="3696" spans="3:7" x14ac:dyDescent="0.2">
      <c r="C3696" s="293"/>
      <c r="D3696" s="280"/>
      <c r="E3696" s="280"/>
      <c r="F3696" s="280"/>
      <c r="G3696" s="293"/>
    </row>
    <row r="3697" spans="3:7" x14ac:dyDescent="0.2">
      <c r="C3697" s="293"/>
      <c r="D3697" s="280"/>
      <c r="E3697" s="280"/>
      <c r="F3697" s="280"/>
      <c r="G3697" s="293"/>
    </row>
    <row r="3698" spans="3:7" x14ac:dyDescent="0.2">
      <c r="C3698" s="293"/>
      <c r="D3698" s="280"/>
      <c r="E3698" s="280"/>
      <c r="F3698" s="280"/>
      <c r="G3698" s="293"/>
    </row>
    <row r="3699" spans="3:7" x14ac:dyDescent="0.2">
      <c r="C3699" s="293"/>
      <c r="D3699" s="280"/>
      <c r="E3699" s="280"/>
      <c r="F3699" s="280"/>
      <c r="G3699" s="293"/>
    </row>
    <row r="3700" spans="3:7" x14ac:dyDescent="0.2">
      <c r="C3700" s="293"/>
      <c r="D3700" s="280"/>
      <c r="E3700" s="280"/>
      <c r="F3700" s="280"/>
      <c r="G3700" s="293"/>
    </row>
    <row r="3701" spans="3:7" x14ac:dyDescent="0.2">
      <c r="C3701" s="293"/>
      <c r="D3701" s="280"/>
      <c r="E3701" s="280"/>
      <c r="F3701" s="280"/>
      <c r="G3701" s="293"/>
    </row>
    <row r="3702" spans="3:7" x14ac:dyDescent="0.2">
      <c r="C3702" s="293"/>
      <c r="D3702" s="280"/>
      <c r="E3702" s="280"/>
      <c r="F3702" s="280"/>
      <c r="G3702" s="293"/>
    </row>
    <row r="3703" spans="3:7" x14ac:dyDescent="0.2">
      <c r="C3703" s="293"/>
      <c r="D3703" s="280"/>
      <c r="E3703" s="280"/>
      <c r="F3703" s="280"/>
      <c r="G3703" s="293"/>
    </row>
    <row r="3704" spans="3:7" x14ac:dyDescent="0.2">
      <c r="C3704" s="293"/>
      <c r="D3704" s="280"/>
      <c r="E3704" s="280"/>
      <c r="F3704" s="280"/>
      <c r="G3704" s="293"/>
    </row>
    <row r="3705" spans="3:7" x14ac:dyDescent="0.2">
      <c r="C3705" s="293"/>
      <c r="D3705" s="280"/>
      <c r="E3705" s="280"/>
      <c r="F3705" s="280"/>
      <c r="G3705" s="293"/>
    </row>
    <row r="3706" spans="3:7" x14ac:dyDescent="0.2">
      <c r="C3706" s="293"/>
      <c r="D3706" s="280"/>
      <c r="E3706" s="280"/>
      <c r="F3706" s="280"/>
      <c r="G3706" s="293"/>
    </row>
    <row r="3707" spans="3:7" x14ac:dyDescent="0.2">
      <c r="C3707" s="293"/>
      <c r="D3707" s="280"/>
      <c r="E3707" s="280"/>
      <c r="F3707" s="280"/>
      <c r="G3707" s="293"/>
    </row>
    <row r="3708" spans="3:7" x14ac:dyDescent="0.2">
      <c r="C3708" s="293"/>
      <c r="D3708" s="280"/>
      <c r="E3708" s="280"/>
      <c r="F3708" s="280"/>
      <c r="G3708" s="293"/>
    </row>
    <row r="3709" spans="3:7" x14ac:dyDescent="0.2">
      <c r="C3709" s="293"/>
      <c r="D3709" s="280"/>
      <c r="E3709" s="280"/>
      <c r="F3709" s="280"/>
      <c r="G3709" s="293"/>
    </row>
    <row r="3710" spans="3:7" x14ac:dyDescent="0.2">
      <c r="C3710" s="293"/>
      <c r="D3710" s="280"/>
      <c r="E3710" s="280"/>
      <c r="F3710" s="280"/>
      <c r="G3710" s="293"/>
    </row>
    <row r="3711" spans="3:7" x14ac:dyDescent="0.2">
      <c r="C3711" s="293"/>
      <c r="D3711" s="280"/>
      <c r="E3711" s="280"/>
      <c r="F3711" s="280"/>
      <c r="G3711" s="293"/>
    </row>
    <row r="3712" spans="3:7" x14ac:dyDescent="0.2">
      <c r="C3712" s="293"/>
      <c r="D3712" s="280"/>
      <c r="E3712" s="280"/>
      <c r="F3712" s="280"/>
      <c r="G3712" s="293"/>
    </row>
    <row r="3713" spans="3:7" x14ac:dyDescent="0.2">
      <c r="C3713" s="293"/>
      <c r="D3713" s="280"/>
      <c r="E3713" s="280"/>
      <c r="F3713" s="280"/>
      <c r="G3713" s="293"/>
    </row>
    <row r="3714" spans="3:7" x14ac:dyDescent="0.2">
      <c r="C3714" s="293"/>
      <c r="D3714" s="280"/>
      <c r="E3714" s="280"/>
      <c r="F3714" s="280"/>
      <c r="G3714" s="293"/>
    </row>
    <row r="3715" spans="3:7" x14ac:dyDescent="0.2">
      <c r="C3715" s="293"/>
      <c r="D3715" s="280"/>
      <c r="E3715" s="280"/>
      <c r="F3715" s="280"/>
      <c r="G3715" s="293"/>
    </row>
    <row r="3716" spans="3:7" x14ac:dyDescent="0.2">
      <c r="C3716" s="293"/>
      <c r="D3716" s="280"/>
      <c r="E3716" s="280"/>
      <c r="F3716" s="280"/>
      <c r="G3716" s="293"/>
    </row>
    <row r="3717" spans="3:7" x14ac:dyDescent="0.2">
      <c r="C3717" s="293"/>
      <c r="D3717" s="280"/>
      <c r="E3717" s="280"/>
      <c r="F3717" s="280"/>
      <c r="G3717" s="293"/>
    </row>
    <row r="3718" spans="3:7" x14ac:dyDescent="0.2">
      <c r="C3718" s="293"/>
      <c r="D3718" s="280"/>
      <c r="E3718" s="280"/>
      <c r="F3718" s="280"/>
      <c r="G3718" s="293"/>
    </row>
    <row r="3719" spans="3:7" x14ac:dyDescent="0.2">
      <c r="C3719" s="293"/>
      <c r="D3719" s="280"/>
      <c r="E3719" s="280"/>
      <c r="F3719" s="280"/>
      <c r="G3719" s="293"/>
    </row>
    <row r="3720" spans="3:7" x14ac:dyDescent="0.2">
      <c r="C3720" s="293"/>
      <c r="D3720" s="280"/>
      <c r="E3720" s="280"/>
      <c r="F3720" s="280"/>
      <c r="G3720" s="293"/>
    </row>
    <row r="3721" spans="3:7" x14ac:dyDescent="0.2">
      <c r="C3721" s="293"/>
      <c r="D3721" s="280"/>
      <c r="E3721" s="280"/>
      <c r="F3721" s="280"/>
      <c r="G3721" s="293"/>
    </row>
    <row r="3722" spans="3:7" x14ac:dyDescent="0.2">
      <c r="C3722" s="293"/>
      <c r="D3722" s="280"/>
      <c r="E3722" s="280"/>
      <c r="F3722" s="280"/>
      <c r="G3722" s="293"/>
    </row>
    <row r="3723" spans="3:7" x14ac:dyDescent="0.2">
      <c r="C3723" s="293"/>
      <c r="D3723" s="280"/>
      <c r="E3723" s="280"/>
      <c r="F3723" s="280"/>
      <c r="G3723" s="293"/>
    </row>
    <row r="3724" spans="3:7" x14ac:dyDescent="0.2">
      <c r="C3724" s="293"/>
      <c r="D3724" s="280"/>
      <c r="E3724" s="280"/>
      <c r="F3724" s="280"/>
      <c r="G3724" s="293"/>
    </row>
    <row r="3725" spans="3:7" x14ac:dyDescent="0.2">
      <c r="C3725" s="293"/>
      <c r="D3725" s="280"/>
      <c r="E3725" s="280"/>
      <c r="F3725" s="280"/>
      <c r="G3725" s="293"/>
    </row>
    <row r="3726" spans="3:7" x14ac:dyDescent="0.2">
      <c r="C3726" s="293"/>
      <c r="D3726" s="280"/>
      <c r="E3726" s="280"/>
      <c r="F3726" s="280"/>
      <c r="G3726" s="293"/>
    </row>
    <row r="3727" spans="3:7" x14ac:dyDescent="0.2">
      <c r="C3727" s="293"/>
      <c r="D3727" s="280"/>
      <c r="E3727" s="280"/>
      <c r="F3727" s="280"/>
      <c r="G3727" s="293"/>
    </row>
    <row r="3728" spans="3:7" x14ac:dyDescent="0.2">
      <c r="C3728" s="293"/>
      <c r="D3728" s="280"/>
      <c r="E3728" s="280"/>
      <c r="F3728" s="280"/>
      <c r="G3728" s="293"/>
    </row>
    <row r="3729" spans="3:7" x14ac:dyDescent="0.2">
      <c r="C3729" s="293"/>
      <c r="D3729" s="280"/>
      <c r="E3729" s="280"/>
      <c r="F3729" s="280"/>
      <c r="G3729" s="293"/>
    </row>
    <row r="3730" spans="3:7" x14ac:dyDescent="0.2">
      <c r="C3730" s="293"/>
      <c r="D3730" s="280"/>
      <c r="E3730" s="280"/>
      <c r="F3730" s="280"/>
      <c r="G3730" s="293"/>
    </row>
    <row r="3731" spans="3:7" x14ac:dyDescent="0.2">
      <c r="C3731" s="293"/>
      <c r="D3731" s="280"/>
      <c r="E3731" s="280"/>
      <c r="F3731" s="280"/>
      <c r="G3731" s="293"/>
    </row>
    <row r="3732" spans="3:7" x14ac:dyDescent="0.2">
      <c r="C3732" s="293"/>
      <c r="D3732" s="280"/>
      <c r="E3732" s="280"/>
      <c r="F3732" s="280"/>
      <c r="G3732" s="293"/>
    </row>
    <row r="3733" spans="3:7" x14ac:dyDescent="0.2">
      <c r="C3733" s="293"/>
      <c r="D3733" s="280"/>
      <c r="E3733" s="280"/>
      <c r="F3733" s="280"/>
      <c r="G3733" s="293"/>
    </row>
    <row r="3734" spans="3:7" x14ac:dyDescent="0.2">
      <c r="C3734" s="293"/>
      <c r="D3734" s="280"/>
      <c r="E3734" s="280"/>
      <c r="F3734" s="280"/>
      <c r="G3734" s="293"/>
    </row>
    <row r="3735" spans="3:7" x14ac:dyDescent="0.2">
      <c r="C3735" s="293"/>
      <c r="D3735" s="280"/>
      <c r="E3735" s="280"/>
      <c r="F3735" s="280"/>
      <c r="G3735" s="293"/>
    </row>
    <row r="3736" spans="3:7" x14ac:dyDescent="0.2">
      <c r="C3736" s="293"/>
      <c r="D3736" s="280"/>
      <c r="E3736" s="280"/>
      <c r="F3736" s="280"/>
      <c r="G3736" s="293"/>
    </row>
    <row r="3737" spans="3:7" x14ac:dyDescent="0.2">
      <c r="C3737" s="293"/>
      <c r="D3737" s="280"/>
      <c r="E3737" s="280"/>
      <c r="F3737" s="280"/>
      <c r="G3737" s="293"/>
    </row>
    <row r="3738" spans="3:7" x14ac:dyDescent="0.2">
      <c r="C3738" s="293"/>
      <c r="D3738" s="280"/>
      <c r="E3738" s="280"/>
      <c r="F3738" s="280"/>
      <c r="G3738" s="293"/>
    </row>
    <row r="3739" spans="3:7" x14ac:dyDescent="0.2">
      <c r="C3739" s="293"/>
      <c r="D3739" s="280"/>
      <c r="E3739" s="280"/>
      <c r="F3739" s="280"/>
      <c r="G3739" s="293"/>
    </row>
    <row r="3740" spans="3:7" x14ac:dyDescent="0.2">
      <c r="C3740" s="293"/>
      <c r="D3740" s="280"/>
      <c r="E3740" s="280"/>
      <c r="F3740" s="280"/>
      <c r="G3740" s="293"/>
    </row>
    <row r="3741" spans="3:7" x14ac:dyDescent="0.2">
      <c r="C3741" s="293"/>
      <c r="D3741" s="280"/>
      <c r="E3741" s="280"/>
      <c r="F3741" s="280"/>
      <c r="G3741" s="293"/>
    </row>
    <row r="3742" spans="3:7" x14ac:dyDescent="0.2">
      <c r="C3742" s="293"/>
      <c r="D3742" s="280"/>
      <c r="E3742" s="280"/>
      <c r="F3742" s="280"/>
      <c r="G3742" s="293"/>
    </row>
    <row r="3743" spans="3:7" x14ac:dyDescent="0.2">
      <c r="C3743" s="293"/>
      <c r="D3743" s="280"/>
      <c r="E3743" s="280"/>
      <c r="F3743" s="280"/>
      <c r="G3743" s="293"/>
    </row>
    <row r="3744" spans="3:7" x14ac:dyDescent="0.2">
      <c r="C3744" s="293"/>
      <c r="D3744" s="280"/>
      <c r="E3744" s="280"/>
      <c r="F3744" s="280"/>
      <c r="G3744" s="293"/>
    </row>
    <row r="3745" spans="3:7" x14ac:dyDescent="0.2">
      <c r="C3745" s="293"/>
      <c r="D3745" s="280"/>
      <c r="E3745" s="280"/>
      <c r="F3745" s="280"/>
      <c r="G3745" s="293"/>
    </row>
    <row r="3746" spans="3:7" x14ac:dyDescent="0.2">
      <c r="C3746" s="293"/>
      <c r="D3746" s="280"/>
      <c r="E3746" s="280"/>
      <c r="F3746" s="280"/>
      <c r="G3746" s="293"/>
    </row>
    <row r="3747" spans="3:7" x14ac:dyDescent="0.2">
      <c r="C3747" s="293"/>
      <c r="D3747" s="280"/>
      <c r="E3747" s="280"/>
      <c r="F3747" s="280"/>
      <c r="G3747" s="293"/>
    </row>
    <row r="3748" spans="3:7" x14ac:dyDescent="0.2">
      <c r="C3748" s="293"/>
      <c r="D3748" s="280"/>
      <c r="E3748" s="280"/>
      <c r="F3748" s="280"/>
      <c r="G3748" s="293"/>
    </row>
    <row r="3749" spans="3:7" x14ac:dyDescent="0.2">
      <c r="C3749" s="293"/>
      <c r="D3749" s="280"/>
      <c r="E3749" s="280"/>
      <c r="F3749" s="280"/>
      <c r="G3749" s="293"/>
    </row>
    <row r="3750" spans="3:7" x14ac:dyDescent="0.2">
      <c r="C3750" s="293"/>
      <c r="D3750" s="280"/>
      <c r="E3750" s="280"/>
      <c r="F3750" s="280"/>
      <c r="G3750" s="293"/>
    </row>
    <row r="3751" spans="3:7" x14ac:dyDescent="0.2">
      <c r="C3751" s="293"/>
      <c r="D3751" s="280"/>
      <c r="E3751" s="280"/>
      <c r="F3751" s="280"/>
      <c r="G3751" s="293"/>
    </row>
    <row r="3752" spans="3:7" x14ac:dyDescent="0.2">
      <c r="C3752" s="293"/>
      <c r="D3752" s="280"/>
      <c r="E3752" s="280"/>
      <c r="F3752" s="280"/>
      <c r="G3752" s="293"/>
    </row>
    <row r="3753" spans="3:7" x14ac:dyDescent="0.2">
      <c r="C3753" s="293"/>
      <c r="D3753" s="280"/>
      <c r="E3753" s="280"/>
      <c r="F3753" s="280"/>
      <c r="G3753" s="293"/>
    </row>
    <row r="3754" spans="3:7" x14ac:dyDescent="0.2">
      <c r="C3754" s="293"/>
      <c r="D3754" s="280"/>
      <c r="E3754" s="280"/>
      <c r="F3754" s="280"/>
      <c r="G3754" s="293"/>
    </row>
    <row r="3755" spans="3:7" x14ac:dyDescent="0.2">
      <c r="C3755" s="293"/>
      <c r="D3755" s="280"/>
      <c r="E3755" s="280"/>
      <c r="F3755" s="280"/>
      <c r="G3755" s="293"/>
    </row>
    <row r="3756" spans="3:7" x14ac:dyDescent="0.2">
      <c r="C3756" s="293"/>
      <c r="D3756" s="280"/>
      <c r="E3756" s="280"/>
      <c r="F3756" s="280"/>
      <c r="G3756" s="293"/>
    </row>
    <row r="3757" spans="3:7" x14ac:dyDescent="0.2">
      <c r="C3757" s="293"/>
      <c r="D3757" s="280"/>
      <c r="E3757" s="280"/>
      <c r="F3757" s="280"/>
      <c r="G3757" s="293"/>
    </row>
    <row r="3758" spans="3:7" x14ac:dyDescent="0.2">
      <c r="C3758" s="293"/>
      <c r="D3758" s="280"/>
      <c r="E3758" s="280"/>
      <c r="F3758" s="280"/>
      <c r="G3758" s="293"/>
    </row>
    <row r="3759" spans="3:7" x14ac:dyDescent="0.2">
      <c r="C3759" s="293"/>
      <c r="D3759" s="280"/>
      <c r="E3759" s="280"/>
      <c r="F3759" s="280"/>
      <c r="G3759" s="293"/>
    </row>
    <row r="3760" spans="3:7" x14ac:dyDescent="0.2">
      <c r="C3760" s="293"/>
      <c r="D3760" s="280"/>
      <c r="E3760" s="280"/>
      <c r="F3760" s="280"/>
      <c r="G3760" s="293"/>
    </row>
    <row r="3761" spans="3:7" x14ac:dyDescent="0.2">
      <c r="C3761" s="293"/>
      <c r="D3761" s="280"/>
      <c r="E3761" s="280"/>
      <c r="F3761" s="280"/>
      <c r="G3761" s="293"/>
    </row>
    <row r="3762" spans="3:7" x14ac:dyDescent="0.2">
      <c r="C3762" s="293"/>
      <c r="D3762" s="280"/>
      <c r="E3762" s="280"/>
      <c r="F3762" s="280"/>
      <c r="G3762" s="293"/>
    </row>
    <row r="3763" spans="3:7" x14ac:dyDescent="0.2">
      <c r="C3763" s="293"/>
      <c r="D3763" s="280"/>
      <c r="E3763" s="280"/>
      <c r="F3763" s="280"/>
      <c r="G3763" s="293"/>
    </row>
    <row r="3764" spans="3:7" x14ac:dyDescent="0.2">
      <c r="C3764" s="293"/>
      <c r="D3764" s="280"/>
      <c r="E3764" s="280"/>
      <c r="F3764" s="280"/>
      <c r="G3764" s="293"/>
    </row>
    <row r="3765" spans="3:7" x14ac:dyDescent="0.2">
      <c r="C3765" s="293"/>
      <c r="D3765" s="280"/>
      <c r="E3765" s="280"/>
      <c r="F3765" s="280"/>
      <c r="G3765" s="293"/>
    </row>
    <row r="3766" spans="3:7" x14ac:dyDescent="0.2">
      <c r="C3766" s="293"/>
      <c r="D3766" s="280"/>
      <c r="E3766" s="280"/>
      <c r="F3766" s="280"/>
      <c r="G3766" s="293"/>
    </row>
    <row r="3767" spans="3:7" x14ac:dyDescent="0.2">
      <c r="C3767" s="293"/>
      <c r="D3767" s="280"/>
      <c r="E3767" s="280"/>
      <c r="F3767" s="280"/>
      <c r="G3767" s="293"/>
    </row>
    <row r="3768" spans="3:7" x14ac:dyDescent="0.2">
      <c r="C3768" s="293"/>
      <c r="D3768" s="280"/>
      <c r="E3768" s="280"/>
      <c r="F3768" s="280"/>
      <c r="G3768" s="293"/>
    </row>
    <row r="3769" spans="3:7" x14ac:dyDescent="0.2">
      <c r="C3769" s="293"/>
      <c r="D3769" s="280"/>
      <c r="E3769" s="280"/>
      <c r="F3769" s="280"/>
      <c r="G3769" s="293"/>
    </row>
    <row r="3770" spans="3:7" x14ac:dyDescent="0.2">
      <c r="C3770" s="293"/>
      <c r="D3770" s="280"/>
      <c r="E3770" s="280"/>
      <c r="F3770" s="280"/>
      <c r="G3770" s="293"/>
    </row>
    <row r="3771" spans="3:7" x14ac:dyDescent="0.2">
      <c r="C3771" s="293"/>
      <c r="D3771" s="280"/>
      <c r="E3771" s="280"/>
      <c r="F3771" s="280"/>
      <c r="G3771" s="293"/>
    </row>
    <row r="3772" spans="3:7" x14ac:dyDescent="0.2">
      <c r="C3772" s="293"/>
      <c r="D3772" s="280"/>
      <c r="E3772" s="280"/>
      <c r="F3772" s="280"/>
      <c r="G3772" s="293"/>
    </row>
    <row r="3773" spans="3:7" x14ac:dyDescent="0.2">
      <c r="C3773" s="293"/>
      <c r="D3773" s="280"/>
      <c r="E3773" s="280"/>
      <c r="F3773" s="280"/>
      <c r="G3773" s="293"/>
    </row>
    <row r="3774" spans="3:7" x14ac:dyDescent="0.2">
      <c r="C3774" s="293"/>
      <c r="D3774" s="280"/>
      <c r="E3774" s="280"/>
      <c r="F3774" s="280"/>
      <c r="G3774" s="293"/>
    </row>
    <row r="3775" spans="3:7" x14ac:dyDescent="0.2">
      <c r="C3775" s="293"/>
      <c r="D3775" s="280"/>
      <c r="E3775" s="280"/>
      <c r="F3775" s="280"/>
      <c r="G3775" s="293"/>
    </row>
    <row r="3776" spans="3:7" x14ac:dyDescent="0.2">
      <c r="C3776" s="293"/>
      <c r="D3776" s="280"/>
      <c r="E3776" s="280"/>
      <c r="F3776" s="280"/>
      <c r="G3776" s="293"/>
    </row>
    <row r="3777" spans="3:7" x14ac:dyDescent="0.2">
      <c r="C3777" s="293"/>
      <c r="D3777" s="280"/>
      <c r="E3777" s="280"/>
      <c r="F3777" s="280"/>
      <c r="G3777" s="293"/>
    </row>
    <row r="3778" spans="3:7" x14ac:dyDescent="0.2">
      <c r="C3778" s="293"/>
      <c r="D3778" s="280"/>
      <c r="E3778" s="280"/>
      <c r="F3778" s="280"/>
      <c r="G3778" s="293"/>
    </row>
    <row r="3779" spans="3:7" x14ac:dyDescent="0.2">
      <c r="C3779" s="293"/>
      <c r="D3779" s="280"/>
      <c r="E3779" s="280"/>
      <c r="F3779" s="280"/>
      <c r="G3779" s="293"/>
    </row>
    <row r="3780" spans="3:7" x14ac:dyDescent="0.2">
      <c r="C3780" s="293"/>
      <c r="D3780" s="280"/>
      <c r="E3780" s="280"/>
      <c r="F3780" s="280"/>
      <c r="G3780" s="293"/>
    </row>
    <row r="3781" spans="3:7" x14ac:dyDescent="0.2">
      <c r="C3781" s="293"/>
      <c r="D3781" s="280"/>
      <c r="E3781" s="280"/>
      <c r="F3781" s="280"/>
      <c r="G3781" s="293"/>
    </row>
    <row r="3782" spans="3:7" x14ac:dyDescent="0.2">
      <c r="C3782" s="293"/>
      <c r="D3782" s="280"/>
      <c r="E3782" s="280"/>
      <c r="F3782" s="280"/>
      <c r="G3782" s="293"/>
    </row>
    <row r="3783" spans="3:7" x14ac:dyDescent="0.2">
      <c r="C3783" s="293"/>
      <c r="D3783" s="280"/>
      <c r="E3783" s="280"/>
      <c r="F3783" s="280"/>
      <c r="G3783" s="293"/>
    </row>
    <row r="3784" spans="3:7" x14ac:dyDescent="0.2">
      <c r="C3784" s="293"/>
      <c r="D3784" s="280"/>
      <c r="E3784" s="280"/>
      <c r="F3784" s="280"/>
      <c r="G3784" s="293"/>
    </row>
    <row r="3785" spans="3:7" x14ac:dyDescent="0.2">
      <c r="C3785" s="293"/>
      <c r="D3785" s="280"/>
      <c r="E3785" s="280"/>
      <c r="F3785" s="280"/>
      <c r="G3785" s="293"/>
    </row>
    <row r="3786" spans="3:7" x14ac:dyDescent="0.2">
      <c r="C3786" s="293"/>
      <c r="D3786" s="280"/>
      <c r="E3786" s="280"/>
      <c r="F3786" s="280"/>
      <c r="G3786" s="293"/>
    </row>
    <row r="3787" spans="3:7" x14ac:dyDescent="0.2">
      <c r="C3787" s="293"/>
      <c r="D3787" s="280"/>
      <c r="E3787" s="280"/>
      <c r="F3787" s="280"/>
      <c r="G3787" s="293"/>
    </row>
    <row r="3788" spans="3:7" x14ac:dyDescent="0.2">
      <c r="C3788" s="293"/>
      <c r="D3788" s="280"/>
      <c r="E3788" s="280"/>
      <c r="F3788" s="280"/>
      <c r="G3788" s="293"/>
    </row>
    <row r="3789" spans="3:7" x14ac:dyDescent="0.2">
      <c r="C3789" s="293"/>
      <c r="D3789" s="280"/>
      <c r="E3789" s="280"/>
      <c r="F3789" s="280"/>
      <c r="G3789" s="293"/>
    </row>
    <row r="3790" spans="3:7" x14ac:dyDescent="0.2">
      <c r="C3790" s="293"/>
      <c r="D3790" s="280"/>
      <c r="E3790" s="280"/>
      <c r="F3790" s="280"/>
      <c r="G3790" s="293"/>
    </row>
    <row r="3791" spans="3:7" x14ac:dyDescent="0.2">
      <c r="C3791" s="293"/>
      <c r="D3791" s="280"/>
      <c r="E3791" s="280"/>
      <c r="F3791" s="280"/>
      <c r="G3791" s="293"/>
    </row>
    <row r="3792" spans="3:7" x14ac:dyDescent="0.2">
      <c r="C3792" s="293"/>
      <c r="D3792" s="280"/>
      <c r="E3792" s="280"/>
      <c r="F3792" s="280"/>
      <c r="G3792" s="293"/>
    </row>
    <row r="3793" spans="3:7" x14ac:dyDescent="0.2">
      <c r="C3793" s="293"/>
      <c r="D3793" s="280"/>
      <c r="E3793" s="280"/>
      <c r="F3793" s="280"/>
      <c r="G3793" s="293"/>
    </row>
    <row r="3794" spans="3:7" x14ac:dyDescent="0.2">
      <c r="C3794" s="293"/>
      <c r="D3794" s="280"/>
      <c r="E3794" s="280"/>
      <c r="F3794" s="280"/>
      <c r="G3794" s="293"/>
    </row>
    <row r="3795" spans="3:7" x14ac:dyDescent="0.2">
      <c r="C3795" s="293"/>
      <c r="D3795" s="280"/>
      <c r="E3795" s="280"/>
      <c r="F3795" s="280"/>
      <c r="G3795" s="293"/>
    </row>
    <row r="3796" spans="3:7" x14ac:dyDescent="0.2">
      <c r="C3796" s="293"/>
      <c r="D3796" s="280"/>
      <c r="E3796" s="280"/>
      <c r="F3796" s="280"/>
      <c r="G3796" s="293"/>
    </row>
    <row r="3797" spans="3:7" x14ac:dyDescent="0.2">
      <c r="C3797" s="293"/>
      <c r="D3797" s="280"/>
      <c r="E3797" s="280"/>
      <c r="F3797" s="280"/>
      <c r="G3797" s="293"/>
    </row>
    <row r="3798" spans="3:7" x14ac:dyDescent="0.2">
      <c r="C3798" s="293"/>
      <c r="D3798" s="280"/>
      <c r="E3798" s="280"/>
      <c r="F3798" s="280"/>
      <c r="G3798" s="293"/>
    </row>
    <row r="3799" spans="3:7" x14ac:dyDescent="0.2">
      <c r="C3799" s="293"/>
      <c r="D3799" s="280"/>
      <c r="E3799" s="280"/>
      <c r="F3799" s="280"/>
      <c r="G3799" s="293"/>
    </row>
    <row r="3800" spans="3:7" x14ac:dyDescent="0.2">
      <c r="C3800" s="293"/>
      <c r="D3800" s="280"/>
      <c r="E3800" s="280"/>
      <c r="F3800" s="280"/>
      <c r="G3800" s="293"/>
    </row>
    <row r="3801" spans="3:7" x14ac:dyDescent="0.2">
      <c r="C3801" s="293"/>
      <c r="D3801" s="280"/>
      <c r="E3801" s="280"/>
      <c r="F3801" s="280"/>
      <c r="G3801" s="293"/>
    </row>
    <row r="3802" spans="3:7" x14ac:dyDescent="0.2">
      <c r="C3802" s="293"/>
      <c r="D3802" s="280"/>
      <c r="E3802" s="280"/>
      <c r="F3802" s="280"/>
      <c r="G3802" s="293"/>
    </row>
    <row r="3803" spans="3:7" x14ac:dyDescent="0.2">
      <c r="C3803" s="293"/>
      <c r="D3803" s="280"/>
      <c r="E3803" s="280"/>
      <c r="F3803" s="280"/>
      <c r="G3803" s="293"/>
    </row>
    <row r="3804" spans="3:7" x14ac:dyDescent="0.2">
      <c r="C3804" s="293"/>
      <c r="D3804" s="280"/>
      <c r="E3804" s="280"/>
      <c r="F3804" s="280"/>
      <c r="G3804" s="293"/>
    </row>
    <row r="3805" spans="3:7" x14ac:dyDescent="0.2">
      <c r="C3805" s="293"/>
      <c r="D3805" s="280"/>
      <c r="E3805" s="280"/>
      <c r="F3805" s="280"/>
      <c r="G3805" s="293"/>
    </row>
    <row r="3806" spans="3:7" x14ac:dyDescent="0.2">
      <c r="C3806" s="293"/>
      <c r="D3806" s="280"/>
      <c r="E3806" s="280"/>
      <c r="F3806" s="280"/>
      <c r="G3806" s="293"/>
    </row>
    <row r="3807" spans="3:7" x14ac:dyDescent="0.2">
      <c r="C3807" s="293"/>
      <c r="D3807" s="280"/>
      <c r="E3807" s="280"/>
      <c r="F3807" s="280"/>
      <c r="G3807" s="293"/>
    </row>
    <row r="3808" spans="3:7" x14ac:dyDescent="0.2">
      <c r="C3808" s="293"/>
      <c r="D3808" s="280"/>
      <c r="E3808" s="280"/>
      <c r="F3808" s="280"/>
      <c r="G3808" s="293"/>
    </row>
    <row r="3809" spans="3:7" x14ac:dyDescent="0.2">
      <c r="C3809" s="293"/>
      <c r="D3809" s="280"/>
      <c r="E3809" s="280"/>
      <c r="F3809" s="280"/>
      <c r="G3809" s="293"/>
    </row>
    <row r="3810" spans="3:7" x14ac:dyDescent="0.2">
      <c r="C3810" s="293"/>
      <c r="D3810" s="280"/>
      <c r="E3810" s="280"/>
      <c r="F3810" s="280"/>
      <c r="G3810" s="293"/>
    </row>
    <row r="3811" spans="3:7" x14ac:dyDescent="0.2">
      <c r="C3811" s="293"/>
      <c r="D3811" s="280"/>
      <c r="E3811" s="280"/>
      <c r="F3811" s="280"/>
      <c r="G3811" s="293"/>
    </row>
    <row r="3812" spans="3:7" x14ac:dyDescent="0.2">
      <c r="C3812" s="293"/>
      <c r="D3812" s="280"/>
      <c r="E3812" s="280"/>
      <c r="F3812" s="280"/>
      <c r="G3812" s="293"/>
    </row>
    <row r="3813" spans="3:7" x14ac:dyDescent="0.2">
      <c r="C3813" s="293"/>
      <c r="D3813" s="280"/>
      <c r="E3813" s="280"/>
      <c r="F3813" s="280"/>
      <c r="G3813" s="293"/>
    </row>
    <row r="3814" spans="3:7" x14ac:dyDescent="0.2">
      <c r="C3814" s="293"/>
      <c r="D3814" s="280"/>
      <c r="E3814" s="280"/>
      <c r="F3814" s="280"/>
      <c r="G3814" s="293"/>
    </row>
    <row r="3815" spans="3:7" x14ac:dyDescent="0.2">
      <c r="C3815" s="293"/>
      <c r="D3815" s="280"/>
      <c r="E3815" s="280"/>
      <c r="F3815" s="280"/>
      <c r="G3815" s="293"/>
    </row>
    <row r="3816" spans="3:7" x14ac:dyDescent="0.2">
      <c r="C3816" s="293"/>
      <c r="D3816" s="280"/>
      <c r="E3816" s="280"/>
      <c r="F3816" s="280"/>
      <c r="G3816" s="293"/>
    </row>
    <row r="3817" spans="3:7" x14ac:dyDescent="0.2">
      <c r="C3817" s="293"/>
      <c r="D3817" s="280"/>
      <c r="E3817" s="280"/>
      <c r="F3817" s="280"/>
      <c r="G3817" s="293"/>
    </row>
    <row r="3818" spans="3:7" x14ac:dyDescent="0.2">
      <c r="C3818" s="293"/>
      <c r="D3818" s="280"/>
      <c r="E3818" s="280"/>
      <c r="F3818" s="280"/>
      <c r="G3818" s="293"/>
    </row>
    <row r="3819" spans="3:7" x14ac:dyDescent="0.2">
      <c r="C3819" s="293"/>
      <c r="D3819" s="280"/>
      <c r="E3819" s="280"/>
      <c r="F3819" s="280"/>
      <c r="G3819" s="293"/>
    </row>
    <row r="3820" spans="3:7" x14ac:dyDescent="0.2">
      <c r="C3820" s="293"/>
      <c r="D3820" s="280"/>
      <c r="E3820" s="280"/>
      <c r="F3820" s="280"/>
      <c r="G3820" s="293"/>
    </row>
    <row r="3821" spans="3:7" x14ac:dyDescent="0.2">
      <c r="C3821" s="293"/>
      <c r="D3821" s="280"/>
      <c r="E3821" s="280"/>
      <c r="F3821" s="280"/>
      <c r="G3821" s="293"/>
    </row>
    <row r="3822" spans="3:7" x14ac:dyDescent="0.2">
      <c r="C3822" s="293"/>
      <c r="D3822" s="280"/>
      <c r="E3822" s="280"/>
      <c r="F3822" s="280"/>
      <c r="G3822" s="293"/>
    </row>
    <row r="3823" spans="3:7" x14ac:dyDescent="0.2">
      <c r="C3823" s="293"/>
      <c r="D3823" s="280"/>
      <c r="E3823" s="280"/>
      <c r="F3823" s="280"/>
      <c r="G3823" s="293"/>
    </row>
    <row r="3824" spans="3:7" x14ac:dyDescent="0.2">
      <c r="C3824" s="293"/>
      <c r="D3824" s="280"/>
      <c r="E3824" s="280"/>
      <c r="F3824" s="280"/>
      <c r="G3824" s="293"/>
    </row>
    <row r="3825" spans="3:7" x14ac:dyDescent="0.2">
      <c r="C3825" s="293"/>
      <c r="D3825" s="280"/>
      <c r="E3825" s="280"/>
      <c r="F3825" s="280"/>
      <c r="G3825" s="293"/>
    </row>
    <row r="3826" spans="3:7" x14ac:dyDescent="0.2">
      <c r="C3826" s="293"/>
      <c r="D3826" s="280"/>
      <c r="E3826" s="280"/>
      <c r="F3826" s="280"/>
      <c r="G3826" s="293"/>
    </row>
    <row r="3827" spans="3:7" x14ac:dyDescent="0.2">
      <c r="C3827" s="293"/>
      <c r="D3827" s="280"/>
      <c r="E3827" s="280"/>
      <c r="F3827" s="280"/>
      <c r="G3827" s="293"/>
    </row>
    <row r="3828" spans="3:7" x14ac:dyDescent="0.2">
      <c r="C3828" s="293"/>
      <c r="D3828" s="280"/>
      <c r="E3828" s="280"/>
      <c r="F3828" s="280"/>
      <c r="G3828" s="293"/>
    </row>
    <row r="3829" spans="3:7" x14ac:dyDescent="0.2">
      <c r="C3829" s="293"/>
      <c r="D3829" s="280"/>
      <c r="E3829" s="280"/>
      <c r="F3829" s="280"/>
      <c r="G3829" s="293"/>
    </row>
    <row r="3830" spans="3:7" x14ac:dyDescent="0.2">
      <c r="C3830" s="293"/>
      <c r="D3830" s="280"/>
      <c r="E3830" s="280"/>
      <c r="F3830" s="280"/>
      <c r="G3830" s="293"/>
    </row>
    <row r="3831" spans="3:7" x14ac:dyDescent="0.2">
      <c r="C3831" s="293"/>
      <c r="D3831" s="280"/>
      <c r="E3831" s="280"/>
      <c r="F3831" s="280"/>
      <c r="G3831" s="293"/>
    </row>
    <row r="3832" spans="3:7" x14ac:dyDescent="0.2">
      <c r="C3832" s="293"/>
      <c r="D3832" s="280"/>
      <c r="E3832" s="280"/>
      <c r="F3832" s="280"/>
      <c r="G3832" s="293"/>
    </row>
    <row r="3833" spans="3:7" x14ac:dyDescent="0.2">
      <c r="C3833" s="293"/>
      <c r="D3833" s="280"/>
      <c r="E3833" s="280"/>
      <c r="F3833" s="280"/>
      <c r="G3833" s="293"/>
    </row>
    <row r="3834" spans="3:7" x14ac:dyDescent="0.2">
      <c r="C3834" s="293"/>
      <c r="D3834" s="280"/>
      <c r="E3834" s="280"/>
      <c r="F3834" s="280"/>
      <c r="G3834" s="293"/>
    </row>
    <row r="3835" spans="3:7" x14ac:dyDescent="0.2">
      <c r="C3835" s="293"/>
      <c r="D3835" s="280"/>
      <c r="E3835" s="280"/>
      <c r="F3835" s="280"/>
      <c r="G3835" s="293"/>
    </row>
    <row r="3836" spans="3:7" x14ac:dyDescent="0.2">
      <c r="C3836" s="293"/>
      <c r="D3836" s="280"/>
      <c r="E3836" s="280"/>
      <c r="F3836" s="280"/>
      <c r="G3836" s="293"/>
    </row>
    <row r="3837" spans="3:7" x14ac:dyDescent="0.2">
      <c r="C3837" s="293"/>
      <c r="D3837" s="280"/>
      <c r="E3837" s="280"/>
      <c r="F3837" s="280"/>
      <c r="G3837" s="293"/>
    </row>
    <row r="3838" spans="3:7" x14ac:dyDescent="0.2">
      <c r="C3838" s="293"/>
      <c r="D3838" s="280"/>
      <c r="E3838" s="280"/>
      <c r="F3838" s="280"/>
      <c r="G3838" s="293"/>
    </row>
    <row r="3839" spans="3:7" x14ac:dyDescent="0.2">
      <c r="C3839" s="293"/>
      <c r="D3839" s="280"/>
      <c r="E3839" s="280"/>
      <c r="F3839" s="280"/>
      <c r="G3839" s="293"/>
    </row>
    <row r="3840" spans="3:7" x14ac:dyDescent="0.2">
      <c r="C3840" s="293"/>
      <c r="D3840" s="280"/>
      <c r="E3840" s="280"/>
      <c r="F3840" s="280"/>
      <c r="G3840" s="293"/>
    </row>
    <row r="3841" spans="3:7" x14ac:dyDescent="0.2">
      <c r="C3841" s="293"/>
      <c r="D3841" s="280"/>
      <c r="E3841" s="280"/>
      <c r="F3841" s="280"/>
      <c r="G3841" s="293"/>
    </row>
    <row r="3842" spans="3:7" x14ac:dyDescent="0.2">
      <c r="C3842" s="293"/>
      <c r="D3842" s="280"/>
      <c r="E3842" s="280"/>
      <c r="F3842" s="280"/>
      <c r="G3842" s="293"/>
    </row>
    <row r="3843" spans="3:7" x14ac:dyDescent="0.2">
      <c r="C3843" s="293"/>
      <c r="D3843" s="280"/>
      <c r="E3843" s="280"/>
      <c r="F3843" s="280"/>
      <c r="G3843" s="293"/>
    </row>
    <row r="3844" spans="3:7" x14ac:dyDescent="0.2">
      <c r="C3844" s="293"/>
      <c r="D3844" s="280"/>
      <c r="E3844" s="280"/>
      <c r="F3844" s="280"/>
      <c r="G3844" s="293"/>
    </row>
    <row r="3845" spans="3:7" x14ac:dyDescent="0.2">
      <c r="C3845" s="293"/>
      <c r="D3845" s="280"/>
      <c r="E3845" s="280"/>
      <c r="F3845" s="280"/>
      <c r="G3845" s="293"/>
    </row>
    <row r="3846" spans="3:7" x14ac:dyDescent="0.2">
      <c r="C3846" s="293"/>
      <c r="D3846" s="280"/>
      <c r="E3846" s="280"/>
      <c r="F3846" s="280"/>
      <c r="G3846" s="293"/>
    </row>
    <row r="3847" spans="3:7" x14ac:dyDescent="0.2">
      <c r="C3847" s="293"/>
      <c r="D3847" s="280"/>
      <c r="E3847" s="280"/>
      <c r="F3847" s="280"/>
      <c r="G3847" s="293"/>
    </row>
    <row r="3848" spans="3:7" x14ac:dyDescent="0.2">
      <c r="C3848" s="293"/>
      <c r="D3848" s="280"/>
      <c r="E3848" s="280"/>
      <c r="F3848" s="280"/>
      <c r="G3848" s="293"/>
    </row>
    <row r="3849" spans="3:7" x14ac:dyDescent="0.2">
      <c r="C3849" s="293"/>
      <c r="D3849" s="280"/>
      <c r="E3849" s="280"/>
      <c r="F3849" s="280"/>
      <c r="G3849" s="293"/>
    </row>
    <row r="3850" spans="3:7" x14ac:dyDescent="0.2">
      <c r="C3850" s="293"/>
      <c r="D3850" s="280"/>
      <c r="E3850" s="280"/>
      <c r="F3850" s="280"/>
      <c r="G3850" s="293"/>
    </row>
    <row r="3851" spans="3:7" x14ac:dyDescent="0.2">
      <c r="C3851" s="293"/>
      <c r="D3851" s="280"/>
      <c r="E3851" s="280"/>
      <c r="F3851" s="280"/>
      <c r="G3851" s="293"/>
    </row>
    <row r="3852" spans="3:7" x14ac:dyDescent="0.2">
      <c r="C3852" s="293"/>
      <c r="D3852" s="280"/>
      <c r="E3852" s="280"/>
      <c r="F3852" s="280"/>
      <c r="G3852" s="293"/>
    </row>
    <row r="3853" spans="3:7" x14ac:dyDescent="0.2">
      <c r="C3853" s="293"/>
      <c r="D3853" s="280"/>
      <c r="E3853" s="280"/>
      <c r="F3853" s="280"/>
      <c r="G3853" s="293"/>
    </row>
    <row r="3854" spans="3:7" x14ac:dyDescent="0.2">
      <c r="C3854" s="293"/>
      <c r="D3854" s="280"/>
      <c r="E3854" s="280"/>
      <c r="F3854" s="280"/>
      <c r="G3854" s="293"/>
    </row>
    <row r="3855" spans="3:7" x14ac:dyDescent="0.2">
      <c r="C3855" s="293"/>
      <c r="D3855" s="280"/>
      <c r="E3855" s="280"/>
      <c r="F3855" s="280"/>
      <c r="G3855" s="293"/>
    </row>
    <row r="3856" spans="3:7" x14ac:dyDescent="0.2">
      <c r="C3856" s="293"/>
      <c r="D3856" s="280"/>
      <c r="E3856" s="280"/>
      <c r="F3856" s="280"/>
      <c r="G3856" s="293"/>
    </row>
    <row r="3857" spans="3:7" x14ac:dyDescent="0.2">
      <c r="C3857" s="293"/>
      <c r="D3857" s="280"/>
      <c r="E3857" s="280"/>
      <c r="F3857" s="280"/>
      <c r="G3857" s="293"/>
    </row>
    <row r="3858" spans="3:7" x14ac:dyDescent="0.2">
      <c r="C3858" s="293"/>
      <c r="D3858" s="280"/>
      <c r="E3858" s="280"/>
      <c r="F3858" s="280"/>
      <c r="G3858" s="293"/>
    </row>
    <row r="3859" spans="3:7" x14ac:dyDescent="0.2">
      <c r="C3859" s="293"/>
      <c r="D3859" s="280"/>
      <c r="E3859" s="280"/>
      <c r="F3859" s="280"/>
      <c r="G3859" s="293"/>
    </row>
    <row r="3860" spans="3:7" x14ac:dyDescent="0.2">
      <c r="C3860" s="293"/>
      <c r="D3860" s="280"/>
      <c r="E3860" s="280"/>
      <c r="F3860" s="280"/>
      <c r="G3860" s="293"/>
    </row>
    <row r="3861" spans="3:7" x14ac:dyDescent="0.2">
      <c r="C3861" s="293"/>
      <c r="D3861" s="280"/>
      <c r="E3861" s="280"/>
      <c r="F3861" s="280"/>
      <c r="G3861" s="293"/>
    </row>
    <row r="3862" spans="3:7" x14ac:dyDescent="0.2">
      <c r="C3862" s="293"/>
      <c r="D3862" s="280"/>
      <c r="E3862" s="280"/>
      <c r="F3862" s="280"/>
      <c r="G3862" s="293"/>
    </row>
    <row r="3863" spans="3:7" x14ac:dyDescent="0.2">
      <c r="C3863" s="293"/>
      <c r="D3863" s="280"/>
      <c r="E3863" s="280"/>
      <c r="F3863" s="280"/>
      <c r="G3863" s="293"/>
    </row>
    <row r="3864" spans="3:7" x14ac:dyDescent="0.2">
      <c r="C3864" s="293"/>
      <c r="D3864" s="280"/>
      <c r="E3864" s="280"/>
      <c r="F3864" s="280"/>
      <c r="G3864" s="293"/>
    </row>
    <row r="3865" spans="3:7" x14ac:dyDescent="0.2">
      <c r="C3865" s="293"/>
      <c r="D3865" s="280"/>
      <c r="E3865" s="280"/>
      <c r="F3865" s="280"/>
      <c r="G3865" s="293"/>
    </row>
    <row r="3866" spans="3:7" x14ac:dyDescent="0.2">
      <c r="C3866" s="293"/>
      <c r="D3866" s="280"/>
      <c r="E3866" s="280"/>
      <c r="F3866" s="280"/>
      <c r="G3866" s="293"/>
    </row>
    <row r="3867" spans="3:7" x14ac:dyDescent="0.2">
      <c r="C3867" s="293"/>
      <c r="D3867" s="280"/>
      <c r="E3867" s="280"/>
      <c r="F3867" s="280"/>
      <c r="G3867" s="293"/>
    </row>
    <row r="3868" spans="3:7" x14ac:dyDescent="0.2">
      <c r="C3868" s="293"/>
      <c r="D3868" s="280"/>
      <c r="E3868" s="280"/>
      <c r="F3868" s="280"/>
      <c r="G3868" s="293"/>
    </row>
    <row r="3869" spans="3:7" x14ac:dyDescent="0.2">
      <c r="C3869" s="293"/>
      <c r="D3869" s="280"/>
      <c r="E3869" s="280"/>
      <c r="F3869" s="280"/>
      <c r="G3869" s="293"/>
    </row>
    <row r="3870" spans="3:7" x14ac:dyDescent="0.2">
      <c r="C3870" s="293"/>
      <c r="D3870" s="280"/>
      <c r="E3870" s="280"/>
      <c r="F3870" s="280"/>
      <c r="G3870" s="293"/>
    </row>
    <row r="3871" spans="3:7" x14ac:dyDescent="0.2">
      <c r="C3871" s="293"/>
      <c r="D3871" s="280"/>
      <c r="E3871" s="280"/>
      <c r="F3871" s="280"/>
      <c r="G3871" s="293"/>
    </row>
    <row r="3872" spans="3:7" x14ac:dyDescent="0.2">
      <c r="C3872" s="293"/>
      <c r="D3872" s="280"/>
      <c r="E3872" s="280"/>
      <c r="F3872" s="280"/>
      <c r="G3872" s="293"/>
    </row>
    <row r="3873" spans="3:7" x14ac:dyDescent="0.2">
      <c r="C3873" s="293"/>
      <c r="D3873" s="280"/>
      <c r="E3873" s="280"/>
      <c r="F3873" s="280"/>
      <c r="G3873" s="293"/>
    </row>
    <row r="3874" spans="3:7" x14ac:dyDescent="0.2">
      <c r="C3874" s="293"/>
      <c r="D3874" s="280"/>
      <c r="E3874" s="280"/>
      <c r="F3874" s="280"/>
      <c r="G3874" s="293"/>
    </row>
    <row r="3875" spans="3:7" x14ac:dyDescent="0.2">
      <c r="C3875" s="293"/>
      <c r="D3875" s="280"/>
      <c r="E3875" s="280"/>
      <c r="F3875" s="280"/>
      <c r="G3875" s="293"/>
    </row>
    <row r="3876" spans="3:7" x14ac:dyDescent="0.2">
      <c r="C3876" s="293"/>
      <c r="D3876" s="280"/>
      <c r="E3876" s="280"/>
      <c r="F3876" s="280"/>
      <c r="G3876" s="293"/>
    </row>
    <row r="3877" spans="3:7" x14ac:dyDescent="0.2">
      <c r="C3877" s="293"/>
      <c r="D3877" s="280"/>
      <c r="E3877" s="280"/>
      <c r="F3877" s="280"/>
      <c r="G3877" s="293"/>
    </row>
    <row r="3878" spans="3:7" x14ac:dyDescent="0.2">
      <c r="C3878" s="293"/>
      <c r="D3878" s="280"/>
      <c r="E3878" s="280"/>
      <c r="F3878" s="280"/>
      <c r="G3878" s="293"/>
    </row>
    <row r="3879" spans="3:7" x14ac:dyDescent="0.2">
      <c r="C3879" s="293"/>
      <c r="D3879" s="280"/>
      <c r="E3879" s="280"/>
      <c r="F3879" s="280"/>
      <c r="G3879" s="293"/>
    </row>
    <row r="3880" spans="3:7" x14ac:dyDescent="0.2">
      <c r="C3880" s="293"/>
      <c r="D3880" s="280"/>
      <c r="E3880" s="280"/>
      <c r="F3880" s="280"/>
      <c r="G3880" s="293"/>
    </row>
    <row r="3881" spans="3:7" x14ac:dyDescent="0.2">
      <c r="C3881" s="293"/>
      <c r="D3881" s="280"/>
      <c r="E3881" s="280"/>
      <c r="F3881" s="280"/>
      <c r="G3881" s="293"/>
    </row>
    <row r="3882" spans="3:7" x14ac:dyDescent="0.2">
      <c r="C3882" s="293"/>
      <c r="D3882" s="280"/>
      <c r="E3882" s="280"/>
      <c r="F3882" s="280"/>
      <c r="G3882" s="293"/>
    </row>
    <row r="3883" spans="3:7" x14ac:dyDescent="0.2">
      <c r="C3883" s="293"/>
      <c r="D3883" s="280"/>
      <c r="E3883" s="280"/>
      <c r="F3883" s="280"/>
      <c r="G3883" s="293"/>
    </row>
    <row r="3884" spans="3:7" x14ac:dyDescent="0.2">
      <c r="C3884" s="293"/>
      <c r="D3884" s="280"/>
      <c r="E3884" s="280"/>
      <c r="F3884" s="280"/>
      <c r="G3884" s="293"/>
    </row>
    <row r="3885" spans="3:7" x14ac:dyDescent="0.2">
      <c r="C3885" s="293"/>
      <c r="D3885" s="280"/>
      <c r="E3885" s="280"/>
      <c r="F3885" s="280"/>
      <c r="G3885" s="293"/>
    </row>
    <row r="3886" spans="3:7" x14ac:dyDescent="0.2">
      <c r="C3886" s="293"/>
      <c r="D3886" s="280"/>
      <c r="E3886" s="280"/>
      <c r="F3886" s="280"/>
      <c r="G3886" s="293"/>
    </row>
    <row r="3887" spans="3:7" x14ac:dyDescent="0.2">
      <c r="C3887" s="293"/>
      <c r="D3887" s="280"/>
      <c r="E3887" s="280"/>
      <c r="F3887" s="280"/>
      <c r="G3887" s="293"/>
    </row>
    <row r="3888" spans="3:7" x14ac:dyDescent="0.2">
      <c r="C3888" s="293"/>
      <c r="D3888" s="280"/>
      <c r="E3888" s="280"/>
      <c r="F3888" s="280"/>
      <c r="G3888" s="293"/>
    </row>
    <row r="3889" spans="3:7" x14ac:dyDescent="0.2">
      <c r="C3889" s="293"/>
      <c r="D3889" s="280"/>
      <c r="E3889" s="280"/>
      <c r="F3889" s="280"/>
      <c r="G3889" s="293"/>
    </row>
    <row r="3890" spans="3:7" x14ac:dyDescent="0.2">
      <c r="C3890" s="293"/>
      <c r="D3890" s="280"/>
      <c r="E3890" s="280"/>
      <c r="F3890" s="280"/>
      <c r="G3890" s="293"/>
    </row>
    <row r="3891" spans="3:7" x14ac:dyDescent="0.2">
      <c r="C3891" s="293"/>
      <c r="D3891" s="280"/>
      <c r="E3891" s="280"/>
      <c r="F3891" s="280"/>
      <c r="G3891" s="293"/>
    </row>
    <row r="3892" spans="3:7" x14ac:dyDescent="0.2">
      <c r="C3892" s="293"/>
      <c r="D3892" s="280"/>
      <c r="E3892" s="280"/>
      <c r="F3892" s="280"/>
      <c r="G3892" s="293"/>
    </row>
    <row r="3893" spans="3:7" x14ac:dyDescent="0.2">
      <c r="C3893" s="293"/>
      <c r="D3893" s="280"/>
      <c r="E3893" s="280"/>
      <c r="F3893" s="280"/>
      <c r="G3893" s="293"/>
    </row>
    <row r="3894" spans="3:7" x14ac:dyDescent="0.2">
      <c r="C3894" s="293"/>
      <c r="D3894" s="280"/>
      <c r="E3894" s="280"/>
      <c r="F3894" s="280"/>
      <c r="G3894" s="293"/>
    </row>
    <row r="3895" spans="3:7" x14ac:dyDescent="0.2">
      <c r="C3895" s="293"/>
      <c r="D3895" s="280"/>
      <c r="E3895" s="280"/>
      <c r="F3895" s="280"/>
      <c r="G3895" s="293"/>
    </row>
    <row r="3896" spans="3:7" x14ac:dyDescent="0.2">
      <c r="C3896" s="293"/>
      <c r="D3896" s="280"/>
      <c r="E3896" s="280"/>
      <c r="F3896" s="280"/>
      <c r="G3896" s="293"/>
    </row>
    <row r="3897" spans="3:7" x14ac:dyDescent="0.2">
      <c r="C3897" s="293"/>
      <c r="D3897" s="280"/>
      <c r="E3897" s="280"/>
      <c r="F3897" s="280"/>
      <c r="G3897" s="293"/>
    </row>
    <row r="3898" spans="3:7" x14ac:dyDescent="0.2">
      <c r="C3898" s="293"/>
      <c r="D3898" s="280"/>
      <c r="E3898" s="280"/>
      <c r="F3898" s="280"/>
      <c r="G3898" s="293"/>
    </row>
    <row r="3899" spans="3:7" x14ac:dyDescent="0.2">
      <c r="C3899" s="293"/>
      <c r="D3899" s="280"/>
      <c r="E3899" s="280"/>
      <c r="F3899" s="280"/>
      <c r="G3899" s="293"/>
    </row>
    <row r="3900" spans="3:7" x14ac:dyDescent="0.2">
      <c r="C3900" s="293"/>
      <c r="D3900" s="280"/>
      <c r="E3900" s="280"/>
      <c r="F3900" s="280"/>
      <c r="G3900" s="293"/>
    </row>
    <row r="3901" spans="3:7" x14ac:dyDescent="0.2">
      <c r="C3901" s="293"/>
      <c r="D3901" s="280"/>
      <c r="E3901" s="280"/>
      <c r="F3901" s="280"/>
      <c r="G3901" s="293"/>
    </row>
    <row r="3902" spans="3:7" x14ac:dyDescent="0.2">
      <c r="C3902" s="293"/>
      <c r="D3902" s="280"/>
      <c r="E3902" s="280"/>
      <c r="F3902" s="280"/>
      <c r="G3902" s="293"/>
    </row>
    <row r="3903" spans="3:7" x14ac:dyDescent="0.2">
      <c r="C3903" s="293"/>
      <c r="D3903" s="280"/>
      <c r="E3903" s="280"/>
      <c r="F3903" s="280"/>
      <c r="G3903" s="293"/>
    </row>
    <row r="3904" spans="3:7" x14ac:dyDescent="0.2">
      <c r="C3904" s="293"/>
      <c r="D3904" s="280"/>
      <c r="E3904" s="280"/>
      <c r="F3904" s="280"/>
      <c r="G3904" s="293"/>
    </row>
    <row r="3905" spans="3:7" x14ac:dyDescent="0.2">
      <c r="C3905" s="293"/>
      <c r="D3905" s="280"/>
      <c r="E3905" s="280"/>
      <c r="F3905" s="280"/>
      <c r="G3905" s="293"/>
    </row>
    <row r="3906" spans="3:7" x14ac:dyDescent="0.2">
      <c r="C3906" s="293"/>
      <c r="D3906" s="280"/>
      <c r="E3906" s="280"/>
      <c r="F3906" s="280"/>
      <c r="G3906" s="293"/>
    </row>
    <row r="3907" spans="3:7" x14ac:dyDescent="0.2">
      <c r="C3907" s="293"/>
      <c r="D3907" s="280"/>
      <c r="E3907" s="280"/>
      <c r="F3907" s="280"/>
      <c r="G3907" s="293"/>
    </row>
    <row r="3908" spans="3:7" x14ac:dyDescent="0.2">
      <c r="C3908" s="293"/>
      <c r="D3908" s="280"/>
      <c r="E3908" s="280"/>
      <c r="F3908" s="280"/>
      <c r="G3908" s="293"/>
    </row>
    <row r="3909" spans="3:7" x14ac:dyDescent="0.2">
      <c r="C3909" s="293"/>
      <c r="D3909" s="280"/>
      <c r="E3909" s="280"/>
      <c r="F3909" s="280"/>
      <c r="G3909" s="293"/>
    </row>
    <row r="3910" spans="3:7" x14ac:dyDescent="0.2">
      <c r="C3910" s="293"/>
      <c r="D3910" s="280"/>
      <c r="E3910" s="280"/>
      <c r="F3910" s="280"/>
      <c r="G3910" s="293"/>
    </row>
    <row r="3911" spans="3:7" x14ac:dyDescent="0.2">
      <c r="C3911" s="293"/>
      <c r="D3911" s="280"/>
      <c r="E3911" s="280"/>
      <c r="F3911" s="280"/>
      <c r="G3911" s="293"/>
    </row>
    <row r="3912" spans="3:7" x14ac:dyDescent="0.2">
      <c r="C3912" s="293"/>
      <c r="D3912" s="280"/>
      <c r="E3912" s="280"/>
      <c r="F3912" s="280"/>
      <c r="G3912" s="293"/>
    </row>
    <row r="3913" spans="3:7" x14ac:dyDescent="0.2">
      <c r="C3913" s="293"/>
      <c r="D3913" s="280"/>
      <c r="E3913" s="280"/>
      <c r="F3913" s="280"/>
      <c r="G3913" s="293"/>
    </row>
    <row r="3914" spans="3:7" x14ac:dyDescent="0.2">
      <c r="C3914" s="293"/>
      <c r="D3914" s="280"/>
      <c r="E3914" s="280"/>
      <c r="F3914" s="280"/>
      <c r="G3914" s="293"/>
    </row>
    <row r="3915" spans="3:7" x14ac:dyDescent="0.2">
      <c r="C3915" s="293"/>
      <c r="D3915" s="280"/>
      <c r="E3915" s="280"/>
      <c r="F3915" s="280"/>
      <c r="G3915" s="293"/>
    </row>
    <row r="3916" spans="3:7" x14ac:dyDescent="0.2">
      <c r="C3916" s="293"/>
      <c r="D3916" s="280"/>
      <c r="E3916" s="280"/>
      <c r="F3916" s="280"/>
      <c r="G3916" s="293"/>
    </row>
    <row r="3917" spans="3:7" x14ac:dyDescent="0.2">
      <c r="C3917" s="293"/>
      <c r="D3917" s="280"/>
      <c r="E3917" s="280"/>
      <c r="F3917" s="280"/>
      <c r="G3917" s="293"/>
    </row>
    <row r="3918" spans="3:7" x14ac:dyDescent="0.2">
      <c r="C3918" s="293"/>
      <c r="D3918" s="280"/>
      <c r="E3918" s="280"/>
      <c r="F3918" s="280"/>
      <c r="G3918" s="293"/>
    </row>
    <row r="3919" spans="3:7" x14ac:dyDescent="0.2">
      <c r="C3919" s="293"/>
      <c r="D3919" s="280"/>
      <c r="E3919" s="280"/>
      <c r="F3919" s="280"/>
      <c r="G3919" s="293"/>
    </row>
    <row r="3920" spans="3:7" x14ac:dyDescent="0.2">
      <c r="C3920" s="293"/>
      <c r="D3920" s="280"/>
      <c r="E3920" s="280"/>
      <c r="F3920" s="280"/>
      <c r="G3920" s="293"/>
    </row>
    <row r="3921" spans="3:7" x14ac:dyDescent="0.2">
      <c r="C3921" s="293"/>
      <c r="D3921" s="280"/>
      <c r="E3921" s="280"/>
      <c r="F3921" s="280"/>
      <c r="G3921" s="293"/>
    </row>
    <row r="3922" spans="3:7" x14ac:dyDescent="0.2">
      <c r="C3922" s="293"/>
      <c r="D3922" s="280"/>
      <c r="E3922" s="280"/>
      <c r="F3922" s="280"/>
      <c r="G3922" s="293"/>
    </row>
    <row r="3923" spans="3:7" x14ac:dyDescent="0.2">
      <c r="C3923" s="293"/>
      <c r="D3923" s="280"/>
      <c r="E3923" s="280"/>
      <c r="F3923" s="280"/>
      <c r="G3923" s="293"/>
    </row>
    <row r="3924" spans="3:7" x14ac:dyDescent="0.2">
      <c r="C3924" s="293"/>
      <c r="D3924" s="280"/>
      <c r="E3924" s="280"/>
      <c r="F3924" s="280"/>
      <c r="G3924" s="293"/>
    </row>
    <row r="3925" spans="3:7" x14ac:dyDescent="0.2">
      <c r="C3925" s="293"/>
      <c r="D3925" s="280"/>
      <c r="E3925" s="280"/>
      <c r="F3925" s="280"/>
      <c r="G3925" s="293"/>
    </row>
    <row r="3926" spans="3:7" x14ac:dyDescent="0.2">
      <c r="C3926" s="293"/>
      <c r="D3926" s="280"/>
      <c r="E3926" s="280"/>
      <c r="F3926" s="280"/>
      <c r="G3926" s="293"/>
    </row>
    <row r="3927" spans="3:7" x14ac:dyDescent="0.2">
      <c r="C3927" s="293"/>
      <c r="D3927" s="280"/>
      <c r="E3927" s="280"/>
      <c r="F3927" s="280"/>
      <c r="G3927" s="293"/>
    </row>
    <row r="3928" spans="3:7" x14ac:dyDescent="0.2">
      <c r="C3928" s="293"/>
      <c r="D3928" s="280"/>
      <c r="E3928" s="280"/>
      <c r="F3928" s="280"/>
      <c r="G3928" s="293"/>
    </row>
    <row r="3929" spans="3:7" x14ac:dyDescent="0.2">
      <c r="C3929" s="293"/>
      <c r="D3929" s="280"/>
      <c r="E3929" s="280"/>
      <c r="F3929" s="280"/>
      <c r="G3929" s="293"/>
    </row>
    <row r="3930" spans="3:7" x14ac:dyDescent="0.2">
      <c r="C3930" s="293"/>
      <c r="D3930" s="280"/>
      <c r="E3930" s="280"/>
      <c r="F3930" s="280"/>
      <c r="G3930" s="293"/>
    </row>
    <row r="3931" spans="3:7" x14ac:dyDescent="0.2">
      <c r="C3931" s="293"/>
      <c r="D3931" s="280"/>
      <c r="E3931" s="280"/>
      <c r="F3931" s="280"/>
      <c r="G3931" s="293"/>
    </row>
    <row r="3932" spans="3:7" x14ac:dyDescent="0.2">
      <c r="C3932" s="293"/>
      <c r="D3932" s="280"/>
      <c r="E3932" s="280"/>
      <c r="F3932" s="280"/>
      <c r="G3932" s="293"/>
    </row>
    <row r="3933" spans="3:7" x14ac:dyDescent="0.2">
      <c r="C3933" s="293"/>
      <c r="D3933" s="280"/>
      <c r="E3933" s="280"/>
      <c r="F3933" s="280"/>
      <c r="G3933" s="293"/>
    </row>
    <row r="3934" spans="3:7" x14ac:dyDescent="0.2">
      <c r="C3934" s="293"/>
      <c r="D3934" s="280"/>
      <c r="E3934" s="280"/>
      <c r="F3934" s="280"/>
      <c r="G3934" s="293"/>
    </row>
    <row r="3935" spans="3:7" x14ac:dyDescent="0.2">
      <c r="C3935" s="293"/>
      <c r="D3935" s="280"/>
      <c r="E3935" s="280"/>
      <c r="F3935" s="280"/>
      <c r="G3935" s="293"/>
    </row>
    <row r="3936" spans="3:7" x14ac:dyDescent="0.2">
      <c r="C3936" s="293"/>
      <c r="D3936" s="280"/>
      <c r="E3936" s="280"/>
      <c r="F3936" s="280"/>
      <c r="G3936" s="293"/>
    </row>
    <row r="3937" spans="3:7" x14ac:dyDescent="0.2">
      <c r="C3937" s="293"/>
      <c r="D3937" s="280"/>
      <c r="E3937" s="280"/>
      <c r="F3937" s="280"/>
      <c r="G3937" s="293"/>
    </row>
    <row r="3938" spans="3:7" x14ac:dyDescent="0.2">
      <c r="C3938" s="293"/>
      <c r="D3938" s="280"/>
      <c r="E3938" s="280"/>
      <c r="F3938" s="280"/>
      <c r="G3938" s="293"/>
    </row>
    <row r="3939" spans="3:7" x14ac:dyDescent="0.2">
      <c r="C3939" s="293"/>
      <c r="D3939" s="280"/>
      <c r="E3939" s="280"/>
      <c r="F3939" s="280"/>
      <c r="G3939" s="293"/>
    </row>
    <row r="3940" spans="3:7" x14ac:dyDescent="0.2">
      <c r="C3940" s="293"/>
      <c r="D3940" s="280"/>
      <c r="E3940" s="280"/>
      <c r="F3940" s="280"/>
      <c r="G3940" s="293"/>
    </row>
    <row r="3941" spans="3:7" x14ac:dyDescent="0.2">
      <c r="C3941" s="293"/>
      <c r="D3941" s="280"/>
      <c r="E3941" s="280"/>
      <c r="F3941" s="280"/>
      <c r="G3941" s="293"/>
    </row>
    <row r="3942" spans="3:7" x14ac:dyDescent="0.2">
      <c r="C3942" s="293"/>
      <c r="D3942" s="280"/>
      <c r="E3942" s="280"/>
      <c r="F3942" s="280"/>
      <c r="G3942" s="293"/>
    </row>
    <row r="3943" spans="3:7" x14ac:dyDescent="0.2">
      <c r="C3943" s="293"/>
      <c r="D3943" s="280"/>
      <c r="E3943" s="280"/>
      <c r="F3943" s="280"/>
      <c r="G3943" s="293"/>
    </row>
    <row r="3944" spans="3:7" x14ac:dyDescent="0.2">
      <c r="C3944" s="293"/>
      <c r="D3944" s="280"/>
      <c r="E3944" s="280"/>
      <c r="F3944" s="280"/>
      <c r="G3944" s="293"/>
    </row>
    <row r="3945" spans="3:7" x14ac:dyDescent="0.2">
      <c r="C3945" s="293"/>
      <c r="D3945" s="280"/>
      <c r="E3945" s="280"/>
      <c r="F3945" s="280"/>
      <c r="G3945" s="293"/>
    </row>
    <row r="3946" spans="3:7" x14ac:dyDescent="0.2">
      <c r="C3946" s="293"/>
      <c r="D3946" s="280"/>
      <c r="E3946" s="280"/>
      <c r="F3946" s="280"/>
      <c r="G3946" s="293"/>
    </row>
    <row r="3947" spans="3:7" x14ac:dyDescent="0.2">
      <c r="C3947" s="293"/>
      <c r="D3947" s="280"/>
      <c r="E3947" s="280"/>
      <c r="F3947" s="280"/>
      <c r="G3947" s="293"/>
    </row>
    <row r="3948" spans="3:7" x14ac:dyDescent="0.2">
      <c r="C3948" s="293"/>
      <c r="D3948" s="280"/>
      <c r="E3948" s="280"/>
      <c r="F3948" s="280"/>
      <c r="G3948" s="293"/>
    </row>
    <row r="3949" spans="3:7" x14ac:dyDescent="0.2">
      <c r="C3949" s="293"/>
      <c r="D3949" s="280"/>
      <c r="E3949" s="280"/>
      <c r="F3949" s="280"/>
      <c r="G3949" s="293"/>
    </row>
    <row r="3950" spans="3:7" x14ac:dyDescent="0.2">
      <c r="C3950" s="293"/>
      <c r="D3950" s="280"/>
      <c r="E3950" s="280"/>
      <c r="F3950" s="280"/>
      <c r="G3950" s="293"/>
    </row>
    <row r="3951" spans="3:7" x14ac:dyDescent="0.2">
      <c r="C3951" s="293"/>
      <c r="D3951" s="280"/>
      <c r="E3951" s="280"/>
      <c r="F3951" s="280"/>
      <c r="G3951" s="293"/>
    </row>
    <row r="3952" spans="3:7" x14ac:dyDescent="0.2">
      <c r="C3952" s="293"/>
      <c r="D3952" s="280"/>
      <c r="E3952" s="280"/>
      <c r="F3952" s="280"/>
      <c r="G3952" s="293"/>
    </row>
    <row r="3953" spans="3:7" x14ac:dyDescent="0.2">
      <c r="C3953" s="293"/>
      <c r="D3953" s="280"/>
      <c r="E3953" s="280"/>
      <c r="F3953" s="280"/>
      <c r="G3953" s="293"/>
    </row>
    <row r="3954" spans="3:7" x14ac:dyDescent="0.2">
      <c r="C3954" s="293"/>
      <c r="D3954" s="280"/>
      <c r="E3954" s="280"/>
      <c r="F3954" s="280"/>
      <c r="G3954" s="293"/>
    </row>
    <row r="3955" spans="3:7" x14ac:dyDescent="0.2">
      <c r="C3955" s="293"/>
      <c r="D3955" s="280"/>
      <c r="E3955" s="280"/>
      <c r="F3955" s="280"/>
      <c r="G3955" s="293"/>
    </row>
    <row r="3956" spans="3:7" x14ac:dyDescent="0.2">
      <c r="C3956" s="293"/>
      <c r="D3956" s="280"/>
      <c r="E3956" s="280"/>
      <c r="F3956" s="280"/>
      <c r="G3956" s="293"/>
    </row>
    <row r="3957" spans="3:7" x14ac:dyDescent="0.2">
      <c r="C3957" s="293"/>
      <c r="D3957" s="280"/>
      <c r="E3957" s="280"/>
      <c r="F3957" s="280"/>
      <c r="G3957" s="293"/>
    </row>
    <row r="3958" spans="3:7" x14ac:dyDescent="0.2">
      <c r="C3958" s="293"/>
      <c r="D3958" s="280"/>
      <c r="E3958" s="280"/>
      <c r="F3958" s="280"/>
      <c r="G3958" s="293"/>
    </row>
    <row r="3959" spans="3:7" x14ac:dyDescent="0.2">
      <c r="C3959" s="293"/>
      <c r="D3959" s="280"/>
      <c r="E3959" s="280"/>
      <c r="F3959" s="280"/>
      <c r="G3959" s="293"/>
    </row>
    <row r="3960" spans="3:7" x14ac:dyDescent="0.2">
      <c r="C3960" s="293"/>
      <c r="D3960" s="280"/>
      <c r="E3960" s="280"/>
      <c r="F3960" s="280"/>
      <c r="G3960" s="293"/>
    </row>
    <row r="3961" spans="3:7" x14ac:dyDescent="0.2">
      <c r="C3961" s="293"/>
      <c r="D3961" s="280"/>
      <c r="E3961" s="280"/>
      <c r="F3961" s="280"/>
      <c r="G3961" s="293"/>
    </row>
    <row r="3962" spans="3:7" x14ac:dyDescent="0.2">
      <c r="C3962" s="293"/>
      <c r="D3962" s="280"/>
      <c r="E3962" s="280"/>
      <c r="F3962" s="280"/>
      <c r="G3962" s="293"/>
    </row>
    <row r="3963" spans="3:7" x14ac:dyDescent="0.2">
      <c r="C3963" s="293"/>
      <c r="D3963" s="280"/>
      <c r="E3963" s="280"/>
      <c r="F3963" s="280"/>
      <c r="G3963" s="293"/>
    </row>
    <row r="3964" spans="3:7" x14ac:dyDescent="0.2">
      <c r="C3964" s="293"/>
      <c r="D3964" s="280"/>
      <c r="E3964" s="280"/>
      <c r="F3964" s="280"/>
      <c r="G3964" s="293"/>
    </row>
    <row r="3965" spans="3:7" x14ac:dyDescent="0.2">
      <c r="C3965" s="293"/>
      <c r="D3965" s="280"/>
      <c r="E3965" s="280"/>
      <c r="F3965" s="280"/>
      <c r="G3965" s="293"/>
    </row>
    <row r="3966" spans="3:7" x14ac:dyDescent="0.2">
      <c r="C3966" s="293"/>
      <c r="D3966" s="280"/>
      <c r="E3966" s="280"/>
      <c r="F3966" s="280"/>
      <c r="G3966" s="293"/>
    </row>
    <row r="3967" spans="3:7" x14ac:dyDescent="0.2">
      <c r="C3967" s="293"/>
      <c r="D3967" s="280"/>
      <c r="E3967" s="280"/>
      <c r="F3967" s="280"/>
      <c r="G3967" s="293"/>
    </row>
    <row r="3968" spans="3:7" x14ac:dyDescent="0.2">
      <c r="C3968" s="293"/>
      <c r="D3968" s="280"/>
      <c r="E3968" s="280"/>
      <c r="F3968" s="280"/>
      <c r="G3968" s="293"/>
    </row>
    <row r="3969" spans="3:7" x14ac:dyDescent="0.2">
      <c r="C3969" s="293"/>
      <c r="D3969" s="280"/>
      <c r="E3969" s="280"/>
      <c r="F3969" s="280"/>
      <c r="G3969" s="293"/>
    </row>
    <row r="3970" spans="3:7" x14ac:dyDescent="0.2">
      <c r="C3970" s="293"/>
      <c r="D3970" s="280"/>
      <c r="E3970" s="280"/>
      <c r="F3970" s="280"/>
      <c r="G3970" s="293"/>
    </row>
    <row r="3971" spans="3:7" x14ac:dyDescent="0.2">
      <c r="C3971" s="293"/>
      <c r="D3971" s="280"/>
      <c r="E3971" s="280"/>
      <c r="F3971" s="280"/>
      <c r="G3971" s="293"/>
    </row>
    <row r="3972" spans="3:7" x14ac:dyDescent="0.2">
      <c r="C3972" s="293"/>
      <c r="D3972" s="280"/>
      <c r="E3972" s="280"/>
      <c r="F3972" s="280"/>
      <c r="G3972" s="293"/>
    </row>
    <row r="3973" spans="3:7" x14ac:dyDescent="0.2">
      <c r="C3973" s="293"/>
      <c r="D3973" s="280"/>
      <c r="E3973" s="280"/>
      <c r="F3973" s="280"/>
      <c r="G3973" s="293"/>
    </row>
    <row r="3974" spans="3:7" x14ac:dyDescent="0.2">
      <c r="C3974" s="293"/>
      <c r="D3974" s="280"/>
      <c r="E3974" s="280"/>
      <c r="F3974" s="280"/>
      <c r="G3974" s="293"/>
    </row>
    <row r="3975" spans="3:7" x14ac:dyDescent="0.2">
      <c r="C3975" s="293"/>
      <c r="D3975" s="280"/>
      <c r="E3975" s="280"/>
      <c r="F3975" s="280"/>
      <c r="G3975" s="293"/>
    </row>
    <row r="3976" spans="3:7" x14ac:dyDescent="0.2">
      <c r="C3976" s="293"/>
      <c r="D3976" s="280"/>
      <c r="E3976" s="280"/>
      <c r="F3976" s="280"/>
      <c r="G3976" s="293"/>
    </row>
    <row r="3977" spans="3:7" x14ac:dyDescent="0.2">
      <c r="C3977" s="293"/>
      <c r="D3977" s="280"/>
      <c r="E3977" s="280"/>
      <c r="F3977" s="280"/>
      <c r="G3977" s="293"/>
    </row>
    <row r="3978" spans="3:7" x14ac:dyDescent="0.2">
      <c r="C3978" s="293"/>
      <c r="D3978" s="280"/>
      <c r="E3978" s="280"/>
      <c r="F3978" s="280"/>
      <c r="G3978" s="293"/>
    </row>
    <row r="3979" spans="3:7" x14ac:dyDescent="0.2">
      <c r="C3979" s="293"/>
      <c r="D3979" s="280"/>
      <c r="E3979" s="280"/>
      <c r="F3979" s="280"/>
      <c r="G3979" s="293"/>
    </row>
    <row r="3980" spans="3:7" x14ac:dyDescent="0.2">
      <c r="C3980" s="293"/>
      <c r="D3980" s="280"/>
      <c r="E3980" s="280"/>
      <c r="F3980" s="280"/>
      <c r="G3980" s="293"/>
    </row>
    <row r="3981" spans="3:7" x14ac:dyDescent="0.2">
      <c r="C3981" s="293"/>
      <c r="D3981" s="280"/>
      <c r="E3981" s="280"/>
      <c r="F3981" s="280"/>
      <c r="G3981" s="293"/>
    </row>
    <row r="3982" spans="3:7" x14ac:dyDescent="0.2">
      <c r="C3982" s="293"/>
      <c r="D3982" s="280"/>
      <c r="E3982" s="280"/>
      <c r="F3982" s="280"/>
      <c r="G3982" s="293"/>
    </row>
    <row r="3983" spans="3:7" x14ac:dyDescent="0.2">
      <c r="C3983" s="293"/>
      <c r="D3983" s="280"/>
      <c r="E3983" s="280"/>
      <c r="F3983" s="280"/>
      <c r="G3983" s="293"/>
    </row>
    <row r="3984" spans="3:7" x14ac:dyDescent="0.2">
      <c r="C3984" s="293"/>
      <c r="D3984" s="280"/>
      <c r="E3984" s="280"/>
      <c r="F3984" s="280"/>
      <c r="G3984" s="293"/>
    </row>
    <row r="3985" spans="3:7" x14ac:dyDescent="0.2">
      <c r="C3985" s="293"/>
      <c r="D3985" s="280"/>
      <c r="E3985" s="280"/>
      <c r="F3985" s="280"/>
      <c r="G3985" s="293"/>
    </row>
    <row r="3986" spans="3:7" x14ac:dyDescent="0.2">
      <c r="C3986" s="293"/>
      <c r="D3986" s="280"/>
      <c r="E3986" s="280"/>
      <c r="F3986" s="280"/>
      <c r="G3986" s="293"/>
    </row>
    <row r="3987" spans="3:7" x14ac:dyDescent="0.2">
      <c r="C3987" s="293"/>
      <c r="D3987" s="280"/>
      <c r="E3987" s="280"/>
      <c r="F3987" s="280"/>
      <c r="G3987" s="293"/>
    </row>
    <row r="3988" spans="3:7" x14ac:dyDescent="0.2">
      <c r="C3988" s="293"/>
      <c r="D3988" s="280"/>
      <c r="E3988" s="280"/>
      <c r="F3988" s="280"/>
      <c r="G3988" s="293"/>
    </row>
    <row r="3989" spans="3:7" x14ac:dyDescent="0.2">
      <c r="C3989" s="293"/>
      <c r="D3989" s="280"/>
      <c r="E3989" s="280"/>
      <c r="F3989" s="280"/>
      <c r="G3989" s="293"/>
    </row>
    <row r="3990" spans="3:7" x14ac:dyDescent="0.2">
      <c r="C3990" s="293"/>
      <c r="D3990" s="280"/>
      <c r="E3990" s="280"/>
      <c r="F3990" s="280"/>
      <c r="G3990" s="293"/>
    </row>
    <row r="3991" spans="3:7" x14ac:dyDescent="0.2">
      <c r="C3991" s="293"/>
      <c r="D3991" s="280"/>
      <c r="E3991" s="280"/>
      <c r="F3991" s="280"/>
      <c r="G3991" s="293"/>
    </row>
    <row r="3992" spans="3:7" x14ac:dyDescent="0.2">
      <c r="C3992" s="293"/>
      <c r="D3992" s="280"/>
      <c r="E3992" s="280"/>
      <c r="F3992" s="280"/>
      <c r="G3992" s="293"/>
    </row>
    <row r="3993" spans="3:7" x14ac:dyDescent="0.2">
      <c r="C3993" s="293"/>
      <c r="D3993" s="280"/>
      <c r="E3993" s="280"/>
      <c r="F3993" s="280"/>
      <c r="G3993" s="293"/>
    </row>
    <row r="3994" spans="3:7" x14ac:dyDescent="0.2">
      <c r="C3994" s="293"/>
      <c r="D3994" s="280"/>
      <c r="E3994" s="280"/>
      <c r="F3994" s="280"/>
      <c r="G3994" s="293"/>
    </row>
    <row r="3995" spans="3:7" x14ac:dyDescent="0.2">
      <c r="C3995" s="293"/>
      <c r="D3995" s="280"/>
      <c r="E3995" s="280"/>
      <c r="F3995" s="280"/>
      <c r="G3995" s="293"/>
    </row>
    <row r="3996" spans="3:7" x14ac:dyDescent="0.2">
      <c r="C3996" s="293"/>
      <c r="D3996" s="280"/>
      <c r="E3996" s="280"/>
      <c r="F3996" s="280"/>
      <c r="G3996" s="293"/>
    </row>
    <row r="3997" spans="3:7" x14ac:dyDescent="0.2">
      <c r="C3997" s="293"/>
      <c r="D3997" s="280"/>
      <c r="E3997" s="280"/>
      <c r="F3997" s="280"/>
      <c r="G3997" s="293"/>
    </row>
    <row r="3998" spans="3:7" x14ac:dyDescent="0.2">
      <c r="C3998" s="293"/>
      <c r="D3998" s="280"/>
      <c r="E3998" s="280"/>
      <c r="F3998" s="280"/>
      <c r="G3998" s="293"/>
    </row>
    <row r="3999" spans="3:7" x14ac:dyDescent="0.2">
      <c r="C3999" s="293"/>
      <c r="D3999" s="280"/>
      <c r="E3999" s="280"/>
      <c r="F3999" s="280"/>
      <c r="G3999" s="293"/>
    </row>
    <row r="4000" spans="3:7" x14ac:dyDescent="0.2">
      <c r="C4000" s="293"/>
      <c r="D4000" s="280"/>
      <c r="E4000" s="280"/>
      <c r="F4000" s="280"/>
      <c r="G4000" s="293"/>
    </row>
    <row r="4001" spans="3:7" x14ac:dyDescent="0.2">
      <c r="C4001" s="293"/>
      <c r="D4001" s="280"/>
      <c r="E4001" s="280"/>
      <c r="F4001" s="280"/>
      <c r="G4001" s="293"/>
    </row>
    <row r="4002" spans="3:7" x14ac:dyDescent="0.2">
      <c r="C4002" s="293"/>
      <c r="D4002" s="280"/>
      <c r="E4002" s="280"/>
      <c r="F4002" s="280"/>
      <c r="G4002" s="293"/>
    </row>
    <row r="4003" spans="3:7" x14ac:dyDescent="0.2">
      <c r="C4003" s="293"/>
      <c r="D4003" s="280"/>
      <c r="E4003" s="280"/>
      <c r="F4003" s="280"/>
      <c r="G4003" s="293"/>
    </row>
    <row r="4004" spans="3:7" x14ac:dyDescent="0.2">
      <c r="C4004" s="293"/>
      <c r="D4004" s="280"/>
      <c r="E4004" s="280"/>
      <c r="F4004" s="280"/>
      <c r="G4004" s="293"/>
    </row>
    <row r="4005" spans="3:7" x14ac:dyDescent="0.2">
      <c r="C4005" s="293"/>
      <c r="D4005" s="280"/>
      <c r="E4005" s="280"/>
      <c r="F4005" s="280"/>
      <c r="G4005" s="293"/>
    </row>
    <row r="4006" spans="3:7" x14ac:dyDescent="0.2">
      <c r="C4006" s="293"/>
      <c r="D4006" s="280"/>
      <c r="E4006" s="280"/>
      <c r="F4006" s="280"/>
      <c r="G4006" s="293"/>
    </row>
    <row r="4007" spans="3:7" x14ac:dyDescent="0.2">
      <c r="C4007" s="293"/>
      <c r="D4007" s="280"/>
      <c r="E4007" s="280"/>
      <c r="F4007" s="280"/>
      <c r="G4007" s="293"/>
    </row>
    <row r="4008" spans="3:7" x14ac:dyDescent="0.2">
      <c r="C4008" s="293"/>
      <c r="D4008" s="280"/>
      <c r="E4008" s="280"/>
      <c r="F4008" s="280"/>
      <c r="G4008" s="293"/>
    </row>
    <row r="4009" spans="3:7" x14ac:dyDescent="0.2">
      <c r="C4009" s="293"/>
      <c r="D4009" s="280"/>
      <c r="E4009" s="280"/>
      <c r="F4009" s="280"/>
      <c r="G4009" s="293"/>
    </row>
    <row r="4010" spans="3:7" x14ac:dyDescent="0.2">
      <c r="C4010" s="293"/>
      <c r="D4010" s="280"/>
      <c r="E4010" s="280"/>
      <c r="F4010" s="280"/>
      <c r="G4010" s="293"/>
    </row>
    <row r="4011" spans="3:7" x14ac:dyDescent="0.2">
      <c r="C4011" s="293"/>
      <c r="D4011" s="280"/>
      <c r="E4011" s="280"/>
      <c r="F4011" s="280"/>
      <c r="G4011" s="293"/>
    </row>
    <row r="4012" spans="3:7" x14ac:dyDescent="0.2">
      <c r="C4012" s="293"/>
      <c r="D4012" s="280"/>
      <c r="E4012" s="280"/>
      <c r="F4012" s="280"/>
      <c r="G4012" s="293"/>
    </row>
    <row r="4013" spans="3:7" x14ac:dyDescent="0.2">
      <c r="C4013" s="293"/>
      <c r="D4013" s="280"/>
      <c r="E4013" s="280"/>
      <c r="F4013" s="280"/>
      <c r="G4013" s="293"/>
    </row>
    <row r="4014" spans="3:7" x14ac:dyDescent="0.2">
      <c r="C4014" s="293"/>
      <c r="D4014" s="280"/>
      <c r="E4014" s="280"/>
      <c r="F4014" s="280"/>
      <c r="G4014" s="293"/>
    </row>
    <row r="4015" spans="3:7" x14ac:dyDescent="0.2">
      <c r="C4015" s="293"/>
      <c r="D4015" s="280"/>
      <c r="E4015" s="280"/>
      <c r="F4015" s="280"/>
      <c r="G4015" s="293"/>
    </row>
    <row r="4016" spans="3:7" x14ac:dyDescent="0.2">
      <c r="C4016" s="293"/>
      <c r="D4016" s="280"/>
      <c r="E4016" s="280"/>
      <c r="F4016" s="280"/>
      <c r="G4016" s="293"/>
    </row>
    <row r="4017" spans="3:7" x14ac:dyDescent="0.2">
      <c r="C4017" s="293"/>
      <c r="D4017" s="280"/>
      <c r="E4017" s="280"/>
      <c r="F4017" s="280"/>
      <c r="G4017" s="293"/>
    </row>
    <row r="4018" spans="3:7" x14ac:dyDescent="0.2">
      <c r="C4018" s="293"/>
      <c r="D4018" s="280"/>
      <c r="E4018" s="280"/>
      <c r="F4018" s="280"/>
      <c r="G4018" s="293"/>
    </row>
    <row r="4019" spans="3:7" x14ac:dyDescent="0.2">
      <c r="C4019" s="293"/>
      <c r="D4019" s="280"/>
      <c r="E4019" s="280"/>
      <c r="F4019" s="280"/>
      <c r="G4019" s="293"/>
    </row>
    <row r="4020" spans="3:7" x14ac:dyDescent="0.2">
      <c r="C4020" s="293"/>
      <c r="D4020" s="280"/>
      <c r="E4020" s="280"/>
      <c r="F4020" s="280"/>
      <c r="G4020" s="293"/>
    </row>
    <row r="4021" spans="3:7" x14ac:dyDescent="0.2">
      <c r="C4021" s="293"/>
      <c r="D4021" s="280"/>
      <c r="E4021" s="280"/>
      <c r="F4021" s="280"/>
      <c r="G4021" s="293"/>
    </row>
    <row r="4022" spans="3:7" x14ac:dyDescent="0.2">
      <c r="C4022" s="293"/>
      <c r="D4022" s="280"/>
      <c r="E4022" s="280"/>
      <c r="F4022" s="280"/>
      <c r="G4022" s="293"/>
    </row>
    <row r="4023" spans="3:7" x14ac:dyDescent="0.2">
      <c r="C4023" s="293"/>
      <c r="D4023" s="280"/>
      <c r="E4023" s="280"/>
      <c r="F4023" s="280"/>
      <c r="G4023" s="293"/>
    </row>
    <row r="4024" spans="3:7" x14ac:dyDescent="0.2">
      <c r="C4024" s="293"/>
      <c r="D4024" s="280"/>
      <c r="E4024" s="280"/>
      <c r="F4024" s="280"/>
      <c r="G4024" s="293"/>
    </row>
    <row r="4025" spans="3:7" x14ac:dyDescent="0.2">
      <c r="C4025" s="293"/>
      <c r="D4025" s="280"/>
      <c r="E4025" s="280"/>
      <c r="F4025" s="280"/>
      <c r="G4025" s="293"/>
    </row>
    <row r="4026" spans="3:7" x14ac:dyDescent="0.2">
      <c r="C4026" s="293"/>
      <c r="D4026" s="280"/>
      <c r="E4026" s="280"/>
      <c r="F4026" s="280"/>
      <c r="G4026" s="293"/>
    </row>
    <row r="4027" spans="3:7" x14ac:dyDescent="0.2">
      <c r="C4027" s="293"/>
      <c r="D4027" s="280"/>
      <c r="E4027" s="280"/>
      <c r="F4027" s="280"/>
      <c r="G4027" s="293"/>
    </row>
    <row r="4028" spans="3:7" x14ac:dyDescent="0.2">
      <c r="C4028" s="293"/>
      <c r="D4028" s="280"/>
      <c r="E4028" s="280"/>
      <c r="F4028" s="280"/>
      <c r="G4028" s="293"/>
    </row>
    <row r="4029" spans="3:7" x14ac:dyDescent="0.2">
      <c r="C4029" s="293"/>
      <c r="D4029" s="280"/>
      <c r="E4029" s="280"/>
      <c r="F4029" s="280"/>
      <c r="G4029" s="293"/>
    </row>
    <row r="4030" spans="3:7" x14ac:dyDescent="0.2">
      <c r="C4030" s="293"/>
      <c r="D4030" s="280"/>
      <c r="E4030" s="280"/>
      <c r="F4030" s="280"/>
      <c r="G4030" s="293"/>
    </row>
    <row r="4031" spans="3:7" x14ac:dyDescent="0.2">
      <c r="C4031" s="293"/>
      <c r="D4031" s="280"/>
      <c r="E4031" s="280"/>
      <c r="F4031" s="280"/>
      <c r="G4031" s="293"/>
    </row>
    <row r="4032" spans="3:7" x14ac:dyDescent="0.2">
      <c r="C4032" s="293"/>
      <c r="D4032" s="280"/>
      <c r="E4032" s="280"/>
      <c r="F4032" s="280"/>
      <c r="G4032" s="293"/>
    </row>
    <row r="4033" spans="3:7" x14ac:dyDescent="0.2">
      <c r="C4033" s="293"/>
      <c r="D4033" s="280"/>
      <c r="E4033" s="280"/>
      <c r="F4033" s="280"/>
      <c r="G4033" s="293"/>
    </row>
    <row r="4034" spans="3:7" x14ac:dyDescent="0.2">
      <c r="C4034" s="293"/>
      <c r="D4034" s="280"/>
      <c r="E4034" s="280"/>
      <c r="F4034" s="280"/>
      <c r="G4034" s="293"/>
    </row>
    <row r="4035" spans="3:7" x14ac:dyDescent="0.2">
      <c r="C4035" s="293"/>
      <c r="D4035" s="280"/>
      <c r="E4035" s="280"/>
      <c r="F4035" s="280"/>
      <c r="G4035" s="293"/>
    </row>
    <row r="4036" spans="3:7" x14ac:dyDescent="0.2">
      <c r="C4036" s="293"/>
      <c r="D4036" s="280"/>
      <c r="E4036" s="280"/>
      <c r="F4036" s="280"/>
      <c r="G4036" s="293"/>
    </row>
    <row r="4037" spans="3:7" x14ac:dyDescent="0.2">
      <c r="C4037" s="293"/>
      <c r="D4037" s="280"/>
      <c r="E4037" s="280"/>
      <c r="F4037" s="280"/>
      <c r="G4037" s="293"/>
    </row>
    <row r="4038" spans="3:7" x14ac:dyDescent="0.2">
      <c r="C4038" s="293"/>
      <c r="D4038" s="280"/>
      <c r="E4038" s="280"/>
      <c r="F4038" s="280"/>
      <c r="G4038" s="293"/>
    </row>
    <row r="4039" spans="3:7" x14ac:dyDescent="0.2">
      <c r="C4039" s="293"/>
      <c r="D4039" s="280"/>
      <c r="E4039" s="280"/>
      <c r="F4039" s="280"/>
      <c r="G4039" s="293"/>
    </row>
    <row r="4040" spans="3:7" x14ac:dyDescent="0.2">
      <c r="C4040" s="293"/>
      <c r="D4040" s="280"/>
      <c r="E4040" s="280"/>
      <c r="F4040" s="280"/>
      <c r="G4040" s="293"/>
    </row>
    <row r="4041" spans="3:7" x14ac:dyDescent="0.2">
      <c r="C4041" s="293"/>
      <c r="D4041" s="280"/>
      <c r="E4041" s="280"/>
      <c r="F4041" s="280"/>
      <c r="G4041" s="293"/>
    </row>
    <row r="4042" spans="3:7" x14ac:dyDescent="0.2">
      <c r="C4042" s="293"/>
      <c r="D4042" s="280"/>
      <c r="E4042" s="280"/>
      <c r="F4042" s="280"/>
      <c r="G4042" s="293"/>
    </row>
    <row r="4043" spans="3:7" x14ac:dyDescent="0.2">
      <c r="C4043" s="293"/>
      <c r="D4043" s="280"/>
      <c r="E4043" s="280"/>
      <c r="F4043" s="280"/>
      <c r="G4043" s="293"/>
    </row>
    <row r="4044" spans="3:7" x14ac:dyDescent="0.2">
      <c r="C4044" s="293"/>
      <c r="D4044" s="280"/>
      <c r="E4044" s="280"/>
      <c r="F4044" s="280"/>
      <c r="G4044" s="293"/>
    </row>
    <row r="4045" spans="3:7" x14ac:dyDescent="0.2">
      <c r="C4045" s="293"/>
      <c r="D4045" s="280"/>
      <c r="E4045" s="280"/>
      <c r="F4045" s="280"/>
      <c r="G4045" s="293"/>
    </row>
    <row r="4046" spans="3:7" x14ac:dyDescent="0.2">
      <c r="C4046" s="293"/>
      <c r="D4046" s="280"/>
      <c r="E4046" s="280"/>
      <c r="F4046" s="280"/>
      <c r="G4046" s="293"/>
    </row>
    <row r="4047" spans="3:7" x14ac:dyDescent="0.2">
      <c r="C4047" s="293"/>
      <c r="D4047" s="280"/>
      <c r="E4047" s="280"/>
      <c r="F4047" s="280"/>
      <c r="G4047" s="293"/>
    </row>
    <row r="4048" spans="3:7" x14ac:dyDescent="0.2">
      <c r="C4048" s="293"/>
      <c r="D4048" s="280"/>
      <c r="E4048" s="280"/>
      <c r="F4048" s="280"/>
      <c r="G4048" s="293"/>
    </row>
    <row r="4049" spans="3:7" x14ac:dyDescent="0.2">
      <c r="C4049" s="293"/>
      <c r="D4049" s="280"/>
      <c r="E4049" s="280"/>
      <c r="F4049" s="280"/>
      <c r="G4049" s="293"/>
    </row>
    <row r="4050" spans="3:7" x14ac:dyDescent="0.2">
      <c r="C4050" s="293"/>
      <c r="D4050" s="280"/>
      <c r="E4050" s="280"/>
      <c r="F4050" s="280"/>
      <c r="G4050" s="293"/>
    </row>
    <row r="4051" spans="3:7" x14ac:dyDescent="0.2">
      <c r="C4051" s="293"/>
      <c r="D4051" s="280"/>
      <c r="E4051" s="280"/>
      <c r="F4051" s="280"/>
      <c r="G4051" s="293"/>
    </row>
    <row r="4052" spans="3:7" x14ac:dyDescent="0.2">
      <c r="C4052" s="293"/>
      <c r="D4052" s="280"/>
      <c r="E4052" s="280"/>
      <c r="F4052" s="280"/>
      <c r="G4052" s="293"/>
    </row>
    <row r="4053" spans="3:7" x14ac:dyDescent="0.2">
      <c r="C4053" s="293"/>
      <c r="D4053" s="280"/>
      <c r="E4053" s="280"/>
      <c r="F4053" s="280"/>
      <c r="G4053" s="293"/>
    </row>
    <row r="4054" spans="3:7" x14ac:dyDescent="0.2">
      <c r="C4054" s="293"/>
      <c r="D4054" s="280"/>
      <c r="E4054" s="280"/>
      <c r="F4054" s="280"/>
      <c r="G4054" s="293"/>
    </row>
    <row r="4055" spans="3:7" x14ac:dyDescent="0.2">
      <c r="C4055" s="293"/>
      <c r="D4055" s="280"/>
      <c r="E4055" s="280"/>
      <c r="F4055" s="280"/>
      <c r="G4055" s="293"/>
    </row>
    <row r="4056" spans="3:7" x14ac:dyDescent="0.2">
      <c r="C4056" s="293"/>
      <c r="D4056" s="280"/>
      <c r="E4056" s="280"/>
      <c r="F4056" s="280"/>
      <c r="G4056" s="293"/>
    </row>
    <row r="4057" spans="3:7" x14ac:dyDescent="0.2">
      <c r="C4057" s="293"/>
      <c r="D4057" s="280"/>
      <c r="E4057" s="280"/>
      <c r="F4057" s="280"/>
      <c r="G4057" s="293"/>
    </row>
    <row r="4058" spans="3:7" x14ac:dyDescent="0.2">
      <c r="C4058" s="293"/>
      <c r="D4058" s="280"/>
      <c r="E4058" s="280"/>
      <c r="F4058" s="280"/>
      <c r="G4058" s="293"/>
    </row>
    <row r="4059" spans="3:7" x14ac:dyDescent="0.2">
      <c r="C4059" s="293"/>
      <c r="D4059" s="280"/>
      <c r="E4059" s="280"/>
      <c r="F4059" s="280"/>
      <c r="G4059" s="293"/>
    </row>
    <row r="4060" spans="3:7" x14ac:dyDescent="0.2">
      <c r="C4060" s="293"/>
      <c r="D4060" s="280"/>
      <c r="E4060" s="280"/>
      <c r="F4060" s="280"/>
      <c r="G4060" s="293"/>
    </row>
    <row r="4061" spans="3:7" x14ac:dyDescent="0.2">
      <c r="C4061" s="293"/>
      <c r="D4061" s="280"/>
      <c r="E4061" s="280"/>
      <c r="F4061" s="280"/>
      <c r="G4061" s="293"/>
    </row>
    <row r="4062" spans="3:7" x14ac:dyDescent="0.2">
      <c r="C4062" s="293"/>
      <c r="D4062" s="280"/>
      <c r="E4062" s="280"/>
      <c r="F4062" s="280"/>
      <c r="G4062" s="293"/>
    </row>
    <row r="4063" spans="3:7" x14ac:dyDescent="0.2">
      <c r="C4063" s="293"/>
      <c r="D4063" s="280"/>
      <c r="E4063" s="280"/>
      <c r="F4063" s="280"/>
      <c r="G4063" s="293"/>
    </row>
    <row r="4064" spans="3:7" x14ac:dyDescent="0.2">
      <c r="C4064" s="293"/>
      <c r="D4064" s="280"/>
      <c r="E4064" s="280"/>
      <c r="F4064" s="280"/>
      <c r="G4064" s="293"/>
    </row>
    <row r="4065" spans="3:7" x14ac:dyDescent="0.2">
      <c r="C4065" s="293"/>
      <c r="D4065" s="280"/>
      <c r="E4065" s="280"/>
      <c r="F4065" s="280"/>
      <c r="G4065" s="293"/>
    </row>
    <row r="4066" spans="3:7" x14ac:dyDescent="0.2">
      <c r="C4066" s="293"/>
      <c r="D4066" s="280"/>
      <c r="E4066" s="280"/>
      <c r="F4066" s="280"/>
      <c r="G4066" s="293"/>
    </row>
    <row r="4067" spans="3:7" x14ac:dyDescent="0.2">
      <c r="C4067" s="293"/>
      <c r="D4067" s="280"/>
      <c r="E4067" s="280"/>
      <c r="F4067" s="280"/>
      <c r="G4067" s="293"/>
    </row>
    <row r="4068" spans="3:7" x14ac:dyDescent="0.2">
      <c r="C4068" s="293"/>
      <c r="D4068" s="280"/>
      <c r="E4068" s="280"/>
      <c r="F4068" s="280"/>
      <c r="G4068" s="293"/>
    </row>
    <row r="4069" spans="3:7" x14ac:dyDescent="0.2">
      <c r="C4069" s="293"/>
      <c r="D4069" s="280"/>
      <c r="E4069" s="280"/>
      <c r="F4069" s="280"/>
      <c r="G4069" s="293"/>
    </row>
    <row r="4070" spans="3:7" x14ac:dyDescent="0.2">
      <c r="C4070" s="293"/>
      <c r="D4070" s="280"/>
      <c r="E4070" s="280"/>
      <c r="F4070" s="280"/>
      <c r="G4070" s="293"/>
    </row>
    <row r="4071" spans="3:7" x14ac:dyDescent="0.2">
      <c r="C4071" s="293"/>
      <c r="D4071" s="280"/>
      <c r="E4071" s="280"/>
      <c r="F4071" s="280"/>
      <c r="G4071" s="293"/>
    </row>
    <row r="4072" spans="3:7" x14ac:dyDescent="0.2">
      <c r="C4072" s="293"/>
      <c r="D4072" s="280"/>
      <c r="E4072" s="280"/>
      <c r="F4072" s="280"/>
      <c r="G4072" s="293"/>
    </row>
    <row r="4073" spans="3:7" x14ac:dyDescent="0.2">
      <c r="C4073" s="293"/>
      <c r="D4073" s="280"/>
      <c r="E4073" s="280"/>
      <c r="F4073" s="280"/>
      <c r="G4073" s="293"/>
    </row>
    <row r="4074" spans="3:7" x14ac:dyDescent="0.2">
      <c r="C4074" s="293"/>
      <c r="D4074" s="280"/>
      <c r="E4074" s="280"/>
      <c r="F4074" s="280"/>
      <c r="G4074" s="293"/>
    </row>
    <row r="4075" spans="3:7" x14ac:dyDescent="0.2">
      <c r="C4075" s="293"/>
      <c r="D4075" s="280"/>
      <c r="E4075" s="280"/>
      <c r="F4075" s="280"/>
      <c r="G4075" s="293"/>
    </row>
    <row r="4076" spans="3:7" x14ac:dyDescent="0.2">
      <c r="C4076" s="293"/>
      <c r="D4076" s="280"/>
      <c r="E4076" s="280"/>
      <c r="F4076" s="280"/>
      <c r="G4076" s="293"/>
    </row>
    <row r="4077" spans="3:7" x14ac:dyDescent="0.2">
      <c r="C4077" s="293"/>
      <c r="D4077" s="280"/>
      <c r="E4077" s="280"/>
      <c r="F4077" s="280"/>
      <c r="G4077" s="293"/>
    </row>
    <row r="4078" spans="3:7" x14ac:dyDescent="0.2">
      <c r="C4078" s="293"/>
      <c r="D4078" s="280"/>
      <c r="E4078" s="280"/>
      <c r="F4078" s="280"/>
      <c r="G4078" s="293"/>
    </row>
    <row r="4079" spans="3:7" x14ac:dyDescent="0.2">
      <c r="C4079" s="293"/>
      <c r="D4079" s="280"/>
      <c r="E4079" s="280"/>
      <c r="F4079" s="280"/>
      <c r="G4079" s="293"/>
    </row>
    <row r="4080" spans="3:7" x14ac:dyDescent="0.2">
      <c r="C4080" s="293"/>
      <c r="D4080" s="280"/>
      <c r="E4080" s="280"/>
      <c r="F4080" s="280"/>
      <c r="G4080" s="293"/>
    </row>
    <row r="4081" spans="3:7" x14ac:dyDescent="0.2">
      <c r="C4081" s="293"/>
      <c r="D4081" s="280"/>
      <c r="E4081" s="280"/>
      <c r="F4081" s="280"/>
      <c r="G4081" s="293"/>
    </row>
    <row r="4082" spans="3:7" x14ac:dyDescent="0.2">
      <c r="C4082" s="293"/>
      <c r="D4082" s="280"/>
      <c r="E4082" s="280"/>
      <c r="F4082" s="280"/>
      <c r="G4082" s="293"/>
    </row>
    <row r="4083" spans="3:7" x14ac:dyDescent="0.2">
      <c r="C4083" s="293"/>
      <c r="D4083" s="280"/>
      <c r="E4083" s="280"/>
      <c r="F4083" s="280"/>
      <c r="G4083" s="293"/>
    </row>
    <row r="4084" spans="3:7" x14ac:dyDescent="0.2">
      <c r="C4084" s="293"/>
      <c r="D4084" s="280"/>
      <c r="E4084" s="280"/>
      <c r="F4084" s="280"/>
      <c r="G4084" s="293"/>
    </row>
    <row r="4085" spans="3:7" x14ac:dyDescent="0.2">
      <c r="C4085" s="293"/>
      <c r="D4085" s="280"/>
      <c r="E4085" s="280"/>
      <c r="F4085" s="280"/>
      <c r="G4085" s="293"/>
    </row>
    <row r="4086" spans="3:7" x14ac:dyDescent="0.2">
      <c r="C4086" s="293"/>
      <c r="D4086" s="280"/>
      <c r="E4086" s="280"/>
      <c r="F4086" s="280"/>
      <c r="G4086" s="293"/>
    </row>
    <row r="4087" spans="3:7" x14ac:dyDescent="0.2">
      <c r="C4087" s="293"/>
      <c r="D4087" s="280"/>
      <c r="E4087" s="280"/>
      <c r="F4087" s="280"/>
      <c r="G4087" s="293"/>
    </row>
    <row r="4088" spans="3:7" x14ac:dyDescent="0.2">
      <c r="C4088" s="293"/>
      <c r="D4088" s="280"/>
      <c r="E4088" s="280"/>
      <c r="F4088" s="280"/>
      <c r="G4088" s="293"/>
    </row>
    <row r="4089" spans="3:7" x14ac:dyDescent="0.2">
      <c r="C4089" s="293"/>
      <c r="D4089" s="280"/>
      <c r="E4089" s="280"/>
      <c r="F4089" s="280"/>
      <c r="G4089" s="293"/>
    </row>
    <row r="4090" spans="3:7" x14ac:dyDescent="0.2">
      <c r="C4090" s="293"/>
      <c r="D4090" s="280"/>
      <c r="E4090" s="280"/>
      <c r="F4090" s="280"/>
      <c r="G4090" s="293"/>
    </row>
    <row r="4091" spans="3:7" x14ac:dyDescent="0.2">
      <c r="C4091" s="293"/>
      <c r="D4091" s="280"/>
      <c r="E4091" s="280"/>
      <c r="F4091" s="280"/>
      <c r="G4091" s="293"/>
    </row>
    <row r="4092" spans="3:7" x14ac:dyDescent="0.2">
      <c r="C4092" s="293"/>
      <c r="D4092" s="280"/>
      <c r="E4092" s="280"/>
      <c r="F4092" s="280"/>
      <c r="G4092" s="293"/>
    </row>
    <row r="4093" spans="3:7" x14ac:dyDescent="0.2">
      <c r="C4093" s="293"/>
      <c r="D4093" s="280"/>
      <c r="E4093" s="280"/>
      <c r="F4093" s="280"/>
      <c r="G4093" s="293"/>
    </row>
    <row r="4094" spans="3:7" x14ac:dyDescent="0.2">
      <c r="C4094" s="293"/>
      <c r="D4094" s="280"/>
      <c r="E4094" s="280"/>
      <c r="F4094" s="280"/>
      <c r="G4094" s="293"/>
    </row>
    <row r="4095" spans="3:7" x14ac:dyDescent="0.2">
      <c r="C4095" s="293"/>
      <c r="D4095" s="280"/>
      <c r="E4095" s="280"/>
      <c r="F4095" s="280"/>
      <c r="G4095" s="293"/>
    </row>
    <row r="4096" spans="3:7" x14ac:dyDescent="0.2">
      <c r="C4096" s="293"/>
      <c r="D4096" s="280"/>
      <c r="E4096" s="280"/>
      <c r="F4096" s="280"/>
      <c r="G4096" s="293"/>
    </row>
    <row r="4097" spans="3:7" x14ac:dyDescent="0.2">
      <c r="C4097" s="293"/>
      <c r="D4097" s="280"/>
      <c r="E4097" s="280"/>
      <c r="F4097" s="280"/>
      <c r="G4097" s="293"/>
    </row>
    <row r="4098" spans="3:7" x14ac:dyDescent="0.2">
      <c r="C4098" s="293"/>
      <c r="D4098" s="280"/>
      <c r="E4098" s="280"/>
      <c r="F4098" s="280"/>
      <c r="G4098" s="293"/>
    </row>
    <row r="4099" spans="3:7" x14ac:dyDescent="0.2">
      <c r="C4099" s="293"/>
      <c r="D4099" s="280"/>
      <c r="E4099" s="280"/>
      <c r="F4099" s="280"/>
      <c r="G4099" s="293"/>
    </row>
    <row r="4100" spans="3:7" x14ac:dyDescent="0.2">
      <c r="C4100" s="293"/>
      <c r="D4100" s="280"/>
      <c r="E4100" s="280"/>
      <c r="F4100" s="280"/>
      <c r="G4100" s="293"/>
    </row>
    <row r="4101" spans="3:7" x14ac:dyDescent="0.2">
      <c r="C4101" s="293"/>
      <c r="D4101" s="280"/>
      <c r="E4101" s="280"/>
      <c r="F4101" s="280"/>
      <c r="G4101" s="293"/>
    </row>
    <row r="4102" spans="3:7" x14ac:dyDescent="0.2">
      <c r="C4102" s="293"/>
      <c r="D4102" s="280"/>
      <c r="E4102" s="280"/>
      <c r="F4102" s="280"/>
      <c r="G4102" s="293"/>
    </row>
    <row r="4103" spans="3:7" x14ac:dyDescent="0.2">
      <c r="C4103" s="293"/>
      <c r="D4103" s="280"/>
      <c r="E4103" s="280"/>
      <c r="F4103" s="280"/>
      <c r="G4103" s="293"/>
    </row>
    <row r="4104" spans="3:7" x14ac:dyDescent="0.2">
      <c r="C4104" s="293"/>
      <c r="D4104" s="280"/>
      <c r="E4104" s="280"/>
      <c r="F4104" s="280"/>
      <c r="G4104" s="293"/>
    </row>
    <row r="4105" spans="3:7" x14ac:dyDescent="0.2">
      <c r="C4105" s="293"/>
      <c r="D4105" s="280"/>
      <c r="E4105" s="280"/>
      <c r="F4105" s="280"/>
      <c r="G4105" s="293"/>
    </row>
    <row r="4106" spans="3:7" x14ac:dyDescent="0.2">
      <c r="C4106" s="293"/>
      <c r="D4106" s="280"/>
      <c r="E4106" s="280"/>
      <c r="F4106" s="280"/>
      <c r="G4106" s="293"/>
    </row>
    <row r="4107" spans="3:7" x14ac:dyDescent="0.2">
      <c r="C4107" s="293"/>
      <c r="D4107" s="280"/>
      <c r="E4107" s="280"/>
      <c r="F4107" s="280"/>
      <c r="G4107" s="293"/>
    </row>
    <row r="4108" spans="3:7" x14ac:dyDescent="0.2">
      <c r="C4108" s="293"/>
      <c r="D4108" s="280"/>
      <c r="E4108" s="280"/>
      <c r="F4108" s="280"/>
      <c r="G4108" s="293"/>
    </row>
    <row r="4109" spans="3:7" x14ac:dyDescent="0.2">
      <c r="C4109" s="293"/>
      <c r="D4109" s="280"/>
      <c r="E4109" s="280"/>
      <c r="F4109" s="280"/>
      <c r="G4109" s="293"/>
    </row>
    <row r="4110" spans="3:7" x14ac:dyDescent="0.2">
      <c r="C4110" s="293"/>
      <c r="D4110" s="280"/>
      <c r="E4110" s="280"/>
      <c r="F4110" s="280"/>
      <c r="G4110" s="293"/>
    </row>
    <row r="4111" spans="3:7" x14ac:dyDescent="0.2">
      <c r="C4111" s="293"/>
      <c r="D4111" s="280"/>
      <c r="E4111" s="280"/>
      <c r="F4111" s="280"/>
      <c r="G4111" s="293"/>
    </row>
    <row r="4112" spans="3:7" x14ac:dyDescent="0.2">
      <c r="C4112" s="293"/>
      <c r="D4112" s="280"/>
      <c r="E4112" s="280"/>
      <c r="F4112" s="280"/>
      <c r="G4112" s="293"/>
    </row>
    <row r="4113" spans="3:7" x14ac:dyDescent="0.2">
      <c r="C4113" s="293"/>
      <c r="D4113" s="280"/>
      <c r="E4113" s="280"/>
      <c r="F4113" s="280"/>
      <c r="G4113" s="293"/>
    </row>
    <row r="4114" spans="3:7" x14ac:dyDescent="0.2">
      <c r="C4114" s="293"/>
      <c r="D4114" s="280"/>
      <c r="E4114" s="280"/>
      <c r="F4114" s="280"/>
      <c r="G4114" s="293"/>
    </row>
    <row r="4115" spans="3:7" x14ac:dyDescent="0.2">
      <c r="C4115" s="293"/>
      <c r="D4115" s="280"/>
      <c r="E4115" s="280"/>
      <c r="F4115" s="280"/>
      <c r="G4115" s="293"/>
    </row>
    <row r="4116" spans="3:7" x14ac:dyDescent="0.2">
      <c r="C4116" s="293"/>
      <c r="D4116" s="280"/>
      <c r="E4116" s="280"/>
      <c r="F4116" s="280"/>
      <c r="G4116" s="293"/>
    </row>
    <row r="4117" spans="3:7" x14ac:dyDescent="0.2">
      <c r="C4117" s="293"/>
      <c r="D4117" s="280"/>
      <c r="E4117" s="280"/>
      <c r="F4117" s="280"/>
      <c r="G4117" s="293"/>
    </row>
    <row r="4118" spans="3:7" x14ac:dyDescent="0.2">
      <c r="C4118" s="293"/>
      <c r="D4118" s="280"/>
      <c r="E4118" s="280"/>
      <c r="F4118" s="280"/>
      <c r="G4118" s="293"/>
    </row>
    <row r="4119" spans="3:7" x14ac:dyDescent="0.2">
      <c r="C4119" s="293"/>
      <c r="D4119" s="280"/>
      <c r="E4119" s="280"/>
      <c r="F4119" s="280"/>
      <c r="G4119" s="293"/>
    </row>
    <row r="4120" spans="3:7" x14ac:dyDescent="0.2">
      <c r="C4120" s="293"/>
      <c r="D4120" s="280"/>
      <c r="E4120" s="280"/>
      <c r="F4120" s="280"/>
      <c r="G4120" s="293"/>
    </row>
    <row r="4121" spans="3:7" x14ac:dyDescent="0.2">
      <c r="C4121" s="293"/>
      <c r="D4121" s="280"/>
      <c r="E4121" s="280"/>
      <c r="F4121" s="280"/>
      <c r="G4121" s="293"/>
    </row>
    <row r="4122" spans="3:7" x14ac:dyDescent="0.2">
      <c r="C4122" s="293"/>
      <c r="D4122" s="280"/>
      <c r="E4122" s="280"/>
      <c r="F4122" s="280"/>
      <c r="G4122" s="293"/>
    </row>
    <row r="4123" spans="3:7" x14ac:dyDescent="0.2">
      <c r="C4123" s="293"/>
      <c r="D4123" s="280"/>
      <c r="E4123" s="280"/>
      <c r="F4123" s="280"/>
      <c r="G4123" s="293"/>
    </row>
    <row r="4124" spans="3:7" x14ac:dyDescent="0.2">
      <c r="C4124" s="293"/>
      <c r="D4124" s="280"/>
      <c r="E4124" s="280"/>
      <c r="F4124" s="280"/>
      <c r="G4124" s="293"/>
    </row>
    <row r="4125" spans="3:7" x14ac:dyDescent="0.2">
      <c r="C4125" s="293"/>
      <c r="D4125" s="280"/>
      <c r="E4125" s="280"/>
      <c r="F4125" s="280"/>
      <c r="G4125" s="293"/>
    </row>
    <row r="4126" spans="3:7" x14ac:dyDescent="0.2">
      <c r="C4126" s="293"/>
      <c r="D4126" s="280"/>
      <c r="E4126" s="280"/>
      <c r="F4126" s="280"/>
      <c r="G4126" s="293"/>
    </row>
    <row r="4127" spans="3:7" x14ac:dyDescent="0.2">
      <c r="C4127" s="293"/>
      <c r="D4127" s="280"/>
      <c r="E4127" s="280"/>
      <c r="F4127" s="280"/>
      <c r="G4127" s="293"/>
    </row>
    <row r="4128" spans="3:7" x14ac:dyDescent="0.2">
      <c r="C4128" s="293"/>
      <c r="D4128" s="280"/>
      <c r="E4128" s="280"/>
      <c r="F4128" s="280"/>
      <c r="G4128" s="293"/>
    </row>
    <row r="4129" spans="3:7" x14ac:dyDescent="0.2">
      <c r="C4129" s="293"/>
      <c r="D4129" s="280"/>
      <c r="E4129" s="280"/>
      <c r="F4129" s="280"/>
      <c r="G4129" s="293"/>
    </row>
    <row r="4130" spans="3:7" x14ac:dyDescent="0.2">
      <c r="C4130" s="293"/>
      <c r="D4130" s="280"/>
      <c r="E4130" s="280"/>
      <c r="F4130" s="280"/>
      <c r="G4130" s="293"/>
    </row>
    <row r="4131" spans="3:7" x14ac:dyDescent="0.2">
      <c r="C4131" s="293"/>
      <c r="D4131" s="280"/>
      <c r="E4131" s="280"/>
      <c r="F4131" s="280"/>
      <c r="G4131" s="293"/>
    </row>
    <row r="4132" spans="3:7" x14ac:dyDescent="0.2">
      <c r="C4132" s="293"/>
      <c r="D4132" s="280"/>
      <c r="E4132" s="280"/>
      <c r="F4132" s="280"/>
      <c r="G4132" s="293"/>
    </row>
    <row r="4133" spans="3:7" x14ac:dyDescent="0.2">
      <c r="C4133" s="293"/>
      <c r="D4133" s="280"/>
      <c r="E4133" s="280"/>
      <c r="F4133" s="280"/>
      <c r="G4133" s="293"/>
    </row>
    <row r="4134" spans="3:7" x14ac:dyDescent="0.2">
      <c r="C4134" s="293"/>
      <c r="D4134" s="280"/>
      <c r="E4134" s="280"/>
      <c r="F4134" s="280"/>
      <c r="G4134" s="293"/>
    </row>
    <row r="4135" spans="3:7" x14ac:dyDescent="0.2">
      <c r="C4135" s="293"/>
      <c r="D4135" s="280"/>
      <c r="E4135" s="280"/>
      <c r="F4135" s="280"/>
      <c r="G4135" s="293"/>
    </row>
    <row r="4136" spans="3:7" x14ac:dyDescent="0.2">
      <c r="C4136" s="293"/>
      <c r="D4136" s="280"/>
      <c r="E4136" s="280"/>
      <c r="F4136" s="280"/>
      <c r="G4136" s="293"/>
    </row>
    <row r="4137" spans="3:7" x14ac:dyDescent="0.2">
      <c r="C4137" s="293"/>
      <c r="D4137" s="280"/>
      <c r="E4137" s="280"/>
      <c r="F4137" s="280"/>
      <c r="G4137" s="293"/>
    </row>
    <row r="4138" spans="3:7" x14ac:dyDescent="0.2">
      <c r="C4138" s="293"/>
      <c r="D4138" s="280"/>
      <c r="E4138" s="280"/>
      <c r="F4138" s="280"/>
      <c r="G4138" s="293"/>
    </row>
    <row r="4139" spans="3:7" x14ac:dyDescent="0.2">
      <c r="C4139" s="293"/>
      <c r="D4139" s="280"/>
      <c r="E4139" s="280"/>
      <c r="F4139" s="280"/>
      <c r="G4139" s="293"/>
    </row>
    <row r="4140" spans="3:7" x14ac:dyDescent="0.2">
      <c r="C4140" s="293"/>
      <c r="D4140" s="280"/>
      <c r="E4140" s="280"/>
      <c r="F4140" s="280"/>
      <c r="G4140" s="293"/>
    </row>
    <row r="4141" spans="3:7" x14ac:dyDescent="0.2">
      <c r="C4141" s="293"/>
      <c r="D4141" s="280"/>
      <c r="E4141" s="280"/>
      <c r="F4141" s="280"/>
      <c r="G4141" s="293"/>
    </row>
    <row r="4142" spans="3:7" x14ac:dyDescent="0.2">
      <c r="C4142" s="293"/>
      <c r="D4142" s="280"/>
      <c r="E4142" s="280"/>
      <c r="F4142" s="280"/>
      <c r="G4142" s="293"/>
    </row>
    <row r="4143" spans="3:7" x14ac:dyDescent="0.2">
      <c r="C4143" s="293"/>
      <c r="D4143" s="280"/>
      <c r="E4143" s="280"/>
      <c r="F4143" s="280"/>
      <c r="G4143" s="293"/>
    </row>
    <row r="4144" spans="3:7" x14ac:dyDescent="0.2">
      <c r="C4144" s="293"/>
      <c r="D4144" s="280"/>
      <c r="E4144" s="280"/>
      <c r="F4144" s="280"/>
      <c r="G4144" s="293"/>
    </row>
    <row r="4145" spans="3:7" x14ac:dyDescent="0.2">
      <c r="C4145" s="293"/>
      <c r="D4145" s="280"/>
      <c r="E4145" s="280"/>
      <c r="F4145" s="280"/>
      <c r="G4145" s="293"/>
    </row>
    <row r="4146" spans="3:7" x14ac:dyDescent="0.2">
      <c r="C4146" s="293"/>
      <c r="D4146" s="280"/>
      <c r="E4146" s="280"/>
      <c r="F4146" s="280"/>
      <c r="G4146" s="293"/>
    </row>
    <row r="4147" spans="3:7" x14ac:dyDescent="0.2">
      <c r="C4147" s="293"/>
      <c r="D4147" s="280"/>
      <c r="E4147" s="280"/>
      <c r="F4147" s="280"/>
      <c r="G4147" s="293"/>
    </row>
    <row r="4148" spans="3:7" x14ac:dyDescent="0.2">
      <c r="C4148" s="293"/>
      <c r="D4148" s="280"/>
      <c r="E4148" s="280"/>
      <c r="F4148" s="280"/>
      <c r="G4148" s="293"/>
    </row>
    <row r="4149" spans="3:7" x14ac:dyDescent="0.2">
      <c r="C4149" s="293"/>
      <c r="D4149" s="280"/>
      <c r="E4149" s="280"/>
      <c r="F4149" s="280"/>
      <c r="G4149" s="293"/>
    </row>
    <row r="4150" spans="3:7" x14ac:dyDescent="0.2">
      <c r="C4150" s="293"/>
      <c r="D4150" s="280"/>
      <c r="E4150" s="280"/>
      <c r="F4150" s="280"/>
      <c r="G4150" s="293"/>
    </row>
    <row r="4151" spans="3:7" x14ac:dyDescent="0.2">
      <c r="C4151" s="293"/>
      <c r="D4151" s="280"/>
      <c r="E4151" s="280"/>
      <c r="F4151" s="280"/>
      <c r="G4151" s="293"/>
    </row>
    <row r="4152" spans="3:7" x14ac:dyDescent="0.2">
      <c r="C4152" s="293"/>
      <c r="D4152" s="280"/>
      <c r="E4152" s="280"/>
      <c r="F4152" s="280"/>
      <c r="G4152" s="293"/>
    </row>
    <row r="4153" spans="3:7" x14ac:dyDescent="0.2">
      <c r="C4153" s="293"/>
      <c r="D4153" s="280"/>
      <c r="E4153" s="280"/>
      <c r="F4153" s="280"/>
      <c r="G4153" s="293"/>
    </row>
    <row r="4154" spans="3:7" x14ac:dyDescent="0.2">
      <c r="C4154" s="293"/>
      <c r="D4154" s="280"/>
      <c r="E4154" s="280"/>
      <c r="F4154" s="280"/>
      <c r="G4154" s="293"/>
    </row>
    <row r="4155" spans="3:7" x14ac:dyDescent="0.2">
      <c r="C4155" s="293"/>
      <c r="D4155" s="280"/>
      <c r="E4155" s="280"/>
      <c r="F4155" s="280"/>
      <c r="G4155" s="293"/>
    </row>
    <row r="4156" spans="3:7" x14ac:dyDescent="0.2">
      <c r="C4156" s="293"/>
      <c r="D4156" s="280"/>
      <c r="E4156" s="280"/>
      <c r="F4156" s="280"/>
      <c r="G4156" s="293"/>
    </row>
    <row r="4157" spans="3:7" x14ac:dyDescent="0.2">
      <c r="C4157" s="293"/>
      <c r="D4157" s="280"/>
      <c r="E4157" s="280"/>
      <c r="F4157" s="280"/>
      <c r="G4157" s="293"/>
    </row>
    <row r="4158" spans="3:7" x14ac:dyDescent="0.2">
      <c r="C4158" s="293"/>
      <c r="D4158" s="280"/>
      <c r="E4158" s="280"/>
      <c r="F4158" s="280"/>
      <c r="G4158" s="293"/>
    </row>
    <row r="4159" spans="3:7" x14ac:dyDescent="0.2">
      <c r="C4159" s="293"/>
      <c r="D4159" s="280"/>
      <c r="E4159" s="280"/>
      <c r="F4159" s="280"/>
      <c r="G4159" s="293"/>
    </row>
    <row r="4160" spans="3:7" x14ac:dyDescent="0.2">
      <c r="C4160" s="293"/>
      <c r="D4160" s="280"/>
      <c r="E4160" s="280"/>
      <c r="F4160" s="280"/>
      <c r="G4160" s="293"/>
    </row>
    <row r="4161" spans="3:7" x14ac:dyDescent="0.2">
      <c r="C4161" s="293"/>
      <c r="D4161" s="280"/>
      <c r="E4161" s="280"/>
      <c r="F4161" s="280"/>
      <c r="G4161" s="293"/>
    </row>
    <row r="4162" spans="3:7" x14ac:dyDescent="0.2">
      <c r="C4162" s="293"/>
      <c r="D4162" s="280"/>
      <c r="E4162" s="280"/>
      <c r="F4162" s="280"/>
      <c r="G4162" s="293"/>
    </row>
    <row r="4163" spans="3:7" x14ac:dyDescent="0.2">
      <c r="C4163" s="293"/>
      <c r="D4163" s="280"/>
      <c r="E4163" s="280"/>
      <c r="F4163" s="280"/>
      <c r="G4163" s="293"/>
    </row>
    <row r="4164" spans="3:7" x14ac:dyDescent="0.2">
      <c r="C4164" s="293"/>
      <c r="D4164" s="280"/>
      <c r="E4164" s="280"/>
      <c r="F4164" s="280"/>
      <c r="G4164" s="293"/>
    </row>
    <row r="4165" spans="3:7" x14ac:dyDescent="0.2">
      <c r="C4165" s="293"/>
      <c r="D4165" s="280"/>
      <c r="E4165" s="280"/>
      <c r="F4165" s="280"/>
      <c r="G4165" s="293"/>
    </row>
    <row r="4166" spans="3:7" x14ac:dyDescent="0.2">
      <c r="C4166" s="293"/>
      <c r="D4166" s="280"/>
      <c r="E4166" s="280"/>
      <c r="F4166" s="280"/>
      <c r="G4166" s="293"/>
    </row>
    <row r="4167" spans="3:7" x14ac:dyDescent="0.2">
      <c r="C4167" s="293"/>
      <c r="D4167" s="280"/>
      <c r="E4167" s="280"/>
      <c r="F4167" s="280"/>
      <c r="G4167" s="293"/>
    </row>
    <row r="4168" spans="3:7" x14ac:dyDescent="0.2">
      <c r="C4168" s="293"/>
      <c r="D4168" s="280"/>
      <c r="E4168" s="280"/>
      <c r="F4168" s="280"/>
      <c r="G4168" s="293"/>
    </row>
    <row r="4169" spans="3:7" x14ac:dyDescent="0.2">
      <c r="C4169" s="293"/>
      <c r="D4169" s="280"/>
      <c r="E4169" s="280"/>
      <c r="F4169" s="280"/>
      <c r="G4169" s="293"/>
    </row>
    <row r="4170" spans="3:7" x14ac:dyDescent="0.2">
      <c r="C4170" s="293"/>
      <c r="D4170" s="280"/>
      <c r="E4170" s="280"/>
      <c r="F4170" s="280"/>
      <c r="G4170" s="293"/>
    </row>
    <row r="4171" spans="3:7" x14ac:dyDescent="0.2">
      <c r="C4171" s="293"/>
      <c r="D4171" s="280"/>
      <c r="E4171" s="280"/>
      <c r="F4171" s="280"/>
      <c r="G4171" s="293"/>
    </row>
    <row r="4172" spans="3:7" x14ac:dyDescent="0.2">
      <c r="C4172" s="293"/>
      <c r="D4172" s="280"/>
      <c r="E4172" s="280"/>
      <c r="F4172" s="280"/>
      <c r="G4172" s="293"/>
    </row>
    <row r="4173" spans="3:7" x14ac:dyDescent="0.2">
      <c r="C4173" s="293"/>
      <c r="D4173" s="280"/>
      <c r="E4173" s="280"/>
      <c r="F4173" s="280"/>
      <c r="G4173" s="293"/>
    </row>
    <row r="4174" spans="3:7" x14ac:dyDescent="0.2">
      <c r="C4174" s="293"/>
      <c r="D4174" s="280"/>
      <c r="E4174" s="280"/>
      <c r="F4174" s="280"/>
      <c r="G4174" s="293"/>
    </row>
    <row r="4175" spans="3:7" x14ac:dyDescent="0.2">
      <c r="C4175" s="293"/>
      <c r="D4175" s="280"/>
      <c r="E4175" s="280"/>
      <c r="F4175" s="280"/>
      <c r="G4175" s="293"/>
    </row>
    <row r="4176" spans="3:7" x14ac:dyDescent="0.2">
      <c r="C4176" s="293"/>
      <c r="D4176" s="280"/>
      <c r="E4176" s="280"/>
      <c r="F4176" s="280"/>
      <c r="G4176" s="293"/>
    </row>
    <row r="4177" spans="3:7" x14ac:dyDescent="0.2">
      <c r="C4177" s="293"/>
      <c r="D4177" s="280"/>
      <c r="E4177" s="280"/>
      <c r="F4177" s="280"/>
      <c r="G4177" s="293"/>
    </row>
    <row r="4178" spans="3:7" x14ac:dyDescent="0.2">
      <c r="C4178" s="293"/>
      <c r="D4178" s="280"/>
      <c r="E4178" s="280"/>
      <c r="F4178" s="280"/>
      <c r="G4178" s="293"/>
    </row>
    <row r="4179" spans="3:7" x14ac:dyDescent="0.2">
      <c r="C4179" s="293"/>
      <c r="D4179" s="280"/>
      <c r="E4179" s="280"/>
      <c r="F4179" s="280"/>
      <c r="G4179" s="293"/>
    </row>
    <row r="4180" spans="3:7" x14ac:dyDescent="0.2">
      <c r="C4180" s="293"/>
      <c r="D4180" s="280"/>
      <c r="E4180" s="280"/>
      <c r="F4180" s="280"/>
      <c r="G4180" s="293"/>
    </row>
    <row r="4181" spans="3:7" x14ac:dyDescent="0.2">
      <c r="C4181" s="293"/>
      <c r="D4181" s="280"/>
      <c r="E4181" s="280"/>
      <c r="F4181" s="280"/>
      <c r="G4181" s="293"/>
    </row>
    <row r="4182" spans="3:7" x14ac:dyDescent="0.2">
      <c r="C4182" s="293"/>
      <c r="D4182" s="280"/>
      <c r="E4182" s="280"/>
      <c r="F4182" s="280"/>
      <c r="G4182" s="293"/>
    </row>
    <row r="4183" spans="3:7" x14ac:dyDescent="0.2">
      <c r="C4183" s="293"/>
      <c r="D4183" s="280"/>
      <c r="E4183" s="280"/>
      <c r="F4183" s="280"/>
      <c r="G4183" s="293"/>
    </row>
    <row r="4184" spans="3:7" x14ac:dyDescent="0.2">
      <c r="C4184" s="293"/>
      <c r="D4184" s="280"/>
      <c r="E4184" s="280"/>
      <c r="F4184" s="280"/>
      <c r="G4184" s="293"/>
    </row>
    <row r="4185" spans="3:7" x14ac:dyDescent="0.2">
      <c r="C4185" s="293"/>
      <c r="D4185" s="280"/>
      <c r="E4185" s="280"/>
      <c r="F4185" s="280"/>
      <c r="G4185" s="293"/>
    </row>
    <row r="4186" spans="3:7" x14ac:dyDescent="0.2">
      <c r="C4186" s="293"/>
      <c r="D4186" s="280"/>
      <c r="E4186" s="280"/>
      <c r="F4186" s="280"/>
      <c r="G4186" s="293"/>
    </row>
    <row r="4187" spans="3:7" x14ac:dyDescent="0.2">
      <c r="C4187" s="293"/>
      <c r="D4187" s="280"/>
      <c r="E4187" s="280"/>
      <c r="F4187" s="280"/>
      <c r="G4187" s="293"/>
    </row>
    <row r="4188" spans="3:7" x14ac:dyDescent="0.2">
      <c r="C4188" s="293"/>
      <c r="D4188" s="280"/>
      <c r="E4188" s="280"/>
      <c r="F4188" s="280"/>
      <c r="G4188" s="293"/>
    </row>
    <row r="4189" spans="3:7" x14ac:dyDescent="0.2">
      <c r="C4189" s="293"/>
      <c r="D4189" s="280"/>
      <c r="E4189" s="280"/>
      <c r="F4189" s="280"/>
      <c r="G4189" s="293"/>
    </row>
    <row r="4190" spans="3:7" x14ac:dyDescent="0.2">
      <c r="C4190" s="293"/>
      <c r="D4190" s="280"/>
      <c r="E4190" s="280"/>
      <c r="F4190" s="280"/>
      <c r="G4190" s="293"/>
    </row>
    <row r="4191" spans="3:7" x14ac:dyDescent="0.2">
      <c r="C4191" s="293"/>
      <c r="D4191" s="280"/>
      <c r="E4191" s="280"/>
      <c r="F4191" s="280"/>
      <c r="G4191" s="293"/>
    </row>
    <row r="4192" spans="3:7" x14ac:dyDescent="0.2">
      <c r="C4192" s="293"/>
      <c r="D4192" s="280"/>
      <c r="E4192" s="280"/>
      <c r="F4192" s="280"/>
      <c r="G4192" s="293"/>
    </row>
    <row r="4193" spans="3:7" x14ac:dyDescent="0.2">
      <c r="C4193" s="293"/>
      <c r="D4193" s="280"/>
      <c r="E4193" s="280"/>
      <c r="F4193" s="280"/>
      <c r="G4193" s="293"/>
    </row>
    <row r="4194" spans="3:7" x14ac:dyDescent="0.2">
      <c r="C4194" s="293"/>
      <c r="D4194" s="280"/>
      <c r="E4194" s="280"/>
      <c r="F4194" s="280"/>
      <c r="G4194" s="293"/>
    </row>
    <row r="4195" spans="3:7" x14ac:dyDescent="0.2">
      <c r="C4195" s="293"/>
      <c r="D4195" s="280"/>
      <c r="E4195" s="280"/>
      <c r="F4195" s="280"/>
      <c r="G4195" s="293"/>
    </row>
    <row r="4196" spans="3:7" x14ac:dyDescent="0.2">
      <c r="C4196" s="293"/>
      <c r="D4196" s="280"/>
      <c r="E4196" s="280"/>
      <c r="F4196" s="280"/>
      <c r="G4196" s="293"/>
    </row>
    <row r="4197" spans="3:7" x14ac:dyDescent="0.2">
      <c r="C4197" s="293"/>
      <c r="D4197" s="280"/>
      <c r="E4197" s="280"/>
      <c r="F4197" s="280"/>
      <c r="G4197" s="293"/>
    </row>
    <row r="4198" spans="3:7" x14ac:dyDescent="0.2">
      <c r="C4198" s="293"/>
      <c r="D4198" s="280"/>
      <c r="E4198" s="280"/>
      <c r="F4198" s="280"/>
      <c r="G4198" s="293"/>
    </row>
    <row r="4199" spans="3:7" x14ac:dyDescent="0.2">
      <c r="C4199" s="293"/>
      <c r="D4199" s="280"/>
      <c r="E4199" s="280"/>
      <c r="F4199" s="280"/>
      <c r="G4199" s="293"/>
    </row>
    <row r="4200" spans="3:7" x14ac:dyDescent="0.2">
      <c r="C4200" s="293"/>
      <c r="D4200" s="280"/>
      <c r="E4200" s="280"/>
      <c r="F4200" s="280"/>
      <c r="G4200" s="293"/>
    </row>
    <row r="4201" spans="3:7" x14ac:dyDescent="0.2">
      <c r="C4201" s="293"/>
      <c r="D4201" s="280"/>
      <c r="E4201" s="280"/>
      <c r="F4201" s="280"/>
      <c r="G4201" s="293"/>
    </row>
    <row r="4202" spans="3:7" x14ac:dyDescent="0.2">
      <c r="C4202" s="293"/>
      <c r="D4202" s="280"/>
      <c r="E4202" s="280"/>
      <c r="F4202" s="280"/>
      <c r="G4202" s="293"/>
    </row>
    <row r="4203" spans="3:7" x14ac:dyDescent="0.2">
      <c r="C4203" s="293"/>
      <c r="D4203" s="280"/>
      <c r="E4203" s="280"/>
      <c r="F4203" s="280"/>
      <c r="G4203" s="293"/>
    </row>
    <row r="4204" spans="3:7" x14ac:dyDescent="0.2">
      <c r="C4204" s="293"/>
      <c r="D4204" s="280"/>
      <c r="E4204" s="280"/>
      <c r="F4204" s="280"/>
      <c r="G4204" s="293"/>
    </row>
    <row r="4205" spans="3:7" x14ac:dyDescent="0.2">
      <c r="C4205" s="293"/>
      <c r="D4205" s="280"/>
      <c r="E4205" s="280"/>
      <c r="F4205" s="280"/>
      <c r="G4205" s="293"/>
    </row>
    <row r="4206" spans="3:7" x14ac:dyDescent="0.2">
      <c r="C4206" s="293"/>
      <c r="D4206" s="280"/>
      <c r="E4206" s="280"/>
      <c r="F4206" s="280"/>
      <c r="G4206" s="293"/>
    </row>
    <row r="4207" spans="3:7" x14ac:dyDescent="0.2">
      <c r="C4207" s="293"/>
      <c r="D4207" s="280"/>
      <c r="E4207" s="280"/>
      <c r="F4207" s="280"/>
      <c r="G4207" s="293"/>
    </row>
    <row r="4208" spans="3:7" x14ac:dyDescent="0.2">
      <c r="C4208" s="293"/>
      <c r="D4208" s="280"/>
      <c r="E4208" s="280"/>
      <c r="F4208" s="280"/>
      <c r="G4208" s="293"/>
    </row>
    <row r="4209" spans="3:7" x14ac:dyDescent="0.2">
      <c r="C4209" s="293"/>
      <c r="D4209" s="280"/>
      <c r="E4209" s="280"/>
      <c r="F4209" s="280"/>
      <c r="G4209" s="293"/>
    </row>
    <row r="4210" spans="3:7" x14ac:dyDescent="0.2">
      <c r="C4210" s="293"/>
      <c r="D4210" s="280"/>
      <c r="E4210" s="280"/>
      <c r="F4210" s="280"/>
      <c r="G4210" s="293"/>
    </row>
    <row r="4211" spans="3:7" x14ac:dyDescent="0.2">
      <c r="C4211" s="293"/>
      <c r="D4211" s="280"/>
      <c r="E4211" s="280"/>
      <c r="F4211" s="280"/>
      <c r="G4211" s="293"/>
    </row>
    <row r="4212" spans="3:7" x14ac:dyDescent="0.2">
      <c r="C4212" s="293"/>
      <c r="D4212" s="280"/>
      <c r="E4212" s="280"/>
      <c r="F4212" s="280"/>
      <c r="G4212" s="293"/>
    </row>
    <row r="4213" spans="3:7" x14ac:dyDescent="0.2">
      <c r="C4213" s="293"/>
      <c r="D4213" s="280"/>
      <c r="E4213" s="280"/>
      <c r="F4213" s="280"/>
      <c r="G4213" s="293"/>
    </row>
    <row r="4214" spans="3:7" x14ac:dyDescent="0.2">
      <c r="C4214" s="293"/>
      <c r="D4214" s="280"/>
      <c r="E4214" s="280"/>
      <c r="F4214" s="280"/>
      <c r="G4214" s="293"/>
    </row>
    <row r="4215" spans="3:7" x14ac:dyDescent="0.2">
      <c r="C4215" s="293"/>
      <c r="D4215" s="280"/>
      <c r="E4215" s="280"/>
      <c r="F4215" s="280"/>
      <c r="G4215" s="293"/>
    </row>
    <row r="4216" spans="3:7" x14ac:dyDescent="0.2">
      <c r="C4216" s="293"/>
      <c r="D4216" s="280"/>
      <c r="E4216" s="280"/>
      <c r="F4216" s="280"/>
      <c r="G4216" s="293"/>
    </row>
    <row r="4217" spans="3:7" x14ac:dyDescent="0.2">
      <c r="C4217" s="293"/>
      <c r="D4217" s="280"/>
      <c r="E4217" s="280"/>
      <c r="F4217" s="280"/>
      <c r="G4217" s="293"/>
    </row>
    <row r="4218" spans="3:7" x14ac:dyDescent="0.2">
      <c r="C4218" s="293"/>
      <c r="D4218" s="280"/>
      <c r="E4218" s="280"/>
      <c r="F4218" s="280"/>
      <c r="G4218" s="293"/>
    </row>
    <row r="4219" spans="3:7" x14ac:dyDescent="0.2">
      <c r="C4219" s="293"/>
      <c r="D4219" s="280"/>
      <c r="E4219" s="280"/>
      <c r="F4219" s="280"/>
      <c r="G4219" s="293"/>
    </row>
    <row r="4220" spans="3:7" x14ac:dyDescent="0.2">
      <c r="C4220" s="293"/>
      <c r="D4220" s="280"/>
      <c r="E4220" s="280"/>
      <c r="F4220" s="280"/>
      <c r="G4220" s="293"/>
    </row>
    <row r="4221" spans="3:7" x14ac:dyDescent="0.2">
      <c r="C4221" s="293"/>
      <c r="D4221" s="280"/>
      <c r="E4221" s="280"/>
      <c r="F4221" s="280"/>
      <c r="G4221" s="293"/>
    </row>
    <row r="4222" spans="3:7" x14ac:dyDescent="0.2">
      <c r="C4222" s="293"/>
      <c r="D4222" s="280"/>
      <c r="E4222" s="280"/>
      <c r="F4222" s="280"/>
      <c r="G4222" s="293"/>
    </row>
    <row r="4223" spans="3:7" x14ac:dyDescent="0.2">
      <c r="C4223" s="293"/>
      <c r="D4223" s="280"/>
      <c r="E4223" s="280"/>
      <c r="F4223" s="280"/>
      <c r="G4223" s="293"/>
    </row>
    <row r="4224" spans="3:7" x14ac:dyDescent="0.2">
      <c r="C4224" s="293"/>
      <c r="D4224" s="280"/>
      <c r="E4224" s="280"/>
      <c r="F4224" s="280"/>
      <c r="G4224" s="293"/>
    </row>
    <row r="4225" spans="3:7" x14ac:dyDescent="0.2">
      <c r="C4225" s="293"/>
      <c r="D4225" s="280"/>
      <c r="E4225" s="280"/>
      <c r="F4225" s="280"/>
      <c r="G4225" s="293"/>
    </row>
    <row r="4226" spans="3:7" x14ac:dyDescent="0.2">
      <c r="C4226" s="293"/>
      <c r="D4226" s="280"/>
      <c r="E4226" s="280"/>
      <c r="F4226" s="280"/>
      <c r="G4226" s="293"/>
    </row>
    <row r="4227" spans="3:7" x14ac:dyDescent="0.2">
      <c r="C4227" s="293"/>
      <c r="D4227" s="280"/>
      <c r="E4227" s="280"/>
      <c r="F4227" s="280"/>
      <c r="G4227" s="293"/>
    </row>
    <row r="4228" spans="3:7" x14ac:dyDescent="0.2">
      <c r="C4228" s="293"/>
      <c r="D4228" s="280"/>
      <c r="E4228" s="280"/>
      <c r="F4228" s="280"/>
      <c r="G4228" s="293"/>
    </row>
    <row r="4229" spans="3:7" x14ac:dyDescent="0.2">
      <c r="C4229" s="293"/>
      <c r="D4229" s="280"/>
      <c r="E4229" s="280"/>
      <c r="F4229" s="280"/>
      <c r="G4229" s="293"/>
    </row>
    <row r="4230" spans="3:7" x14ac:dyDescent="0.2">
      <c r="C4230" s="293"/>
      <c r="D4230" s="280"/>
      <c r="E4230" s="280"/>
      <c r="F4230" s="280"/>
      <c r="G4230" s="293"/>
    </row>
    <row r="4231" spans="3:7" x14ac:dyDescent="0.2">
      <c r="C4231" s="293"/>
      <c r="D4231" s="280"/>
      <c r="E4231" s="280"/>
      <c r="F4231" s="280"/>
      <c r="G4231" s="293"/>
    </row>
    <row r="4232" spans="3:7" x14ac:dyDescent="0.2">
      <c r="C4232" s="293"/>
      <c r="D4232" s="280"/>
      <c r="E4232" s="280"/>
      <c r="F4232" s="280"/>
      <c r="G4232" s="293"/>
    </row>
    <row r="4233" spans="3:7" x14ac:dyDescent="0.2">
      <c r="C4233" s="293"/>
      <c r="D4233" s="280"/>
      <c r="E4233" s="280"/>
      <c r="F4233" s="280"/>
      <c r="G4233" s="293"/>
    </row>
    <row r="4234" spans="3:7" x14ac:dyDescent="0.2">
      <c r="C4234" s="293"/>
      <c r="D4234" s="280"/>
      <c r="E4234" s="280"/>
      <c r="F4234" s="280"/>
      <c r="G4234" s="293"/>
    </row>
    <row r="4235" spans="3:7" x14ac:dyDescent="0.2">
      <c r="C4235" s="293"/>
      <c r="D4235" s="280"/>
      <c r="E4235" s="280"/>
      <c r="F4235" s="280"/>
      <c r="G4235" s="293"/>
    </row>
    <row r="4236" spans="3:7" x14ac:dyDescent="0.2">
      <c r="C4236" s="293"/>
      <c r="D4236" s="280"/>
      <c r="E4236" s="280"/>
      <c r="F4236" s="280"/>
      <c r="G4236" s="293"/>
    </row>
    <row r="4237" spans="3:7" x14ac:dyDescent="0.2">
      <c r="C4237" s="293"/>
      <c r="D4237" s="280"/>
      <c r="E4237" s="280"/>
      <c r="F4237" s="280"/>
      <c r="G4237" s="293"/>
    </row>
    <row r="4238" spans="3:7" x14ac:dyDescent="0.2">
      <c r="C4238" s="293"/>
      <c r="D4238" s="280"/>
      <c r="E4238" s="280"/>
      <c r="F4238" s="280"/>
      <c r="G4238" s="293"/>
    </row>
    <row r="4239" spans="3:7" x14ac:dyDescent="0.2">
      <c r="C4239" s="293"/>
      <c r="D4239" s="280"/>
      <c r="E4239" s="280"/>
      <c r="F4239" s="280"/>
      <c r="G4239" s="293"/>
    </row>
    <row r="4240" spans="3:7" x14ac:dyDescent="0.2">
      <c r="C4240" s="293"/>
      <c r="D4240" s="280"/>
      <c r="E4240" s="280"/>
      <c r="F4240" s="280"/>
      <c r="G4240" s="293"/>
    </row>
    <row r="4241" spans="3:7" x14ac:dyDescent="0.2">
      <c r="C4241" s="293"/>
      <c r="D4241" s="280"/>
      <c r="E4241" s="280"/>
      <c r="F4241" s="280"/>
      <c r="G4241" s="293"/>
    </row>
    <row r="4242" spans="3:7" x14ac:dyDescent="0.2">
      <c r="C4242" s="293"/>
      <c r="D4242" s="280"/>
      <c r="E4242" s="280"/>
      <c r="F4242" s="280"/>
      <c r="G4242" s="293"/>
    </row>
    <row r="4243" spans="3:7" x14ac:dyDescent="0.2">
      <c r="C4243" s="293"/>
      <c r="D4243" s="280"/>
      <c r="E4243" s="280"/>
      <c r="F4243" s="280"/>
      <c r="G4243" s="293"/>
    </row>
    <row r="4244" spans="3:7" x14ac:dyDescent="0.2">
      <c r="C4244" s="293"/>
      <c r="D4244" s="280"/>
      <c r="E4244" s="280"/>
      <c r="F4244" s="280"/>
      <c r="G4244" s="293"/>
    </row>
    <row r="4245" spans="3:7" x14ac:dyDescent="0.2">
      <c r="C4245" s="293"/>
      <c r="D4245" s="280"/>
      <c r="E4245" s="280"/>
      <c r="F4245" s="280"/>
      <c r="G4245" s="293"/>
    </row>
    <row r="4246" spans="3:7" x14ac:dyDescent="0.2">
      <c r="C4246" s="293"/>
      <c r="D4246" s="280"/>
      <c r="E4246" s="280"/>
      <c r="F4246" s="280"/>
      <c r="G4246" s="293"/>
    </row>
    <row r="4247" spans="3:7" x14ac:dyDescent="0.2">
      <c r="C4247" s="293"/>
      <c r="D4247" s="280"/>
      <c r="E4247" s="280"/>
      <c r="F4247" s="280"/>
      <c r="G4247" s="293"/>
    </row>
    <row r="4248" spans="3:7" x14ac:dyDescent="0.2">
      <c r="C4248" s="293"/>
      <c r="D4248" s="280"/>
      <c r="E4248" s="280"/>
      <c r="F4248" s="280"/>
      <c r="G4248" s="293"/>
    </row>
    <row r="4249" spans="3:7" x14ac:dyDescent="0.2">
      <c r="C4249" s="293"/>
      <c r="D4249" s="280"/>
      <c r="E4249" s="280"/>
      <c r="F4249" s="280"/>
      <c r="G4249" s="293"/>
    </row>
    <row r="4250" spans="3:7" x14ac:dyDescent="0.2">
      <c r="C4250" s="293"/>
      <c r="D4250" s="280"/>
      <c r="E4250" s="280"/>
      <c r="F4250" s="280"/>
      <c r="G4250" s="293"/>
    </row>
    <row r="4251" spans="3:7" x14ac:dyDescent="0.2">
      <c r="C4251" s="293"/>
      <c r="D4251" s="280"/>
      <c r="E4251" s="280"/>
      <c r="F4251" s="280"/>
      <c r="G4251" s="293"/>
    </row>
    <row r="4252" spans="3:7" x14ac:dyDescent="0.2">
      <c r="C4252" s="293"/>
      <c r="D4252" s="280"/>
      <c r="E4252" s="280"/>
      <c r="F4252" s="280"/>
      <c r="G4252" s="293"/>
    </row>
    <row r="4253" spans="3:7" x14ac:dyDescent="0.2">
      <c r="C4253" s="293"/>
      <c r="D4253" s="280"/>
      <c r="E4253" s="280"/>
      <c r="F4253" s="280"/>
      <c r="G4253" s="293"/>
    </row>
    <row r="4254" spans="3:7" x14ac:dyDescent="0.2">
      <c r="C4254" s="293"/>
      <c r="D4254" s="280"/>
      <c r="E4254" s="280"/>
      <c r="F4254" s="280"/>
      <c r="G4254" s="293"/>
    </row>
    <row r="4255" spans="3:7" x14ac:dyDescent="0.2">
      <c r="C4255" s="293"/>
      <c r="D4255" s="280"/>
      <c r="E4255" s="280"/>
      <c r="F4255" s="280"/>
      <c r="G4255" s="293"/>
    </row>
    <row r="4256" spans="3:7" x14ac:dyDescent="0.2">
      <c r="C4256" s="293"/>
      <c r="D4256" s="280"/>
      <c r="E4256" s="280"/>
      <c r="F4256" s="280"/>
      <c r="G4256" s="293"/>
    </row>
    <row r="4257" spans="3:7" x14ac:dyDescent="0.2">
      <c r="C4257" s="293"/>
      <c r="D4257" s="280"/>
      <c r="E4257" s="280"/>
      <c r="F4257" s="280"/>
      <c r="G4257" s="293"/>
    </row>
    <row r="4258" spans="3:7" x14ac:dyDescent="0.2">
      <c r="C4258" s="293"/>
      <c r="D4258" s="280"/>
      <c r="E4258" s="280"/>
      <c r="F4258" s="280"/>
      <c r="G4258" s="293"/>
    </row>
    <row r="4259" spans="3:7" x14ac:dyDescent="0.2">
      <c r="C4259" s="293"/>
      <c r="D4259" s="280"/>
      <c r="E4259" s="280"/>
      <c r="F4259" s="280"/>
      <c r="G4259" s="293"/>
    </row>
    <row r="4260" spans="3:7" x14ac:dyDescent="0.2">
      <c r="C4260" s="293"/>
      <c r="D4260" s="280"/>
      <c r="E4260" s="280"/>
      <c r="F4260" s="280"/>
      <c r="G4260" s="293"/>
    </row>
    <row r="4261" spans="3:7" x14ac:dyDescent="0.2">
      <c r="C4261" s="293"/>
      <c r="D4261" s="280"/>
      <c r="E4261" s="280"/>
      <c r="F4261" s="280"/>
      <c r="G4261" s="293"/>
    </row>
    <row r="4262" spans="3:7" x14ac:dyDescent="0.2">
      <c r="C4262" s="293"/>
      <c r="D4262" s="280"/>
      <c r="E4262" s="280"/>
      <c r="F4262" s="280"/>
      <c r="G4262" s="293"/>
    </row>
    <row r="4263" spans="3:7" x14ac:dyDescent="0.2">
      <c r="C4263" s="293"/>
      <c r="D4263" s="280"/>
      <c r="E4263" s="280"/>
      <c r="F4263" s="280"/>
      <c r="G4263" s="293"/>
    </row>
    <row r="4264" spans="3:7" x14ac:dyDescent="0.2">
      <c r="C4264" s="293"/>
      <c r="D4264" s="280"/>
      <c r="E4264" s="280"/>
      <c r="F4264" s="280"/>
      <c r="G4264" s="293"/>
    </row>
    <row r="4265" spans="3:7" x14ac:dyDescent="0.2">
      <c r="C4265" s="293"/>
      <c r="D4265" s="280"/>
      <c r="E4265" s="280"/>
      <c r="F4265" s="280"/>
      <c r="G4265" s="293"/>
    </row>
    <row r="4266" spans="3:7" x14ac:dyDescent="0.2">
      <c r="C4266" s="293"/>
      <c r="D4266" s="280"/>
      <c r="E4266" s="280"/>
      <c r="F4266" s="280"/>
      <c r="G4266" s="293"/>
    </row>
    <row r="4267" spans="3:7" x14ac:dyDescent="0.2">
      <c r="C4267" s="293"/>
      <c r="D4267" s="280"/>
      <c r="E4267" s="280"/>
      <c r="F4267" s="280"/>
      <c r="G4267" s="293"/>
    </row>
    <row r="4268" spans="3:7" x14ac:dyDescent="0.2">
      <c r="C4268" s="293"/>
      <c r="D4268" s="280"/>
      <c r="E4268" s="280"/>
      <c r="F4268" s="280"/>
      <c r="G4268" s="293"/>
    </row>
    <row r="4269" spans="3:7" x14ac:dyDescent="0.2">
      <c r="C4269" s="293"/>
      <c r="D4269" s="280"/>
      <c r="E4269" s="280"/>
      <c r="F4269" s="280"/>
      <c r="G4269" s="293"/>
    </row>
    <row r="4270" spans="3:7" x14ac:dyDescent="0.2">
      <c r="C4270" s="293"/>
      <c r="D4270" s="280"/>
      <c r="E4270" s="280"/>
      <c r="F4270" s="280"/>
      <c r="G4270" s="293"/>
    </row>
    <row r="4271" spans="3:7" x14ac:dyDescent="0.2">
      <c r="C4271" s="293"/>
      <c r="D4271" s="280"/>
      <c r="E4271" s="280"/>
      <c r="F4271" s="280"/>
      <c r="G4271" s="293"/>
    </row>
    <row r="4272" spans="3:7" x14ac:dyDescent="0.2">
      <c r="C4272" s="293"/>
      <c r="D4272" s="280"/>
      <c r="E4272" s="280"/>
      <c r="F4272" s="280"/>
      <c r="G4272" s="293"/>
    </row>
    <row r="4273" spans="3:7" x14ac:dyDescent="0.2">
      <c r="C4273" s="293"/>
      <c r="D4273" s="280"/>
      <c r="E4273" s="280"/>
      <c r="F4273" s="280"/>
      <c r="G4273" s="293"/>
    </row>
    <row r="4274" spans="3:7" x14ac:dyDescent="0.2">
      <c r="C4274" s="293"/>
      <c r="D4274" s="280"/>
      <c r="E4274" s="280"/>
      <c r="F4274" s="280"/>
      <c r="G4274" s="293"/>
    </row>
    <row r="4275" spans="3:7" x14ac:dyDescent="0.2">
      <c r="C4275" s="293"/>
      <c r="D4275" s="280"/>
      <c r="E4275" s="280"/>
      <c r="F4275" s="280"/>
      <c r="G4275" s="293"/>
    </row>
    <row r="4276" spans="3:7" x14ac:dyDescent="0.2">
      <c r="C4276" s="293"/>
      <c r="D4276" s="280"/>
      <c r="E4276" s="280"/>
      <c r="F4276" s="280"/>
      <c r="G4276" s="293"/>
    </row>
    <row r="4277" spans="3:7" x14ac:dyDescent="0.2">
      <c r="C4277" s="293"/>
      <c r="D4277" s="280"/>
      <c r="E4277" s="280"/>
      <c r="F4277" s="280"/>
      <c r="G4277" s="293"/>
    </row>
    <row r="4278" spans="3:7" x14ac:dyDescent="0.2">
      <c r="C4278" s="293"/>
      <c r="D4278" s="280"/>
      <c r="E4278" s="280"/>
      <c r="F4278" s="280"/>
      <c r="G4278" s="293"/>
    </row>
    <row r="4279" spans="3:7" x14ac:dyDescent="0.2">
      <c r="C4279" s="293"/>
      <c r="D4279" s="280"/>
      <c r="E4279" s="280"/>
      <c r="F4279" s="280"/>
      <c r="G4279" s="293"/>
    </row>
    <row r="4280" spans="3:7" x14ac:dyDescent="0.2">
      <c r="C4280" s="293"/>
      <c r="D4280" s="280"/>
      <c r="E4280" s="280"/>
      <c r="F4280" s="280"/>
      <c r="G4280" s="293"/>
    </row>
    <row r="4281" spans="3:7" x14ac:dyDescent="0.2">
      <c r="C4281" s="293"/>
      <c r="D4281" s="280"/>
      <c r="E4281" s="280"/>
      <c r="F4281" s="280"/>
      <c r="G4281" s="293"/>
    </row>
    <row r="4282" spans="3:7" x14ac:dyDescent="0.2">
      <c r="C4282" s="293"/>
      <c r="D4282" s="280"/>
      <c r="E4282" s="280"/>
      <c r="F4282" s="280"/>
      <c r="G4282" s="293"/>
    </row>
    <row r="4283" spans="3:7" x14ac:dyDescent="0.2">
      <c r="C4283" s="293"/>
      <c r="D4283" s="280"/>
      <c r="E4283" s="280"/>
      <c r="F4283" s="280"/>
      <c r="G4283" s="293"/>
    </row>
    <row r="4284" spans="3:7" x14ac:dyDescent="0.2">
      <c r="C4284" s="293"/>
      <c r="D4284" s="280"/>
      <c r="E4284" s="280"/>
      <c r="F4284" s="280"/>
      <c r="G4284" s="293"/>
    </row>
    <row r="4285" spans="3:7" x14ac:dyDescent="0.2">
      <c r="C4285" s="293"/>
      <c r="D4285" s="280"/>
      <c r="E4285" s="280"/>
      <c r="F4285" s="280"/>
      <c r="G4285" s="293"/>
    </row>
    <row r="4286" spans="3:7" x14ac:dyDescent="0.2">
      <c r="C4286" s="293"/>
      <c r="D4286" s="280"/>
      <c r="E4286" s="280"/>
      <c r="F4286" s="280"/>
      <c r="G4286" s="293"/>
    </row>
    <row r="4287" spans="3:7" x14ac:dyDescent="0.2">
      <c r="C4287" s="293"/>
      <c r="D4287" s="280"/>
      <c r="E4287" s="280"/>
      <c r="F4287" s="280"/>
      <c r="G4287" s="293"/>
    </row>
    <row r="4288" spans="3:7" x14ac:dyDescent="0.2">
      <c r="C4288" s="293"/>
      <c r="D4288" s="280"/>
      <c r="E4288" s="280"/>
      <c r="F4288" s="280"/>
      <c r="G4288" s="293"/>
    </row>
    <row r="4289" spans="3:7" x14ac:dyDescent="0.2">
      <c r="C4289" s="293"/>
      <c r="D4289" s="280"/>
      <c r="E4289" s="280"/>
      <c r="F4289" s="280"/>
      <c r="G4289" s="293"/>
    </row>
    <row r="4290" spans="3:7" x14ac:dyDescent="0.2">
      <c r="C4290" s="293"/>
      <c r="D4290" s="280"/>
      <c r="E4290" s="280"/>
      <c r="F4290" s="280"/>
      <c r="G4290" s="293"/>
    </row>
    <row r="4291" spans="3:7" x14ac:dyDescent="0.2">
      <c r="C4291" s="293"/>
      <c r="D4291" s="280"/>
      <c r="E4291" s="280"/>
      <c r="F4291" s="280"/>
      <c r="G4291" s="293"/>
    </row>
    <row r="4292" spans="3:7" x14ac:dyDescent="0.2">
      <c r="C4292" s="293"/>
      <c r="D4292" s="280"/>
      <c r="E4292" s="280"/>
      <c r="F4292" s="280"/>
      <c r="G4292" s="293"/>
    </row>
    <row r="4293" spans="3:7" x14ac:dyDescent="0.2">
      <c r="C4293" s="293"/>
      <c r="D4293" s="280"/>
      <c r="E4293" s="280"/>
      <c r="F4293" s="280"/>
      <c r="G4293" s="293"/>
    </row>
    <row r="4294" spans="3:7" x14ac:dyDescent="0.2">
      <c r="C4294" s="293"/>
      <c r="D4294" s="280"/>
      <c r="E4294" s="280"/>
      <c r="F4294" s="280"/>
      <c r="G4294" s="293"/>
    </row>
    <row r="4295" spans="3:7" x14ac:dyDescent="0.2">
      <c r="C4295" s="293"/>
      <c r="D4295" s="280"/>
      <c r="E4295" s="280"/>
      <c r="F4295" s="280"/>
      <c r="G4295" s="293"/>
    </row>
    <row r="4296" spans="3:7" x14ac:dyDescent="0.2">
      <c r="C4296" s="293"/>
      <c r="D4296" s="280"/>
      <c r="E4296" s="280"/>
      <c r="F4296" s="280"/>
      <c r="G4296" s="293"/>
    </row>
    <row r="4297" spans="3:7" x14ac:dyDescent="0.2">
      <c r="C4297" s="293"/>
      <c r="D4297" s="280"/>
      <c r="E4297" s="280"/>
      <c r="F4297" s="280"/>
      <c r="G4297" s="293"/>
    </row>
    <row r="4298" spans="3:7" x14ac:dyDescent="0.2">
      <c r="C4298" s="293"/>
      <c r="D4298" s="280"/>
      <c r="E4298" s="280"/>
      <c r="F4298" s="280"/>
      <c r="G4298" s="293"/>
    </row>
    <row r="4299" spans="3:7" x14ac:dyDescent="0.2">
      <c r="C4299" s="293"/>
      <c r="D4299" s="280"/>
      <c r="E4299" s="280"/>
      <c r="F4299" s="280"/>
      <c r="G4299" s="293"/>
    </row>
    <row r="4300" spans="3:7" x14ac:dyDescent="0.2">
      <c r="C4300" s="293"/>
      <c r="D4300" s="280"/>
      <c r="E4300" s="280"/>
      <c r="F4300" s="280"/>
      <c r="G4300" s="293"/>
    </row>
    <row r="4301" spans="3:7" x14ac:dyDescent="0.2">
      <c r="C4301" s="293"/>
      <c r="D4301" s="280"/>
      <c r="E4301" s="280"/>
      <c r="F4301" s="280"/>
      <c r="G4301" s="293"/>
    </row>
    <row r="4302" spans="3:7" x14ac:dyDescent="0.2">
      <c r="C4302" s="293"/>
      <c r="D4302" s="280"/>
      <c r="E4302" s="280"/>
      <c r="F4302" s="280"/>
      <c r="G4302" s="293"/>
    </row>
    <row r="4303" spans="3:7" x14ac:dyDescent="0.2">
      <c r="C4303" s="293"/>
      <c r="D4303" s="280"/>
      <c r="E4303" s="280"/>
      <c r="F4303" s="280"/>
      <c r="G4303" s="293"/>
    </row>
    <row r="4304" spans="3:7" x14ac:dyDescent="0.2">
      <c r="C4304" s="293"/>
      <c r="D4304" s="280"/>
      <c r="E4304" s="280"/>
      <c r="F4304" s="280"/>
      <c r="G4304" s="293"/>
    </row>
    <row r="4305" spans="3:7" x14ac:dyDescent="0.2">
      <c r="C4305" s="293"/>
      <c r="D4305" s="280"/>
      <c r="E4305" s="280"/>
      <c r="F4305" s="280"/>
      <c r="G4305" s="293"/>
    </row>
    <row r="4306" spans="3:7" x14ac:dyDescent="0.2">
      <c r="C4306" s="293"/>
      <c r="D4306" s="280"/>
      <c r="E4306" s="280"/>
      <c r="F4306" s="280"/>
      <c r="G4306" s="293"/>
    </row>
    <row r="4307" spans="3:7" x14ac:dyDescent="0.2">
      <c r="C4307" s="293"/>
      <c r="D4307" s="280"/>
      <c r="E4307" s="280"/>
      <c r="F4307" s="280"/>
      <c r="G4307" s="293"/>
    </row>
    <row r="4308" spans="3:7" x14ac:dyDescent="0.2">
      <c r="C4308" s="293"/>
      <c r="D4308" s="280"/>
      <c r="E4308" s="280"/>
      <c r="F4308" s="280"/>
      <c r="G4308" s="293"/>
    </row>
    <row r="4309" spans="3:7" x14ac:dyDescent="0.2">
      <c r="C4309" s="293"/>
      <c r="D4309" s="280"/>
      <c r="E4309" s="280"/>
      <c r="F4309" s="280"/>
      <c r="G4309" s="293"/>
    </row>
    <row r="4310" spans="3:7" x14ac:dyDescent="0.2">
      <c r="C4310" s="293"/>
      <c r="D4310" s="280"/>
      <c r="E4310" s="280"/>
      <c r="F4310" s="280"/>
      <c r="G4310" s="293"/>
    </row>
    <row r="4311" spans="3:7" x14ac:dyDescent="0.2">
      <c r="C4311" s="293"/>
      <c r="D4311" s="280"/>
      <c r="E4311" s="280"/>
      <c r="F4311" s="280"/>
      <c r="G4311" s="293"/>
    </row>
    <row r="4312" spans="3:7" x14ac:dyDescent="0.2">
      <c r="C4312" s="293"/>
      <c r="D4312" s="280"/>
      <c r="E4312" s="280"/>
      <c r="F4312" s="280"/>
      <c r="G4312" s="293"/>
    </row>
    <row r="4313" spans="3:7" x14ac:dyDescent="0.2">
      <c r="C4313" s="293"/>
      <c r="D4313" s="280"/>
      <c r="E4313" s="280"/>
      <c r="F4313" s="280"/>
      <c r="G4313" s="293"/>
    </row>
    <row r="4314" spans="3:7" x14ac:dyDescent="0.2">
      <c r="C4314" s="293"/>
      <c r="D4314" s="280"/>
      <c r="E4314" s="280"/>
      <c r="F4314" s="280"/>
      <c r="G4314" s="293"/>
    </row>
    <row r="4315" spans="3:7" x14ac:dyDescent="0.2">
      <c r="C4315" s="293"/>
      <c r="D4315" s="280"/>
      <c r="E4315" s="280"/>
      <c r="F4315" s="280"/>
      <c r="G4315" s="293"/>
    </row>
    <row r="4316" spans="3:7" x14ac:dyDescent="0.2">
      <c r="C4316" s="293"/>
      <c r="D4316" s="280"/>
      <c r="E4316" s="280"/>
      <c r="F4316" s="280"/>
      <c r="G4316" s="293"/>
    </row>
    <row r="4317" spans="3:7" x14ac:dyDescent="0.2">
      <c r="C4317" s="293"/>
      <c r="D4317" s="280"/>
      <c r="E4317" s="280"/>
      <c r="F4317" s="280"/>
      <c r="G4317" s="293"/>
    </row>
    <row r="4318" spans="3:7" x14ac:dyDescent="0.2">
      <c r="C4318" s="293"/>
      <c r="D4318" s="280"/>
      <c r="E4318" s="280"/>
      <c r="F4318" s="280"/>
      <c r="G4318" s="293"/>
    </row>
    <row r="4319" spans="3:7" x14ac:dyDescent="0.2">
      <c r="C4319" s="293"/>
      <c r="D4319" s="280"/>
      <c r="E4319" s="280"/>
      <c r="F4319" s="280"/>
      <c r="G4319" s="293"/>
    </row>
    <row r="4320" spans="3:7" x14ac:dyDescent="0.2">
      <c r="C4320" s="293"/>
      <c r="D4320" s="280"/>
      <c r="E4320" s="280"/>
      <c r="F4320" s="280"/>
      <c r="G4320" s="293"/>
    </row>
    <row r="4321" spans="3:7" x14ac:dyDescent="0.2">
      <c r="C4321" s="293"/>
      <c r="D4321" s="280"/>
      <c r="E4321" s="280"/>
      <c r="F4321" s="280"/>
      <c r="G4321" s="293"/>
    </row>
    <row r="4322" spans="3:7" x14ac:dyDescent="0.2">
      <c r="C4322" s="293"/>
      <c r="D4322" s="280"/>
      <c r="E4322" s="280"/>
      <c r="F4322" s="280"/>
      <c r="G4322" s="293"/>
    </row>
    <row r="4323" spans="3:7" x14ac:dyDescent="0.2">
      <c r="C4323" s="293"/>
      <c r="D4323" s="280"/>
      <c r="E4323" s="280"/>
      <c r="F4323" s="280"/>
      <c r="G4323" s="293"/>
    </row>
    <row r="4324" spans="3:7" x14ac:dyDescent="0.2">
      <c r="C4324" s="293"/>
      <c r="D4324" s="280"/>
      <c r="E4324" s="280"/>
      <c r="F4324" s="280"/>
      <c r="G4324" s="293"/>
    </row>
    <row r="4325" spans="3:7" x14ac:dyDescent="0.2">
      <c r="C4325" s="293"/>
      <c r="D4325" s="280"/>
      <c r="E4325" s="280"/>
      <c r="F4325" s="280"/>
      <c r="G4325" s="293"/>
    </row>
    <row r="4326" spans="3:7" x14ac:dyDescent="0.2">
      <c r="C4326" s="293"/>
      <c r="D4326" s="280"/>
      <c r="E4326" s="280"/>
      <c r="F4326" s="280"/>
      <c r="G4326" s="293"/>
    </row>
    <row r="4327" spans="3:7" x14ac:dyDescent="0.2">
      <c r="C4327" s="293"/>
      <c r="D4327" s="280"/>
      <c r="E4327" s="280"/>
      <c r="F4327" s="280"/>
      <c r="G4327" s="293"/>
    </row>
    <row r="4328" spans="3:7" x14ac:dyDescent="0.2">
      <c r="C4328" s="293"/>
      <c r="D4328" s="280"/>
      <c r="E4328" s="280"/>
      <c r="F4328" s="280"/>
      <c r="G4328" s="293"/>
    </row>
    <row r="4329" spans="3:7" x14ac:dyDescent="0.2">
      <c r="C4329" s="293"/>
      <c r="D4329" s="280"/>
      <c r="E4329" s="280"/>
      <c r="F4329" s="280"/>
      <c r="G4329" s="293"/>
    </row>
    <row r="4330" spans="3:7" x14ac:dyDescent="0.2">
      <c r="C4330" s="293"/>
      <c r="D4330" s="280"/>
      <c r="E4330" s="280"/>
      <c r="F4330" s="280"/>
      <c r="G4330" s="293"/>
    </row>
    <row r="4331" spans="3:7" x14ac:dyDescent="0.2">
      <c r="C4331" s="293"/>
      <c r="D4331" s="280"/>
      <c r="E4331" s="280"/>
      <c r="F4331" s="280"/>
      <c r="G4331" s="293"/>
    </row>
    <row r="4332" spans="3:7" x14ac:dyDescent="0.2">
      <c r="C4332" s="293"/>
      <c r="D4332" s="280"/>
      <c r="E4332" s="280"/>
      <c r="F4332" s="280"/>
      <c r="G4332" s="293"/>
    </row>
    <row r="4333" spans="3:7" x14ac:dyDescent="0.2">
      <c r="C4333" s="293"/>
      <c r="D4333" s="280"/>
      <c r="E4333" s="280"/>
      <c r="F4333" s="280"/>
      <c r="G4333" s="293"/>
    </row>
    <row r="4334" spans="3:7" x14ac:dyDescent="0.2">
      <c r="C4334" s="293"/>
      <c r="D4334" s="280"/>
      <c r="E4334" s="280"/>
      <c r="F4334" s="280"/>
      <c r="G4334" s="293"/>
    </row>
    <row r="4335" spans="3:7" x14ac:dyDescent="0.2">
      <c r="C4335" s="293"/>
      <c r="D4335" s="280"/>
      <c r="E4335" s="280"/>
      <c r="F4335" s="280"/>
      <c r="G4335" s="293"/>
    </row>
    <row r="4336" spans="3:7" x14ac:dyDescent="0.2">
      <c r="C4336" s="293"/>
      <c r="D4336" s="280"/>
      <c r="E4336" s="280"/>
      <c r="F4336" s="280"/>
      <c r="G4336" s="293"/>
    </row>
    <row r="4337" spans="3:7" x14ac:dyDescent="0.2">
      <c r="C4337" s="293"/>
      <c r="D4337" s="280"/>
      <c r="E4337" s="280"/>
      <c r="F4337" s="280"/>
      <c r="G4337" s="293"/>
    </row>
    <row r="4338" spans="3:7" x14ac:dyDescent="0.2">
      <c r="C4338" s="293"/>
      <c r="D4338" s="280"/>
      <c r="E4338" s="280"/>
      <c r="F4338" s="280"/>
      <c r="G4338" s="293"/>
    </row>
    <row r="4339" spans="3:7" x14ac:dyDescent="0.2">
      <c r="C4339" s="293"/>
      <c r="D4339" s="280"/>
      <c r="E4339" s="280"/>
      <c r="F4339" s="280"/>
      <c r="G4339" s="293"/>
    </row>
    <row r="4340" spans="3:7" x14ac:dyDescent="0.2">
      <c r="C4340" s="293"/>
      <c r="D4340" s="280"/>
      <c r="E4340" s="280"/>
      <c r="F4340" s="280"/>
      <c r="G4340" s="293"/>
    </row>
    <row r="4341" spans="3:7" x14ac:dyDescent="0.2">
      <c r="C4341" s="293"/>
      <c r="D4341" s="280"/>
      <c r="E4341" s="280"/>
      <c r="F4341" s="280"/>
      <c r="G4341" s="293"/>
    </row>
    <row r="4342" spans="3:7" x14ac:dyDescent="0.2">
      <c r="C4342" s="293"/>
      <c r="D4342" s="280"/>
      <c r="E4342" s="280"/>
      <c r="F4342" s="280"/>
      <c r="G4342" s="293"/>
    </row>
    <row r="4343" spans="3:7" x14ac:dyDescent="0.2">
      <c r="C4343" s="293"/>
      <c r="D4343" s="280"/>
      <c r="E4343" s="280"/>
      <c r="F4343" s="280"/>
      <c r="G4343" s="293"/>
    </row>
    <row r="4344" spans="3:7" x14ac:dyDescent="0.2">
      <c r="C4344" s="293"/>
      <c r="D4344" s="280"/>
      <c r="E4344" s="280"/>
      <c r="F4344" s="280"/>
      <c r="G4344" s="293"/>
    </row>
    <row r="4345" spans="3:7" x14ac:dyDescent="0.2">
      <c r="C4345" s="293"/>
      <c r="D4345" s="280"/>
      <c r="E4345" s="280"/>
      <c r="F4345" s="280"/>
      <c r="G4345" s="293"/>
    </row>
    <row r="4346" spans="3:7" x14ac:dyDescent="0.2">
      <c r="C4346" s="293"/>
      <c r="D4346" s="280"/>
      <c r="E4346" s="280"/>
      <c r="F4346" s="280"/>
      <c r="G4346" s="293"/>
    </row>
    <row r="4347" spans="3:7" x14ac:dyDescent="0.2">
      <c r="C4347" s="293"/>
      <c r="D4347" s="280"/>
      <c r="E4347" s="280"/>
      <c r="F4347" s="280"/>
      <c r="G4347" s="293"/>
    </row>
    <row r="4348" spans="3:7" x14ac:dyDescent="0.2">
      <c r="C4348" s="293"/>
      <c r="D4348" s="280"/>
      <c r="E4348" s="280"/>
      <c r="F4348" s="280"/>
      <c r="G4348" s="293"/>
    </row>
    <row r="4349" spans="3:7" x14ac:dyDescent="0.2">
      <c r="C4349" s="293"/>
      <c r="D4349" s="280"/>
      <c r="E4349" s="280"/>
      <c r="F4349" s="280"/>
      <c r="G4349" s="293"/>
    </row>
    <row r="4350" spans="3:7" x14ac:dyDescent="0.2">
      <c r="C4350" s="293"/>
      <c r="D4350" s="280"/>
      <c r="E4350" s="280"/>
      <c r="F4350" s="280"/>
      <c r="G4350" s="293"/>
    </row>
    <row r="4351" spans="3:7" x14ac:dyDescent="0.2">
      <c r="C4351" s="293"/>
      <c r="D4351" s="280"/>
      <c r="E4351" s="280"/>
      <c r="F4351" s="280"/>
      <c r="G4351" s="293"/>
    </row>
    <row r="4352" spans="3:7" x14ac:dyDescent="0.2">
      <c r="C4352" s="293"/>
      <c r="D4352" s="280"/>
      <c r="E4352" s="280"/>
      <c r="F4352" s="280"/>
      <c r="G4352" s="293"/>
    </row>
    <row r="4353" spans="3:7" x14ac:dyDescent="0.2">
      <c r="C4353" s="293"/>
      <c r="D4353" s="280"/>
      <c r="E4353" s="280"/>
      <c r="F4353" s="280"/>
      <c r="G4353" s="293"/>
    </row>
    <row r="4354" spans="3:7" x14ac:dyDescent="0.2">
      <c r="C4354" s="293"/>
      <c r="D4354" s="280"/>
      <c r="E4354" s="280"/>
      <c r="F4354" s="280"/>
      <c r="G4354" s="293"/>
    </row>
    <row r="4355" spans="3:7" x14ac:dyDescent="0.2">
      <c r="C4355" s="293"/>
      <c r="D4355" s="280"/>
      <c r="E4355" s="280"/>
      <c r="F4355" s="280"/>
      <c r="G4355" s="293"/>
    </row>
    <row r="4356" spans="3:7" x14ac:dyDescent="0.2">
      <c r="C4356" s="293"/>
      <c r="D4356" s="280"/>
      <c r="E4356" s="280"/>
      <c r="F4356" s="280"/>
      <c r="G4356" s="293"/>
    </row>
    <row r="4357" spans="3:7" x14ac:dyDescent="0.2">
      <c r="C4357" s="293"/>
      <c r="D4357" s="280"/>
      <c r="E4357" s="280"/>
      <c r="F4357" s="280"/>
      <c r="G4357" s="293"/>
    </row>
    <row r="4358" spans="3:7" x14ac:dyDescent="0.2">
      <c r="C4358" s="293"/>
      <c r="D4358" s="280"/>
      <c r="E4358" s="280"/>
      <c r="F4358" s="280"/>
      <c r="G4358" s="293"/>
    </row>
    <row r="4359" spans="3:7" x14ac:dyDescent="0.2">
      <c r="C4359" s="293"/>
      <c r="D4359" s="280"/>
      <c r="E4359" s="280"/>
      <c r="F4359" s="280"/>
      <c r="G4359" s="293"/>
    </row>
    <row r="4360" spans="3:7" x14ac:dyDescent="0.2">
      <c r="C4360" s="293"/>
      <c r="D4360" s="280"/>
      <c r="E4360" s="280"/>
      <c r="F4360" s="280"/>
      <c r="G4360" s="293"/>
    </row>
    <row r="4361" spans="3:7" x14ac:dyDescent="0.2">
      <c r="C4361" s="293"/>
      <c r="D4361" s="280"/>
      <c r="E4361" s="280"/>
      <c r="F4361" s="280"/>
      <c r="G4361" s="293"/>
    </row>
    <row r="4362" spans="3:7" x14ac:dyDescent="0.2">
      <c r="C4362" s="293"/>
      <c r="D4362" s="280"/>
      <c r="E4362" s="280"/>
      <c r="F4362" s="280"/>
      <c r="G4362" s="293"/>
    </row>
    <row r="4363" spans="3:7" x14ac:dyDescent="0.2">
      <c r="C4363" s="293"/>
      <c r="D4363" s="280"/>
      <c r="E4363" s="280"/>
      <c r="F4363" s="280"/>
      <c r="G4363" s="293"/>
    </row>
    <row r="4364" spans="3:7" x14ac:dyDescent="0.2">
      <c r="C4364" s="293"/>
      <c r="D4364" s="280"/>
      <c r="E4364" s="280"/>
      <c r="F4364" s="280"/>
      <c r="G4364" s="293"/>
    </row>
    <row r="4365" spans="3:7" x14ac:dyDescent="0.2">
      <c r="C4365" s="293"/>
      <c r="D4365" s="280"/>
      <c r="E4365" s="280"/>
      <c r="F4365" s="280"/>
      <c r="G4365" s="293"/>
    </row>
    <row r="4366" spans="3:7" x14ac:dyDescent="0.2">
      <c r="C4366" s="293"/>
      <c r="D4366" s="280"/>
      <c r="E4366" s="280"/>
      <c r="F4366" s="280"/>
      <c r="G4366" s="293"/>
    </row>
    <row r="4367" spans="3:7" x14ac:dyDescent="0.2">
      <c r="C4367" s="293"/>
      <c r="D4367" s="280"/>
      <c r="E4367" s="280"/>
      <c r="F4367" s="280"/>
      <c r="G4367" s="293"/>
    </row>
    <row r="4368" spans="3:7" x14ac:dyDescent="0.2">
      <c r="C4368" s="293"/>
      <c r="D4368" s="280"/>
      <c r="E4368" s="280"/>
      <c r="F4368" s="280"/>
      <c r="G4368" s="293"/>
    </row>
    <row r="4369" spans="3:7" x14ac:dyDescent="0.2">
      <c r="C4369" s="293"/>
      <c r="D4369" s="280"/>
      <c r="E4369" s="280"/>
      <c r="F4369" s="280"/>
      <c r="G4369" s="293"/>
    </row>
    <row r="4370" spans="3:7" x14ac:dyDescent="0.2">
      <c r="C4370" s="293"/>
      <c r="D4370" s="280"/>
      <c r="E4370" s="280"/>
      <c r="F4370" s="280"/>
      <c r="G4370" s="293"/>
    </row>
    <row r="4371" spans="3:7" x14ac:dyDescent="0.2">
      <c r="C4371" s="293"/>
      <c r="D4371" s="280"/>
      <c r="E4371" s="280"/>
      <c r="F4371" s="280"/>
      <c r="G4371" s="293"/>
    </row>
    <row r="4372" spans="3:7" x14ac:dyDescent="0.2">
      <c r="C4372" s="293"/>
      <c r="D4372" s="280"/>
      <c r="E4372" s="280"/>
      <c r="F4372" s="280"/>
      <c r="G4372" s="293"/>
    </row>
    <row r="4373" spans="3:7" x14ac:dyDescent="0.2">
      <c r="C4373" s="293"/>
      <c r="D4373" s="280"/>
      <c r="E4373" s="280"/>
      <c r="F4373" s="280"/>
      <c r="G4373" s="293"/>
    </row>
    <row r="4374" spans="3:7" x14ac:dyDescent="0.2">
      <c r="C4374" s="293"/>
      <c r="D4374" s="280"/>
      <c r="E4374" s="280"/>
      <c r="F4374" s="280"/>
      <c r="G4374" s="293"/>
    </row>
    <row r="4375" spans="3:7" x14ac:dyDescent="0.2">
      <c r="C4375" s="293"/>
      <c r="D4375" s="280"/>
      <c r="E4375" s="280"/>
      <c r="F4375" s="280"/>
      <c r="G4375" s="293"/>
    </row>
    <row r="4376" spans="3:7" x14ac:dyDescent="0.2">
      <c r="C4376" s="293"/>
      <c r="D4376" s="280"/>
      <c r="E4376" s="280"/>
      <c r="F4376" s="280"/>
      <c r="G4376" s="293"/>
    </row>
    <row r="4377" spans="3:7" x14ac:dyDescent="0.2">
      <c r="C4377" s="293"/>
      <c r="D4377" s="280"/>
      <c r="E4377" s="280"/>
      <c r="F4377" s="280"/>
      <c r="G4377" s="293"/>
    </row>
    <row r="4378" spans="3:7" x14ac:dyDescent="0.2">
      <c r="C4378" s="293"/>
      <c r="D4378" s="280"/>
      <c r="E4378" s="280"/>
      <c r="F4378" s="280"/>
      <c r="G4378" s="293"/>
    </row>
    <row r="4379" spans="3:7" x14ac:dyDescent="0.2">
      <c r="C4379" s="293"/>
      <c r="D4379" s="280"/>
      <c r="E4379" s="280"/>
      <c r="F4379" s="280"/>
      <c r="G4379" s="293"/>
    </row>
    <row r="4380" spans="3:7" x14ac:dyDescent="0.2">
      <c r="C4380" s="293"/>
      <c r="D4380" s="280"/>
      <c r="E4380" s="280"/>
      <c r="F4380" s="280"/>
      <c r="G4380" s="293"/>
    </row>
    <row r="4381" spans="3:7" x14ac:dyDescent="0.2">
      <c r="C4381" s="293"/>
      <c r="D4381" s="280"/>
      <c r="E4381" s="280"/>
      <c r="F4381" s="280"/>
      <c r="G4381" s="293"/>
    </row>
    <row r="4382" spans="3:7" x14ac:dyDescent="0.2">
      <c r="C4382" s="293"/>
      <c r="D4382" s="280"/>
      <c r="E4382" s="280"/>
      <c r="F4382" s="280"/>
      <c r="G4382" s="293"/>
    </row>
    <row r="4383" spans="3:7" x14ac:dyDescent="0.2">
      <c r="C4383" s="293"/>
      <c r="D4383" s="280"/>
      <c r="E4383" s="280"/>
      <c r="F4383" s="280"/>
      <c r="G4383" s="293"/>
    </row>
    <row r="4384" spans="3:7" x14ac:dyDescent="0.2">
      <c r="C4384" s="293"/>
      <c r="D4384" s="280"/>
      <c r="E4384" s="280"/>
      <c r="F4384" s="280"/>
      <c r="G4384" s="293"/>
    </row>
    <row r="4385" spans="3:7" x14ac:dyDescent="0.2">
      <c r="C4385" s="293"/>
      <c r="D4385" s="280"/>
      <c r="E4385" s="280"/>
      <c r="F4385" s="280"/>
      <c r="G4385" s="293"/>
    </row>
    <row r="4386" spans="3:7" x14ac:dyDescent="0.2">
      <c r="C4386" s="293"/>
      <c r="D4386" s="280"/>
      <c r="E4386" s="280"/>
      <c r="F4386" s="280"/>
      <c r="G4386" s="293"/>
    </row>
    <row r="4387" spans="3:7" x14ac:dyDescent="0.2">
      <c r="C4387" s="293"/>
      <c r="D4387" s="280"/>
      <c r="E4387" s="280"/>
      <c r="F4387" s="280"/>
      <c r="G4387" s="293"/>
    </row>
    <row r="4388" spans="3:7" x14ac:dyDescent="0.2">
      <c r="C4388" s="293"/>
      <c r="D4388" s="280"/>
      <c r="E4388" s="280"/>
      <c r="F4388" s="280"/>
      <c r="G4388" s="293"/>
    </row>
    <row r="4389" spans="3:7" x14ac:dyDescent="0.2">
      <c r="C4389" s="293"/>
      <c r="D4389" s="280"/>
      <c r="E4389" s="280"/>
      <c r="F4389" s="280"/>
      <c r="G4389" s="293"/>
    </row>
    <row r="4390" spans="3:7" x14ac:dyDescent="0.2">
      <c r="C4390" s="293"/>
      <c r="D4390" s="280"/>
      <c r="E4390" s="280"/>
      <c r="F4390" s="280"/>
      <c r="G4390" s="293"/>
    </row>
    <row r="4391" spans="3:7" x14ac:dyDescent="0.2">
      <c r="C4391" s="293"/>
      <c r="D4391" s="280"/>
      <c r="E4391" s="280"/>
      <c r="F4391" s="280"/>
      <c r="G4391" s="293"/>
    </row>
    <row r="4392" spans="3:7" x14ac:dyDescent="0.2">
      <c r="C4392" s="293"/>
      <c r="D4392" s="280"/>
      <c r="E4392" s="280"/>
      <c r="F4392" s="280"/>
      <c r="G4392" s="293"/>
    </row>
    <row r="4393" spans="3:7" x14ac:dyDescent="0.2">
      <c r="C4393" s="293"/>
      <c r="D4393" s="280"/>
      <c r="E4393" s="280"/>
      <c r="F4393" s="280"/>
      <c r="G4393" s="293"/>
    </row>
    <row r="4394" spans="3:7" x14ac:dyDescent="0.2">
      <c r="C4394" s="293"/>
      <c r="D4394" s="280"/>
      <c r="E4394" s="280"/>
      <c r="F4394" s="280"/>
      <c r="G4394" s="293"/>
    </row>
    <row r="4395" spans="3:7" x14ac:dyDescent="0.2">
      <c r="C4395" s="293"/>
      <c r="D4395" s="280"/>
      <c r="E4395" s="280"/>
      <c r="F4395" s="280"/>
      <c r="G4395" s="293"/>
    </row>
    <row r="4396" spans="3:7" x14ac:dyDescent="0.2">
      <c r="C4396" s="293"/>
      <c r="D4396" s="280"/>
      <c r="E4396" s="280"/>
      <c r="F4396" s="280"/>
      <c r="G4396" s="293"/>
    </row>
    <row r="4397" spans="3:7" x14ac:dyDescent="0.2">
      <c r="C4397" s="293"/>
      <c r="D4397" s="280"/>
      <c r="E4397" s="280"/>
      <c r="F4397" s="280"/>
      <c r="G4397" s="293"/>
    </row>
    <row r="4398" spans="3:7" x14ac:dyDescent="0.2">
      <c r="C4398" s="293"/>
      <c r="D4398" s="280"/>
      <c r="E4398" s="280"/>
      <c r="F4398" s="280"/>
      <c r="G4398" s="293"/>
    </row>
    <row r="4399" spans="3:7" x14ac:dyDescent="0.2">
      <c r="C4399" s="293"/>
      <c r="D4399" s="280"/>
      <c r="E4399" s="280"/>
      <c r="F4399" s="280"/>
      <c r="G4399" s="293"/>
    </row>
    <row r="4400" spans="3:7" x14ac:dyDescent="0.2">
      <c r="C4400" s="293"/>
      <c r="D4400" s="280"/>
      <c r="E4400" s="280"/>
      <c r="F4400" s="280"/>
      <c r="G4400" s="293"/>
    </row>
    <row r="4401" spans="3:7" x14ac:dyDescent="0.2">
      <c r="C4401" s="293"/>
      <c r="D4401" s="280"/>
      <c r="E4401" s="280"/>
      <c r="F4401" s="280"/>
      <c r="G4401" s="293"/>
    </row>
    <row r="4402" spans="3:7" x14ac:dyDescent="0.2">
      <c r="C4402" s="293"/>
      <c r="D4402" s="280"/>
      <c r="E4402" s="280"/>
      <c r="F4402" s="280"/>
      <c r="G4402" s="293"/>
    </row>
    <row r="4403" spans="3:7" x14ac:dyDescent="0.2">
      <c r="C4403" s="293"/>
      <c r="D4403" s="280"/>
      <c r="E4403" s="280"/>
      <c r="F4403" s="280"/>
      <c r="G4403" s="293"/>
    </row>
    <row r="4404" spans="3:7" x14ac:dyDescent="0.2">
      <c r="C4404" s="293"/>
      <c r="D4404" s="280"/>
      <c r="E4404" s="280"/>
      <c r="F4404" s="280"/>
      <c r="G4404" s="293"/>
    </row>
    <row r="4405" spans="3:7" x14ac:dyDescent="0.2">
      <c r="C4405" s="293"/>
      <c r="D4405" s="280"/>
      <c r="E4405" s="280"/>
      <c r="F4405" s="280"/>
      <c r="G4405" s="293"/>
    </row>
    <row r="4406" spans="3:7" x14ac:dyDescent="0.2">
      <c r="C4406" s="293"/>
      <c r="D4406" s="280"/>
      <c r="E4406" s="280"/>
      <c r="F4406" s="280"/>
      <c r="G4406" s="293"/>
    </row>
    <row r="4407" spans="3:7" x14ac:dyDescent="0.2">
      <c r="C4407" s="293"/>
      <c r="D4407" s="280"/>
      <c r="E4407" s="280"/>
      <c r="F4407" s="280"/>
      <c r="G4407" s="293"/>
    </row>
    <row r="4408" spans="3:7" x14ac:dyDescent="0.2">
      <c r="C4408" s="293"/>
      <c r="D4408" s="280"/>
      <c r="E4408" s="280"/>
      <c r="F4408" s="280"/>
      <c r="G4408" s="293"/>
    </row>
    <row r="4409" spans="3:7" x14ac:dyDescent="0.2">
      <c r="C4409" s="293"/>
      <c r="D4409" s="280"/>
      <c r="E4409" s="280"/>
      <c r="F4409" s="280"/>
      <c r="G4409" s="293"/>
    </row>
    <row r="4410" spans="3:7" x14ac:dyDescent="0.2">
      <c r="C4410" s="293"/>
      <c r="D4410" s="280"/>
      <c r="E4410" s="280"/>
      <c r="F4410" s="280"/>
      <c r="G4410" s="293"/>
    </row>
    <row r="4411" spans="3:7" x14ac:dyDescent="0.2">
      <c r="C4411" s="293"/>
      <c r="D4411" s="280"/>
      <c r="E4411" s="280"/>
      <c r="F4411" s="280"/>
      <c r="G4411" s="293"/>
    </row>
    <row r="4412" spans="3:7" x14ac:dyDescent="0.2">
      <c r="C4412" s="293"/>
      <c r="D4412" s="280"/>
      <c r="E4412" s="280"/>
      <c r="F4412" s="280"/>
      <c r="G4412" s="293"/>
    </row>
    <row r="4413" spans="3:7" x14ac:dyDescent="0.2">
      <c r="C4413" s="293"/>
      <c r="D4413" s="280"/>
      <c r="E4413" s="280"/>
      <c r="F4413" s="280"/>
      <c r="G4413" s="293"/>
    </row>
    <row r="4414" spans="3:7" x14ac:dyDescent="0.2">
      <c r="C4414" s="293"/>
      <c r="D4414" s="280"/>
      <c r="E4414" s="280"/>
      <c r="F4414" s="280"/>
      <c r="G4414" s="293"/>
    </row>
    <row r="4415" spans="3:7" x14ac:dyDescent="0.2">
      <c r="C4415" s="293"/>
      <c r="D4415" s="280"/>
      <c r="E4415" s="280"/>
      <c r="F4415" s="280"/>
      <c r="G4415" s="293"/>
    </row>
    <row r="4416" spans="3:7" x14ac:dyDescent="0.2">
      <c r="C4416" s="293"/>
      <c r="D4416" s="280"/>
      <c r="E4416" s="280"/>
      <c r="F4416" s="280"/>
      <c r="G4416" s="293"/>
    </row>
    <row r="4417" spans="3:7" x14ac:dyDescent="0.2">
      <c r="C4417" s="293"/>
      <c r="D4417" s="280"/>
      <c r="E4417" s="280"/>
      <c r="F4417" s="280"/>
      <c r="G4417" s="293"/>
    </row>
    <row r="4418" spans="3:7" x14ac:dyDescent="0.2">
      <c r="C4418" s="293"/>
      <c r="D4418" s="280"/>
      <c r="E4418" s="280"/>
      <c r="F4418" s="280"/>
      <c r="G4418" s="293"/>
    </row>
    <row r="4419" spans="3:7" x14ac:dyDescent="0.2">
      <c r="C4419" s="293"/>
      <c r="D4419" s="280"/>
      <c r="E4419" s="280"/>
      <c r="F4419" s="280"/>
      <c r="G4419" s="293"/>
    </row>
    <row r="4420" spans="3:7" x14ac:dyDescent="0.2">
      <c r="C4420" s="293"/>
      <c r="D4420" s="280"/>
      <c r="E4420" s="280"/>
      <c r="F4420" s="280"/>
      <c r="G4420" s="293"/>
    </row>
    <row r="4421" spans="3:7" x14ac:dyDescent="0.2">
      <c r="C4421" s="293"/>
      <c r="D4421" s="280"/>
      <c r="E4421" s="280"/>
      <c r="F4421" s="280"/>
      <c r="G4421" s="293"/>
    </row>
    <row r="4422" spans="3:7" x14ac:dyDescent="0.2">
      <c r="C4422" s="293"/>
      <c r="D4422" s="280"/>
      <c r="E4422" s="280"/>
      <c r="F4422" s="280"/>
      <c r="G4422" s="293"/>
    </row>
    <row r="4423" spans="3:7" x14ac:dyDescent="0.2">
      <c r="C4423" s="293"/>
      <c r="D4423" s="280"/>
      <c r="E4423" s="280"/>
      <c r="F4423" s="280"/>
      <c r="G4423" s="293"/>
    </row>
    <row r="4424" spans="3:7" x14ac:dyDescent="0.2">
      <c r="C4424" s="293"/>
      <c r="D4424" s="280"/>
      <c r="E4424" s="280"/>
      <c r="F4424" s="280"/>
      <c r="G4424" s="293"/>
    </row>
    <row r="4425" spans="3:7" x14ac:dyDescent="0.2">
      <c r="C4425" s="293"/>
      <c r="D4425" s="280"/>
      <c r="E4425" s="280"/>
      <c r="F4425" s="280"/>
      <c r="G4425" s="293"/>
    </row>
    <row r="4426" spans="3:7" x14ac:dyDescent="0.2">
      <c r="C4426" s="293"/>
      <c r="D4426" s="280"/>
      <c r="E4426" s="280"/>
      <c r="F4426" s="280"/>
      <c r="G4426" s="293"/>
    </row>
    <row r="4427" spans="3:7" x14ac:dyDescent="0.2">
      <c r="C4427" s="293"/>
      <c r="D4427" s="280"/>
      <c r="E4427" s="280"/>
      <c r="F4427" s="280"/>
      <c r="G4427" s="293"/>
    </row>
    <row r="4428" spans="3:7" x14ac:dyDescent="0.2">
      <c r="C4428" s="293"/>
      <c r="D4428" s="280"/>
      <c r="E4428" s="280"/>
      <c r="F4428" s="280"/>
      <c r="G4428" s="293"/>
    </row>
    <row r="4429" spans="3:7" x14ac:dyDescent="0.2">
      <c r="C4429" s="293"/>
      <c r="D4429" s="280"/>
      <c r="E4429" s="280"/>
      <c r="F4429" s="280"/>
      <c r="G4429" s="293"/>
    </row>
    <row r="4430" spans="3:7" x14ac:dyDescent="0.2">
      <c r="C4430" s="293"/>
      <c r="D4430" s="280"/>
      <c r="E4430" s="280"/>
      <c r="F4430" s="280"/>
      <c r="G4430" s="293"/>
    </row>
    <row r="4431" spans="3:7" x14ac:dyDescent="0.2">
      <c r="C4431" s="293"/>
      <c r="D4431" s="280"/>
      <c r="E4431" s="280"/>
      <c r="F4431" s="280"/>
      <c r="G4431" s="293"/>
    </row>
    <row r="4432" spans="3:7" x14ac:dyDescent="0.2">
      <c r="C4432" s="293"/>
      <c r="D4432" s="280"/>
      <c r="E4432" s="280"/>
      <c r="F4432" s="280"/>
      <c r="G4432" s="293"/>
    </row>
    <row r="4433" spans="3:7" x14ac:dyDescent="0.2">
      <c r="C4433" s="293"/>
      <c r="D4433" s="280"/>
      <c r="E4433" s="280"/>
      <c r="F4433" s="280"/>
      <c r="G4433" s="293"/>
    </row>
    <row r="4434" spans="3:7" x14ac:dyDescent="0.2">
      <c r="C4434" s="293"/>
      <c r="D4434" s="280"/>
      <c r="E4434" s="280"/>
      <c r="F4434" s="280"/>
      <c r="G4434" s="293"/>
    </row>
    <row r="4435" spans="3:7" x14ac:dyDescent="0.2">
      <c r="C4435" s="293"/>
      <c r="D4435" s="280"/>
      <c r="E4435" s="280"/>
      <c r="F4435" s="280"/>
      <c r="G4435" s="293"/>
    </row>
    <row r="4436" spans="3:7" x14ac:dyDescent="0.2">
      <c r="C4436" s="293"/>
      <c r="D4436" s="280"/>
      <c r="E4436" s="280"/>
      <c r="F4436" s="280"/>
      <c r="G4436" s="293"/>
    </row>
    <row r="4437" spans="3:7" x14ac:dyDescent="0.2">
      <c r="C4437" s="293"/>
      <c r="D4437" s="280"/>
      <c r="E4437" s="280"/>
      <c r="F4437" s="280"/>
      <c r="G4437" s="293"/>
    </row>
    <row r="4438" spans="3:7" x14ac:dyDescent="0.2">
      <c r="C4438" s="293"/>
      <c r="D4438" s="280"/>
      <c r="E4438" s="280"/>
      <c r="F4438" s="280"/>
      <c r="G4438" s="293"/>
    </row>
    <row r="4439" spans="3:7" x14ac:dyDescent="0.2">
      <c r="C4439" s="293"/>
      <c r="D4439" s="280"/>
      <c r="E4439" s="280"/>
      <c r="F4439" s="280"/>
      <c r="G4439" s="293"/>
    </row>
    <row r="4440" spans="3:7" x14ac:dyDescent="0.2">
      <c r="C4440" s="293"/>
      <c r="D4440" s="280"/>
      <c r="E4440" s="280"/>
      <c r="F4440" s="280"/>
      <c r="G4440" s="293"/>
    </row>
    <row r="4441" spans="3:7" x14ac:dyDescent="0.2">
      <c r="C4441" s="293"/>
      <c r="D4441" s="280"/>
      <c r="E4441" s="280"/>
      <c r="F4441" s="280"/>
      <c r="G4441" s="293"/>
    </row>
    <row r="4442" spans="3:7" x14ac:dyDescent="0.2">
      <c r="C4442" s="293"/>
      <c r="D4442" s="280"/>
      <c r="E4442" s="280"/>
      <c r="F4442" s="280"/>
      <c r="G4442" s="293"/>
    </row>
    <row r="4443" spans="3:7" x14ac:dyDescent="0.2">
      <c r="C4443" s="293"/>
      <c r="D4443" s="280"/>
      <c r="E4443" s="280"/>
      <c r="F4443" s="280"/>
      <c r="G4443" s="293"/>
    </row>
    <row r="4444" spans="3:7" x14ac:dyDescent="0.2">
      <c r="C4444" s="293"/>
      <c r="D4444" s="280"/>
      <c r="E4444" s="280"/>
      <c r="F4444" s="280"/>
      <c r="G4444" s="293"/>
    </row>
    <row r="4445" spans="3:7" x14ac:dyDescent="0.2">
      <c r="C4445" s="293"/>
      <c r="D4445" s="280"/>
      <c r="E4445" s="280"/>
      <c r="F4445" s="280"/>
      <c r="G4445" s="293"/>
    </row>
    <row r="4446" spans="3:7" x14ac:dyDescent="0.2">
      <c r="C4446" s="293"/>
      <c r="D4446" s="280"/>
      <c r="E4446" s="280"/>
      <c r="F4446" s="280"/>
      <c r="G4446" s="293"/>
    </row>
    <row r="4447" spans="3:7" x14ac:dyDescent="0.2">
      <c r="C4447" s="293"/>
      <c r="D4447" s="280"/>
      <c r="E4447" s="280"/>
      <c r="F4447" s="280"/>
      <c r="G4447" s="293"/>
    </row>
    <row r="4448" spans="3:7" x14ac:dyDescent="0.2">
      <c r="C4448" s="293"/>
      <c r="D4448" s="280"/>
      <c r="E4448" s="280"/>
      <c r="F4448" s="280"/>
      <c r="G4448" s="293"/>
    </row>
    <row r="4449" spans="3:7" x14ac:dyDescent="0.2">
      <c r="C4449" s="293"/>
      <c r="D4449" s="280"/>
      <c r="E4449" s="280"/>
      <c r="F4449" s="280"/>
      <c r="G4449" s="293"/>
    </row>
    <row r="4450" spans="3:7" x14ac:dyDescent="0.2">
      <c r="C4450" s="293"/>
      <c r="D4450" s="280"/>
      <c r="E4450" s="280"/>
      <c r="F4450" s="280"/>
      <c r="G4450" s="293"/>
    </row>
    <row r="4451" spans="3:7" x14ac:dyDescent="0.2">
      <c r="C4451" s="293"/>
      <c r="D4451" s="280"/>
      <c r="E4451" s="280"/>
      <c r="F4451" s="280"/>
      <c r="G4451" s="293"/>
    </row>
    <row r="4452" spans="3:7" x14ac:dyDescent="0.2">
      <c r="C4452" s="293"/>
      <c r="D4452" s="280"/>
      <c r="E4452" s="280"/>
      <c r="F4452" s="280"/>
      <c r="G4452" s="293"/>
    </row>
    <row r="4453" spans="3:7" x14ac:dyDescent="0.2">
      <c r="C4453" s="293"/>
      <c r="D4453" s="280"/>
      <c r="E4453" s="280"/>
      <c r="F4453" s="280"/>
      <c r="G4453" s="293"/>
    </row>
    <row r="4454" spans="3:7" x14ac:dyDescent="0.2">
      <c r="C4454" s="293"/>
      <c r="D4454" s="280"/>
      <c r="E4454" s="280"/>
      <c r="F4454" s="280"/>
      <c r="G4454" s="293"/>
    </row>
    <row r="4455" spans="3:7" x14ac:dyDescent="0.2">
      <c r="C4455" s="293"/>
      <c r="D4455" s="280"/>
      <c r="E4455" s="280"/>
      <c r="F4455" s="280"/>
      <c r="G4455" s="293"/>
    </row>
    <row r="4456" spans="3:7" x14ac:dyDescent="0.2">
      <c r="C4456" s="293"/>
      <c r="D4456" s="280"/>
      <c r="E4456" s="280"/>
      <c r="F4456" s="280"/>
      <c r="G4456" s="293"/>
    </row>
    <row r="4457" spans="3:7" x14ac:dyDescent="0.2">
      <c r="C4457" s="293"/>
      <c r="D4457" s="280"/>
      <c r="E4457" s="280"/>
      <c r="F4457" s="280"/>
      <c r="G4457" s="293"/>
    </row>
    <row r="4458" spans="3:7" x14ac:dyDescent="0.2">
      <c r="C4458" s="293"/>
      <c r="D4458" s="280"/>
      <c r="E4458" s="280"/>
      <c r="F4458" s="280"/>
      <c r="G4458" s="293"/>
    </row>
    <row r="4459" spans="3:7" x14ac:dyDescent="0.2">
      <c r="C4459" s="293"/>
      <c r="D4459" s="280"/>
      <c r="E4459" s="280"/>
      <c r="F4459" s="280"/>
      <c r="G4459" s="293"/>
    </row>
    <row r="4460" spans="3:7" x14ac:dyDescent="0.2">
      <c r="C4460" s="293"/>
      <c r="D4460" s="280"/>
      <c r="E4460" s="280"/>
      <c r="F4460" s="280"/>
      <c r="G4460" s="293"/>
    </row>
    <row r="4461" spans="3:7" x14ac:dyDescent="0.2">
      <c r="C4461" s="293"/>
      <c r="D4461" s="280"/>
      <c r="E4461" s="280"/>
      <c r="F4461" s="280"/>
      <c r="G4461" s="293"/>
    </row>
    <row r="4462" spans="3:7" x14ac:dyDescent="0.2">
      <c r="C4462" s="293"/>
      <c r="D4462" s="280"/>
      <c r="E4462" s="280"/>
      <c r="F4462" s="280"/>
      <c r="G4462" s="293"/>
    </row>
    <row r="4463" spans="3:7" x14ac:dyDescent="0.2">
      <c r="C4463" s="293"/>
      <c r="D4463" s="280"/>
      <c r="E4463" s="280"/>
      <c r="F4463" s="280"/>
      <c r="G4463" s="293"/>
    </row>
    <row r="4464" spans="3:7" x14ac:dyDescent="0.2">
      <c r="C4464" s="293"/>
      <c r="D4464" s="280"/>
      <c r="E4464" s="280"/>
      <c r="F4464" s="280"/>
      <c r="G4464" s="293"/>
    </row>
    <row r="4465" spans="3:7" x14ac:dyDescent="0.2">
      <c r="C4465" s="293"/>
      <c r="D4465" s="280"/>
      <c r="E4465" s="280"/>
      <c r="F4465" s="280"/>
      <c r="G4465" s="293"/>
    </row>
    <row r="4466" spans="3:7" x14ac:dyDescent="0.2">
      <c r="C4466" s="293"/>
      <c r="D4466" s="280"/>
      <c r="E4466" s="280"/>
      <c r="F4466" s="280"/>
      <c r="G4466" s="293"/>
    </row>
    <row r="4467" spans="3:7" x14ac:dyDescent="0.2">
      <c r="C4467" s="293"/>
      <c r="D4467" s="280"/>
      <c r="E4467" s="280"/>
      <c r="F4467" s="280"/>
      <c r="G4467" s="293"/>
    </row>
    <row r="4468" spans="3:7" x14ac:dyDescent="0.2">
      <c r="C4468" s="293"/>
      <c r="D4468" s="280"/>
      <c r="E4468" s="280"/>
      <c r="F4468" s="280"/>
      <c r="G4468" s="293"/>
    </row>
    <row r="4469" spans="3:7" x14ac:dyDescent="0.2">
      <c r="C4469" s="293"/>
      <c r="D4469" s="280"/>
      <c r="E4469" s="280"/>
      <c r="F4469" s="280"/>
      <c r="G4469" s="293"/>
    </row>
    <row r="4470" spans="3:7" x14ac:dyDescent="0.2">
      <c r="C4470" s="293"/>
      <c r="D4470" s="280"/>
      <c r="E4470" s="280"/>
      <c r="F4470" s="280"/>
      <c r="G4470" s="293"/>
    </row>
    <row r="4471" spans="3:7" x14ac:dyDescent="0.2">
      <c r="C4471" s="293"/>
      <c r="D4471" s="280"/>
      <c r="E4471" s="280"/>
      <c r="F4471" s="280"/>
      <c r="G4471" s="293"/>
    </row>
    <row r="4472" spans="3:7" x14ac:dyDescent="0.2">
      <c r="C4472" s="293"/>
      <c r="D4472" s="280"/>
      <c r="E4472" s="280"/>
      <c r="F4472" s="280"/>
      <c r="G4472" s="293"/>
    </row>
    <row r="4473" spans="3:7" x14ac:dyDescent="0.2">
      <c r="C4473" s="293"/>
      <c r="D4473" s="280"/>
      <c r="E4473" s="280"/>
      <c r="F4473" s="280"/>
      <c r="G4473" s="293"/>
    </row>
    <row r="4474" spans="3:7" x14ac:dyDescent="0.2">
      <c r="C4474" s="293"/>
      <c r="D4474" s="280"/>
      <c r="E4474" s="280"/>
      <c r="F4474" s="280"/>
      <c r="G4474" s="293"/>
    </row>
    <row r="4475" spans="3:7" x14ac:dyDescent="0.2">
      <c r="C4475" s="293"/>
      <c r="D4475" s="280"/>
      <c r="E4475" s="280"/>
      <c r="F4475" s="280"/>
      <c r="G4475" s="293"/>
    </row>
    <row r="4476" spans="3:7" x14ac:dyDescent="0.2">
      <c r="C4476" s="293"/>
      <c r="D4476" s="280"/>
      <c r="E4476" s="280"/>
      <c r="F4476" s="280"/>
      <c r="G4476" s="293"/>
    </row>
    <row r="4477" spans="3:7" x14ac:dyDescent="0.2">
      <c r="C4477" s="293"/>
      <c r="D4477" s="280"/>
      <c r="E4477" s="280"/>
      <c r="F4477" s="280"/>
      <c r="G4477" s="293"/>
    </row>
    <row r="4478" spans="3:7" x14ac:dyDescent="0.2">
      <c r="C4478" s="293"/>
      <c r="D4478" s="280"/>
      <c r="E4478" s="280"/>
      <c r="F4478" s="280"/>
      <c r="G4478" s="293"/>
    </row>
    <row r="4479" spans="3:7" x14ac:dyDescent="0.2">
      <c r="C4479" s="293"/>
      <c r="D4479" s="280"/>
      <c r="E4479" s="280"/>
      <c r="F4479" s="280"/>
      <c r="G4479" s="293"/>
    </row>
    <row r="4480" spans="3:7" x14ac:dyDescent="0.2">
      <c r="C4480" s="293"/>
      <c r="D4480" s="280"/>
      <c r="E4480" s="280"/>
      <c r="F4480" s="280"/>
      <c r="G4480" s="293"/>
    </row>
    <row r="4481" spans="3:7" x14ac:dyDescent="0.2">
      <c r="C4481" s="293"/>
      <c r="D4481" s="280"/>
      <c r="E4481" s="280"/>
      <c r="F4481" s="280"/>
      <c r="G4481" s="293"/>
    </row>
    <row r="4482" spans="3:7" x14ac:dyDescent="0.2">
      <c r="C4482" s="293"/>
      <c r="D4482" s="280"/>
      <c r="E4482" s="280"/>
      <c r="F4482" s="280"/>
      <c r="G4482" s="293"/>
    </row>
    <row r="4483" spans="3:7" x14ac:dyDescent="0.2">
      <c r="C4483" s="293"/>
      <c r="D4483" s="280"/>
      <c r="E4483" s="280"/>
      <c r="F4483" s="280"/>
      <c r="G4483" s="293"/>
    </row>
    <row r="4484" spans="3:7" x14ac:dyDescent="0.2">
      <c r="C4484" s="293"/>
      <c r="D4484" s="280"/>
      <c r="E4484" s="280"/>
      <c r="F4484" s="280"/>
      <c r="G4484" s="293"/>
    </row>
    <row r="4485" spans="3:7" x14ac:dyDescent="0.2">
      <c r="C4485" s="293"/>
      <c r="D4485" s="280"/>
      <c r="E4485" s="280"/>
      <c r="F4485" s="280"/>
      <c r="G4485" s="293"/>
    </row>
    <row r="4486" spans="3:7" x14ac:dyDescent="0.2">
      <c r="C4486" s="293"/>
      <c r="D4486" s="280"/>
      <c r="E4486" s="280"/>
      <c r="F4486" s="280"/>
      <c r="G4486" s="293"/>
    </row>
    <row r="4487" spans="3:7" x14ac:dyDescent="0.2">
      <c r="C4487" s="293"/>
      <c r="D4487" s="280"/>
      <c r="E4487" s="280"/>
      <c r="F4487" s="280"/>
      <c r="G4487" s="293"/>
    </row>
    <row r="4488" spans="3:7" x14ac:dyDescent="0.2">
      <c r="C4488" s="293"/>
      <c r="D4488" s="280"/>
      <c r="E4488" s="280"/>
      <c r="F4488" s="280"/>
      <c r="G4488" s="293"/>
    </row>
    <row r="4489" spans="3:7" x14ac:dyDescent="0.2">
      <c r="C4489" s="293"/>
      <c r="D4489" s="280"/>
      <c r="E4489" s="280"/>
      <c r="F4489" s="280"/>
      <c r="G4489" s="293"/>
    </row>
    <row r="4490" spans="3:7" x14ac:dyDescent="0.2">
      <c r="C4490" s="293"/>
      <c r="D4490" s="280"/>
      <c r="E4490" s="280"/>
      <c r="F4490" s="280"/>
      <c r="G4490" s="293"/>
    </row>
    <row r="4491" spans="3:7" x14ac:dyDescent="0.2">
      <c r="C4491" s="293"/>
      <c r="D4491" s="280"/>
      <c r="E4491" s="280"/>
      <c r="F4491" s="280"/>
      <c r="G4491" s="293"/>
    </row>
    <row r="4492" spans="3:7" x14ac:dyDescent="0.2">
      <c r="C4492" s="293"/>
      <c r="D4492" s="280"/>
      <c r="E4492" s="280"/>
      <c r="F4492" s="280"/>
      <c r="G4492" s="293"/>
    </row>
    <row r="4493" spans="3:7" x14ac:dyDescent="0.2">
      <c r="C4493" s="293"/>
      <c r="D4493" s="280"/>
      <c r="E4493" s="280"/>
      <c r="F4493" s="280"/>
      <c r="G4493" s="293"/>
    </row>
    <row r="4494" spans="3:7" x14ac:dyDescent="0.2">
      <c r="C4494" s="293"/>
      <c r="D4494" s="280"/>
      <c r="E4494" s="280"/>
      <c r="F4494" s="280"/>
      <c r="G4494" s="293"/>
    </row>
    <row r="4495" spans="3:7" x14ac:dyDescent="0.2">
      <c r="C4495" s="293"/>
      <c r="D4495" s="280"/>
      <c r="E4495" s="280"/>
      <c r="F4495" s="280"/>
      <c r="G4495" s="293"/>
    </row>
    <row r="4496" spans="3:7" x14ac:dyDescent="0.2">
      <c r="C4496" s="293"/>
      <c r="D4496" s="280"/>
      <c r="E4496" s="280"/>
      <c r="F4496" s="280"/>
      <c r="G4496" s="293"/>
    </row>
    <row r="4497" spans="3:7" x14ac:dyDescent="0.2">
      <c r="C4497" s="293"/>
      <c r="D4497" s="280"/>
      <c r="E4497" s="280"/>
      <c r="F4497" s="280"/>
      <c r="G4497" s="293"/>
    </row>
    <row r="4498" spans="3:7" x14ac:dyDescent="0.2">
      <c r="C4498" s="293"/>
      <c r="D4498" s="280"/>
      <c r="E4498" s="280"/>
      <c r="F4498" s="280"/>
      <c r="G4498" s="293"/>
    </row>
    <row r="4499" spans="3:7" x14ac:dyDescent="0.2">
      <c r="C4499" s="293"/>
      <c r="D4499" s="280"/>
      <c r="E4499" s="280"/>
      <c r="F4499" s="280"/>
      <c r="G4499" s="293"/>
    </row>
    <row r="4500" spans="3:7" x14ac:dyDescent="0.2">
      <c r="C4500" s="293"/>
      <c r="D4500" s="280"/>
      <c r="E4500" s="280"/>
      <c r="F4500" s="280"/>
      <c r="G4500" s="293"/>
    </row>
    <row r="4501" spans="3:7" x14ac:dyDescent="0.2">
      <c r="C4501" s="293"/>
      <c r="D4501" s="280"/>
      <c r="E4501" s="280"/>
      <c r="F4501" s="280"/>
      <c r="G4501" s="293"/>
    </row>
    <row r="4502" spans="3:7" x14ac:dyDescent="0.2">
      <c r="C4502" s="293"/>
      <c r="D4502" s="280"/>
      <c r="E4502" s="280"/>
      <c r="F4502" s="280"/>
      <c r="G4502" s="293"/>
    </row>
    <row r="4503" spans="3:7" x14ac:dyDescent="0.2">
      <c r="C4503" s="293"/>
      <c r="D4503" s="280"/>
      <c r="E4503" s="280"/>
      <c r="F4503" s="280"/>
      <c r="G4503" s="293"/>
    </row>
    <row r="4504" spans="3:7" x14ac:dyDescent="0.2">
      <c r="C4504" s="293"/>
      <c r="D4504" s="280"/>
      <c r="E4504" s="280"/>
      <c r="F4504" s="280"/>
      <c r="G4504" s="293"/>
    </row>
    <row r="4505" spans="3:7" x14ac:dyDescent="0.2">
      <c r="C4505" s="293"/>
      <c r="D4505" s="280"/>
      <c r="E4505" s="280"/>
      <c r="F4505" s="280"/>
      <c r="G4505" s="293"/>
    </row>
    <row r="4506" spans="3:7" x14ac:dyDescent="0.2">
      <c r="C4506" s="293"/>
      <c r="D4506" s="280"/>
      <c r="E4506" s="280"/>
      <c r="F4506" s="280"/>
      <c r="G4506" s="293"/>
    </row>
    <row r="4507" spans="3:7" x14ac:dyDescent="0.2">
      <c r="C4507" s="293"/>
      <c r="D4507" s="280"/>
      <c r="E4507" s="280"/>
      <c r="F4507" s="280"/>
      <c r="G4507" s="293"/>
    </row>
    <row r="4508" spans="3:7" x14ac:dyDescent="0.2">
      <c r="C4508" s="293"/>
      <c r="D4508" s="280"/>
      <c r="E4508" s="280"/>
      <c r="F4508" s="280"/>
      <c r="G4508" s="293"/>
    </row>
    <row r="4509" spans="3:7" x14ac:dyDescent="0.2">
      <c r="C4509" s="293"/>
      <c r="D4509" s="280"/>
      <c r="E4509" s="280"/>
      <c r="F4509" s="280"/>
      <c r="G4509" s="293"/>
    </row>
    <row r="4510" spans="3:7" x14ac:dyDescent="0.2">
      <c r="C4510" s="293"/>
      <c r="D4510" s="280"/>
      <c r="E4510" s="280"/>
      <c r="F4510" s="280"/>
      <c r="G4510" s="293"/>
    </row>
    <row r="4511" spans="3:7" x14ac:dyDescent="0.2">
      <c r="C4511" s="293"/>
      <c r="D4511" s="280"/>
      <c r="E4511" s="280"/>
      <c r="F4511" s="280"/>
      <c r="G4511" s="293"/>
    </row>
    <row r="4512" spans="3:7" x14ac:dyDescent="0.2">
      <c r="C4512" s="293"/>
      <c r="D4512" s="280"/>
      <c r="E4512" s="280"/>
      <c r="F4512" s="280"/>
      <c r="G4512" s="293"/>
    </row>
    <row r="4513" spans="3:7" x14ac:dyDescent="0.2">
      <c r="C4513" s="293"/>
      <c r="D4513" s="280"/>
      <c r="E4513" s="280"/>
      <c r="F4513" s="280"/>
      <c r="G4513" s="293"/>
    </row>
    <row r="4514" spans="3:7" x14ac:dyDescent="0.2">
      <c r="C4514" s="293"/>
      <c r="D4514" s="280"/>
      <c r="E4514" s="280"/>
      <c r="F4514" s="280"/>
      <c r="G4514" s="293"/>
    </row>
    <row r="4515" spans="3:7" x14ac:dyDescent="0.2">
      <c r="C4515" s="293"/>
      <c r="D4515" s="280"/>
      <c r="E4515" s="280"/>
      <c r="F4515" s="280"/>
      <c r="G4515" s="293"/>
    </row>
    <row r="4516" spans="3:7" x14ac:dyDescent="0.2">
      <c r="C4516" s="293"/>
      <c r="D4516" s="280"/>
      <c r="E4516" s="280"/>
      <c r="F4516" s="280"/>
      <c r="G4516" s="293"/>
    </row>
    <row r="4517" spans="3:7" x14ac:dyDescent="0.2">
      <c r="C4517" s="293"/>
      <c r="D4517" s="280"/>
      <c r="E4517" s="280"/>
      <c r="F4517" s="280"/>
      <c r="G4517" s="293"/>
    </row>
    <row r="4518" spans="3:7" x14ac:dyDescent="0.2">
      <c r="C4518" s="293"/>
      <c r="D4518" s="280"/>
      <c r="E4518" s="280"/>
      <c r="F4518" s="280"/>
      <c r="G4518" s="293"/>
    </row>
    <row r="4519" spans="3:7" x14ac:dyDescent="0.2">
      <c r="C4519" s="293"/>
      <c r="D4519" s="280"/>
      <c r="E4519" s="280"/>
      <c r="F4519" s="280"/>
      <c r="G4519" s="293"/>
    </row>
    <row r="4520" spans="3:7" x14ac:dyDescent="0.2">
      <c r="C4520" s="293"/>
      <c r="D4520" s="280"/>
      <c r="E4520" s="280"/>
      <c r="F4520" s="280"/>
      <c r="G4520" s="293"/>
    </row>
    <row r="4521" spans="3:7" x14ac:dyDescent="0.2">
      <c r="C4521" s="293"/>
      <c r="D4521" s="280"/>
      <c r="E4521" s="280"/>
      <c r="F4521" s="280"/>
      <c r="G4521" s="293"/>
    </row>
    <row r="4522" spans="3:7" x14ac:dyDescent="0.2">
      <c r="C4522" s="293"/>
      <c r="D4522" s="280"/>
      <c r="E4522" s="280"/>
      <c r="F4522" s="280"/>
      <c r="G4522" s="293"/>
    </row>
    <row r="4523" spans="3:7" x14ac:dyDescent="0.2">
      <c r="C4523" s="293"/>
      <c r="D4523" s="280"/>
      <c r="E4523" s="280"/>
      <c r="F4523" s="280"/>
      <c r="G4523" s="293"/>
    </row>
    <row r="4524" spans="3:7" x14ac:dyDescent="0.2">
      <c r="C4524" s="293"/>
      <c r="D4524" s="280"/>
      <c r="E4524" s="280"/>
      <c r="F4524" s="280"/>
      <c r="G4524" s="293"/>
    </row>
    <row r="4525" spans="3:7" x14ac:dyDescent="0.2">
      <c r="C4525" s="293"/>
      <c r="D4525" s="280"/>
      <c r="E4525" s="280"/>
      <c r="F4525" s="280"/>
      <c r="G4525" s="293"/>
    </row>
    <row r="4526" spans="3:7" x14ac:dyDescent="0.2">
      <c r="C4526" s="293"/>
      <c r="D4526" s="280"/>
      <c r="E4526" s="280"/>
      <c r="F4526" s="280"/>
      <c r="G4526" s="293"/>
    </row>
    <row r="4527" spans="3:7" x14ac:dyDescent="0.2">
      <c r="C4527" s="293"/>
      <c r="D4527" s="280"/>
      <c r="E4527" s="280"/>
      <c r="F4527" s="280"/>
      <c r="G4527" s="293"/>
    </row>
    <row r="4528" spans="3:7" x14ac:dyDescent="0.2">
      <c r="C4528" s="293"/>
      <c r="D4528" s="280"/>
      <c r="E4528" s="280"/>
      <c r="F4528" s="280"/>
      <c r="G4528" s="293"/>
    </row>
    <row r="4529" spans="3:7" x14ac:dyDescent="0.2">
      <c r="C4529" s="293"/>
      <c r="D4529" s="280"/>
      <c r="E4529" s="280"/>
      <c r="F4529" s="280"/>
      <c r="G4529" s="293"/>
    </row>
    <row r="4530" spans="3:7" x14ac:dyDescent="0.2">
      <c r="C4530" s="293"/>
      <c r="D4530" s="280"/>
      <c r="E4530" s="280"/>
      <c r="F4530" s="280"/>
      <c r="G4530" s="293"/>
    </row>
    <row r="4531" spans="3:7" x14ac:dyDescent="0.2">
      <c r="C4531" s="293"/>
      <c r="D4531" s="280"/>
      <c r="E4531" s="280"/>
      <c r="F4531" s="280"/>
      <c r="G4531" s="293"/>
    </row>
    <row r="4532" spans="3:7" x14ac:dyDescent="0.2">
      <c r="C4532" s="293"/>
      <c r="D4532" s="280"/>
      <c r="E4532" s="280"/>
      <c r="F4532" s="280"/>
      <c r="G4532" s="293"/>
    </row>
    <row r="4533" spans="3:7" x14ac:dyDescent="0.2">
      <c r="C4533" s="293"/>
      <c r="D4533" s="280"/>
      <c r="E4533" s="280"/>
      <c r="F4533" s="280"/>
      <c r="G4533" s="293"/>
    </row>
    <row r="4534" spans="3:7" x14ac:dyDescent="0.2">
      <c r="C4534" s="293"/>
      <c r="D4534" s="280"/>
      <c r="E4534" s="280"/>
      <c r="F4534" s="280"/>
      <c r="G4534" s="293"/>
    </row>
    <row r="4535" spans="3:7" x14ac:dyDescent="0.2">
      <c r="C4535" s="293"/>
      <c r="D4535" s="280"/>
      <c r="E4535" s="280"/>
      <c r="F4535" s="280"/>
      <c r="G4535" s="293"/>
    </row>
    <row r="4536" spans="3:7" x14ac:dyDescent="0.2">
      <c r="C4536" s="293"/>
      <c r="D4536" s="280"/>
      <c r="E4536" s="280"/>
      <c r="F4536" s="280"/>
      <c r="G4536" s="293"/>
    </row>
    <row r="4537" spans="3:7" x14ac:dyDescent="0.2">
      <c r="C4537" s="293"/>
      <c r="D4537" s="280"/>
      <c r="E4537" s="280"/>
      <c r="F4537" s="280"/>
      <c r="G4537" s="293"/>
    </row>
    <row r="4538" spans="3:7" x14ac:dyDescent="0.2">
      <c r="C4538" s="293"/>
      <c r="D4538" s="280"/>
      <c r="E4538" s="280"/>
      <c r="F4538" s="280"/>
      <c r="G4538" s="293"/>
    </row>
    <row r="4539" spans="3:7" x14ac:dyDescent="0.2">
      <c r="C4539" s="293"/>
      <c r="D4539" s="280"/>
      <c r="E4539" s="280"/>
      <c r="F4539" s="280"/>
      <c r="G4539" s="293"/>
    </row>
    <row r="4540" spans="3:7" x14ac:dyDescent="0.2">
      <c r="C4540" s="293"/>
      <c r="D4540" s="280"/>
      <c r="E4540" s="280"/>
      <c r="F4540" s="280"/>
      <c r="G4540" s="293"/>
    </row>
    <row r="4541" spans="3:7" x14ac:dyDescent="0.2">
      <c r="C4541" s="293"/>
      <c r="D4541" s="280"/>
      <c r="E4541" s="280"/>
      <c r="F4541" s="280"/>
      <c r="G4541" s="293"/>
    </row>
    <row r="4542" spans="3:7" x14ac:dyDescent="0.2">
      <c r="C4542" s="293"/>
      <c r="D4542" s="280"/>
      <c r="E4542" s="280"/>
      <c r="F4542" s="280"/>
      <c r="G4542" s="293"/>
    </row>
    <row r="4543" spans="3:7" x14ac:dyDescent="0.2">
      <c r="C4543" s="293"/>
      <c r="D4543" s="280"/>
      <c r="E4543" s="280"/>
      <c r="F4543" s="280"/>
      <c r="G4543" s="293"/>
    </row>
    <row r="4544" spans="3:7" x14ac:dyDescent="0.2">
      <c r="C4544" s="293"/>
      <c r="D4544" s="280"/>
      <c r="E4544" s="280"/>
      <c r="F4544" s="280"/>
      <c r="G4544" s="293"/>
    </row>
    <row r="4545" spans="3:7" x14ac:dyDescent="0.2">
      <c r="C4545" s="293"/>
      <c r="D4545" s="280"/>
      <c r="E4545" s="280"/>
      <c r="F4545" s="280"/>
      <c r="G4545" s="293"/>
    </row>
    <row r="4546" spans="3:7" x14ac:dyDescent="0.2">
      <c r="C4546" s="293"/>
      <c r="D4546" s="280"/>
      <c r="E4546" s="280"/>
      <c r="F4546" s="280"/>
      <c r="G4546" s="293"/>
    </row>
    <row r="4547" spans="3:7" x14ac:dyDescent="0.2">
      <c r="C4547" s="293"/>
      <c r="D4547" s="280"/>
      <c r="E4547" s="280"/>
      <c r="F4547" s="280"/>
      <c r="G4547" s="293"/>
    </row>
    <row r="4548" spans="3:7" x14ac:dyDescent="0.2">
      <c r="C4548" s="293"/>
      <c r="D4548" s="280"/>
      <c r="E4548" s="280"/>
      <c r="F4548" s="280"/>
      <c r="G4548" s="293"/>
    </row>
    <row r="4549" spans="3:7" x14ac:dyDescent="0.2">
      <c r="C4549" s="293"/>
      <c r="D4549" s="280"/>
      <c r="E4549" s="280"/>
      <c r="F4549" s="280"/>
      <c r="G4549" s="293"/>
    </row>
    <row r="4550" spans="3:7" x14ac:dyDescent="0.2">
      <c r="C4550" s="293"/>
      <c r="D4550" s="280"/>
      <c r="E4550" s="280"/>
      <c r="F4550" s="280"/>
      <c r="G4550" s="293"/>
    </row>
    <row r="4551" spans="3:7" x14ac:dyDescent="0.2">
      <c r="C4551" s="293"/>
      <c r="D4551" s="280"/>
      <c r="E4551" s="280"/>
      <c r="F4551" s="280"/>
      <c r="G4551" s="293"/>
    </row>
    <row r="4552" spans="3:7" x14ac:dyDescent="0.2">
      <c r="C4552" s="293"/>
      <c r="D4552" s="280"/>
      <c r="E4552" s="280"/>
      <c r="F4552" s="280"/>
      <c r="G4552" s="293"/>
    </row>
    <row r="4553" spans="3:7" x14ac:dyDescent="0.2">
      <c r="C4553" s="293"/>
      <c r="D4553" s="280"/>
      <c r="E4553" s="280"/>
      <c r="F4553" s="280"/>
      <c r="G4553" s="293"/>
    </row>
    <row r="4554" spans="3:7" x14ac:dyDescent="0.2">
      <c r="C4554" s="293"/>
      <c r="D4554" s="280"/>
      <c r="E4554" s="280"/>
      <c r="F4554" s="280"/>
      <c r="G4554" s="293"/>
    </row>
    <row r="4555" spans="3:7" x14ac:dyDescent="0.2">
      <c r="C4555" s="293"/>
      <c r="D4555" s="280"/>
      <c r="E4555" s="280"/>
      <c r="F4555" s="280"/>
      <c r="G4555" s="293"/>
    </row>
    <row r="4556" spans="3:7" x14ac:dyDescent="0.2">
      <c r="C4556" s="293"/>
      <c r="D4556" s="280"/>
      <c r="E4556" s="280"/>
      <c r="F4556" s="280"/>
      <c r="G4556" s="293"/>
    </row>
    <row r="4557" spans="3:7" x14ac:dyDescent="0.2">
      <c r="C4557" s="293"/>
      <c r="D4557" s="280"/>
      <c r="E4557" s="280"/>
      <c r="F4557" s="280"/>
      <c r="G4557" s="293"/>
    </row>
    <row r="4558" spans="3:7" x14ac:dyDescent="0.2">
      <c r="C4558" s="293"/>
      <c r="D4558" s="280"/>
      <c r="E4558" s="280"/>
      <c r="F4558" s="280"/>
      <c r="G4558" s="293"/>
    </row>
    <row r="4559" spans="3:7" x14ac:dyDescent="0.2">
      <c r="C4559" s="293"/>
      <c r="D4559" s="280"/>
      <c r="E4559" s="280"/>
      <c r="F4559" s="280"/>
      <c r="G4559" s="293"/>
    </row>
    <row r="4560" spans="3:7" x14ac:dyDescent="0.2">
      <c r="C4560" s="293"/>
      <c r="D4560" s="280"/>
      <c r="E4560" s="280"/>
      <c r="F4560" s="280"/>
      <c r="G4560" s="293"/>
    </row>
    <row r="4561" spans="3:7" x14ac:dyDescent="0.2">
      <c r="C4561" s="293"/>
      <c r="D4561" s="280"/>
      <c r="E4561" s="280"/>
      <c r="F4561" s="280"/>
      <c r="G4561" s="293"/>
    </row>
    <row r="4562" spans="3:7" x14ac:dyDescent="0.2">
      <c r="C4562" s="293"/>
      <c r="D4562" s="280"/>
      <c r="E4562" s="280"/>
      <c r="F4562" s="280"/>
      <c r="G4562" s="293"/>
    </row>
    <row r="4563" spans="3:7" x14ac:dyDescent="0.2">
      <c r="C4563" s="293"/>
      <c r="D4563" s="280"/>
      <c r="E4563" s="280"/>
      <c r="F4563" s="280"/>
      <c r="G4563" s="293"/>
    </row>
    <row r="4564" spans="3:7" x14ac:dyDescent="0.2">
      <c r="C4564" s="293"/>
      <c r="D4564" s="280"/>
      <c r="E4564" s="280"/>
      <c r="F4564" s="280"/>
      <c r="G4564" s="293"/>
    </row>
    <row r="4565" spans="3:7" x14ac:dyDescent="0.2">
      <c r="C4565" s="293"/>
      <c r="D4565" s="280"/>
      <c r="E4565" s="280"/>
      <c r="F4565" s="280"/>
      <c r="G4565" s="293"/>
    </row>
    <row r="4566" spans="3:7" x14ac:dyDescent="0.2">
      <c r="C4566" s="293"/>
      <c r="D4566" s="280"/>
      <c r="E4566" s="280"/>
      <c r="F4566" s="280"/>
      <c r="G4566" s="293"/>
    </row>
    <row r="4567" spans="3:7" x14ac:dyDescent="0.2">
      <c r="C4567" s="293"/>
      <c r="D4567" s="280"/>
      <c r="E4567" s="280"/>
      <c r="F4567" s="280"/>
      <c r="G4567" s="293"/>
    </row>
    <row r="4568" spans="3:7" x14ac:dyDescent="0.2">
      <c r="C4568" s="293"/>
      <c r="D4568" s="280"/>
      <c r="E4568" s="280"/>
      <c r="F4568" s="280"/>
      <c r="G4568" s="293"/>
    </row>
    <row r="4569" spans="3:7" x14ac:dyDescent="0.2">
      <c r="C4569" s="293"/>
      <c r="D4569" s="280"/>
      <c r="E4569" s="280"/>
      <c r="F4569" s="280"/>
      <c r="G4569" s="293"/>
    </row>
    <row r="4570" spans="3:7" x14ac:dyDescent="0.2">
      <c r="C4570" s="293"/>
      <c r="D4570" s="280"/>
      <c r="E4570" s="280"/>
      <c r="F4570" s="280"/>
      <c r="G4570" s="293"/>
    </row>
    <row r="4571" spans="3:7" x14ac:dyDescent="0.2">
      <c r="C4571" s="293"/>
      <c r="D4571" s="280"/>
      <c r="E4571" s="280"/>
      <c r="F4571" s="280"/>
      <c r="G4571" s="293"/>
    </row>
    <row r="4572" spans="3:7" x14ac:dyDescent="0.2">
      <c r="C4572" s="293"/>
      <c r="D4572" s="280"/>
      <c r="E4572" s="280"/>
      <c r="F4572" s="280"/>
      <c r="G4572" s="293"/>
    </row>
    <row r="4573" spans="3:7" x14ac:dyDescent="0.2">
      <c r="C4573" s="293"/>
      <c r="D4573" s="280"/>
      <c r="E4573" s="280"/>
      <c r="F4573" s="280"/>
      <c r="G4573" s="293"/>
    </row>
    <row r="4574" spans="3:7" x14ac:dyDescent="0.2">
      <c r="C4574" s="293"/>
      <c r="D4574" s="280"/>
      <c r="E4574" s="280"/>
      <c r="F4574" s="280"/>
      <c r="G4574" s="293"/>
    </row>
    <row r="4575" spans="3:7" x14ac:dyDescent="0.2">
      <c r="C4575" s="293"/>
      <c r="D4575" s="280"/>
      <c r="E4575" s="280"/>
      <c r="F4575" s="280"/>
      <c r="G4575" s="293"/>
    </row>
    <row r="4576" spans="3:7" x14ac:dyDescent="0.2">
      <c r="C4576" s="293"/>
      <c r="D4576" s="280"/>
      <c r="E4576" s="280"/>
      <c r="F4576" s="280"/>
      <c r="G4576" s="293"/>
    </row>
    <row r="4577" spans="3:7" x14ac:dyDescent="0.2">
      <c r="C4577" s="293"/>
      <c r="D4577" s="280"/>
      <c r="E4577" s="280"/>
      <c r="F4577" s="280"/>
      <c r="G4577" s="293"/>
    </row>
    <row r="4578" spans="3:7" x14ac:dyDescent="0.2">
      <c r="C4578" s="293"/>
      <c r="D4578" s="280"/>
      <c r="E4578" s="280"/>
      <c r="F4578" s="280"/>
      <c r="G4578" s="293"/>
    </row>
    <row r="4579" spans="3:7" x14ac:dyDescent="0.2">
      <c r="C4579" s="293"/>
      <c r="D4579" s="280"/>
      <c r="E4579" s="280"/>
      <c r="F4579" s="280"/>
      <c r="G4579" s="293"/>
    </row>
    <row r="4580" spans="3:7" x14ac:dyDescent="0.2">
      <c r="C4580" s="293"/>
      <c r="D4580" s="280"/>
      <c r="E4580" s="280"/>
      <c r="F4580" s="280"/>
      <c r="G4580" s="293"/>
    </row>
    <row r="4581" spans="3:7" x14ac:dyDescent="0.2">
      <c r="C4581" s="293"/>
      <c r="D4581" s="280"/>
      <c r="E4581" s="280"/>
      <c r="F4581" s="280"/>
      <c r="G4581" s="293"/>
    </row>
    <row r="4582" spans="3:7" x14ac:dyDescent="0.2">
      <c r="C4582" s="293"/>
      <c r="D4582" s="280"/>
      <c r="E4582" s="280"/>
      <c r="F4582" s="280"/>
      <c r="G4582" s="293"/>
    </row>
    <row r="4583" spans="3:7" x14ac:dyDescent="0.2">
      <c r="C4583" s="293"/>
      <c r="D4583" s="280"/>
      <c r="E4583" s="280"/>
      <c r="F4583" s="280"/>
      <c r="G4583" s="293"/>
    </row>
    <row r="4584" spans="3:7" x14ac:dyDescent="0.2">
      <c r="C4584" s="293"/>
      <c r="D4584" s="280"/>
      <c r="E4584" s="280"/>
      <c r="F4584" s="280"/>
      <c r="G4584" s="293"/>
    </row>
    <row r="4585" spans="3:7" x14ac:dyDescent="0.2">
      <c r="C4585" s="293"/>
      <c r="D4585" s="280"/>
      <c r="E4585" s="280"/>
      <c r="F4585" s="280"/>
      <c r="G4585" s="293"/>
    </row>
    <row r="4586" spans="3:7" x14ac:dyDescent="0.2">
      <c r="C4586" s="293"/>
      <c r="D4586" s="280"/>
      <c r="E4586" s="280"/>
      <c r="F4586" s="280"/>
      <c r="G4586" s="293"/>
    </row>
    <row r="4587" spans="3:7" x14ac:dyDescent="0.2">
      <c r="C4587" s="293"/>
      <c r="D4587" s="280"/>
      <c r="E4587" s="280"/>
      <c r="F4587" s="280"/>
      <c r="G4587" s="293"/>
    </row>
    <row r="4588" spans="3:7" x14ac:dyDescent="0.2">
      <c r="C4588" s="293"/>
      <c r="D4588" s="280"/>
      <c r="E4588" s="280"/>
      <c r="F4588" s="280"/>
      <c r="G4588" s="293"/>
    </row>
    <row r="4589" spans="3:7" x14ac:dyDescent="0.2">
      <c r="C4589" s="293"/>
      <c r="D4589" s="280"/>
      <c r="E4589" s="280"/>
      <c r="F4589" s="280"/>
      <c r="G4589" s="293"/>
    </row>
    <row r="4590" spans="3:7" x14ac:dyDescent="0.2">
      <c r="C4590" s="293"/>
      <c r="D4590" s="280"/>
      <c r="E4590" s="280"/>
      <c r="F4590" s="280"/>
      <c r="G4590" s="293"/>
    </row>
    <row r="4591" spans="3:7" x14ac:dyDescent="0.2">
      <c r="C4591" s="293"/>
      <c r="D4591" s="280"/>
      <c r="E4591" s="280"/>
      <c r="F4591" s="280"/>
      <c r="G4591" s="293"/>
    </row>
    <row r="4592" spans="3:7" x14ac:dyDescent="0.2">
      <c r="C4592" s="293"/>
      <c r="D4592" s="280"/>
      <c r="E4592" s="280"/>
      <c r="F4592" s="280"/>
      <c r="G4592" s="293"/>
    </row>
    <row r="4593" spans="3:7" x14ac:dyDescent="0.2">
      <c r="C4593" s="293"/>
      <c r="D4593" s="280"/>
      <c r="E4593" s="280"/>
      <c r="F4593" s="280"/>
      <c r="G4593" s="293"/>
    </row>
    <row r="4594" spans="3:7" x14ac:dyDescent="0.2">
      <c r="C4594" s="293"/>
      <c r="D4594" s="280"/>
      <c r="E4594" s="280"/>
      <c r="F4594" s="280"/>
      <c r="G4594" s="293"/>
    </row>
    <row r="4595" spans="3:7" x14ac:dyDescent="0.2">
      <c r="C4595" s="293"/>
      <c r="D4595" s="280"/>
      <c r="E4595" s="280"/>
      <c r="F4595" s="280"/>
      <c r="G4595" s="293"/>
    </row>
    <row r="4596" spans="3:7" x14ac:dyDescent="0.2">
      <c r="C4596" s="293"/>
      <c r="D4596" s="280"/>
      <c r="E4596" s="280"/>
      <c r="F4596" s="280"/>
      <c r="G4596" s="293"/>
    </row>
    <row r="4597" spans="3:7" x14ac:dyDescent="0.2">
      <c r="C4597" s="293"/>
      <c r="D4597" s="280"/>
      <c r="E4597" s="280"/>
      <c r="F4597" s="280"/>
      <c r="G4597" s="293"/>
    </row>
    <row r="4598" spans="3:7" x14ac:dyDescent="0.2">
      <c r="C4598" s="293"/>
      <c r="D4598" s="280"/>
      <c r="E4598" s="280"/>
      <c r="F4598" s="280"/>
      <c r="G4598" s="293"/>
    </row>
    <row r="4599" spans="3:7" x14ac:dyDescent="0.2">
      <c r="C4599" s="293"/>
      <c r="D4599" s="280"/>
      <c r="E4599" s="280"/>
      <c r="F4599" s="280"/>
      <c r="G4599" s="293"/>
    </row>
    <row r="4600" spans="3:7" x14ac:dyDescent="0.2">
      <c r="C4600" s="293"/>
      <c r="D4600" s="280"/>
      <c r="E4600" s="280"/>
      <c r="F4600" s="280"/>
      <c r="G4600" s="293"/>
    </row>
    <row r="4601" spans="3:7" x14ac:dyDescent="0.2">
      <c r="C4601" s="293"/>
      <c r="D4601" s="280"/>
      <c r="E4601" s="280"/>
      <c r="F4601" s="280"/>
      <c r="G4601" s="293"/>
    </row>
    <row r="4602" spans="3:7" x14ac:dyDescent="0.2">
      <c r="C4602" s="293"/>
      <c r="D4602" s="280"/>
      <c r="E4602" s="280"/>
      <c r="F4602" s="280"/>
      <c r="G4602" s="293"/>
    </row>
    <row r="4603" spans="3:7" x14ac:dyDescent="0.2">
      <c r="C4603" s="293"/>
      <c r="D4603" s="280"/>
      <c r="E4603" s="280"/>
      <c r="F4603" s="280"/>
      <c r="G4603" s="293"/>
    </row>
    <row r="4604" spans="3:7" x14ac:dyDescent="0.2">
      <c r="C4604" s="293"/>
      <c r="D4604" s="280"/>
      <c r="E4604" s="280"/>
      <c r="F4604" s="280"/>
      <c r="G4604" s="293"/>
    </row>
    <row r="4605" spans="3:7" x14ac:dyDescent="0.2">
      <c r="C4605" s="293"/>
      <c r="D4605" s="280"/>
      <c r="E4605" s="280"/>
      <c r="F4605" s="280"/>
      <c r="G4605" s="293"/>
    </row>
    <row r="4606" spans="3:7" x14ac:dyDescent="0.2">
      <c r="C4606" s="293"/>
      <c r="D4606" s="280"/>
      <c r="E4606" s="280"/>
      <c r="F4606" s="280"/>
      <c r="G4606" s="293"/>
    </row>
    <row r="4607" spans="3:7" x14ac:dyDescent="0.2">
      <c r="C4607" s="293"/>
      <c r="D4607" s="280"/>
      <c r="E4607" s="280"/>
      <c r="F4607" s="280"/>
      <c r="G4607" s="293"/>
    </row>
    <row r="4608" spans="3:7" x14ac:dyDescent="0.2">
      <c r="C4608" s="293"/>
      <c r="D4608" s="280"/>
      <c r="E4608" s="280"/>
      <c r="F4608" s="280"/>
      <c r="G4608" s="293"/>
    </row>
    <row r="4609" spans="3:7" x14ac:dyDescent="0.2">
      <c r="C4609" s="293"/>
      <c r="D4609" s="280"/>
      <c r="E4609" s="280"/>
      <c r="F4609" s="280"/>
      <c r="G4609" s="293"/>
    </row>
    <row r="4610" spans="3:7" x14ac:dyDescent="0.2">
      <c r="C4610" s="293"/>
      <c r="D4610" s="280"/>
      <c r="E4610" s="280"/>
      <c r="F4610" s="280"/>
      <c r="G4610" s="293"/>
    </row>
    <row r="4611" spans="3:7" x14ac:dyDescent="0.2">
      <c r="C4611" s="293"/>
      <c r="D4611" s="280"/>
      <c r="E4611" s="280"/>
      <c r="F4611" s="280"/>
      <c r="G4611" s="293"/>
    </row>
    <row r="4612" spans="3:7" x14ac:dyDescent="0.2">
      <c r="C4612" s="293"/>
      <c r="D4612" s="280"/>
      <c r="E4612" s="280"/>
      <c r="F4612" s="280"/>
      <c r="G4612" s="293"/>
    </row>
    <row r="4613" spans="3:7" x14ac:dyDescent="0.2">
      <c r="C4613" s="293"/>
      <c r="D4613" s="280"/>
      <c r="E4613" s="280"/>
      <c r="F4613" s="280"/>
      <c r="G4613" s="293"/>
    </row>
    <row r="4614" spans="3:7" x14ac:dyDescent="0.2">
      <c r="C4614" s="293"/>
      <c r="D4614" s="280"/>
      <c r="E4614" s="280"/>
      <c r="F4614" s="280"/>
      <c r="G4614" s="293"/>
    </row>
    <row r="4615" spans="3:7" x14ac:dyDescent="0.2">
      <c r="C4615" s="293"/>
      <c r="D4615" s="280"/>
      <c r="E4615" s="280"/>
      <c r="F4615" s="280"/>
      <c r="G4615" s="293"/>
    </row>
    <row r="4616" spans="3:7" x14ac:dyDescent="0.2">
      <c r="C4616" s="293"/>
      <c r="D4616" s="280"/>
      <c r="E4616" s="280"/>
      <c r="F4616" s="280"/>
      <c r="G4616" s="293"/>
    </row>
    <row r="4617" spans="3:7" x14ac:dyDescent="0.2">
      <c r="C4617" s="293"/>
      <c r="D4617" s="280"/>
      <c r="E4617" s="280"/>
      <c r="F4617" s="280"/>
      <c r="G4617" s="293"/>
    </row>
    <row r="4618" spans="3:7" x14ac:dyDescent="0.2">
      <c r="C4618" s="293"/>
      <c r="D4618" s="280"/>
      <c r="E4618" s="280"/>
      <c r="F4618" s="280"/>
      <c r="G4618" s="293"/>
    </row>
    <row r="4619" spans="3:7" x14ac:dyDescent="0.2">
      <c r="C4619" s="293"/>
      <c r="D4619" s="280"/>
      <c r="E4619" s="280"/>
      <c r="F4619" s="280"/>
      <c r="G4619" s="293"/>
    </row>
    <row r="4620" spans="3:7" x14ac:dyDescent="0.2">
      <c r="C4620" s="293"/>
      <c r="D4620" s="280"/>
      <c r="E4620" s="280"/>
      <c r="F4620" s="280"/>
      <c r="G4620" s="293"/>
    </row>
    <row r="4621" spans="3:7" x14ac:dyDescent="0.2">
      <c r="C4621" s="293"/>
      <c r="D4621" s="280"/>
      <c r="E4621" s="280"/>
      <c r="F4621" s="280"/>
      <c r="G4621" s="293"/>
    </row>
    <row r="4622" spans="3:7" x14ac:dyDescent="0.2">
      <c r="C4622" s="293"/>
      <c r="D4622" s="280"/>
      <c r="E4622" s="280"/>
      <c r="F4622" s="280"/>
      <c r="G4622" s="293"/>
    </row>
    <row r="4623" spans="3:7" x14ac:dyDescent="0.2">
      <c r="C4623" s="293"/>
      <c r="D4623" s="280"/>
      <c r="E4623" s="280"/>
      <c r="F4623" s="280"/>
      <c r="G4623" s="293"/>
    </row>
    <row r="4624" spans="3:7" x14ac:dyDescent="0.2">
      <c r="C4624" s="293"/>
      <c r="D4624" s="280"/>
      <c r="E4624" s="280"/>
      <c r="F4624" s="280"/>
      <c r="G4624" s="293"/>
    </row>
    <row r="4625" spans="3:7" x14ac:dyDescent="0.2">
      <c r="C4625" s="293"/>
      <c r="D4625" s="280"/>
      <c r="E4625" s="280"/>
      <c r="F4625" s="280"/>
      <c r="G4625" s="293"/>
    </row>
    <row r="4626" spans="3:7" x14ac:dyDescent="0.2">
      <c r="C4626" s="293"/>
      <c r="D4626" s="280"/>
      <c r="E4626" s="280"/>
      <c r="F4626" s="280"/>
      <c r="G4626" s="293"/>
    </row>
    <row r="4627" spans="3:7" x14ac:dyDescent="0.2">
      <c r="C4627" s="293"/>
      <c r="D4627" s="280"/>
      <c r="E4627" s="280"/>
      <c r="F4627" s="280"/>
      <c r="G4627" s="293"/>
    </row>
    <row r="4628" spans="3:7" x14ac:dyDescent="0.2">
      <c r="C4628" s="293"/>
      <c r="D4628" s="280"/>
      <c r="E4628" s="280"/>
      <c r="F4628" s="280"/>
      <c r="G4628" s="293"/>
    </row>
    <row r="4629" spans="3:7" x14ac:dyDescent="0.2">
      <c r="C4629" s="293"/>
      <c r="D4629" s="280"/>
      <c r="E4629" s="280"/>
      <c r="F4629" s="280"/>
      <c r="G4629" s="293"/>
    </row>
    <row r="4630" spans="3:7" x14ac:dyDescent="0.2">
      <c r="C4630" s="293"/>
      <c r="D4630" s="280"/>
      <c r="E4630" s="280"/>
      <c r="F4630" s="280"/>
      <c r="G4630" s="293"/>
    </row>
    <row r="4631" spans="3:7" x14ac:dyDescent="0.2">
      <c r="C4631" s="293"/>
      <c r="D4631" s="280"/>
      <c r="E4631" s="280"/>
      <c r="F4631" s="280"/>
      <c r="G4631" s="293"/>
    </row>
    <row r="4632" spans="3:7" x14ac:dyDescent="0.2">
      <c r="C4632" s="293"/>
      <c r="D4632" s="280"/>
      <c r="E4632" s="280"/>
      <c r="F4632" s="280"/>
      <c r="G4632" s="293"/>
    </row>
    <row r="4633" spans="3:7" x14ac:dyDescent="0.2">
      <c r="C4633" s="293"/>
      <c r="D4633" s="280"/>
      <c r="E4633" s="280"/>
      <c r="F4633" s="280"/>
      <c r="G4633" s="293"/>
    </row>
    <row r="4634" spans="3:7" x14ac:dyDescent="0.2">
      <c r="C4634" s="293"/>
      <c r="D4634" s="280"/>
      <c r="E4634" s="280"/>
      <c r="F4634" s="280"/>
      <c r="G4634" s="293"/>
    </row>
    <row r="4635" spans="3:7" x14ac:dyDescent="0.2">
      <c r="C4635" s="293"/>
      <c r="D4635" s="280"/>
      <c r="E4635" s="280"/>
      <c r="F4635" s="280"/>
      <c r="G4635" s="293"/>
    </row>
    <row r="4636" spans="3:7" x14ac:dyDescent="0.2">
      <c r="C4636" s="293"/>
      <c r="D4636" s="280"/>
      <c r="E4636" s="280"/>
      <c r="F4636" s="280"/>
      <c r="G4636" s="293"/>
    </row>
    <row r="4637" spans="3:7" x14ac:dyDescent="0.2">
      <c r="C4637" s="293"/>
      <c r="D4637" s="280"/>
      <c r="E4637" s="280"/>
      <c r="F4637" s="280"/>
      <c r="G4637" s="293"/>
    </row>
    <row r="4638" spans="3:7" x14ac:dyDescent="0.2">
      <c r="C4638" s="293"/>
      <c r="D4638" s="280"/>
      <c r="E4638" s="280"/>
      <c r="F4638" s="280"/>
      <c r="G4638" s="293"/>
    </row>
    <row r="4639" spans="3:7" x14ac:dyDescent="0.2">
      <c r="C4639" s="293"/>
      <c r="D4639" s="280"/>
      <c r="E4639" s="280"/>
      <c r="F4639" s="280"/>
      <c r="G4639" s="293"/>
    </row>
    <row r="4640" spans="3:7" x14ac:dyDescent="0.2">
      <c r="C4640" s="293"/>
      <c r="D4640" s="280"/>
      <c r="E4640" s="280"/>
      <c r="F4640" s="280"/>
      <c r="G4640" s="293"/>
    </row>
    <row r="4641" spans="3:7" x14ac:dyDescent="0.2">
      <c r="C4641" s="293"/>
      <c r="D4641" s="280"/>
      <c r="E4641" s="280"/>
      <c r="F4641" s="280"/>
      <c r="G4641" s="293"/>
    </row>
    <row r="4642" spans="3:7" x14ac:dyDescent="0.2">
      <c r="C4642" s="293"/>
      <c r="D4642" s="280"/>
      <c r="E4642" s="280"/>
      <c r="F4642" s="280"/>
      <c r="G4642" s="293"/>
    </row>
    <row r="4643" spans="3:7" x14ac:dyDescent="0.2">
      <c r="C4643" s="293"/>
      <c r="D4643" s="280"/>
      <c r="E4643" s="280"/>
      <c r="F4643" s="280"/>
      <c r="G4643" s="293"/>
    </row>
    <row r="4644" spans="3:7" x14ac:dyDescent="0.2">
      <c r="C4644" s="293"/>
      <c r="D4644" s="280"/>
      <c r="E4644" s="280"/>
      <c r="F4644" s="280"/>
      <c r="G4644" s="293"/>
    </row>
    <row r="4645" spans="3:7" x14ac:dyDescent="0.2">
      <c r="C4645" s="293"/>
      <c r="D4645" s="280"/>
      <c r="E4645" s="280"/>
      <c r="F4645" s="280"/>
      <c r="G4645" s="293"/>
    </row>
    <row r="4646" spans="3:7" x14ac:dyDescent="0.2">
      <c r="C4646" s="293"/>
      <c r="D4646" s="280"/>
      <c r="E4646" s="280"/>
      <c r="F4646" s="280"/>
      <c r="G4646" s="293"/>
    </row>
    <row r="4647" spans="3:7" x14ac:dyDescent="0.2">
      <c r="C4647" s="293"/>
      <c r="D4647" s="280"/>
      <c r="E4647" s="280"/>
      <c r="F4647" s="280"/>
      <c r="G4647" s="293"/>
    </row>
    <row r="4648" spans="3:7" x14ac:dyDescent="0.2">
      <c r="C4648" s="293"/>
      <c r="D4648" s="280"/>
      <c r="E4648" s="280"/>
      <c r="F4648" s="280"/>
      <c r="G4648" s="293"/>
    </row>
    <row r="4649" spans="3:7" x14ac:dyDescent="0.2">
      <c r="C4649" s="293"/>
      <c r="D4649" s="280"/>
      <c r="E4649" s="280"/>
      <c r="F4649" s="280"/>
      <c r="G4649" s="293"/>
    </row>
    <row r="4650" spans="3:7" x14ac:dyDescent="0.2">
      <c r="C4650" s="293"/>
      <c r="D4650" s="280"/>
      <c r="E4650" s="280"/>
      <c r="F4650" s="280"/>
      <c r="G4650" s="293"/>
    </row>
    <row r="4651" spans="3:7" x14ac:dyDescent="0.2">
      <c r="C4651" s="293"/>
      <c r="D4651" s="280"/>
      <c r="E4651" s="280"/>
      <c r="F4651" s="280"/>
      <c r="G4651" s="293"/>
    </row>
    <row r="4652" spans="3:7" x14ac:dyDescent="0.2">
      <c r="C4652" s="293"/>
      <c r="D4652" s="280"/>
      <c r="E4652" s="280"/>
      <c r="F4652" s="280"/>
      <c r="G4652" s="293"/>
    </row>
    <row r="4653" spans="3:7" x14ac:dyDescent="0.2">
      <c r="C4653" s="293"/>
      <c r="D4653" s="280"/>
      <c r="E4653" s="280"/>
      <c r="F4653" s="280"/>
      <c r="G4653" s="293"/>
    </row>
    <row r="4654" spans="3:7" x14ac:dyDescent="0.2">
      <c r="C4654" s="293"/>
      <c r="D4654" s="280"/>
      <c r="E4654" s="280"/>
      <c r="F4654" s="280"/>
      <c r="G4654" s="293"/>
    </row>
    <row r="4655" spans="3:7" x14ac:dyDescent="0.2">
      <c r="C4655" s="293"/>
      <c r="D4655" s="280"/>
      <c r="E4655" s="280"/>
      <c r="F4655" s="280"/>
      <c r="G4655" s="293"/>
    </row>
    <row r="4656" spans="3:7" x14ac:dyDescent="0.2">
      <c r="C4656" s="293"/>
      <c r="D4656" s="280"/>
      <c r="E4656" s="280"/>
      <c r="F4656" s="280"/>
      <c r="G4656" s="293"/>
    </row>
    <row r="4657" spans="3:7" x14ac:dyDescent="0.2">
      <c r="C4657" s="293"/>
      <c r="D4657" s="280"/>
      <c r="E4657" s="280"/>
      <c r="F4657" s="280"/>
      <c r="G4657" s="293"/>
    </row>
    <row r="4658" spans="3:7" x14ac:dyDescent="0.2">
      <c r="C4658" s="293"/>
      <c r="D4658" s="280"/>
      <c r="E4658" s="280"/>
      <c r="F4658" s="280"/>
      <c r="G4658" s="293"/>
    </row>
    <row r="4659" spans="3:7" x14ac:dyDescent="0.2">
      <c r="C4659" s="293"/>
      <c r="D4659" s="280"/>
      <c r="E4659" s="280"/>
      <c r="F4659" s="280"/>
      <c r="G4659" s="293"/>
    </row>
    <row r="4660" spans="3:7" x14ac:dyDescent="0.2">
      <c r="C4660" s="293"/>
      <c r="D4660" s="280"/>
      <c r="E4660" s="280"/>
      <c r="F4660" s="280"/>
      <c r="G4660" s="293"/>
    </row>
    <row r="4661" spans="3:7" x14ac:dyDescent="0.2">
      <c r="C4661" s="293"/>
      <c r="D4661" s="280"/>
      <c r="E4661" s="280"/>
      <c r="F4661" s="280"/>
      <c r="G4661" s="293"/>
    </row>
    <row r="4662" spans="3:7" x14ac:dyDescent="0.2">
      <c r="C4662" s="293"/>
      <c r="D4662" s="280"/>
      <c r="E4662" s="280"/>
      <c r="F4662" s="280"/>
      <c r="G4662" s="293"/>
    </row>
    <row r="4663" spans="3:7" x14ac:dyDescent="0.2">
      <c r="C4663" s="293"/>
      <c r="D4663" s="280"/>
      <c r="E4663" s="280"/>
      <c r="F4663" s="280"/>
      <c r="G4663" s="293"/>
    </row>
    <row r="4664" spans="3:7" x14ac:dyDescent="0.2">
      <c r="C4664" s="293"/>
      <c r="D4664" s="280"/>
      <c r="E4664" s="280"/>
      <c r="F4664" s="280"/>
      <c r="G4664" s="293"/>
    </row>
    <row r="4665" spans="3:7" x14ac:dyDescent="0.2">
      <c r="C4665" s="293"/>
      <c r="D4665" s="280"/>
      <c r="E4665" s="280"/>
      <c r="F4665" s="280"/>
      <c r="G4665" s="293"/>
    </row>
    <row r="4666" spans="3:7" x14ac:dyDescent="0.2">
      <c r="C4666" s="293"/>
      <c r="D4666" s="280"/>
      <c r="E4666" s="280"/>
      <c r="F4666" s="280"/>
      <c r="G4666" s="293"/>
    </row>
    <row r="4667" spans="3:7" x14ac:dyDescent="0.2">
      <c r="C4667" s="293"/>
      <c r="D4667" s="280"/>
      <c r="E4667" s="280"/>
      <c r="F4667" s="280"/>
      <c r="G4667" s="293"/>
    </row>
    <row r="4668" spans="3:7" x14ac:dyDescent="0.2">
      <c r="C4668" s="293"/>
      <c r="D4668" s="280"/>
      <c r="E4668" s="280"/>
      <c r="F4668" s="280"/>
      <c r="G4668" s="293"/>
    </row>
    <row r="4669" spans="3:7" x14ac:dyDescent="0.2">
      <c r="C4669" s="293"/>
      <c r="D4669" s="280"/>
      <c r="E4669" s="280"/>
      <c r="F4669" s="280"/>
      <c r="G4669" s="293"/>
    </row>
    <row r="4670" spans="3:7" x14ac:dyDescent="0.2">
      <c r="C4670" s="293"/>
      <c r="D4670" s="280"/>
      <c r="E4670" s="280"/>
      <c r="F4670" s="280"/>
      <c r="G4670" s="293"/>
    </row>
    <row r="4671" spans="3:7" x14ac:dyDescent="0.2">
      <c r="C4671" s="293"/>
      <c r="D4671" s="280"/>
      <c r="E4671" s="280"/>
      <c r="F4671" s="280"/>
      <c r="G4671" s="293"/>
    </row>
    <row r="4672" spans="3:7" x14ac:dyDescent="0.2">
      <c r="C4672" s="293"/>
      <c r="D4672" s="280"/>
      <c r="E4672" s="280"/>
      <c r="F4672" s="280"/>
      <c r="G4672" s="293"/>
    </row>
    <row r="4673" spans="3:7" x14ac:dyDescent="0.2">
      <c r="C4673" s="293"/>
      <c r="D4673" s="280"/>
      <c r="E4673" s="280"/>
      <c r="F4673" s="280"/>
      <c r="G4673" s="293"/>
    </row>
    <row r="4674" spans="3:7" x14ac:dyDescent="0.2">
      <c r="C4674" s="293"/>
      <c r="D4674" s="280"/>
      <c r="E4674" s="280"/>
      <c r="F4674" s="280"/>
      <c r="G4674" s="293"/>
    </row>
    <row r="4675" spans="3:7" x14ac:dyDescent="0.2">
      <c r="C4675" s="293"/>
      <c r="D4675" s="280"/>
      <c r="E4675" s="280"/>
      <c r="F4675" s="280"/>
      <c r="G4675" s="293"/>
    </row>
    <row r="4676" spans="3:7" x14ac:dyDescent="0.2">
      <c r="C4676" s="293"/>
      <c r="D4676" s="280"/>
      <c r="E4676" s="280"/>
      <c r="F4676" s="280"/>
      <c r="G4676" s="293"/>
    </row>
    <row r="4677" spans="3:7" x14ac:dyDescent="0.2">
      <c r="C4677" s="293"/>
      <c r="D4677" s="280"/>
      <c r="E4677" s="280"/>
      <c r="F4677" s="280"/>
      <c r="G4677" s="293"/>
    </row>
    <row r="4678" spans="3:7" x14ac:dyDescent="0.2">
      <c r="C4678" s="293"/>
      <c r="D4678" s="280"/>
      <c r="E4678" s="280"/>
      <c r="F4678" s="280"/>
      <c r="G4678" s="293"/>
    </row>
    <row r="4679" spans="3:7" x14ac:dyDescent="0.2">
      <c r="C4679" s="293"/>
      <c r="D4679" s="280"/>
      <c r="E4679" s="280"/>
      <c r="F4679" s="280"/>
      <c r="G4679" s="293"/>
    </row>
    <row r="4680" spans="3:7" x14ac:dyDescent="0.2">
      <c r="C4680" s="293"/>
      <c r="D4680" s="280"/>
      <c r="E4680" s="280"/>
      <c r="F4680" s="280"/>
      <c r="G4680" s="293"/>
    </row>
    <row r="4681" spans="3:7" x14ac:dyDescent="0.2">
      <c r="C4681" s="293"/>
      <c r="D4681" s="280"/>
      <c r="E4681" s="280"/>
      <c r="F4681" s="280"/>
      <c r="G4681" s="293"/>
    </row>
    <row r="4682" spans="3:7" x14ac:dyDescent="0.2">
      <c r="C4682" s="293"/>
      <c r="D4682" s="280"/>
      <c r="E4682" s="280"/>
      <c r="F4682" s="280"/>
      <c r="G4682" s="293"/>
    </row>
    <row r="4683" spans="3:7" x14ac:dyDescent="0.2">
      <c r="C4683" s="293"/>
      <c r="D4683" s="280"/>
      <c r="E4683" s="280"/>
      <c r="F4683" s="280"/>
      <c r="G4683" s="293"/>
    </row>
    <row r="4684" spans="3:7" x14ac:dyDescent="0.2">
      <c r="C4684" s="293"/>
      <c r="D4684" s="280"/>
      <c r="E4684" s="280"/>
      <c r="F4684" s="280"/>
      <c r="G4684" s="293"/>
    </row>
    <row r="4685" spans="3:7" x14ac:dyDescent="0.2">
      <c r="C4685" s="293"/>
      <c r="D4685" s="280"/>
      <c r="E4685" s="280"/>
      <c r="F4685" s="280"/>
      <c r="G4685" s="293"/>
    </row>
    <row r="4686" spans="3:7" x14ac:dyDescent="0.2">
      <c r="C4686" s="293"/>
      <c r="D4686" s="280"/>
      <c r="E4686" s="280"/>
      <c r="F4686" s="280"/>
      <c r="G4686" s="293"/>
    </row>
    <row r="4687" spans="3:7" x14ac:dyDescent="0.2">
      <c r="C4687" s="293"/>
      <c r="D4687" s="280"/>
      <c r="E4687" s="280"/>
      <c r="F4687" s="280"/>
      <c r="G4687" s="293"/>
    </row>
    <row r="4688" spans="3:7" x14ac:dyDescent="0.2">
      <c r="C4688" s="293"/>
      <c r="D4688" s="280"/>
      <c r="E4688" s="280"/>
      <c r="F4688" s="280"/>
      <c r="G4688" s="293"/>
    </row>
    <row r="4689" spans="3:7" x14ac:dyDescent="0.2">
      <c r="C4689" s="293"/>
      <c r="D4689" s="280"/>
      <c r="E4689" s="280"/>
      <c r="F4689" s="280"/>
      <c r="G4689" s="293"/>
    </row>
    <row r="4690" spans="3:7" x14ac:dyDescent="0.2">
      <c r="C4690" s="293"/>
      <c r="D4690" s="280"/>
      <c r="E4690" s="280"/>
      <c r="F4690" s="280"/>
      <c r="G4690" s="293"/>
    </row>
    <row r="4691" spans="3:7" x14ac:dyDescent="0.2">
      <c r="C4691" s="293"/>
      <c r="D4691" s="280"/>
      <c r="E4691" s="280"/>
      <c r="F4691" s="280"/>
      <c r="G4691" s="293"/>
    </row>
    <row r="4692" spans="3:7" x14ac:dyDescent="0.2">
      <c r="C4692" s="293"/>
      <c r="D4692" s="280"/>
      <c r="E4692" s="280"/>
      <c r="F4692" s="280"/>
      <c r="G4692" s="293"/>
    </row>
    <row r="4693" spans="3:7" x14ac:dyDescent="0.2">
      <c r="C4693" s="293"/>
      <c r="D4693" s="280"/>
      <c r="E4693" s="280"/>
      <c r="F4693" s="280"/>
      <c r="G4693" s="293"/>
    </row>
    <row r="4694" spans="3:7" x14ac:dyDescent="0.2">
      <c r="C4694" s="293"/>
      <c r="D4694" s="280"/>
      <c r="E4694" s="280"/>
      <c r="F4694" s="280"/>
      <c r="G4694" s="293"/>
    </row>
    <row r="4695" spans="3:7" x14ac:dyDescent="0.2">
      <c r="C4695" s="293"/>
      <c r="D4695" s="280"/>
      <c r="E4695" s="280"/>
      <c r="F4695" s="280"/>
      <c r="G4695" s="293"/>
    </row>
    <row r="4696" spans="3:7" x14ac:dyDescent="0.2">
      <c r="C4696" s="293"/>
      <c r="D4696" s="280"/>
      <c r="E4696" s="280"/>
      <c r="F4696" s="280"/>
      <c r="G4696" s="293"/>
    </row>
    <row r="4697" spans="3:7" x14ac:dyDescent="0.2">
      <c r="C4697" s="293"/>
      <c r="D4697" s="280"/>
      <c r="E4697" s="280"/>
      <c r="F4697" s="280"/>
      <c r="G4697" s="293"/>
    </row>
    <row r="4698" spans="3:7" x14ac:dyDescent="0.2">
      <c r="C4698" s="293"/>
      <c r="D4698" s="280"/>
      <c r="E4698" s="280"/>
      <c r="F4698" s="280"/>
      <c r="G4698" s="293"/>
    </row>
    <row r="4699" spans="3:7" x14ac:dyDescent="0.2">
      <c r="C4699" s="293"/>
      <c r="D4699" s="280"/>
      <c r="E4699" s="280"/>
      <c r="F4699" s="280"/>
      <c r="G4699" s="293"/>
    </row>
    <row r="4700" spans="3:7" x14ac:dyDescent="0.2">
      <c r="C4700" s="293"/>
      <c r="D4700" s="280"/>
      <c r="E4700" s="280"/>
      <c r="F4700" s="280"/>
      <c r="G4700" s="293"/>
    </row>
    <row r="4701" spans="3:7" x14ac:dyDescent="0.2">
      <c r="C4701" s="293"/>
      <c r="D4701" s="280"/>
      <c r="E4701" s="280"/>
      <c r="F4701" s="280"/>
      <c r="G4701" s="293"/>
    </row>
    <row r="4702" spans="3:7" x14ac:dyDescent="0.2">
      <c r="C4702" s="293"/>
      <c r="D4702" s="280"/>
      <c r="E4702" s="280"/>
      <c r="F4702" s="280"/>
      <c r="G4702" s="293"/>
    </row>
    <row r="4703" spans="3:7" x14ac:dyDescent="0.2">
      <c r="C4703" s="293"/>
      <c r="D4703" s="280"/>
      <c r="E4703" s="280"/>
      <c r="F4703" s="280"/>
      <c r="G4703" s="293"/>
    </row>
    <row r="4704" spans="3:7" x14ac:dyDescent="0.2">
      <c r="C4704" s="293"/>
      <c r="D4704" s="280"/>
      <c r="E4704" s="280"/>
      <c r="F4704" s="280"/>
      <c r="G4704" s="293"/>
    </row>
    <row r="4705" spans="3:7" x14ac:dyDescent="0.2">
      <c r="C4705" s="293"/>
      <c r="D4705" s="280"/>
      <c r="E4705" s="280"/>
      <c r="F4705" s="280"/>
      <c r="G4705" s="293"/>
    </row>
    <row r="4706" spans="3:7" x14ac:dyDescent="0.2">
      <c r="C4706" s="293"/>
      <c r="D4706" s="280"/>
      <c r="E4706" s="280"/>
      <c r="F4706" s="280"/>
      <c r="G4706" s="293"/>
    </row>
    <row r="4707" spans="3:7" x14ac:dyDescent="0.2">
      <c r="C4707" s="293"/>
      <c r="D4707" s="280"/>
      <c r="E4707" s="280"/>
      <c r="F4707" s="280"/>
      <c r="G4707" s="293"/>
    </row>
    <row r="4708" spans="3:7" x14ac:dyDescent="0.2">
      <c r="C4708" s="293"/>
      <c r="D4708" s="280"/>
      <c r="E4708" s="280"/>
      <c r="F4708" s="280"/>
      <c r="G4708" s="293"/>
    </row>
    <row r="4709" spans="3:7" x14ac:dyDescent="0.2">
      <c r="C4709" s="293"/>
      <c r="D4709" s="280"/>
      <c r="E4709" s="280"/>
      <c r="F4709" s="280"/>
      <c r="G4709" s="293"/>
    </row>
    <row r="4710" spans="3:7" x14ac:dyDescent="0.2">
      <c r="C4710" s="293"/>
      <c r="D4710" s="280"/>
      <c r="E4710" s="280"/>
      <c r="F4710" s="280"/>
      <c r="G4710" s="293"/>
    </row>
    <row r="4711" spans="3:7" x14ac:dyDescent="0.2">
      <c r="C4711" s="293"/>
      <c r="D4711" s="280"/>
      <c r="E4711" s="280"/>
      <c r="F4711" s="280"/>
      <c r="G4711" s="293"/>
    </row>
    <row r="4712" spans="3:7" x14ac:dyDescent="0.2">
      <c r="C4712" s="293"/>
      <c r="D4712" s="280"/>
      <c r="E4712" s="280"/>
      <c r="F4712" s="280"/>
      <c r="G4712" s="293"/>
    </row>
    <row r="4713" spans="3:7" x14ac:dyDescent="0.2">
      <c r="C4713" s="293"/>
      <c r="D4713" s="280"/>
      <c r="E4713" s="280"/>
      <c r="F4713" s="280"/>
      <c r="G4713" s="293"/>
    </row>
    <row r="4714" spans="3:7" x14ac:dyDescent="0.2">
      <c r="C4714" s="293"/>
      <c r="D4714" s="280"/>
      <c r="E4714" s="280"/>
      <c r="F4714" s="280"/>
      <c r="G4714" s="293"/>
    </row>
    <row r="4715" spans="3:7" x14ac:dyDescent="0.2">
      <c r="C4715" s="293"/>
      <c r="D4715" s="280"/>
      <c r="E4715" s="280"/>
      <c r="F4715" s="280"/>
      <c r="G4715" s="293"/>
    </row>
    <row r="4716" spans="3:7" x14ac:dyDescent="0.2">
      <c r="C4716" s="293"/>
      <c r="D4716" s="280"/>
      <c r="E4716" s="280"/>
      <c r="F4716" s="280"/>
      <c r="G4716" s="293"/>
    </row>
    <row r="4717" spans="3:7" x14ac:dyDescent="0.2">
      <c r="C4717" s="293"/>
      <c r="D4717" s="280"/>
      <c r="E4717" s="280"/>
      <c r="F4717" s="280"/>
      <c r="G4717" s="293"/>
    </row>
    <row r="4718" spans="3:7" x14ac:dyDescent="0.2">
      <c r="C4718" s="293"/>
      <c r="D4718" s="280"/>
      <c r="E4718" s="280"/>
      <c r="F4718" s="280"/>
      <c r="G4718" s="293"/>
    </row>
    <row r="4719" spans="3:7" x14ac:dyDescent="0.2">
      <c r="C4719" s="293"/>
      <c r="D4719" s="280"/>
      <c r="E4719" s="280"/>
      <c r="F4719" s="280"/>
      <c r="G4719" s="293"/>
    </row>
    <row r="4720" spans="3:7" x14ac:dyDescent="0.2">
      <c r="C4720" s="293"/>
      <c r="D4720" s="280"/>
      <c r="E4720" s="280"/>
      <c r="F4720" s="280"/>
      <c r="G4720" s="293"/>
    </row>
    <row r="4721" spans="3:7" x14ac:dyDescent="0.2">
      <c r="C4721" s="293"/>
      <c r="D4721" s="280"/>
      <c r="E4721" s="280"/>
      <c r="F4721" s="280"/>
      <c r="G4721" s="293"/>
    </row>
    <row r="4722" spans="3:7" x14ac:dyDescent="0.2">
      <c r="C4722" s="293"/>
      <c r="D4722" s="280"/>
      <c r="E4722" s="280"/>
      <c r="F4722" s="280"/>
      <c r="G4722" s="293"/>
    </row>
    <row r="4723" spans="3:7" x14ac:dyDescent="0.2">
      <c r="C4723" s="293"/>
      <c r="D4723" s="280"/>
      <c r="E4723" s="280"/>
      <c r="F4723" s="280"/>
      <c r="G4723" s="293"/>
    </row>
    <row r="4724" spans="3:7" x14ac:dyDescent="0.2">
      <c r="C4724" s="293"/>
      <c r="D4724" s="280"/>
      <c r="E4724" s="280"/>
      <c r="F4724" s="280"/>
      <c r="G4724" s="293"/>
    </row>
    <row r="4725" spans="3:7" x14ac:dyDescent="0.2">
      <c r="C4725" s="293"/>
      <c r="D4725" s="280"/>
      <c r="E4725" s="280"/>
      <c r="F4725" s="280"/>
      <c r="G4725" s="293"/>
    </row>
    <row r="4726" spans="3:7" x14ac:dyDescent="0.2">
      <c r="C4726" s="293"/>
      <c r="D4726" s="280"/>
      <c r="E4726" s="280"/>
      <c r="F4726" s="280"/>
      <c r="G4726" s="293"/>
    </row>
    <row r="4727" spans="3:7" x14ac:dyDescent="0.2">
      <c r="C4727" s="293"/>
      <c r="D4727" s="280"/>
      <c r="E4727" s="280"/>
      <c r="F4727" s="280"/>
      <c r="G4727" s="293"/>
    </row>
    <row r="4728" spans="3:7" x14ac:dyDescent="0.2">
      <c r="C4728" s="293"/>
      <c r="D4728" s="280"/>
      <c r="E4728" s="280"/>
      <c r="F4728" s="280"/>
      <c r="G4728" s="293"/>
    </row>
    <row r="4729" spans="3:7" x14ac:dyDescent="0.2">
      <c r="C4729" s="293"/>
      <c r="D4729" s="280"/>
      <c r="E4729" s="280"/>
      <c r="F4729" s="280"/>
      <c r="G4729" s="293"/>
    </row>
    <row r="4730" spans="3:7" x14ac:dyDescent="0.2">
      <c r="C4730" s="293"/>
      <c r="D4730" s="280"/>
      <c r="E4730" s="280"/>
      <c r="F4730" s="280"/>
      <c r="G4730" s="293"/>
    </row>
    <row r="4731" spans="3:7" x14ac:dyDescent="0.2">
      <c r="C4731" s="293"/>
      <c r="D4731" s="280"/>
      <c r="E4731" s="280"/>
      <c r="F4731" s="280"/>
      <c r="G4731" s="293"/>
    </row>
    <row r="4732" spans="3:7" x14ac:dyDescent="0.2">
      <c r="C4732" s="293"/>
      <c r="D4732" s="280"/>
      <c r="E4732" s="280"/>
      <c r="F4732" s="280"/>
      <c r="G4732" s="293"/>
    </row>
    <row r="4733" spans="3:7" x14ac:dyDescent="0.2">
      <c r="C4733" s="293"/>
      <c r="D4733" s="280"/>
      <c r="E4733" s="280"/>
      <c r="F4733" s="280"/>
      <c r="G4733" s="293"/>
    </row>
    <row r="4734" spans="3:7" x14ac:dyDescent="0.2">
      <c r="C4734" s="293"/>
      <c r="D4734" s="280"/>
      <c r="E4734" s="280"/>
      <c r="F4734" s="280"/>
      <c r="G4734" s="293"/>
    </row>
    <row r="4735" spans="3:7" x14ac:dyDescent="0.2">
      <c r="C4735" s="293"/>
      <c r="D4735" s="280"/>
      <c r="E4735" s="280"/>
      <c r="F4735" s="280"/>
      <c r="G4735" s="293"/>
    </row>
    <row r="4736" spans="3:7" x14ac:dyDescent="0.2">
      <c r="C4736" s="293"/>
      <c r="D4736" s="280"/>
      <c r="E4736" s="280"/>
      <c r="F4736" s="280"/>
      <c r="G4736" s="293"/>
    </row>
    <row r="4737" spans="3:7" x14ac:dyDescent="0.2">
      <c r="C4737" s="293"/>
      <c r="D4737" s="280"/>
      <c r="E4737" s="280"/>
      <c r="F4737" s="280"/>
      <c r="G4737" s="293"/>
    </row>
    <row r="4738" spans="3:7" x14ac:dyDescent="0.2">
      <c r="C4738" s="293"/>
      <c r="D4738" s="280"/>
      <c r="E4738" s="280"/>
      <c r="F4738" s="280"/>
      <c r="G4738" s="293"/>
    </row>
    <row r="4739" spans="3:7" x14ac:dyDescent="0.2">
      <c r="C4739" s="293"/>
      <c r="D4739" s="280"/>
      <c r="E4739" s="280"/>
      <c r="F4739" s="280"/>
      <c r="G4739" s="293"/>
    </row>
    <row r="4740" spans="3:7" x14ac:dyDescent="0.2">
      <c r="C4740" s="293"/>
      <c r="D4740" s="280"/>
      <c r="E4740" s="280"/>
      <c r="F4740" s="280"/>
      <c r="G4740" s="293"/>
    </row>
    <row r="4741" spans="3:7" x14ac:dyDescent="0.2">
      <c r="C4741" s="293"/>
      <c r="D4741" s="280"/>
      <c r="E4741" s="280"/>
      <c r="F4741" s="280"/>
      <c r="G4741" s="293"/>
    </row>
    <row r="4742" spans="3:7" x14ac:dyDescent="0.2">
      <c r="C4742" s="293"/>
      <c r="D4742" s="280"/>
      <c r="E4742" s="280"/>
      <c r="F4742" s="280"/>
      <c r="G4742" s="293"/>
    </row>
    <row r="4743" spans="3:7" x14ac:dyDescent="0.2">
      <c r="C4743" s="293"/>
      <c r="D4743" s="280"/>
      <c r="E4743" s="280"/>
      <c r="F4743" s="280"/>
      <c r="G4743" s="293"/>
    </row>
    <row r="4744" spans="3:7" x14ac:dyDescent="0.2">
      <c r="C4744" s="293"/>
      <c r="D4744" s="280"/>
      <c r="E4744" s="280"/>
      <c r="F4744" s="280"/>
      <c r="G4744" s="293"/>
    </row>
    <row r="4745" spans="3:7" x14ac:dyDescent="0.2">
      <c r="C4745" s="293"/>
      <c r="D4745" s="280"/>
      <c r="E4745" s="280"/>
      <c r="F4745" s="280"/>
      <c r="G4745" s="293"/>
    </row>
    <row r="4746" spans="3:7" x14ac:dyDescent="0.2">
      <c r="C4746" s="293"/>
      <c r="D4746" s="280"/>
      <c r="E4746" s="280"/>
      <c r="F4746" s="280"/>
      <c r="G4746" s="293"/>
    </row>
    <row r="4747" spans="3:7" x14ac:dyDescent="0.2">
      <c r="C4747" s="293"/>
      <c r="D4747" s="280"/>
      <c r="E4747" s="280"/>
      <c r="F4747" s="280"/>
      <c r="G4747" s="293"/>
    </row>
    <row r="4748" spans="3:7" x14ac:dyDescent="0.2">
      <c r="C4748" s="293"/>
      <c r="D4748" s="280"/>
      <c r="E4748" s="280"/>
      <c r="F4748" s="280"/>
      <c r="G4748" s="293"/>
    </row>
    <row r="4749" spans="3:7" x14ac:dyDescent="0.2">
      <c r="C4749" s="293"/>
      <c r="D4749" s="280"/>
      <c r="E4749" s="280"/>
      <c r="F4749" s="280"/>
      <c r="G4749" s="293"/>
    </row>
    <row r="4750" spans="3:7" x14ac:dyDescent="0.2">
      <c r="C4750" s="293"/>
      <c r="D4750" s="280"/>
      <c r="E4750" s="280"/>
      <c r="F4750" s="280"/>
      <c r="G4750" s="293"/>
    </row>
    <row r="4751" spans="3:7" x14ac:dyDescent="0.2">
      <c r="C4751" s="293"/>
      <c r="D4751" s="280"/>
      <c r="E4751" s="280"/>
      <c r="F4751" s="280"/>
      <c r="G4751" s="293"/>
    </row>
    <row r="4752" spans="3:7" x14ac:dyDescent="0.2">
      <c r="C4752" s="293"/>
      <c r="D4752" s="280"/>
      <c r="E4752" s="280"/>
      <c r="F4752" s="280"/>
      <c r="G4752" s="293"/>
    </row>
    <row r="4753" spans="3:7" x14ac:dyDescent="0.2">
      <c r="C4753" s="293"/>
      <c r="D4753" s="280"/>
      <c r="E4753" s="280"/>
      <c r="F4753" s="280"/>
      <c r="G4753" s="293"/>
    </row>
    <row r="4754" spans="3:7" x14ac:dyDescent="0.2">
      <c r="C4754" s="293"/>
      <c r="D4754" s="280"/>
      <c r="E4754" s="280"/>
      <c r="F4754" s="280"/>
      <c r="G4754" s="293"/>
    </row>
    <row r="4755" spans="3:7" x14ac:dyDescent="0.2">
      <c r="C4755" s="293"/>
      <c r="D4755" s="280"/>
      <c r="E4755" s="280"/>
      <c r="F4755" s="280"/>
      <c r="G4755" s="293"/>
    </row>
    <row r="4756" spans="3:7" x14ac:dyDescent="0.2">
      <c r="C4756" s="293"/>
      <c r="D4756" s="280"/>
      <c r="E4756" s="280"/>
      <c r="F4756" s="280"/>
      <c r="G4756" s="293"/>
    </row>
    <row r="4757" spans="3:7" x14ac:dyDescent="0.2">
      <c r="C4757" s="293"/>
      <c r="D4757" s="280"/>
      <c r="E4757" s="280"/>
      <c r="F4757" s="280"/>
      <c r="G4757" s="293"/>
    </row>
    <row r="4758" spans="3:7" x14ac:dyDescent="0.2">
      <c r="C4758" s="293"/>
      <c r="D4758" s="280"/>
      <c r="E4758" s="280"/>
      <c r="F4758" s="280"/>
      <c r="G4758" s="293"/>
    </row>
    <row r="4759" spans="3:7" x14ac:dyDescent="0.2">
      <c r="C4759" s="293"/>
      <c r="D4759" s="280"/>
      <c r="E4759" s="280"/>
      <c r="F4759" s="280"/>
      <c r="G4759" s="293"/>
    </row>
    <row r="4760" spans="3:7" x14ac:dyDescent="0.2">
      <c r="C4760" s="293"/>
      <c r="D4760" s="280"/>
      <c r="E4760" s="280"/>
      <c r="F4760" s="280"/>
      <c r="G4760" s="293"/>
    </row>
    <row r="4761" spans="3:7" x14ac:dyDescent="0.2">
      <c r="C4761" s="293"/>
      <c r="D4761" s="280"/>
      <c r="E4761" s="280"/>
      <c r="F4761" s="280"/>
      <c r="G4761" s="293"/>
    </row>
    <row r="4762" spans="3:7" x14ac:dyDescent="0.2">
      <c r="C4762" s="293"/>
      <c r="D4762" s="280"/>
      <c r="E4762" s="280"/>
      <c r="F4762" s="280"/>
      <c r="G4762" s="293"/>
    </row>
    <row r="4763" spans="3:7" x14ac:dyDescent="0.2">
      <c r="C4763" s="293"/>
      <c r="D4763" s="280"/>
      <c r="E4763" s="280"/>
      <c r="F4763" s="280"/>
      <c r="G4763" s="293"/>
    </row>
    <row r="4764" spans="3:7" x14ac:dyDescent="0.2">
      <c r="C4764" s="293"/>
      <c r="D4764" s="280"/>
      <c r="E4764" s="280"/>
      <c r="F4764" s="280"/>
      <c r="G4764" s="293"/>
    </row>
    <row r="4765" spans="3:7" x14ac:dyDescent="0.2">
      <c r="C4765" s="293"/>
      <c r="D4765" s="280"/>
      <c r="E4765" s="280"/>
      <c r="F4765" s="280"/>
      <c r="G4765" s="293"/>
    </row>
    <row r="4766" spans="3:7" x14ac:dyDescent="0.2">
      <c r="C4766" s="293"/>
      <c r="D4766" s="280"/>
      <c r="E4766" s="280"/>
      <c r="F4766" s="280"/>
      <c r="G4766" s="293"/>
    </row>
    <row r="4767" spans="3:7" x14ac:dyDescent="0.2">
      <c r="C4767" s="293"/>
      <c r="D4767" s="280"/>
      <c r="E4767" s="280"/>
      <c r="F4767" s="280"/>
      <c r="G4767" s="293"/>
    </row>
    <row r="4768" spans="3:7" x14ac:dyDescent="0.2">
      <c r="C4768" s="293"/>
      <c r="D4768" s="280"/>
      <c r="E4768" s="280"/>
      <c r="F4768" s="280"/>
      <c r="G4768" s="293"/>
    </row>
    <row r="4769" spans="3:7" x14ac:dyDescent="0.2">
      <c r="C4769" s="293"/>
      <c r="D4769" s="280"/>
      <c r="E4769" s="280"/>
      <c r="F4769" s="280"/>
      <c r="G4769" s="293"/>
    </row>
    <row r="4770" spans="3:7" x14ac:dyDescent="0.2">
      <c r="C4770" s="293"/>
      <c r="D4770" s="280"/>
      <c r="E4770" s="280"/>
      <c r="F4770" s="280"/>
      <c r="G4770" s="293"/>
    </row>
    <row r="4771" spans="3:7" x14ac:dyDescent="0.2">
      <c r="C4771" s="293"/>
      <c r="D4771" s="280"/>
      <c r="E4771" s="280"/>
      <c r="F4771" s="280"/>
      <c r="G4771" s="293"/>
    </row>
    <row r="4772" spans="3:7" x14ac:dyDescent="0.2">
      <c r="C4772" s="293"/>
      <c r="D4772" s="280"/>
      <c r="E4772" s="280"/>
      <c r="F4772" s="280"/>
      <c r="G4772" s="293"/>
    </row>
    <row r="4773" spans="3:7" x14ac:dyDescent="0.2">
      <c r="C4773" s="293"/>
      <c r="D4773" s="280"/>
      <c r="E4773" s="280"/>
      <c r="F4773" s="280"/>
      <c r="G4773" s="293"/>
    </row>
    <row r="4774" spans="3:7" x14ac:dyDescent="0.2">
      <c r="C4774" s="293"/>
      <c r="D4774" s="280"/>
      <c r="E4774" s="280"/>
      <c r="F4774" s="280"/>
      <c r="G4774" s="293"/>
    </row>
    <row r="4775" spans="3:7" x14ac:dyDescent="0.2">
      <c r="C4775" s="293"/>
      <c r="D4775" s="280"/>
      <c r="E4775" s="280"/>
      <c r="F4775" s="280"/>
      <c r="G4775" s="293"/>
    </row>
    <row r="4776" spans="3:7" x14ac:dyDescent="0.2">
      <c r="C4776" s="293"/>
      <c r="D4776" s="280"/>
      <c r="E4776" s="280"/>
      <c r="F4776" s="280"/>
      <c r="G4776" s="293"/>
    </row>
    <row r="4777" spans="3:7" x14ac:dyDescent="0.2">
      <c r="C4777" s="293"/>
      <c r="D4777" s="280"/>
      <c r="E4777" s="280"/>
      <c r="F4777" s="280"/>
      <c r="G4777" s="293"/>
    </row>
    <row r="4778" spans="3:7" x14ac:dyDescent="0.2">
      <c r="C4778" s="293"/>
      <c r="D4778" s="280"/>
      <c r="E4778" s="280"/>
      <c r="F4778" s="280"/>
      <c r="G4778" s="293"/>
    </row>
    <row r="4779" spans="3:7" x14ac:dyDescent="0.2">
      <c r="C4779" s="293"/>
      <c r="D4779" s="280"/>
      <c r="E4779" s="280"/>
      <c r="F4779" s="280"/>
      <c r="G4779" s="293"/>
    </row>
    <row r="4780" spans="3:7" x14ac:dyDescent="0.2">
      <c r="C4780" s="293"/>
      <c r="D4780" s="280"/>
      <c r="E4780" s="280"/>
      <c r="F4780" s="280"/>
      <c r="G4780" s="293"/>
    </row>
    <row r="4781" spans="3:7" x14ac:dyDescent="0.2">
      <c r="C4781" s="293"/>
      <c r="D4781" s="280"/>
      <c r="E4781" s="280"/>
      <c r="F4781" s="280"/>
      <c r="G4781" s="293"/>
    </row>
    <row r="4782" spans="3:7" x14ac:dyDescent="0.2">
      <c r="C4782" s="293"/>
      <c r="D4782" s="280"/>
      <c r="E4782" s="280"/>
      <c r="F4782" s="280"/>
      <c r="G4782" s="293"/>
    </row>
    <row r="4783" spans="3:7" x14ac:dyDescent="0.2">
      <c r="C4783" s="293"/>
      <c r="D4783" s="280"/>
      <c r="E4783" s="280"/>
      <c r="F4783" s="280"/>
      <c r="G4783" s="293"/>
    </row>
    <row r="4784" spans="3:7" x14ac:dyDescent="0.2">
      <c r="C4784" s="293"/>
      <c r="D4784" s="280"/>
      <c r="E4784" s="280"/>
      <c r="F4784" s="280"/>
      <c r="G4784" s="293"/>
    </row>
    <row r="4785" spans="3:7" x14ac:dyDescent="0.2">
      <c r="C4785" s="293"/>
      <c r="D4785" s="280"/>
      <c r="E4785" s="280"/>
      <c r="F4785" s="280"/>
      <c r="G4785" s="293"/>
    </row>
    <row r="4786" spans="3:7" x14ac:dyDescent="0.2">
      <c r="C4786" s="293"/>
      <c r="D4786" s="280"/>
      <c r="E4786" s="280"/>
      <c r="F4786" s="280"/>
      <c r="G4786" s="293"/>
    </row>
    <row r="4787" spans="3:7" x14ac:dyDescent="0.2">
      <c r="C4787" s="293"/>
      <c r="D4787" s="280"/>
      <c r="E4787" s="280"/>
      <c r="F4787" s="280"/>
      <c r="G4787" s="293"/>
    </row>
    <row r="4788" spans="3:7" x14ac:dyDescent="0.2">
      <c r="C4788" s="293"/>
      <c r="D4788" s="280"/>
      <c r="E4788" s="280"/>
      <c r="F4788" s="280"/>
      <c r="G4788" s="293"/>
    </row>
    <row r="4789" spans="3:7" x14ac:dyDescent="0.2">
      <c r="C4789" s="293"/>
      <c r="D4789" s="280"/>
      <c r="E4789" s="280"/>
      <c r="F4789" s="280"/>
      <c r="G4789" s="293"/>
    </row>
    <row r="4790" spans="3:7" x14ac:dyDescent="0.2">
      <c r="C4790" s="293"/>
      <c r="D4790" s="280"/>
      <c r="E4790" s="280"/>
      <c r="F4790" s="280"/>
      <c r="G4790" s="293"/>
    </row>
    <row r="4791" spans="3:7" x14ac:dyDescent="0.2">
      <c r="C4791" s="293"/>
      <c r="D4791" s="280"/>
      <c r="E4791" s="280"/>
      <c r="F4791" s="280"/>
      <c r="G4791" s="293"/>
    </row>
    <row r="4792" spans="3:7" x14ac:dyDescent="0.2">
      <c r="C4792" s="293"/>
      <c r="D4792" s="280"/>
      <c r="E4792" s="280"/>
      <c r="F4792" s="280"/>
      <c r="G4792" s="293"/>
    </row>
    <row r="4793" spans="3:7" x14ac:dyDescent="0.2">
      <c r="C4793" s="293"/>
      <c r="D4793" s="280"/>
      <c r="E4793" s="280"/>
      <c r="F4793" s="280"/>
      <c r="G4793" s="293"/>
    </row>
    <row r="4794" spans="3:7" x14ac:dyDescent="0.2">
      <c r="C4794" s="293"/>
      <c r="D4794" s="280"/>
      <c r="E4794" s="280"/>
      <c r="F4794" s="280"/>
      <c r="G4794" s="293"/>
    </row>
    <row r="4795" spans="3:7" x14ac:dyDescent="0.2">
      <c r="C4795" s="293"/>
      <c r="D4795" s="280"/>
      <c r="E4795" s="280"/>
      <c r="F4795" s="280"/>
      <c r="G4795" s="293"/>
    </row>
    <row r="4796" spans="3:7" x14ac:dyDescent="0.2">
      <c r="C4796" s="293"/>
      <c r="D4796" s="280"/>
      <c r="E4796" s="280"/>
      <c r="F4796" s="280"/>
      <c r="G4796" s="293"/>
    </row>
    <row r="4797" spans="3:7" x14ac:dyDescent="0.2">
      <c r="C4797" s="293"/>
      <c r="D4797" s="280"/>
      <c r="E4797" s="280"/>
      <c r="F4797" s="280"/>
      <c r="G4797" s="293"/>
    </row>
    <row r="4798" spans="3:7" x14ac:dyDescent="0.2">
      <c r="C4798" s="293"/>
      <c r="D4798" s="280"/>
      <c r="E4798" s="280"/>
      <c r="F4798" s="280"/>
      <c r="G4798" s="293"/>
    </row>
    <row r="4799" spans="3:7" x14ac:dyDescent="0.2">
      <c r="C4799" s="293"/>
      <c r="D4799" s="280"/>
      <c r="E4799" s="280"/>
      <c r="F4799" s="280"/>
      <c r="G4799" s="293"/>
    </row>
    <row r="4800" spans="3:7" x14ac:dyDescent="0.2">
      <c r="C4800" s="293"/>
      <c r="D4800" s="280"/>
      <c r="E4800" s="280"/>
      <c r="F4800" s="280"/>
      <c r="G4800" s="293"/>
    </row>
    <row r="4801" spans="3:7" x14ac:dyDescent="0.2">
      <c r="C4801" s="293"/>
      <c r="D4801" s="280"/>
      <c r="E4801" s="280"/>
      <c r="F4801" s="280"/>
      <c r="G4801" s="293"/>
    </row>
    <row r="4802" spans="3:7" x14ac:dyDescent="0.2">
      <c r="C4802" s="293"/>
      <c r="D4802" s="280"/>
      <c r="E4802" s="280"/>
      <c r="F4802" s="280"/>
      <c r="G4802" s="293"/>
    </row>
    <row r="4803" spans="3:7" x14ac:dyDescent="0.2">
      <c r="C4803" s="293"/>
      <c r="D4803" s="280"/>
      <c r="E4803" s="280"/>
      <c r="F4803" s="280"/>
      <c r="G4803" s="293"/>
    </row>
    <row r="4804" spans="3:7" x14ac:dyDescent="0.2">
      <c r="C4804" s="293"/>
      <c r="D4804" s="280"/>
      <c r="E4804" s="280"/>
      <c r="F4804" s="280"/>
      <c r="G4804" s="293"/>
    </row>
    <row r="4805" spans="3:7" x14ac:dyDescent="0.2">
      <c r="C4805" s="293"/>
      <c r="D4805" s="280"/>
      <c r="E4805" s="280"/>
      <c r="F4805" s="280"/>
      <c r="G4805" s="293"/>
    </row>
    <row r="4806" spans="3:7" x14ac:dyDescent="0.2">
      <c r="C4806" s="293"/>
      <c r="D4806" s="280"/>
      <c r="E4806" s="280"/>
      <c r="F4806" s="280"/>
      <c r="G4806" s="293"/>
    </row>
    <row r="4807" spans="3:7" x14ac:dyDescent="0.2">
      <c r="C4807" s="293"/>
      <c r="D4807" s="280"/>
      <c r="E4807" s="280"/>
      <c r="F4807" s="280"/>
      <c r="G4807" s="293"/>
    </row>
    <row r="4808" spans="3:7" x14ac:dyDescent="0.2">
      <c r="C4808" s="293"/>
      <c r="D4808" s="280"/>
      <c r="E4808" s="280"/>
      <c r="F4808" s="280"/>
      <c r="G4808" s="293"/>
    </row>
    <row r="4809" spans="3:7" x14ac:dyDescent="0.2">
      <c r="C4809" s="293"/>
      <c r="D4809" s="280"/>
      <c r="E4809" s="280"/>
      <c r="F4809" s="280"/>
      <c r="G4809" s="293"/>
    </row>
    <row r="4810" spans="3:7" x14ac:dyDescent="0.2">
      <c r="C4810" s="293"/>
      <c r="D4810" s="280"/>
      <c r="E4810" s="280"/>
      <c r="F4810" s="280"/>
      <c r="G4810" s="293"/>
    </row>
    <row r="4811" spans="3:7" x14ac:dyDescent="0.2">
      <c r="C4811" s="293"/>
      <c r="D4811" s="280"/>
      <c r="E4811" s="280"/>
      <c r="F4811" s="280"/>
      <c r="G4811" s="293"/>
    </row>
    <row r="4812" spans="3:7" x14ac:dyDescent="0.2">
      <c r="C4812" s="293"/>
      <c r="D4812" s="280"/>
      <c r="E4812" s="280"/>
      <c r="F4812" s="280"/>
      <c r="G4812" s="293"/>
    </row>
    <row r="4813" spans="3:7" x14ac:dyDescent="0.2">
      <c r="C4813" s="293"/>
      <c r="D4813" s="280"/>
      <c r="E4813" s="280"/>
      <c r="F4813" s="280"/>
      <c r="G4813" s="293"/>
    </row>
    <row r="4814" spans="3:7" x14ac:dyDescent="0.2">
      <c r="C4814" s="293"/>
      <c r="D4814" s="280"/>
      <c r="E4814" s="280"/>
      <c r="F4814" s="280"/>
      <c r="G4814" s="293"/>
    </row>
    <row r="4815" spans="3:7" x14ac:dyDescent="0.2">
      <c r="C4815" s="293"/>
      <c r="D4815" s="280"/>
      <c r="E4815" s="280"/>
      <c r="F4815" s="280"/>
      <c r="G4815" s="293"/>
    </row>
    <row r="4816" spans="3:7" x14ac:dyDescent="0.2">
      <c r="C4816" s="293"/>
      <c r="D4816" s="280"/>
      <c r="E4816" s="280"/>
      <c r="F4816" s="280"/>
      <c r="G4816" s="293"/>
    </row>
    <row r="4817" spans="3:7" x14ac:dyDescent="0.2">
      <c r="C4817" s="293"/>
      <c r="D4817" s="280"/>
      <c r="E4817" s="280"/>
      <c r="F4817" s="280"/>
      <c r="G4817" s="293"/>
    </row>
    <row r="4818" spans="3:7" x14ac:dyDescent="0.2">
      <c r="C4818" s="293"/>
      <c r="D4818" s="280"/>
      <c r="E4818" s="280"/>
      <c r="F4818" s="280"/>
      <c r="G4818" s="293"/>
    </row>
    <row r="4819" spans="3:7" x14ac:dyDescent="0.2">
      <c r="C4819" s="293"/>
      <c r="D4819" s="280"/>
      <c r="E4819" s="280"/>
      <c r="F4819" s="280"/>
      <c r="G4819" s="293"/>
    </row>
    <row r="4820" spans="3:7" x14ac:dyDescent="0.2">
      <c r="C4820" s="293"/>
      <c r="D4820" s="280"/>
      <c r="E4820" s="280"/>
      <c r="F4820" s="280"/>
      <c r="G4820" s="293"/>
    </row>
    <row r="4821" spans="3:7" x14ac:dyDescent="0.2">
      <c r="C4821" s="293"/>
      <c r="D4821" s="280"/>
      <c r="E4821" s="280"/>
      <c r="F4821" s="280"/>
      <c r="G4821" s="293"/>
    </row>
    <row r="4822" spans="3:7" x14ac:dyDescent="0.2">
      <c r="C4822" s="293"/>
      <c r="D4822" s="280"/>
      <c r="E4822" s="280"/>
      <c r="F4822" s="280"/>
      <c r="G4822" s="293"/>
    </row>
    <row r="4823" spans="3:7" x14ac:dyDescent="0.2">
      <c r="C4823" s="293"/>
      <c r="D4823" s="280"/>
      <c r="E4823" s="280"/>
      <c r="F4823" s="280"/>
      <c r="G4823" s="293"/>
    </row>
    <row r="4824" spans="3:7" x14ac:dyDescent="0.2">
      <c r="C4824" s="293"/>
      <c r="D4824" s="280"/>
      <c r="E4824" s="280"/>
      <c r="F4824" s="280"/>
      <c r="G4824" s="293"/>
    </row>
    <row r="4825" spans="3:7" x14ac:dyDescent="0.2">
      <c r="C4825" s="293"/>
      <c r="D4825" s="280"/>
      <c r="E4825" s="280"/>
      <c r="F4825" s="280"/>
      <c r="G4825" s="293"/>
    </row>
    <row r="4826" spans="3:7" x14ac:dyDescent="0.2">
      <c r="C4826" s="293"/>
      <c r="D4826" s="280"/>
      <c r="E4826" s="280"/>
      <c r="F4826" s="280"/>
      <c r="G4826" s="293"/>
    </row>
    <row r="4827" spans="3:7" x14ac:dyDescent="0.2">
      <c r="C4827" s="293"/>
      <c r="D4827" s="280"/>
      <c r="E4827" s="280"/>
      <c r="F4827" s="280"/>
      <c r="G4827" s="293"/>
    </row>
    <row r="4828" spans="3:7" x14ac:dyDescent="0.2">
      <c r="C4828" s="293"/>
      <c r="D4828" s="280"/>
      <c r="E4828" s="280"/>
      <c r="F4828" s="280"/>
      <c r="G4828" s="293"/>
    </row>
    <row r="4829" spans="3:7" x14ac:dyDescent="0.2">
      <c r="C4829" s="293"/>
      <c r="D4829" s="280"/>
      <c r="E4829" s="280"/>
      <c r="F4829" s="280"/>
      <c r="G4829" s="293"/>
    </row>
    <row r="4830" spans="3:7" x14ac:dyDescent="0.2">
      <c r="C4830" s="293"/>
      <c r="D4830" s="280"/>
      <c r="E4830" s="280"/>
      <c r="F4830" s="280"/>
      <c r="G4830" s="293"/>
    </row>
    <row r="4831" spans="3:7" x14ac:dyDescent="0.2">
      <c r="C4831" s="293"/>
      <c r="D4831" s="280"/>
      <c r="E4831" s="280"/>
      <c r="F4831" s="280"/>
      <c r="G4831" s="293"/>
    </row>
    <row r="4832" spans="3:7" x14ac:dyDescent="0.2">
      <c r="C4832" s="293"/>
      <c r="D4832" s="280"/>
      <c r="E4832" s="280"/>
      <c r="F4832" s="280"/>
      <c r="G4832" s="293"/>
    </row>
    <row r="4833" spans="3:7" x14ac:dyDescent="0.2">
      <c r="C4833" s="293"/>
      <c r="D4833" s="280"/>
      <c r="E4833" s="280"/>
      <c r="F4833" s="280"/>
      <c r="G4833" s="293"/>
    </row>
    <row r="4834" spans="3:7" x14ac:dyDescent="0.2">
      <c r="C4834" s="293"/>
      <c r="D4834" s="280"/>
      <c r="E4834" s="280"/>
      <c r="F4834" s="280"/>
      <c r="G4834" s="293"/>
    </row>
    <row r="4835" spans="3:7" x14ac:dyDescent="0.2">
      <c r="C4835" s="293"/>
      <c r="D4835" s="280"/>
      <c r="E4835" s="280"/>
      <c r="F4835" s="280"/>
      <c r="G4835" s="293"/>
    </row>
    <row r="4836" spans="3:7" x14ac:dyDescent="0.2">
      <c r="C4836" s="293"/>
      <c r="D4836" s="280"/>
      <c r="E4836" s="280"/>
      <c r="F4836" s="280"/>
      <c r="G4836" s="293"/>
    </row>
    <row r="4837" spans="3:7" x14ac:dyDescent="0.2">
      <c r="C4837" s="293"/>
      <c r="D4837" s="280"/>
      <c r="E4837" s="280"/>
      <c r="F4837" s="280"/>
      <c r="G4837" s="293"/>
    </row>
    <row r="4838" spans="3:7" x14ac:dyDescent="0.2">
      <c r="C4838" s="293"/>
      <c r="D4838" s="280"/>
      <c r="E4838" s="280"/>
      <c r="F4838" s="280"/>
      <c r="G4838" s="293"/>
    </row>
    <row r="4839" spans="3:7" x14ac:dyDescent="0.2">
      <c r="C4839" s="293"/>
      <c r="D4839" s="280"/>
      <c r="E4839" s="280"/>
      <c r="F4839" s="280"/>
      <c r="G4839" s="293"/>
    </row>
    <row r="4840" spans="3:7" x14ac:dyDescent="0.2">
      <c r="C4840" s="293"/>
      <c r="D4840" s="280"/>
      <c r="E4840" s="280"/>
      <c r="F4840" s="280"/>
      <c r="G4840" s="293"/>
    </row>
    <row r="4841" spans="3:7" x14ac:dyDescent="0.2">
      <c r="C4841" s="293"/>
      <c r="D4841" s="280"/>
      <c r="E4841" s="280"/>
      <c r="F4841" s="280"/>
      <c r="G4841" s="293"/>
    </row>
    <row r="4842" spans="3:7" x14ac:dyDescent="0.2">
      <c r="C4842" s="293"/>
      <c r="D4842" s="280"/>
      <c r="E4842" s="280"/>
      <c r="F4842" s="280"/>
      <c r="G4842" s="293"/>
    </row>
    <row r="4843" spans="3:7" x14ac:dyDescent="0.2">
      <c r="C4843" s="293"/>
      <c r="D4843" s="280"/>
      <c r="E4843" s="280"/>
      <c r="F4843" s="280"/>
      <c r="G4843" s="293"/>
    </row>
    <row r="4844" spans="3:7" x14ac:dyDescent="0.2">
      <c r="C4844" s="293"/>
      <c r="D4844" s="280"/>
      <c r="E4844" s="280"/>
      <c r="F4844" s="280"/>
      <c r="G4844" s="293"/>
    </row>
    <row r="4845" spans="3:7" x14ac:dyDescent="0.2">
      <c r="C4845" s="293"/>
      <c r="D4845" s="280"/>
      <c r="E4845" s="280"/>
      <c r="F4845" s="280"/>
      <c r="G4845" s="293"/>
    </row>
    <row r="4846" spans="3:7" x14ac:dyDescent="0.2">
      <c r="C4846" s="293"/>
      <c r="D4846" s="280"/>
      <c r="E4846" s="280"/>
      <c r="F4846" s="280"/>
      <c r="G4846" s="293"/>
    </row>
    <row r="4847" spans="3:7" x14ac:dyDescent="0.2">
      <c r="C4847" s="293"/>
      <c r="D4847" s="280"/>
      <c r="E4847" s="280"/>
      <c r="F4847" s="280"/>
      <c r="G4847" s="293"/>
    </row>
    <row r="4848" spans="3:7" x14ac:dyDescent="0.2">
      <c r="C4848" s="293"/>
      <c r="D4848" s="280"/>
      <c r="E4848" s="280"/>
      <c r="F4848" s="280"/>
      <c r="G4848" s="293"/>
    </row>
    <row r="4849" spans="3:7" x14ac:dyDescent="0.2">
      <c r="C4849" s="293"/>
      <c r="D4849" s="280"/>
      <c r="E4849" s="280"/>
      <c r="F4849" s="280"/>
      <c r="G4849" s="293"/>
    </row>
    <row r="4850" spans="3:7" x14ac:dyDescent="0.2">
      <c r="C4850" s="293"/>
      <c r="D4850" s="280"/>
      <c r="E4850" s="280"/>
      <c r="F4850" s="280"/>
      <c r="G4850" s="293"/>
    </row>
    <row r="4851" spans="3:7" x14ac:dyDescent="0.2">
      <c r="C4851" s="293"/>
      <c r="D4851" s="280"/>
      <c r="E4851" s="280"/>
      <c r="F4851" s="280"/>
      <c r="G4851" s="293"/>
    </row>
    <row r="4852" spans="3:7" x14ac:dyDescent="0.2">
      <c r="C4852" s="293"/>
      <c r="D4852" s="280"/>
      <c r="E4852" s="280"/>
      <c r="F4852" s="280"/>
      <c r="G4852" s="293"/>
    </row>
    <row r="4853" spans="3:7" x14ac:dyDescent="0.2">
      <c r="C4853" s="293"/>
      <c r="D4853" s="280"/>
      <c r="E4853" s="280"/>
      <c r="F4853" s="280"/>
      <c r="G4853" s="293"/>
    </row>
    <row r="4854" spans="3:7" x14ac:dyDescent="0.2">
      <c r="C4854" s="293"/>
      <c r="D4854" s="280"/>
      <c r="E4854" s="280"/>
      <c r="F4854" s="280"/>
      <c r="G4854" s="293"/>
    </row>
    <row r="4855" spans="3:7" x14ac:dyDescent="0.2">
      <c r="C4855" s="293"/>
      <c r="D4855" s="280"/>
      <c r="E4855" s="280"/>
      <c r="F4855" s="280"/>
      <c r="G4855" s="293"/>
    </row>
    <row r="4856" spans="3:7" x14ac:dyDescent="0.2">
      <c r="C4856" s="293"/>
      <c r="D4856" s="280"/>
      <c r="E4856" s="280"/>
      <c r="F4856" s="280"/>
      <c r="G4856" s="293"/>
    </row>
    <row r="4857" spans="3:7" x14ac:dyDescent="0.2">
      <c r="C4857" s="293"/>
      <c r="D4857" s="280"/>
      <c r="E4857" s="280"/>
      <c r="F4857" s="280"/>
      <c r="G4857" s="293"/>
    </row>
    <row r="4858" spans="3:7" x14ac:dyDescent="0.2">
      <c r="C4858" s="293"/>
      <c r="D4858" s="280"/>
      <c r="E4858" s="280"/>
      <c r="F4858" s="280"/>
      <c r="G4858" s="293"/>
    </row>
    <row r="4859" spans="3:7" x14ac:dyDescent="0.2">
      <c r="C4859" s="293"/>
      <c r="D4859" s="280"/>
      <c r="E4859" s="280"/>
      <c r="F4859" s="280"/>
      <c r="G4859" s="293"/>
    </row>
    <row r="4860" spans="3:7" x14ac:dyDescent="0.2">
      <c r="C4860" s="293"/>
      <c r="D4860" s="280"/>
      <c r="E4860" s="280"/>
      <c r="F4860" s="280"/>
      <c r="G4860" s="293"/>
    </row>
    <row r="4861" spans="3:7" x14ac:dyDescent="0.2">
      <c r="C4861" s="293"/>
      <c r="D4861" s="280"/>
      <c r="E4861" s="280"/>
      <c r="F4861" s="280"/>
      <c r="G4861" s="293"/>
    </row>
    <row r="4862" spans="3:7" x14ac:dyDescent="0.2">
      <c r="C4862" s="293"/>
      <c r="D4862" s="280"/>
      <c r="E4862" s="280"/>
      <c r="F4862" s="280"/>
      <c r="G4862" s="293"/>
    </row>
    <row r="4863" spans="3:7" x14ac:dyDescent="0.2">
      <c r="C4863" s="293"/>
      <c r="D4863" s="280"/>
      <c r="E4863" s="280"/>
      <c r="F4863" s="280"/>
      <c r="G4863" s="293"/>
    </row>
    <row r="4864" spans="3:7" x14ac:dyDescent="0.2">
      <c r="C4864" s="293"/>
      <c r="D4864" s="280"/>
      <c r="E4864" s="280"/>
      <c r="F4864" s="280"/>
      <c r="G4864" s="293"/>
    </row>
    <row r="4865" spans="3:7" x14ac:dyDescent="0.2">
      <c r="C4865" s="293"/>
      <c r="D4865" s="280"/>
      <c r="E4865" s="280"/>
      <c r="F4865" s="280"/>
      <c r="G4865" s="293"/>
    </row>
    <row r="4866" spans="3:7" x14ac:dyDescent="0.2">
      <c r="C4866" s="293"/>
      <c r="D4866" s="280"/>
      <c r="E4866" s="280"/>
      <c r="F4866" s="280"/>
      <c r="G4866" s="293"/>
    </row>
    <row r="4867" spans="3:7" x14ac:dyDescent="0.2">
      <c r="C4867" s="293"/>
      <c r="D4867" s="280"/>
      <c r="E4867" s="280"/>
      <c r="F4867" s="280"/>
      <c r="G4867" s="293"/>
    </row>
    <row r="4868" spans="3:7" x14ac:dyDescent="0.2">
      <c r="C4868" s="293"/>
      <c r="D4868" s="280"/>
      <c r="E4868" s="280"/>
      <c r="F4868" s="280"/>
      <c r="G4868" s="293"/>
    </row>
    <row r="4869" spans="3:7" x14ac:dyDescent="0.2">
      <c r="C4869" s="293"/>
      <c r="D4869" s="280"/>
      <c r="E4869" s="280"/>
      <c r="F4869" s="280"/>
      <c r="G4869" s="293"/>
    </row>
    <row r="4870" spans="3:7" x14ac:dyDescent="0.2">
      <c r="C4870" s="293"/>
      <c r="D4870" s="280"/>
      <c r="E4870" s="280"/>
      <c r="F4870" s="280"/>
      <c r="G4870" s="293"/>
    </row>
    <row r="4871" spans="3:7" x14ac:dyDescent="0.2">
      <c r="C4871" s="293"/>
      <c r="D4871" s="280"/>
      <c r="E4871" s="280"/>
      <c r="F4871" s="280"/>
      <c r="G4871" s="293"/>
    </row>
    <row r="4872" spans="3:7" x14ac:dyDescent="0.2">
      <c r="C4872" s="293"/>
      <c r="D4872" s="280"/>
      <c r="E4872" s="280"/>
      <c r="F4872" s="280"/>
      <c r="G4872" s="293"/>
    </row>
    <row r="4873" spans="3:7" x14ac:dyDescent="0.2">
      <c r="C4873" s="293"/>
      <c r="D4873" s="280"/>
      <c r="E4873" s="280"/>
      <c r="F4873" s="280"/>
      <c r="G4873" s="293"/>
    </row>
    <row r="4874" spans="3:7" x14ac:dyDescent="0.2">
      <c r="C4874" s="293"/>
      <c r="D4874" s="280"/>
      <c r="E4874" s="280"/>
      <c r="F4874" s="280"/>
      <c r="G4874" s="293"/>
    </row>
    <row r="4875" spans="3:7" x14ac:dyDescent="0.2">
      <c r="C4875" s="293"/>
      <c r="D4875" s="280"/>
      <c r="E4875" s="280"/>
      <c r="F4875" s="280"/>
      <c r="G4875" s="293"/>
    </row>
    <row r="4876" spans="3:7" x14ac:dyDescent="0.2">
      <c r="C4876" s="293"/>
      <c r="D4876" s="280"/>
      <c r="E4876" s="280"/>
      <c r="F4876" s="280"/>
      <c r="G4876" s="293"/>
    </row>
    <row r="4877" spans="3:7" x14ac:dyDescent="0.2">
      <c r="C4877" s="293"/>
      <c r="D4877" s="280"/>
      <c r="E4877" s="280"/>
      <c r="F4877" s="280"/>
      <c r="G4877" s="293"/>
    </row>
    <row r="4878" spans="3:7" x14ac:dyDescent="0.2">
      <c r="C4878" s="293"/>
      <c r="D4878" s="280"/>
      <c r="E4878" s="280"/>
      <c r="F4878" s="280"/>
      <c r="G4878" s="293"/>
    </row>
    <row r="4879" spans="3:7" x14ac:dyDescent="0.2">
      <c r="C4879" s="293"/>
      <c r="D4879" s="280"/>
      <c r="E4879" s="280"/>
      <c r="F4879" s="280"/>
      <c r="G4879" s="293"/>
    </row>
    <row r="4880" spans="3:7" x14ac:dyDescent="0.2">
      <c r="C4880" s="293"/>
      <c r="D4880" s="280"/>
      <c r="E4880" s="280"/>
      <c r="F4880" s="280"/>
      <c r="G4880" s="293"/>
    </row>
    <row r="4881" spans="3:7" x14ac:dyDescent="0.2">
      <c r="C4881" s="293"/>
      <c r="D4881" s="280"/>
      <c r="E4881" s="280"/>
      <c r="F4881" s="280"/>
      <c r="G4881" s="293"/>
    </row>
    <row r="4882" spans="3:7" x14ac:dyDescent="0.2">
      <c r="C4882" s="293"/>
      <c r="D4882" s="280"/>
      <c r="E4882" s="280"/>
      <c r="F4882" s="280"/>
      <c r="G4882" s="293"/>
    </row>
    <row r="4883" spans="3:7" x14ac:dyDescent="0.2">
      <c r="C4883" s="293"/>
      <c r="D4883" s="280"/>
      <c r="E4883" s="280"/>
      <c r="F4883" s="280"/>
      <c r="G4883" s="293"/>
    </row>
    <row r="4884" spans="3:7" x14ac:dyDescent="0.2">
      <c r="C4884" s="293"/>
      <c r="D4884" s="280"/>
      <c r="E4884" s="280"/>
      <c r="F4884" s="280"/>
      <c r="G4884" s="293"/>
    </row>
    <row r="4885" spans="3:7" x14ac:dyDescent="0.2">
      <c r="C4885" s="293"/>
      <c r="D4885" s="280"/>
      <c r="E4885" s="280"/>
      <c r="F4885" s="280"/>
      <c r="G4885" s="293"/>
    </row>
    <row r="4886" spans="3:7" x14ac:dyDescent="0.2">
      <c r="C4886" s="293"/>
      <c r="D4886" s="280"/>
      <c r="E4886" s="280"/>
      <c r="F4886" s="280"/>
      <c r="G4886" s="293"/>
    </row>
    <row r="4887" spans="3:7" x14ac:dyDescent="0.2">
      <c r="C4887" s="293"/>
      <c r="D4887" s="280"/>
      <c r="E4887" s="280"/>
      <c r="F4887" s="280"/>
      <c r="G4887" s="293"/>
    </row>
    <row r="4888" spans="3:7" x14ac:dyDescent="0.2">
      <c r="C4888" s="293"/>
      <c r="D4888" s="280"/>
      <c r="E4888" s="280"/>
      <c r="F4888" s="280"/>
      <c r="G4888" s="293"/>
    </row>
    <row r="4889" spans="3:7" x14ac:dyDescent="0.2">
      <c r="C4889" s="293"/>
      <c r="D4889" s="280"/>
      <c r="E4889" s="280"/>
      <c r="F4889" s="280"/>
      <c r="G4889" s="293"/>
    </row>
    <row r="4890" spans="3:7" x14ac:dyDescent="0.2">
      <c r="C4890" s="293"/>
      <c r="D4890" s="280"/>
      <c r="E4890" s="280"/>
      <c r="F4890" s="280"/>
      <c r="G4890" s="293"/>
    </row>
    <row r="4891" spans="3:7" x14ac:dyDescent="0.2">
      <c r="C4891" s="293"/>
      <c r="D4891" s="280"/>
      <c r="E4891" s="280"/>
      <c r="F4891" s="280"/>
      <c r="G4891" s="293"/>
    </row>
    <row r="4892" spans="3:7" x14ac:dyDescent="0.2">
      <c r="C4892" s="293"/>
      <c r="D4892" s="280"/>
      <c r="E4892" s="280"/>
      <c r="F4892" s="280"/>
      <c r="G4892" s="293"/>
    </row>
    <row r="4893" spans="3:7" x14ac:dyDescent="0.2">
      <c r="C4893" s="293"/>
      <c r="D4893" s="280"/>
      <c r="E4893" s="280"/>
      <c r="F4893" s="280"/>
      <c r="G4893" s="293"/>
    </row>
    <row r="4894" spans="3:7" x14ac:dyDescent="0.2">
      <c r="C4894" s="293"/>
      <c r="D4894" s="280"/>
      <c r="E4894" s="280"/>
      <c r="F4894" s="280"/>
      <c r="G4894" s="293"/>
    </row>
    <row r="4895" spans="3:7" x14ac:dyDescent="0.2">
      <c r="C4895" s="293"/>
      <c r="D4895" s="280"/>
      <c r="E4895" s="280"/>
      <c r="F4895" s="280"/>
      <c r="G4895" s="293"/>
    </row>
    <row r="4896" spans="3:7" x14ac:dyDescent="0.2">
      <c r="C4896" s="293"/>
      <c r="D4896" s="280"/>
      <c r="E4896" s="280"/>
      <c r="F4896" s="280"/>
      <c r="G4896" s="293"/>
    </row>
    <row r="4897" spans="3:7" x14ac:dyDescent="0.2">
      <c r="C4897" s="293"/>
      <c r="D4897" s="280"/>
      <c r="E4897" s="280"/>
      <c r="F4897" s="280"/>
      <c r="G4897" s="293"/>
    </row>
    <row r="4898" spans="3:7" x14ac:dyDescent="0.2">
      <c r="C4898" s="293"/>
      <c r="D4898" s="280"/>
      <c r="E4898" s="280"/>
      <c r="F4898" s="280"/>
      <c r="G4898" s="293"/>
    </row>
    <row r="4899" spans="3:7" x14ac:dyDescent="0.2">
      <c r="C4899" s="293"/>
      <c r="D4899" s="280"/>
      <c r="E4899" s="280"/>
      <c r="F4899" s="280"/>
      <c r="G4899" s="293"/>
    </row>
    <row r="4900" spans="3:7" x14ac:dyDescent="0.2">
      <c r="C4900" s="293"/>
      <c r="D4900" s="280"/>
      <c r="E4900" s="280"/>
      <c r="F4900" s="280"/>
      <c r="G4900" s="293"/>
    </row>
    <row r="4901" spans="3:7" x14ac:dyDescent="0.2">
      <c r="C4901" s="293"/>
      <c r="D4901" s="280"/>
      <c r="E4901" s="280"/>
      <c r="F4901" s="280"/>
      <c r="G4901" s="293"/>
    </row>
    <row r="4902" spans="3:7" x14ac:dyDescent="0.2">
      <c r="C4902" s="293"/>
      <c r="D4902" s="280"/>
      <c r="E4902" s="280"/>
      <c r="F4902" s="280"/>
      <c r="G4902" s="293"/>
    </row>
    <row r="4903" spans="3:7" x14ac:dyDescent="0.2">
      <c r="C4903" s="293"/>
      <c r="D4903" s="280"/>
      <c r="E4903" s="280"/>
      <c r="F4903" s="280"/>
      <c r="G4903" s="293"/>
    </row>
    <row r="4904" spans="3:7" x14ac:dyDescent="0.2">
      <c r="C4904" s="293"/>
      <c r="D4904" s="280"/>
      <c r="E4904" s="280"/>
      <c r="F4904" s="280"/>
      <c r="G4904" s="293"/>
    </row>
    <row r="4905" spans="3:7" x14ac:dyDescent="0.2">
      <c r="C4905" s="293"/>
      <c r="D4905" s="280"/>
      <c r="E4905" s="280"/>
      <c r="F4905" s="280"/>
      <c r="G4905" s="293"/>
    </row>
    <row r="4906" spans="3:7" x14ac:dyDescent="0.2">
      <c r="C4906" s="293"/>
      <c r="D4906" s="280"/>
      <c r="E4906" s="280"/>
      <c r="F4906" s="280"/>
      <c r="G4906" s="293"/>
    </row>
    <row r="4907" spans="3:7" x14ac:dyDescent="0.2">
      <c r="C4907" s="293"/>
      <c r="D4907" s="280"/>
      <c r="E4907" s="280"/>
      <c r="F4907" s="280"/>
      <c r="G4907" s="293"/>
    </row>
    <row r="4908" spans="3:7" x14ac:dyDescent="0.2">
      <c r="C4908" s="293"/>
      <c r="D4908" s="280"/>
      <c r="E4908" s="280"/>
      <c r="F4908" s="280"/>
      <c r="G4908" s="293"/>
    </row>
    <row r="4909" spans="3:7" x14ac:dyDescent="0.2">
      <c r="C4909" s="293"/>
      <c r="D4909" s="280"/>
      <c r="E4909" s="280"/>
      <c r="F4909" s="280"/>
      <c r="G4909" s="293"/>
    </row>
    <row r="4910" spans="3:7" x14ac:dyDescent="0.2">
      <c r="C4910" s="293"/>
      <c r="D4910" s="280"/>
      <c r="E4910" s="280"/>
      <c r="F4910" s="280"/>
      <c r="G4910" s="293"/>
    </row>
    <row r="4911" spans="3:7" x14ac:dyDescent="0.2">
      <c r="C4911" s="293"/>
      <c r="D4911" s="280"/>
      <c r="E4911" s="280"/>
      <c r="F4911" s="280"/>
      <c r="G4911" s="293"/>
    </row>
    <row r="4912" spans="3:7" x14ac:dyDescent="0.2">
      <c r="C4912" s="293"/>
      <c r="D4912" s="280"/>
      <c r="E4912" s="280"/>
      <c r="F4912" s="280"/>
      <c r="G4912" s="293"/>
    </row>
    <row r="4913" spans="3:7" x14ac:dyDescent="0.2">
      <c r="C4913" s="293"/>
      <c r="D4913" s="280"/>
      <c r="E4913" s="280"/>
      <c r="F4913" s="280"/>
      <c r="G4913" s="293"/>
    </row>
    <row r="4914" spans="3:7" x14ac:dyDescent="0.2">
      <c r="C4914" s="293"/>
      <c r="D4914" s="280"/>
      <c r="E4914" s="280"/>
      <c r="F4914" s="280"/>
      <c r="G4914" s="293"/>
    </row>
    <row r="4915" spans="3:7" x14ac:dyDescent="0.2">
      <c r="C4915" s="293"/>
      <c r="D4915" s="280"/>
      <c r="E4915" s="280"/>
      <c r="F4915" s="280"/>
      <c r="G4915" s="293"/>
    </row>
    <row r="4916" spans="3:7" x14ac:dyDescent="0.2">
      <c r="C4916" s="293"/>
      <c r="D4916" s="280"/>
      <c r="E4916" s="280"/>
      <c r="F4916" s="280"/>
      <c r="G4916" s="293"/>
    </row>
    <row r="4917" spans="3:7" x14ac:dyDescent="0.2">
      <c r="C4917" s="293"/>
      <c r="D4917" s="280"/>
      <c r="E4917" s="280"/>
      <c r="F4917" s="280"/>
      <c r="G4917" s="293"/>
    </row>
    <row r="4918" spans="3:7" x14ac:dyDescent="0.2">
      <c r="C4918" s="293"/>
      <c r="D4918" s="280"/>
      <c r="E4918" s="280"/>
      <c r="F4918" s="280"/>
      <c r="G4918" s="293"/>
    </row>
    <row r="4919" spans="3:7" x14ac:dyDescent="0.2">
      <c r="C4919" s="293"/>
      <c r="D4919" s="280"/>
      <c r="E4919" s="280"/>
      <c r="F4919" s="280"/>
      <c r="G4919" s="293"/>
    </row>
    <row r="4920" spans="3:7" x14ac:dyDescent="0.2">
      <c r="C4920" s="293"/>
      <c r="D4920" s="280"/>
      <c r="E4920" s="280"/>
      <c r="F4920" s="280"/>
      <c r="G4920" s="293"/>
    </row>
    <row r="4921" spans="3:7" x14ac:dyDescent="0.2">
      <c r="C4921" s="293"/>
      <c r="D4921" s="280"/>
      <c r="E4921" s="280"/>
      <c r="F4921" s="280"/>
      <c r="G4921" s="293"/>
    </row>
    <row r="4922" spans="3:7" x14ac:dyDescent="0.2">
      <c r="C4922" s="293"/>
      <c r="D4922" s="280"/>
      <c r="E4922" s="280"/>
      <c r="F4922" s="280"/>
      <c r="G4922" s="293"/>
    </row>
    <row r="4923" spans="3:7" x14ac:dyDescent="0.2">
      <c r="C4923" s="293"/>
      <c r="D4923" s="280"/>
      <c r="E4923" s="280"/>
      <c r="F4923" s="280"/>
      <c r="G4923" s="293"/>
    </row>
    <row r="4924" spans="3:7" x14ac:dyDescent="0.2">
      <c r="C4924" s="293"/>
      <c r="D4924" s="280"/>
      <c r="E4924" s="280"/>
      <c r="F4924" s="280"/>
      <c r="G4924" s="293"/>
    </row>
    <row r="4925" spans="3:7" x14ac:dyDescent="0.2">
      <c r="C4925" s="293"/>
      <c r="D4925" s="280"/>
      <c r="E4925" s="280"/>
      <c r="F4925" s="280"/>
      <c r="G4925" s="293"/>
    </row>
    <row r="4926" spans="3:7" x14ac:dyDescent="0.2">
      <c r="C4926" s="293"/>
      <c r="D4926" s="280"/>
      <c r="E4926" s="280"/>
      <c r="F4926" s="280"/>
      <c r="G4926" s="293"/>
    </row>
    <row r="4927" spans="3:7" x14ac:dyDescent="0.2">
      <c r="C4927" s="293"/>
      <c r="D4927" s="280"/>
      <c r="E4927" s="280"/>
      <c r="F4927" s="280"/>
      <c r="G4927" s="293"/>
    </row>
    <row r="4928" spans="3:7" x14ac:dyDescent="0.2">
      <c r="C4928" s="293"/>
      <c r="D4928" s="280"/>
      <c r="E4928" s="280"/>
      <c r="F4928" s="280"/>
      <c r="G4928" s="293"/>
    </row>
    <row r="4929" spans="3:7" x14ac:dyDescent="0.2">
      <c r="C4929" s="293"/>
      <c r="D4929" s="280"/>
      <c r="E4929" s="280"/>
      <c r="F4929" s="280"/>
      <c r="G4929" s="293"/>
    </row>
    <row r="4930" spans="3:7" x14ac:dyDescent="0.2">
      <c r="C4930" s="293"/>
      <c r="D4930" s="280"/>
      <c r="E4930" s="280"/>
      <c r="F4930" s="280"/>
      <c r="G4930" s="293"/>
    </row>
    <row r="4931" spans="3:7" x14ac:dyDescent="0.2">
      <c r="C4931" s="293"/>
      <c r="D4931" s="280"/>
      <c r="E4931" s="280"/>
      <c r="F4931" s="280"/>
      <c r="G4931" s="293"/>
    </row>
    <row r="4932" spans="3:7" x14ac:dyDescent="0.2">
      <c r="C4932" s="293"/>
      <c r="D4932" s="280"/>
      <c r="E4932" s="280"/>
      <c r="F4932" s="280"/>
      <c r="G4932" s="293"/>
    </row>
    <row r="4933" spans="3:7" x14ac:dyDescent="0.2">
      <c r="C4933" s="293"/>
      <c r="D4933" s="280"/>
      <c r="E4933" s="280"/>
      <c r="F4933" s="280"/>
      <c r="G4933" s="293"/>
    </row>
    <row r="4934" spans="3:7" x14ac:dyDescent="0.2">
      <c r="C4934" s="293"/>
      <c r="D4934" s="280"/>
      <c r="E4934" s="280"/>
      <c r="F4934" s="280"/>
      <c r="G4934" s="293"/>
    </row>
    <row r="4935" spans="3:7" x14ac:dyDescent="0.2">
      <c r="C4935" s="293"/>
      <c r="D4935" s="280"/>
      <c r="E4935" s="280"/>
      <c r="F4935" s="280"/>
      <c r="G4935" s="293"/>
    </row>
    <row r="4936" spans="3:7" x14ac:dyDescent="0.2">
      <c r="C4936" s="293"/>
      <c r="D4936" s="280"/>
      <c r="E4936" s="280"/>
      <c r="F4936" s="280"/>
      <c r="G4936" s="293"/>
    </row>
    <row r="4937" spans="3:7" x14ac:dyDescent="0.2">
      <c r="C4937" s="293"/>
      <c r="D4937" s="280"/>
      <c r="E4937" s="280"/>
      <c r="F4937" s="280"/>
      <c r="G4937" s="293"/>
    </row>
    <row r="4938" spans="3:7" x14ac:dyDescent="0.2">
      <c r="C4938" s="293"/>
      <c r="D4938" s="280"/>
      <c r="E4938" s="280"/>
      <c r="F4938" s="280"/>
      <c r="G4938" s="293"/>
    </row>
    <row r="4939" spans="3:7" x14ac:dyDescent="0.2">
      <c r="C4939" s="293"/>
      <c r="D4939" s="280"/>
      <c r="E4939" s="280"/>
      <c r="F4939" s="280"/>
      <c r="G4939" s="293"/>
    </row>
    <row r="4940" spans="3:7" x14ac:dyDescent="0.2">
      <c r="C4940" s="293"/>
      <c r="D4940" s="280"/>
      <c r="E4940" s="280"/>
      <c r="F4940" s="280"/>
      <c r="G4940" s="293"/>
    </row>
    <row r="4941" spans="3:7" x14ac:dyDescent="0.2">
      <c r="C4941" s="293"/>
      <c r="D4941" s="280"/>
      <c r="E4941" s="280"/>
      <c r="F4941" s="280"/>
      <c r="G4941" s="293"/>
    </row>
    <row r="4942" spans="3:7" x14ac:dyDescent="0.2">
      <c r="C4942" s="293"/>
      <c r="D4942" s="280"/>
      <c r="E4942" s="280"/>
      <c r="F4942" s="280"/>
      <c r="G4942" s="293"/>
    </row>
    <row r="4943" spans="3:7" x14ac:dyDescent="0.2">
      <c r="C4943" s="293"/>
      <c r="D4943" s="280"/>
      <c r="E4943" s="280"/>
      <c r="F4943" s="280"/>
      <c r="G4943" s="293"/>
    </row>
    <row r="4944" spans="3:7" x14ac:dyDescent="0.2">
      <c r="C4944" s="293"/>
      <c r="D4944" s="280"/>
      <c r="E4944" s="280"/>
      <c r="F4944" s="280"/>
      <c r="G4944" s="293"/>
    </row>
    <row r="4945" spans="3:7" x14ac:dyDescent="0.2">
      <c r="C4945" s="293"/>
      <c r="D4945" s="280"/>
      <c r="E4945" s="280"/>
      <c r="F4945" s="280"/>
      <c r="G4945" s="293"/>
    </row>
    <row r="4946" spans="3:7" x14ac:dyDescent="0.2">
      <c r="C4946" s="293"/>
      <c r="D4946" s="280"/>
      <c r="E4946" s="280"/>
      <c r="F4946" s="280"/>
      <c r="G4946" s="293"/>
    </row>
    <row r="4947" spans="3:7" x14ac:dyDescent="0.2">
      <c r="C4947" s="293"/>
      <c r="D4947" s="280"/>
      <c r="E4947" s="280"/>
      <c r="F4947" s="280"/>
      <c r="G4947" s="293"/>
    </row>
    <row r="4948" spans="3:7" x14ac:dyDescent="0.2">
      <c r="C4948" s="293"/>
      <c r="D4948" s="280"/>
      <c r="E4948" s="280"/>
      <c r="F4948" s="280"/>
      <c r="G4948" s="293"/>
    </row>
    <row r="4949" spans="3:7" x14ac:dyDescent="0.2">
      <c r="C4949" s="293"/>
      <c r="D4949" s="280"/>
      <c r="E4949" s="280"/>
      <c r="F4949" s="280"/>
      <c r="G4949" s="293"/>
    </row>
    <row r="4950" spans="3:7" x14ac:dyDescent="0.2">
      <c r="C4950" s="293"/>
      <c r="D4950" s="280"/>
      <c r="E4950" s="280"/>
      <c r="F4950" s="280"/>
      <c r="G4950" s="293"/>
    </row>
    <row r="4951" spans="3:7" x14ac:dyDescent="0.2">
      <c r="C4951" s="293"/>
      <c r="D4951" s="280"/>
      <c r="E4951" s="280"/>
      <c r="F4951" s="280"/>
      <c r="G4951" s="293"/>
    </row>
    <row r="4952" spans="3:7" x14ac:dyDescent="0.2">
      <c r="C4952" s="293"/>
      <c r="D4952" s="280"/>
      <c r="E4952" s="280"/>
      <c r="F4952" s="280"/>
      <c r="G4952" s="293"/>
    </row>
    <row r="4953" spans="3:7" x14ac:dyDescent="0.2">
      <c r="C4953" s="293"/>
      <c r="D4953" s="280"/>
      <c r="E4953" s="280"/>
      <c r="F4953" s="280"/>
      <c r="G4953" s="293"/>
    </row>
    <row r="4954" spans="3:7" x14ac:dyDescent="0.2">
      <c r="C4954" s="293"/>
      <c r="D4954" s="280"/>
      <c r="E4954" s="280"/>
      <c r="F4954" s="280"/>
      <c r="G4954" s="293"/>
    </row>
    <row r="4955" spans="3:7" x14ac:dyDescent="0.2">
      <c r="C4955" s="293"/>
      <c r="D4955" s="280"/>
      <c r="E4955" s="280"/>
      <c r="F4955" s="280"/>
      <c r="G4955" s="293"/>
    </row>
    <row r="4956" spans="3:7" x14ac:dyDescent="0.2">
      <c r="C4956" s="293"/>
      <c r="D4956" s="280"/>
      <c r="E4956" s="280"/>
      <c r="F4956" s="280"/>
      <c r="G4956" s="293"/>
    </row>
    <row r="4957" spans="3:7" x14ac:dyDescent="0.2">
      <c r="C4957" s="293"/>
      <c r="D4957" s="280"/>
      <c r="E4957" s="280"/>
      <c r="F4957" s="280"/>
      <c r="G4957" s="293"/>
    </row>
    <row r="4958" spans="3:7" x14ac:dyDescent="0.2">
      <c r="C4958" s="293"/>
      <c r="D4958" s="280"/>
      <c r="E4958" s="280"/>
      <c r="F4958" s="280"/>
      <c r="G4958" s="293"/>
    </row>
    <row r="4959" spans="3:7" x14ac:dyDescent="0.2">
      <c r="C4959" s="293"/>
      <c r="D4959" s="280"/>
      <c r="E4959" s="280"/>
      <c r="F4959" s="280"/>
      <c r="G4959" s="293"/>
    </row>
    <row r="4960" spans="3:7" x14ac:dyDescent="0.2">
      <c r="C4960" s="293"/>
      <c r="D4960" s="280"/>
      <c r="E4960" s="280"/>
      <c r="F4960" s="280"/>
      <c r="G4960" s="293"/>
    </row>
    <row r="4961" spans="3:7" x14ac:dyDescent="0.2">
      <c r="C4961" s="293"/>
      <c r="D4961" s="280"/>
      <c r="E4961" s="280"/>
      <c r="F4961" s="280"/>
      <c r="G4961" s="293"/>
    </row>
    <row r="4962" spans="3:7" x14ac:dyDescent="0.2">
      <c r="C4962" s="293"/>
      <c r="D4962" s="280"/>
      <c r="E4962" s="280"/>
      <c r="F4962" s="280"/>
      <c r="G4962" s="293"/>
    </row>
    <row r="4963" spans="3:7" x14ac:dyDescent="0.2">
      <c r="C4963" s="293"/>
      <c r="D4963" s="280"/>
      <c r="E4963" s="280"/>
      <c r="F4963" s="280"/>
      <c r="G4963" s="293"/>
    </row>
    <row r="4964" spans="3:7" x14ac:dyDescent="0.2">
      <c r="C4964" s="293"/>
      <c r="D4964" s="280"/>
      <c r="E4964" s="280"/>
      <c r="F4964" s="280"/>
      <c r="G4964" s="293"/>
    </row>
    <row r="4965" spans="3:7" x14ac:dyDescent="0.2">
      <c r="C4965" s="293"/>
      <c r="D4965" s="280"/>
      <c r="E4965" s="280"/>
      <c r="F4965" s="280"/>
      <c r="G4965" s="293"/>
    </row>
    <row r="4966" spans="3:7" x14ac:dyDescent="0.2">
      <c r="C4966" s="293"/>
      <c r="D4966" s="280"/>
      <c r="E4966" s="280"/>
      <c r="F4966" s="280"/>
      <c r="G4966" s="293"/>
    </row>
    <row r="4967" spans="3:7" x14ac:dyDescent="0.2">
      <c r="C4967" s="293"/>
      <c r="D4967" s="280"/>
      <c r="E4967" s="280"/>
      <c r="F4967" s="280"/>
      <c r="G4967" s="293"/>
    </row>
    <row r="4968" spans="3:7" x14ac:dyDescent="0.2">
      <c r="C4968" s="293"/>
      <c r="D4968" s="280"/>
      <c r="E4968" s="280"/>
      <c r="F4968" s="280"/>
      <c r="G4968" s="293"/>
    </row>
    <row r="4969" spans="3:7" x14ac:dyDescent="0.2">
      <c r="C4969" s="293"/>
      <c r="D4969" s="280"/>
      <c r="E4969" s="280"/>
      <c r="F4969" s="280"/>
      <c r="G4969" s="293"/>
    </row>
    <row r="4970" spans="3:7" x14ac:dyDescent="0.2">
      <c r="C4970" s="293"/>
      <c r="D4970" s="280"/>
      <c r="E4970" s="280"/>
      <c r="F4970" s="280"/>
      <c r="G4970" s="293"/>
    </row>
    <row r="4971" spans="3:7" x14ac:dyDescent="0.2">
      <c r="C4971" s="293"/>
      <c r="D4971" s="280"/>
      <c r="E4971" s="280"/>
      <c r="F4971" s="280"/>
      <c r="G4971" s="293"/>
    </row>
    <row r="4972" spans="3:7" x14ac:dyDescent="0.2">
      <c r="C4972" s="293"/>
      <c r="D4972" s="280"/>
      <c r="E4972" s="280"/>
      <c r="F4972" s="280"/>
      <c r="G4972" s="293"/>
    </row>
    <row r="4973" spans="3:7" x14ac:dyDescent="0.2">
      <c r="C4973" s="293"/>
      <c r="D4973" s="280"/>
      <c r="E4973" s="280"/>
      <c r="F4973" s="280"/>
      <c r="G4973" s="293"/>
    </row>
    <row r="4974" spans="3:7" x14ac:dyDescent="0.2">
      <c r="C4974" s="293"/>
      <c r="D4974" s="280"/>
      <c r="E4974" s="280"/>
      <c r="F4974" s="280"/>
      <c r="G4974" s="293"/>
    </row>
    <row r="4975" spans="3:7" x14ac:dyDescent="0.2">
      <c r="C4975" s="293"/>
      <c r="D4975" s="280"/>
      <c r="E4975" s="280"/>
      <c r="F4975" s="280"/>
      <c r="G4975" s="293"/>
    </row>
    <row r="4976" spans="3:7" x14ac:dyDescent="0.2">
      <c r="C4976" s="293"/>
      <c r="D4976" s="280"/>
      <c r="E4976" s="280"/>
      <c r="F4976" s="280"/>
      <c r="G4976" s="293"/>
    </row>
    <row r="4977" spans="3:7" x14ac:dyDescent="0.2">
      <c r="C4977" s="293"/>
      <c r="D4977" s="280"/>
      <c r="E4977" s="280"/>
      <c r="F4977" s="280"/>
      <c r="G4977" s="293"/>
    </row>
    <row r="4978" spans="3:7" x14ac:dyDescent="0.2">
      <c r="C4978" s="293"/>
      <c r="D4978" s="280"/>
      <c r="E4978" s="280"/>
      <c r="F4978" s="280"/>
      <c r="G4978" s="293"/>
    </row>
    <row r="4979" spans="3:7" x14ac:dyDescent="0.2">
      <c r="C4979" s="293"/>
      <c r="D4979" s="280"/>
      <c r="E4979" s="280"/>
      <c r="F4979" s="280"/>
      <c r="G4979" s="293"/>
    </row>
    <row r="4980" spans="3:7" x14ac:dyDescent="0.2">
      <c r="C4980" s="293"/>
      <c r="D4980" s="280"/>
      <c r="E4980" s="280"/>
      <c r="F4980" s="280"/>
      <c r="G4980" s="293"/>
    </row>
    <row r="4981" spans="3:7" x14ac:dyDescent="0.2">
      <c r="C4981" s="293"/>
      <c r="D4981" s="280"/>
      <c r="E4981" s="280"/>
      <c r="F4981" s="280"/>
      <c r="G4981" s="293"/>
    </row>
    <row r="4982" spans="3:7" x14ac:dyDescent="0.2">
      <c r="C4982" s="293"/>
      <c r="D4982" s="280"/>
      <c r="E4982" s="280"/>
      <c r="F4982" s="280"/>
      <c r="G4982" s="293"/>
    </row>
    <row r="4983" spans="3:7" x14ac:dyDescent="0.2">
      <c r="C4983" s="293"/>
      <c r="D4983" s="280"/>
      <c r="E4983" s="280"/>
      <c r="F4983" s="280"/>
      <c r="G4983" s="293"/>
    </row>
    <row r="4984" spans="3:7" x14ac:dyDescent="0.2">
      <c r="C4984" s="293"/>
      <c r="D4984" s="280"/>
      <c r="E4984" s="280"/>
      <c r="F4984" s="280"/>
      <c r="G4984" s="293"/>
    </row>
    <row r="4985" spans="3:7" x14ac:dyDescent="0.2">
      <c r="C4985" s="293"/>
      <c r="D4985" s="280"/>
      <c r="E4985" s="280"/>
      <c r="F4985" s="280"/>
      <c r="G4985" s="293"/>
    </row>
    <row r="4986" spans="3:7" x14ac:dyDescent="0.2">
      <c r="C4986" s="293"/>
      <c r="D4986" s="280"/>
      <c r="E4986" s="280"/>
      <c r="F4986" s="280"/>
      <c r="G4986" s="293"/>
    </row>
    <row r="4987" spans="3:7" x14ac:dyDescent="0.2">
      <c r="C4987" s="293"/>
      <c r="D4987" s="280"/>
      <c r="E4987" s="280"/>
      <c r="F4987" s="280"/>
      <c r="G4987" s="293"/>
    </row>
    <row r="4988" spans="3:7" x14ac:dyDescent="0.2">
      <c r="C4988" s="293"/>
      <c r="D4988" s="280"/>
      <c r="E4988" s="280"/>
      <c r="F4988" s="280"/>
      <c r="G4988" s="293"/>
    </row>
    <row r="4989" spans="3:7" x14ac:dyDescent="0.2">
      <c r="C4989" s="293"/>
      <c r="D4989" s="280"/>
      <c r="E4989" s="280"/>
      <c r="F4989" s="280"/>
      <c r="G4989" s="293"/>
    </row>
    <row r="4990" spans="3:7" x14ac:dyDescent="0.2">
      <c r="C4990" s="293"/>
      <c r="D4990" s="280"/>
      <c r="E4990" s="280"/>
      <c r="F4990" s="280"/>
      <c r="G4990" s="293"/>
    </row>
    <row r="4991" spans="3:7" x14ac:dyDescent="0.2">
      <c r="C4991" s="293"/>
      <c r="D4991" s="280"/>
      <c r="E4991" s="280"/>
      <c r="F4991" s="280"/>
      <c r="G4991" s="293"/>
    </row>
    <row r="4992" spans="3:7" x14ac:dyDescent="0.2">
      <c r="C4992" s="293"/>
      <c r="D4992" s="280"/>
      <c r="E4992" s="280"/>
      <c r="F4992" s="280"/>
      <c r="G4992" s="293"/>
    </row>
    <row r="4993" spans="3:7" x14ac:dyDescent="0.2">
      <c r="C4993" s="293"/>
      <c r="D4993" s="280"/>
      <c r="E4993" s="280"/>
      <c r="F4993" s="280"/>
      <c r="G4993" s="293"/>
    </row>
    <row r="4994" spans="3:7" x14ac:dyDescent="0.2">
      <c r="C4994" s="293"/>
      <c r="D4994" s="280"/>
      <c r="E4994" s="280"/>
      <c r="F4994" s="280"/>
      <c r="G4994" s="293"/>
    </row>
    <row r="4995" spans="3:7" x14ac:dyDescent="0.2">
      <c r="C4995" s="293"/>
      <c r="D4995" s="280"/>
      <c r="E4995" s="280"/>
      <c r="F4995" s="280"/>
      <c r="G4995" s="293"/>
    </row>
    <row r="4996" spans="3:7" x14ac:dyDescent="0.2">
      <c r="C4996" s="293"/>
      <c r="D4996" s="280"/>
      <c r="E4996" s="280"/>
      <c r="F4996" s="280"/>
      <c r="G4996" s="293"/>
    </row>
    <row r="4997" spans="3:7" x14ac:dyDescent="0.2">
      <c r="C4997" s="293"/>
      <c r="D4997" s="280"/>
      <c r="E4997" s="280"/>
      <c r="F4997" s="280"/>
      <c r="G4997" s="293"/>
    </row>
    <row r="4998" spans="3:7" x14ac:dyDescent="0.2">
      <c r="C4998" s="293"/>
      <c r="D4998" s="280"/>
      <c r="E4998" s="280"/>
      <c r="F4998" s="280"/>
      <c r="G4998" s="293"/>
    </row>
    <row r="4999" spans="3:7" x14ac:dyDescent="0.2">
      <c r="C4999" s="293"/>
      <c r="D4999" s="280"/>
      <c r="E4999" s="280"/>
      <c r="F4999" s="280"/>
      <c r="G4999" s="293"/>
    </row>
    <row r="5000" spans="3:7" x14ac:dyDescent="0.2">
      <c r="C5000" s="293"/>
      <c r="D5000" s="280"/>
      <c r="E5000" s="280"/>
      <c r="F5000" s="280"/>
      <c r="G5000" s="293"/>
    </row>
    <row r="5001" spans="3:7" x14ac:dyDescent="0.2">
      <c r="C5001" s="293"/>
      <c r="D5001" s="280"/>
      <c r="E5001" s="280"/>
      <c r="F5001" s="280"/>
      <c r="G5001" s="293"/>
    </row>
    <row r="5002" spans="3:7" x14ac:dyDescent="0.2">
      <c r="C5002" s="293"/>
      <c r="D5002" s="280"/>
      <c r="E5002" s="280"/>
      <c r="F5002" s="280"/>
      <c r="G5002" s="293"/>
    </row>
    <row r="5003" spans="3:7" x14ac:dyDescent="0.2">
      <c r="C5003" s="293"/>
      <c r="D5003" s="280"/>
      <c r="E5003" s="280"/>
      <c r="F5003" s="280"/>
      <c r="G5003" s="293"/>
    </row>
    <row r="5004" spans="3:7" x14ac:dyDescent="0.2">
      <c r="C5004" s="293"/>
      <c r="D5004" s="280"/>
      <c r="E5004" s="280"/>
      <c r="F5004" s="280"/>
      <c r="G5004" s="293"/>
    </row>
    <row r="5005" spans="3:7" x14ac:dyDescent="0.2">
      <c r="C5005" s="293"/>
      <c r="D5005" s="280"/>
      <c r="E5005" s="280"/>
      <c r="F5005" s="280"/>
      <c r="G5005" s="293"/>
    </row>
    <row r="5006" spans="3:7" x14ac:dyDescent="0.2">
      <c r="C5006" s="293"/>
      <c r="D5006" s="280"/>
      <c r="E5006" s="280"/>
      <c r="F5006" s="280"/>
      <c r="G5006" s="293"/>
    </row>
    <row r="5007" spans="3:7" x14ac:dyDescent="0.2">
      <c r="C5007" s="293"/>
      <c r="D5007" s="280"/>
      <c r="E5007" s="280"/>
      <c r="F5007" s="280"/>
      <c r="G5007" s="293"/>
    </row>
    <row r="5008" spans="3:7" x14ac:dyDescent="0.2">
      <c r="C5008" s="293"/>
      <c r="D5008" s="280"/>
      <c r="E5008" s="280"/>
      <c r="F5008" s="280"/>
      <c r="G5008" s="293"/>
    </row>
    <row r="5009" spans="3:7" x14ac:dyDescent="0.2">
      <c r="C5009" s="293"/>
      <c r="D5009" s="280"/>
      <c r="E5009" s="280"/>
      <c r="F5009" s="280"/>
      <c r="G5009" s="293"/>
    </row>
    <row r="5010" spans="3:7" x14ac:dyDescent="0.2">
      <c r="C5010" s="293"/>
      <c r="D5010" s="280"/>
      <c r="E5010" s="280"/>
      <c r="F5010" s="280"/>
      <c r="G5010" s="293"/>
    </row>
    <row r="5011" spans="3:7" x14ac:dyDescent="0.2">
      <c r="C5011" s="293"/>
      <c r="D5011" s="280"/>
      <c r="E5011" s="280"/>
      <c r="F5011" s="280"/>
      <c r="G5011" s="293"/>
    </row>
    <row r="5012" spans="3:7" x14ac:dyDescent="0.2">
      <c r="C5012" s="293"/>
      <c r="D5012" s="280"/>
      <c r="E5012" s="280"/>
      <c r="F5012" s="280"/>
      <c r="G5012" s="293"/>
    </row>
    <row r="5013" spans="3:7" x14ac:dyDescent="0.2">
      <c r="C5013" s="293"/>
      <c r="D5013" s="280"/>
      <c r="E5013" s="280"/>
      <c r="F5013" s="280"/>
      <c r="G5013" s="293"/>
    </row>
    <row r="5014" spans="3:7" x14ac:dyDescent="0.2">
      <c r="C5014" s="293"/>
      <c r="D5014" s="280"/>
      <c r="E5014" s="280"/>
      <c r="F5014" s="280"/>
      <c r="G5014" s="293"/>
    </row>
    <row r="5015" spans="3:7" x14ac:dyDescent="0.2">
      <c r="C5015" s="293"/>
      <c r="D5015" s="280"/>
      <c r="E5015" s="280"/>
      <c r="F5015" s="280"/>
      <c r="G5015" s="293"/>
    </row>
    <row r="5016" spans="3:7" x14ac:dyDescent="0.2">
      <c r="C5016" s="293"/>
      <c r="D5016" s="280"/>
      <c r="E5016" s="280"/>
      <c r="F5016" s="280"/>
      <c r="G5016" s="293"/>
    </row>
    <row r="5017" spans="3:7" x14ac:dyDescent="0.2">
      <c r="C5017" s="293"/>
      <c r="D5017" s="280"/>
      <c r="E5017" s="280"/>
      <c r="F5017" s="280"/>
      <c r="G5017" s="293"/>
    </row>
    <row r="5018" spans="3:7" x14ac:dyDescent="0.2">
      <c r="C5018" s="293"/>
      <c r="D5018" s="280"/>
      <c r="E5018" s="280"/>
      <c r="F5018" s="280"/>
      <c r="G5018" s="293"/>
    </row>
    <row r="5019" spans="3:7" x14ac:dyDescent="0.2">
      <c r="C5019" s="293"/>
      <c r="D5019" s="280"/>
      <c r="E5019" s="280"/>
      <c r="F5019" s="280"/>
      <c r="G5019" s="293"/>
    </row>
    <row r="5020" spans="3:7" x14ac:dyDescent="0.2">
      <c r="C5020" s="293"/>
      <c r="D5020" s="280"/>
      <c r="E5020" s="280"/>
      <c r="F5020" s="280"/>
      <c r="G5020" s="293"/>
    </row>
    <row r="5021" spans="3:7" x14ac:dyDescent="0.2">
      <c r="C5021" s="293"/>
      <c r="D5021" s="280"/>
      <c r="E5021" s="280"/>
      <c r="F5021" s="280"/>
      <c r="G5021" s="293"/>
    </row>
    <row r="5022" spans="3:7" x14ac:dyDescent="0.2">
      <c r="C5022" s="293"/>
      <c r="D5022" s="280"/>
      <c r="E5022" s="280"/>
      <c r="F5022" s="280"/>
      <c r="G5022" s="293"/>
    </row>
    <row r="5023" spans="3:7" x14ac:dyDescent="0.2">
      <c r="C5023" s="293"/>
      <c r="D5023" s="280"/>
      <c r="E5023" s="280"/>
      <c r="F5023" s="280"/>
      <c r="G5023" s="293"/>
    </row>
    <row r="5024" spans="3:7" x14ac:dyDescent="0.2">
      <c r="C5024" s="293"/>
      <c r="D5024" s="280"/>
      <c r="E5024" s="280"/>
      <c r="F5024" s="280"/>
      <c r="G5024" s="293"/>
    </row>
    <row r="5025" spans="3:7" x14ac:dyDescent="0.2">
      <c r="C5025" s="293"/>
      <c r="D5025" s="280"/>
      <c r="E5025" s="280"/>
      <c r="F5025" s="280"/>
      <c r="G5025" s="293"/>
    </row>
    <row r="5026" spans="3:7" x14ac:dyDescent="0.2">
      <c r="C5026" s="293"/>
      <c r="D5026" s="280"/>
      <c r="E5026" s="280"/>
      <c r="F5026" s="280"/>
      <c r="G5026" s="293"/>
    </row>
    <row r="5027" spans="3:7" x14ac:dyDescent="0.2">
      <c r="C5027" s="293"/>
      <c r="D5027" s="280"/>
      <c r="E5027" s="280"/>
      <c r="F5027" s="280"/>
      <c r="G5027" s="293"/>
    </row>
    <row r="5028" spans="3:7" x14ac:dyDescent="0.2">
      <c r="C5028" s="293"/>
      <c r="D5028" s="280"/>
      <c r="E5028" s="280"/>
      <c r="F5028" s="280"/>
      <c r="G5028" s="293"/>
    </row>
    <row r="5029" spans="3:7" x14ac:dyDescent="0.2">
      <c r="C5029" s="293"/>
      <c r="D5029" s="280"/>
      <c r="E5029" s="280"/>
      <c r="F5029" s="280"/>
      <c r="G5029" s="293"/>
    </row>
    <row r="5030" spans="3:7" x14ac:dyDescent="0.2">
      <c r="C5030" s="293"/>
      <c r="D5030" s="280"/>
      <c r="E5030" s="280"/>
      <c r="F5030" s="280"/>
      <c r="G5030" s="293"/>
    </row>
    <row r="5031" spans="3:7" x14ac:dyDescent="0.2">
      <c r="C5031" s="293"/>
      <c r="D5031" s="280"/>
      <c r="E5031" s="280"/>
      <c r="F5031" s="280"/>
      <c r="G5031" s="293"/>
    </row>
    <row r="5032" spans="3:7" x14ac:dyDescent="0.2">
      <c r="C5032" s="293"/>
      <c r="D5032" s="280"/>
      <c r="E5032" s="280"/>
      <c r="F5032" s="280"/>
      <c r="G5032" s="293"/>
    </row>
    <row r="5033" spans="3:7" x14ac:dyDescent="0.2">
      <c r="C5033" s="293"/>
      <c r="D5033" s="280"/>
      <c r="E5033" s="280"/>
      <c r="F5033" s="280"/>
      <c r="G5033" s="293"/>
    </row>
    <row r="5034" spans="3:7" x14ac:dyDescent="0.2">
      <c r="C5034" s="293"/>
      <c r="D5034" s="280"/>
      <c r="E5034" s="280"/>
      <c r="F5034" s="280"/>
      <c r="G5034" s="293"/>
    </row>
    <row r="5035" spans="3:7" x14ac:dyDescent="0.2">
      <c r="C5035" s="293"/>
      <c r="D5035" s="280"/>
      <c r="E5035" s="280"/>
      <c r="F5035" s="280"/>
      <c r="G5035" s="293"/>
    </row>
    <row r="5036" spans="3:7" x14ac:dyDescent="0.2">
      <c r="C5036" s="293"/>
      <c r="D5036" s="280"/>
      <c r="E5036" s="280"/>
      <c r="F5036" s="280"/>
      <c r="G5036" s="293"/>
    </row>
    <row r="5037" spans="3:7" x14ac:dyDescent="0.2">
      <c r="C5037" s="293"/>
      <c r="D5037" s="280"/>
      <c r="E5037" s="280"/>
      <c r="F5037" s="280"/>
      <c r="G5037" s="293"/>
    </row>
    <row r="5038" spans="3:7" x14ac:dyDescent="0.2">
      <c r="C5038" s="293"/>
      <c r="D5038" s="280"/>
      <c r="E5038" s="280"/>
      <c r="F5038" s="280"/>
      <c r="G5038" s="293"/>
    </row>
    <row r="5039" spans="3:7" x14ac:dyDescent="0.2">
      <c r="C5039" s="293"/>
      <c r="D5039" s="280"/>
      <c r="E5039" s="280"/>
      <c r="F5039" s="280"/>
      <c r="G5039" s="293"/>
    </row>
    <row r="5040" spans="3:7" x14ac:dyDescent="0.2">
      <c r="C5040" s="293"/>
      <c r="D5040" s="280"/>
      <c r="E5040" s="280"/>
      <c r="F5040" s="280"/>
      <c r="G5040" s="293"/>
    </row>
    <row r="5041" spans="3:7" x14ac:dyDescent="0.2">
      <c r="C5041" s="293"/>
      <c r="D5041" s="280"/>
      <c r="E5041" s="280"/>
      <c r="F5041" s="280"/>
      <c r="G5041" s="293"/>
    </row>
    <row r="5042" spans="3:7" x14ac:dyDescent="0.2">
      <c r="C5042" s="293"/>
      <c r="D5042" s="280"/>
      <c r="E5042" s="280"/>
      <c r="F5042" s="280"/>
      <c r="G5042" s="293"/>
    </row>
    <row r="5043" spans="3:7" x14ac:dyDescent="0.2">
      <c r="C5043" s="293"/>
      <c r="D5043" s="280"/>
      <c r="E5043" s="280"/>
      <c r="F5043" s="280"/>
      <c r="G5043" s="293"/>
    </row>
    <row r="5044" spans="3:7" x14ac:dyDescent="0.2">
      <c r="C5044" s="293"/>
      <c r="D5044" s="280"/>
      <c r="E5044" s="280"/>
      <c r="F5044" s="280"/>
      <c r="G5044" s="293"/>
    </row>
    <row r="5045" spans="3:7" x14ac:dyDescent="0.2">
      <c r="C5045" s="293"/>
      <c r="D5045" s="280"/>
      <c r="E5045" s="280"/>
      <c r="F5045" s="280"/>
      <c r="G5045" s="293"/>
    </row>
    <row r="5046" spans="3:7" x14ac:dyDescent="0.2">
      <c r="C5046" s="293"/>
      <c r="D5046" s="280"/>
      <c r="E5046" s="280"/>
      <c r="F5046" s="280"/>
      <c r="G5046" s="293"/>
    </row>
    <row r="5047" spans="3:7" x14ac:dyDescent="0.2">
      <c r="C5047" s="293"/>
      <c r="D5047" s="280"/>
      <c r="E5047" s="280"/>
      <c r="F5047" s="280"/>
      <c r="G5047" s="293"/>
    </row>
    <row r="5048" spans="3:7" x14ac:dyDescent="0.2">
      <c r="C5048" s="293"/>
      <c r="D5048" s="280"/>
      <c r="E5048" s="280"/>
      <c r="F5048" s="280"/>
      <c r="G5048" s="293"/>
    </row>
    <row r="5049" spans="3:7" x14ac:dyDescent="0.2">
      <c r="C5049" s="293"/>
      <c r="D5049" s="280"/>
      <c r="E5049" s="280"/>
      <c r="F5049" s="280"/>
      <c r="G5049" s="293"/>
    </row>
    <row r="5050" spans="3:7" x14ac:dyDescent="0.2">
      <c r="C5050" s="293"/>
      <c r="D5050" s="280"/>
      <c r="E5050" s="280"/>
      <c r="F5050" s="280"/>
      <c r="G5050" s="293"/>
    </row>
    <row r="5051" spans="3:7" x14ac:dyDescent="0.2">
      <c r="C5051" s="293"/>
      <c r="D5051" s="280"/>
      <c r="E5051" s="280"/>
      <c r="F5051" s="280"/>
      <c r="G5051" s="293"/>
    </row>
    <row r="5052" spans="3:7" x14ac:dyDescent="0.2">
      <c r="C5052" s="293"/>
      <c r="D5052" s="280"/>
      <c r="E5052" s="280"/>
      <c r="F5052" s="280"/>
      <c r="G5052" s="293"/>
    </row>
    <row r="5053" spans="3:7" x14ac:dyDescent="0.2">
      <c r="C5053" s="293"/>
      <c r="D5053" s="280"/>
      <c r="E5053" s="280"/>
      <c r="F5053" s="280"/>
      <c r="G5053" s="293"/>
    </row>
    <row r="5054" spans="3:7" x14ac:dyDescent="0.2">
      <c r="C5054" s="293"/>
      <c r="D5054" s="280"/>
      <c r="E5054" s="280"/>
      <c r="F5054" s="280"/>
      <c r="G5054" s="293"/>
    </row>
    <row r="5055" spans="3:7" x14ac:dyDescent="0.2">
      <c r="C5055" s="293"/>
      <c r="D5055" s="280"/>
      <c r="E5055" s="280"/>
      <c r="F5055" s="280"/>
      <c r="G5055" s="293"/>
    </row>
    <row r="5056" spans="3:7" x14ac:dyDescent="0.2">
      <c r="C5056" s="293"/>
      <c r="D5056" s="280"/>
      <c r="E5056" s="280"/>
      <c r="F5056" s="280"/>
      <c r="G5056" s="293"/>
    </row>
    <row r="5057" spans="3:7" x14ac:dyDescent="0.2">
      <c r="C5057" s="293"/>
      <c r="D5057" s="280"/>
      <c r="E5057" s="280"/>
      <c r="F5057" s="280"/>
      <c r="G5057" s="293"/>
    </row>
    <row r="5058" spans="3:7" x14ac:dyDescent="0.2">
      <c r="C5058" s="293"/>
      <c r="D5058" s="280"/>
      <c r="E5058" s="280"/>
      <c r="F5058" s="280"/>
      <c r="G5058" s="293"/>
    </row>
    <row r="5059" spans="3:7" x14ac:dyDescent="0.2">
      <c r="C5059" s="293"/>
      <c r="D5059" s="280"/>
      <c r="E5059" s="280"/>
      <c r="F5059" s="280"/>
      <c r="G5059" s="293"/>
    </row>
    <row r="5060" spans="3:7" x14ac:dyDescent="0.2">
      <c r="C5060" s="293"/>
      <c r="D5060" s="280"/>
      <c r="E5060" s="280"/>
      <c r="F5060" s="280"/>
      <c r="G5060" s="293"/>
    </row>
    <row r="5061" spans="3:7" x14ac:dyDescent="0.2">
      <c r="C5061" s="293"/>
      <c r="D5061" s="280"/>
      <c r="E5061" s="280"/>
      <c r="F5061" s="280"/>
      <c r="G5061" s="293"/>
    </row>
    <row r="5062" spans="3:7" x14ac:dyDescent="0.2">
      <c r="C5062" s="293"/>
      <c r="D5062" s="280"/>
      <c r="E5062" s="280"/>
      <c r="F5062" s="280"/>
      <c r="G5062" s="293"/>
    </row>
    <row r="5063" spans="3:7" x14ac:dyDescent="0.2">
      <c r="C5063" s="293"/>
      <c r="D5063" s="280"/>
      <c r="E5063" s="280"/>
      <c r="F5063" s="280"/>
      <c r="G5063" s="293"/>
    </row>
    <row r="5064" spans="3:7" x14ac:dyDescent="0.2">
      <c r="C5064" s="293"/>
      <c r="D5064" s="280"/>
      <c r="E5064" s="280"/>
      <c r="F5064" s="280"/>
      <c r="G5064" s="293"/>
    </row>
    <row r="5065" spans="3:7" x14ac:dyDescent="0.2">
      <c r="C5065" s="293"/>
      <c r="D5065" s="280"/>
      <c r="E5065" s="280"/>
      <c r="F5065" s="280"/>
      <c r="G5065" s="293"/>
    </row>
    <row r="5066" spans="3:7" x14ac:dyDescent="0.2">
      <c r="C5066" s="293"/>
      <c r="D5066" s="280"/>
      <c r="E5066" s="280"/>
      <c r="F5066" s="280"/>
      <c r="G5066" s="293"/>
    </row>
    <row r="5067" spans="3:7" x14ac:dyDescent="0.2">
      <c r="C5067" s="293"/>
      <c r="D5067" s="280"/>
      <c r="E5067" s="280"/>
      <c r="F5067" s="280"/>
      <c r="G5067" s="293"/>
    </row>
    <row r="5068" spans="3:7" x14ac:dyDescent="0.2">
      <c r="C5068" s="293"/>
      <c r="D5068" s="280"/>
      <c r="E5068" s="280"/>
      <c r="F5068" s="280"/>
      <c r="G5068" s="293"/>
    </row>
    <row r="5069" spans="3:7" x14ac:dyDescent="0.2">
      <c r="C5069" s="293"/>
      <c r="D5069" s="280"/>
      <c r="E5069" s="280"/>
      <c r="F5069" s="280"/>
      <c r="G5069" s="293"/>
    </row>
    <row r="5070" spans="3:7" x14ac:dyDescent="0.2">
      <c r="C5070" s="293"/>
      <c r="D5070" s="280"/>
      <c r="E5070" s="280"/>
      <c r="F5070" s="280"/>
      <c r="G5070" s="293"/>
    </row>
    <row r="5071" spans="3:7" x14ac:dyDescent="0.2">
      <c r="C5071" s="293"/>
      <c r="D5071" s="280"/>
      <c r="E5071" s="280"/>
      <c r="F5071" s="280"/>
      <c r="G5071" s="293"/>
    </row>
    <row r="5072" spans="3:7" x14ac:dyDescent="0.2">
      <c r="C5072" s="293"/>
      <c r="D5072" s="280"/>
      <c r="E5072" s="280"/>
      <c r="F5072" s="280"/>
      <c r="G5072" s="293"/>
    </row>
    <row r="5073" spans="3:7" x14ac:dyDescent="0.2">
      <c r="C5073" s="293"/>
      <c r="D5073" s="280"/>
      <c r="E5073" s="280"/>
      <c r="F5073" s="280"/>
      <c r="G5073" s="293"/>
    </row>
    <row r="5074" spans="3:7" x14ac:dyDescent="0.2">
      <c r="C5074" s="293"/>
      <c r="D5074" s="280"/>
      <c r="E5074" s="280"/>
      <c r="F5074" s="280"/>
      <c r="G5074" s="293"/>
    </row>
    <row r="5075" spans="3:7" x14ac:dyDescent="0.2">
      <c r="C5075" s="293"/>
      <c r="D5075" s="280"/>
      <c r="E5075" s="280"/>
      <c r="F5075" s="280"/>
      <c r="G5075" s="293"/>
    </row>
    <row r="5076" spans="3:7" x14ac:dyDescent="0.2">
      <c r="C5076" s="293"/>
      <c r="D5076" s="280"/>
      <c r="E5076" s="280"/>
      <c r="F5076" s="280"/>
      <c r="G5076" s="293"/>
    </row>
    <row r="5077" spans="3:7" x14ac:dyDescent="0.2">
      <c r="C5077" s="293"/>
      <c r="D5077" s="280"/>
      <c r="E5077" s="280"/>
      <c r="F5077" s="280"/>
      <c r="G5077" s="293"/>
    </row>
    <row r="5078" spans="3:7" x14ac:dyDescent="0.2">
      <c r="C5078" s="293"/>
      <c r="D5078" s="280"/>
      <c r="E5078" s="280"/>
      <c r="F5078" s="280"/>
      <c r="G5078" s="293"/>
    </row>
    <row r="5079" spans="3:7" x14ac:dyDescent="0.2">
      <c r="C5079" s="293"/>
      <c r="D5079" s="280"/>
      <c r="E5079" s="280"/>
      <c r="F5079" s="280"/>
      <c r="G5079" s="293"/>
    </row>
    <row r="5080" spans="3:7" x14ac:dyDescent="0.2">
      <c r="C5080" s="293"/>
      <c r="D5080" s="280"/>
      <c r="E5080" s="280"/>
      <c r="F5080" s="280"/>
      <c r="G5080" s="293"/>
    </row>
    <row r="5081" spans="3:7" x14ac:dyDescent="0.2">
      <c r="C5081" s="293"/>
      <c r="D5081" s="280"/>
      <c r="E5081" s="280"/>
      <c r="F5081" s="280"/>
      <c r="G5081" s="293"/>
    </row>
    <row r="5082" spans="3:7" x14ac:dyDescent="0.2">
      <c r="C5082" s="293"/>
      <c r="D5082" s="280"/>
      <c r="E5082" s="280"/>
      <c r="F5082" s="280"/>
      <c r="G5082" s="293"/>
    </row>
    <row r="5083" spans="3:7" x14ac:dyDescent="0.2">
      <c r="C5083" s="293"/>
      <c r="D5083" s="280"/>
      <c r="E5083" s="280"/>
      <c r="F5083" s="280"/>
      <c r="G5083" s="293"/>
    </row>
    <row r="5084" spans="3:7" x14ac:dyDescent="0.2">
      <c r="C5084" s="293"/>
      <c r="D5084" s="280"/>
      <c r="E5084" s="280"/>
      <c r="F5084" s="280"/>
      <c r="G5084" s="293"/>
    </row>
    <row r="5085" spans="3:7" x14ac:dyDescent="0.2">
      <c r="C5085" s="293"/>
      <c r="D5085" s="280"/>
      <c r="E5085" s="280"/>
      <c r="F5085" s="280"/>
      <c r="G5085" s="293"/>
    </row>
    <row r="5086" spans="3:7" x14ac:dyDescent="0.2">
      <c r="C5086" s="293"/>
      <c r="D5086" s="280"/>
      <c r="E5086" s="280"/>
      <c r="F5086" s="280"/>
      <c r="G5086" s="293"/>
    </row>
    <row r="5087" spans="3:7" x14ac:dyDescent="0.2">
      <c r="C5087" s="293"/>
      <c r="D5087" s="280"/>
      <c r="E5087" s="280"/>
      <c r="F5087" s="280"/>
      <c r="G5087" s="293"/>
    </row>
    <row r="5088" spans="3:7" x14ac:dyDescent="0.2">
      <c r="C5088" s="293"/>
      <c r="D5088" s="280"/>
      <c r="E5088" s="280"/>
      <c r="F5088" s="280"/>
      <c r="G5088" s="293"/>
    </row>
    <row r="5089" spans="3:7" x14ac:dyDescent="0.2">
      <c r="C5089" s="293"/>
      <c r="D5089" s="280"/>
      <c r="E5089" s="280"/>
      <c r="F5089" s="280"/>
      <c r="G5089" s="293"/>
    </row>
    <row r="5090" spans="3:7" x14ac:dyDescent="0.2">
      <c r="C5090" s="293"/>
      <c r="D5090" s="280"/>
      <c r="E5090" s="280"/>
      <c r="F5090" s="280"/>
      <c r="G5090" s="293"/>
    </row>
    <row r="5091" spans="3:7" x14ac:dyDescent="0.2">
      <c r="C5091" s="293"/>
      <c r="D5091" s="280"/>
      <c r="E5091" s="280"/>
      <c r="F5091" s="280"/>
      <c r="G5091" s="293"/>
    </row>
    <row r="5092" spans="3:7" x14ac:dyDescent="0.2">
      <c r="C5092" s="293"/>
      <c r="D5092" s="280"/>
      <c r="E5092" s="280"/>
      <c r="F5092" s="280"/>
      <c r="G5092" s="293"/>
    </row>
    <row r="5093" spans="3:7" x14ac:dyDescent="0.2">
      <c r="C5093" s="293"/>
      <c r="D5093" s="280"/>
      <c r="E5093" s="280"/>
      <c r="F5093" s="280"/>
      <c r="G5093" s="293"/>
    </row>
    <row r="5094" spans="3:7" x14ac:dyDescent="0.2">
      <c r="C5094" s="293"/>
      <c r="D5094" s="280"/>
      <c r="E5094" s="280"/>
      <c r="F5094" s="280"/>
      <c r="G5094" s="293"/>
    </row>
    <row r="5095" spans="3:7" x14ac:dyDescent="0.2">
      <c r="C5095" s="293"/>
      <c r="D5095" s="280"/>
      <c r="E5095" s="280"/>
      <c r="F5095" s="280"/>
      <c r="G5095" s="293"/>
    </row>
    <row r="5096" spans="3:7" x14ac:dyDescent="0.2">
      <c r="C5096" s="293"/>
      <c r="D5096" s="280"/>
      <c r="E5096" s="280"/>
      <c r="F5096" s="280"/>
      <c r="G5096" s="293"/>
    </row>
    <row r="5097" spans="3:7" x14ac:dyDescent="0.2">
      <c r="C5097" s="293"/>
      <c r="D5097" s="280"/>
      <c r="E5097" s="280"/>
      <c r="F5097" s="280"/>
      <c r="G5097" s="293"/>
    </row>
    <row r="5098" spans="3:7" x14ac:dyDescent="0.2">
      <c r="C5098" s="293"/>
      <c r="D5098" s="280"/>
      <c r="E5098" s="280"/>
      <c r="F5098" s="280"/>
      <c r="G5098" s="293"/>
    </row>
    <row r="5099" spans="3:7" x14ac:dyDescent="0.2">
      <c r="C5099" s="293"/>
      <c r="D5099" s="280"/>
      <c r="E5099" s="280"/>
      <c r="F5099" s="280"/>
      <c r="G5099" s="293"/>
    </row>
    <row r="5100" spans="3:7" x14ac:dyDescent="0.2">
      <c r="C5100" s="293"/>
      <c r="D5100" s="280"/>
      <c r="E5100" s="280"/>
      <c r="F5100" s="280"/>
      <c r="G5100" s="293"/>
    </row>
    <row r="5101" spans="3:7" x14ac:dyDescent="0.2">
      <c r="C5101" s="293"/>
      <c r="D5101" s="280"/>
      <c r="E5101" s="280"/>
      <c r="F5101" s="280"/>
      <c r="G5101" s="293"/>
    </row>
    <row r="5102" spans="3:7" x14ac:dyDescent="0.2">
      <c r="C5102" s="293"/>
      <c r="D5102" s="280"/>
      <c r="E5102" s="280"/>
      <c r="F5102" s="280"/>
      <c r="G5102" s="293"/>
    </row>
    <row r="5103" spans="3:7" x14ac:dyDescent="0.2">
      <c r="C5103" s="293"/>
      <c r="D5103" s="280"/>
      <c r="E5103" s="280"/>
      <c r="F5103" s="280"/>
      <c r="G5103" s="293"/>
    </row>
    <row r="5104" spans="3:7" x14ac:dyDescent="0.2">
      <c r="C5104" s="293"/>
      <c r="D5104" s="280"/>
      <c r="E5104" s="280"/>
      <c r="F5104" s="280"/>
      <c r="G5104" s="293"/>
    </row>
    <row r="5105" spans="3:7" x14ac:dyDescent="0.2">
      <c r="C5105" s="293"/>
      <c r="D5105" s="280"/>
      <c r="E5105" s="280"/>
      <c r="F5105" s="280"/>
      <c r="G5105" s="293"/>
    </row>
    <row r="5106" spans="3:7" x14ac:dyDescent="0.2">
      <c r="C5106" s="293"/>
      <c r="D5106" s="280"/>
      <c r="E5106" s="280"/>
      <c r="F5106" s="280"/>
      <c r="G5106" s="293"/>
    </row>
    <row r="5107" spans="3:7" x14ac:dyDescent="0.2">
      <c r="C5107" s="293"/>
      <c r="D5107" s="280"/>
      <c r="E5107" s="280"/>
      <c r="F5107" s="280"/>
      <c r="G5107" s="293"/>
    </row>
    <row r="5108" spans="3:7" x14ac:dyDescent="0.2">
      <c r="C5108" s="293"/>
      <c r="D5108" s="280"/>
      <c r="E5108" s="280"/>
      <c r="F5108" s="280"/>
      <c r="G5108" s="293"/>
    </row>
    <row r="5109" spans="3:7" x14ac:dyDescent="0.2">
      <c r="C5109" s="293"/>
      <c r="D5109" s="280"/>
      <c r="E5109" s="280"/>
      <c r="F5109" s="280"/>
      <c r="G5109" s="293"/>
    </row>
    <row r="5110" spans="3:7" x14ac:dyDescent="0.2">
      <c r="C5110" s="293"/>
      <c r="D5110" s="280"/>
      <c r="E5110" s="280"/>
      <c r="F5110" s="280"/>
      <c r="G5110" s="293"/>
    </row>
    <row r="5111" spans="3:7" x14ac:dyDescent="0.2">
      <c r="C5111" s="293"/>
      <c r="D5111" s="280"/>
      <c r="E5111" s="280"/>
      <c r="F5111" s="280"/>
      <c r="G5111" s="293"/>
    </row>
    <row r="5112" spans="3:7" x14ac:dyDescent="0.2">
      <c r="C5112" s="293"/>
      <c r="D5112" s="280"/>
      <c r="E5112" s="280"/>
      <c r="F5112" s="280"/>
      <c r="G5112" s="293"/>
    </row>
    <row r="5113" spans="3:7" x14ac:dyDescent="0.2">
      <c r="C5113" s="293"/>
      <c r="D5113" s="280"/>
      <c r="E5113" s="280"/>
      <c r="F5113" s="280"/>
      <c r="G5113" s="293"/>
    </row>
    <row r="5114" spans="3:7" x14ac:dyDescent="0.2">
      <c r="C5114" s="293"/>
      <c r="D5114" s="280"/>
      <c r="E5114" s="280"/>
      <c r="F5114" s="280"/>
      <c r="G5114" s="293"/>
    </row>
    <row r="5115" spans="3:7" x14ac:dyDescent="0.2">
      <c r="C5115" s="293"/>
      <c r="D5115" s="280"/>
      <c r="E5115" s="280"/>
      <c r="F5115" s="280"/>
      <c r="G5115" s="293"/>
    </row>
    <row r="5116" spans="3:7" x14ac:dyDescent="0.2">
      <c r="C5116" s="293"/>
      <c r="D5116" s="280"/>
      <c r="E5116" s="280"/>
      <c r="F5116" s="280"/>
      <c r="G5116" s="293"/>
    </row>
    <row r="5117" spans="3:7" x14ac:dyDescent="0.2">
      <c r="C5117" s="293"/>
      <c r="D5117" s="280"/>
      <c r="E5117" s="280"/>
      <c r="F5117" s="280"/>
      <c r="G5117" s="293"/>
    </row>
    <row r="5118" spans="3:7" x14ac:dyDescent="0.2">
      <c r="C5118" s="293"/>
      <c r="D5118" s="280"/>
      <c r="E5118" s="280"/>
      <c r="F5118" s="280"/>
      <c r="G5118" s="293"/>
    </row>
    <row r="5119" spans="3:7" x14ac:dyDescent="0.2">
      <c r="C5119" s="293"/>
      <c r="D5119" s="280"/>
      <c r="E5119" s="280"/>
      <c r="F5119" s="280"/>
      <c r="G5119" s="293"/>
    </row>
    <row r="5120" spans="3:7" x14ac:dyDescent="0.2">
      <c r="C5120" s="293"/>
      <c r="D5120" s="280"/>
      <c r="E5120" s="280"/>
      <c r="F5120" s="280"/>
      <c r="G5120" s="293"/>
    </row>
    <row r="5121" spans="3:7" x14ac:dyDescent="0.2">
      <c r="C5121" s="293"/>
      <c r="D5121" s="280"/>
      <c r="E5121" s="280"/>
      <c r="F5121" s="280"/>
      <c r="G5121" s="293"/>
    </row>
    <row r="5122" spans="3:7" x14ac:dyDescent="0.2">
      <c r="C5122" s="293"/>
      <c r="D5122" s="280"/>
      <c r="E5122" s="280"/>
      <c r="F5122" s="280"/>
      <c r="G5122" s="293"/>
    </row>
    <row r="5123" spans="3:7" x14ac:dyDescent="0.2">
      <c r="C5123" s="293"/>
      <c r="D5123" s="280"/>
      <c r="E5123" s="280"/>
      <c r="F5123" s="280"/>
      <c r="G5123" s="293"/>
    </row>
    <row r="5124" spans="3:7" x14ac:dyDescent="0.2">
      <c r="C5124" s="293"/>
      <c r="D5124" s="280"/>
      <c r="E5124" s="280"/>
      <c r="F5124" s="280"/>
      <c r="G5124" s="293"/>
    </row>
    <row r="5125" spans="3:7" x14ac:dyDescent="0.2">
      <c r="C5125" s="293"/>
      <c r="D5125" s="280"/>
      <c r="E5125" s="280"/>
      <c r="F5125" s="280"/>
      <c r="G5125" s="293"/>
    </row>
    <row r="5126" spans="3:7" x14ac:dyDescent="0.2">
      <c r="C5126" s="293"/>
      <c r="D5126" s="280"/>
      <c r="E5126" s="280"/>
      <c r="F5126" s="280"/>
      <c r="G5126" s="293"/>
    </row>
    <row r="5127" spans="3:7" x14ac:dyDescent="0.2">
      <c r="C5127" s="293"/>
      <c r="D5127" s="280"/>
      <c r="E5127" s="280"/>
      <c r="F5127" s="280"/>
      <c r="G5127" s="293"/>
    </row>
    <row r="5128" spans="3:7" x14ac:dyDescent="0.2">
      <c r="C5128" s="293"/>
      <c r="D5128" s="280"/>
      <c r="E5128" s="280"/>
      <c r="F5128" s="280"/>
      <c r="G5128" s="293"/>
    </row>
    <row r="5129" spans="3:7" x14ac:dyDescent="0.2">
      <c r="C5129" s="293"/>
      <c r="D5129" s="280"/>
      <c r="E5129" s="280"/>
      <c r="F5129" s="280"/>
      <c r="G5129" s="293"/>
    </row>
    <row r="5130" spans="3:7" x14ac:dyDescent="0.2">
      <c r="C5130" s="293"/>
      <c r="D5130" s="280"/>
      <c r="E5130" s="280"/>
      <c r="F5130" s="280"/>
      <c r="G5130" s="293"/>
    </row>
    <row r="5131" spans="3:7" x14ac:dyDescent="0.2">
      <c r="C5131" s="293"/>
      <c r="D5131" s="280"/>
      <c r="E5131" s="280"/>
      <c r="F5131" s="280"/>
      <c r="G5131" s="293"/>
    </row>
    <row r="5132" spans="3:7" x14ac:dyDescent="0.2">
      <c r="C5132" s="293"/>
      <c r="D5132" s="280"/>
      <c r="E5132" s="280"/>
      <c r="F5132" s="280"/>
      <c r="G5132" s="293"/>
    </row>
    <row r="5133" spans="3:7" x14ac:dyDescent="0.2">
      <c r="C5133" s="293"/>
      <c r="D5133" s="280"/>
      <c r="E5133" s="280"/>
      <c r="F5133" s="280"/>
      <c r="G5133" s="293"/>
    </row>
    <row r="5134" spans="3:7" x14ac:dyDescent="0.2">
      <c r="C5134" s="293"/>
      <c r="D5134" s="280"/>
      <c r="E5134" s="280"/>
      <c r="F5134" s="280"/>
      <c r="G5134" s="293"/>
    </row>
    <row r="5135" spans="3:7" x14ac:dyDescent="0.2">
      <c r="C5135" s="293"/>
      <c r="D5135" s="280"/>
      <c r="E5135" s="280"/>
      <c r="F5135" s="280"/>
      <c r="G5135" s="293"/>
    </row>
    <row r="5136" spans="3:7" x14ac:dyDescent="0.2">
      <c r="C5136" s="293"/>
      <c r="D5136" s="280"/>
      <c r="E5136" s="280"/>
      <c r="F5136" s="280"/>
      <c r="G5136" s="293"/>
    </row>
    <row r="5137" spans="3:7" x14ac:dyDescent="0.2">
      <c r="C5137" s="293"/>
      <c r="D5137" s="280"/>
      <c r="E5137" s="280"/>
      <c r="F5137" s="280"/>
      <c r="G5137" s="293"/>
    </row>
    <row r="5138" spans="3:7" x14ac:dyDescent="0.2">
      <c r="C5138" s="293"/>
      <c r="D5138" s="280"/>
      <c r="E5138" s="280"/>
      <c r="F5138" s="280"/>
      <c r="G5138" s="293"/>
    </row>
    <row r="5139" spans="3:7" x14ac:dyDescent="0.2">
      <c r="C5139" s="293"/>
      <c r="D5139" s="280"/>
      <c r="E5139" s="280"/>
      <c r="F5139" s="280"/>
      <c r="G5139" s="293"/>
    </row>
    <row r="5140" spans="3:7" x14ac:dyDescent="0.2">
      <c r="C5140" s="293"/>
      <c r="D5140" s="280"/>
      <c r="E5140" s="280"/>
      <c r="F5140" s="280"/>
      <c r="G5140" s="293"/>
    </row>
    <row r="5141" spans="3:7" x14ac:dyDescent="0.2">
      <c r="C5141" s="293"/>
      <c r="D5141" s="280"/>
      <c r="E5141" s="280"/>
      <c r="F5141" s="280"/>
      <c r="G5141" s="293"/>
    </row>
    <row r="5142" spans="3:7" x14ac:dyDescent="0.2">
      <c r="C5142" s="293"/>
      <c r="D5142" s="280"/>
      <c r="E5142" s="280"/>
      <c r="F5142" s="280"/>
      <c r="G5142" s="293"/>
    </row>
    <row r="5143" spans="3:7" x14ac:dyDescent="0.2">
      <c r="C5143" s="293"/>
      <c r="D5143" s="280"/>
      <c r="E5143" s="280"/>
      <c r="F5143" s="280"/>
      <c r="G5143" s="293"/>
    </row>
    <row r="5144" spans="3:7" x14ac:dyDescent="0.2">
      <c r="C5144" s="293"/>
      <c r="D5144" s="280"/>
      <c r="E5144" s="280"/>
      <c r="F5144" s="280"/>
      <c r="G5144" s="293"/>
    </row>
    <row r="5145" spans="3:7" x14ac:dyDescent="0.2">
      <c r="C5145" s="293"/>
      <c r="D5145" s="280"/>
      <c r="E5145" s="280"/>
      <c r="F5145" s="280"/>
      <c r="G5145" s="293"/>
    </row>
    <row r="5146" spans="3:7" x14ac:dyDescent="0.2">
      <c r="C5146" s="293"/>
      <c r="D5146" s="280"/>
      <c r="E5146" s="280"/>
      <c r="F5146" s="280"/>
      <c r="G5146" s="293"/>
    </row>
    <row r="5147" spans="3:7" x14ac:dyDescent="0.2">
      <c r="C5147" s="293"/>
      <c r="D5147" s="280"/>
      <c r="E5147" s="280"/>
      <c r="F5147" s="280"/>
      <c r="G5147" s="293"/>
    </row>
    <row r="5148" spans="3:7" x14ac:dyDescent="0.2">
      <c r="C5148" s="293"/>
      <c r="D5148" s="280"/>
      <c r="E5148" s="280"/>
      <c r="F5148" s="280"/>
      <c r="G5148" s="293"/>
    </row>
    <row r="5149" spans="3:7" x14ac:dyDescent="0.2">
      <c r="C5149" s="293"/>
      <c r="D5149" s="280"/>
      <c r="E5149" s="280"/>
      <c r="F5149" s="280"/>
      <c r="G5149" s="293"/>
    </row>
    <row r="5150" spans="3:7" x14ac:dyDescent="0.2">
      <c r="C5150" s="293"/>
      <c r="D5150" s="280"/>
      <c r="E5150" s="280"/>
      <c r="F5150" s="280"/>
      <c r="G5150" s="293"/>
    </row>
    <row r="5151" spans="3:7" x14ac:dyDescent="0.2">
      <c r="C5151" s="293"/>
      <c r="D5151" s="280"/>
      <c r="E5151" s="280"/>
      <c r="F5151" s="280"/>
      <c r="G5151" s="293"/>
    </row>
    <row r="5152" spans="3:7" x14ac:dyDescent="0.2">
      <c r="C5152" s="293"/>
      <c r="D5152" s="280"/>
      <c r="E5152" s="280"/>
      <c r="F5152" s="280"/>
      <c r="G5152" s="293"/>
    </row>
    <row r="5153" spans="3:7" x14ac:dyDescent="0.2">
      <c r="C5153" s="293"/>
      <c r="D5153" s="280"/>
      <c r="E5153" s="280"/>
      <c r="F5153" s="280"/>
      <c r="G5153" s="293"/>
    </row>
    <row r="5154" spans="3:7" x14ac:dyDescent="0.2">
      <c r="C5154" s="293"/>
      <c r="D5154" s="280"/>
      <c r="E5154" s="280"/>
      <c r="F5154" s="280"/>
      <c r="G5154" s="293"/>
    </row>
    <row r="5155" spans="3:7" x14ac:dyDescent="0.2">
      <c r="C5155" s="293"/>
      <c r="D5155" s="280"/>
      <c r="E5155" s="280"/>
      <c r="F5155" s="280"/>
      <c r="G5155" s="293"/>
    </row>
    <row r="5156" spans="3:7" x14ac:dyDescent="0.2">
      <c r="C5156" s="293"/>
      <c r="D5156" s="280"/>
      <c r="E5156" s="280"/>
      <c r="F5156" s="280"/>
      <c r="G5156" s="293"/>
    </row>
    <row r="5157" spans="3:7" x14ac:dyDescent="0.2">
      <c r="C5157" s="293"/>
      <c r="D5157" s="280"/>
      <c r="E5157" s="280"/>
      <c r="F5157" s="280"/>
      <c r="G5157" s="293"/>
    </row>
    <row r="5158" spans="3:7" x14ac:dyDescent="0.2">
      <c r="C5158" s="293"/>
      <c r="D5158" s="280"/>
      <c r="E5158" s="280"/>
      <c r="F5158" s="280"/>
      <c r="G5158" s="293"/>
    </row>
    <row r="5159" spans="3:7" x14ac:dyDescent="0.2">
      <c r="C5159" s="293"/>
      <c r="D5159" s="280"/>
      <c r="E5159" s="280"/>
      <c r="F5159" s="280"/>
      <c r="G5159" s="293"/>
    </row>
    <row r="5160" spans="3:7" x14ac:dyDescent="0.2">
      <c r="C5160" s="293"/>
      <c r="D5160" s="280"/>
      <c r="E5160" s="280"/>
      <c r="F5160" s="280"/>
      <c r="G5160" s="293"/>
    </row>
    <row r="5161" spans="3:7" x14ac:dyDescent="0.2">
      <c r="C5161" s="293"/>
      <c r="D5161" s="280"/>
      <c r="E5161" s="280"/>
      <c r="F5161" s="280"/>
      <c r="G5161" s="293"/>
    </row>
    <row r="5162" spans="3:7" x14ac:dyDescent="0.2">
      <c r="C5162" s="293"/>
      <c r="D5162" s="280"/>
      <c r="E5162" s="280"/>
      <c r="F5162" s="280"/>
      <c r="G5162" s="293"/>
    </row>
    <row r="5163" spans="3:7" x14ac:dyDescent="0.2">
      <c r="C5163" s="293"/>
      <c r="D5163" s="280"/>
      <c r="E5163" s="280"/>
      <c r="F5163" s="280"/>
      <c r="G5163" s="293"/>
    </row>
    <row r="5164" spans="3:7" x14ac:dyDescent="0.2">
      <c r="C5164" s="293"/>
      <c r="D5164" s="280"/>
      <c r="E5164" s="280"/>
      <c r="F5164" s="280"/>
      <c r="G5164" s="293"/>
    </row>
    <row r="5165" spans="3:7" x14ac:dyDescent="0.2">
      <c r="C5165" s="293"/>
      <c r="D5165" s="280"/>
      <c r="E5165" s="280"/>
      <c r="F5165" s="280"/>
      <c r="G5165" s="293"/>
    </row>
    <row r="5166" spans="3:7" x14ac:dyDescent="0.2">
      <c r="C5166" s="293"/>
      <c r="D5166" s="280"/>
      <c r="E5166" s="280"/>
      <c r="F5166" s="280"/>
      <c r="G5166" s="293"/>
    </row>
    <row r="5167" spans="3:7" x14ac:dyDescent="0.2">
      <c r="C5167" s="293"/>
      <c r="D5167" s="280"/>
      <c r="E5167" s="280"/>
      <c r="F5167" s="280"/>
      <c r="G5167" s="293"/>
    </row>
    <row r="5168" spans="3:7" x14ac:dyDescent="0.2">
      <c r="C5168" s="293"/>
      <c r="D5168" s="280"/>
      <c r="E5168" s="280"/>
      <c r="F5168" s="280"/>
      <c r="G5168" s="293"/>
    </row>
    <row r="5169" spans="3:7" x14ac:dyDescent="0.2">
      <c r="C5169" s="293"/>
      <c r="D5169" s="280"/>
      <c r="E5169" s="280"/>
      <c r="F5169" s="280"/>
      <c r="G5169" s="293"/>
    </row>
    <row r="5170" spans="3:7" x14ac:dyDescent="0.2">
      <c r="C5170" s="293"/>
      <c r="D5170" s="280"/>
      <c r="E5170" s="280"/>
      <c r="F5170" s="280"/>
      <c r="G5170" s="293"/>
    </row>
    <row r="5171" spans="3:7" x14ac:dyDescent="0.2">
      <c r="C5171" s="293"/>
      <c r="D5171" s="280"/>
      <c r="E5171" s="280"/>
      <c r="F5171" s="280"/>
      <c r="G5171" s="293"/>
    </row>
    <row r="5172" spans="3:7" x14ac:dyDescent="0.2">
      <c r="C5172" s="293"/>
      <c r="D5172" s="280"/>
      <c r="E5172" s="280"/>
      <c r="F5172" s="280"/>
      <c r="G5172" s="293"/>
    </row>
    <row r="5173" spans="3:7" x14ac:dyDescent="0.2">
      <c r="C5173" s="293"/>
      <c r="D5173" s="280"/>
      <c r="E5173" s="280"/>
      <c r="F5173" s="280"/>
      <c r="G5173" s="293"/>
    </row>
    <row r="5174" spans="3:7" x14ac:dyDescent="0.2">
      <c r="C5174" s="293"/>
      <c r="D5174" s="280"/>
      <c r="E5174" s="280"/>
      <c r="F5174" s="280"/>
      <c r="G5174" s="293"/>
    </row>
    <row r="5175" spans="3:7" x14ac:dyDescent="0.2">
      <c r="C5175" s="293"/>
      <c r="D5175" s="280"/>
      <c r="E5175" s="280"/>
      <c r="F5175" s="280"/>
      <c r="G5175" s="293"/>
    </row>
    <row r="5176" spans="3:7" x14ac:dyDescent="0.2">
      <c r="C5176" s="293"/>
      <c r="D5176" s="280"/>
      <c r="E5176" s="280"/>
      <c r="F5176" s="280"/>
      <c r="G5176" s="293"/>
    </row>
    <row r="5177" spans="3:7" x14ac:dyDescent="0.2">
      <c r="C5177" s="293"/>
      <c r="D5177" s="280"/>
      <c r="E5177" s="280"/>
      <c r="F5177" s="280"/>
      <c r="G5177" s="293"/>
    </row>
    <row r="5178" spans="3:7" x14ac:dyDescent="0.2">
      <c r="C5178" s="293"/>
      <c r="D5178" s="280"/>
      <c r="E5178" s="280"/>
      <c r="F5178" s="280"/>
      <c r="G5178" s="293"/>
    </row>
    <row r="5179" spans="3:7" x14ac:dyDescent="0.2">
      <c r="C5179" s="293"/>
      <c r="D5179" s="280"/>
      <c r="E5179" s="280"/>
      <c r="F5179" s="280"/>
      <c r="G5179" s="293"/>
    </row>
    <row r="5180" spans="3:7" x14ac:dyDescent="0.2">
      <c r="C5180" s="293"/>
      <c r="D5180" s="280"/>
      <c r="E5180" s="280"/>
      <c r="F5180" s="280"/>
      <c r="G5180" s="293"/>
    </row>
    <row r="5181" spans="3:7" x14ac:dyDescent="0.2">
      <c r="C5181" s="293"/>
      <c r="D5181" s="280"/>
      <c r="E5181" s="280"/>
      <c r="F5181" s="280"/>
      <c r="G5181" s="293"/>
    </row>
    <row r="5182" spans="3:7" x14ac:dyDescent="0.2">
      <c r="C5182" s="293"/>
      <c r="D5182" s="280"/>
      <c r="E5182" s="280"/>
      <c r="F5182" s="280"/>
      <c r="G5182" s="293"/>
    </row>
    <row r="5183" spans="3:7" x14ac:dyDescent="0.2">
      <c r="C5183" s="293"/>
      <c r="D5183" s="280"/>
      <c r="E5183" s="280"/>
      <c r="F5183" s="280"/>
      <c r="G5183" s="293"/>
    </row>
    <row r="5184" spans="3:7" x14ac:dyDescent="0.2">
      <c r="C5184" s="293"/>
      <c r="D5184" s="280"/>
      <c r="E5184" s="280"/>
      <c r="F5184" s="280"/>
      <c r="G5184" s="293"/>
    </row>
    <row r="5185" spans="3:7" x14ac:dyDescent="0.2">
      <c r="C5185" s="293"/>
      <c r="D5185" s="280"/>
      <c r="E5185" s="280"/>
      <c r="F5185" s="280"/>
      <c r="G5185" s="293"/>
    </row>
    <row r="5186" spans="3:7" x14ac:dyDescent="0.2">
      <c r="C5186" s="293"/>
      <c r="D5186" s="280"/>
      <c r="E5186" s="280"/>
      <c r="F5186" s="280"/>
      <c r="G5186" s="293"/>
    </row>
    <row r="5187" spans="3:7" x14ac:dyDescent="0.2">
      <c r="C5187" s="293"/>
      <c r="D5187" s="280"/>
      <c r="E5187" s="280"/>
      <c r="F5187" s="280"/>
      <c r="G5187" s="293"/>
    </row>
    <row r="5188" spans="3:7" x14ac:dyDescent="0.2">
      <c r="C5188" s="293"/>
      <c r="D5188" s="280"/>
      <c r="E5188" s="280"/>
      <c r="F5188" s="280"/>
      <c r="G5188" s="293"/>
    </row>
    <row r="5189" spans="3:7" x14ac:dyDescent="0.2">
      <c r="C5189" s="293"/>
      <c r="D5189" s="280"/>
      <c r="E5189" s="280"/>
      <c r="F5189" s="280"/>
      <c r="G5189" s="293"/>
    </row>
    <row r="5190" spans="3:7" x14ac:dyDescent="0.2">
      <c r="C5190" s="293"/>
      <c r="D5190" s="280"/>
      <c r="E5190" s="280"/>
      <c r="F5190" s="280"/>
      <c r="G5190" s="293"/>
    </row>
    <row r="5191" spans="3:7" x14ac:dyDescent="0.2">
      <c r="C5191" s="293"/>
      <c r="D5191" s="280"/>
      <c r="E5191" s="280"/>
      <c r="F5191" s="280"/>
      <c r="G5191" s="293"/>
    </row>
    <row r="5192" spans="3:7" x14ac:dyDescent="0.2">
      <c r="C5192" s="293"/>
      <c r="D5192" s="280"/>
      <c r="E5192" s="280"/>
      <c r="F5192" s="280"/>
      <c r="G5192" s="293"/>
    </row>
    <row r="5193" spans="3:7" x14ac:dyDescent="0.2">
      <c r="C5193" s="293"/>
      <c r="D5193" s="280"/>
      <c r="E5193" s="280"/>
      <c r="F5193" s="280"/>
      <c r="G5193" s="293"/>
    </row>
    <row r="5194" spans="3:7" x14ac:dyDescent="0.2">
      <c r="C5194" s="293"/>
      <c r="D5194" s="280"/>
      <c r="E5194" s="280"/>
      <c r="F5194" s="280"/>
      <c r="G5194" s="293"/>
    </row>
    <row r="5195" spans="3:7" x14ac:dyDescent="0.2">
      <c r="C5195" s="293"/>
      <c r="D5195" s="280"/>
      <c r="E5195" s="280"/>
      <c r="F5195" s="280"/>
      <c r="G5195" s="293"/>
    </row>
    <row r="5196" spans="3:7" x14ac:dyDescent="0.2">
      <c r="C5196" s="293"/>
      <c r="D5196" s="280"/>
      <c r="E5196" s="280"/>
      <c r="F5196" s="280"/>
      <c r="G5196" s="293"/>
    </row>
    <row r="5197" spans="3:7" x14ac:dyDescent="0.2">
      <c r="C5197" s="293"/>
      <c r="D5197" s="280"/>
      <c r="E5197" s="280"/>
      <c r="F5197" s="280"/>
      <c r="G5197" s="293"/>
    </row>
    <row r="5198" spans="3:7" x14ac:dyDescent="0.2">
      <c r="C5198" s="293"/>
      <c r="D5198" s="280"/>
      <c r="E5198" s="280"/>
      <c r="F5198" s="280"/>
      <c r="G5198" s="293"/>
    </row>
    <row r="5199" spans="3:7" x14ac:dyDescent="0.2">
      <c r="C5199" s="293"/>
      <c r="D5199" s="280"/>
      <c r="E5199" s="280"/>
      <c r="F5199" s="280"/>
      <c r="G5199" s="293"/>
    </row>
    <row r="5200" spans="3:7" x14ac:dyDescent="0.2">
      <c r="C5200" s="293"/>
      <c r="D5200" s="280"/>
      <c r="E5200" s="280"/>
      <c r="F5200" s="280"/>
      <c r="G5200" s="293"/>
    </row>
    <row r="5201" spans="3:7" x14ac:dyDescent="0.2">
      <c r="C5201" s="293"/>
      <c r="D5201" s="280"/>
      <c r="E5201" s="280"/>
      <c r="F5201" s="280"/>
      <c r="G5201" s="293"/>
    </row>
    <row r="5202" spans="3:7" x14ac:dyDescent="0.2">
      <c r="C5202" s="293"/>
      <c r="D5202" s="280"/>
      <c r="E5202" s="280"/>
      <c r="F5202" s="280"/>
      <c r="G5202" s="293"/>
    </row>
    <row r="5203" spans="3:7" x14ac:dyDescent="0.2">
      <c r="C5203" s="293"/>
      <c r="D5203" s="280"/>
      <c r="E5203" s="280"/>
      <c r="F5203" s="280"/>
      <c r="G5203" s="293"/>
    </row>
    <row r="5204" spans="3:7" x14ac:dyDescent="0.2">
      <c r="C5204" s="293"/>
      <c r="D5204" s="280"/>
      <c r="E5204" s="280"/>
      <c r="F5204" s="280"/>
      <c r="G5204" s="293"/>
    </row>
    <row r="5205" spans="3:7" x14ac:dyDescent="0.2">
      <c r="C5205" s="293"/>
      <c r="D5205" s="280"/>
      <c r="E5205" s="280"/>
      <c r="F5205" s="280"/>
      <c r="G5205" s="293"/>
    </row>
    <row r="5206" spans="3:7" x14ac:dyDescent="0.2">
      <c r="C5206" s="293"/>
      <c r="D5206" s="280"/>
      <c r="E5206" s="280"/>
      <c r="F5206" s="280"/>
      <c r="G5206" s="293"/>
    </row>
    <row r="5207" spans="3:7" x14ac:dyDescent="0.2">
      <c r="C5207" s="293"/>
      <c r="D5207" s="280"/>
      <c r="E5207" s="280"/>
      <c r="F5207" s="280"/>
      <c r="G5207" s="293"/>
    </row>
    <row r="5208" spans="3:7" x14ac:dyDescent="0.2">
      <c r="C5208" s="293"/>
      <c r="D5208" s="280"/>
      <c r="E5208" s="280"/>
      <c r="F5208" s="280"/>
      <c r="G5208" s="293"/>
    </row>
    <row r="5209" spans="3:7" x14ac:dyDescent="0.2">
      <c r="C5209" s="293"/>
      <c r="D5209" s="280"/>
      <c r="E5209" s="280"/>
      <c r="F5209" s="280"/>
      <c r="G5209" s="293"/>
    </row>
    <row r="5210" spans="3:7" x14ac:dyDescent="0.2">
      <c r="C5210" s="293"/>
      <c r="D5210" s="280"/>
      <c r="E5210" s="280"/>
      <c r="F5210" s="280"/>
      <c r="G5210" s="293"/>
    </row>
    <row r="5211" spans="3:7" x14ac:dyDescent="0.2">
      <c r="C5211" s="293"/>
      <c r="D5211" s="280"/>
      <c r="E5211" s="280"/>
      <c r="F5211" s="280"/>
      <c r="G5211" s="293"/>
    </row>
    <row r="5212" spans="3:7" x14ac:dyDescent="0.2">
      <c r="C5212" s="293"/>
      <c r="D5212" s="280"/>
      <c r="E5212" s="280"/>
      <c r="F5212" s="280"/>
      <c r="G5212" s="293"/>
    </row>
    <row r="5213" spans="3:7" x14ac:dyDescent="0.2">
      <c r="C5213" s="293"/>
      <c r="D5213" s="280"/>
      <c r="E5213" s="280"/>
      <c r="F5213" s="280"/>
      <c r="G5213" s="293"/>
    </row>
    <row r="5214" spans="3:7" x14ac:dyDescent="0.2">
      <c r="C5214" s="293"/>
      <c r="D5214" s="280"/>
      <c r="E5214" s="280"/>
      <c r="F5214" s="280"/>
      <c r="G5214" s="293"/>
    </row>
    <row r="5215" spans="3:7" x14ac:dyDescent="0.2">
      <c r="C5215" s="293"/>
      <c r="D5215" s="280"/>
      <c r="E5215" s="280"/>
      <c r="F5215" s="280"/>
      <c r="G5215" s="293"/>
    </row>
    <row r="5216" spans="3:7" x14ac:dyDescent="0.2">
      <c r="C5216" s="293"/>
      <c r="D5216" s="280"/>
      <c r="E5216" s="280"/>
      <c r="F5216" s="280"/>
      <c r="G5216" s="293"/>
    </row>
    <row r="5217" spans="3:7" x14ac:dyDescent="0.2">
      <c r="C5217" s="293"/>
      <c r="D5217" s="280"/>
      <c r="E5217" s="280"/>
      <c r="F5217" s="280"/>
      <c r="G5217" s="293"/>
    </row>
    <row r="5218" spans="3:7" x14ac:dyDescent="0.2">
      <c r="C5218" s="293"/>
      <c r="D5218" s="280"/>
      <c r="E5218" s="280"/>
      <c r="F5218" s="280"/>
      <c r="G5218" s="293"/>
    </row>
    <row r="5219" spans="3:7" x14ac:dyDescent="0.2">
      <c r="C5219" s="293"/>
      <c r="D5219" s="280"/>
      <c r="E5219" s="280"/>
      <c r="F5219" s="280"/>
      <c r="G5219" s="293"/>
    </row>
    <row r="5220" spans="3:7" x14ac:dyDescent="0.2">
      <c r="C5220" s="293"/>
      <c r="D5220" s="280"/>
      <c r="E5220" s="280"/>
      <c r="F5220" s="280"/>
      <c r="G5220" s="293"/>
    </row>
    <row r="5221" spans="3:7" x14ac:dyDescent="0.2">
      <c r="C5221" s="293"/>
      <c r="D5221" s="280"/>
      <c r="E5221" s="280"/>
      <c r="F5221" s="280"/>
      <c r="G5221" s="293"/>
    </row>
    <row r="5222" spans="3:7" x14ac:dyDescent="0.2">
      <c r="C5222" s="293"/>
      <c r="D5222" s="280"/>
      <c r="E5222" s="280"/>
      <c r="F5222" s="280"/>
      <c r="G5222" s="293"/>
    </row>
    <row r="5223" spans="3:7" x14ac:dyDescent="0.2">
      <c r="C5223" s="293"/>
      <c r="D5223" s="280"/>
      <c r="E5223" s="280"/>
      <c r="F5223" s="280"/>
      <c r="G5223" s="293"/>
    </row>
    <row r="5224" spans="3:7" x14ac:dyDescent="0.2">
      <c r="C5224" s="293"/>
      <c r="D5224" s="280"/>
      <c r="E5224" s="280"/>
      <c r="F5224" s="280"/>
      <c r="G5224" s="293"/>
    </row>
    <row r="5225" spans="3:7" x14ac:dyDescent="0.2">
      <c r="C5225" s="293"/>
      <c r="D5225" s="280"/>
      <c r="E5225" s="280"/>
      <c r="F5225" s="280"/>
      <c r="G5225" s="293"/>
    </row>
    <row r="5226" spans="3:7" x14ac:dyDescent="0.2">
      <c r="C5226" s="293"/>
      <c r="D5226" s="280"/>
      <c r="E5226" s="280"/>
      <c r="F5226" s="280"/>
      <c r="G5226" s="293"/>
    </row>
    <row r="5227" spans="3:7" x14ac:dyDescent="0.2">
      <c r="C5227" s="293"/>
      <c r="D5227" s="280"/>
      <c r="E5227" s="280"/>
      <c r="F5227" s="280"/>
      <c r="G5227" s="293"/>
    </row>
    <row r="5228" spans="3:7" x14ac:dyDescent="0.2">
      <c r="C5228" s="293"/>
      <c r="D5228" s="280"/>
      <c r="E5228" s="280"/>
      <c r="F5228" s="280"/>
      <c r="G5228" s="293"/>
    </row>
    <row r="5229" spans="3:7" x14ac:dyDescent="0.2">
      <c r="C5229" s="293"/>
      <c r="D5229" s="280"/>
      <c r="E5229" s="280"/>
      <c r="F5229" s="280"/>
      <c r="G5229" s="293"/>
    </row>
    <row r="5230" spans="3:7" x14ac:dyDescent="0.2">
      <c r="C5230" s="293"/>
      <c r="D5230" s="280"/>
      <c r="E5230" s="280"/>
      <c r="F5230" s="280"/>
      <c r="G5230" s="293"/>
    </row>
    <row r="5231" spans="3:7" x14ac:dyDescent="0.2">
      <c r="C5231" s="293"/>
      <c r="D5231" s="280"/>
      <c r="E5231" s="280"/>
      <c r="F5231" s="280"/>
      <c r="G5231" s="293"/>
    </row>
    <row r="5232" spans="3:7" x14ac:dyDescent="0.2">
      <c r="C5232" s="293"/>
      <c r="D5232" s="280"/>
      <c r="E5232" s="280"/>
      <c r="F5232" s="280"/>
      <c r="G5232" s="293"/>
    </row>
    <row r="5233" spans="3:7" x14ac:dyDescent="0.2">
      <c r="C5233" s="293"/>
      <c r="D5233" s="280"/>
      <c r="E5233" s="280"/>
      <c r="F5233" s="280"/>
      <c r="G5233" s="293"/>
    </row>
    <row r="5234" spans="3:7" x14ac:dyDescent="0.2">
      <c r="C5234" s="293"/>
      <c r="D5234" s="280"/>
      <c r="E5234" s="280"/>
      <c r="F5234" s="280"/>
      <c r="G5234" s="293"/>
    </row>
    <row r="5235" spans="3:7" x14ac:dyDescent="0.2">
      <c r="C5235" s="293"/>
      <c r="D5235" s="280"/>
      <c r="E5235" s="280"/>
      <c r="F5235" s="280"/>
      <c r="G5235" s="293"/>
    </row>
    <row r="5236" spans="3:7" x14ac:dyDescent="0.2">
      <c r="C5236" s="293"/>
      <c r="D5236" s="280"/>
      <c r="E5236" s="280"/>
      <c r="F5236" s="280"/>
      <c r="G5236" s="293"/>
    </row>
    <row r="5237" spans="3:7" x14ac:dyDescent="0.2">
      <c r="C5237" s="293"/>
      <c r="D5237" s="280"/>
      <c r="E5237" s="280"/>
      <c r="F5237" s="280"/>
      <c r="G5237" s="293"/>
    </row>
    <row r="5238" spans="3:7" x14ac:dyDescent="0.2">
      <c r="C5238" s="293"/>
      <c r="D5238" s="280"/>
      <c r="E5238" s="280"/>
      <c r="F5238" s="280"/>
      <c r="G5238" s="293"/>
    </row>
    <row r="5239" spans="3:7" x14ac:dyDescent="0.2">
      <c r="C5239" s="293"/>
      <c r="D5239" s="280"/>
      <c r="E5239" s="280"/>
      <c r="F5239" s="280"/>
      <c r="G5239" s="293"/>
    </row>
    <row r="5240" spans="3:7" x14ac:dyDescent="0.2">
      <c r="C5240" s="293"/>
      <c r="D5240" s="280"/>
      <c r="E5240" s="280"/>
      <c r="F5240" s="280"/>
      <c r="G5240" s="293"/>
    </row>
    <row r="5241" spans="3:7" x14ac:dyDescent="0.2">
      <c r="C5241" s="293"/>
      <c r="D5241" s="280"/>
      <c r="E5241" s="280"/>
      <c r="F5241" s="280"/>
      <c r="G5241" s="293"/>
    </row>
    <row r="5242" spans="3:7" x14ac:dyDescent="0.2">
      <c r="C5242" s="293"/>
      <c r="D5242" s="280"/>
      <c r="E5242" s="280"/>
      <c r="F5242" s="280"/>
      <c r="G5242" s="293"/>
    </row>
    <row r="5243" spans="3:7" x14ac:dyDescent="0.2">
      <c r="C5243" s="293"/>
      <c r="D5243" s="280"/>
      <c r="E5243" s="280"/>
      <c r="F5243" s="280"/>
      <c r="G5243" s="293"/>
    </row>
    <row r="5244" spans="3:7" x14ac:dyDescent="0.2">
      <c r="C5244" s="293"/>
      <c r="D5244" s="280"/>
      <c r="E5244" s="280"/>
      <c r="F5244" s="280"/>
      <c r="G5244" s="293"/>
    </row>
    <row r="5245" spans="3:7" x14ac:dyDescent="0.2">
      <c r="C5245" s="293"/>
      <c r="D5245" s="280"/>
      <c r="E5245" s="280"/>
      <c r="F5245" s="280"/>
      <c r="G5245" s="293"/>
    </row>
    <row r="5246" spans="3:7" x14ac:dyDescent="0.2">
      <c r="C5246" s="293"/>
      <c r="D5246" s="280"/>
      <c r="E5246" s="280"/>
      <c r="F5246" s="280"/>
      <c r="G5246" s="293"/>
    </row>
    <row r="5247" spans="3:7" x14ac:dyDescent="0.2">
      <c r="C5247" s="293"/>
      <c r="D5247" s="280"/>
      <c r="E5247" s="280"/>
      <c r="F5247" s="280"/>
      <c r="G5247" s="293"/>
    </row>
    <row r="5248" spans="3:7" x14ac:dyDescent="0.2">
      <c r="C5248" s="293"/>
      <c r="D5248" s="280"/>
      <c r="E5248" s="280"/>
      <c r="F5248" s="280"/>
      <c r="G5248" s="293"/>
    </row>
    <row r="5249" spans="3:7" x14ac:dyDescent="0.2">
      <c r="C5249" s="293"/>
      <c r="D5249" s="280"/>
      <c r="E5249" s="280"/>
      <c r="F5249" s="280"/>
      <c r="G5249" s="293"/>
    </row>
    <row r="5250" spans="3:7" x14ac:dyDescent="0.2">
      <c r="C5250" s="293"/>
      <c r="D5250" s="280"/>
      <c r="E5250" s="280"/>
      <c r="F5250" s="280"/>
      <c r="G5250" s="293"/>
    </row>
    <row r="5251" spans="3:7" x14ac:dyDescent="0.2">
      <c r="C5251" s="293"/>
      <c r="D5251" s="280"/>
      <c r="E5251" s="280"/>
      <c r="F5251" s="280"/>
      <c r="G5251" s="293"/>
    </row>
    <row r="5252" spans="3:7" x14ac:dyDescent="0.2">
      <c r="C5252" s="293"/>
      <c r="D5252" s="280"/>
      <c r="E5252" s="280"/>
      <c r="F5252" s="280"/>
      <c r="G5252" s="293"/>
    </row>
    <row r="5253" spans="3:7" x14ac:dyDescent="0.2">
      <c r="C5253" s="293"/>
      <c r="D5253" s="280"/>
      <c r="E5253" s="280"/>
      <c r="F5253" s="280"/>
      <c r="G5253" s="293"/>
    </row>
    <row r="5254" spans="3:7" x14ac:dyDescent="0.2">
      <c r="C5254" s="293"/>
      <c r="D5254" s="280"/>
      <c r="E5254" s="280"/>
      <c r="F5254" s="280"/>
      <c r="G5254" s="293"/>
    </row>
    <row r="5255" spans="3:7" x14ac:dyDescent="0.2">
      <c r="C5255" s="293"/>
      <c r="D5255" s="280"/>
      <c r="E5255" s="280"/>
      <c r="F5255" s="280"/>
      <c r="G5255" s="293"/>
    </row>
    <row r="5256" spans="3:7" x14ac:dyDescent="0.2">
      <c r="C5256" s="293"/>
      <c r="D5256" s="280"/>
      <c r="E5256" s="280"/>
      <c r="F5256" s="280"/>
      <c r="G5256" s="293"/>
    </row>
    <row r="5257" spans="3:7" x14ac:dyDescent="0.2">
      <c r="C5257" s="293"/>
      <c r="D5257" s="280"/>
      <c r="E5257" s="280"/>
      <c r="F5257" s="280"/>
      <c r="G5257" s="293"/>
    </row>
    <row r="5258" spans="3:7" x14ac:dyDescent="0.2">
      <c r="C5258" s="293"/>
      <c r="D5258" s="280"/>
      <c r="E5258" s="280"/>
      <c r="F5258" s="280"/>
      <c r="G5258" s="293"/>
    </row>
    <row r="5259" spans="3:7" x14ac:dyDescent="0.2">
      <c r="C5259" s="293"/>
      <c r="D5259" s="280"/>
      <c r="E5259" s="280"/>
      <c r="F5259" s="280"/>
      <c r="G5259" s="293"/>
    </row>
    <row r="5260" spans="3:7" x14ac:dyDescent="0.2">
      <c r="C5260" s="293"/>
      <c r="D5260" s="280"/>
      <c r="E5260" s="280"/>
      <c r="F5260" s="280"/>
      <c r="G5260" s="293"/>
    </row>
    <row r="5261" spans="3:7" x14ac:dyDescent="0.2">
      <c r="C5261" s="293"/>
      <c r="D5261" s="280"/>
      <c r="E5261" s="280"/>
      <c r="F5261" s="280"/>
      <c r="G5261" s="293"/>
    </row>
    <row r="5262" spans="3:7" x14ac:dyDescent="0.2">
      <c r="C5262" s="293"/>
      <c r="D5262" s="280"/>
      <c r="E5262" s="280"/>
      <c r="F5262" s="280"/>
      <c r="G5262" s="293"/>
    </row>
    <row r="5263" spans="3:7" x14ac:dyDescent="0.2">
      <c r="C5263" s="293"/>
      <c r="D5263" s="280"/>
      <c r="E5263" s="280"/>
      <c r="F5263" s="280"/>
      <c r="G5263" s="293"/>
    </row>
    <row r="5264" spans="3:7" x14ac:dyDescent="0.2">
      <c r="C5264" s="293"/>
      <c r="D5264" s="280"/>
      <c r="E5264" s="280"/>
      <c r="F5264" s="280"/>
      <c r="G5264" s="293"/>
    </row>
    <row r="5265" spans="3:7" x14ac:dyDescent="0.2">
      <c r="C5265" s="293"/>
      <c r="D5265" s="280"/>
      <c r="E5265" s="280"/>
      <c r="F5265" s="280"/>
      <c r="G5265" s="293"/>
    </row>
    <row r="5266" spans="3:7" x14ac:dyDescent="0.2">
      <c r="C5266" s="293"/>
      <c r="D5266" s="280"/>
      <c r="E5266" s="280"/>
      <c r="F5266" s="280"/>
      <c r="G5266" s="293"/>
    </row>
    <row r="5267" spans="3:7" x14ac:dyDescent="0.2">
      <c r="C5267" s="293"/>
      <c r="D5267" s="280"/>
      <c r="E5267" s="280"/>
      <c r="F5267" s="280"/>
      <c r="G5267" s="293"/>
    </row>
    <row r="5268" spans="3:7" x14ac:dyDescent="0.2">
      <c r="C5268" s="293"/>
      <c r="D5268" s="280"/>
      <c r="E5268" s="280"/>
      <c r="F5268" s="280"/>
      <c r="G5268" s="293"/>
    </row>
    <row r="5269" spans="3:7" x14ac:dyDescent="0.2">
      <c r="C5269" s="293"/>
      <c r="D5269" s="280"/>
      <c r="E5269" s="280"/>
      <c r="F5269" s="280"/>
      <c r="G5269" s="293"/>
    </row>
    <row r="5270" spans="3:7" x14ac:dyDescent="0.2">
      <c r="C5270" s="293"/>
      <c r="D5270" s="280"/>
      <c r="E5270" s="280"/>
      <c r="F5270" s="280"/>
      <c r="G5270" s="293"/>
    </row>
    <row r="5271" spans="3:7" x14ac:dyDescent="0.2">
      <c r="C5271" s="293"/>
      <c r="D5271" s="280"/>
      <c r="E5271" s="280"/>
      <c r="F5271" s="280"/>
      <c r="G5271" s="293"/>
    </row>
    <row r="5272" spans="3:7" x14ac:dyDescent="0.2">
      <c r="C5272" s="293"/>
      <c r="D5272" s="280"/>
      <c r="E5272" s="280"/>
      <c r="F5272" s="280"/>
      <c r="G5272" s="293"/>
    </row>
    <row r="5273" spans="3:7" x14ac:dyDescent="0.2">
      <c r="C5273" s="293"/>
      <c r="D5273" s="280"/>
      <c r="E5273" s="280"/>
      <c r="F5273" s="280"/>
      <c r="G5273" s="293"/>
    </row>
    <row r="5274" spans="3:7" x14ac:dyDescent="0.2">
      <c r="C5274" s="293"/>
      <c r="D5274" s="280"/>
      <c r="E5274" s="280"/>
      <c r="F5274" s="280"/>
      <c r="G5274" s="293"/>
    </row>
    <row r="5275" spans="3:7" x14ac:dyDescent="0.2">
      <c r="C5275" s="293"/>
      <c r="D5275" s="280"/>
      <c r="E5275" s="280"/>
      <c r="F5275" s="280"/>
      <c r="G5275" s="293"/>
    </row>
    <row r="5276" spans="3:7" x14ac:dyDescent="0.2">
      <c r="C5276" s="293"/>
      <c r="D5276" s="280"/>
      <c r="E5276" s="280"/>
      <c r="F5276" s="280"/>
      <c r="G5276" s="293"/>
    </row>
    <row r="5277" spans="3:7" x14ac:dyDescent="0.2">
      <c r="C5277" s="293"/>
      <c r="D5277" s="280"/>
      <c r="E5277" s="280"/>
      <c r="F5277" s="280"/>
      <c r="G5277" s="293"/>
    </row>
    <row r="5278" spans="3:7" x14ac:dyDescent="0.2">
      <c r="C5278" s="293"/>
      <c r="D5278" s="280"/>
      <c r="E5278" s="280"/>
      <c r="F5278" s="280"/>
      <c r="G5278" s="293"/>
    </row>
    <row r="5279" spans="3:7" x14ac:dyDescent="0.2">
      <c r="C5279" s="293"/>
      <c r="D5279" s="280"/>
      <c r="E5279" s="280"/>
      <c r="F5279" s="280"/>
      <c r="G5279" s="293"/>
    </row>
    <row r="5280" spans="3:7" x14ac:dyDescent="0.2">
      <c r="C5280" s="293"/>
      <c r="D5280" s="280"/>
      <c r="E5280" s="280"/>
      <c r="F5280" s="280"/>
      <c r="G5280" s="293"/>
    </row>
    <row r="5281" spans="3:7" x14ac:dyDescent="0.2">
      <c r="C5281" s="293"/>
      <c r="D5281" s="280"/>
      <c r="E5281" s="280"/>
      <c r="F5281" s="280"/>
      <c r="G5281" s="293"/>
    </row>
    <row r="5282" spans="3:7" x14ac:dyDescent="0.2">
      <c r="C5282" s="293"/>
      <c r="D5282" s="280"/>
      <c r="E5282" s="280"/>
      <c r="F5282" s="280"/>
      <c r="G5282" s="293"/>
    </row>
    <row r="5283" spans="3:7" x14ac:dyDescent="0.2">
      <c r="C5283" s="293"/>
      <c r="D5283" s="280"/>
      <c r="E5283" s="280"/>
      <c r="F5283" s="280"/>
      <c r="G5283" s="293"/>
    </row>
    <row r="5284" spans="3:7" x14ac:dyDescent="0.2">
      <c r="C5284" s="293"/>
      <c r="D5284" s="280"/>
      <c r="E5284" s="280"/>
      <c r="F5284" s="280"/>
      <c r="G5284" s="293"/>
    </row>
    <row r="5285" spans="3:7" x14ac:dyDescent="0.2">
      <c r="C5285" s="293"/>
      <c r="D5285" s="280"/>
      <c r="E5285" s="280"/>
      <c r="F5285" s="280"/>
      <c r="G5285" s="293"/>
    </row>
    <row r="5286" spans="3:7" x14ac:dyDescent="0.2">
      <c r="C5286" s="293"/>
      <c r="D5286" s="280"/>
      <c r="E5286" s="280"/>
      <c r="F5286" s="280"/>
      <c r="G5286" s="293"/>
    </row>
    <row r="5287" spans="3:7" x14ac:dyDescent="0.2">
      <c r="C5287" s="293"/>
      <c r="D5287" s="280"/>
      <c r="E5287" s="280"/>
      <c r="F5287" s="280"/>
      <c r="G5287" s="293"/>
    </row>
    <row r="5288" spans="3:7" x14ac:dyDescent="0.2">
      <c r="C5288" s="293"/>
      <c r="D5288" s="280"/>
      <c r="E5288" s="280"/>
      <c r="F5288" s="280"/>
      <c r="G5288" s="293"/>
    </row>
    <row r="5289" spans="3:7" x14ac:dyDescent="0.2">
      <c r="C5289" s="293"/>
      <c r="D5289" s="280"/>
      <c r="E5289" s="280"/>
      <c r="F5289" s="280"/>
      <c r="G5289" s="293"/>
    </row>
    <row r="5290" spans="3:7" x14ac:dyDescent="0.2">
      <c r="C5290" s="293"/>
      <c r="D5290" s="280"/>
      <c r="E5290" s="280"/>
      <c r="F5290" s="280"/>
      <c r="G5290" s="293"/>
    </row>
    <row r="5291" spans="3:7" x14ac:dyDescent="0.2">
      <c r="C5291" s="293"/>
      <c r="D5291" s="280"/>
      <c r="E5291" s="280"/>
      <c r="F5291" s="280"/>
      <c r="G5291" s="293"/>
    </row>
    <row r="5292" spans="3:7" x14ac:dyDescent="0.2">
      <c r="C5292" s="293"/>
      <c r="D5292" s="280"/>
      <c r="E5292" s="280"/>
      <c r="F5292" s="280"/>
      <c r="G5292" s="293"/>
    </row>
    <row r="5293" spans="3:7" x14ac:dyDescent="0.2">
      <c r="C5293" s="293"/>
      <c r="D5293" s="280"/>
      <c r="E5293" s="280"/>
      <c r="F5293" s="280"/>
      <c r="G5293" s="293"/>
    </row>
    <row r="5294" spans="3:7" x14ac:dyDescent="0.2">
      <c r="C5294" s="293"/>
      <c r="D5294" s="280"/>
      <c r="E5294" s="280"/>
      <c r="F5294" s="280"/>
      <c r="G5294" s="293"/>
    </row>
    <row r="5295" spans="3:7" x14ac:dyDescent="0.2">
      <c r="C5295" s="293"/>
      <c r="D5295" s="280"/>
      <c r="E5295" s="280"/>
      <c r="F5295" s="280"/>
      <c r="G5295" s="293"/>
    </row>
    <row r="5296" spans="3:7" x14ac:dyDescent="0.2">
      <c r="C5296" s="293"/>
      <c r="D5296" s="280"/>
      <c r="E5296" s="280"/>
      <c r="F5296" s="280"/>
      <c r="G5296" s="293"/>
    </row>
    <row r="5297" spans="3:7" x14ac:dyDescent="0.2">
      <c r="C5297" s="293"/>
      <c r="D5297" s="280"/>
      <c r="E5297" s="280"/>
      <c r="F5297" s="280"/>
      <c r="G5297" s="293"/>
    </row>
    <row r="5298" spans="3:7" x14ac:dyDescent="0.2">
      <c r="C5298" s="293"/>
      <c r="D5298" s="280"/>
      <c r="E5298" s="280"/>
      <c r="F5298" s="280"/>
      <c r="G5298" s="293"/>
    </row>
    <row r="5299" spans="3:7" x14ac:dyDescent="0.2">
      <c r="C5299" s="293"/>
      <c r="D5299" s="280"/>
      <c r="E5299" s="280"/>
      <c r="F5299" s="280"/>
      <c r="G5299" s="293"/>
    </row>
    <row r="5300" spans="3:7" x14ac:dyDescent="0.2">
      <c r="C5300" s="293"/>
      <c r="D5300" s="280"/>
      <c r="E5300" s="280"/>
      <c r="F5300" s="280"/>
      <c r="G5300" s="293"/>
    </row>
    <row r="5301" spans="3:7" x14ac:dyDescent="0.2">
      <c r="C5301" s="293"/>
      <c r="D5301" s="280"/>
      <c r="E5301" s="280"/>
      <c r="F5301" s="280"/>
      <c r="G5301" s="293"/>
    </row>
    <row r="5302" spans="3:7" x14ac:dyDescent="0.2">
      <c r="C5302" s="293"/>
      <c r="D5302" s="280"/>
      <c r="E5302" s="280"/>
      <c r="F5302" s="280"/>
      <c r="G5302" s="293"/>
    </row>
    <row r="5303" spans="3:7" x14ac:dyDescent="0.2">
      <c r="C5303" s="293"/>
      <c r="D5303" s="280"/>
      <c r="E5303" s="280"/>
      <c r="F5303" s="280"/>
      <c r="G5303" s="293"/>
    </row>
    <row r="5304" spans="3:7" x14ac:dyDescent="0.2">
      <c r="C5304" s="293"/>
      <c r="D5304" s="280"/>
      <c r="E5304" s="280"/>
      <c r="F5304" s="280"/>
      <c r="G5304" s="293"/>
    </row>
    <row r="5305" spans="3:7" x14ac:dyDescent="0.2">
      <c r="C5305" s="293"/>
      <c r="D5305" s="280"/>
      <c r="E5305" s="280"/>
      <c r="F5305" s="280"/>
      <c r="G5305" s="293"/>
    </row>
    <row r="5306" spans="3:7" x14ac:dyDescent="0.2">
      <c r="C5306" s="293"/>
      <c r="D5306" s="280"/>
      <c r="E5306" s="280"/>
      <c r="F5306" s="280"/>
      <c r="G5306" s="293"/>
    </row>
    <row r="5307" spans="3:7" x14ac:dyDescent="0.2">
      <c r="C5307" s="293"/>
      <c r="D5307" s="280"/>
      <c r="E5307" s="280"/>
      <c r="F5307" s="280"/>
      <c r="G5307" s="293"/>
    </row>
    <row r="5308" spans="3:7" x14ac:dyDescent="0.2">
      <c r="C5308" s="293"/>
      <c r="D5308" s="280"/>
      <c r="E5308" s="280"/>
      <c r="F5308" s="280"/>
      <c r="G5308" s="293"/>
    </row>
    <row r="5309" spans="3:7" x14ac:dyDescent="0.2">
      <c r="C5309" s="293"/>
      <c r="D5309" s="280"/>
      <c r="E5309" s="280"/>
      <c r="F5309" s="280"/>
      <c r="G5309" s="293"/>
    </row>
    <row r="5310" spans="3:7" x14ac:dyDescent="0.2">
      <c r="C5310" s="293"/>
      <c r="D5310" s="280"/>
      <c r="E5310" s="280"/>
      <c r="F5310" s="280"/>
      <c r="G5310" s="293"/>
    </row>
    <row r="5311" spans="3:7" x14ac:dyDescent="0.2">
      <c r="C5311" s="293"/>
      <c r="D5311" s="280"/>
      <c r="E5311" s="280"/>
      <c r="F5311" s="280"/>
      <c r="G5311" s="293"/>
    </row>
    <row r="5312" spans="3:7" x14ac:dyDescent="0.2">
      <c r="C5312" s="293"/>
      <c r="D5312" s="280"/>
      <c r="E5312" s="280"/>
      <c r="F5312" s="280"/>
      <c r="G5312" s="293"/>
    </row>
    <row r="5313" spans="3:7" x14ac:dyDescent="0.2">
      <c r="C5313" s="293"/>
      <c r="D5313" s="280"/>
      <c r="E5313" s="280"/>
      <c r="F5313" s="280"/>
      <c r="G5313" s="293"/>
    </row>
    <row r="5314" spans="3:7" x14ac:dyDescent="0.2">
      <c r="C5314" s="293"/>
      <c r="D5314" s="280"/>
      <c r="E5314" s="280"/>
      <c r="F5314" s="280"/>
      <c r="G5314" s="293"/>
    </row>
    <row r="5315" spans="3:7" x14ac:dyDescent="0.2">
      <c r="C5315" s="293"/>
      <c r="D5315" s="280"/>
      <c r="E5315" s="280"/>
      <c r="F5315" s="280"/>
      <c r="G5315" s="293"/>
    </row>
    <row r="5316" spans="3:7" x14ac:dyDescent="0.2">
      <c r="C5316" s="293"/>
      <c r="D5316" s="280"/>
      <c r="E5316" s="280"/>
      <c r="F5316" s="280"/>
      <c r="G5316" s="293"/>
    </row>
    <row r="5317" spans="3:7" x14ac:dyDescent="0.2">
      <c r="C5317" s="293"/>
      <c r="D5317" s="280"/>
      <c r="E5317" s="280"/>
      <c r="F5317" s="280"/>
      <c r="G5317" s="293"/>
    </row>
    <row r="5318" spans="3:7" x14ac:dyDescent="0.2">
      <c r="C5318" s="293"/>
      <c r="D5318" s="280"/>
      <c r="E5318" s="280"/>
      <c r="F5318" s="280"/>
      <c r="G5318" s="293"/>
    </row>
    <row r="5319" spans="3:7" x14ac:dyDescent="0.2">
      <c r="C5319" s="293"/>
      <c r="D5319" s="280"/>
      <c r="E5319" s="280"/>
      <c r="F5319" s="280"/>
      <c r="G5319" s="293"/>
    </row>
    <row r="5320" spans="3:7" x14ac:dyDescent="0.2">
      <c r="C5320" s="293"/>
      <c r="D5320" s="280"/>
      <c r="E5320" s="280"/>
      <c r="F5320" s="280"/>
      <c r="G5320" s="293"/>
    </row>
    <row r="5321" spans="3:7" x14ac:dyDescent="0.2">
      <c r="C5321" s="293"/>
      <c r="D5321" s="280"/>
      <c r="E5321" s="280"/>
      <c r="F5321" s="280"/>
      <c r="G5321" s="293"/>
    </row>
    <row r="5322" spans="3:7" x14ac:dyDescent="0.2">
      <c r="C5322" s="293"/>
      <c r="D5322" s="280"/>
      <c r="E5322" s="280"/>
      <c r="F5322" s="280"/>
      <c r="G5322" s="293"/>
    </row>
    <row r="5323" spans="3:7" x14ac:dyDescent="0.2">
      <c r="C5323" s="293"/>
      <c r="D5323" s="280"/>
      <c r="E5323" s="280"/>
      <c r="F5323" s="280"/>
      <c r="G5323" s="293"/>
    </row>
    <row r="5324" spans="3:7" x14ac:dyDescent="0.2">
      <c r="C5324" s="293"/>
      <c r="D5324" s="280"/>
      <c r="E5324" s="280"/>
      <c r="F5324" s="280"/>
      <c r="G5324" s="293"/>
    </row>
    <row r="5325" spans="3:7" x14ac:dyDescent="0.2">
      <c r="C5325" s="293"/>
      <c r="D5325" s="280"/>
      <c r="E5325" s="280"/>
      <c r="F5325" s="280"/>
      <c r="G5325" s="293"/>
    </row>
    <row r="5326" spans="3:7" x14ac:dyDescent="0.2">
      <c r="C5326" s="293"/>
      <c r="D5326" s="280"/>
      <c r="E5326" s="280"/>
      <c r="F5326" s="280"/>
      <c r="G5326" s="293"/>
    </row>
    <row r="5327" spans="3:7" x14ac:dyDescent="0.2">
      <c r="C5327" s="293"/>
      <c r="D5327" s="280"/>
      <c r="E5327" s="280"/>
      <c r="F5327" s="280"/>
      <c r="G5327" s="293"/>
    </row>
    <row r="5328" spans="3:7" x14ac:dyDescent="0.2">
      <c r="C5328" s="293"/>
      <c r="D5328" s="280"/>
      <c r="E5328" s="280"/>
      <c r="F5328" s="280"/>
      <c r="G5328" s="293"/>
    </row>
    <row r="5329" spans="3:7" x14ac:dyDescent="0.2">
      <c r="C5329" s="293"/>
      <c r="D5329" s="280"/>
      <c r="E5329" s="280"/>
      <c r="F5329" s="280"/>
      <c r="G5329" s="293"/>
    </row>
    <row r="5330" spans="3:7" x14ac:dyDescent="0.2">
      <c r="C5330" s="293"/>
      <c r="D5330" s="280"/>
      <c r="E5330" s="280"/>
      <c r="F5330" s="280"/>
      <c r="G5330" s="293"/>
    </row>
    <row r="5331" spans="3:7" x14ac:dyDescent="0.2">
      <c r="C5331" s="293"/>
      <c r="D5331" s="280"/>
      <c r="E5331" s="280"/>
      <c r="F5331" s="280"/>
      <c r="G5331" s="293"/>
    </row>
    <row r="5332" spans="3:7" x14ac:dyDescent="0.2">
      <c r="C5332" s="293"/>
      <c r="D5332" s="280"/>
      <c r="E5332" s="280"/>
      <c r="F5332" s="280"/>
      <c r="G5332" s="293"/>
    </row>
    <row r="5333" spans="3:7" x14ac:dyDescent="0.2">
      <c r="C5333" s="293"/>
      <c r="D5333" s="280"/>
      <c r="E5333" s="280"/>
      <c r="F5333" s="280"/>
      <c r="G5333" s="293"/>
    </row>
    <row r="5334" spans="3:7" x14ac:dyDescent="0.2">
      <c r="C5334" s="293"/>
      <c r="D5334" s="280"/>
      <c r="E5334" s="280"/>
      <c r="F5334" s="280"/>
      <c r="G5334" s="293"/>
    </row>
    <row r="5335" spans="3:7" x14ac:dyDescent="0.2">
      <c r="C5335" s="293"/>
      <c r="D5335" s="280"/>
      <c r="E5335" s="280"/>
      <c r="F5335" s="280"/>
      <c r="G5335" s="293"/>
    </row>
    <row r="5336" spans="3:7" x14ac:dyDescent="0.2">
      <c r="C5336" s="293"/>
      <c r="D5336" s="280"/>
      <c r="E5336" s="280"/>
      <c r="F5336" s="280"/>
      <c r="G5336" s="293"/>
    </row>
    <row r="5337" spans="3:7" x14ac:dyDescent="0.2">
      <c r="C5337" s="293"/>
      <c r="D5337" s="280"/>
      <c r="E5337" s="280"/>
      <c r="F5337" s="280"/>
      <c r="G5337" s="293"/>
    </row>
    <row r="5338" spans="3:7" x14ac:dyDescent="0.2">
      <c r="C5338" s="293"/>
      <c r="D5338" s="280"/>
      <c r="E5338" s="280"/>
      <c r="F5338" s="280"/>
      <c r="G5338" s="293"/>
    </row>
    <row r="5339" spans="3:7" x14ac:dyDescent="0.2">
      <c r="C5339" s="293"/>
      <c r="D5339" s="280"/>
      <c r="E5339" s="280"/>
      <c r="F5339" s="280"/>
      <c r="G5339" s="293"/>
    </row>
    <row r="5340" spans="3:7" x14ac:dyDescent="0.2">
      <c r="C5340" s="293"/>
      <c r="D5340" s="280"/>
      <c r="E5340" s="280"/>
      <c r="F5340" s="280"/>
      <c r="G5340" s="293"/>
    </row>
    <row r="5341" spans="3:7" x14ac:dyDescent="0.2">
      <c r="C5341" s="293"/>
      <c r="D5341" s="280"/>
      <c r="E5341" s="280"/>
      <c r="F5341" s="280"/>
      <c r="G5341" s="293"/>
    </row>
    <row r="5342" spans="3:7" x14ac:dyDescent="0.2">
      <c r="C5342" s="293"/>
      <c r="D5342" s="280"/>
      <c r="E5342" s="280"/>
      <c r="F5342" s="280"/>
      <c r="G5342" s="293"/>
    </row>
    <row r="5343" spans="3:7" x14ac:dyDescent="0.2">
      <c r="C5343" s="293"/>
      <c r="D5343" s="280"/>
      <c r="E5343" s="280"/>
      <c r="F5343" s="280"/>
      <c r="G5343" s="293"/>
    </row>
    <row r="5344" spans="3:7" x14ac:dyDescent="0.2">
      <c r="C5344" s="293"/>
      <c r="D5344" s="280"/>
      <c r="E5344" s="280"/>
      <c r="F5344" s="280"/>
      <c r="G5344" s="293"/>
    </row>
    <row r="5345" spans="3:7" x14ac:dyDescent="0.2">
      <c r="C5345" s="293"/>
      <c r="D5345" s="280"/>
      <c r="E5345" s="280"/>
      <c r="F5345" s="280"/>
      <c r="G5345" s="293"/>
    </row>
    <row r="5346" spans="3:7" x14ac:dyDescent="0.2">
      <c r="C5346" s="293"/>
      <c r="D5346" s="280"/>
      <c r="E5346" s="280"/>
      <c r="F5346" s="280"/>
      <c r="G5346" s="293"/>
    </row>
    <row r="5347" spans="3:7" x14ac:dyDescent="0.2">
      <c r="C5347" s="293"/>
      <c r="D5347" s="280"/>
      <c r="E5347" s="280"/>
      <c r="F5347" s="280"/>
      <c r="G5347" s="293"/>
    </row>
    <row r="5348" spans="3:7" x14ac:dyDescent="0.2">
      <c r="C5348" s="293"/>
      <c r="D5348" s="280"/>
      <c r="E5348" s="280"/>
      <c r="F5348" s="280"/>
      <c r="G5348" s="293"/>
    </row>
    <row r="5349" spans="3:7" x14ac:dyDescent="0.2">
      <c r="C5349" s="293"/>
      <c r="D5349" s="280"/>
      <c r="E5349" s="280"/>
      <c r="F5349" s="280"/>
      <c r="G5349" s="293"/>
    </row>
    <row r="5350" spans="3:7" x14ac:dyDescent="0.2">
      <c r="C5350" s="293"/>
      <c r="D5350" s="280"/>
      <c r="E5350" s="280"/>
      <c r="F5350" s="280"/>
      <c r="G5350" s="293"/>
    </row>
    <row r="5351" spans="3:7" x14ac:dyDescent="0.2">
      <c r="C5351" s="293"/>
      <c r="D5351" s="280"/>
      <c r="E5351" s="280"/>
      <c r="F5351" s="280"/>
      <c r="G5351" s="293"/>
    </row>
    <row r="5352" spans="3:7" x14ac:dyDescent="0.2">
      <c r="C5352" s="293"/>
      <c r="D5352" s="280"/>
      <c r="E5352" s="280"/>
      <c r="F5352" s="280"/>
      <c r="G5352" s="293"/>
    </row>
    <row r="5353" spans="3:7" x14ac:dyDescent="0.2">
      <c r="C5353" s="293"/>
      <c r="D5353" s="280"/>
      <c r="E5353" s="280"/>
      <c r="F5353" s="280"/>
      <c r="G5353" s="293"/>
    </row>
    <row r="5354" spans="3:7" x14ac:dyDescent="0.2">
      <c r="C5354" s="293"/>
      <c r="D5354" s="280"/>
      <c r="E5354" s="280"/>
      <c r="F5354" s="280"/>
      <c r="G5354" s="293"/>
    </row>
    <row r="5355" spans="3:7" x14ac:dyDescent="0.2">
      <c r="C5355" s="293"/>
      <c r="D5355" s="280"/>
      <c r="E5355" s="280"/>
      <c r="F5355" s="280"/>
      <c r="G5355" s="293"/>
    </row>
    <row r="5356" spans="3:7" x14ac:dyDescent="0.2">
      <c r="C5356" s="293"/>
      <c r="D5356" s="280"/>
      <c r="E5356" s="280"/>
      <c r="F5356" s="280"/>
      <c r="G5356" s="293"/>
    </row>
    <row r="5357" spans="3:7" x14ac:dyDescent="0.2">
      <c r="C5357" s="293"/>
      <c r="D5357" s="280"/>
      <c r="E5357" s="280"/>
      <c r="F5357" s="280"/>
      <c r="G5357" s="293"/>
    </row>
    <row r="5358" spans="3:7" x14ac:dyDescent="0.2">
      <c r="C5358" s="293"/>
      <c r="D5358" s="280"/>
      <c r="E5358" s="280"/>
      <c r="F5358" s="280"/>
      <c r="G5358" s="293"/>
    </row>
    <row r="5359" spans="3:7" x14ac:dyDescent="0.2">
      <c r="C5359" s="293"/>
      <c r="D5359" s="280"/>
      <c r="E5359" s="280"/>
      <c r="F5359" s="280"/>
      <c r="G5359" s="293"/>
    </row>
    <row r="5360" spans="3:7" x14ac:dyDescent="0.2">
      <c r="C5360" s="293"/>
      <c r="D5360" s="280"/>
      <c r="E5360" s="280"/>
      <c r="F5360" s="280"/>
      <c r="G5360" s="293"/>
    </row>
    <row r="5361" spans="3:7" x14ac:dyDescent="0.2">
      <c r="C5361" s="293"/>
      <c r="D5361" s="280"/>
      <c r="E5361" s="280"/>
      <c r="F5361" s="280"/>
      <c r="G5361" s="293"/>
    </row>
    <row r="5362" spans="3:7" x14ac:dyDescent="0.2">
      <c r="C5362" s="293"/>
      <c r="D5362" s="280"/>
      <c r="E5362" s="280"/>
      <c r="F5362" s="280"/>
      <c r="G5362" s="293"/>
    </row>
    <row r="5363" spans="3:7" x14ac:dyDescent="0.2">
      <c r="C5363" s="293"/>
      <c r="D5363" s="280"/>
      <c r="E5363" s="280"/>
      <c r="F5363" s="280"/>
      <c r="G5363" s="293"/>
    </row>
    <row r="5364" spans="3:7" x14ac:dyDescent="0.2">
      <c r="C5364" s="293"/>
      <c r="D5364" s="280"/>
      <c r="E5364" s="280"/>
      <c r="F5364" s="280"/>
      <c r="G5364" s="293"/>
    </row>
    <row r="5365" spans="3:7" x14ac:dyDescent="0.2">
      <c r="C5365" s="293"/>
      <c r="D5365" s="280"/>
      <c r="E5365" s="280"/>
      <c r="F5365" s="280"/>
      <c r="G5365" s="293"/>
    </row>
    <row r="5366" spans="3:7" x14ac:dyDescent="0.2">
      <c r="C5366" s="293"/>
      <c r="D5366" s="280"/>
      <c r="E5366" s="280"/>
      <c r="F5366" s="280"/>
      <c r="G5366" s="293"/>
    </row>
    <row r="5367" spans="3:7" x14ac:dyDescent="0.2">
      <c r="C5367" s="293"/>
      <c r="D5367" s="280"/>
      <c r="E5367" s="280"/>
      <c r="F5367" s="280"/>
      <c r="G5367" s="293"/>
    </row>
    <row r="5368" spans="3:7" x14ac:dyDescent="0.2">
      <c r="C5368" s="293"/>
      <c r="D5368" s="280"/>
      <c r="E5368" s="280"/>
      <c r="F5368" s="280"/>
      <c r="G5368" s="293"/>
    </row>
    <row r="5369" spans="3:7" x14ac:dyDescent="0.2">
      <c r="C5369" s="293"/>
      <c r="D5369" s="280"/>
      <c r="E5369" s="280"/>
      <c r="F5369" s="280"/>
      <c r="G5369" s="293"/>
    </row>
    <row r="5370" spans="3:7" x14ac:dyDescent="0.2">
      <c r="C5370" s="293"/>
      <c r="D5370" s="280"/>
      <c r="E5370" s="280"/>
      <c r="F5370" s="280"/>
      <c r="G5370" s="293"/>
    </row>
    <row r="5371" spans="3:7" x14ac:dyDescent="0.2">
      <c r="C5371" s="293"/>
      <c r="D5371" s="280"/>
      <c r="E5371" s="280"/>
      <c r="F5371" s="280"/>
      <c r="G5371" s="293"/>
    </row>
    <row r="5372" spans="3:7" x14ac:dyDescent="0.2">
      <c r="C5372" s="293"/>
      <c r="D5372" s="280"/>
      <c r="E5372" s="280"/>
      <c r="F5372" s="280"/>
      <c r="G5372" s="293"/>
    </row>
    <row r="5373" spans="3:7" x14ac:dyDescent="0.2">
      <c r="C5373" s="293"/>
      <c r="D5373" s="280"/>
      <c r="E5373" s="280"/>
      <c r="F5373" s="280"/>
      <c r="G5373" s="293"/>
    </row>
    <row r="5374" spans="3:7" x14ac:dyDescent="0.2">
      <c r="C5374" s="293"/>
      <c r="D5374" s="280"/>
      <c r="E5374" s="280"/>
      <c r="F5374" s="280"/>
      <c r="G5374" s="293"/>
    </row>
    <row r="5375" spans="3:7" x14ac:dyDescent="0.2">
      <c r="C5375" s="293"/>
      <c r="D5375" s="280"/>
      <c r="E5375" s="280"/>
      <c r="F5375" s="280"/>
      <c r="G5375" s="293"/>
    </row>
    <row r="5376" spans="3:7" x14ac:dyDescent="0.2">
      <c r="C5376" s="293"/>
      <c r="D5376" s="280"/>
      <c r="E5376" s="280"/>
      <c r="F5376" s="280"/>
      <c r="G5376" s="293"/>
    </row>
    <row r="5377" spans="3:7" x14ac:dyDescent="0.2">
      <c r="C5377" s="293"/>
      <c r="D5377" s="280"/>
      <c r="E5377" s="280"/>
      <c r="F5377" s="280"/>
      <c r="G5377" s="293"/>
    </row>
    <row r="5378" spans="3:7" x14ac:dyDescent="0.2">
      <c r="C5378" s="293"/>
      <c r="D5378" s="280"/>
      <c r="E5378" s="280"/>
      <c r="F5378" s="280"/>
      <c r="G5378" s="293"/>
    </row>
    <row r="5379" spans="3:7" x14ac:dyDescent="0.2">
      <c r="C5379" s="293"/>
      <c r="D5379" s="280"/>
      <c r="E5379" s="280"/>
      <c r="F5379" s="280"/>
      <c r="G5379" s="293"/>
    </row>
    <row r="5380" spans="3:7" x14ac:dyDescent="0.2">
      <c r="C5380" s="293"/>
      <c r="D5380" s="280"/>
      <c r="E5380" s="280"/>
      <c r="F5380" s="280"/>
      <c r="G5380" s="293"/>
    </row>
    <row r="5381" spans="3:7" x14ac:dyDescent="0.2">
      <c r="C5381" s="293"/>
      <c r="D5381" s="280"/>
      <c r="E5381" s="280"/>
      <c r="F5381" s="280"/>
      <c r="G5381" s="293"/>
    </row>
    <row r="5382" spans="3:7" x14ac:dyDescent="0.2">
      <c r="C5382" s="293"/>
      <c r="D5382" s="280"/>
      <c r="E5382" s="280"/>
      <c r="F5382" s="280"/>
      <c r="G5382" s="293"/>
    </row>
    <row r="5383" spans="3:7" x14ac:dyDescent="0.2">
      <c r="C5383" s="293"/>
      <c r="D5383" s="280"/>
      <c r="E5383" s="280"/>
      <c r="F5383" s="280"/>
      <c r="G5383" s="293"/>
    </row>
    <row r="5384" spans="3:7" x14ac:dyDescent="0.2">
      <c r="C5384" s="293"/>
      <c r="D5384" s="280"/>
      <c r="E5384" s="280"/>
      <c r="F5384" s="280"/>
      <c r="G5384" s="293"/>
    </row>
    <row r="5385" spans="3:7" x14ac:dyDescent="0.2">
      <c r="C5385" s="293"/>
      <c r="D5385" s="280"/>
      <c r="E5385" s="280"/>
      <c r="F5385" s="280"/>
      <c r="G5385" s="293"/>
    </row>
    <row r="5386" spans="3:7" x14ac:dyDescent="0.2">
      <c r="C5386" s="293"/>
      <c r="D5386" s="280"/>
      <c r="E5386" s="280"/>
      <c r="F5386" s="280"/>
      <c r="G5386" s="293"/>
    </row>
    <row r="5387" spans="3:7" x14ac:dyDescent="0.2">
      <c r="C5387" s="293"/>
      <c r="D5387" s="280"/>
      <c r="E5387" s="280"/>
      <c r="F5387" s="280"/>
      <c r="G5387" s="293"/>
    </row>
    <row r="5388" spans="3:7" x14ac:dyDescent="0.2">
      <c r="C5388" s="293"/>
      <c r="D5388" s="280"/>
      <c r="E5388" s="280"/>
      <c r="F5388" s="280"/>
      <c r="G5388" s="293"/>
    </row>
    <row r="5389" spans="3:7" x14ac:dyDescent="0.2">
      <c r="C5389" s="293"/>
      <c r="D5389" s="280"/>
      <c r="E5389" s="280"/>
      <c r="F5389" s="280"/>
      <c r="G5389" s="293"/>
    </row>
    <row r="5390" spans="3:7" x14ac:dyDescent="0.2">
      <c r="C5390" s="293"/>
      <c r="D5390" s="280"/>
      <c r="E5390" s="280"/>
      <c r="F5390" s="280"/>
      <c r="G5390" s="293"/>
    </row>
    <row r="5391" spans="3:7" x14ac:dyDescent="0.2">
      <c r="C5391" s="293"/>
      <c r="D5391" s="280"/>
      <c r="E5391" s="280"/>
      <c r="F5391" s="280"/>
      <c r="G5391" s="293"/>
    </row>
    <row r="5392" spans="3:7" x14ac:dyDescent="0.2">
      <c r="C5392" s="293"/>
      <c r="D5392" s="280"/>
      <c r="E5392" s="280"/>
      <c r="F5392" s="280"/>
      <c r="G5392" s="293"/>
    </row>
    <row r="5393" spans="3:7" x14ac:dyDescent="0.2">
      <c r="C5393" s="293"/>
      <c r="D5393" s="280"/>
      <c r="E5393" s="280"/>
      <c r="F5393" s="280"/>
      <c r="G5393" s="293"/>
    </row>
    <row r="5394" spans="3:7" x14ac:dyDescent="0.2">
      <c r="C5394" s="293"/>
      <c r="D5394" s="280"/>
      <c r="E5394" s="280"/>
      <c r="F5394" s="280"/>
      <c r="G5394" s="293"/>
    </row>
    <row r="5395" spans="3:7" x14ac:dyDescent="0.2">
      <c r="C5395" s="293"/>
      <c r="D5395" s="280"/>
      <c r="E5395" s="280"/>
      <c r="F5395" s="280"/>
      <c r="G5395" s="293"/>
    </row>
    <row r="5396" spans="3:7" x14ac:dyDescent="0.2">
      <c r="C5396" s="293"/>
      <c r="D5396" s="280"/>
      <c r="E5396" s="280"/>
      <c r="F5396" s="280"/>
      <c r="G5396" s="293"/>
    </row>
    <row r="5397" spans="3:7" x14ac:dyDescent="0.2">
      <c r="C5397" s="293"/>
      <c r="D5397" s="280"/>
      <c r="E5397" s="280"/>
      <c r="F5397" s="280"/>
      <c r="G5397" s="293"/>
    </row>
    <row r="5398" spans="3:7" x14ac:dyDescent="0.2">
      <c r="C5398" s="293"/>
      <c r="D5398" s="280"/>
      <c r="E5398" s="280"/>
      <c r="F5398" s="280"/>
      <c r="G5398" s="293"/>
    </row>
    <row r="5399" spans="3:7" x14ac:dyDescent="0.2">
      <c r="C5399" s="293"/>
      <c r="D5399" s="280"/>
      <c r="E5399" s="280"/>
      <c r="F5399" s="280"/>
      <c r="G5399" s="293"/>
    </row>
    <row r="5400" spans="3:7" x14ac:dyDescent="0.2">
      <c r="C5400" s="293"/>
      <c r="D5400" s="280"/>
      <c r="E5400" s="280"/>
      <c r="F5400" s="280"/>
      <c r="G5400" s="293"/>
    </row>
    <row r="5401" spans="3:7" x14ac:dyDescent="0.2">
      <c r="C5401" s="293"/>
      <c r="D5401" s="280"/>
      <c r="E5401" s="280"/>
      <c r="F5401" s="280"/>
      <c r="G5401" s="293"/>
    </row>
    <row r="5402" spans="3:7" x14ac:dyDescent="0.2">
      <c r="C5402" s="293"/>
      <c r="D5402" s="280"/>
      <c r="E5402" s="280"/>
      <c r="F5402" s="280"/>
      <c r="G5402" s="293"/>
    </row>
    <row r="5403" spans="3:7" x14ac:dyDescent="0.2">
      <c r="C5403" s="293"/>
      <c r="D5403" s="280"/>
      <c r="E5403" s="280"/>
      <c r="F5403" s="280"/>
      <c r="G5403" s="293"/>
    </row>
    <row r="5404" spans="3:7" x14ac:dyDescent="0.2">
      <c r="C5404" s="293"/>
      <c r="D5404" s="280"/>
      <c r="E5404" s="280"/>
      <c r="F5404" s="280"/>
      <c r="G5404" s="293"/>
    </row>
    <row r="5405" spans="3:7" x14ac:dyDescent="0.2">
      <c r="C5405" s="293"/>
      <c r="D5405" s="280"/>
      <c r="E5405" s="280"/>
      <c r="F5405" s="280"/>
      <c r="G5405" s="293"/>
    </row>
    <row r="5406" spans="3:7" x14ac:dyDescent="0.2">
      <c r="C5406" s="293"/>
      <c r="D5406" s="280"/>
      <c r="E5406" s="280"/>
      <c r="F5406" s="280"/>
      <c r="G5406" s="293"/>
    </row>
    <row r="5407" spans="3:7" x14ac:dyDescent="0.2">
      <c r="C5407" s="293"/>
      <c r="D5407" s="280"/>
      <c r="E5407" s="280"/>
      <c r="F5407" s="280"/>
      <c r="G5407" s="293"/>
    </row>
    <row r="5408" spans="3:7" x14ac:dyDescent="0.2">
      <c r="C5408" s="293"/>
      <c r="D5408" s="280"/>
      <c r="E5408" s="280"/>
      <c r="F5408" s="280"/>
      <c r="G5408" s="293"/>
    </row>
    <row r="5409" spans="3:7" x14ac:dyDescent="0.2">
      <c r="C5409" s="293"/>
      <c r="D5409" s="280"/>
      <c r="E5409" s="280"/>
      <c r="F5409" s="280"/>
      <c r="G5409" s="293"/>
    </row>
    <row r="5410" spans="3:7" x14ac:dyDescent="0.2">
      <c r="C5410" s="293"/>
      <c r="D5410" s="280"/>
      <c r="E5410" s="280"/>
      <c r="F5410" s="280"/>
      <c r="G5410" s="293"/>
    </row>
    <row r="5411" spans="3:7" x14ac:dyDescent="0.2">
      <c r="C5411" s="293"/>
      <c r="D5411" s="280"/>
      <c r="E5411" s="280"/>
      <c r="F5411" s="280"/>
      <c r="G5411" s="293"/>
    </row>
    <row r="5412" spans="3:7" x14ac:dyDescent="0.2">
      <c r="C5412" s="293"/>
      <c r="D5412" s="280"/>
      <c r="E5412" s="280"/>
      <c r="F5412" s="280"/>
      <c r="G5412" s="293"/>
    </row>
    <row r="5413" spans="3:7" x14ac:dyDescent="0.2">
      <c r="C5413" s="293"/>
      <c r="D5413" s="280"/>
      <c r="E5413" s="280"/>
      <c r="F5413" s="280"/>
      <c r="G5413" s="293"/>
    </row>
    <row r="5414" spans="3:7" x14ac:dyDescent="0.2">
      <c r="C5414" s="293"/>
      <c r="D5414" s="280"/>
      <c r="E5414" s="280"/>
      <c r="F5414" s="280"/>
      <c r="G5414" s="293"/>
    </row>
    <row r="5415" spans="3:7" x14ac:dyDescent="0.2">
      <c r="C5415" s="293"/>
      <c r="D5415" s="280"/>
      <c r="E5415" s="280"/>
      <c r="F5415" s="280"/>
      <c r="G5415" s="293"/>
    </row>
    <row r="5416" spans="3:7" x14ac:dyDescent="0.2">
      <c r="C5416" s="293"/>
      <c r="D5416" s="280"/>
      <c r="E5416" s="280"/>
      <c r="F5416" s="280"/>
      <c r="G5416" s="293"/>
    </row>
    <row r="5417" spans="3:7" x14ac:dyDescent="0.2">
      <c r="C5417" s="293"/>
      <c r="D5417" s="280"/>
      <c r="E5417" s="280"/>
      <c r="F5417" s="280"/>
      <c r="G5417" s="293"/>
    </row>
    <row r="5418" spans="3:7" x14ac:dyDescent="0.2">
      <c r="C5418" s="293"/>
      <c r="D5418" s="280"/>
      <c r="E5418" s="280"/>
      <c r="F5418" s="280"/>
      <c r="G5418" s="293"/>
    </row>
    <row r="5419" spans="3:7" x14ac:dyDescent="0.2">
      <c r="C5419" s="293"/>
      <c r="D5419" s="280"/>
      <c r="E5419" s="280"/>
      <c r="F5419" s="280"/>
      <c r="G5419" s="293"/>
    </row>
    <row r="5420" spans="3:7" x14ac:dyDescent="0.2">
      <c r="C5420" s="293"/>
      <c r="D5420" s="280"/>
      <c r="E5420" s="280"/>
      <c r="F5420" s="280"/>
      <c r="G5420" s="293"/>
    </row>
    <row r="5421" spans="3:7" x14ac:dyDescent="0.2">
      <c r="C5421" s="293"/>
      <c r="D5421" s="280"/>
      <c r="E5421" s="280"/>
      <c r="F5421" s="280"/>
      <c r="G5421" s="293"/>
    </row>
    <row r="5422" spans="3:7" x14ac:dyDescent="0.2">
      <c r="C5422" s="293"/>
      <c r="D5422" s="280"/>
      <c r="E5422" s="280"/>
      <c r="F5422" s="280"/>
      <c r="G5422" s="293"/>
    </row>
    <row r="5423" spans="3:7" x14ac:dyDescent="0.2">
      <c r="C5423" s="293"/>
      <c r="D5423" s="280"/>
      <c r="E5423" s="280"/>
      <c r="F5423" s="280"/>
      <c r="G5423" s="293"/>
    </row>
    <row r="5424" spans="3:7" x14ac:dyDescent="0.2">
      <c r="C5424" s="293"/>
      <c r="D5424" s="280"/>
      <c r="E5424" s="280"/>
      <c r="F5424" s="280"/>
      <c r="G5424" s="293"/>
    </row>
    <row r="5425" spans="3:7" x14ac:dyDescent="0.2">
      <c r="C5425" s="293"/>
      <c r="D5425" s="280"/>
      <c r="E5425" s="280"/>
      <c r="F5425" s="280"/>
      <c r="G5425" s="293"/>
    </row>
    <row r="5426" spans="3:7" x14ac:dyDescent="0.2">
      <c r="C5426" s="293"/>
      <c r="D5426" s="280"/>
      <c r="E5426" s="280"/>
      <c r="F5426" s="280"/>
      <c r="G5426" s="293"/>
    </row>
    <row r="5427" spans="3:7" x14ac:dyDescent="0.2">
      <c r="C5427" s="293"/>
      <c r="D5427" s="280"/>
      <c r="E5427" s="280"/>
      <c r="F5427" s="280"/>
      <c r="G5427" s="293"/>
    </row>
    <row r="5428" spans="3:7" x14ac:dyDescent="0.2">
      <c r="C5428" s="293"/>
      <c r="D5428" s="280"/>
      <c r="E5428" s="280"/>
      <c r="F5428" s="280"/>
      <c r="G5428" s="293"/>
    </row>
    <row r="5429" spans="3:7" x14ac:dyDescent="0.2">
      <c r="C5429" s="293"/>
      <c r="D5429" s="280"/>
      <c r="E5429" s="280"/>
      <c r="F5429" s="280"/>
      <c r="G5429" s="293"/>
    </row>
    <row r="5430" spans="3:7" x14ac:dyDescent="0.2">
      <c r="C5430" s="293"/>
      <c r="D5430" s="280"/>
      <c r="E5430" s="280"/>
      <c r="F5430" s="280"/>
      <c r="G5430" s="293"/>
    </row>
    <row r="5431" spans="3:7" x14ac:dyDescent="0.2">
      <c r="C5431" s="293"/>
      <c r="D5431" s="280"/>
      <c r="E5431" s="280"/>
      <c r="F5431" s="280"/>
      <c r="G5431" s="293"/>
    </row>
    <row r="5432" spans="3:7" x14ac:dyDescent="0.2">
      <c r="C5432" s="293"/>
      <c r="D5432" s="280"/>
      <c r="E5432" s="280"/>
      <c r="F5432" s="280"/>
      <c r="G5432" s="293"/>
    </row>
    <row r="5433" spans="3:7" x14ac:dyDescent="0.2">
      <c r="C5433" s="293"/>
      <c r="D5433" s="280"/>
      <c r="E5433" s="280"/>
      <c r="F5433" s="280"/>
      <c r="G5433" s="293"/>
    </row>
    <row r="5434" spans="3:7" x14ac:dyDescent="0.2">
      <c r="C5434" s="293"/>
      <c r="D5434" s="280"/>
      <c r="E5434" s="280"/>
      <c r="F5434" s="280"/>
      <c r="G5434" s="293"/>
    </row>
    <row r="5435" spans="3:7" x14ac:dyDescent="0.2">
      <c r="C5435" s="293"/>
      <c r="D5435" s="280"/>
      <c r="E5435" s="280"/>
      <c r="F5435" s="280"/>
      <c r="G5435" s="293"/>
    </row>
    <row r="5436" spans="3:7" x14ac:dyDescent="0.2">
      <c r="C5436" s="293"/>
      <c r="D5436" s="280"/>
      <c r="E5436" s="280"/>
      <c r="F5436" s="280"/>
      <c r="G5436" s="293"/>
    </row>
    <row r="5437" spans="3:7" x14ac:dyDescent="0.2">
      <c r="C5437" s="293"/>
      <c r="D5437" s="280"/>
      <c r="E5437" s="280"/>
      <c r="F5437" s="280"/>
      <c r="G5437" s="293"/>
    </row>
    <row r="5438" spans="3:7" x14ac:dyDescent="0.2">
      <c r="C5438" s="293"/>
      <c r="D5438" s="280"/>
      <c r="E5438" s="280"/>
      <c r="F5438" s="280"/>
      <c r="G5438" s="293"/>
    </row>
    <row r="5439" spans="3:7" x14ac:dyDescent="0.2">
      <c r="C5439" s="293"/>
      <c r="D5439" s="280"/>
      <c r="E5439" s="280"/>
      <c r="F5439" s="280"/>
      <c r="G5439" s="293"/>
    </row>
    <row r="5440" spans="3:7" x14ac:dyDescent="0.2">
      <c r="C5440" s="293"/>
      <c r="D5440" s="280"/>
      <c r="E5440" s="280"/>
      <c r="F5440" s="280"/>
      <c r="G5440" s="293"/>
    </row>
    <row r="5441" spans="3:7" x14ac:dyDescent="0.2">
      <c r="C5441" s="293"/>
      <c r="D5441" s="280"/>
      <c r="E5441" s="280"/>
      <c r="F5441" s="280"/>
      <c r="G5441" s="293"/>
    </row>
    <row r="5442" spans="3:7" x14ac:dyDescent="0.2">
      <c r="C5442" s="293"/>
      <c r="D5442" s="280"/>
      <c r="E5442" s="280"/>
      <c r="F5442" s="280"/>
      <c r="G5442" s="293"/>
    </row>
    <row r="5443" spans="3:7" x14ac:dyDescent="0.2">
      <c r="C5443" s="293"/>
      <c r="D5443" s="280"/>
      <c r="E5443" s="280"/>
      <c r="F5443" s="280"/>
      <c r="G5443" s="293"/>
    </row>
    <row r="5444" spans="3:7" x14ac:dyDescent="0.2">
      <c r="C5444" s="293"/>
      <c r="D5444" s="280"/>
      <c r="E5444" s="280"/>
      <c r="F5444" s="280"/>
      <c r="G5444" s="293"/>
    </row>
    <row r="5445" spans="3:7" x14ac:dyDescent="0.2">
      <c r="C5445" s="293"/>
      <c r="D5445" s="280"/>
      <c r="E5445" s="280"/>
      <c r="F5445" s="280"/>
      <c r="G5445" s="293"/>
    </row>
    <row r="5446" spans="3:7" x14ac:dyDescent="0.2">
      <c r="C5446" s="293"/>
      <c r="D5446" s="280"/>
      <c r="E5446" s="280"/>
      <c r="F5446" s="280"/>
      <c r="G5446" s="293"/>
    </row>
    <row r="5447" spans="3:7" x14ac:dyDescent="0.2">
      <c r="C5447" s="293"/>
      <c r="D5447" s="280"/>
      <c r="E5447" s="280"/>
      <c r="F5447" s="280"/>
      <c r="G5447" s="293"/>
    </row>
    <row r="5448" spans="3:7" x14ac:dyDescent="0.2">
      <c r="C5448" s="293"/>
      <c r="D5448" s="280"/>
      <c r="E5448" s="280"/>
      <c r="F5448" s="280"/>
      <c r="G5448" s="293"/>
    </row>
    <row r="5449" spans="3:7" x14ac:dyDescent="0.2">
      <c r="C5449" s="293"/>
      <c r="D5449" s="280"/>
      <c r="E5449" s="280"/>
      <c r="F5449" s="280"/>
      <c r="G5449" s="293"/>
    </row>
    <row r="5450" spans="3:7" x14ac:dyDescent="0.2">
      <c r="C5450" s="293"/>
      <c r="D5450" s="280"/>
      <c r="E5450" s="280"/>
      <c r="F5450" s="280"/>
      <c r="G5450" s="293"/>
    </row>
    <row r="5451" spans="3:7" x14ac:dyDescent="0.2">
      <c r="C5451" s="293"/>
      <c r="D5451" s="280"/>
      <c r="E5451" s="280"/>
      <c r="F5451" s="280"/>
      <c r="G5451" s="293"/>
    </row>
    <row r="5452" spans="3:7" x14ac:dyDescent="0.2">
      <c r="C5452" s="293"/>
      <c r="D5452" s="280"/>
      <c r="E5452" s="280"/>
      <c r="F5452" s="280"/>
      <c r="G5452" s="293"/>
    </row>
    <row r="5453" spans="3:7" x14ac:dyDescent="0.2">
      <c r="C5453" s="293"/>
      <c r="D5453" s="280"/>
      <c r="E5453" s="280"/>
      <c r="F5453" s="280"/>
      <c r="G5453" s="293"/>
    </row>
    <row r="5454" spans="3:7" x14ac:dyDescent="0.2">
      <c r="C5454" s="293"/>
      <c r="D5454" s="280"/>
      <c r="E5454" s="280"/>
      <c r="F5454" s="280"/>
      <c r="G5454" s="293"/>
    </row>
    <row r="5455" spans="3:7" x14ac:dyDescent="0.2">
      <c r="C5455" s="293"/>
      <c r="D5455" s="280"/>
      <c r="E5455" s="280"/>
      <c r="F5455" s="280"/>
      <c r="G5455" s="293"/>
    </row>
    <row r="5456" spans="3:7" x14ac:dyDescent="0.2">
      <c r="C5456" s="293"/>
      <c r="D5456" s="280"/>
      <c r="E5456" s="280"/>
      <c r="F5456" s="280"/>
      <c r="G5456" s="293"/>
    </row>
    <row r="5457" spans="3:7" x14ac:dyDescent="0.2">
      <c r="C5457" s="293"/>
      <c r="D5457" s="280"/>
      <c r="E5457" s="280"/>
      <c r="F5457" s="280"/>
      <c r="G5457" s="293"/>
    </row>
    <row r="5458" spans="3:7" x14ac:dyDescent="0.2">
      <c r="C5458" s="293"/>
      <c r="D5458" s="280"/>
      <c r="E5458" s="280"/>
      <c r="F5458" s="280"/>
      <c r="G5458" s="293"/>
    </row>
    <row r="5459" spans="3:7" x14ac:dyDescent="0.2">
      <c r="C5459" s="293"/>
      <c r="D5459" s="280"/>
      <c r="E5459" s="280"/>
      <c r="F5459" s="280"/>
      <c r="G5459" s="293"/>
    </row>
    <row r="5460" spans="3:7" x14ac:dyDescent="0.2">
      <c r="C5460" s="293"/>
      <c r="D5460" s="280"/>
      <c r="E5460" s="280"/>
      <c r="F5460" s="280"/>
      <c r="G5460" s="293"/>
    </row>
    <row r="5461" spans="3:7" x14ac:dyDescent="0.2">
      <c r="C5461" s="293"/>
      <c r="D5461" s="280"/>
      <c r="E5461" s="280"/>
      <c r="F5461" s="280"/>
      <c r="G5461" s="293"/>
    </row>
    <row r="5462" spans="3:7" x14ac:dyDescent="0.2">
      <c r="C5462" s="293"/>
      <c r="D5462" s="280"/>
      <c r="E5462" s="280"/>
      <c r="F5462" s="280"/>
      <c r="G5462" s="293"/>
    </row>
    <row r="5463" spans="3:7" x14ac:dyDescent="0.2">
      <c r="C5463" s="293"/>
      <c r="D5463" s="280"/>
      <c r="E5463" s="280"/>
      <c r="F5463" s="280"/>
      <c r="G5463" s="293"/>
    </row>
    <row r="5464" spans="3:7" x14ac:dyDescent="0.2">
      <c r="C5464" s="293"/>
      <c r="D5464" s="280"/>
      <c r="E5464" s="280"/>
      <c r="F5464" s="280"/>
      <c r="G5464" s="293"/>
    </row>
    <row r="5465" spans="3:7" x14ac:dyDescent="0.2">
      <c r="C5465" s="293"/>
      <c r="D5465" s="280"/>
      <c r="E5465" s="280"/>
      <c r="F5465" s="280"/>
      <c r="G5465" s="293"/>
    </row>
    <row r="5466" spans="3:7" x14ac:dyDescent="0.2">
      <c r="C5466" s="293"/>
      <c r="D5466" s="280"/>
      <c r="E5466" s="280"/>
      <c r="F5466" s="280"/>
      <c r="G5466" s="293"/>
    </row>
    <row r="5467" spans="3:7" x14ac:dyDescent="0.2">
      <c r="C5467" s="293"/>
      <c r="D5467" s="280"/>
      <c r="E5467" s="280"/>
      <c r="F5467" s="280"/>
      <c r="G5467" s="293"/>
    </row>
    <row r="5468" spans="3:7" x14ac:dyDescent="0.2">
      <c r="C5468" s="293"/>
      <c r="D5468" s="280"/>
      <c r="E5468" s="280"/>
      <c r="F5468" s="280"/>
      <c r="G5468" s="293"/>
    </row>
    <row r="5469" spans="3:7" x14ac:dyDescent="0.2">
      <c r="C5469" s="293"/>
      <c r="D5469" s="280"/>
      <c r="E5469" s="280"/>
      <c r="F5469" s="280"/>
      <c r="G5469" s="293"/>
    </row>
    <row r="5470" spans="3:7" x14ac:dyDescent="0.2">
      <c r="C5470" s="293"/>
      <c r="D5470" s="280"/>
      <c r="E5470" s="280"/>
      <c r="F5470" s="280"/>
      <c r="G5470" s="293"/>
    </row>
    <row r="5471" spans="3:7" x14ac:dyDescent="0.2">
      <c r="C5471" s="293"/>
      <c r="D5471" s="280"/>
      <c r="E5471" s="280"/>
      <c r="F5471" s="280"/>
      <c r="G5471" s="293"/>
    </row>
    <row r="5472" spans="3:7" x14ac:dyDescent="0.2">
      <c r="C5472" s="293"/>
      <c r="D5472" s="280"/>
      <c r="E5472" s="280"/>
      <c r="F5472" s="280"/>
      <c r="G5472" s="293"/>
    </row>
    <row r="5473" spans="3:7" x14ac:dyDescent="0.2">
      <c r="C5473" s="293"/>
      <c r="D5473" s="280"/>
      <c r="E5473" s="280"/>
      <c r="F5473" s="280"/>
      <c r="G5473" s="293"/>
    </row>
    <row r="5474" spans="3:7" x14ac:dyDescent="0.2">
      <c r="C5474" s="293"/>
      <c r="D5474" s="280"/>
      <c r="E5474" s="280"/>
      <c r="F5474" s="280"/>
      <c r="G5474" s="293"/>
    </row>
    <row r="5475" spans="3:7" x14ac:dyDescent="0.2">
      <c r="C5475" s="293"/>
      <c r="D5475" s="280"/>
      <c r="E5475" s="280"/>
      <c r="F5475" s="280"/>
      <c r="G5475" s="293"/>
    </row>
    <row r="5476" spans="3:7" x14ac:dyDescent="0.2">
      <c r="C5476" s="293"/>
      <c r="D5476" s="280"/>
      <c r="E5476" s="280"/>
      <c r="F5476" s="280"/>
      <c r="G5476" s="293"/>
    </row>
    <row r="5477" spans="3:7" x14ac:dyDescent="0.2">
      <c r="C5477" s="293"/>
      <c r="D5477" s="280"/>
      <c r="E5477" s="280"/>
      <c r="F5477" s="280"/>
      <c r="G5477" s="293"/>
    </row>
    <row r="5478" spans="3:7" x14ac:dyDescent="0.2">
      <c r="C5478" s="293"/>
      <c r="D5478" s="280"/>
      <c r="E5478" s="280"/>
      <c r="F5478" s="280"/>
      <c r="G5478" s="293"/>
    </row>
    <row r="5479" spans="3:7" x14ac:dyDescent="0.2">
      <c r="C5479" s="293"/>
      <c r="D5479" s="280"/>
      <c r="E5479" s="280"/>
      <c r="F5479" s="280"/>
      <c r="G5479" s="293"/>
    </row>
    <row r="5480" spans="3:7" x14ac:dyDescent="0.2">
      <c r="C5480" s="293"/>
      <c r="D5480" s="280"/>
      <c r="E5480" s="280"/>
      <c r="F5480" s="280"/>
      <c r="G5480" s="293"/>
    </row>
    <row r="5481" spans="3:7" x14ac:dyDescent="0.2">
      <c r="C5481" s="293"/>
      <c r="D5481" s="280"/>
      <c r="E5481" s="280"/>
      <c r="F5481" s="280"/>
      <c r="G5481" s="293"/>
    </row>
    <row r="5482" spans="3:7" x14ac:dyDescent="0.2">
      <c r="C5482" s="293"/>
      <c r="D5482" s="280"/>
      <c r="E5482" s="280"/>
      <c r="F5482" s="280"/>
      <c r="G5482" s="293"/>
    </row>
    <row r="5483" spans="3:7" x14ac:dyDescent="0.2">
      <c r="C5483" s="293"/>
      <c r="D5483" s="280"/>
      <c r="E5483" s="280"/>
      <c r="F5483" s="280"/>
      <c r="G5483" s="293"/>
    </row>
    <row r="5484" spans="3:7" x14ac:dyDescent="0.2">
      <c r="C5484" s="293"/>
      <c r="D5484" s="280"/>
      <c r="E5484" s="280"/>
      <c r="F5484" s="280"/>
      <c r="G5484" s="293"/>
    </row>
    <row r="5485" spans="3:7" x14ac:dyDescent="0.2">
      <c r="C5485" s="293"/>
      <c r="D5485" s="280"/>
      <c r="E5485" s="280"/>
      <c r="F5485" s="280"/>
      <c r="G5485" s="293"/>
    </row>
    <row r="5486" spans="3:7" x14ac:dyDescent="0.2">
      <c r="C5486" s="293"/>
      <c r="D5486" s="280"/>
      <c r="E5486" s="280"/>
      <c r="F5486" s="280"/>
      <c r="G5486" s="293"/>
    </row>
    <row r="5487" spans="3:7" x14ac:dyDescent="0.2">
      <c r="C5487" s="293"/>
      <c r="D5487" s="280"/>
      <c r="E5487" s="280"/>
      <c r="F5487" s="280"/>
      <c r="G5487" s="293"/>
    </row>
    <row r="5488" spans="3:7" x14ac:dyDescent="0.2">
      <c r="C5488" s="293"/>
      <c r="D5488" s="280"/>
      <c r="E5488" s="280"/>
      <c r="F5488" s="280"/>
      <c r="G5488" s="293"/>
    </row>
    <row r="5489" spans="3:7" x14ac:dyDescent="0.2">
      <c r="C5489" s="293"/>
      <c r="D5489" s="280"/>
      <c r="E5489" s="280"/>
      <c r="F5489" s="280"/>
      <c r="G5489" s="293"/>
    </row>
    <row r="5490" spans="3:7" x14ac:dyDescent="0.2">
      <c r="C5490" s="293"/>
      <c r="D5490" s="280"/>
      <c r="E5490" s="280"/>
      <c r="F5490" s="280"/>
      <c r="G5490" s="293"/>
    </row>
    <row r="5491" spans="3:7" x14ac:dyDescent="0.2">
      <c r="C5491" s="293"/>
      <c r="D5491" s="280"/>
      <c r="E5491" s="280"/>
      <c r="F5491" s="280"/>
      <c r="G5491" s="293"/>
    </row>
    <row r="5492" spans="3:7" x14ac:dyDescent="0.2">
      <c r="C5492" s="293"/>
      <c r="D5492" s="280"/>
      <c r="E5492" s="280"/>
      <c r="F5492" s="280"/>
      <c r="G5492" s="293"/>
    </row>
    <row r="5493" spans="3:7" x14ac:dyDescent="0.2">
      <c r="C5493" s="293"/>
      <c r="D5493" s="280"/>
      <c r="E5493" s="280"/>
      <c r="F5493" s="280"/>
      <c r="G5493" s="293"/>
    </row>
    <row r="5494" spans="3:7" x14ac:dyDescent="0.2">
      <c r="C5494" s="293"/>
      <c r="D5494" s="280"/>
      <c r="E5494" s="280"/>
      <c r="F5494" s="280"/>
      <c r="G5494" s="293"/>
    </row>
    <row r="5495" spans="3:7" x14ac:dyDescent="0.2">
      <c r="C5495" s="293"/>
      <c r="D5495" s="280"/>
      <c r="E5495" s="280"/>
      <c r="F5495" s="280"/>
      <c r="G5495" s="293"/>
    </row>
    <row r="5496" spans="3:7" x14ac:dyDescent="0.2">
      <c r="C5496" s="293"/>
      <c r="D5496" s="280"/>
      <c r="E5496" s="280"/>
      <c r="F5496" s="280"/>
      <c r="G5496" s="293"/>
    </row>
    <row r="5497" spans="3:7" x14ac:dyDescent="0.2">
      <c r="C5497" s="293"/>
      <c r="D5497" s="280"/>
      <c r="E5497" s="280"/>
      <c r="F5497" s="280"/>
      <c r="G5497" s="293"/>
    </row>
    <row r="5498" spans="3:7" x14ac:dyDescent="0.2">
      <c r="C5498" s="293"/>
      <c r="D5498" s="280"/>
      <c r="E5498" s="280"/>
      <c r="F5498" s="280"/>
      <c r="G5498" s="293"/>
    </row>
    <row r="5499" spans="3:7" x14ac:dyDescent="0.2">
      <c r="C5499" s="293"/>
      <c r="D5499" s="280"/>
      <c r="E5499" s="280"/>
      <c r="F5499" s="280"/>
      <c r="G5499" s="293"/>
    </row>
    <row r="5500" spans="3:7" x14ac:dyDescent="0.2">
      <c r="C5500" s="293"/>
      <c r="D5500" s="280"/>
      <c r="E5500" s="280"/>
      <c r="F5500" s="280"/>
      <c r="G5500" s="293"/>
    </row>
    <row r="5501" spans="3:7" x14ac:dyDescent="0.2">
      <c r="C5501" s="293"/>
      <c r="D5501" s="280"/>
      <c r="E5501" s="280"/>
      <c r="F5501" s="280"/>
      <c r="G5501" s="293"/>
    </row>
    <row r="5502" spans="3:7" x14ac:dyDescent="0.2">
      <c r="C5502" s="293"/>
      <c r="D5502" s="280"/>
      <c r="E5502" s="280"/>
      <c r="F5502" s="280"/>
      <c r="G5502" s="293"/>
    </row>
    <row r="5503" spans="3:7" x14ac:dyDescent="0.2">
      <c r="C5503" s="293"/>
      <c r="D5503" s="280"/>
      <c r="E5503" s="280"/>
      <c r="F5503" s="280"/>
      <c r="G5503" s="293"/>
    </row>
    <row r="5504" spans="3:7" x14ac:dyDescent="0.2">
      <c r="C5504" s="293"/>
      <c r="D5504" s="280"/>
      <c r="E5504" s="280"/>
      <c r="F5504" s="280"/>
      <c r="G5504" s="293"/>
    </row>
    <row r="5505" spans="3:7" x14ac:dyDescent="0.2">
      <c r="C5505" s="293"/>
      <c r="D5505" s="280"/>
      <c r="E5505" s="280"/>
      <c r="F5505" s="280"/>
      <c r="G5505" s="293"/>
    </row>
    <row r="5506" spans="3:7" x14ac:dyDescent="0.2">
      <c r="C5506" s="293"/>
      <c r="D5506" s="280"/>
      <c r="E5506" s="280"/>
      <c r="F5506" s="280"/>
      <c r="G5506" s="293"/>
    </row>
    <row r="5507" spans="3:7" x14ac:dyDescent="0.2">
      <c r="C5507" s="293"/>
      <c r="D5507" s="280"/>
      <c r="E5507" s="280"/>
      <c r="F5507" s="280"/>
      <c r="G5507" s="293"/>
    </row>
    <row r="5508" spans="3:7" x14ac:dyDescent="0.2">
      <c r="C5508" s="293"/>
      <c r="D5508" s="280"/>
      <c r="E5508" s="280"/>
      <c r="F5508" s="280"/>
      <c r="G5508" s="293"/>
    </row>
    <row r="5509" spans="3:7" x14ac:dyDescent="0.2">
      <c r="C5509" s="293"/>
      <c r="D5509" s="280"/>
      <c r="E5509" s="280"/>
      <c r="F5509" s="280"/>
      <c r="G5509" s="293"/>
    </row>
    <row r="5510" spans="3:7" x14ac:dyDescent="0.2">
      <c r="C5510" s="293"/>
      <c r="D5510" s="280"/>
      <c r="E5510" s="280"/>
      <c r="F5510" s="280"/>
      <c r="G5510" s="293"/>
    </row>
    <row r="5511" spans="3:7" x14ac:dyDescent="0.2">
      <c r="C5511" s="293"/>
      <c r="D5511" s="280"/>
      <c r="E5511" s="280"/>
      <c r="F5511" s="280"/>
      <c r="G5511" s="293"/>
    </row>
    <row r="5512" spans="3:7" x14ac:dyDescent="0.2">
      <c r="C5512" s="293"/>
      <c r="D5512" s="280"/>
      <c r="E5512" s="280"/>
      <c r="F5512" s="280"/>
      <c r="G5512" s="293"/>
    </row>
    <row r="5513" spans="3:7" x14ac:dyDescent="0.2">
      <c r="C5513" s="293"/>
      <c r="D5513" s="280"/>
      <c r="E5513" s="280"/>
      <c r="F5513" s="280"/>
      <c r="G5513" s="293"/>
    </row>
    <row r="5514" spans="3:7" x14ac:dyDescent="0.2">
      <c r="C5514" s="293"/>
      <c r="D5514" s="280"/>
      <c r="E5514" s="280"/>
      <c r="F5514" s="280"/>
      <c r="G5514" s="293"/>
    </row>
    <row r="5515" spans="3:7" x14ac:dyDescent="0.2">
      <c r="C5515" s="293"/>
      <c r="D5515" s="280"/>
      <c r="E5515" s="280"/>
      <c r="F5515" s="280"/>
      <c r="G5515" s="293"/>
    </row>
    <row r="5516" spans="3:7" x14ac:dyDescent="0.2">
      <c r="C5516" s="293"/>
      <c r="D5516" s="280"/>
      <c r="E5516" s="280"/>
      <c r="F5516" s="280"/>
      <c r="G5516" s="293"/>
    </row>
    <row r="5517" spans="3:7" x14ac:dyDescent="0.2">
      <c r="C5517" s="293"/>
      <c r="D5517" s="280"/>
      <c r="E5517" s="280"/>
      <c r="F5517" s="280"/>
      <c r="G5517" s="293"/>
    </row>
    <row r="5518" spans="3:7" x14ac:dyDescent="0.2">
      <c r="C5518" s="293"/>
      <c r="D5518" s="280"/>
      <c r="E5518" s="280"/>
      <c r="F5518" s="280"/>
      <c r="G5518" s="293"/>
    </row>
    <row r="5519" spans="3:7" x14ac:dyDescent="0.2">
      <c r="C5519" s="293"/>
      <c r="D5519" s="280"/>
      <c r="E5519" s="280"/>
      <c r="F5519" s="280"/>
      <c r="G5519" s="293"/>
    </row>
    <row r="5520" spans="3:7" x14ac:dyDescent="0.2">
      <c r="C5520" s="293"/>
      <c r="D5520" s="280"/>
      <c r="E5520" s="280"/>
      <c r="F5520" s="280"/>
      <c r="G5520" s="293"/>
    </row>
    <row r="5521" spans="3:7" x14ac:dyDescent="0.2">
      <c r="C5521" s="293"/>
      <c r="D5521" s="280"/>
      <c r="E5521" s="280"/>
      <c r="F5521" s="280"/>
      <c r="G5521" s="293"/>
    </row>
    <row r="5522" spans="3:7" x14ac:dyDescent="0.2">
      <c r="C5522" s="293"/>
      <c r="D5522" s="280"/>
      <c r="E5522" s="280"/>
      <c r="F5522" s="280"/>
      <c r="G5522" s="293"/>
    </row>
    <row r="5523" spans="3:7" x14ac:dyDescent="0.2">
      <c r="C5523" s="293"/>
      <c r="D5523" s="280"/>
      <c r="E5523" s="280"/>
      <c r="F5523" s="280"/>
      <c r="G5523" s="293"/>
    </row>
    <row r="5524" spans="3:7" x14ac:dyDescent="0.2">
      <c r="C5524" s="293"/>
      <c r="D5524" s="280"/>
      <c r="E5524" s="280"/>
      <c r="F5524" s="280"/>
      <c r="G5524" s="293"/>
    </row>
    <row r="5525" spans="3:7" x14ac:dyDescent="0.2">
      <c r="C5525" s="293"/>
      <c r="D5525" s="280"/>
      <c r="E5525" s="280"/>
      <c r="F5525" s="280"/>
      <c r="G5525" s="293"/>
    </row>
    <row r="5526" spans="3:7" x14ac:dyDescent="0.2">
      <c r="C5526" s="293"/>
      <c r="D5526" s="280"/>
      <c r="E5526" s="280"/>
      <c r="F5526" s="280"/>
      <c r="G5526" s="293"/>
    </row>
    <row r="5527" spans="3:7" x14ac:dyDescent="0.2">
      <c r="C5527" s="293"/>
      <c r="D5527" s="280"/>
      <c r="E5527" s="280"/>
      <c r="F5527" s="280"/>
      <c r="G5527" s="293"/>
    </row>
    <row r="5528" spans="3:7" x14ac:dyDescent="0.2">
      <c r="C5528" s="293"/>
      <c r="D5528" s="280"/>
      <c r="E5528" s="280"/>
      <c r="F5528" s="280"/>
      <c r="G5528" s="293"/>
    </row>
    <row r="5529" spans="3:7" x14ac:dyDescent="0.2">
      <c r="C5529" s="293"/>
      <c r="D5529" s="280"/>
      <c r="E5529" s="280"/>
      <c r="F5529" s="280"/>
      <c r="G5529" s="293"/>
    </row>
    <row r="5530" spans="3:7" x14ac:dyDescent="0.2">
      <c r="C5530" s="293"/>
      <c r="D5530" s="280"/>
      <c r="E5530" s="280"/>
      <c r="F5530" s="280"/>
      <c r="G5530" s="293"/>
    </row>
    <row r="5531" spans="3:7" x14ac:dyDescent="0.2">
      <c r="C5531" s="293"/>
      <c r="D5531" s="280"/>
      <c r="E5531" s="280"/>
      <c r="F5531" s="280"/>
      <c r="G5531" s="293"/>
    </row>
    <row r="5532" spans="3:7" x14ac:dyDescent="0.2">
      <c r="C5532" s="293"/>
      <c r="D5532" s="280"/>
      <c r="E5532" s="280"/>
      <c r="F5532" s="280"/>
      <c r="G5532" s="293"/>
    </row>
    <row r="5533" spans="3:7" x14ac:dyDescent="0.2">
      <c r="C5533" s="293"/>
      <c r="D5533" s="280"/>
      <c r="E5533" s="280"/>
      <c r="F5533" s="280"/>
      <c r="G5533" s="293"/>
    </row>
    <row r="5534" spans="3:7" x14ac:dyDescent="0.2">
      <c r="C5534" s="293"/>
      <c r="D5534" s="280"/>
      <c r="E5534" s="280"/>
      <c r="F5534" s="280"/>
      <c r="G5534" s="293"/>
    </row>
    <row r="5535" spans="3:7" x14ac:dyDescent="0.2">
      <c r="C5535" s="293"/>
      <c r="D5535" s="280"/>
      <c r="E5535" s="280"/>
      <c r="F5535" s="280"/>
      <c r="G5535" s="293"/>
    </row>
    <row r="5536" spans="3:7" x14ac:dyDescent="0.2">
      <c r="C5536" s="293"/>
      <c r="D5536" s="280"/>
      <c r="E5536" s="280"/>
      <c r="F5536" s="280"/>
      <c r="G5536" s="293"/>
    </row>
    <row r="5537" spans="3:7" x14ac:dyDescent="0.2">
      <c r="C5537" s="293"/>
      <c r="D5537" s="280"/>
      <c r="E5537" s="280"/>
      <c r="F5537" s="280"/>
      <c r="G5537" s="293"/>
    </row>
    <row r="5538" spans="3:7" x14ac:dyDescent="0.2">
      <c r="C5538" s="293"/>
      <c r="D5538" s="280"/>
      <c r="E5538" s="280"/>
      <c r="F5538" s="280"/>
      <c r="G5538" s="293"/>
    </row>
    <row r="5539" spans="3:7" x14ac:dyDescent="0.2">
      <c r="C5539" s="293"/>
      <c r="D5539" s="280"/>
      <c r="E5539" s="280"/>
      <c r="F5539" s="280"/>
      <c r="G5539" s="293"/>
    </row>
    <row r="5540" spans="3:7" x14ac:dyDescent="0.2">
      <c r="C5540" s="293"/>
      <c r="D5540" s="280"/>
      <c r="E5540" s="280"/>
      <c r="F5540" s="280"/>
      <c r="G5540" s="293"/>
    </row>
    <row r="5541" spans="3:7" x14ac:dyDescent="0.2">
      <c r="C5541" s="293"/>
      <c r="D5541" s="280"/>
      <c r="E5541" s="280"/>
      <c r="F5541" s="280"/>
      <c r="G5541" s="293"/>
    </row>
    <row r="5542" spans="3:7" x14ac:dyDescent="0.2">
      <c r="C5542" s="293"/>
      <c r="D5542" s="280"/>
      <c r="E5542" s="280"/>
      <c r="F5542" s="280"/>
      <c r="G5542" s="293"/>
    </row>
    <row r="5543" spans="3:7" x14ac:dyDescent="0.2">
      <c r="C5543" s="293"/>
      <c r="D5543" s="280"/>
      <c r="E5543" s="280"/>
      <c r="F5543" s="280"/>
      <c r="G5543" s="293"/>
    </row>
    <row r="5544" spans="3:7" x14ac:dyDescent="0.2">
      <c r="C5544" s="293"/>
      <c r="D5544" s="280"/>
      <c r="E5544" s="280"/>
      <c r="F5544" s="280"/>
      <c r="G5544" s="293"/>
    </row>
    <row r="5545" spans="3:7" x14ac:dyDescent="0.2">
      <c r="C5545" s="293"/>
      <c r="D5545" s="280"/>
      <c r="E5545" s="280"/>
      <c r="F5545" s="280"/>
      <c r="G5545" s="293"/>
    </row>
    <row r="5546" spans="3:7" x14ac:dyDescent="0.2">
      <c r="C5546" s="293"/>
      <c r="D5546" s="280"/>
      <c r="E5546" s="280"/>
      <c r="F5546" s="280"/>
      <c r="G5546" s="293"/>
    </row>
    <row r="5547" spans="3:7" x14ac:dyDescent="0.2">
      <c r="C5547" s="293"/>
      <c r="D5547" s="280"/>
      <c r="E5547" s="280"/>
      <c r="F5547" s="280"/>
      <c r="G5547" s="293"/>
    </row>
    <row r="5548" spans="3:7" x14ac:dyDescent="0.2">
      <c r="C5548" s="293"/>
      <c r="D5548" s="280"/>
      <c r="E5548" s="280"/>
      <c r="F5548" s="280"/>
      <c r="G5548" s="293"/>
    </row>
    <row r="5549" spans="3:7" x14ac:dyDescent="0.2">
      <c r="C5549" s="293"/>
      <c r="D5549" s="280"/>
      <c r="E5549" s="280"/>
      <c r="F5549" s="280"/>
      <c r="G5549" s="293"/>
    </row>
    <row r="5550" spans="3:7" x14ac:dyDescent="0.2">
      <c r="C5550" s="293"/>
      <c r="D5550" s="280"/>
      <c r="E5550" s="280"/>
      <c r="F5550" s="280"/>
      <c r="G5550" s="293"/>
    </row>
    <row r="5551" spans="3:7" x14ac:dyDescent="0.2">
      <c r="C5551" s="293"/>
      <c r="D5551" s="280"/>
      <c r="E5551" s="280"/>
      <c r="F5551" s="280"/>
      <c r="G5551" s="293"/>
    </row>
    <row r="5552" spans="3:7" x14ac:dyDescent="0.2">
      <c r="C5552" s="293"/>
      <c r="D5552" s="280"/>
      <c r="E5552" s="280"/>
      <c r="F5552" s="280"/>
      <c r="G5552" s="293"/>
    </row>
    <row r="5553" spans="3:7" x14ac:dyDescent="0.2">
      <c r="C5553" s="293"/>
      <c r="D5553" s="280"/>
      <c r="E5553" s="280"/>
      <c r="F5553" s="280"/>
      <c r="G5553" s="293"/>
    </row>
    <row r="5554" spans="3:7" x14ac:dyDescent="0.2">
      <c r="C5554" s="293"/>
      <c r="D5554" s="280"/>
      <c r="E5554" s="280"/>
      <c r="F5554" s="280"/>
      <c r="G5554" s="293"/>
    </row>
    <row r="5555" spans="3:7" x14ac:dyDescent="0.2">
      <c r="C5555" s="293"/>
      <c r="D5555" s="280"/>
      <c r="E5555" s="280"/>
      <c r="F5555" s="280"/>
      <c r="G5555" s="293"/>
    </row>
    <row r="5556" spans="3:7" x14ac:dyDescent="0.2">
      <c r="C5556" s="293"/>
      <c r="D5556" s="280"/>
      <c r="E5556" s="280"/>
      <c r="F5556" s="280"/>
      <c r="G5556" s="293"/>
    </row>
    <row r="5557" spans="3:7" x14ac:dyDescent="0.2">
      <c r="C5557" s="293"/>
      <c r="D5557" s="280"/>
      <c r="E5557" s="280"/>
      <c r="F5557" s="280"/>
      <c r="G5557" s="293"/>
    </row>
    <row r="5558" spans="3:7" x14ac:dyDescent="0.2">
      <c r="C5558" s="293"/>
      <c r="D5558" s="280"/>
      <c r="E5558" s="280"/>
      <c r="F5558" s="280"/>
      <c r="G5558" s="293"/>
    </row>
    <row r="5559" spans="3:7" x14ac:dyDescent="0.2">
      <c r="C5559" s="293"/>
      <c r="D5559" s="280"/>
      <c r="E5559" s="280"/>
      <c r="F5559" s="280"/>
      <c r="G5559" s="293"/>
    </row>
    <row r="5560" spans="3:7" x14ac:dyDescent="0.2">
      <c r="C5560" s="293"/>
      <c r="D5560" s="280"/>
      <c r="E5560" s="280"/>
      <c r="F5560" s="280"/>
      <c r="G5560" s="293"/>
    </row>
    <row r="5561" spans="3:7" x14ac:dyDescent="0.2">
      <c r="C5561" s="293"/>
      <c r="D5561" s="280"/>
      <c r="E5561" s="280"/>
      <c r="F5561" s="280"/>
      <c r="G5561" s="293"/>
    </row>
    <row r="5562" spans="3:7" x14ac:dyDescent="0.2">
      <c r="C5562" s="293"/>
      <c r="D5562" s="280"/>
      <c r="E5562" s="280"/>
      <c r="F5562" s="280"/>
      <c r="G5562" s="293"/>
    </row>
    <row r="5563" spans="3:7" x14ac:dyDescent="0.2">
      <c r="C5563" s="293"/>
      <c r="D5563" s="280"/>
      <c r="E5563" s="280"/>
      <c r="F5563" s="280"/>
      <c r="G5563" s="293"/>
    </row>
    <row r="5564" spans="3:7" x14ac:dyDescent="0.2">
      <c r="C5564" s="293"/>
      <c r="D5564" s="280"/>
      <c r="E5564" s="280"/>
      <c r="F5564" s="280"/>
      <c r="G5564" s="293"/>
    </row>
    <row r="5565" spans="3:7" x14ac:dyDescent="0.2">
      <c r="C5565" s="293"/>
      <c r="D5565" s="280"/>
      <c r="E5565" s="280"/>
      <c r="F5565" s="280"/>
      <c r="G5565" s="293"/>
    </row>
    <row r="5566" spans="3:7" x14ac:dyDescent="0.2">
      <c r="C5566" s="293"/>
      <c r="D5566" s="280"/>
      <c r="E5566" s="280"/>
      <c r="F5566" s="280"/>
      <c r="G5566" s="293"/>
    </row>
    <row r="5567" spans="3:7" x14ac:dyDescent="0.2">
      <c r="C5567" s="293"/>
      <c r="D5567" s="280"/>
      <c r="E5567" s="280"/>
      <c r="F5567" s="280"/>
      <c r="G5567" s="293"/>
    </row>
    <row r="5568" spans="3:7" x14ac:dyDescent="0.2">
      <c r="C5568" s="293"/>
      <c r="D5568" s="280"/>
      <c r="E5568" s="280"/>
      <c r="F5568" s="280"/>
      <c r="G5568" s="293"/>
    </row>
    <row r="5569" spans="3:7" x14ac:dyDescent="0.2">
      <c r="C5569" s="293"/>
      <c r="D5569" s="280"/>
      <c r="E5569" s="280"/>
      <c r="F5569" s="280"/>
      <c r="G5569" s="293"/>
    </row>
    <row r="5570" spans="3:7" x14ac:dyDescent="0.2">
      <c r="C5570" s="293"/>
      <c r="D5570" s="280"/>
      <c r="E5570" s="280"/>
      <c r="F5570" s="280"/>
      <c r="G5570" s="293"/>
    </row>
    <row r="5571" spans="3:7" x14ac:dyDescent="0.2">
      <c r="C5571" s="293"/>
      <c r="D5571" s="280"/>
      <c r="E5571" s="280"/>
      <c r="F5571" s="280"/>
      <c r="G5571" s="293"/>
    </row>
    <row r="5572" spans="3:7" x14ac:dyDescent="0.2">
      <c r="C5572" s="293"/>
      <c r="D5572" s="280"/>
      <c r="E5572" s="280"/>
      <c r="F5572" s="280"/>
      <c r="G5572" s="293"/>
    </row>
    <row r="5573" spans="3:7" x14ac:dyDescent="0.2">
      <c r="C5573" s="293"/>
      <c r="D5573" s="280"/>
      <c r="E5573" s="280"/>
      <c r="F5573" s="280"/>
      <c r="G5573" s="293"/>
    </row>
    <row r="5574" spans="3:7" x14ac:dyDescent="0.2">
      <c r="C5574" s="293"/>
      <c r="D5574" s="280"/>
      <c r="E5574" s="280"/>
      <c r="F5574" s="280"/>
      <c r="G5574" s="293"/>
    </row>
    <row r="5575" spans="3:7" x14ac:dyDescent="0.2">
      <c r="C5575" s="293"/>
      <c r="D5575" s="280"/>
      <c r="E5575" s="280"/>
      <c r="F5575" s="280"/>
      <c r="G5575" s="293"/>
    </row>
    <row r="5576" spans="3:7" x14ac:dyDescent="0.2">
      <c r="C5576" s="293"/>
      <c r="D5576" s="280"/>
      <c r="E5576" s="280"/>
      <c r="F5576" s="280"/>
      <c r="G5576" s="293"/>
    </row>
    <row r="5577" spans="3:7" x14ac:dyDescent="0.2">
      <c r="C5577" s="293"/>
      <c r="D5577" s="280"/>
      <c r="E5577" s="280"/>
      <c r="F5577" s="280"/>
      <c r="G5577" s="293"/>
    </row>
    <row r="5578" spans="3:7" x14ac:dyDescent="0.2">
      <c r="C5578" s="293"/>
      <c r="D5578" s="280"/>
      <c r="E5578" s="280"/>
      <c r="F5578" s="280"/>
      <c r="G5578" s="293"/>
    </row>
    <row r="5579" spans="3:7" x14ac:dyDescent="0.2">
      <c r="C5579" s="293"/>
      <c r="D5579" s="280"/>
      <c r="E5579" s="280"/>
      <c r="F5579" s="280"/>
      <c r="G5579" s="293"/>
    </row>
    <row r="5580" spans="3:7" x14ac:dyDescent="0.2">
      <c r="C5580" s="293"/>
      <c r="D5580" s="280"/>
      <c r="E5580" s="280"/>
      <c r="F5580" s="280"/>
      <c r="G5580" s="293"/>
    </row>
    <row r="5581" spans="3:7" x14ac:dyDescent="0.2">
      <c r="C5581" s="293"/>
      <c r="D5581" s="280"/>
      <c r="E5581" s="280"/>
      <c r="F5581" s="280"/>
      <c r="G5581" s="293"/>
    </row>
    <row r="5582" spans="3:7" x14ac:dyDescent="0.2">
      <c r="C5582" s="293"/>
      <c r="D5582" s="280"/>
      <c r="E5582" s="280"/>
      <c r="F5582" s="280"/>
      <c r="G5582" s="293"/>
    </row>
    <row r="5583" spans="3:7" x14ac:dyDescent="0.2">
      <c r="C5583" s="293"/>
      <c r="D5583" s="280"/>
      <c r="E5583" s="280"/>
      <c r="F5583" s="280"/>
      <c r="G5583" s="293"/>
    </row>
    <row r="5584" spans="3:7" x14ac:dyDescent="0.2">
      <c r="C5584" s="293"/>
      <c r="D5584" s="280"/>
      <c r="E5584" s="280"/>
      <c r="F5584" s="280"/>
      <c r="G5584" s="293"/>
    </row>
    <row r="5585" spans="3:7" x14ac:dyDescent="0.2">
      <c r="C5585" s="293"/>
      <c r="D5585" s="280"/>
      <c r="E5585" s="280"/>
      <c r="F5585" s="280"/>
      <c r="G5585" s="293"/>
    </row>
    <row r="5586" spans="3:7" x14ac:dyDescent="0.2">
      <c r="C5586" s="293"/>
      <c r="D5586" s="280"/>
      <c r="E5586" s="280"/>
      <c r="F5586" s="280"/>
      <c r="G5586" s="293"/>
    </row>
    <row r="5587" spans="3:7" x14ac:dyDescent="0.2">
      <c r="C5587" s="293"/>
      <c r="D5587" s="280"/>
      <c r="E5587" s="280"/>
      <c r="F5587" s="280"/>
      <c r="G5587" s="293"/>
    </row>
    <row r="5588" spans="3:7" x14ac:dyDescent="0.2">
      <c r="C5588" s="293"/>
      <c r="D5588" s="280"/>
      <c r="E5588" s="280"/>
      <c r="F5588" s="280"/>
      <c r="G5588" s="293"/>
    </row>
    <row r="5589" spans="3:7" x14ac:dyDescent="0.2">
      <c r="C5589" s="293"/>
      <c r="D5589" s="280"/>
      <c r="E5589" s="280"/>
      <c r="F5589" s="280"/>
      <c r="G5589" s="293"/>
    </row>
    <row r="5590" spans="3:7" x14ac:dyDescent="0.2">
      <c r="C5590" s="293"/>
      <c r="D5590" s="280"/>
      <c r="E5590" s="280"/>
      <c r="F5590" s="280"/>
      <c r="G5590" s="293"/>
    </row>
    <row r="5591" spans="3:7" x14ac:dyDescent="0.2">
      <c r="C5591" s="293"/>
      <c r="D5591" s="280"/>
      <c r="E5591" s="280"/>
      <c r="F5591" s="280"/>
      <c r="G5591" s="293"/>
    </row>
    <row r="5592" spans="3:7" x14ac:dyDescent="0.2">
      <c r="C5592" s="293"/>
      <c r="D5592" s="280"/>
      <c r="E5592" s="280"/>
      <c r="F5592" s="280"/>
      <c r="G5592" s="293"/>
    </row>
    <row r="5593" spans="3:7" x14ac:dyDescent="0.2">
      <c r="C5593" s="293"/>
      <c r="D5593" s="280"/>
      <c r="E5593" s="280"/>
      <c r="F5593" s="280"/>
      <c r="G5593" s="293"/>
    </row>
    <row r="5594" spans="3:7" x14ac:dyDescent="0.2">
      <c r="C5594" s="293"/>
      <c r="D5594" s="280"/>
      <c r="E5594" s="280"/>
      <c r="F5594" s="280"/>
      <c r="G5594" s="293"/>
    </row>
    <row r="5595" spans="3:7" x14ac:dyDescent="0.2">
      <c r="C5595" s="293"/>
      <c r="D5595" s="280"/>
      <c r="E5595" s="280"/>
      <c r="F5595" s="280"/>
      <c r="G5595" s="293"/>
    </row>
    <row r="5596" spans="3:7" x14ac:dyDescent="0.2">
      <c r="C5596" s="293"/>
      <c r="D5596" s="280"/>
      <c r="E5596" s="280"/>
      <c r="F5596" s="280"/>
      <c r="G5596" s="293"/>
    </row>
    <row r="5597" spans="3:7" x14ac:dyDescent="0.2">
      <c r="C5597" s="293"/>
      <c r="D5597" s="280"/>
      <c r="E5597" s="280"/>
      <c r="F5597" s="280"/>
      <c r="G5597" s="293"/>
    </row>
    <row r="5598" spans="3:7" x14ac:dyDescent="0.2">
      <c r="C5598" s="293"/>
      <c r="D5598" s="280"/>
      <c r="E5598" s="280"/>
      <c r="F5598" s="280"/>
      <c r="G5598" s="293"/>
    </row>
    <row r="5599" spans="3:7" x14ac:dyDescent="0.2">
      <c r="C5599" s="293"/>
      <c r="D5599" s="280"/>
      <c r="E5599" s="280"/>
      <c r="F5599" s="280"/>
      <c r="G5599" s="293"/>
    </row>
    <row r="5600" spans="3:7" x14ac:dyDescent="0.2">
      <c r="C5600" s="293"/>
      <c r="D5600" s="280"/>
      <c r="E5600" s="280"/>
      <c r="F5600" s="280"/>
      <c r="G5600" s="293"/>
    </row>
    <row r="5601" spans="3:7" x14ac:dyDescent="0.2">
      <c r="C5601" s="293"/>
      <c r="D5601" s="280"/>
      <c r="E5601" s="280"/>
      <c r="F5601" s="280"/>
      <c r="G5601" s="293"/>
    </row>
    <row r="5602" spans="3:7" x14ac:dyDescent="0.2">
      <c r="C5602" s="293"/>
      <c r="D5602" s="280"/>
      <c r="E5602" s="280"/>
      <c r="F5602" s="280"/>
      <c r="G5602" s="293"/>
    </row>
    <row r="5603" spans="3:7" x14ac:dyDescent="0.2">
      <c r="C5603" s="293"/>
      <c r="D5603" s="280"/>
      <c r="E5603" s="280"/>
      <c r="F5603" s="280"/>
      <c r="G5603" s="293"/>
    </row>
    <row r="5604" spans="3:7" x14ac:dyDescent="0.2">
      <c r="C5604" s="293"/>
      <c r="D5604" s="280"/>
      <c r="E5604" s="280"/>
      <c r="F5604" s="280"/>
      <c r="G5604" s="293"/>
    </row>
    <row r="5605" spans="3:7" x14ac:dyDescent="0.2">
      <c r="C5605" s="293"/>
      <c r="D5605" s="280"/>
      <c r="E5605" s="280"/>
      <c r="F5605" s="280"/>
      <c r="G5605" s="293"/>
    </row>
    <row r="5606" spans="3:7" x14ac:dyDescent="0.2">
      <c r="C5606" s="293"/>
      <c r="D5606" s="280"/>
      <c r="E5606" s="280"/>
      <c r="F5606" s="280"/>
      <c r="G5606" s="293"/>
    </row>
    <row r="5607" spans="3:7" x14ac:dyDescent="0.2">
      <c r="C5607" s="293"/>
      <c r="D5607" s="280"/>
      <c r="E5607" s="280"/>
      <c r="F5607" s="280"/>
      <c r="G5607" s="293"/>
    </row>
    <row r="5608" spans="3:7" x14ac:dyDescent="0.2">
      <c r="C5608" s="293"/>
      <c r="D5608" s="280"/>
      <c r="E5608" s="280"/>
      <c r="F5608" s="280"/>
      <c r="G5608" s="293"/>
    </row>
    <row r="5609" spans="3:7" x14ac:dyDescent="0.2">
      <c r="C5609" s="293"/>
      <c r="D5609" s="280"/>
      <c r="E5609" s="280"/>
      <c r="F5609" s="280"/>
      <c r="G5609" s="293"/>
    </row>
    <row r="5610" spans="3:7" x14ac:dyDescent="0.2">
      <c r="C5610" s="293"/>
      <c r="D5610" s="280"/>
      <c r="E5610" s="280"/>
      <c r="F5610" s="280"/>
      <c r="G5610" s="293"/>
    </row>
    <row r="5611" spans="3:7" x14ac:dyDescent="0.2">
      <c r="C5611" s="293"/>
      <c r="D5611" s="280"/>
      <c r="E5611" s="280"/>
      <c r="F5611" s="280"/>
      <c r="G5611" s="293"/>
    </row>
    <row r="5612" spans="3:7" x14ac:dyDescent="0.2">
      <c r="C5612" s="293"/>
      <c r="D5612" s="280"/>
      <c r="E5612" s="280"/>
      <c r="F5612" s="280"/>
      <c r="G5612" s="293"/>
    </row>
    <row r="5613" spans="3:7" x14ac:dyDescent="0.2">
      <c r="C5613" s="293"/>
      <c r="D5613" s="280"/>
      <c r="E5613" s="280"/>
      <c r="F5613" s="280"/>
      <c r="G5613" s="293"/>
    </row>
    <row r="5614" spans="3:7" x14ac:dyDescent="0.2">
      <c r="C5614" s="293"/>
      <c r="D5614" s="280"/>
      <c r="E5614" s="280"/>
      <c r="F5614" s="280"/>
      <c r="G5614" s="293"/>
    </row>
    <row r="5615" spans="3:7" x14ac:dyDescent="0.2">
      <c r="C5615" s="293"/>
      <c r="D5615" s="280"/>
      <c r="E5615" s="280"/>
      <c r="F5615" s="280"/>
      <c r="G5615" s="293"/>
    </row>
    <row r="5616" spans="3:7" x14ac:dyDescent="0.2">
      <c r="C5616" s="293"/>
      <c r="D5616" s="280"/>
      <c r="E5616" s="280"/>
      <c r="F5616" s="280"/>
      <c r="G5616" s="293"/>
    </row>
    <row r="5617" spans="3:7" x14ac:dyDescent="0.2">
      <c r="C5617" s="293"/>
      <c r="D5617" s="280"/>
      <c r="E5617" s="280"/>
      <c r="F5617" s="280"/>
      <c r="G5617" s="293"/>
    </row>
    <row r="5618" spans="3:7" x14ac:dyDescent="0.2">
      <c r="C5618" s="293"/>
      <c r="D5618" s="280"/>
      <c r="E5618" s="280"/>
      <c r="F5618" s="280"/>
      <c r="G5618" s="293"/>
    </row>
    <row r="5619" spans="3:7" x14ac:dyDescent="0.2">
      <c r="C5619" s="293"/>
      <c r="D5619" s="280"/>
      <c r="E5619" s="280"/>
      <c r="F5619" s="280"/>
      <c r="G5619" s="293"/>
    </row>
    <row r="5620" spans="3:7" x14ac:dyDescent="0.2">
      <c r="C5620" s="293"/>
      <c r="D5620" s="280"/>
      <c r="E5620" s="280"/>
      <c r="F5620" s="280"/>
      <c r="G5620" s="293"/>
    </row>
    <row r="5621" spans="3:7" x14ac:dyDescent="0.2">
      <c r="C5621" s="293"/>
      <c r="D5621" s="280"/>
      <c r="E5621" s="280"/>
      <c r="F5621" s="280"/>
      <c r="G5621" s="293"/>
    </row>
    <row r="5622" spans="3:7" x14ac:dyDescent="0.2">
      <c r="C5622" s="293"/>
      <c r="D5622" s="280"/>
      <c r="E5622" s="280"/>
      <c r="F5622" s="280"/>
      <c r="G5622" s="293"/>
    </row>
    <row r="5623" spans="3:7" x14ac:dyDescent="0.2">
      <c r="C5623" s="293"/>
      <c r="D5623" s="280"/>
      <c r="E5623" s="280"/>
      <c r="F5623" s="280"/>
      <c r="G5623" s="293"/>
    </row>
    <row r="5624" spans="3:7" x14ac:dyDescent="0.2">
      <c r="C5624" s="293"/>
      <c r="D5624" s="280"/>
      <c r="E5624" s="280"/>
      <c r="F5624" s="280"/>
      <c r="G5624" s="293"/>
    </row>
    <row r="5625" spans="3:7" x14ac:dyDescent="0.2">
      <c r="C5625" s="293"/>
      <c r="D5625" s="280"/>
      <c r="E5625" s="280"/>
      <c r="F5625" s="280"/>
      <c r="G5625" s="293"/>
    </row>
    <row r="5626" spans="3:7" x14ac:dyDescent="0.2">
      <c r="C5626" s="293"/>
      <c r="D5626" s="280"/>
      <c r="E5626" s="280"/>
      <c r="F5626" s="280"/>
      <c r="G5626" s="293"/>
    </row>
    <row r="5627" spans="3:7" x14ac:dyDescent="0.2">
      <c r="C5627" s="293"/>
      <c r="D5627" s="280"/>
      <c r="E5627" s="280"/>
      <c r="F5627" s="280"/>
      <c r="G5627" s="293"/>
    </row>
    <row r="5628" spans="3:7" x14ac:dyDescent="0.2">
      <c r="C5628" s="293"/>
      <c r="D5628" s="280"/>
      <c r="E5628" s="280"/>
      <c r="F5628" s="280"/>
      <c r="G5628" s="293"/>
    </row>
    <row r="5629" spans="3:7" x14ac:dyDescent="0.2">
      <c r="C5629" s="293"/>
      <c r="D5629" s="280"/>
      <c r="E5629" s="280"/>
      <c r="F5629" s="280"/>
      <c r="G5629" s="293"/>
    </row>
    <row r="5630" spans="3:7" x14ac:dyDescent="0.2">
      <c r="C5630" s="293"/>
      <c r="D5630" s="280"/>
      <c r="E5630" s="280"/>
      <c r="F5630" s="280"/>
      <c r="G5630" s="293"/>
    </row>
    <row r="5631" spans="3:7" x14ac:dyDescent="0.2">
      <c r="C5631" s="293"/>
      <c r="D5631" s="280"/>
      <c r="E5631" s="280"/>
      <c r="F5631" s="280"/>
      <c r="G5631" s="293"/>
    </row>
    <row r="5632" spans="3:7" x14ac:dyDescent="0.2">
      <c r="C5632" s="293"/>
      <c r="D5632" s="280"/>
      <c r="E5632" s="280"/>
      <c r="F5632" s="280"/>
      <c r="G5632" s="293"/>
    </row>
    <row r="5633" spans="3:7" x14ac:dyDescent="0.2">
      <c r="C5633" s="293"/>
      <c r="D5633" s="280"/>
      <c r="E5633" s="280"/>
      <c r="F5633" s="280"/>
      <c r="G5633" s="293"/>
    </row>
    <row r="5634" spans="3:7" x14ac:dyDescent="0.2">
      <c r="C5634" s="293"/>
      <c r="D5634" s="280"/>
      <c r="E5634" s="280"/>
      <c r="F5634" s="280"/>
      <c r="G5634" s="293"/>
    </row>
    <row r="5635" spans="3:7" x14ac:dyDescent="0.2">
      <c r="C5635" s="293"/>
      <c r="D5635" s="280"/>
      <c r="E5635" s="280"/>
      <c r="F5635" s="280"/>
      <c r="G5635" s="293"/>
    </row>
    <row r="5636" spans="3:7" x14ac:dyDescent="0.2">
      <c r="C5636" s="293"/>
      <c r="D5636" s="280"/>
      <c r="E5636" s="280"/>
      <c r="F5636" s="280"/>
      <c r="G5636" s="293"/>
    </row>
    <row r="5637" spans="3:7" x14ac:dyDescent="0.2">
      <c r="C5637" s="293"/>
      <c r="D5637" s="280"/>
      <c r="E5637" s="280"/>
      <c r="F5637" s="280"/>
      <c r="G5637" s="293"/>
    </row>
    <row r="5638" spans="3:7" x14ac:dyDescent="0.2">
      <c r="C5638" s="293"/>
      <c r="D5638" s="280"/>
      <c r="E5638" s="280"/>
      <c r="F5638" s="280"/>
      <c r="G5638" s="293"/>
    </row>
    <row r="5639" spans="3:7" x14ac:dyDescent="0.2">
      <c r="C5639" s="293"/>
      <c r="D5639" s="280"/>
      <c r="E5639" s="280"/>
      <c r="F5639" s="280"/>
      <c r="G5639" s="293"/>
    </row>
    <row r="5640" spans="3:7" x14ac:dyDescent="0.2">
      <c r="C5640" s="293"/>
      <c r="D5640" s="280"/>
      <c r="E5640" s="280"/>
      <c r="F5640" s="280"/>
      <c r="G5640" s="293"/>
    </row>
    <row r="5641" spans="3:7" x14ac:dyDescent="0.2">
      <c r="C5641" s="293"/>
      <c r="D5641" s="280"/>
      <c r="E5641" s="280"/>
      <c r="F5641" s="280"/>
      <c r="G5641" s="293"/>
    </row>
    <row r="5642" spans="3:7" x14ac:dyDescent="0.2">
      <c r="C5642" s="293"/>
      <c r="D5642" s="280"/>
      <c r="E5642" s="280"/>
      <c r="F5642" s="280"/>
      <c r="G5642" s="293"/>
    </row>
    <row r="5643" spans="3:7" x14ac:dyDescent="0.2">
      <c r="C5643" s="293"/>
      <c r="D5643" s="280"/>
      <c r="E5643" s="280"/>
      <c r="F5643" s="280"/>
      <c r="G5643" s="293"/>
    </row>
    <row r="5644" spans="3:7" x14ac:dyDescent="0.2">
      <c r="C5644" s="293"/>
      <c r="D5644" s="280"/>
      <c r="E5644" s="280"/>
      <c r="F5644" s="280"/>
      <c r="G5644" s="293"/>
    </row>
    <row r="5645" spans="3:7" x14ac:dyDescent="0.2">
      <c r="C5645" s="293"/>
      <c r="D5645" s="280"/>
      <c r="E5645" s="280"/>
      <c r="F5645" s="280"/>
      <c r="G5645" s="293"/>
    </row>
    <row r="5646" spans="3:7" x14ac:dyDescent="0.2">
      <c r="C5646" s="293"/>
      <c r="D5646" s="280"/>
      <c r="E5646" s="280"/>
      <c r="F5646" s="280"/>
      <c r="G5646" s="293"/>
    </row>
    <row r="5647" spans="3:7" x14ac:dyDescent="0.2">
      <c r="C5647" s="293"/>
      <c r="D5647" s="280"/>
      <c r="E5647" s="280"/>
      <c r="F5647" s="280"/>
      <c r="G5647" s="293"/>
    </row>
    <row r="5648" spans="3:7" x14ac:dyDescent="0.2">
      <c r="C5648" s="293"/>
      <c r="D5648" s="280"/>
      <c r="E5648" s="280"/>
      <c r="F5648" s="280"/>
      <c r="G5648" s="293"/>
    </row>
    <row r="5649" spans="3:7" x14ac:dyDescent="0.2">
      <c r="C5649" s="293"/>
      <c r="D5649" s="280"/>
      <c r="E5649" s="280"/>
      <c r="F5649" s="280"/>
      <c r="G5649" s="293"/>
    </row>
    <row r="5650" spans="3:7" x14ac:dyDescent="0.2">
      <c r="C5650" s="293"/>
      <c r="D5650" s="280"/>
      <c r="E5650" s="280"/>
      <c r="F5650" s="280"/>
      <c r="G5650" s="293"/>
    </row>
    <row r="5651" spans="3:7" x14ac:dyDescent="0.2">
      <c r="C5651" s="293"/>
      <c r="D5651" s="280"/>
      <c r="E5651" s="280"/>
      <c r="F5651" s="280"/>
      <c r="G5651" s="293"/>
    </row>
    <row r="5652" spans="3:7" x14ac:dyDescent="0.2">
      <c r="C5652" s="293"/>
      <c r="D5652" s="280"/>
      <c r="E5652" s="280"/>
      <c r="F5652" s="280"/>
      <c r="G5652" s="293"/>
    </row>
    <row r="5653" spans="3:7" x14ac:dyDescent="0.2">
      <c r="C5653" s="293"/>
      <c r="D5653" s="280"/>
      <c r="E5653" s="280"/>
      <c r="F5653" s="280"/>
      <c r="G5653" s="293"/>
    </row>
    <row r="5654" spans="3:7" x14ac:dyDescent="0.2">
      <c r="C5654" s="293"/>
      <c r="D5654" s="280"/>
      <c r="E5654" s="280"/>
      <c r="F5654" s="280"/>
      <c r="G5654" s="293"/>
    </row>
    <row r="5655" spans="3:7" x14ac:dyDescent="0.2">
      <c r="C5655" s="293"/>
      <c r="D5655" s="280"/>
      <c r="E5655" s="280"/>
      <c r="F5655" s="280"/>
      <c r="G5655" s="293"/>
    </row>
    <row r="5656" spans="3:7" x14ac:dyDescent="0.2">
      <c r="C5656" s="293"/>
      <c r="D5656" s="280"/>
      <c r="E5656" s="280"/>
      <c r="F5656" s="280"/>
      <c r="G5656" s="293"/>
    </row>
    <row r="5657" spans="3:7" x14ac:dyDescent="0.2">
      <c r="C5657" s="293"/>
      <c r="D5657" s="280"/>
      <c r="E5657" s="280"/>
      <c r="F5657" s="280"/>
      <c r="G5657" s="293"/>
    </row>
    <row r="5658" spans="3:7" x14ac:dyDescent="0.2">
      <c r="C5658" s="293"/>
      <c r="D5658" s="280"/>
      <c r="E5658" s="280"/>
      <c r="F5658" s="280"/>
      <c r="G5658" s="293"/>
    </row>
    <row r="5659" spans="3:7" x14ac:dyDescent="0.2">
      <c r="C5659" s="293"/>
      <c r="D5659" s="280"/>
      <c r="E5659" s="280"/>
      <c r="F5659" s="280"/>
      <c r="G5659" s="293"/>
    </row>
    <row r="5660" spans="3:7" x14ac:dyDescent="0.2">
      <c r="C5660" s="293"/>
      <c r="D5660" s="280"/>
      <c r="E5660" s="280"/>
      <c r="F5660" s="280"/>
      <c r="G5660" s="293"/>
    </row>
    <row r="5661" spans="3:7" x14ac:dyDescent="0.2">
      <c r="C5661" s="293"/>
      <c r="D5661" s="280"/>
      <c r="E5661" s="280"/>
      <c r="F5661" s="280"/>
      <c r="G5661" s="293"/>
    </row>
    <row r="5662" spans="3:7" x14ac:dyDescent="0.2">
      <c r="C5662" s="293"/>
      <c r="D5662" s="280"/>
      <c r="E5662" s="280"/>
      <c r="F5662" s="280"/>
      <c r="G5662" s="293"/>
    </row>
    <row r="5663" spans="3:7" x14ac:dyDescent="0.2">
      <c r="C5663" s="293"/>
      <c r="D5663" s="280"/>
      <c r="E5663" s="280"/>
      <c r="F5663" s="280"/>
      <c r="G5663" s="293"/>
    </row>
    <row r="5664" spans="3:7" x14ac:dyDescent="0.2">
      <c r="C5664" s="293"/>
      <c r="D5664" s="280"/>
      <c r="E5664" s="280"/>
      <c r="F5664" s="280"/>
      <c r="G5664" s="293"/>
    </row>
    <row r="5665" spans="3:7" x14ac:dyDescent="0.2">
      <c r="C5665" s="293"/>
      <c r="D5665" s="280"/>
      <c r="E5665" s="280"/>
      <c r="F5665" s="280"/>
      <c r="G5665" s="293"/>
    </row>
    <row r="5666" spans="3:7" x14ac:dyDescent="0.2">
      <c r="C5666" s="293"/>
      <c r="D5666" s="280"/>
      <c r="E5666" s="280"/>
      <c r="F5666" s="280"/>
      <c r="G5666" s="293"/>
    </row>
    <row r="5667" spans="3:7" x14ac:dyDescent="0.2">
      <c r="C5667" s="293"/>
      <c r="D5667" s="280"/>
      <c r="E5667" s="280"/>
      <c r="F5667" s="280"/>
      <c r="G5667" s="293"/>
    </row>
    <row r="5668" spans="3:7" x14ac:dyDescent="0.2">
      <c r="C5668" s="293"/>
      <c r="D5668" s="280"/>
      <c r="E5668" s="280"/>
      <c r="F5668" s="280"/>
      <c r="G5668" s="293"/>
    </row>
    <row r="5669" spans="3:7" x14ac:dyDescent="0.2">
      <c r="C5669" s="293"/>
      <c r="D5669" s="280"/>
      <c r="E5669" s="280"/>
      <c r="F5669" s="280"/>
      <c r="G5669" s="293"/>
    </row>
    <row r="5670" spans="3:7" x14ac:dyDescent="0.2">
      <c r="C5670" s="293"/>
      <c r="D5670" s="280"/>
      <c r="E5670" s="280"/>
      <c r="F5670" s="280"/>
      <c r="G5670" s="293"/>
    </row>
    <row r="5671" spans="3:7" x14ac:dyDescent="0.2">
      <c r="C5671" s="293"/>
      <c r="D5671" s="280"/>
      <c r="E5671" s="280"/>
      <c r="F5671" s="280"/>
      <c r="G5671" s="293"/>
    </row>
    <row r="5672" spans="3:7" x14ac:dyDescent="0.2">
      <c r="C5672" s="293"/>
      <c r="D5672" s="280"/>
      <c r="E5672" s="280"/>
      <c r="F5672" s="280"/>
      <c r="G5672" s="293"/>
    </row>
    <row r="5673" spans="3:7" x14ac:dyDescent="0.2">
      <c r="C5673" s="293"/>
      <c r="D5673" s="280"/>
      <c r="E5673" s="280"/>
      <c r="F5673" s="280"/>
      <c r="G5673" s="293"/>
    </row>
    <row r="5674" spans="3:7" x14ac:dyDescent="0.2">
      <c r="C5674" s="293"/>
      <c r="D5674" s="280"/>
      <c r="E5674" s="280"/>
      <c r="F5674" s="280"/>
      <c r="G5674" s="293"/>
    </row>
    <row r="5675" spans="3:7" x14ac:dyDescent="0.2">
      <c r="C5675" s="293"/>
      <c r="D5675" s="280"/>
      <c r="E5675" s="280"/>
      <c r="F5675" s="280"/>
      <c r="G5675" s="293"/>
    </row>
    <row r="5676" spans="3:7" x14ac:dyDescent="0.2">
      <c r="C5676" s="293"/>
      <c r="D5676" s="280"/>
      <c r="E5676" s="280"/>
      <c r="F5676" s="280"/>
      <c r="G5676" s="293"/>
    </row>
    <row r="5677" spans="3:7" x14ac:dyDescent="0.2">
      <c r="C5677" s="293"/>
      <c r="D5677" s="280"/>
      <c r="E5677" s="280"/>
      <c r="F5677" s="280"/>
      <c r="G5677" s="293"/>
    </row>
    <row r="5678" spans="3:7" x14ac:dyDescent="0.2">
      <c r="C5678" s="293"/>
      <c r="D5678" s="280"/>
      <c r="E5678" s="280"/>
      <c r="F5678" s="280"/>
      <c r="G5678" s="293"/>
    </row>
    <row r="5679" spans="3:7" x14ac:dyDescent="0.2">
      <c r="C5679" s="293"/>
      <c r="D5679" s="280"/>
      <c r="E5679" s="280"/>
      <c r="F5679" s="280"/>
      <c r="G5679" s="293"/>
    </row>
    <row r="5680" spans="3:7" x14ac:dyDescent="0.2">
      <c r="C5680" s="293"/>
      <c r="D5680" s="280"/>
      <c r="E5680" s="280"/>
      <c r="F5680" s="280"/>
      <c r="G5680" s="293"/>
    </row>
    <row r="5681" spans="3:7" x14ac:dyDescent="0.2">
      <c r="C5681" s="293"/>
      <c r="D5681" s="280"/>
      <c r="E5681" s="280"/>
      <c r="F5681" s="280"/>
      <c r="G5681" s="293"/>
    </row>
    <row r="5682" spans="3:7" x14ac:dyDescent="0.2">
      <c r="C5682" s="293"/>
      <c r="D5682" s="280"/>
      <c r="E5682" s="280"/>
      <c r="F5682" s="280"/>
      <c r="G5682" s="293"/>
    </row>
    <row r="5683" spans="3:7" x14ac:dyDescent="0.2">
      <c r="C5683" s="293"/>
      <c r="D5683" s="280"/>
      <c r="E5683" s="280"/>
      <c r="F5683" s="280"/>
      <c r="G5683" s="293"/>
    </row>
    <row r="5684" spans="3:7" x14ac:dyDescent="0.2">
      <c r="C5684" s="293"/>
      <c r="D5684" s="280"/>
      <c r="E5684" s="280"/>
      <c r="F5684" s="280"/>
      <c r="G5684" s="293"/>
    </row>
    <row r="5685" spans="3:7" x14ac:dyDescent="0.2">
      <c r="C5685" s="293"/>
      <c r="D5685" s="280"/>
      <c r="E5685" s="280"/>
      <c r="F5685" s="280"/>
      <c r="G5685" s="293"/>
    </row>
    <row r="5686" spans="3:7" x14ac:dyDescent="0.2">
      <c r="C5686" s="293"/>
      <c r="D5686" s="280"/>
      <c r="E5686" s="280"/>
      <c r="F5686" s="280"/>
      <c r="G5686" s="293"/>
    </row>
    <row r="5687" spans="3:7" x14ac:dyDescent="0.2">
      <c r="C5687" s="293"/>
      <c r="D5687" s="280"/>
      <c r="E5687" s="280"/>
      <c r="F5687" s="280"/>
      <c r="G5687" s="293"/>
    </row>
    <row r="5688" spans="3:7" x14ac:dyDescent="0.2">
      <c r="C5688" s="293"/>
      <c r="D5688" s="280"/>
      <c r="E5688" s="280"/>
      <c r="F5688" s="280"/>
      <c r="G5688" s="293"/>
    </row>
    <row r="5689" spans="3:7" x14ac:dyDescent="0.2">
      <c r="C5689" s="293"/>
      <c r="D5689" s="280"/>
      <c r="E5689" s="280"/>
      <c r="F5689" s="280"/>
      <c r="G5689" s="293"/>
    </row>
    <row r="5690" spans="3:7" x14ac:dyDescent="0.2">
      <c r="C5690" s="293"/>
      <c r="D5690" s="280"/>
      <c r="E5690" s="280"/>
      <c r="F5690" s="280"/>
      <c r="G5690" s="293"/>
    </row>
    <row r="5691" spans="3:7" x14ac:dyDescent="0.2">
      <c r="C5691" s="293"/>
      <c r="D5691" s="280"/>
      <c r="E5691" s="280"/>
      <c r="F5691" s="280"/>
      <c r="G5691" s="293"/>
    </row>
    <row r="5692" spans="3:7" x14ac:dyDescent="0.2">
      <c r="C5692" s="293"/>
      <c r="D5692" s="280"/>
      <c r="E5692" s="280"/>
      <c r="F5692" s="280"/>
      <c r="G5692" s="293"/>
    </row>
    <row r="5693" spans="3:7" x14ac:dyDescent="0.2">
      <c r="C5693" s="293"/>
      <c r="D5693" s="280"/>
      <c r="E5693" s="280"/>
      <c r="F5693" s="280"/>
      <c r="G5693" s="293"/>
    </row>
    <row r="5694" spans="3:7" x14ac:dyDescent="0.2">
      <c r="C5694" s="293"/>
      <c r="D5694" s="280"/>
      <c r="E5694" s="280"/>
      <c r="F5694" s="280"/>
      <c r="G5694" s="293"/>
    </row>
    <row r="5695" spans="3:7" x14ac:dyDescent="0.2">
      <c r="C5695" s="293"/>
      <c r="D5695" s="280"/>
      <c r="E5695" s="280"/>
      <c r="F5695" s="280"/>
      <c r="G5695" s="293"/>
    </row>
    <row r="5696" spans="3:7" x14ac:dyDescent="0.2">
      <c r="C5696" s="293"/>
      <c r="D5696" s="280"/>
      <c r="E5696" s="280"/>
      <c r="F5696" s="280"/>
      <c r="G5696" s="293"/>
    </row>
    <row r="5697" spans="3:7" x14ac:dyDescent="0.2">
      <c r="C5697" s="293"/>
      <c r="D5697" s="280"/>
      <c r="E5697" s="280"/>
      <c r="F5697" s="280"/>
      <c r="G5697" s="293"/>
    </row>
    <row r="5698" spans="3:7" x14ac:dyDescent="0.2">
      <c r="C5698" s="293"/>
      <c r="D5698" s="280"/>
      <c r="E5698" s="280"/>
      <c r="F5698" s="280"/>
      <c r="G5698" s="293"/>
    </row>
    <row r="5699" spans="3:7" x14ac:dyDescent="0.2">
      <c r="C5699" s="293"/>
      <c r="D5699" s="280"/>
      <c r="E5699" s="280"/>
      <c r="F5699" s="280"/>
      <c r="G5699" s="293"/>
    </row>
    <row r="5700" spans="3:7" x14ac:dyDescent="0.2">
      <c r="C5700" s="293"/>
      <c r="D5700" s="280"/>
      <c r="E5700" s="280"/>
      <c r="F5700" s="280"/>
      <c r="G5700" s="293"/>
    </row>
    <row r="5701" spans="3:7" x14ac:dyDescent="0.2">
      <c r="C5701" s="293"/>
      <c r="D5701" s="280"/>
      <c r="E5701" s="280"/>
      <c r="F5701" s="280"/>
      <c r="G5701" s="293"/>
    </row>
    <row r="5702" spans="3:7" x14ac:dyDescent="0.2">
      <c r="C5702" s="293"/>
      <c r="D5702" s="280"/>
      <c r="E5702" s="280"/>
      <c r="F5702" s="280"/>
      <c r="G5702" s="293"/>
    </row>
    <row r="5703" spans="3:7" x14ac:dyDescent="0.2">
      <c r="C5703" s="293"/>
      <c r="D5703" s="280"/>
      <c r="E5703" s="280"/>
      <c r="F5703" s="280"/>
      <c r="G5703" s="293"/>
    </row>
    <row r="5704" spans="3:7" x14ac:dyDescent="0.2">
      <c r="C5704" s="293"/>
      <c r="D5704" s="280"/>
      <c r="E5704" s="280"/>
      <c r="F5704" s="280"/>
      <c r="G5704" s="293"/>
    </row>
    <row r="5705" spans="3:7" x14ac:dyDescent="0.2">
      <c r="C5705" s="293"/>
      <c r="D5705" s="280"/>
      <c r="E5705" s="280"/>
      <c r="F5705" s="280"/>
      <c r="G5705" s="293"/>
    </row>
    <row r="5706" spans="3:7" x14ac:dyDescent="0.2">
      <c r="C5706" s="293"/>
      <c r="D5706" s="280"/>
      <c r="E5706" s="280"/>
      <c r="F5706" s="280"/>
      <c r="G5706" s="293"/>
    </row>
    <row r="5707" spans="3:7" x14ac:dyDescent="0.2">
      <c r="C5707" s="293"/>
      <c r="D5707" s="280"/>
      <c r="E5707" s="280"/>
      <c r="F5707" s="280"/>
      <c r="G5707" s="293"/>
    </row>
    <row r="5708" spans="3:7" x14ac:dyDescent="0.2">
      <c r="C5708" s="293"/>
      <c r="D5708" s="280"/>
      <c r="E5708" s="280"/>
      <c r="F5708" s="280"/>
      <c r="G5708" s="293"/>
    </row>
    <row r="5709" spans="3:7" x14ac:dyDescent="0.2">
      <c r="C5709" s="293"/>
      <c r="D5709" s="280"/>
      <c r="E5709" s="280"/>
      <c r="F5709" s="280"/>
      <c r="G5709" s="293"/>
    </row>
    <row r="5710" spans="3:7" x14ac:dyDescent="0.2">
      <c r="C5710" s="293"/>
      <c r="D5710" s="280"/>
      <c r="E5710" s="280"/>
      <c r="F5710" s="280"/>
      <c r="G5710" s="293"/>
    </row>
    <row r="5711" spans="3:7" x14ac:dyDescent="0.2">
      <c r="C5711" s="293"/>
      <c r="D5711" s="280"/>
      <c r="E5711" s="280"/>
      <c r="F5711" s="280"/>
      <c r="G5711" s="293"/>
    </row>
    <row r="5712" spans="3:7" x14ac:dyDescent="0.2">
      <c r="C5712" s="293"/>
      <c r="D5712" s="280"/>
      <c r="E5712" s="280"/>
      <c r="F5712" s="280"/>
      <c r="G5712" s="293"/>
    </row>
    <row r="5713" spans="3:7" x14ac:dyDescent="0.2">
      <c r="C5713" s="293"/>
      <c r="D5713" s="280"/>
      <c r="E5713" s="280"/>
      <c r="F5713" s="280"/>
      <c r="G5713" s="293"/>
    </row>
    <row r="5714" spans="3:7" x14ac:dyDescent="0.2">
      <c r="C5714" s="293"/>
      <c r="D5714" s="280"/>
      <c r="E5714" s="280"/>
      <c r="F5714" s="280"/>
      <c r="G5714" s="293"/>
    </row>
    <row r="5715" spans="3:7" x14ac:dyDescent="0.2">
      <c r="C5715" s="293"/>
      <c r="D5715" s="280"/>
      <c r="E5715" s="280"/>
      <c r="F5715" s="280"/>
      <c r="G5715" s="293"/>
    </row>
    <row r="5716" spans="3:7" x14ac:dyDescent="0.2">
      <c r="C5716" s="293"/>
      <c r="D5716" s="280"/>
      <c r="E5716" s="280"/>
      <c r="F5716" s="280"/>
      <c r="G5716" s="293"/>
    </row>
    <row r="5717" spans="3:7" x14ac:dyDescent="0.2">
      <c r="C5717" s="293"/>
      <c r="D5717" s="280"/>
      <c r="E5717" s="280"/>
      <c r="F5717" s="280"/>
      <c r="G5717" s="293"/>
    </row>
    <row r="5718" spans="3:7" x14ac:dyDescent="0.2">
      <c r="C5718" s="293"/>
      <c r="D5718" s="280"/>
      <c r="E5718" s="280"/>
      <c r="F5718" s="280"/>
      <c r="G5718" s="293"/>
    </row>
    <row r="5719" spans="3:7" x14ac:dyDescent="0.2">
      <c r="C5719" s="293"/>
      <c r="D5719" s="280"/>
      <c r="E5719" s="280"/>
      <c r="F5719" s="280"/>
      <c r="G5719" s="293"/>
    </row>
    <row r="5720" spans="3:7" x14ac:dyDescent="0.2">
      <c r="C5720" s="293"/>
      <c r="D5720" s="280"/>
      <c r="E5720" s="280"/>
      <c r="F5720" s="280"/>
      <c r="G5720" s="293"/>
    </row>
    <row r="5721" spans="3:7" x14ac:dyDescent="0.2">
      <c r="C5721" s="293"/>
      <c r="D5721" s="280"/>
      <c r="E5721" s="280"/>
      <c r="F5721" s="280"/>
      <c r="G5721" s="293"/>
    </row>
    <row r="5722" spans="3:7" x14ac:dyDescent="0.2">
      <c r="C5722" s="293"/>
      <c r="D5722" s="280"/>
      <c r="E5722" s="280"/>
      <c r="F5722" s="280"/>
      <c r="G5722" s="293"/>
    </row>
    <row r="5723" spans="3:7" x14ac:dyDescent="0.2">
      <c r="C5723" s="293"/>
      <c r="D5723" s="280"/>
      <c r="E5723" s="280"/>
      <c r="F5723" s="280"/>
      <c r="G5723" s="293"/>
    </row>
    <row r="5724" spans="3:7" x14ac:dyDescent="0.2">
      <c r="C5724" s="293"/>
      <c r="D5724" s="280"/>
      <c r="E5724" s="280"/>
      <c r="F5724" s="280"/>
      <c r="G5724" s="293"/>
    </row>
    <row r="5725" spans="3:7" x14ac:dyDescent="0.2">
      <c r="C5725" s="293"/>
      <c r="D5725" s="280"/>
      <c r="E5725" s="280"/>
      <c r="F5725" s="280"/>
      <c r="G5725" s="293"/>
    </row>
    <row r="5726" spans="3:7" x14ac:dyDescent="0.2">
      <c r="C5726" s="293"/>
      <c r="D5726" s="280"/>
      <c r="E5726" s="280"/>
      <c r="F5726" s="280"/>
      <c r="G5726" s="293"/>
    </row>
    <row r="5727" spans="3:7" x14ac:dyDescent="0.2">
      <c r="C5727" s="293"/>
      <c r="D5727" s="280"/>
      <c r="E5727" s="280"/>
      <c r="F5727" s="280"/>
      <c r="G5727" s="293"/>
    </row>
    <row r="5728" spans="3:7" x14ac:dyDescent="0.2">
      <c r="C5728" s="293"/>
      <c r="D5728" s="280"/>
      <c r="E5728" s="280"/>
      <c r="F5728" s="280"/>
      <c r="G5728" s="293"/>
    </row>
    <row r="5729" spans="3:7" x14ac:dyDescent="0.2">
      <c r="C5729" s="293"/>
      <c r="D5729" s="280"/>
      <c r="E5729" s="280"/>
      <c r="F5729" s="280"/>
      <c r="G5729" s="293"/>
    </row>
    <row r="5730" spans="3:7" x14ac:dyDescent="0.2">
      <c r="C5730" s="293"/>
      <c r="D5730" s="280"/>
      <c r="E5730" s="280"/>
      <c r="F5730" s="280"/>
      <c r="G5730" s="293"/>
    </row>
    <row r="5731" spans="3:7" x14ac:dyDescent="0.2">
      <c r="C5731" s="293"/>
      <c r="D5731" s="280"/>
      <c r="E5731" s="280"/>
      <c r="F5731" s="280"/>
      <c r="G5731" s="293"/>
    </row>
    <row r="5732" spans="3:7" x14ac:dyDescent="0.2">
      <c r="C5732" s="293"/>
      <c r="D5732" s="280"/>
      <c r="E5732" s="280"/>
      <c r="F5732" s="280"/>
      <c r="G5732" s="293"/>
    </row>
    <row r="5733" spans="3:7" x14ac:dyDescent="0.2">
      <c r="C5733" s="293"/>
      <c r="D5733" s="280"/>
      <c r="E5733" s="280"/>
      <c r="F5733" s="280"/>
      <c r="G5733" s="293"/>
    </row>
    <row r="5734" spans="3:7" x14ac:dyDescent="0.2">
      <c r="C5734" s="293"/>
      <c r="D5734" s="280"/>
      <c r="E5734" s="280"/>
      <c r="F5734" s="280"/>
      <c r="G5734" s="293"/>
    </row>
    <row r="5735" spans="3:7" x14ac:dyDescent="0.2">
      <c r="C5735" s="293"/>
      <c r="D5735" s="280"/>
      <c r="E5735" s="280"/>
      <c r="F5735" s="280"/>
      <c r="G5735" s="293"/>
    </row>
    <row r="5736" spans="3:7" x14ac:dyDescent="0.2">
      <c r="C5736" s="293"/>
      <c r="D5736" s="280"/>
      <c r="E5736" s="280"/>
      <c r="F5736" s="280"/>
      <c r="G5736" s="293"/>
    </row>
    <row r="5737" spans="3:7" x14ac:dyDescent="0.2">
      <c r="C5737" s="293"/>
      <c r="D5737" s="280"/>
      <c r="E5737" s="280"/>
      <c r="F5737" s="280"/>
      <c r="G5737" s="293"/>
    </row>
    <row r="5738" spans="3:7" x14ac:dyDescent="0.2">
      <c r="C5738" s="293"/>
      <c r="D5738" s="280"/>
      <c r="E5738" s="280"/>
      <c r="F5738" s="280"/>
      <c r="G5738" s="293"/>
    </row>
    <row r="5739" spans="3:7" x14ac:dyDescent="0.2">
      <c r="C5739" s="293"/>
      <c r="D5739" s="280"/>
      <c r="E5739" s="280"/>
      <c r="F5739" s="280"/>
      <c r="G5739" s="293"/>
    </row>
    <row r="5740" spans="3:7" x14ac:dyDescent="0.2">
      <c r="C5740" s="293"/>
      <c r="D5740" s="280"/>
      <c r="E5740" s="280"/>
      <c r="F5740" s="280"/>
      <c r="G5740" s="293"/>
    </row>
    <row r="5741" spans="3:7" x14ac:dyDescent="0.2">
      <c r="C5741" s="293"/>
      <c r="D5741" s="280"/>
      <c r="E5741" s="280"/>
      <c r="F5741" s="280"/>
      <c r="G5741" s="293"/>
    </row>
    <row r="5742" spans="3:7" x14ac:dyDescent="0.2">
      <c r="C5742" s="293"/>
      <c r="D5742" s="280"/>
      <c r="E5742" s="280"/>
      <c r="F5742" s="280"/>
      <c r="G5742" s="293"/>
    </row>
    <row r="5743" spans="3:7" x14ac:dyDescent="0.2">
      <c r="C5743" s="293"/>
      <c r="D5743" s="280"/>
      <c r="E5743" s="280"/>
      <c r="F5743" s="280"/>
      <c r="G5743" s="293"/>
    </row>
    <row r="5744" spans="3:7" x14ac:dyDescent="0.2">
      <c r="C5744" s="293"/>
      <c r="D5744" s="280"/>
      <c r="E5744" s="280"/>
      <c r="F5744" s="280"/>
      <c r="G5744" s="293"/>
    </row>
    <row r="5745" spans="3:7" x14ac:dyDescent="0.2">
      <c r="C5745" s="293"/>
      <c r="D5745" s="280"/>
      <c r="E5745" s="280"/>
      <c r="F5745" s="280"/>
      <c r="G5745" s="293"/>
    </row>
    <row r="5746" spans="3:7" x14ac:dyDescent="0.2">
      <c r="C5746" s="293"/>
      <c r="D5746" s="280"/>
      <c r="E5746" s="280"/>
      <c r="F5746" s="280"/>
      <c r="G5746" s="293"/>
    </row>
    <row r="5747" spans="3:7" x14ac:dyDescent="0.2">
      <c r="C5747" s="293"/>
      <c r="D5747" s="280"/>
      <c r="E5747" s="280"/>
      <c r="F5747" s="280"/>
      <c r="G5747" s="293"/>
    </row>
    <row r="5748" spans="3:7" x14ac:dyDescent="0.2">
      <c r="C5748" s="293"/>
      <c r="D5748" s="280"/>
      <c r="E5748" s="280"/>
      <c r="F5748" s="280"/>
      <c r="G5748" s="293"/>
    </row>
    <row r="5749" spans="3:7" x14ac:dyDescent="0.2">
      <c r="C5749" s="293"/>
      <c r="D5749" s="280"/>
      <c r="E5749" s="280"/>
      <c r="F5749" s="280"/>
      <c r="G5749" s="293"/>
    </row>
    <row r="5750" spans="3:7" x14ac:dyDescent="0.2">
      <c r="C5750" s="293"/>
      <c r="D5750" s="280"/>
      <c r="E5750" s="280"/>
      <c r="F5750" s="280"/>
      <c r="G5750" s="293"/>
    </row>
    <row r="5751" spans="3:7" x14ac:dyDescent="0.2">
      <c r="C5751" s="293"/>
      <c r="D5751" s="280"/>
      <c r="E5751" s="280"/>
      <c r="F5751" s="280"/>
      <c r="G5751" s="293"/>
    </row>
    <row r="5752" spans="3:7" x14ac:dyDescent="0.2">
      <c r="C5752" s="293"/>
      <c r="D5752" s="280"/>
      <c r="E5752" s="280"/>
      <c r="F5752" s="280"/>
      <c r="G5752" s="293"/>
    </row>
    <row r="5753" spans="3:7" x14ac:dyDescent="0.2">
      <c r="C5753" s="293"/>
      <c r="D5753" s="280"/>
      <c r="E5753" s="280"/>
      <c r="F5753" s="280"/>
      <c r="G5753" s="293"/>
    </row>
    <row r="5754" spans="3:7" x14ac:dyDescent="0.2">
      <c r="C5754" s="293"/>
      <c r="D5754" s="280"/>
      <c r="E5754" s="280"/>
      <c r="F5754" s="280"/>
      <c r="G5754" s="293"/>
    </row>
    <row r="5755" spans="3:7" x14ac:dyDescent="0.2">
      <c r="C5755" s="293"/>
      <c r="D5755" s="280"/>
      <c r="E5755" s="280"/>
      <c r="F5755" s="280"/>
      <c r="G5755" s="293"/>
    </row>
    <row r="5756" spans="3:7" x14ac:dyDescent="0.2">
      <c r="C5756" s="293"/>
      <c r="D5756" s="280"/>
      <c r="E5756" s="280"/>
      <c r="F5756" s="280"/>
      <c r="G5756" s="293"/>
    </row>
    <row r="5757" spans="3:7" x14ac:dyDescent="0.2">
      <c r="C5757" s="293"/>
      <c r="D5757" s="280"/>
      <c r="E5757" s="280"/>
      <c r="F5757" s="280"/>
      <c r="G5757" s="293"/>
    </row>
    <row r="5758" spans="3:7" x14ac:dyDescent="0.2">
      <c r="C5758" s="293"/>
      <c r="D5758" s="280"/>
      <c r="E5758" s="280"/>
      <c r="F5758" s="280"/>
      <c r="G5758" s="293"/>
    </row>
    <row r="5759" spans="3:7" x14ac:dyDescent="0.2">
      <c r="C5759" s="293"/>
      <c r="D5759" s="280"/>
      <c r="E5759" s="280"/>
      <c r="F5759" s="280"/>
      <c r="G5759" s="293"/>
    </row>
    <row r="5760" spans="3:7" x14ac:dyDescent="0.2">
      <c r="C5760" s="293"/>
      <c r="D5760" s="280"/>
      <c r="E5760" s="280"/>
      <c r="F5760" s="280"/>
      <c r="G5760" s="293"/>
    </row>
    <row r="5761" spans="3:7" x14ac:dyDescent="0.2">
      <c r="C5761" s="293"/>
      <c r="D5761" s="280"/>
      <c r="E5761" s="280"/>
      <c r="F5761" s="280"/>
      <c r="G5761" s="293"/>
    </row>
    <row r="5762" spans="3:7" x14ac:dyDescent="0.2">
      <c r="C5762" s="293"/>
      <c r="D5762" s="280"/>
      <c r="E5762" s="280"/>
      <c r="F5762" s="280"/>
      <c r="G5762" s="293"/>
    </row>
    <row r="5763" spans="3:7" x14ac:dyDescent="0.2">
      <c r="C5763" s="293"/>
      <c r="D5763" s="280"/>
      <c r="E5763" s="280"/>
      <c r="F5763" s="280"/>
      <c r="G5763" s="293"/>
    </row>
    <row r="5764" spans="3:7" x14ac:dyDescent="0.2">
      <c r="C5764" s="293"/>
      <c r="D5764" s="280"/>
      <c r="E5764" s="280"/>
      <c r="F5764" s="280"/>
      <c r="G5764" s="293"/>
    </row>
    <row r="5765" spans="3:7" x14ac:dyDescent="0.2">
      <c r="C5765" s="293"/>
      <c r="D5765" s="280"/>
      <c r="E5765" s="280"/>
      <c r="F5765" s="280"/>
      <c r="G5765" s="293"/>
    </row>
    <row r="5766" spans="3:7" x14ac:dyDescent="0.2">
      <c r="C5766" s="293"/>
      <c r="D5766" s="280"/>
      <c r="E5766" s="280"/>
      <c r="F5766" s="280"/>
      <c r="G5766" s="293"/>
    </row>
    <row r="5767" spans="3:7" x14ac:dyDescent="0.2">
      <c r="C5767" s="293"/>
      <c r="D5767" s="280"/>
      <c r="E5767" s="280"/>
      <c r="F5767" s="280"/>
      <c r="G5767" s="293"/>
    </row>
    <row r="5768" spans="3:7" x14ac:dyDescent="0.2">
      <c r="C5768" s="293"/>
      <c r="D5768" s="280"/>
      <c r="E5768" s="280"/>
      <c r="F5768" s="280"/>
      <c r="G5768" s="293"/>
    </row>
    <row r="5769" spans="3:7" x14ac:dyDescent="0.2">
      <c r="C5769" s="293"/>
      <c r="D5769" s="280"/>
      <c r="E5769" s="280"/>
      <c r="F5769" s="280"/>
      <c r="G5769" s="293"/>
    </row>
    <row r="5770" spans="3:7" x14ac:dyDescent="0.2">
      <c r="C5770" s="293"/>
      <c r="D5770" s="280"/>
      <c r="E5770" s="280"/>
      <c r="F5770" s="280"/>
      <c r="G5770" s="293"/>
    </row>
    <row r="5771" spans="3:7" x14ac:dyDescent="0.2">
      <c r="C5771" s="293"/>
      <c r="D5771" s="280"/>
      <c r="E5771" s="280"/>
      <c r="F5771" s="280"/>
      <c r="G5771" s="293"/>
    </row>
    <row r="5772" spans="3:7" x14ac:dyDescent="0.2">
      <c r="C5772" s="293"/>
      <c r="D5772" s="280"/>
      <c r="E5772" s="280"/>
      <c r="F5772" s="280"/>
      <c r="G5772" s="293"/>
    </row>
    <row r="5773" spans="3:7" x14ac:dyDescent="0.2">
      <c r="C5773" s="293"/>
      <c r="D5773" s="280"/>
      <c r="E5773" s="280"/>
      <c r="F5773" s="280"/>
      <c r="G5773" s="293"/>
    </row>
    <row r="5774" spans="3:7" x14ac:dyDescent="0.2">
      <c r="C5774" s="293"/>
      <c r="D5774" s="280"/>
      <c r="E5774" s="280"/>
      <c r="F5774" s="280"/>
      <c r="G5774" s="293"/>
    </row>
    <row r="5775" spans="3:7" x14ac:dyDescent="0.2">
      <c r="C5775" s="293"/>
      <c r="D5775" s="280"/>
      <c r="E5775" s="280"/>
      <c r="F5775" s="280"/>
      <c r="G5775" s="293"/>
    </row>
    <row r="5776" spans="3:7" x14ac:dyDescent="0.2">
      <c r="C5776" s="293"/>
      <c r="D5776" s="280"/>
      <c r="E5776" s="280"/>
      <c r="F5776" s="280"/>
      <c r="G5776" s="293"/>
    </row>
    <row r="5777" spans="3:7" x14ac:dyDescent="0.2">
      <c r="C5777" s="293"/>
      <c r="D5777" s="280"/>
      <c r="E5777" s="280"/>
      <c r="F5777" s="280"/>
      <c r="G5777" s="293"/>
    </row>
    <row r="5778" spans="3:7" x14ac:dyDescent="0.2">
      <c r="C5778" s="293"/>
      <c r="D5778" s="280"/>
      <c r="E5778" s="280"/>
      <c r="F5778" s="280"/>
      <c r="G5778" s="293"/>
    </row>
    <row r="5779" spans="3:7" x14ac:dyDescent="0.2">
      <c r="C5779" s="293"/>
      <c r="D5779" s="280"/>
      <c r="E5779" s="280"/>
      <c r="F5779" s="280"/>
      <c r="G5779" s="293"/>
    </row>
    <row r="5780" spans="3:7" x14ac:dyDescent="0.2">
      <c r="C5780" s="293"/>
      <c r="D5780" s="280"/>
      <c r="E5780" s="280"/>
      <c r="F5780" s="280"/>
      <c r="G5780" s="293"/>
    </row>
    <row r="5781" spans="3:7" x14ac:dyDescent="0.2">
      <c r="C5781" s="293"/>
      <c r="D5781" s="280"/>
      <c r="E5781" s="280"/>
      <c r="F5781" s="280"/>
      <c r="G5781" s="293"/>
    </row>
    <row r="5782" spans="3:7" x14ac:dyDescent="0.2">
      <c r="C5782" s="293"/>
      <c r="D5782" s="280"/>
      <c r="E5782" s="280"/>
      <c r="F5782" s="280"/>
      <c r="G5782" s="293"/>
    </row>
    <row r="5783" spans="3:7" x14ac:dyDescent="0.2">
      <c r="C5783" s="293"/>
      <c r="D5783" s="280"/>
      <c r="E5783" s="280"/>
      <c r="F5783" s="280"/>
      <c r="G5783" s="293"/>
    </row>
    <row r="5784" spans="3:7" x14ac:dyDescent="0.2">
      <c r="C5784" s="293"/>
      <c r="D5784" s="280"/>
      <c r="E5784" s="280"/>
      <c r="F5784" s="280"/>
      <c r="G5784" s="293"/>
    </row>
    <row r="5785" spans="3:7" x14ac:dyDescent="0.2">
      <c r="C5785" s="293"/>
      <c r="D5785" s="280"/>
      <c r="E5785" s="280"/>
      <c r="F5785" s="280"/>
      <c r="G5785" s="293"/>
    </row>
    <row r="5786" spans="3:7" x14ac:dyDescent="0.2">
      <c r="C5786" s="293"/>
      <c r="D5786" s="280"/>
      <c r="E5786" s="280"/>
      <c r="F5786" s="280"/>
      <c r="G5786" s="293"/>
    </row>
    <row r="5787" spans="3:7" x14ac:dyDescent="0.2">
      <c r="C5787" s="293"/>
      <c r="D5787" s="280"/>
      <c r="E5787" s="280"/>
      <c r="F5787" s="280"/>
      <c r="G5787" s="293"/>
    </row>
    <row r="5788" spans="3:7" x14ac:dyDescent="0.2">
      <c r="C5788" s="293"/>
      <c r="D5788" s="280"/>
      <c r="E5788" s="280"/>
      <c r="F5788" s="280"/>
      <c r="G5788" s="293"/>
    </row>
    <row r="5789" spans="3:7" x14ac:dyDescent="0.2">
      <c r="C5789" s="293"/>
      <c r="D5789" s="280"/>
      <c r="E5789" s="280"/>
      <c r="F5789" s="280"/>
      <c r="G5789" s="293"/>
    </row>
    <row r="5790" spans="3:7" x14ac:dyDescent="0.2">
      <c r="C5790" s="293"/>
      <c r="D5790" s="280"/>
      <c r="E5790" s="280"/>
      <c r="F5790" s="280"/>
      <c r="G5790" s="293"/>
    </row>
    <row r="5791" spans="3:7" x14ac:dyDescent="0.2">
      <c r="C5791" s="293"/>
      <c r="D5791" s="280"/>
      <c r="E5791" s="280"/>
      <c r="F5791" s="280"/>
      <c r="G5791" s="293"/>
    </row>
    <row r="5792" spans="3:7" x14ac:dyDescent="0.2">
      <c r="C5792" s="293"/>
      <c r="D5792" s="280"/>
      <c r="E5792" s="280"/>
      <c r="F5792" s="280"/>
      <c r="G5792" s="293"/>
    </row>
    <row r="5793" spans="3:7" x14ac:dyDescent="0.2">
      <c r="C5793" s="293"/>
      <c r="D5793" s="280"/>
      <c r="E5793" s="280"/>
      <c r="F5793" s="280"/>
      <c r="G5793" s="293"/>
    </row>
    <row r="5794" spans="3:7" x14ac:dyDescent="0.2">
      <c r="C5794" s="293"/>
      <c r="D5794" s="280"/>
      <c r="E5794" s="280"/>
      <c r="F5794" s="280"/>
      <c r="G5794" s="293"/>
    </row>
    <row r="5795" spans="3:7" x14ac:dyDescent="0.2">
      <c r="C5795" s="293"/>
      <c r="D5795" s="280"/>
      <c r="E5795" s="280"/>
      <c r="F5795" s="280"/>
      <c r="G5795" s="293"/>
    </row>
    <row r="5796" spans="3:7" x14ac:dyDescent="0.2">
      <c r="C5796" s="293"/>
      <c r="D5796" s="280"/>
      <c r="E5796" s="280"/>
      <c r="F5796" s="280"/>
      <c r="G5796" s="293"/>
    </row>
    <row r="5797" spans="3:7" x14ac:dyDescent="0.2">
      <c r="C5797" s="293"/>
      <c r="D5797" s="280"/>
      <c r="E5797" s="280"/>
      <c r="F5797" s="280"/>
      <c r="G5797" s="293"/>
    </row>
    <row r="5798" spans="3:7" x14ac:dyDescent="0.2">
      <c r="C5798" s="293"/>
      <c r="D5798" s="280"/>
      <c r="E5798" s="280"/>
      <c r="F5798" s="280"/>
      <c r="G5798" s="293"/>
    </row>
    <row r="5799" spans="3:7" x14ac:dyDescent="0.2">
      <c r="C5799" s="293"/>
      <c r="D5799" s="280"/>
      <c r="E5799" s="280"/>
      <c r="F5799" s="280"/>
      <c r="G5799" s="293"/>
    </row>
    <row r="5800" spans="3:7" x14ac:dyDescent="0.2">
      <c r="C5800" s="293"/>
      <c r="D5800" s="280"/>
      <c r="E5800" s="280"/>
      <c r="F5800" s="280"/>
      <c r="G5800" s="293"/>
    </row>
    <row r="5801" spans="3:7" x14ac:dyDescent="0.2">
      <c r="C5801" s="293"/>
      <c r="D5801" s="280"/>
      <c r="E5801" s="280"/>
      <c r="F5801" s="280"/>
      <c r="G5801" s="293"/>
    </row>
    <row r="5802" spans="3:7" x14ac:dyDescent="0.2">
      <c r="C5802" s="293"/>
      <c r="D5802" s="280"/>
      <c r="E5802" s="280"/>
      <c r="F5802" s="280"/>
      <c r="G5802" s="293"/>
    </row>
    <row r="5803" spans="3:7" x14ac:dyDescent="0.2">
      <c r="C5803" s="293"/>
      <c r="D5803" s="280"/>
      <c r="E5803" s="280"/>
      <c r="F5803" s="280"/>
      <c r="G5803" s="293"/>
    </row>
    <row r="5804" spans="3:7" x14ac:dyDescent="0.2">
      <c r="C5804" s="293"/>
      <c r="D5804" s="280"/>
      <c r="E5804" s="280"/>
      <c r="F5804" s="280"/>
      <c r="G5804" s="293"/>
    </row>
    <row r="5805" spans="3:7" x14ac:dyDescent="0.2">
      <c r="C5805" s="293"/>
      <c r="D5805" s="280"/>
      <c r="E5805" s="280"/>
      <c r="F5805" s="280"/>
      <c r="G5805" s="293"/>
    </row>
    <row r="5806" spans="3:7" x14ac:dyDescent="0.2">
      <c r="C5806" s="293"/>
      <c r="D5806" s="280"/>
      <c r="E5806" s="280"/>
      <c r="F5806" s="280"/>
      <c r="G5806" s="293"/>
    </row>
    <row r="5807" spans="3:7" x14ac:dyDescent="0.2">
      <c r="C5807" s="293"/>
      <c r="D5807" s="280"/>
      <c r="E5807" s="280"/>
      <c r="F5807" s="280"/>
      <c r="G5807" s="293"/>
    </row>
    <row r="5808" spans="3:7" x14ac:dyDescent="0.2">
      <c r="C5808" s="293"/>
      <c r="D5808" s="280"/>
      <c r="E5808" s="280"/>
      <c r="F5808" s="280"/>
      <c r="G5808" s="293"/>
    </row>
    <row r="5809" spans="3:7" x14ac:dyDescent="0.2">
      <c r="C5809" s="293"/>
      <c r="D5809" s="280"/>
      <c r="E5809" s="280"/>
      <c r="F5809" s="280"/>
      <c r="G5809" s="293"/>
    </row>
    <row r="5810" spans="3:7" x14ac:dyDescent="0.2">
      <c r="C5810" s="293"/>
      <c r="D5810" s="280"/>
      <c r="E5810" s="280"/>
      <c r="F5810" s="280"/>
      <c r="G5810" s="293"/>
    </row>
    <row r="5811" spans="3:7" x14ac:dyDescent="0.2">
      <c r="C5811" s="293"/>
      <c r="D5811" s="280"/>
      <c r="E5811" s="280"/>
      <c r="F5811" s="280"/>
      <c r="G5811" s="293"/>
    </row>
    <row r="5812" spans="3:7" x14ac:dyDescent="0.2">
      <c r="C5812" s="293"/>
      <c r="D5812" s="280"/>
      <c r="E5812" s="280"/>
      <c r="F5812" s="280"/>
      <c r="G5812" s="293"/>
    </row>
    <row r="5813" spans="3:7" x14ac:dyDescent="0.2">
      <c r="C5813" s="293"/>
      <c r="D5813" s="280"/>
      <c r="E5813" s="280"/>
      <c r="F5813" s="280"/>
      <c r="G5813" s="293"/>
    </row>
    <row r="5814" spans="3:7" x14ac:dyDescent="0.2">
      <c r="C5814" s="293"/>
      <c r="D5814" s="280"/>
      <c r="E5814" s="280"/>
      <c r="F5814" s="280"/>
      <c r="G5814" s="293"/>
    </row>
    <row r="5815" spans="3:7" x14ac:dyDescent="0.2">
      <c r="C5815" s="293"/>
      <c r="D5815" s="280"/>
      <c r="E5815" s="280"/>
      <c r="F5815" s="280"/>
      <c r="G5815" s="293"/>
    </row>
    <row r="5816" spans="3:7" x14ac:dyDescent="0.2">
      <c r="C5816" s="293"/>
      <c r="D5816" s="280"/>
      <c r="E5816" s="280"/>
      <c r="F5816" s="280"/>
      <c r="G5816" s="293"/>
    </row>
    <row r="5817" spans="3:7" x14ac:dyDescent="0.2">
      <c r="C5817" s="293"/>
      <c r="D5817" s="280"/>
      <c r="E5817" s="280"/>
      <c r="F5817" s="280"/>
      <c r="G5817" s="293"/>
    </row>
    <row r="5818" spans="3:7" x14ac:dyDescent="0.2">
      <c r="C5818" s="293"/>
      <c r="D5818" s="280"/>
      <c r="E5818" s="280"/>
      <c r="F5818" s="280"/>
      <c r="G5818" s="293"/>
    </row>
    <row r="5819" spans="3:7" x14ac:dyDescent="0.2">
      <c r="C5819" s="293"/>
      <c r="D5819" s="280"/>
      <c r="E5819" s="280"/>
      <c r="F5819" s="280"/>
      <c r="G5819" s="293"/>
    </row>
    <row r="5820" spans="3:7" x14ac:dyDescent="0.2">
      <c r="C5820" s="293"/>
      <c r="D5820" s="280"/>
      <c r="E5820" s="280"/>
      <c r="F5820" s="280"/>
      <c r="G5820" s="293"/>
    </row>
    <row r="5821" spans="3:7" x14ac:dyDescent="0.2">
      <c r="C5821" s="293"/>
      <c r="D5821" s="280"/>
      <c r="E5821" s="280"/>
      <c r="F5821" s="280"/>
      <c r="G5821" s="293"/>
    </row>
    <row r="5822" spans="3:7" x14ac:dyDescent="0.2">
      <c r="C5822" s="293"/>
      <c r="D5822" s="280"/>
      <c r="E5822" s="280"/>
      <c r="F5822" s="280"/>
      <c r="G5822" s="293"/>
    </row>
    <row r="5823" spans="3:7" x14ac:dyDescent="0.2">
      <c r="C5823" s="293"/>
      <c r="D5823" s="280"/>
      <c r="E5823" s="280"/>
      <c r="F5823" s="280"/>
      <c r="G5823" s="293"/>
    </row>
    <row r="5824" spans="3:7" x14ac:dyDescent="0.2">
      <c r="C5824" s="293"/>
      <c r="D5824" s="280"/>
      <c r="E5824" s="280"/>
      <c r="F5824" s="280"/>
      <c r="G5824" s="293"/>
    </row>
    <row r="5825" spans="3:7" x14ac:dyDescent="0.2">
      <c r="C5825" s="293"/>
      <c r="D5825" s="280"/>
      <c r="E5825" s="280"/>
      <c r="F5825" s="280"/>
      <c r="G5825" s="293"/>
    </row>
    <row r="5826" spans="3:7" x14ac:dyDescent="0.2">
      <c r="C5826" s="293"/>
      <c r="D5826" s="280"/>
      <c r="E5826" s="280"/>
      <c r="F5826" s="280"/>
      <c r="G5826" s="293"/>
    </row>
    <row r="5827" spans="3:7" x14ac:dyDescent="0.2">
      <c r="C5827" s="293"/>
      <c r="D5827" s="280"/>
      <c r="E5827" s="280"/>
      <c r="F5827" s="280"/>
      <c r="G5827" s="293"/>
    </row>
    <row r="5828" spans="3:7" x14ac:dyDescent="0.2">
      <c r="C5828" s="293"/>
      <c r="D5828" s="280"/>
      <c r="E5828" s="280"/>
      <c r="F5828" s="280"/>
      <c r="G5828" s="293"/>
    </row>
    <row r="5829" spans="3:7" x14ac:dyDescent="0.2">
      <c r="C5829" s="293"/>
      <c r="D5829" s="280"/>
      <c r="E5829" s="280"/>
      <c r="F5829" s="280"/>
      <c r="G5829" s="293"/>
    </row>
    <row r="5830" spans="3:7" x14ac:dyDescent="0.2">
      <c r="C5830" s="293"/>
      <c r="D5830" s="280"/>
      <c r="E5830" s="280"/>
      <c r="F5830" s="280"/>
      <c r="G5830" s="293"/>
    </row>
    <row r="5831" spans="3:7" x14ac:dyDescent="0.2">
      <c r="C5831" s="293"/>
      <c r="D5831" s="280"/>
      <c r="E5831" s="280"/>
      <c r="F5831" s="280"/>
      <c r="G5831" s="293"/>
    </row>
    <row r="5832" spans="3:7" x14ac:dyDescent="0.2">
      <c r="C5832" s="293"/>
      <c r="D5832" s="280"/>
      <c r="E5832" s="280"/>
      <c r="F5832" s="280"/>
      <c r="G5832" s="293"/>
    </row>
    <row r="5833" spans="3:7" x14ac:dyDescent="0.2">
      <c r="C5833" s="293"/>
      <c r="D5833" s="280"/>
      <c r="E5833" s="280"/>
      <c r="F5833" s="280"/>
      <c r="G5833" s="293"/>
    </row>
    <row r="5834" spans="3:7" x14ac:dyDescent="0.2">
      <c r="C5834" s="293"/>
      <c r="D5834" s="280"/>
      <c r="E5834" s="280"/>
      <c r="F5834" s="280"/>
      <c r="G5834" s="293"/>
    </row>
    <row r="5835" spans="3:7" x14ac:dyDescent="0.2">
      <c r="C5835" s="293"/>
      <c r="D5835" s="280"/>
      <c r="E5835" s="280"/>
      <c r="F5835" s="280"/>
      <c r="G5835" s="293"/>
    </row>
    <row r="5836" spans="3:7" x14ac:dyDescent="0.2">
      <c r="C5836" s="293"/>
      <c r="D5836" s="280"/>
      <c r="E5836" s="280"/>
      <c r="F5836" s="280"/>
      <c r="G5836" s="293"/>
    </row>
    <row r="5837" spans="3:7" x14ac:dyDescent="0.2">
      <c r="C5837" s="293"/>
      <c r="D5837" s="280"/>
      <c r="E5837" s="280"/>
      <c r="F5837" s="280"/>
      <c r="G5837" s="293"/>
    </row>
    <row r="5838" spans="3:7" x14ac:dyDescent="0.2">
      <c r="C5838" s="293"/>
      <c r="D5838" s="280"/>
      <c r="E5838" s="280"/>
      <c r="F5838" s="280"/>
      <c r="G5838" s="293"/>
    </row>
    <row r="5839" spans="3:7" x14ac:dyDescent="0.2">
      <c r="C5839" s="293"/>
      <c r="D5839" s="280"/>
      <c r="E5839" s="280"/>
      <c r="F5839" s="280"/>
      <c r="G5839" s="293"/>
    </row>
    <row r="5840" spans="3:7" x14ac:dyDescent="0.2">
      <c r="C5840" s="293"/>
      <c r="D5840" s="280"/>
      <c r="E5840" s="280"/>
      <c r="F5840" s="280"/>
      <c r="G5840" s="293"/>
    </row>
    <row r="5841" spans="3:7" x14ac:dyDescent="0.2">
      <c r="C5841" s="293"/>
      <c r="D5841" s="280"/>
      <c r="E5841" s="280"/>
      <c r="F5841" s="280"/>
      <c r="G5841" s="293"/>
    </row>
    <row r="5842" spans="3:7" x14ac:dyDescent="0.2">
      <c r="C5842" s="293"/>
      <c r="D5842" s="280"/>
      <c r="E5842" s="280"/>
      <c r="F5842" s="280"/>
      <c r="G5842" s="293"/>
    </row>
    <row r="5843" spans="3:7" x14ac:dyDescent="0.2">
      <c r="C5843" s="293"/>
      <c r="D5843" s="280"/>
      <c r="E5843" s="280"/>
      <c r="F5843" s="280"/>
      <c r="G5843" s="293"/>
    </row>
    <row r="5844" spans="3:7" x14ac:dyDescent="0.2">
      <c r="C5844" s="293"/>
      <c r="D5844" s="280"/>
      <c r="E5844" s="280"/>
      <c r="F5844" s="280"/>
      <c r="G5844" s="293"/>
    </row>
    <row r="5845" spans="3:7" x14ac:dyDescent="0.2">
      <c r="C5845" s="293"/>
      <c r="D5845" s="280"/>
      <c r="E5845" s="280"/>
      <c r="F5845" s="280"/>
      <c r="G5845" s="293"/>
    </row>
    <row r="5846" spans="3:7" x14ac:dyDescent="0.2">
      <c r="C5846" s="293"/>
      <c r="D5846" s="280"/>
      <c r="E5846" s="280"/>
      <c r="F5846" s="280"/>
      <c r="G5846" s="293"/>
    </row>
    <row r="5847" spans="3:7" x14ac:dyDescent="0.2">
      <c r="C5847" s="293"/>
      <c r="D5847" s="280"/>
      <c r="E5847" s="280"/>
      <c r="F5847" s="280"/>
      <c r="G5847" s="293"/>
    </row>
    <row r="5848" spans="3:7" x14ac:dyDescent="0.2">
      <c r="C5848" s="293"/>
      <c r="D5848" s="280"/>
      <c r="E5848" s="280"/>
      <c r="F5848" s="280"/>
      <c r="G5848" s="293"/>
    </row>
    <row r="5849" spans="3:7" x14ac:dyDescent="0.2">
      <c r="C5849" s="293"/>
      <c r="D5849" s="280"/>
      <c r="E5849" s="280"/>
      <c r="F5849" s="280"/>
      <c r="G5849" s="293"/>
    </row>
    <row r="5850" spans="3:7" x14ac:dyDescent="0.2">
      <c r="C5850" s="293"/>
      <c r="D5850" s="280"/>
      <c r="E5850" s="280"/>
      <c r="F5850" s="280"/>
      <c r="G5850" s="293"/>
    </row>
    <row r="5851" spans="3:7" x14ac:dyDescent="0.2">
      <c r="C5851" s="293"/>
      <c r="D5851" s="280"/>
      <c r="E5851" s="280"/>
      <c r="F5851" s="280"/>
      <c r="G5851" s="293"/>
    </row>
    <row r="5852" spans="3:7" x14ac:dyDescent="0.2">
      <c r="C5852" s="293"/>
      <c r="D5852" s="280"/>
      <c r="E5852" s="280"/>
      <c r="F5852" s="280"/>
      <c r="G5852" s="293"/>
    </row>
    <row r="5853" spans="3:7" x14ac:dyDescent="0.2">
      <c r="C5853" s="293"/>
      <c r="D5853" s="280"/>
      <c r="E5853" s="280"/>
      <c r="F5853" s="280"/>
      <c r="G5853" s="293"/>
    </row>
    <row r="5854" spans="3:7" x14ac:dyDescent="0.2">
      <c r="C5854" s="293"/>
      <c r="D5854" s="280"/>
      <c r="E5854" s="280"/>
      <c r="F5854" s="280"/>
      <c r="G5854" s="293"/>
    </row>
    <row r="5855" spans="3:7" x14ac:dyDescent="0.2">
      <c r="C5855" s="293"/>
      <c r="D5855" s="280"/>
      <c r="E5855" s="280"/>
      <c r="F5855" s="280"/>
      <c r="G5855" s="293"/>
    </row>
    <row r="5856" spans="3:7" x14ac:dyDescent="0.2">
      <c r="C5856" s="293"/>
      <c r="D5856" s="280"/>
      <c r="E5856" s="280"/>
      <c r="F5856" s="280"/>
      <c r="G5856" s="293"/>
    </row>
    <row r="5857" spans="3:7" x14ac:dyDescent="0.2">
      <c r="C5857" s="293"/>
      <c r="D5857" s="280"/>
      <c r="E5857" s="280"/>
      <c r="F5857" s="280"/>
      <c r="G5857" s="293"/>
    </row>
    <row r="5858" spans="3:7" x14ac:dyDescent="0.2">
      <c r="C5858" s="293"/>
      <c r="D5858" s="280"/>
      <c r="E5858" s="280"/>
      <c r="F5858" s="280"/>
      <c r="G5858" s="293"/>
    </row>
    <row r="5859" spans="3:7" x14ac:dyDescent="0.2">
      <c r="C5859" s="293"/>
      <c r="D5859" s="280"/>
      <c r="E5859" s="280"/>
      <c r="F5859" s="280"/>
      <c r="G5859" s="293"/>
    </row>
    <row r="5860" spans="3:7" x14ac:dyDescent="0.2">
      <c r="C5860" s="293"/>
      <c r="D5860" s="280"/>
      <c r="E5860" s="280"/>
      <c r="F5860" s="280"/>
      <c r="G5860" s="293"/>
    </row>
    <row r="5861" spans="3:7" x14ac:dyDescent="0.2">
      <c r="C5861" s="293"/>
      <c r="D5861" s="280"/>
      <c r="E5861" s="280"/>
      <c r="F5861" s="280"/>
      <c r="G5861" s="293"/>
    </row>
    <row r="5862" spans="3:7" x14ac:dyDescent="0.2">
      <c r="C5862" s="293"/>
      <c r="D5862" s="280"/>
      <c r="E5862" s="280"/>
      <c r="F5862" s="280"/>
      <c r="G5862" s="293"/>
    </row>
    <row r="5863" spans="3:7" x14ac:dyDescent="0.2">
      <c r="C5863" s="293"/>
      <c r="D5863" s="280"/>
      <c r="E5863" s="280"/>
      <c r="F5863" s="280"/>
      <c r="G5863" s="293"/>
    </row>
    <row r="5864" spans="3:7" x14ac:dyDescent="0.2">
      <c r="C5864" s="293"/>
      <c r="D5864" s="280"/>
      <c r="E5864" s="280"/>
      <c r="F5864" s="280"/>
      <c r="G5864" s="293"/>
    </row>
    <row r="5865" spans="3:7" x14ac:dyDescent="0.2">
      <c r="C5865" s="293"/>
      <c r="D5865" s="280"/>
      <c r="E5865" s="280"/>
      <c r="F5865" s="280"/>
      <c r="G5865" s="293"/>
    </row>
    <row r="5866" spans="3:7" x14ac:dyDescent="0.2">
      <c r="C5866" s="293"/>
      <c r="D5866" s="280"/>
      <c r="E5866" s="280"/>
      <c r="F5866" s="280"/>
      <c r="G5866" s="293"/>
    </row>
    <row r="5867" spans="3:7" x14ac:dyDescent="0.2">
      <c r="C5867" s="293"/>
      <c r="D5867" s="280"/>
      <c r="E5867" s="280"/>
      <c r="F5867" s="280"/>
      <c r="G5867" s="293"/>
    </row>
    <row r="5868" spans="3:7" x14ac:dyDescent="0.2">
      <c r="C5868" s="293"/>
      <c r="D5868" s="280"/>
      <c r="E5868" s="280"/>
      <c r="F5868" s="280"/>
      <c r="G5868" s="293"/>
    </row>
    <row r="5869" spans="3:7" x14ac:dyDescent="0.2">
      <c r="C5869" s="293"/>
      <c r="D5869" s="280"/>
      <c r="E5869" s="280"/>
      <c r="F5869" s="280"/>
      <c r="G5869" s="293"/>
    </row>
    <row r="5870" spans="3:7" x14ac:dyDescent="0.2">
      <c r="C5870" s="293"/>
      <c r="D5870" s="280"/>
      <c r="E5870" s="280"/>
      <c r="F5870" s="280"/>
      <c r="G5870" s="293"/>
    </row>
    <row r="5871" spans="3:7" x14ac:dyDescent="0.2">
      <c r="C5871" s="293"/>
      <c r="D5871" s="280"/>
      <c r="E5871" s="280"/>
      <c r="F5871" s="280"/>
      <c r="G5871" s="293"/>
    </row>
    <row r="5872" spans="3:7" x14ac:dyDescent="0.2">
      <c r="C5872" s="293"/>
      <c r="D5872" s="280"/>
      <c r="E5872" s="280"/>
      <c r="F5872" s="280"/>
      <c r="G5872" s="293"/>
    </row>
    <row r="5873" spans="3:7" x14ac:dyDescent="0.2">
      <c r="C5873" s="293"/>
      <c r="D5873" s="280"/>
      <c r="E5873" s="280"/>
      <c r="F5873" s="280"/>
      <c r="G5873" s="293"/>
    </row>
    <row r="5874" spans="3:7" x14ac:dyDescent="0.2">
      <c r="C5874" s="293"/>
      <c r="D5874" s="280"/>
      <c r="E5874" s="280"/>
      <c r="F5874" s="280"/>
      <c r="G5874" s="293"/>
    </row>
    <row r="5875" spans="3:7" x14ac:dyDescent="0.2">
      <c r="C5875" s="293"/>
      <c r="D5875" s="280"/>
      <c r="E5875" s="280"/>
      <c r="F5875" s="280"/>
      <c r="G5875" s="293"/>
    </row>
    <row r="5876" spans="3:7" x14ac:dyDescent="0.2">
      <c r="C5876" s="293"/>
      <c r="D5876" s="280"/>
      <c r="E5876" s="280"/>
      <c r="F5876" s="280"/>
      <c r="G5876" s="293"/>
    </row>
    <row r="5877" spans="3:7" x14ac:dyDescent="0.2">
      <c r="C5877" s="293"/>
      <c r="D5877" s="280"/>
      <c r="E5877" s="280"/>
      <c r="F5877" s="280"/>
      <c r="G5877" s="293"/>
    </row>
    <row r="5878" spans="3:7" x14ac:dyDescent="0.2">
      <c r="C5878" s="293"/>
      <c r="D5878" s="280"/>
      <c r="E5878" s="280"/>
      <c r="F5878" s="280"/>
      <c r="G5878" s="293"/>
    </row>
    <row r="5879" spans="3:7" x14ac:dyDescent="0.2">
      <c r="C5879" s="293"/>
      <c r="D5879" s="280"/>
      <c r="E5879" s="280"/>
      <c r="F5879" s="280"/>
      <c r="G5879" s="293"/>
    </row>
    <row r="5880" spans="3:7" x14ac:dyDescent="0.2">
      <c r="C5880" s="293"/>
      <c r="D5880" s="280"/>
      <c r="E5880" s="280"/>
      <c r="F5880" s="280"/>
      <c r="G5880" s="293"/>
    </row>
    <row r="5881" spans="3:7" x14ac:dyDescent="0.2">
      <c r="C5881" s="293"/>
      <c r="D5881" s="280"/>
      <c r="E5881" s="280"/>
      <c r="F5881" s="280"/>
      <c r="G5881" s="293"/>
    </row>
    <row r="5882" spans="3:7" x14ac:dyDescent="0.2">
      <c r="C5882" s="293"/>
      <c r="D5882" s="280"/>
      <c r="E5882" s="280"/>
      <c r="F5882" s="280"/>
      <c r="G5882" s="293"/>
    </row>
    <row r="5883" spans="3:7" x14ac:dyDescent="0.2">
      <c r="C5883" s="293"/>
      <c r="D5883" s="280"/>
      <c r="E5883" s="280"/>
      <c r="F5883" s="280"/>
      <c r="G5883" s="293"/>
    </row>
    <row r="5884" spans="3:7" x14ac:dyDescent="0.2">
      <c r="C5884" s="293"/>
      <c r="D5884" s="280"/>
      <c r="E5884" s="280"/>
      <c r="F5884" s="280"/>
      <c r="G5884" s="293"/>
    </row>
    <row r="5885" spans="3:7" x14ac:dyDescent="0.2">
      <c r="C5885" s="293"/>
      <c r="D5885" s="280"/>
      <c r="E5885" s="280"/>
      <c r="F5885" s="280"/>
      <c r="G5885" s="293"/>
    </row>
    <row r="5886" spans="3:7" x14ac:dyDescent="0.2">
      <c r="C5886" s="293"/>
      <c r="D5886" s="280"/>
      <c r="E5886" s="280"/>
      <c r="F5886" s="280"/>
      <c r="G5886" s="293"/>
    </row>
    <row r="5887" spans="3:7" x14ac:dyDescent="0.2">
      <c r="C5887" s="293"/>
      <c r="D5887" s="280"/>
      <c r="E5887" s="280"/>
      <c r="F5887" s="280"/>
      <c r="G5887" s="293"/>
    </row>
    <row r="5888" spans="3:7" x14ac:dyDescent="0.2">
      <c r="C5888" s="293"/>
      <c r="D5888" s="280"/>
      <c r="E5888" s="280"/>
      <c r="F5888" s="280"/>
      <c r="G5888" s="293"/>
    </row>
    <row r="5889" spans="3:7" x14ac:dyDescent="0.2">
      <c r="C5889" s="293"/>
      <c r="D5889" s="280"/>
      <c r="E5889" s="280"/>
      <c r="F5889" s="280"/>
      <c r="G5889" s="293"/>
    </row>
    <row r="5890" spans="3:7" x14ac:dyDescent="0.2">
      <c r="C5890" s="293"/>
      <c r="D5890" s="280"/>
      <c r="E5890" s="280"/>
      <c r="F5890" s="280"/>
      <c r="G5890" s="293"/>
    </row>
    <row r="5891" spans="3:7" x14ac:dyDescent="0.2">
      <c r="C5891" s="293"/>
      <c r="D5891" s="280"/>
      <c r="E5891" s="280"/>
      <c r="F5891" s="280"/>
      <c r="G5891" s="293"/>
    </row>
    <row r="5892" spans="3:7" x14ac:dyDescent="0.2">
      <c r="C5892" s="293"/>
      <c r="D5892" s="280"/>
      <c r="E5892" s="280"/>
      <c r="F5892" s="280"/>
      <c r="G5892" s="293"/>
    </row>
    <row r="5893" spans="3:7" x14ac:dyDescent="0.2">
      <c r="C5893" s="293"/>
      <c r="D5893" s="280"/>
      <c r="E5893" s="280"/>
      <c r="F5893" s="280"/>
      <c r="G5893" s="293"/>
    </row>
    <row r="5894" spans="3:7" x14ac:dyDescent="0.2">
      <c r="C5894" s="293"/>
      <c r="D5894" s="280"/>
      <c r="E5894" s="280"/>
      <c r="F5894" s="280"/>
      <c r="G5894" s="293"/>
    </row>
    <row r="5895" spans="3:7" x14ac:dyDescent="0.2">
      <c r="C5895" s="293"/>
      <c r="D5895" s="280"/>
      <c r="E5895" s="280"/>
      <c r="F5895" s="280"/>
      <c r="G5895" s="293"/>
    </row>
    <row r="5896" spans="3:7" x14ac:dyDescent="0.2">
      <c r="C5896" s="293"/>
      <c r="D5896" s="280"/>
      <c r="E5896" s="280"/>
      <c r="F5896" s="280"/>
      <c r="G5896" s="293"/>
    </row>
    <row r="5897" spans="3:7" x14ac:dyDescent="0.2">
      <c r="C5897" s="293"/>
      <c r="D5897" s="280"/>
      <c r="E5897" s="280"/>
      <c r="F5897" s="280"/>
      <c r="G5897" s="293"/>
    </row>
    <row r="5898" spans="3:7" x14ac:dyDescent="0.2">
      <c r="C5898" s="293"/>
      <c r="D5898" s="280"/>
      <c r="E5898" s="280"/>
      <c r="F5898" s="280"/>
      <c r="G5898" s="293"/>
    </row>
    <row r="5899" spans="3:7" x14ac:dyDescent="0.2">
      <c r="C5899" s="293"/>
      <c r="D5899" s="280"/>
      <c r="E5899" s="280"/>
      <c r="F5899" s="280"/>
      <c r="G5899" s="293"/>
    </row>
    <row r="5900" spans="3:7" x14ac:dyDescent="0.2">
      <c r="C5900" s="293"/>
      <c r="D5900" s="280"/>
      <c r="E5900" s="280"/>
      <c r="F5900" s="280"/>
      <c r="G5900" s="293"/>
    </row>
    <row r="5901" spans="3:7" x14ac:dyDescent="0.2">
      <c r="C5901" s="293"/>
      <c r="D5901" s="280"/>
      <c r="E5901" s="280"/>
      <c r="F5901" s="280"/>
      <c r="G5901" s="293"/>
    </row>
    <row r="5902" spans="3:7" x14ac:dyDescent="0.2">
      <c r="C5902" s="293"/>
      <c r="D5902" s="280"/>
      <c r="E5902" s="280"/>
      <c r="F5902" s="280"/>
      <c r="G5902" s="293"/>
    </row>
    <row r="5903" spans="3:7" x14ac:dyDescent="0.2">
      <c r="C5903" s="293"/>
      <c r="D5903" s="280"/>
      <c r="E5903" s="280"/>
      <c r="F5903" s="280"/>
      <c r="G5903" s="293"/>
    </row>
    <row r="5904" spans="3:7" x14ac:dyDescent="0.2">
      <c r="C5904" s="293"/>
      <c r="D5904" s="280"/>
      <c r="E5904" s="280"/>
      <c r="F5904" s="280"/>
      <c r="G5904" s="293"/>
    </row>
    <row r="5905" spans="3:7" x14ac:dyDescent="0.2">
      <c r="C5905" s="293"/>
      <c r="D5905" s="280"/>
      <c r="E5905" s="280"/>
      <c r="F5905" s="280"/>
      <c r="G5905" s="293"/>
    </row>
    <row r="5906" spans="3:7" x14ac:dyDescent="0.2">
      <c r="C5906" s="293"/>
      <c r="D5906" s="280"/>
      <c r="E5906" s="280"/>
      <c r="F5906" s="280"/>
      <c r="G5906" s="293"/>
    </row>
    <row r="5907" spans="3:7" x14ac:dyDescent="0.2">
      <c r="C5907" s="293"/>
      <c r="D5907" s="280"/>
      <c r="E5907" s="280"/>
      <c r="F5907" s="280"/>
      <c r="G5907" s="293"/>
    </row>
    <row r="5908" spans="3:7" x14ac:dyDescent="0.2">
      <c r="C5908" s="293"/>
      <c r="D5908" s="280"/>
      <c r="E5908" s="280"/>
      <c r="F5908" s="280"/>
      <c r="G5908" s="293"/>
    </row>
    <row r="5909" spans="3:7" x14ac:dyDescent="0.2">
      <c r="C5909" s="293"/>
      <c r="D5909" s="280"/>
      <c r="E5909" s="280"/>
      <c r="F5909" s="280"/>
      <c r="G5909" s="293"/>
    </row>
    <row r="5910" spans="3:7" x14ac:dyDescent="0.2">
      <c r="C5910" s="293"/>
      <c r="D5910" s="280"/>
      <c r="E5910" s="280"/>
      <c r="F5910" s="280"/>
      <c r="G5910" s="293"/>
    </row>
    <row r="5911" spans="3:7" x14ac:dyDescent="0.2">
      <c r="C5911" s="293"/>
      <c r="D5911" s="280"/>
      <c r="E5911" s="280"/>
      <c r="F5911" s="280"/>
      <c r="G5911" s="293"/>
    </row>
    <row r="5912" spans="3:7" x14ac:dyDescent="0.2">
      <c r="C5912" s="293"/>
      <c r="D5912" s="280"/>
      <c r="E5912" s="280"/>
      <c r="F5912" s="280"/>
      <c r="G5912" s="293"/>
    </row>
    <row r="5913" spans="3:7" x14ac:dyDescent="0.2">
      <c r="C5913" s="293"/>
      <c r="D5913" s="280"/>
      <c r="E5913" s="280"/>
      <c r="F5913" s="280"/>
      <c r="G5913" s="293"/>
    </row>
    <row r="5914" spans="3:7" x14ac:dyDescent="0.2">
      <c r="C5914" s="293"/>
      <c r="D5914" s="280"/>
      <c r="E5914" s="280"/>
      <c r="F5914" s="280"/>
      <c r="G5914" s="293"/>
    </row>
    <row r="5915" spans="3:7" x14ac:dyDescent="0.2">
      <c r="C5915" s="293"/>
      <c r="D5915" s="280"/>
      <c r="E5915" s="280"/>
      <c r="F5915" s="280"/>
      <c r="G5915" s="293"/>
    </row>
    <row r="5916" spans="3:7" x14ac:dyDescent="0.2">
      <c r="C5916" s="293"/>
      <c r="D5916" s="280"/>
      <c r="E5916" s="280"/>
      <c r="F5916" s="280"/>
      <c r="G5916" s="293"/>
    </row>
    <row r="5917" spans="3:7" x14ac:dyDescent="0.2">
      <c r="C5917" s="293"/>
      <c r="D5917" s="280"/>
      <c r="E5917" s="280"/>
      <c r="F5917" s="280"/>
      <c r="G5917" s="293"/>
    </row>
    <row r="5918" spans="3:7" x14ac:dyDescent="0.2">
      <c r="C5918" s="293"/>
      <c r="D5918" s="280"/>
      <c r="E5918" s="280"/>
      <c r="F5918" s="280"/>
      <c r="G5918" s="293"/>
    </row>
    <row r="5919" spans="3:7" x14ac:dyDescent="0.2">
      <c r="C5919" s="293"/>
      <c r="D5919" s="280"/>
      <c r="E5919" s="280"/>
      <c r="F5919" s="280"/>
      <c r="G5919" s="293"/>
    </row>
    <row r="5920" spans="3:7" x14ac:dyDescent="0.2">
      <c r="C5920" s="293"/>
      <c r="D5920" s="280"/>
      <c r="E5920" s="280"/>
      <c r="F5920" s="280"/>
      <c r="G5920" s="293"/>
    </row>
    <row r="5921" spans="3:7" x14ac:dyDescent="0.2">
      <c r="C5921" s="293"/>
      <c r="D5921" s="280"/>
      <c r="E5921" s="280"/>
      <c r="F5921" s="280"/>
      <c r="G5921" s="293"/>
    </row>
    <row r="5922" spans="3:7" x14ac:dyDescent="0.2">
      <c r="C5922" s="293"/>
      <c r="D5922" s="280"/>
      <c r="E5922" s="280"/>
      <c r="F5922" s="280"/>
      <c r="G5922" s="293"/>
    </row>
    <row r="5923" spans="3:7" x14ac:dyDescent="0.2">
      <c r="C5923" s="293"/>
      <c r="D5923" s="280"/>
      <c r="E5923" s="280"/>
      <c r="F5923" s="280"/>
      <c r="G5923" s="293"/>
    </row>
    <row r="5924" spans="3:7" x14ac:dyDescent="0.2">
      <c r="C5924" s="293"/>
      <c r="D5924" s="280"/>
      <c r="E5924" s="280"/>
      <c r="F5924" s="280"/>
      <c r="G5924" s="293"/>
    </row>
    <row r="5925" spans="3:7" x14ac:dyDescent="0.2">
      <c r="C5925" s="293"/>
      <c r="D5925" s="280"/>
      <c r="E5925" s="280"/>
      <c r="F5925" s="280"/>
      <c r="G5925" s="293"/>
    </row>
    <row r="5926" spans="3:7" x14ac:dyDescent="0.2">
      <c r="C5926" s="293"/>
      <c r="D5926" s="280"/>
      <c r="E5926" s="280"/>
      <c r="F5926" s="280"/>
      <c r="G5926" s="293"/>
    </row>
    <row r="5927" spans="3:7" x14ac:dyDescent="0.2">
      <c r="C5927" s="293"/>
      <c r="D5927" s="280"/>
      <c r="E5927" s="280"/>
      <c r="F5927" s="280"/>
      <c r="G5927" s="293"/>
    </row>
    <row r="5928" spans="3:7" x14ac:dyDescent="0.2">
      <c r="C5928" s="293"/>
      <c r="D5928" s="280"/>
      <c r="E5928" s="280"/>
      <c r="F5928" s="280"/>
      <c r="G5928" s="293"/>
    </row>
    <row r="5929" spans="3:7" x14ac:dyDescent="0.2">
      <c r="C5929" s="293"/>
      <c r="D5929" s="280"/>
      <c r="E5929" s="280"/>
      <c r="F5929" s="280"/>
      <c r="G5929" s="293"/>
    </row>
    <row r="5930" spans="3:7" x14ac:dyDescent="0.2">
      <c r="C5930" s="293"/>
      <c r="D5930" s="280"/>
      <c r="E5930" s="280"/>
      <c r="F5930" s="280"/>
      <c r="G5930" s="293"/>
    </row>
    <row r="5931" spans="3:7" x14ac:dyDescent="0.2">
      <c r="C5931" s="293"/>
      <c r="D5931" s="280"/>
      <c r="E5931" s="280"/>
      <c r="F5931" s="280"/>
      <c r="G5931" s="293"/>
    </row>
    <row r="5932" spans="3:7" x14ac:dyDescent="0.2">
      <c r="C5932" s="293"/>
      <c r="D5932" s="280"/>
      <c r="E5932" s="280"/>
      <c r="F5932" s="280"/>
      <c r="G5932" s="293"/>
    </row>
    <row r="5933" spans="3:7" x14ac:dyDescent="0.2">
      <c r="C5933" s="293"/>
      <c r="D5933" s="280"/>
      <c r="E5933" s="280"/>
      <c r="F5933" s="280"/>
      <c r="G5933" s="293"/>
    </row>
    <row r="5934" spans="3:7" x14ac:dyDescent="0.2">
      <c r="C5934" s="293"/>
      <c r="D5934" s="280"/>
      <c r="E5934" s="280"/>
      <c r="F5934" s="280"/>
      <c r="G5934" s="293"/>
    </row>
    <row r="5935" spans="3:7" x14ac:dyDescent="0.2">
      <c r="C5935" s="293"/>
      <c r="D5935" s="280"/>
      <c r="E5935" s="280"/>
      <c r="F5935" s="280"/>
      <c r="G5935" s="293"/>
    </row>
    <row r="5936" spans="3:7" x14ac:dyDescent="0.2">
      <c r="C5936" s="293"/>
      <c r="D5936" s="280"/>
      <c r="E5936" s="280"/>
      <c r="F5936" s="280"/>
      <c r="G5936" s="293"/>
    </row>
    <row r="5937" spans="3:7" x14ac:dyDescent="0.2">
      <c r="C5937" s="293"/>
      <c r="D5937" s="280"/>
      <c r="E5937" s="280"/>
      <c r="F5937" s="280"/>
      <c r="G5937" s="293"/>
    </row>
    <row r="5938" spans="3:7" x14ac:dyDescent="0.2">
      <c r="C5938" s="293"/>
      <c r="D5938" s="280"/>
      <c r="E5938" s="280"/>
      <c r="F5938" s="280"/>
      <c r="G5938" s="293"/>
    </row>
    <row r="5939" spans="3:7" x14ac:dyDescent="0.2">
      <c r="C5939" s="293"/>
      <c r="D5939" s="280"/>
      <c r="E5939" s="280"/>
      <c r="F5939" s="280"/>
      <c r="G5939" s="293"/>
    </row>
    <row r="5940" spans="3:7" x14ac:dyDescent="0.2">
      <c r="C5940" s="293"/>
      <c r="D5940" s="280"/>
      <c r="E5940" s="280"/>
      <c r="F5940" s="280"/>
      <c r="G5940" s="293"/>
    </row>
    <row r="5941" spans="3:7" x14ac:dyDescent="0.2">
      <c r="C5941" s="293"/>
      <c r="D5941" s="280"/>
      <c r="E5941" s="280"/>
      <c r="F5941" s="280"/>
      <c r="G5941" s="293"/>
    </row>
    <row r="5942" spans="3:7" x14ac:dyDescent="0.2">
      <c r="C5942" s="293"/>
      <c r="D5942" s="280"/>
      <c r="E5942" s="280"/>
      <c r="F5942" s="280"/>
      <c r="G5942" s="293"/>
    </row>
    <row r="5943" spans="3:7" x14ac:dyDescent="0.2">
      <c r="C5943" s="293"/>
      <c r="D5943" s="280"/>
      <c r="E5943" s="280"/>
      <c r="F5943" s="280"/>
      <c r="G5943" s="293"/>
    </row>
    <row r="5944" spans="3:7" x14ac:dyDescent="0.2">
      <c r="C5944" s="293"/>
      <c r="D5944" s="280"/>
      <c r="E5944" s="280"/>
      <c r="F5944" s="280"/>
      <c r="G5944" s="293"/>
    </row>
    <row r="5945" spans="3:7" x14ac:dyDescent="0.2">
      <c r="C5945" s="293"/>
      <c r="D5945" s="280"/>
      <c r="E5945" s="280"/>
      <c r="F5945" s="280"/>
      <c r="G5945" s="293"/>
    </row>
    <row r="5946" spans="3:7" x14ac:dyDescent="0.2">
      <c r="C5946" s="293"/>
      <c r="D5946" s="280"/>
      <c r="E5946" s="280"/>
      <c r="F5946" s="280"/>
      <c r="G5946" s="293"/>
    </row>
    <row r="5947" spans="3:7" x14ac:dyDescent="0.2">
      <c r="C5947" s="293"/>
      <c r="D5947" s="280"/>
      <c r="E5947" s="280"/>
      <c r="F5947" s="280"/>
      <c r="G5947" s="293"/>
    </row>
    <row r="5948" spans="3:7" x14ac:dyDescent="0.2">
      <c r="C5948" s="293"/>
      <c r="D5948" s="280"/>
      <c r="E5948" s="280"/>
      <c r="F5948" s="280"/>
      <c r="G5948" s="293"/>
    </row>
    <row r="5949" spans="3:7" x14ac:dyDescent="0.2">
      <c r="C5949" s="293"/>
      <c r="D5949" s="280"/>
      <c r="E5949" s="280"/>
      <c r="F5949" s="280"/>
      <c r="G5949" s="293"/>
    </row>
    <row r="5950" spans="3:7" x14ac:dyDescent="0.2">
      <c r="C5950" s="293"/>
      <c r="D5950" s="280"/>
      <c r="E5950" s="280"/>
      <c r="F5950" s="280"/>
      <c r="G5950" s="293"/>
    </row>
    <row r="5951" spans="3:7" x14ac:dyDescent="0.2">
      <c r="C5951" s="293"/>
      <c r="D5951" s="280"/>
      <c r="E5951" s="280"/>
      <c r="F5951" s="280"/>
      <c r="G5951" s="293"/>
    </row>
    <row r="5952" spans="3:7" x14ac:dyDescent="0.2">
      <c r="C5952" s="293"/>
      <c r="D5952" s="280"/>
      <c r="E5952" s="280"/>
      <c r="F5952" s="280"/>
      <c r="G5952" s="293"/>
    </row>
    <row r="5953" spans="3:7" x14ac:dyDescent="0.2">
      <c r="C5953" s="293"/>
      <c r="D5953" s="280"/>
      <c r="E5953" s="280"/>
      <c r="F5953" s="280"/>
      <c r="G5953" s="293"/>
    </row>
    <row r="5954" spans="3:7" x14ac:dyDescent="0.2">
      <c r="C5954" s="293"/>
      <c r="D5954" s="280"/>
      <c r="E5954" s="280"/>
      <c r="F5954" s="280"/>
      <c r="G5954" s="293"/>
    </row>
    <row r="5955" spans="3:7" x14ac:dyDescent="0.2">
      <c r="C5955" s="293"/>
      <c r="D5955" s="280"/>
      <c r="E5955" s="280"/>
      <c r="F5955" s="280"/>
      <c r="G5955" s="293"/>
    </row>
    <row r="5956" spans="3:7" x14ac:dyDescent="0.2">
      <c r="C5956" s="293"/>
      <c r="D5956" s="280"/>
      <c r="E5956" s="280"/>
      <c r="F5956" s="280"/>
      <c r="G5956" s="293"/>
    </row>
    <row r="5957" spans="3:7" x14ac:dyDescent="0.2">
      <c r="C5957" s="293"/>
      <c r="D5957" s="280"/>
      <c r="E5957" s="280"/>
      <c r="F5957" s="280"/>
      <c r="G5957" s="293"/>
    </row>
    <row r="5958" spans="3:7" x14ac:dyDescent="0.2">
      <c r="C5958" s="293"/>
      <c r="D5958" s="280"/>
      <c r="E5958" s="280"/>
      <c r="F5958" s="280"/>
      <c r="G5958" s="293"/>
    </row>
    <row r="5959" spans="3:7" x14ac:dyDescent="0.2">
      <c r="C5959" s="293"/>
      <c r="D5959" s="280"/>
      <c r="E5959" s="280"/>
      <c r="F5959" s="280"/>
      <c r="G5959" s="293"/>
    </row>
    <row r="5960" spans="3:7" x14ac:dyDescent="0.2">
      <c r="C5960" s="293"/>
      <c r="D5960" s="280"/>
      <c r="E5960" s="280"/>
      <c r="F5960" s="280"/>
      <c r="G5960" s="293"/>
    </row>
    <row r="5961" spans="3:7" x14ac:dyDescent="0.2">
      <c r="C5961" s="293"/>
      <c r="D5961" s="280"/>
      <c r="E5961" s="280"/>
      <c r="F5961" s="280"/>
      <c r="G5961" s="293"/>
    </row>
    <row r="5962" spans="3:7" x14ac:dyDescent="0.2">
      <c r="C5962" s="293"/>
      <c r="D5962" s="280"/>
      <c r="E5962" s="280"/>
      <c r="F5962" s="280"/>
      <c r="G5962" s="293"/>
    </row>
    <row r="5963" spans="3:7" x14ac:dyDescent="0.2">
      <c r="C5963" s="293"/>
      <c r="D5963" s="280"/>
      <c r="E5963" s="280"/>
      <c r="F5963" s="280"/>
      <c r="G5963" s="293"/>
    </row>
    <row r="5964" spans="3:7" x14ac:dyDescent="0.2">
      <c r="C5964" s="293"/>
      <c r="D5964" s="280"/>
      <c r="E5964" s="280"/>
      <c r="F5964" s="280"/>
      <c r="G5964" s="293"/>
    </row>
    <row r="5965" spans="3:7" x14ac:dyDescent="0.2">
      <c r="C5965" s="293"/>
      <c r="D5965" s="280"/>
      <c r="E5965" s="280"/>
      <c r="F5965" s="280"/>
      <c r="G5965" s="293"/>
    </row>
    <row r="5966" spans="3:7" x14ac:dyDescent="0.2">
      <c r="C5966" s="293"/>
      <c r="D5966" s="280"/>
      <c r="E5966" s="280"/>
      <c r="F5966" s="280"/>
      <c r="G5966" s="293"/>
    </row>
    <row r="5967" spans="3:7" x14ac:dyDescent="0.2">
      <c r="C5967" s="293"/>
      <c r="D5967" s="280"/>
      <c r="E5967" s="280"/>
      <c r="F5967" s="280"/>
      <c r="G5967" s="293"/>
    </row>
    <row r="5968" spans="3:7" x14ac:dyDescent="0.2">
      <c r="C5968" s="293"/>
      <c r="D5968" s="280"/>
      <c r="E5968" s="280"/>
      <c r="F5968" s="280"/>
      <c r="G5968" s="293"/>
    </row>
    <row r="5969" spans="3:7" x14ac:dyDescent="0.2">
      <c r="C5969" s="293"/>
      <c r="D5969" s="280"/>
      <c r="E5969" s="280"/>
      <c r="F5969" s="280"/>
      <c r="G5969" s="293"/>
    </row>
    <row r="5970" spans="3:7" x14ac:dyDescent="0.2">
      <c r="C5970" s="293"/>
      <c r="D5970" s="280"/>
      <c r="E5970" s="280"/>
      <c r="F5970" s="280"/>
      <c r="G5970" s="293"/>
    </row>
    <row r="5971" spans="3:7" x14ac:dyDescent="0.2">
      <c r="C5971" s="293"/>
      <c r="D5971" s="280"/>
      <c r="E5971" s="280"/>
      <c r="F5971" s="280"/>
      <c r="G5971" s="293"/>
    </row>
    <row r="5972" spans="3:7" x14ac:dyDescent="0.2">
      <c r="C5972" s="293"/>
      <c r="D5972" s="280"/>
      <c r="E5972" s="280"/>
      <c r="F5972" s="280"/>
      <c r="G5972" s="293"/>
    </row>
    <row r="5973" spans="3:7" x14ac:dyDescent="0.2">
      <c r="C5973" s="293"/>
      <c r="D5973" s="280"/>
      <c r="E5973" s="280"/>
      <c r="F5973" s="280"/>
      <c r="G5973" s="293"/>
    </row>
    <row r="5974" spans="3:7" x14ac:dyDescent="0.2">
      <c r="C5974" s="293"/>
      <c r="D5974" s="280"/>
      <c r="E5974" s="280"/>
      <c r="F5974" s="280"/>
      <c r="G5974" s="293"/>
    </row>
    <row r="5975" spans="3:7" x14ac:dyDescent="0.2">
      <c r="C5975" s="293"/>
      <c r="D5975" s="280"/>
      <c r="E5975" s="280"/>
      <c r="F5975" s="280"/>
      <c r="G5975" s="293"/>
    </row>
    <row r="5976" spans="3:7" x14ac:dyDescent="0.2">
      <c r="C5976" s="293"/>
      <c r="D5976" s="280"/>
      <c r="E5976" s="280"/>
      <c r="F5976" s="280"/>
      <c r="G5976" s="293"/>
    </row>
    <row r="5977" spans="3:7" x14ac:dyDescent="0.2">
      <c r="C5977" s="293"/>
      <c r="D5977" s="280"/>
      <c r="E5977" s="280"/>
      <c r="F5977" s="280"/>
      <c r="G5977" s="293"/>
    </row>
    <row r="5978" spans="3:7" x14ac:dyDescent="0.2">
      <c r="C5978" s="293"/>
      <c r="D5978" s="280"/>
      <c r="E5978" s="280"/>
      <c r="F5978" s="280"/>
      <c r="G5978" s="293"/>
    </row>
    <row r="5979" spans="3:7" x14ac:dyDescent="0.2">
      <c r="C5979" s="293"/>
      <c r="D5979" s="280"/>
      <c r="E5979" s="280"/>
      <c r="F5979" s="280"/>
      <c r="G5979" s="293"/>
    </row>
    <row r="5980" spans="3:7" x14ac:dyDescent="0.2">
      <c r="C5980" s="293"/>
      <c r="D5980" s="280"/>
      <c r="E5980" s="280"/>
      <c r="F5980" s="280"/>
      <c r="G5980" s="293"/>
    </row>
    <row r="5981" spans="3:7" x14ac:dyDescent="0.2">
      <c r="C5981" s="293"/>
      <c r="D5981" s="280"/>
      <c r="E5981" s="280"/>
      <c r="F5981" s="280"/>
      <c r="G5981" s="293"/>
    </row>
    <row r="5982" spans="3:7" x14ac:dyDescent="0.2">
      <c r="C5982" s="293"/>
      <c r="D5982" s="280"/>
      <c r="E5982" s="280"/>
      <c r="F5982" s="280"/>
      <c r="G5982" s="293"/>
    </row>
    <row r="5983" spans="3:7" x14ac:dyDescent="0.2">
      <c r="C5983" s="293"/>
      <c r="D5983" s="280"/>
      <c r="E5983" s="280"/>
      <c r="F5983" s="280"/>
      <c r="G5983" s="293"/>
    </row>
    <row r="5984" spans="3:7" x14ac:dyDescent="0.2">
      <c r="C5984" s="293"/>
      <c r="D5984" s="280"/>
      <c r="E5984" s="280"/>
      <c r="F5984" s="280"/>
      <c r="G5984" s="293"/>
    </row>
    <row r="5985" spans="3:7" x14ac:dyDescent="0.2">
      <c r="C5985" s="293"/>
      <c r="D5985" s="280"/>
      <c r="E5985" s="280"/>
      <c r="F5985" s="280"/>
      <c r="G5985" s="293"/>
    </row>
    <row r="5986" spans="3:7" x14ac:dyDescent="0.2">
      <c r="C5986" s="293"/>
      <c r="D5986" s="280"/>
      <c r="E5986" s="280"/>
      <c r="F5986" s="280"/>
      <c r="G5986" s="293"/>
    </row>
    <row r="5987" spans="3:7" x14ac:dyDescent="0.2">
      <c r="C5987" s="293"/>
      <c r="D5987" s="280"/>
      <c r="E5987" s="280"/>
      <c r="F5987" s="280"/>
      <c r="G5987" s="293"/>
    </row>
    <row r="5988" spans="3:7" x14ac:dyDescent="0.2">
      <c r="C5988" s="293"/>
      <c r="D5988" s="280"/>
      <c r="E5988" s="280"/>
      <c r="F5988" s="280"/>
      <c r="G5988" s="293"/>
    </row>
    <row r="5989" spans="3:7" x14ac:dyDescent="0.2">
      <c r="C5989" s="293"/>
      <c r="D5989" s="280"/>
      <c r="E5989" s="280"/>
      <c r="F5989" s="280"/>
      <c r="G5989" s="293"/>
    </row>
    <row r="5990" spans="3:7" x14ac:dyDescent="0.2">
      <c r="C5990" s="293"/>
      <c r="D5990" s="280"/>
      <c r="E5990" s="280"/>
      <c r="F5990" s="280"/>
      <c r="G5990" s="293"/>
    </row>
    <row r="5991" spans="3:7" x14ac:dyDescent="0.2">
      <c r="C5991" s="293"/>
      <c r="D5991" s="280"/>
      <c r="E5991" s="280"/>
      <c r="F5991" s="280"/>
      <c r="G5991" s="293"/>
    </row>
    <row r="5992" spans="3:7" x14ac:dyDescent="0.2">
      <c r="C5992" s="293"/>
      <c r="D5992" s="280"/>
      <c r="E5992" s="280"/>
      <c r="F5992" s="280"/>
      <c r="G5992" s="293"/>
    </row>
    <row r="5993" spans="3:7" x14ac:dyDescent="0.2">
      <c r="C5993" s="293"/>
      <c r="D5993" s="280"/>
      <c r="E5993" s="280"/>
      <c r="F5993" s="280"/>
      <c r="G5993" s="293"/>
    </row>
    <row r="5994" spans="3:7" x14ac:dyDescent="0.2">
      <c r="C5994" s="293"/>
      <c r="D5994" s="280"/>
      <c r="E5994" s="280"/>
      <c r="F5994" s="280"/>
      <c r="G5994" s="293"/>
    </row>
    <row r="5995" spans="3:7" x14ac:dyDescent="0.2">
      <c r="C5995" s="293"/>
      <c r="D5995" s="280"/>
      <c r="E5995" s="280"/>
      <c r="F5995" s="280"/>
      <c r="G5995" s="293"/>
    </row>
    <row r="5996" spans="3:7" x14ac:dyDescent="0.2">
      <c r="C5996" s="293"/>
      <c r="D5996" s="280"/>
      <c r="E5996" s="280"/>
      <c r="F5996" s="280"/>
      <c r="G5996" s="293"/>
    </row>
    <row r="5997" spans="3:7" x14ac:dyDescent="0.2">
      <c r="C5997" s="293"/>
      <c r="D5997" s="280"/>
      <c r="E5997" s="280"/>
      <c r="F5997" s="280"/>
      <c r="G5997" s="293"/>
    </row>
    <row r="5998" spans="3:7" x14ac:dyDescent="0.2">
      <c r="C5998" s="293"/>
      <c r="D5998" s="280"/>
      <c r="E5998" s="280"/>
      <c r="F5998" s="280"/>
      <c r="G5998" s="293"/>
    </row>
    <row r="5999" spans="3:7" x14ac:dyDescent="0.2">
      <c r="C5999" s="293"/>
      <c r="D5999" s="280"/>
      <c r="E5999" s="280"/>
      <c r="F5999" s="280"/>
      <c r="G5999" s="293"/>
    </row>
    <row r="6000" spans="3:7" x14ac:dyDescent="0.2">
      <c r="C6000" s="293"/>
      <c r="D6000" s="280"/>
      <c r="E6000" s="280"/>
      <c r="F6000" s="280"/>
      <c r="G6000" s="293"/>
    </row>
    <row r="6001" spans="3:7" x14ac:dyDescent="0.2">
      <c r="C6001" s="293"/>
      <c r="D6001" s="280"/>
      <c r="E6001" s="280"/>
      <c r="F6001" s="280"/>
      <c r="G6001" s="293"/>
    </row>
    <row r="6002" spans="3:7" x14ac:dyDescent="0.2">
      <c r="C6002" s="293"/>
      <c r="D6002" s="280"/>
      <c r="E6002" s="280"/>
      <c r="F6002" s="280"/>
      <c r="G6002" s="293"/>
    </row>
    <row r="6003" spans="3:7" x14ac:dyDescent="0.2">
      <c r="C6003" s="293"/>
      <c r="D6003" s="280"/>
      <c r="E6003" s="280"/>
      <c r="F6003" s="280"/>
      <c r="G6003" s="293"/>
    </row>
    <row r="6004" spans="3:7" x14ac:dyDescent="0.2">
      <c r="C6004" s="293"/>
      <c r="D6004" s="280"/>
      <c r="E6004" s="280"/>
      <c r="F6004" s="280"/>
      <c r="G6004" s="293"/>
    </row>
    <row r="6005" spans="3:7" x14ac:dyDescent="0.2">
      <c r="C6005" s="293"/>
      <c r="D6005" s="280"/>
      <c r="E6005" s="280"/>
      <c r="F6005" s="280"/>
      <c r="G6005" s="293"/>
    </row>
    <row r="6006" spans="3:7" x14ac:dyDescent="0.2">
      <c r="C6006" s="293"/>
      <c r="D6006" s="280"/>
      <c r="E6006" s="280"/>
      <c r="F6006" s="280"/>
      <c r="G6006" s="293"/>
    </row>
    <row r="6007" spans="3:7" x14ac:dyDescent="0.2">
      <c r="C6007" s="293"/>
      <c r="D6007" s="280"/>
      <c r="E6007" s="280"/>
      <c r="F6007" s="280"/>
      <c r="G6007" s="293"/>
    </row>
    <row r="6008" spans="3:7" x14ac:dyDescent="0.2">
      <c r="C6008" s="293"/>
      <c r="D6008" s="280"/>
      <c r="E6008" s="280"/>
      <c r="F6008" s="280"/>
      <c r="G6008" s="293"/>
    </row>
    <row r="6009" spans="3:7" x14ac:dyDescent="0.2">
      <c r="C6009" s="293"/>
      <c r="D6009" s="280"/>
      <c r="E6009" s="280"/>
      <c r="F6009" s="280"/>
      <c r="G6009" s="293"/>
    </row>
    <row r="6010" spans="3:7" x14ac:dyDescent="0.2">
      <c r="C6010" s="293"/>
      <c r="D6010" s="280"/>
      <c r="E6010" s="280"/>
      <c r="F6010" s="280"/>
      <c r="G6010" s="293"/>
    </row>
    <row r="6011" spans="3:7" x14ac:dyDescent="0.2">
      <c r="C6011" s="293"/>
      <c r="D6011" s="280"/>
      <c r="E6011" s="280"/>
      <c r="F6011" s="280"/>
      <c r="G6011" s="293"/>
    </row>
    <row r="6012" spans="3:7" x14ac:dyDescent="0.2">
      <c r="C6012" s="293"/>
      <c r="D6012" s="280"/>
      <c r="E6012" s="280"/>
      <c r="F6012" s="280"/>
      <c r="G6012" s="293"/>
    </row>
    <row r="6013" spans="3:7" x14ac:dyDescent="0.2">
      <c r="C6013" s="293"/>
      <c r="D6013" s="280"/>
      <c r="E6013" s="280"/>
      <c r="F6013" s="280"/>
      <c r="G6013" s="293"/>
    </row>
    <row r="6014" spans="3:7" x14ac:dyDescent="0.2">
      <c r="C6014" s="293"/>
      <c r="D6014" s="280"/>
      <c r="E6014" s="280"/>
      <c r="F6014" s="280"/>
      <c r="G6014" s="293"/>
    </row>
    <row r="6015" spans="3:7" x14ac:dyDescent="0.2">
      <c r="C6015" s="293"/>
      <c r="D6015" s="280"/>
      <c r="E6015" s="280"/>
      <c r="F6015" s="280"/>
      <c r="G6015" s="293"/>
    </row>
    <row r="6016" spans="3:7" x14ac:dyDescent="0.2">
      <c r="C6016" s="293"/>
      <c r="D6016" s="280"/>
      <c r="E6016" s="280"/>
      <c r="F6016" s="280"/>
      <c r="G6016" s="293"/>
    </row>
    <row r="6017" spans="3:7" x14ac:dyDescent="0.2">
      <c r="C6017" s="293"/>
      <c r="D6017" s="280"/>
      <c r="E6017" s="280"/>
      <c r="F6017" s="280"/>
      <c r="G6017" s="293"/>
    </row>
    <row r="6018" spans="3:7" x14ac:dyDescent="0.2">
      <c r="C6018" s="293"/>
      <c r="D6018" s="280"/>
      <c r="E6018" s="280"/>
      <c r="F6018" s="280"/>
      <c r="G6018" s="293"/>
    </row>
    <row r="6019" spans="3:7" x14ac:dyDescent="0.2">
      <c r="C6019" s="293"/>
      <c r="D6019" s="280"/>
      <c r="E6019" s="280"/>
      <c r="F6019" s="280"/>
      <c r="G6019" s="293"/>
    </row>
    <row r="6020" spans="3:7" x14ac:dyDescent="0.2">
      <c r="C6020" s="293"/>
      <c r="D6020" s="280"/>
      <c r="E6020" s="280"/>
      <c r="F6020" s="280"/>
      <c r="G6020" s="293"/>
    </row>
    <row r="6021" spans="3:7" x14ac:dyDescent="0.2">
      <c r="C6021" s="293"/>
      <c r="D6021" s="280"/>
      <c r="E6021" s="280"/>
      <c r="F6021" s="280"/>
      <c r="G6021" s="293"/>
    </row>
    <row r="6022" spans="3:7" x14ac:dyDescent="0.2">
      <c r="C6022" s="293"/>
      <c r="D6022" s="280"/>
      <c r="E6022" s="280"/>
      <c r="F6022" s="280"/>
      <c r="G6022" s="293"/>
    </row>
    <row r="6023" spans="3:7" x14ac:dyDescent="0.2">
      <c r="C6023" s="293"/>
      <c r="D6023" s="280"/>
      <c r="E6023" s="280"/>
      <c r="F6023" s="280"/>
      <c r="G6023" s="293"/>
    </row>
    <row r="6024" spans="3:7" x14ac:dyDescent="0.2">
      <c r="C6024" s="293"/>
      <c r="D6024" s="280"/>
      <c r="E6024" s="280"/>
      <c r="F6024" s="280"/>
      <c r="G6024" s="293"/>
    </row>
    <row r="6025" spans="3:7" x14ac:dyDescent="0.2">
      <c r="C6025" s="293"/>
      <c r="D6025" s="280"/>
      <c r="E6025" s="280"/>
      <c r="F6025" s="280"/>
      <c r="G6025" s="293"/>
    </row>
    <row r="6026" spans="3:7" x14ac:dyDescent="0.2">
      <c r="C6026" s="293"/>
      <c r="D6026" s="280"/>
      <c r="E6026" s="280"/>
      <c r="F6026" s="280"/>
      <c r="G6026" s="293"/>
    </row>
    <row r="6027" spans="3:7" x14ac:dyDescent="0.2">
      <c r="C6027" s="293"/>
      <c r="D6027" s="280"/>
      <c r="E6027" s="280"/>
      <c r="F6027" s="280"/>
      <c r="G6027" s="293"/>
    </row>
    <row r="6028" spans="3:7" x14ac:dyDescent="0.2">
      <c r="C6028" s="293"/>
      <c r="D6028" s="280"/>
      <c r="E6028" s="280"/>
      <c r="F6028" s="280"/>
      <c r="G6028" s="293"/>
    </row>
    <row r="6029" spans="3:7" x14ac:dyDescent="0.2">
      <c r="C6029" s="293"/>
      <c r="D6029" s="280"/>
      <c r="E6029" s="280"/>
      <c r="F6029" s="280"/>
      <c r="G6029" s="293"/>
    </row>
    <row r="6030" spans="3:7" x14ac:dyDescent="0.2">
      <c r="C6030" s="293"/>
      <c r="D6030" s="280"/>
      <c r="E6030" s="280"/>
      <c r="F6030" s="280"/>
      <c r="G6030" s="293"/>
    </row>
    <row r="6031" spans="3:7" x14ac:dyDescent="0.2">
      <c r="C6031" s="293"/>
      <c r="D6031" s="280"/>
      <c r="E6031" s="280"/>
      <c r="F6031" s="280"/>
      <c r="G6031" s="293"/>
    </row>
    <row r="6032" spans="3:7" x14ac:dyDescent="0.2">
      <c r="C6032" s="293"/>
      <c r="D6032" s="280"/>
      <c r="E6032" s="280"/>
      <c r="F6032" s="280"/>
      <c r="G6032" s="293"/>
    </row>
    <row r="6033" spans="3:7" x14ac:dyDescent="0.2">
      <c r="C6033" s="293"/>
      <c r="D6033" s="280"/>
      <c r="E6033" s="280"/>
      <c r="F6033" s="280"/>
      <c r="G6033" s="293"/>
    </row>
    <row r="6034" spans="3:7" x14ac:dyDescent="0.2">
      <c r="C6034" s="293"/>
      <c r="D6034" s="280"/>
      <c r="E6034" s="280"/>
      <c r="F6034" s="280"/>
      <c r="G6034" s="293"/>
    </row>
    <row r="6035" spans="3:7" x14ac:dyDescent="0.2">
      <c r="C6035" s="293"/>
      <c r="D6035" s="280"/>
      <c r="E6035" s="280"/>
      <c r="F6035" s="280"/>
      <c r="G6035" s="293"/>
    </row>
    <row r="6036" spans="3:7" x14ac:dyDescent="0.2">
      <c r="C6036" s="293"/>
      <c r="D6036" s="280"/>
      <c r="E6036" s="280"/>
      <c r="F6036" s="280"/>
      <c r="G6036" s="293"/>
    </row>
    <row r="6037" spans="3:7" x14ac:dyDescent="0.2">
      <c r="C6037" s="293"/>
      <c r="D6037" s="280"/>
      <c r="E6037" s="280"/>
      <c r="F6037" s="280"/>
      <c r="G6037" s="293"/>
    </row>
    <row r="6038" spans="3:7" x14ac:dyDescent="0.2">
      <c r="C6038" s="293"/>
      <c r="D6038" s="280"/>
      <c r="E6038" s="280"/>
      <c r="F6038" s="280"/>
      <c r="G6038" s="293"/>
    </row>
    <row r="6039" spans="3:7" x14ac:dyDescent="0.2">
      <c r="C6039" s="293"/>
      <c r="D6039" s="280"/>
      <c r="E6039" s="280"/>
      <c r="F6039" s="280"/>
      <c r="G6039" s="293"/>
    </row>
    <row r="6040" spans="3:7" x14ac:dyDescent="0.2">
      <c r="C6040" s="293"/>
      <c r="D6040" s="280"/>
      <c r="E6040" s="280"/>
      <c r="F6040" s="280"/>
      <c r="G6040" s="293"/>
    </row>
    <row r="6041" spans="3:7" x14ac:dyDescent="0.2">
      <c r="C6041" s="293"/>
      <c r="D6041" s="280"/>
      <c r="E6041" s="280"/>
      <c r="F6041" s="280"/>
      <c r="G6041" s="293"/>
    </row>
    <row r="6042" spans="3:7" x14ac:dyDescent="0.2">
      <c r="C6042" s="293"/>
      <c r="D6042" s="280"/>
      <c r="E6042" s="280"/>
      <c r="F6042" s="280"/>
      <c r="G6042" s="293"/>
    </row>
    <row r="6043" spans="3:7" x14ac:dyDescent="0.2">
      <c r="C6043" s="293"/>
      <c r="D6043" s="280"/>
      <c r="E6043" s="280"/>
      <c r="F6043" s="280"/>
      <c r="G6043" s="293"/>
    </row>
    <row r="6044" spans="3:7" x14ac:dyDescent="0.2">
      <c r="C6044" s="293"/>
      <c r="D6044" s="280"/>
      <c r="E6044" s="280"/>
      <c r="F6044" s="280"/>
      <c r="G6044" s="293"/>
    </row>
    <row r="6045" spans="3:7" x14ac:dyDescent="0.2">
      <c r="C6045" s="293"/>
      <c r="D6045" s="280"/>
      <c r="E6045" s="280"/>
      <c r="F6045" s="280"/>
      <c r="G6045" s="293"/>
    </row>
    <row r="6046" spans="3:7" x14ac:dyDescent="0.2">
      <c r="C6046" s="293"/>
      <c r="D6046" s="280"/>
      <c r="E6046" s="280"/>
      <c r="F6046" s="280"/>
      <c r="G6046" s="293"/>
    </row>
    <row r="6047" spans="3:7" x14ac:dyDescent="0.2">
      <c r="C6047" s="293"/>
      <c r="D6047" s="280"/>
      <c r="E6047" s="280"/>
      <c r="F6047" s="280"/>
      <c r="G6047" s="293"/>
    </row>
    <row r="6048" spans="3:7" x14ac:dyDescent="0.2">
      <c r="C6048" s="293"/>
      <c r="D6048" s="280"/>
      <c r="E6048" s="280"/>
      <c r="F6048" s="280"/>
      <c r="G6048" s="293"/>
    </row>
    <row r="6049" spans="3:7" x14ac:dyDescent="0.2">
      <c r="C6049" s="293"/>
      <c r="D6049" s="280"/>
      <c r="E6049" s="280"/>
      <c r="F6049" s="280"/>
      <c r="G6049" s="293"/>
    </row>
    <row r="6050" spans="3:7" x14ac:dyDescent="0.2">
      <c r="C6050" s="293"/>
      <c r="D6050" s="280"/>
      <c r="E6050" s="280"/>
      <c r="F6050" s="280"/>
      <c r="G6050" s="293"/>
    </row>
    <row r="6051" spans="3:7" x14ac:dyDescent="0.2">
      <c r="C6051" s="293"/>
      <c r="D6051" s="280"/>
      <c r="E6051" s="280"/>
      <c r="F6051" s="280"/>
      <c r="G6051" s="293"/>
    </row>
    <row r="6052" spans="3:7" x14ac:dyDescent="0.2">
      <c r="C6052" s="293"/>
      <c r="D6052" s="280"/>
      <c r="E6052" s="280"/>
      <c r="F6052" s="280"/>
      <c r="G6052" s="293"/>
    </row>
    <row r="6053" spans="3:7" x14ac:dyDescent="0.2">
      <c r="C6053" s="293"/>
      <c r="D6053" s="280"/>
      <c r="E6053" s="280"/>
      <c r="F6053" s="280"/>
      <c r="G6053" s="293"/>
    </row>
    <row r="6054" spans="3:7" x14ac:dyDescent="0.2">
      <c r="C6054" s="293"/>
      <c r="D6054" s="280"/>
      <c r="E6054" s="280"/>
      <c r="F6054" s="280"/>
      <c r="G6054" s="293"/>
    </row>
    <row r="6055" spans="3:7" x14ac:dyDescent="0.2">
      <c r="C6055" s="293"/>
      <c r="D6055" s="280"/>
      <c r="E6055" s="280"/>
      <c r="F6055" s="280"/>
      <c r="G6055" s="293"/>
    </row>
    <row r="6056" spans="3:7" x14ac:dyDescent="0.2">
      <c r="C6056" s="293"/>
      <c r="D6056" s="280"/>
      <c r="E6056" s="280"/>
      <c r="F6056" s="280"/>
      <c r="G6056" s="293"/>
    </row>
    <row r="6057" spans="3:7" x14ac:dyDescent="0.2">
      <c r="C6057" s="293"/>
      <c r="D6057" s="280"/>
      <c r="E6057" s="280"/>
      <c r="F6057" s="280"/>
      <c r="G6057" s="293"/>
    </row>
    <row r="6058" spans="3:7" x14ac:dyDescent="0.2">
      <c r="C6058" s="293"/>
      <c r="D6058" s="280"/>
      <c r="E6058" s="280"/>
      <c r="F6058" s="280"/>
      <c r="G6058" s="293"/>
    </row>
    <row r="6059" spans="3:7" x14ac:dyDescent="0.2">
      <c r="C6059" s="293"/>
      <c r="D6059" s="280"/>
      <c r="E6059" s="280"/>
      <c r="F6059" s="280"/>
      <c r="G6059" s="293"/>
    </row>
    <row r="6060" spans="3:7" x14ac:dyDescent="0.2">
      <c r="C6060" s="293"/>
      <c r="D6060" s="280"/>
      <c r="E6060" s="280"/>
      <c r="F6060" s="280"/>
      <c r="G6060" s="293"/>
    </row>
    <row r="6061" spans="3:7" x14ac:dyDescent="0.2">
      <c r="C6061" s="293"/>
      <c r="D6061" s="280"/>
      <c r="E6061" s="280"/>
      <c r="F6061" s="280"/>
      <c r="G6061" s="293"/>
    </row>
    <row r="6062" spans="3:7" x14ac:dyDescent="0.2">
      <c r="C6062" s="293"/>
      <c r="D6062" s="280"/>
      <c r="E6062" s="280"/>
      <c r="F6062" s="280"/>
      <c r="G6062" s="293"/>
    </row>
    <row r="6063" spans="3:7" x14ac:dyDescent="0.2">
      <c r="C6063" s="293"/>
      <c r="D6063" s="280"/>
      <c r="E6063" s="280"/>
      <c r="F6063" s="280"/>
      <c r="G6063" s="293"/>
    </row>
    <row r="6064" spans="3:7" x14ac:dyDescent="0.2">
      <c r="C6064" s="293"/>
      <c r="D6064" s="280"/>
      <c r="E6064" s="280"/>
      <c r="F6064" s="280"/>
      <c r="G6064" s="293"/>
    </row>
    <row r="6065" spans="3:7" x14ac:dyDescent="0.2">
      <c r="C6065" s="293"/>
      <c r="D6065" s="280"/>
      <c r="E6065" s="280"/>
      <c r="F6065" s="280"/>
      <c r="G6065" s="293"/>
    </row>
    <row r="6066" spans="3:7" x14ac:dyDescent="0.2">
      <c r="C6066" s="293"/>
      <c r="D6066" s="280"/>
      <c r="E6066" s="280"/>
      <c r="F6066" s="280"/>
      <c r="G6066" s="293"/>
    </row>
    <row r="6067" spans="3:7" x14ac:dyDescent="0.2">
      <c r="C6067" s="293"/>
      <c r="D6067" s="280"/>
      <c r="E6067" s="280"/>
      <c r="F6067" s="280"/>
      <c r="G6067" s="293"/>
    </row>
    <row r="6068" spans="3:7" x14ac:dyDescent="0.2">
      <c r="C6068" s="293"/>
      <c r="D6068" s="280"/>
      <c r="E6068" s="280"/>
      <c r="F6068" s="280"/>
      <c r="G6068" s="293"/>
    </row>
    <row r="6069" spans="3:7" x14ac:dyDescent="0.2">
      <c r="C6069" s="293"/>
      <c r="D6069" s="280"/>
      <c r="E6069" s="280"/>
      <c r="F6069" s="280"/>
      <c r="G6069" s="293"/>
    </row>
    <row r="6070" spans="3:7" x14ac:dyDescent="0.2">
      <c r="C6070" s="293"/>
      <c r="D6070" s="280"/>
      <c r="E6070" s="280"/>
      <c r="F6070" s="280"/>
      <c r="G6070" s="293"/>
    </row>
    <row r="6071" spans="3:7" x14ac:dyDescent="0.2">
      <c r="C6071" s="293"/>
      <c r="D6071" s="280"/>
      <c r="E6071" s="280"/>
      <c r="F6071" s="280"/>
      <c r="G6071" s="293"/>
    </row>
    <row r="6072" spans="3:7" x14ac:dyDescent="0.2">
      <c r="C6072" s="293"/>
      <c r="D6072" s="280"/>
      <c r="E6072" s="280"/>
      <c r="F6072" s="280"/>
      <c r="G6072" s="293"/>
    </row>
    <row r="6073" spans="3:7" x14ac:dyDescent="0.2">
      <c r="C6073" s="293"/>
      <c r="D6073" s="280"/>
      <c r="E6073" s="280"/>
      <c r="F6073" s="280"/>
      <c r="G6073" s="293"/>
    </row>
    <row r="6074" spans="3:7" x14ac:dyDescent="0.2">
      <c r="C6074" s="293"/>
      <c r="D6074" s="280"/>
      <c r="E6074" s="280"/>
      <c r="F6074" s="280"/>
      <c r="G6074" s="293"/>
    </row>
    <row r="6075" spans="3:7" x14ac:dyDescent="0.2">
      <c r="C6075" s="293"/>
      <c r="D6075" s="280"/>
      <c r="E6075" s="280"/>
      <c r="F6075" s="280"/>
      <c r="G6075" s="293"/>
    </row>
    <row r="6076" spans="3:7" x14ac:dyDescent="0.2">
      <c r="C6076" s="293"/>
      <c r="D6076" s="280"/>
      <c r="E6076" s="280"/>
      <c r="F6076" s="280"/>
      <c r="G6076" s="293"/>
    </row>
    <row r="6077" spans="3:7" x14ac:dyDescent="0.2">
      <c r="C6077" s="293"/>
      <c r="D6077" s="280"/>
      <c r="E6077" s="280"/>
      <c r="F6077" s="280"/>
      <c r="G6077" s="293"/>
    </row>
    <row r="6078" spans="3:7" x14ac:dyDescent="0.2">
      <c r="C6078" s="293"/>
      <c r="D6078" s="280"/>
      <c r="E6078" s="280"/>
      <c r="F6078" s="280"/>
      <c r="G6078" s="293"/>
    </row>
    <row r="6079" spans="3:7" x14ac:dyDescent="0.2">
      <c r="C6079" s="293"/>
      <c r="D6079" s="280"/>
      <c r="E6079" s="280"/>
      <c r="F6079" s="280"/>
      <c r="G6079" s="293"/>
    </row>
    <row r="6080" spans="3:7" x14ac:dyDescent="0.2">
      <c r="C6080" s="293"/>
      <c r="D6080" s="280"/>
      <c r="E6080" s="280"/>
      <c r="F6080" s="280"/>
      <c r="G6080" s="293"/>
    </row>
    <row r="6081" spans="3:7" x14ac:dyDescent="0.2">
      <c r="C6081" s="293"/>
      <c r="D6081" s="280"/>
      <c r="E6081" s="280"/>
      <c r="F6081" s="280"/>
      <c r="G6081" s="293"/>
    </row>
    <row r="6082" spans="3:7" x14ac:dyDescent="0.2">
      <c r="C6082" s="293"/>
      <c r="D6082" s="280"/>
      <c r="E6082" s="280"/>
      <c r="F6082" s="280"/>
      <c r="G6082" s="293"/>
    </row>
    <row r="6083" spans="3:7" x14ac:dyDescent="0.2">
      <c r="C6083" s="293"/>
      <c r="D6083" s="280"/>
      <c r="E6083" s="280"/>
      <c r="F6083" s="280"/>
      <c r="G6083" s="293"/>
    </row>
    <row r="6084" spans="3:7" x14ac:dyDescent="0.2">
      <c r="C6084" s="293"/>
      <c r="D6084" s="280"/>
      <c r="E6084" s="280"/>
      <c r="F6084" s="280"/>
      <c r="G6084" s="293"/>
    </row>
    <row r="6085" spans="3:7" x14ac:dyDescent="0.2">
      <c r="C6085" s="293"/>
      <c r="D6085" s="280"/>
      <c r="E6085" s="280"/>
      <c r="F6085" s="280"/>
      <c r="G6085" s="293"/>
    </row>
    <row r="6086" spans="3:7" x14ac:dyDescent="0.2">
      <c r="C6086" s="293"/>
      <c r="D6086" s="280"/>
      <c r="E6086" s="280"/>
      <c r="F6086" s="280"/>
      <c r="G6086" s="293"/>
    </row>
    <row r="6087" spans="3:7" x14ac:dyDescent="0.2">
      <c r="C6087" s="293"/>
      <c r="D6087" s="280"/>
      <c r="E6087" s="280"/>
      <c r="F6087" s="280"/>
      <c r="G6087" s="293"/>
    </row>
    <row r="6088" spans="3:7" x14ac:dyDescent="0.2">
      <c r="C6088" s="293"/>
      <c r="D6088" s="280"/>
      <c r="E6088" s="280"/>
      <c r="F6088" s="280"/>
      <c r="G6088" s="293"/>
    </row>
    <row r="6089" spans="3:7" x14ac:dyDescent="0.2">
      <c r="C6089" s="293"/>
      <c r="D6089" s="280"/>
      <c r="E6089" s="280"/>
      <c r="F6089" s="280"/>
      <c r="G6089" s="293"/>
    </row>
    <row r="6090" spans="3:7" x14ac:dyDescent="0.2">
      <c r="C6090" s="293"/>
      <c r="D6090" s="280"/>
      <c r="E6090" s="280"/>
      <c r="F6090" s="280"/>
      <c r="G6090" s="293"/>
    </row>
    <row r="6091" spans="3:7" x14ac:dyDescent="0.2">
      <c r="C6091" s="293"/>
      <c r="D6091" s="280"/>
      <c r="E6091" s="280"/>
      <c r="F6091" s="280"/>
      <c r="G6091" s="293"/>
    </row>
    <row r="6092" spans="3:7" x14ac:dyDescent="0.2">
      <c r="C6092" s="293"/>
      <c r="D6092" s="280"/>
      <c r="E6092" s="280"/>
      <c r="F6092" s="280"/>
      <c r="G6092" s="293"/>
    </row>
    <row r="6093" spans="3:7" x14ac:dyDescent="0.2">
      <c r="C6093" s="293"/>
      <c r="D6093" s="280"/>
      <c r="E6093" s="280"/>
      <c r="F6093" s="280"/>
      <c r="G6093" s="293"/>
    </row>
    <row r="6094" spans="3:7" x14ac:dyDescent="0.2">
      <c r="C6094" s="293"/>
      <c r="D6094" s="280"/>
      <c r="E6094" s="280"/>
      <c r="F6094" s="280"/>
      <c r="G6094" s="293"/>
    </row>
    <row r="6095" spans="3:7" x14ac:dyDescent="0.2">
      <c r="C6095" s="293"/>
      <c r="D6095" s="280"/>
      <c r="E6095" s="280"/>
      <c r="F6095" s="280"/>
      <c r="G6095" s="293"/>
    </row>
    <row r="6096" spans="3:7" x14ac:dyDescent="0.2">
      <c r="C6096" s="293"/>
      <c r="D6096" s="280"/>
      <c r="E6096" s="280"/>
      <c r="F6096" s="280"/>
      <c r="G6096" s="293"/>
    </row>
    <row r="6097" spans="3:7" x14ac:dyDescent="0.2">
      <c r="C6097" s="293"/>
      <c r="D6097" s="280"/>
      <c r="E6097" s="280"/>
      <c r="F6097" s="280"/>
      <c r="G6097" s="293"/>
    </row>
    <row r="6098" spans="3:7" x14ac:dyDescent="0.2">
      <c r="C6098" s="293"/>
      <c r="D6098" s="280"/>
      <c r="E6098" s="280"/>
      <c r="F6098" s="280"/>
      <c r="G6098" s="293"/>
    </row>
    <row r="6099" spans="3:7" x14ac:dyDescent="0.2">
      <c r="C6099" s="293"/>
      <c r="D6099" s="280"/>
      <c r="E6099" s="280"/>
      <c r="F6099" s="280"/>
      <c r="G6099" s="293"/>
    </row>
    <row r="6100" spans="3:7" x14ac:dyDescent="0.2">
      <c r="C6100" s="293"/>
      <c r="D6100" s="280"/>
      <c r="E6100" s="280"/>
      <c r="F6100" s="280"/>
      <c r="G6100" s="293"/>
    </row>
    <row r="6101" spans="3:7" x14ac:dyDescent="0.2">
      <c r="C6101" s="293"/>
      <c r="D6101" s="280"/>
      <c r="E6101" s="280"/>
      <c r="F6101" s="280"/>
      <c r="G6101" s="293"/>
    </row>
    <row r="6102" spans="3:7" x14ac:dyDescent="0.2">
      <c r="C6102" s="293"/>
      <c r="D6102" s="280"/>
      <c r="E6102" s="280"/>
      <c r="F6102" s="280"/>
      <c r="G6102" s="293"/>
    </row>
    <row r="6103" spans="3:7" x14ac:dyDescent="0.2">
      <c r="C6103" s="293"/>
      <c r="D6103" s="280"/>
      <c r="E6103" s="280"/>
      <c r="F6103" s="280"/>
      <c r="G6103" s="293"/>
    </row>
    <row r="6104" spans="3:7" x14ac:dyDescent="0.2">
      <c r="C6104" s="293"/>
      <c r="D6104" s="280"/>
      <c r="E6104" s="280"/>
      <c r="F6104" s="280"/>
      <c r="G6104" s="293"/>
    </row>
    <row r="6105" spans="3:7" x14ac:dyDescent="0.2">
      <c r="C6105" s="293"/>
      <c r="D6105" s="280"/>
      <c r="E6105" s="280"/>
      <c r="F6105" s="280"/>
      <c r="G6105" s="293"/>
    </row>
    <row r="6106" spans="3:7" x14ac:dyDescent="0.2">
      <c r="C6106" s="293"/>
      <c r="D6106" s="280"/>
      <c r="E6106" s="280"/>
      <c r="F6106" s="280"/>
      <c r="G6106" s="293"/>
    </row>
    <row r="6107" spans="3:7" x14ac:dyDescent="0.2">
      <c r="C6107" s="293"/>
      <c r="D6107" s="280"/>
      <c r="E6107" s="280"/>
      <c r="F6107" s="280"/>
      <c r="G6107" s="293"/>
    </row>
    <row r="6108" spans="3:7" x14ac:dyDescent="0.2">
      <c r="C6108" s="293"/>
      <c r="D6108" s="280"/>
      <c r="E6108" s="280"/>
      <c r="F6108" s="280"/>
      <c r="G6108" s="293"/>
    </row>
    <row r="6109" spans="3:7" x14ac:dyDescent="0.2">
      <c r="C6109" s="293"/>
      <c r="D6109" s="280"/>
      <c r="E6109" s="280"/>
      <c r="F6109" s="280"/>
      <c r="G6109" s="293"/>
    </row>
    <row r="6110" spans="3:7" x14ac:dyDescent="0.2">
      <c r="C6110" s="293"/>
      <c r="D6110" s="280"/>
      <c r="E6110" s="280"/>
      <c r="F6110" s="280"/>
      <c r="G6110" s="293"/>
    </row>
    <row r="6111" spans="3:7" x14ac:dyDescent="0.2">
      <c r="C6111" s="293"/>
      <c r="D6111" s="280"/>
      <c r="E6111" s="280"/>
      <c r="F6111" s="280"/>
      <c r="G6111" s="293"/>
    </row>
    <row r="6112" spans="3:7" x14ac:dyDescent="0.2">
      <c r="C6112" s="293"/>
      <c r="D6112" s="280"/>
      <c r="E6112" s="280"/>
      <c r="F6112" s="280"/>
      <c r="G6112" s="293"/>
    </row>
    <row r="6113" spans="3:7" x14ac:dyDescent="0.2">
      <c r="C6113" s="293"/>
      <c r="D6113" s="280"/>
      <c r="E6113" s="280"/>
      <c r="F6113" s="280"/>
      <c r="G6113" s="293"/>
    </row>
    <row r="6114" spans="3:7" x14ac:dyDescent="0.2">
      <c r="C6114" s="293"/>
      <c r="D6114" s="280"/>
      <c r="E6114" s="280"/>
      <c r="F6114" s="280"/>
      <c r="G6114" s="293"/>
    </row>
    <row r="6115" spans="3:7" x14ac:dyDescent="0.2">
      <c r="C6115" s="293"/>
      <c r="D6115" s="280"/>
      <c r="E6115" s="280"/>
      <c r="F6115" s="280"/>
      <c r="G6115" s="293"/>
    </row>
    <row r="6116" spans="3:7" x14ac:dyDescent="0.2">
      <c r="C6116" s="293"/>
      <c r="D6116" s="280"/>
      <c r="E6116" s="280"/>
      <c r="F6116" s="280"/>
      <c r="G6116" s="293"/>
    </row>
    <row r="6117" spans="3:7" x14ac:dyDescent="0.2">
      <c r="C6117" s="293"/>
      <c r="D6117" s="280"/>
      <c r="E6117" s="280"/>
      <c r="F6117" s="280"/>
      <c r="G6117" s="293"/>
    </row>
    <row r="6118" spans="3:7" x14ac:dyDescent="0.2">
      <c r="C6118" s="293"/>
      <c r="D6118" s="280"/>
      <c r="E6118" s="280"/>
      <c r="F6118" s="280"/>
      <c r="G6118" s="293"/>
    </row>
    <row r="6119" spans="3:7" x14ac:dyDescent="0.2">
      <c r="C6119" s="293"/>
      <c r="D6119" s="280"/>
      <c r="E6119" s="280"/>
      <c r="F6119" s="280"/>
      <c r="G6119" s="293"/>
    </row>
    <row r="6120" spans="3:7" x14ac:dyDescent="0.2">
      <c r="C6120" s="293"/>
      <c r="D6120" s="280"/>
      <c r="E6120" s="280"/>
      <c r="F6120" s="280"/>
      <c r="G6120" s="293"/>
    </row>
    <row r="6121" spans="3:7" x14ac:dyDescent="0.2">
      <c r="C6121" s="293"/>
      <c r="D6121" s="280"/>
      <c r="E6121" s="280"/>
      <c r="F6121" s="280"/>
      <c r="G6121" s="293"/>
    </row>
    <row r="6122" spans="3:7" x14ac:dyDescent="0.2">
      <c r="C6122" s="293"/>
      <c r="D6122" s="280"/>
      <c r="E6122" s="280"/>
      <c r="F6122" s="280"/>
      <c r="G6122" s="293"/>
    </row>
    <row r="6123" spans="3:7" x14ac:dyDescent="0.2">
      <c r="C6123" s="293"/>
      <c r="D6123" s="280"/>
      <c r="E6123" s="280"/>
      <c r="F6123" s="280"/>
      <c r="G6123" s="293"/>
    </row>
    <row r="6124" spans="3:7" x14ac:dyDescent="0.2">
      <c r="C6124" s="293"/>
      <c r="D6124" s="280"/>
      <c r="E6124" s="280"/>
      <c r="F6124" s="280"/>
      <c r="G6124" s="293"/>
    </row>
    <row r="6125" spans="3:7" x14ac:dyDescent="0.2">
      <c r="C6125" s="293"/>
      <c r="D6125" s="280"/>
      <c r="E6125" s="280"/>
      <c r="F6125" s="280"/>
      <c r="G6125" s="293"/>
    </row>
    <row r="6126" spans="3:7" x14ac:dyDescent="0.2">
      <c r="C6126" s="293"/>
      <c r="D6126" s="280"/>
      <c r="E6126" s="280"/>
      <c r="F6126" s="280"/>
      <c r="G6126" s="293"/>
    </row>
    <row r="6127" spans="3:7" x14ac:dyDescent="0.2">
      <c r="C6127" s="293"/>
      <c r="D6127" s="280"/>
      <c r="E6127" s="280"/>
      <c r="F6127" s="280"/>
      <c r="G6127" s="293"/>
    </row>
    <row r="6128" spans="3:7" x14ac:dyDescent="0.2">
      <c r="C6128" s="293"/>
      <c r="D6128" s="280"/>
      <c r="E6128" s="280"/>
      <c r="F6128" s="280"/>
      <c r="G6128" s="293"/>
    </row>
    <row r="6129" spans="3:7" x14ac:dyDescent="0.2">
      <c r="C6129" s="293"/>
      <c r="D6129" s="280"/>
      <c r="E6129" s="280"/>
      <c r="F6129" s="280"/>
      <c r="G6129" s="293"/>
    </row>
    <row r="6130" spans="3:7" x14ac:dyDescent="0.2">
      <c r="C6130" s="293"/>
      <c r="D6130" s="280"/>
      <c r="E6130" s="280"/>
      <c r="F6130" s="280"/>
      <c r="G6130" s="293"/>
    </row>
    <row r="6131" spans="3:7" x14ac:dyDescent="0.2">
      <c r="C6131" s="293"/>
      <c r="D6131" s="280"/>
      <c r="E6131" s="280"/>
      <c r="F6131" s="280"/>
      <c r="G6131" s="293"/>
    </row>
    <row r="6132" spans="3:7" x14ac:dyDescent="0.2">
      <c r="C6132" s="293"/>
      <c r="D6132" s="280"/>
      <c r="E6132" s="280"/>
      <c r="F6132" s="280"/>
      <c r="G6132" s="293"/>
    </row>
    <row r="6133" spans="3:7" x14ac:dyDescent="0.2">
      <c r="C6133" s="293"/>
      <c r="D6133" s="280"/>
      <c r="E6133" s="280"/>
      <c r="F6133" s="280"/>
      <c r="G6133" s="293"/>
    </row>
    <row r="6134" spans="3:7" x14ac:dyDescent="0.2">
      <c r="C6134" s="293"/>
      <c r="D6134" s="280"/>
      <c r="E6134" s="280"/>
      <c r="F6134" s="280"/>
      <c r="G6134" s="293"/>
    </row>
    <row r="6135" spans="3:7" x14ac:dyDescent="0.2">
      <c r="C6135" s="293"/>
      <c r="D6135" s="280"/>
      <c r="E6135" s="280"/>
      <c r="F6135" s="280"/>
      <c r="G6135" s="293"/>
    </row>
    <row r="6136" spans="3:7" x14ac:dyDescent="0.2">
      <c r="C6136" s="293"/>
      <c r="D6136" s="280"/>
      <c r="E6136" s="280"/>
      <c r="F6136" s="280"/>
      <c r="G6136" s="293"/>
    </row>
    <row r="6137" spans="3:7" x14ac:dyDescent="0.2">
      <c r="C6137" s="293"/>
      <c r="D6137" s="280"/>
      <c r="E6137" s="280"/>
      <c r="F6137" s="280"/>
      <c r="G6137" s="293"/>
    </row>
    <row r="6138" spans="3:7" x14ac:dyDescent="0.2">
      <c r="C6138" s="293"/>
      <c r="D6138" s="280"/>
      <c r="E6138" s="280"/>
      <c r="F6138" s="280"/>
      <c r="G6138" s="293"/>
    </row>
    <row r="6139" spans="3:7" x14ac:dyDescent="0.2">
      <c r="C6139" s="293"/>
      <c r="D6139" s="280"/>
      <c r="E6139" s="280"/>
      <c r="F6139" s="280"/>
      <c r="G6139" s="293"/>
    </row>
    <row r="6140" spans="3:7" x14ac:dyDescent="0.2">
      <c r="C6140" s="293"/>
      <c r="D6140" s="280"/>
      <c r="E6140" s="280"/>
      <c r="F6140" s="280"/>
      <c r="G6140" s="293"/>
    </row>
    <row r="6141" spans="3:7" x14ac:dyDescent="0.2">
      <c r="C6141" s="293"/>
      <c r="D6141" s="280"/>
      <c r="E6141" s="280"/>
      <c r="F6141" s="280"/>
      <c r="G6141" s="293"/>
    </row>
    <row r="6142" spans="3:7" x14ac:dyDescent="0.2">
      <c r="C6142" s="293"/>
      <c r="D6142" s="280"/>
      <c r="E6142" s="280"/>
      <c r="F6142" s="280"/>
      <c r="G6142" s="293"/>
    </row>
    <row r="6143" spans="3:7" x14ac:dyDescent="0.2">
      <c r="C6143" s="293"/>
      <c r="D6143" s="280"/>
      <c r="E6143" s="280"/>
      <c r="F6143" s="280"/>
      <c r="G6143" s="293"/>
    </row>
    <row r="6144" spans="3:7" x14ac:dyDescent="0.2">
      <c r="C6144" s="293"/>
      <c r="D6144" s="280"/>
      <c r="E6144" s="280"/>
      <c r="F6144" s="280"/>
      <c r="G6144" s="293"/>
    </row>
    <row r="6145" spans="3:7" x14ac:dyDescent="0.2">
      <c r="C6145" s="293"/>
      <c r="D6145" s="280"/>
      <c r="E6145" s="280"/>
      <c r="F6145" s="280"/>
      <c r="G6145" s="293"/>
    </row>
    <row r="6146" spans="3:7" x14ac:dyDescent="0.2">
      <c r="C6146" s="293"/>
      <c r="D6146" s="280"/>
      <c r="E6146" s="280"/>
      <c r="F6146" s="280"/>
      <c r="G6146" s="293"/>
    </row>
    <row r="6147" spans="3:7" x14ac:dyDescent="0.2">
      <c r="C6147" s="293"/>
      <c r="D6147" s="280"/>
      <c r="E6147" s="280"/>
      <c r="F6147" s="280"/>
      <c r="G6147" s="293"/>
    </row>
    <row r="6148" spans="3:7" x14ac:dyDescent="0.2">
      <c r="C6148" s="293"/>
      <c r="D6148" s="280"/>
      <c r="E6148" s="280"/>
      <c r="F6148" s="280"/>
      <c r="G6148" s="293"/>
    </row>
    <row r="6149" spans="3:7" x14ac:dyDescent="0.2">
      <c r="C6149" s="293"/>
      <c r="D6149" s="280"/>
      <c r="E6149" s="280"/>
      <c r="F6149" s="280"/>
      <c r="G6149" s="293"/>
    </row>
    <row r="6150" spans="3:7" x14ac:dyDescent="0.2">
      <c r="C6150" s="293"/>
      <c r="D6150" s="280"/>
      <c r="E6150" s="280"/>
      <c r="F6150" s="280"/>
      <c r="G6150" s="293"/>
    </row>
    <row r="6151" spans="3:7" x14ac:dyDescent="0.2">
      <c r="C6151" s="293"/>
      <c r="D6151" s="280"/>
      <c r="E6151" s="280"/>
      <c r="F6151" s="280"/>
      <c r="G6151" s="293"/>
    </row>
    <row r="6152" spans="3:7" x14ac:dyDescent="0.2">
      <c r="C6152" s="293"/>
      <c r="D6152" s="280"/>
      <c r="E6152" s="280"/>
      <c r="F6152" s="280"/>
      <c r="G6152" s="293"/>
    </row>
    <row r="6153" spans="3:7" x14ac:dyDescent="0.2">
      <c r="C6153" s="293"/>
      <c r="D6153" s="280"/>
      <c r="E6153" s="280"/>
      <c r="F6153" s="280"/>
      <c r="G6153" s="293"/>
    </row>
    <row r="6154" spans="3:7" x14ac:dyDescent="0.2">
      <c r="C6154" s="293"/>
      <c r="D6154" s="280"/>
      <c r="E6154" s="280"/>
      <c r="F6154" s="280"/>
      <c r="G6154" s="293"/>
    </row>
    <row r="6155" spans="3:7" x14ac:dyDescent="0.2">
      <c r="C6155" s="293"/>
      <c r="D6155" s="280"/>
      <c r="E6155" s="280"/>
      <c r="F6155" s="280"/>
      <c r="G6155" s="293"/>
    </row>
    <row r="6156" spans="3:7" x14ac:dyDescent="0.2">
      <c r="C6156" s="293"/>
      <c r="D6156" s="280"/>
      <c r="E6156" s="280"/>
      <c r="F6156" s="280"/>
      <c r="G6156" s="293"/>
    </row>
    <row r="6157" spans="3:7" x14ac:dyDescent="0.2">
      <c r="C6157" s="293"/>
      <c r="D6157" s="280"/>
      <c r="E6157" s="280"/>
      <c r="F6157" s="280"/>
      <c r="G6157" s="293"/>
    </row>
    <row r="6158" spans="3:7" x14ac:dyDescent="0.2">
      <c r="C6158" s="293"/>
      <c r="D6158" s="280"/>
      <c r="E6158" s="280"/>
      <c r="F6158" s="280"/>
      <c r="G6158" s="293"/>
    </row>
    <row r="6159" spans="3:7" x14ac:dyDescent="0.2">
      <c r="C6159" s="293"/>
      <c r="D6159" s="280"/>
      <c r="E6159" s="280"/>
      <c r="F6159" s="280"/>
      <c r="G6159" s="293"/>
    </row>
    <row r="6160" spans="3:7" x14ac:dyDescent="0.2">
      <c r="C6160" s="293"/>
      <c r="D6160" s="280"/>
      <c r="E6160" s="280"/>
      <c r="F6160" s="280"/>
      <c r="G6160" s="293"/>
    </row>
    <row r="6161" spans="3:7" x14ac:dyDescent="0.2">
      <c r="C6161" s="293"/>
      <c r="D6161" s="280"/>
      <c r="E6161" s="280"/>
      <c r="F6161" s="280"/>
      <c r="G6161" s="293"/>
    </row>
    <row r="6162" spans="3:7" x14ac:dyDescent="0.2">
      <c r="C6162" s="293"/>
      <c r="D6162" s="280"/>
      <c r="E6162" s="280"/>
      <c r="F6162" s="280"/>
      <c r="G6162" s="293"/>
    </row>
    <row r="6163" spans="3:7" x14ac:dyDescent="0.2">
      <c r="C6163" s="293"/>
      <c r="D6163" s="280"/>
      <c r="E6163" s="280"/>
      <c r="F6163" s="280"/>
      <c r="G6163" s="293"/>
    </row>
    <row r="6164" spans="3:7" x14ac:dyDescent="0.2">
      <c r="C6164" s="293"/>
      <c r="D6164" s="280"/>
      <c r="E6164" s="280"/>
      <c r="F6164" s="280"/>
      <c r="G6164" s="293"/>
    </row>
    <row r="6165" spans="3:7" x14ac:dyDescent="0.2">
      <c r="C6165" s="293"/>
      <c r="D6165" s="280"/>
      <c r="E6165" s="280"/>
      <c r="F6165" s="280"/>
      <c r="G6165" s="293"/>
    </row>
    <row r="6166" spans="3:7" x14ac:dyDescent="0.2">
      <c r="C6166" s="293"/>
      <c r="D6166" s="280"/>
      <c r="E6166" s="280"/>
      <c r="F6166" s="280"/>
      <c r="G6166" s="293"/>
    </row>
    <row r="6167" spans="3:7" x14ac:dyDescent="0.2">
      <c r="C6167" s="293"/>
      <c r="D6167" s="280"/>
      <c r="E6167" s="280"/>
      <c r="F6167" s="280"/>
      <c r="G6167" s="293"/>
    </row>
    <row r="6168" spans="3:7" x14ac:dyDescent="0.2">
      <c r="C6168" s="293"/>
      <c r="D6168" s="280"/>
      <c r="E6168" s="280"/>
      <c r="F6168" s="280"/>
      <c r="G6168" s="293"/>
    </row>
    <row r="6169" spans="3:7" x14ac:dyDescent="0.2">
      <c r="C6169" s="293"/>
      <c r="D6169" s="280"/>
      <c r="E6169" s="280"/>
      <c r="F6169" s="280"/>
      <c r="G6169" s="293"/>
    </row>
    <row r="6170" spans="3:7" x14ac:dyDescent="0.2">
      <c r="C6170" s="293"/>
      <c r="D6170" s="280"/>
      <c r="E6170" s="280"/>
      <c r="F6170" s="280"/>
      <c r="G6170" s="293"/>
    </row>
    <row r="6171" spans="3:7" x14ac:dyDescent="0.2">
      <c r="C6171" s="293"/>
      <c r="D6171" s="280"/>
      <c r="E6171" s="280"/>
      <c r="F6171" s="280"/>
      <c r="G6171" s="293"/>
    </row>
    <row r="6172" spans="3:7" x14ac:dyDescent="0.2">
      <c r="C6172" s="293"/>
      <c r="D6172" s="280"/>
      <c r="E6172" s="280"/>
      <c r="F6172" s="280"/>
      <c r="G6172" s="293"/>
    </row>
    <row r="6173" spans="3:7" x14ac:dyDescent="0.2">
      <c r="C6173" s="293"/>
      <c r="D6173" s="280"/>
      <c r="E6173" s="280"/>
      <c r="F6173" s="280"/>
      <c r="G6173" s="293"/>
    </row>
    <row r="6174" spans="3:7" x14ac:dyDescent="0.2">
      <c r="C6174" s="293"/>
      <c r="D6174" s="280"/>
      <c r="E6174" s="280"/>
      <c r="F6174" s="280"/>
      <c r="G6174" s="293"/>
    </row>
    <row r="6175" spans="3:7" x14ac:dyDescent="0.2">
      <c r="C6175" s="293"/>
      <c r="D6175" s="280"/>
      <c r="E6175" s="280"/>
      <c r="F6175" s="280"/>
      <c r="G6175" s="293"/>
    </row>
    <row r="6176" spans="3:7" x14ac:dyDescent="0.2">
      <c r="C6176" s="293"/>
      <c r="D6176" s="280"/>
      <c r="E6176" s="280"/>
      <c r="F6176" s="280"/>
      <c r="G6176" s="293"/>
    </row>
    <row r="6177" spans="3:7" x14ac:dyDescent="0.2">
      <c r="C6177" s="293"/>
      <c r="D6177" s="280"/>
      <c r="E6177" s="280"/>
      <c r="F6177" s="280"/>
      <c r="G6177" s="293"/>
    </row>
    <row r="6178" spans="3:7" x14ac:dyDescent="0.2">
      <c r="C6178" s="293"/>
      <c r="D6178" s="280"/>
      <c r="E6178" s="280"/>
      <c r="F6178" s="280"/>
      <c r="G6178" s="293"/>
    </row>
    <row r="6179" spans="3:7" x14ac:dyDescent="0.2">
      <c r="C6179" s="293"/>
      <c r="D6179" s="280"/>
      <c r="E6179" s="280"/>
      <c r="F6179" s="280"/>
      <c r="G6179" s="293"/>
    </row>
    <row r="6180" spans="3:7" x14ac:dyDescent="0.2">
      <c r="C6180" s="293"/>
      <c r="D6180" s="280"/>
      <c r="E6180" s="280"/>
      <c r="F6180" s="280"/>
      <c r="G6180" s="293"/>
    </row>
    <row r="6181" spans="3:7" x14ac:dyDescent="0.2">
      <c r="C6181" s="293"/>
      <c r="D6181" s="280"/>
      <c r="E6181" s="280"/>
      <c r="F6181" s="280"/>
      <c r="G6181" s="293"/>
    </row>
    <row r="6182" spans="3:7" x14ac:dyDescent="0.2">
      <c r="C6182" s="293"/>
      <c r="D6182" s="280"/>
      <c r="E6182" s="280"/>
      <c r="F6182" s="280"/>
      <c r="G6182" s="293"/>
    </row>
    <row r="6183" spans="3:7" x14ac:dyDescent="0.2">
      <c r="C6183" s="293"/>
      <c r="D6183" s="280"/>
      <c r="E6183" s="280"/>
      <c r="F6183" s="280"/>
      <c r="G6183" s="293"/>
    </row>
    <row r="6184" spans="3:7" x14ac:dyDescent="0.2">
      <c r="C6184" s="293"/>
      <c r="D6184" s="280"/>
      <c r="E6184" s="280"/>
      <c r="F6184" s="280"/>
      <c r="G6184" s="293"/>
    </row>
    <row r="6185" spans="3:7" x14ac:dyDescent="0.2">
      <c r="C6185" s="293"/>
      <c r="D6185" s="280"/>
      <c r="E6185" s="280"/>
      <c r="F6185" s="280"/>
      <c r="G6185" s="293"/>
    </row>
    <row r="6186" spans="3:7" x14ac:dyDescent="0.2">
      <c r="C6186" s="293"/>
      <c r="D6186" s="280"/>
      <c r="E6186" s="280"/>
      <c r="F6186" s="280"/>
      <c r="G6186" s="293"/>
    </row>
    <row r="6187" spans="3:7" x14ac:dyDescent="0.2">
      <c r="C6187" s="293"/>
      <c r="D6187" s="280"/>
      <c r="E6187" s="280"/>
      <c r="F6187" s="280"/>
      <c r="G6187" s="293"/>
    </row>
    <row r="6188" spans="3:7" x14ac:dyDescent="0.2">
      <c r="C6188" s="293"/>
      <c r="D6188" s="280"/>
      <c r="E6188" s="280"/>
      <c r="F6188" s="280"/>
      <c r="G6188" s="293"/>
    </row>
    <row r="6189" spans="3:7" x14ac:dyDescent="0.2">
      <c r="C6189" s="293"/>
      <c r="D6189" s="280"/>
      <c r="E6189" s="280"/>
      <c r="F6189" s="280"/>
      <c r="G6189" s="293"/>
    </row>
    <row r="6190" spans="3:7" x14ac:dyDescent="0.2">
      <c r="C6190" s="293"/>
      <c r="D6190" s="280"/>
      <c r="E6190" s="280"/>
      <c r="F6190" s="280"/>
      <c r="G6190" s="293"/>
    </row>
    <row r="6191" spans="3:7" x14ac:dyDescent="0.2">
      <c r="C6191" s="293"/>
      <c r="D6191" s="280"/>
      <c r="E6191" s="280"/>
      <c r="F6191" s="280"/>
      <c r="G6191" s="293"/>
    </row>
    <row r="6192" spans="3:7" x14ac:dyDescent="0.2">
      <c r="C6192" s="293"/>
      <c r="D6192" s="280"/>
      <c r="E6192" s="280"/>
      <c r="F6192" s="280"/>
      <c r="G6192" s="293"/>
    </row>
    <row r="6193" spans="3:7" x14ac:dyDescent="0.2">
      <c r="C6193" s="293"/>
      <c r="D6193" s="280"/>
      <c r="E6193" s="280"/>
      <c r="F6193" s="280"/>
      <c r="G6193" s="293"/>
    </row>
    <row r="6194" spans="3:7" x14ac:dyDescent="0.2">
      <c r="C6194" s="293"/>
      <c r="D6194" s="280"/>
      <c r="E6194" s="280"/>
      <c r="F6194" s="280"/>
      <c r="G6194" s="293"/>
    </row>
    <row r="6195" spans="3:7" x14ac:dyDescent="0.2">
      <c r="C6195" s="293"/>
      <c r="D6195" s="280"/>
      <c r="E6195" s="280"/>
      <c r="F6195" s="280"/>
      <c r="G6195" s="293"/>
    </row>
    <row r="6196" spans="3:7" x14ac:dyDescent="0.2">
      <c r="C6196" s="293"/>
      <c r="D6196" s="280"/>
      <c r="E6196" s="280"/>
      <c r="F6196" s="280"/>
      <c r="G6196" s="293"/>
    </row>
    <row r="6197" spans="3:7" x14ac:dyDescent="0.2">
      <c r="C6197" s="293"/>
      <c r="D6197" s="280"/>
      <c r="E6197" s="280"/>
      <c r="F6197" s="280"/>
      <c r="G6197" s="293"/>
    </row>
    <row r="6198" spans="3:7" x14ac:dyDescent="0.2">
      <c r="C6198" s="293"/>
      <c r="D6198" s="280"/>
      <c r="E6198" s="280"/>
      <c r="F6198" s="280"/>
      <c r="G6198" s="293"/>
    </row>
    <row r="6199" spans="3:7" x14ac:dyDescent="0.2">
      <c r="C6199" s="293"/>
      <c r="D6199" s="280"/>
      <c r="E6199" s="280"/>
      <c r="F6199" s="280"/>
      <c r="G6199" s="293"/>
    </row>
    <row r="6200" spans="3:7" x14ac:dyDescent="0.2">
      <c r="C6200" s="293"/>
      <c r="D6200" s="280"/>
      <c r="E6200" s="280"/>
      <c r="F6200" s="280"/>
      <c r="G6200" s="293"/>
    </row>
    <row r="6201" spans="3:7" x14ac:dyDescent="0.2">
      <c r="C6201" s="293"/>
      <c r="D6201" s="280"/>
      <c r="E6201" s="280"/>
      <c r="F6201" s="280"/>
      <c r="G6201" s="293"/>
    </row>
    <row r="6202" spans="3:7" x14ac:dyDescent="0.2">
      <c r="C6202" s="293"/>
      <c r="D6202" s="280"/>
      <c r="E6202" s="280"/>
      <c r="F6202" s="280"/>
      <c r="G6202" s="293"/>
    </row>
    <row r="6203" spans="3:7" x14ac:dyDescent="0.2">
      <c r="C6203" s="293"/>
      <c r="D6203" s="280"/>
      <c r="E6203" s="280"/>
      <c r="F6203" s="280"/>
      <c r="G6203" s="293"/>
    </row>
    <row r="6204" spans="3:7" x14ac:dyDescent="0.2">
      <c r="C6204" s="293"/>
      <c r="D6204" s="280"/>
      <c r="E6204" s="280"/>
      <c r="F6204" s="280"/>
      <c r="G6204" s="293"/>
    </row>
    <row r="6205" spans="3:7" x14ac:dyDescent="0.2">
      <c r="C6205" s="293"/>
      <c r="D6205" s="280"/>
      <c r="E6205" s="280"/>
      <c r="F6205" s="280"/>
      <c r="G6205" s="293"/>
    </row>
    <row r="6206" spans="3:7" x14ac:dyDescent="0.2">
      <c r="C6206" s="293"/>
      <c r="D6206" s="280"/>
      <c r="E6206" s="280"/>
      <c r="F6206" s="280"/>
      <c r="G6206" s="293"/>
    </row>
    <row r="6207" spans="3:7" x14ac:dyDescent="0.2">
      <c r="C6207" s="293"/>
      <c r="D6207" s="280"/>
      <c r="E6207" s="280"/>
      <c r="F6207" s="280"/>
      <c r="G6207" s="293"/>
    </row>
    <row r="6208" spans="3:7" x14ac:dyDescent="0.2">
      <c r="C6208" s="293"/>
      <c r="D6208" s="280"/>
      <c r="E6208" s="280"/>
      <c r="F6208" s="280"/>
      <c r="G6208" s="293"/>
    </row>
    <row r="6209" spans="3:7" x14ac:dyDescent="0.2">
      <c r="C6209" s="293"/>
      <c r="D6209" s="280"/>
      <c r="E6209" s="280"/>
      <c r="F6209" s="280"/>
      <c r="G6209" s="293"/>
    </row>
    <row r="6210" spans="3:7" x14ac:dyDescent="0.2">
      <c r="C6210" s="293"/>
      <c r="D6210" s="280"/>
      <c r="E6210" s="280"/>
      <c r="F6210" s="280"/>
      <c r="G6210" s="293"/>
    </row>
    <row r="6211" spans="3:7" x14ac:dyDescent="0.2">
      <c r="C6211" s="293"/>
      <c r="D6211" s="280"/>
      <c r="E6211" s="280"/>
      <c r="F6211" s="280"/>
      <c r="G6211" s="293"/>
    </row>
    <row r="6212" spans="3:7" x14ac:dyDescent="0.2">
      <c r="C6212" s="293"/>
      <c r="D6212" s="280"/>
      <c r="E6212" s="280"/>
      <c r="F6212" s="280"/>
      <c r="G6212" s="293"/>
    </row>
    <row r="6213" spans="3:7" x14ac:dyDescent="0.2">
      <c r="C6213" s="293"/>
      <c r="D6213" s="280"/>
      <c r="E6213" s="280"/>
      <c r="F6213" s="280"/>
      <c r="G6213" s="293"/>
    </row>
    <row r="6214" spans="3:7" x14ac:dyDescent="0.2">
      <c r="C6214" s="293"/>
      <c r="D6214" s="280"/>
      <c r="E6214" s="280"/>
      <c r="F6214" s="280"/>
      <c r="G6214" s="293"/>
    </row>
    <row r="6215" spans="3:7" x14ac:dyDescent="0.2">
      <c r="C6215" s="293"/>
      <c r="D6215" s="280"/>
      <c r="E6215" s="280"/>
      <c r="F6215" s="280"/>
      <c r="G6215" s="293"/>
    </row>
    <row r="6216" spans="3:7" x14ac:dyDescent="0.2">
      <c r="C6216" s="293"/>
      <c r="D6216" s="280"/>
      <c r="E6216" s="280"/>
      <c r="F6216" s="280"/>
      <c r="G6216" s="293"/>
    </row>
    <row r="6217" spans="3:7" x14ac:dyDescent="0.2">
      <c r="C6217" s="293"/>
      <c r="D6217" s="280"/>
      <c r="E6217" s="280"/>
      <c r="F6217" s="280"/>
      <c r="G6217" s="293"/>
    </row>
    <row r="6218" spans="3:7" x14ac:dyDescent="0.2">
      <c r="C6218" s="293"/>
      <c r="D6218" s="280"/>
      <c r="E6218" s="280"/>
      <c r="F6218" s="280"/>
      <c r="G6218" s="293"/>
    </row>
    <row r="6219" spans="3:7" x14ac:dyDescent="0.2">
      <c r="C6219" s="293"/>
      <c r="D6219" s="280"/>
      <c r="E6219" s="280"/>
      <c r="F6219" s="280"/>
      <c r="G6219" s="293"/>
    </row>
    <row r="6220" spans="3:7" x14ac:dyDescent="0.2">
      <c r="C6220" s="293"/>
      <c r="D6220" s="280"/>
      <c r="E6220" s="280"/>
      <c r="F6220" s="280"/>
      <c r="G6220" s="293"/>
    </row>
    <row r="6221" spans="3:7" x14ac:dyDescent="0.2">
      <c r="C6221" s="293"/>
      <c r="D6221" s="280"/>
      <c r="E6221" s="280"/>
      <c r="F6221" s="280"/>
      <c r="G6221" s="293"/>
    </row>
    <row r="6222" spans="3:7" x14ac:dyDescent="0.2">
      <c r="C6222" s="293"/>
      <c r="D6222" s="280"/>
      <c r="E6222" s="280"/>
      <c r="F6222" s="280"/>
      <c r="G6222" s="293"/>
    </row>
    <row r="6223" spans="3:7" x14ac:dyDescent="0.2">
      <c r="C6223" s="293"/>
      <c r="D6223" s="280"/>
      <c r="E6223" s="280"/>
      <c r="F6223" s="280"/>
      <c r="G6223" s="293"/>
    </row>
    <row r="6224" spans="3:7" x14ac:dyDescent="0.2">
      <c r="C6224" s="293"/>
      <c r="D6224" s="280"/>
      <c r="E6224" s="280"/>
      <c r="F6224" s="280"/>
      <c r="G6224" s="293"/>
    </row>
    <row r="6225" spans="3:7" x14ac:dyDescent="0.2">
      <c r="C6225" s="293"/>
      <c r="D6225" s="280"/>
      <c r="E6225" s="280"/>
      <c r="F6225" s="280"/>
      <c r="G6225" s="293"/>
    </row>
    <row r="6226" spans="3:7" x14ac:dyDescent="0.2">
      <c r="C6226" s="293"/>
      <c r="D6226" s="280"/>
      <c r="E6226" s="280"/>
      <c r="F6226" s="280"/>
      <c r="G6226" s="293"/>
    </row>
    <row r="6227" spans="3:7" x14ac:dyDescent="0.2">
      <c r="C6227" s="293"/>
      <c r="D6227" s="280"/>
      <c r="E6227" s="280"/>
      <c r="F6227" s="280"/>
      <c r="G6227" s="293"/>
    </row>
    <row r="6228" spans="3:7" x14ac:dyDescent="0.2">
      <c r="C6228" s="293"/>
      <c r="D6228" s="280"/>
      <c r="E6228" s="280"/>
      <c r="F6228" s="280"/>
      <c r="G6228" s="293"/>
    </row>
    <row r="6229" spans="3:7" x14ac:dyDescent="0.2">
      <c r="C6229" s="293"/>
      <c r="D6229" s="280"/>
      <c r="E6229" s="280"/>
      <c r="F6229" s="280"/>
      <c r="G6229" s="293"/>
    </row>
    <row r="6230" spans="3:7" x14ac:dyDescent="0.2">
      <c r="C6230" s="293"/>
      <c r="D6230" s="280"/>
      <c r="E6230" s="280"/>
      <c r="F6230" s="280"/>
      <c r="G6230" s="293"/>
    </row>
    <row r="6231" spans="3:7" x14ac:dyDescent="0.2">
      <c r="C6231" s="293"/>
      <c r="D6231" s="280"/>
      <c r="E6231" s="280"/>
      <c r="F6231" s="280"/>
      <c r="G6231" s="293"/>
    </row>
    <row r="6232" spans="3:7" x14ac:dyDescent="0.2">
      <c r="C6232" s="293"/>
      <c r="D6232" s="280"/>
      <c r="E6232" s="280"/>
      <c r="F6232" s="280"/>
      <c r="G6232" s="293"/>
    </row>
    <row r="6233" spans="3:7" x14ac:dyDescent="0.2">
      <c r="C6233" s="293"/>
      <c r="D6233" s="280"/>
      <c r="E6233" s="280"/>
      <c r="F6233" s="280"/>
      <c r="G6233" s="293"/>
    </row>
    <row r="6234" spans="3:7" x14ac:dyDescent="0.2">
      <c r="C6234" s="293"/>
      <c r="D6234" s="280"/>
      <c r="E6234" s="280"/>
      <c r="F6234" s="280"/>
      <c r="G6234" s="293"/>
    </row>
    <row r="6235" spans="3:7" x14ac:dyDescent="0.2">
      <c r="C6235" s="293"/>
      <c r="D6235" s="280"/>
      <c r="E6235" s="280"/>
      <c r="F6235" s="280"/>
      <c r="G6235" s="293"/>
    </row>
    <row r="6236" spans="3:7" x14ac:dyDescent="0.2">
      <c r="C6236" s="293"/>
      <c r="D6236" s="280"/>
      <c r="E6236" s="280"/>
      <c r="F6236" s="280"/>
      <c r="G6236" s="293"/>
    </row>
    <row r="6237" spans="3:7" x14ac:dyDescent="0.2">
      <c r="C6237" s="293"/>
      <c r="D6237" s="280"/>
      <c r="E6237" s="280"/>
      <c r="F6237" s="280"/>
      <c r="G6237" s="293"/>
    </row>
    <row r="6238" spans="3:7" x14ac:dyDescent="0.2">
      <c r="C6238" s="293"/>
      <c r="D6238" s="280"/>
      <c r="E6238" s="280"/>
      <c r="F6238" s="280"/>
      <c r="G6238" s="293"/>
    </row>
    <row r="6239" spans="3:7" x14ac:dyDescent="0.2">
      <c r="C6239" s="293"/>
      <c r="D6239" s="280"/>
      <c r="E6239" s="280"/>
      <c r="F6239" s="280"/>
      <c r="G6239" s="293"/>
    </row>
    <row r="6240" spans="3:7" x14ac:dyDescent="0.2">
      <c r="C6240" s="293"/>
      <c r="D6240" s="280"/>
      <c r="E6240" s="280"/>
      <c r="F6240" s="280"/>
      <c r="G6240" s="293"/>
    </row>
    <row r="6241" spans="3:7" x14ac:dyDescent="0.2">
      <c r="C6241" s="293"/>
      <c r="D6241" s="280"/>
      <c r="E6241" s="280"/>
      <c r="F6241" s="280"/>
      <c r="G6241" s="293"/>
    </row>
    <row r="6242" spans="3:7" x14ac:dyDescent="0.2">
      <c r="C6242" s="293"/>
      <c r="D6242" s="280"/>
      <c r="E6242" s="280"/>
      <c r="F6242" s="280"/>
      <c r="G6242" s="293"/>
    </row>
    <row r="6243" spans="3:7" x14ac:dyDescent="0.2">
      <c r="C6243" s="293"/>
      <c r="D6243" s="280"/>
      <c r="E6243" s="280"/>
      <c r="F6243" s="280"/>
      <c r="G6243" s="293"/>
    </row>
    <row r="6244" spans="3:7" x14ac:dyDescent="0.2">
      <c r="C6244" s="293"/>
      <c r="D6244" s="280"/>
      <c r="E6244" s="280"/>
      <c r="F6244" s="280"/>
      <c r="G6244" s="293"/>
    </row>
    <row r="6245" spans="3:7" x14ac:dyDescent="0.2">
      <c r="C6245" s="293"/>
      <c r="D6245" s="280"/>
      <c r="E6245" s="280"/>
      <c r="F6245" s="280"/>
      <c r="G6245" s="293"/>
    </row>
    <row r="6246" spans="3:7" x14ac:dyDescent="0.2">
      <c r="C6246" s="293"/>
      <c r="D6246" s="280"/>
      <c r="E6246" s="280"/>
      <c r="F6246" s="280"/>
      <c r="G6246" s="293"/>
    </row>
    <row r="6247" spans="3:7" x14ac:dyDescent="0.2">
      <c r="C6247" s="293"/>
      <c r="D6247" s="280"/>
      <c r="E6247" s="280"/>
      <c r="F6247" s="280"/>
      <c r="G6247" s="293"/>
    </row>
    <row r="6248" spans="3:7" x14ac:dyDescent="0.2">
      <c r="C6248" s="293"/>
      <c r="D6248" s="280"/>
      <c r="E6248" s="280"/>
      <c r="F6248" s="280"/>
      <c r="G6248" s="293"/>
    </row>
    <row r="6249" spans="3:7" x14ac:dyDescent="0.2">
      <c r="C6249" s="293"/>
      <c r="D6249" s="280"/>
      <c r="E6249" s="280"/>
      <c r="F6249" s="280"/>
      <c r="G6249" s="293"/>
    </row>
    <row r="6250" spans="3:7" x14ac:dyDescent="0.2">
      <c r="C6250" s="293"/>
      <c r="D6250" s="280"/>
      <c r="E6250" s="280"/>
      <c r="F6250" s="280"/>
      <c r="G6250" s="293"/>
    </row>
    <row r="6251" spans="3:7" x14ac:dyDescent="0.2">
      <c r="C6251" s="293"/>
      <c r="D6251" s="280"/>
      <c r="E6251" s="280"/>
      <c r="F6251" s="280"/>
      <c r="G6251" s="293"/>
    </row>
    <row r="6252" spans="3:7" x14ac:dyDescent="0.2">
      <c r="C6252" s="293"/>
      <c r="D6252" s="280"/>
      <c r="E6252" s="280"/>
      <c r="F6252" s="280"/>
      <c r="G6252" s="293"/>
    </row>
    <row r="6253" spans="3:7" x14ac:dyDescent="0.2">
      <c r="C6253" s="293"/>
      <c r="D6253" s="280"/>
      <c r="E6253" s="280"/>
      <c r="F6253" s="280"/>
      <c r="G6253" s="293"/>
    </row>
    <row r="6254" spans="3:7" x14ac:dyDescent="0.2">
      <c r="C6254" s="293"/>
      <c r="D6254" s="280"/>
      <c r="E6254" s="280"/>
      <c r="F6254" s="280"/>
      <c r="G6254" s="293"/>
    </row>
    <row r="6255" spans="3:7" x14ac:dyDescent="0.2">
      <c r="C6255" s="293"/>
      <c r="D6255" s="280"/>
      <c r="E6255" s="280"/>
      <c r="F6255" s="280"/>
      <c r="G6255" s="293"/>
    </row>
    <row r="6256" spans="3:7" x14ac:dyDescent="0.2">
      <c r="C6256" s="293"/>
      <c r="D6256" s="280"/>
      <c r="E6256" s="280"/>
      <c r="F6256" s="280"/>
      <c r="G6256" s="293"/>
    </row>
    <row r="6257" spans="3:7" x14ac:dyDescent="0.2">
      <c r="C6257" s="293"/>
      <c r="D6257" s="280"/>
      <c r="E6257" s="280"/>
      <c r="F6257" s="280"/>
      <c r="G6257" s="293"/>
    </row>
    <row r="6258" spans="3:7" x14ac:dyDescent="0.2">
      <c r="C6258" s="293"/>
      <c r="D6258" s="280"/>
      <c r="E6258" s="280"/>
      <c r="F6258" s="280"/>
      <c r="G6258" s="293"/>
    </row>
    <row r="6259" spans="3:7" x14ac:dyDescent="0.2">
      <c r="C6259" s="293"/>
      <c r="D6259" s="280"/>
      <c r="E6259" s="280"/>
      <c r="F6259" s="280"/>
      <c r="G6259" s="293"/>
    </row>
    <row r="6260" spans="3:7" x14ac:dyDescent="0.2">
      <c r="C6260" s="293"/>
      <c r="D6260" s="280"/>
      <c r="E6260" s="280"/>
      <c r="F6260" s="280"/>
      <c r="G6260" s="293"/>
    </row>
    <row r="6261" spans="3:7" x14ac:dyDescent="0.2">
      <c r="C6261" s="293"/>
      <c r="D6261" s="280"/>
      <c r="E6261" s="280"/>
      <c r="F6261" s="280"/>
      <c r="G6261" s="293"/>
    </row>
    <row r="6262" spans="3:7" x14ac:dyDescent="0.2">
      <c r="C6262" s="293"/>
      <c r="D6262" s="280"/>
      <c r="E6262" s="280"/>
      <c r="F6262" s="280"/>
      <c r="G6262" s="293"/>
    </row>
    <row r="6263" spans="3:7" x14ac:dyDescent="0.2">
      <c r="C6263" s="293"/>
      <c r="D6263" s="280"/>
      <c r="E6263" s="280"/>
      <c r="F6263" s="280"/>
      <c r="G6263" s="293"/>
    </row>
    <row r="6264" spans="3:7" x14ac:dyDescent="0.2">
      <c r="C6264" s="293"/>
      <c r="D6264" s="280"/>
      <c r="E6264" s="280"/>
      <c r="F6264" s="280"/>
      <c r="G6264" s="293"/>
    </row>
    <row r="6265" spans="3:7" x14ac:dyDescent="0.2">
      <c r="C6265" s="293"/>
      <c r="D6265" s="280"/>
      <c r="E6265" s="280"/>
      <c r="F6265" s="280"/>
      <c r="G6265" s="293"/>
    </row>
    <row r="6266" spans="3:7" x14ac:dyDescent="0.2">
      <c r="C6266" s="293"/>
      <c r="D6266" s="280"/>
      <c r="E6266" s="280"/>
      <c r="F6266" s="280"/>
      <c r="G6266" s="293"/>
    </row>
    <row r="6267" spans="3:7" x14ac:dyDescent="0.2">
      <c r="C6267" s="293"/>
      <c r="D6267" s="280"/>
      <c r="E6267" s="280"/>
      <c r="F6267" s="280"/>
      <c r="G6267" s="293"/>
    </row>
    <row r="6268" spans="3:7" x14ac:dyDescent="0.2">
      <c r="C6268" s="293"/>
      <c r="D6268" s="280"/>
      <c r="E6268" s="280"/>
      <c r="F6268" s="280"/>
      <c r="G6268" s="293"/>
    </row>
    <row r="6269" spans="3:7" x14ac:dyDescent="0.2">
      <c r="C6269" s="293"/>
      <c r="D6269" s="280"/>
      <c r="E6269" s="280"/>
      <c r="F6269" s="280"/>
      <c r="G6269" s="293"/>
    </row>
    <row r="6270" spans="3:7" x14ac:dyDescent="0.2">
      <c r="C6270" s="293"/>
      <c r="D6270" s="280"/>
      <c r="E6270" s="280"/>
      <c r="F6270" s="280"/>
      <c r="G6270" s="293"/>
    </row>
    <row r="6271" spans="3:7" x14ac:dyDescent="0.2">
      <c r="C6271" s="293"/>
      <c r="D6271" s="280"/>
      <c r="E6271" s="280"/>
      <c r="F6271" s="280"/>
      <c r="G6271" s="293"/>
    </row>
    <row r="6272" spans="3:7" x14ac:dyDescent="0.2">
      <c r="C6272" s="293"/>
      <c r="D6272" s="280"/>
      <c r="E6272" s="280"/>
      <c r="F6272" s="280"/>
      <c r="G6272" s="293"/>
    </row>
    <row r="6273" spans="3:7" x14ac:dyDescent="0.2">
      <c r="C6273" s="293"/>
      <c r="D6273" s="280"/>
      <c r="E6273" s="280"/>
      <c r="F6273" s="280"/>
      <c r="G6273" s="293"/>
    </row>
    <row r="6274" spans="3:7" x14ac:dyDescent="0.2">
      <c r="C6274" s="293"/>
      <c r="D6274" s="280"/>
      <c r="E6274" s="280"/>
      <c r="F6274" s="280"/>
      <c r="G6274" s="293"/>
    </row>
    <row r="6275" spans="3:7" x14ac:dyDescent="0.2">
      <c r="C6275" s="293"/>
      <c r="D6275" s="280"/>
      <c r="E6275" s="280"/>
      <c r="F6275" s="280"/>
      <c r="G6275" s="293"/>
    </row>
    <row r="6276" spans="3:7" x14ac:dyDescent="0.2">
      <c r="C6276" s="293"/>
      <c r="D6276" s="280"/>
      <c r="E6276" s="280"/>
      <c r="F6276" s="280"/>
      <c r="G6276" s="293"/>
    </row>
    <row r="6277" spans="3:7" x14ac:dyDescent="0.2">
      <c r="C6277" s="293"/>
      <c r="D6277" s="280"/>
      <c r="E6277" s="280"/>
      <c r="F6277" s="280"/>
      <c r="G6277" s="293"/>
    </row>
    <row r="6278" spans="3:7" x14ac:dyDescent="0.2">
      <c r="C6278" s="293"/>
      <c r="D6278" s="280"/>
      <c r="E6278" s="280"/>
      <c r="F6278" s="280"/>
      <c r="G6278" s="293"/>
    </row>
    <row r="6279" spans="3:7" x14ac:dyDescent="0.2">
      <c r="C6279" s="293"/>
      <c r="D6279" s="280"/>
      <c r="E6279" s="280"/>
      <c r="F6279" s="280"/>
      <c r="G6279" s="293"/>
    </row>
    <row r="6280" spans="3:7" x14ac:dyDescent="0.2">
      <c r="C6280" s="293"/>
      <c r="D6280" s="280"/>
      <c r="E6280" s="280"/>
      <c r="F6280" s="280"/>
      <c r="G6280" s="293"/>
    </row>
    <row r="6281" spans="3:7" x14ac:dyDescent="0.2">
      <c r="C6281" s="293"/>
      <c r="D6281" s="280"/>
      <c r="E6281" s="280"/>
      <c r="F6281" s="280"/>
      <c r="G6281" s="293"/>
    </row>
    <row r="6282" spans="3:7" x14ac:dyDescent="0.2">
      <c r="C6282" s="293"/>
      <c r="D6282" s="280"/>
      <c r="E6282" s="280"/>
      <c r="F6282" s="280"/>
      <c r="G6282" s="293"/>
    </row>
    <row r="6283" spans="3:7" x14ac:dyDescent="0.2">
      <c r="C6283" s="293"/>
      <c r="D6283" s="280"/>
      <c r="E6283" s="280"/>
      <c r="F6283" s="280"/>
      <c r="G6283" s="293"/>
    </row>
    <row r="6284" spans="3:7" x14ac:dyDescent="0.2">
      <c r="C6284" s="293"/>
      <c r="D6284" s="280"/>
      <c r="E6284" s="280"/>
      <c r="F6284" s="280"/>
      <c r="G6284" s="293"/>
    </row>
    <row r="6285" spans="3:7" x14ac:dyDescent="0.2">
      <c r="C6285" s="293"/>
      <c r="D6285" s="280"/>
      <c r="E6285" s="280"/>
      <c r="F6285" s="280"/>
      <c r="G6285" s="293"/>
    </row>
    <row r="6286" spans="3:7" x14ac:dyDescent="0.2">
      <c r="C6286" s="293"/>
      <c r="D6286" s="280"/>
      <c r="E6286" s="280"/>
      <c r="F6286" s="280"/>
      <c r="G6286" s="293"/>
    </row>
    <row r="6287" spans="3:7" x14ac:dyDescent="0.2">
      <c r="C6287" s="293"/>
      <c r="D6287" s="280"/>
      <c r="E6287" s="280"/>
      <c r="F6287" s="280"/>
      <c r="G6287" s="293"/>
    </row>
    <row r="6288" spans="3:7" x14ac:dyDescent="0.2">
      <c r="C6288" s="293"/>
      <c r="D6288" s="280"/>
      <c r="E6288" s="280"/>
      <c r="F6288" s="280"/>
      <c r="G6288" s="293"/>
    </row>
    <row r="6289" spans="3:7" x14ac:dyDescent="0.2">
      <c r="C6289" s="293"/>
      <c r="D6289" s="280"/>
      <c r="E6289" s="280"/>
      <c r="F6289" s="280"/>
      <c r="G6289" s="293"/>
    </row>
    <row r="6290" spans="3:7" x14ac:dyDescent="0.2">
      <c r="C6290" s="293"/>
      <c r="D6290" s="280"/>
      <c r="E6290" s="280"/>
      <c r="F6290" s="280"/>
      <c r="G6290" s="293"/>
    </row>
    <row r="6291" spans="3:7" x14ac:dyDescent="0.2">
      <c r="C6291" s="293"/>
      <c r="D6291" s="280"/>
      <c r="E6291" s="280"/>
      <c r="F6291" s="280"/>
      <c r="G6291" s="293"/>
    </row>
    <row r="6292" spans="3:7" x14ac:dyDescent="0.2">
      <c r="C6292" s="293"/>
      <c r="D6292" s="280"/>
      <c r="E6292" s="280"/>
      <c r="F6292" s="280"/>
      <c r="G6292" s="293"/>
    </row>
    <row r="6293" spans="3:7" x14ac:dyDescent="0.2">
      <c r="C6293" s="293"/>
      <c r="D6293" s="280"/>
      <c r="E6293" s="280"/>
      <c r="F6293" s="280"/>
      <c r="G6293" s="293"/>
    </row>
    <row r="6294" spans="3:7" x14ac:dyDescent="0.2">
      <c r="C6294" s="293"/>
      <c r="D6294" s="280"/>
      <c r="E6294" s="280"/>
      <c r="F6294" s="280"/>
      <c r="G6294" s="293"/>
    </row>
    <row r="6295" spans="3:7" x14ac:dyDescent="0.2">
      <c r="C6295" s="293"/>
      <c r="D6295" s="280"/>
      <c r="E6295" s="280"/>
      <c r="F6295" s="280"/>
      <c r="G6295" s="293"/>
    </row>
    <row r="6296" spans="3:7" x14ac:dyDescent="0.2">
      <c r="C6296" s="293"/>
      <c r="D6296" s="280"/>
      <c r="E6296" s="280"/>
      <c r="F6296" s="280"/>
      <c r="G6296" s="293"/>
    </row>
    <row r="6297" spans="3:7" x14ac:dyDescent="0.2">
      <c r="C6297" s="293"/>
      <c r="D6297" s="280"/>
      <c r="E6297" s="280"/>
      <c r="F6297" s="280"/>
      <c r="G6297" s="293"/>
    </row>
    <row r="6298" spans="3:7" x14ac:dyDescent="0.2">
      <c r="C6298" s="293"/>
      <c r="D6298" s="280"/>
      <c r="E6298" s="280"/>
      <c r="F6298" s="280"/>
      <c r="G6298" s="293"/>
    </row>
    <row r="6299" spans="3:7" x14ac:dyDescent="0.2">
      <c r="C6299" s="293"/>
      <c r="D6299" s="280"/>
      <c r="E6299" s="280"/>
      <c r="F6299" s="280"/>
      <c r="G6299" s="293"/>
    </row>
    <row r="6300" spans="3:7" x14ac:dyDescent="0.2">
      <c r="C6300" s="293"/>
      <c r="D6300" s="280"/>
      <c r="E6300" s="280"/>
      <c r="F6300" s="280"/>
      <c r="G6300" s="293"/>
    </row>
    <row r="6301" spans="3:7" x14ac:dyDescent="0.2">
      <c r="C6301" s="293"/>
      <c r="D6301" s="280"/>
      <c r="E6301" s="280"/>
      <c r="F6301" s="280"/>
      <c r="G6301" s="293"/>
    </row>
    <row r="6302" spans="3:7" x14ac:dyDescent="0.2">
      <c r="C6302" s="293"/>
      <c r="D6302" s="280"/>
      <c r="E6302" s="280"/>
      <c r="F6302" s="280"/>
      <c r="G6302" s="293"/>
    </row>
    <row r="6303" spans="3:7" x14ac:dyDescent="0.2">
      <c r="C6303" s="293"/>
      <c r="D6303" s="280"/>
      <c r="E6303" s="280"/>
      <c r="F6303" s="280"/>
      <c r="G6303" s="293"/>
    </row>
    <row r="6304" spans="3:7" x14ac:dyDescent="0.2">
      <c r="C6304" s="293"/>
      <c r="D6304" s="280"/>
      <c r="E6304" s="280"/>
      <c r="F6304" s="280"/>
      <c r="G6304" s="293"/>
    </row>
    <row r="6305" spans="3:7" x14ac:dyDescent="0.2">
      <c r="C6305" s="293"/>
      <c r="D6305" s="280"/>
      <c r="E6305" s="280"/>
      <c r="F6305" s="280"/>
      <c r="G6305" s="293"/>
    </row>
    <row r="6306" spans="3:7" x14ac:dyDescent="0.2">
      <c r="C6306" s="293"/>
      <c r="D6306" s="280"/>
      <c r="E6306" s="280"/>
      <c r="F6306" s="280"/>
      <c r="G6306" s="293"/>
    </row>
    <row r="6307" spans="3:7" x14ac:dyDescent="0.2">
      <c r="C6307" s="293"/>
      <c r="D6307" s="280"/>
      <c r="E6307" s="280"/>
      <c r="F6307" s="280"/>
      <c r="G6307" s="293"/>
    </row>
    <row r="6308" spans="3:7" x14ac:dyDescent="0.2">
      <c r="C6308" s="293"/>
      <c r="D6308" s="280"/>
      <c r="E6308" s="280"/>
      <c r="F6308" s="280"/>
      <c r="G6308" s="293"/>
    </row>
    <row r="6309" spans="3:7" x14ac:dyDescent="0.2">
      <c r="C6309" s="293"/>
      <c r="D6309" s="280"/>
      <c r="E6309" s="280"/>
      <c r="F6309" s="280"/>
      <c r="G6309" s="293"/>
    </row>
    <row r="6310" spans="3:7" x14ac:dyDescent="0.2">
      <c r="C6310" s="293"/>
      <c r="D6310" s="280"/>
      <c r="E6310" s="280"/>
      <c r="F6310" s="280"/>
      <c r="G6310" s="293"/>
    </row>
    <row r="6311" spans="3:7" x14ac:dyDescent="0.2">
      <c r="C6311" s="293"/>
      <c r="D6311" s="280"/>
      <c r="E6311" s="280"/>
      <c r="F6311" s="280"/>
      <c r="G6311" s="293"/>
    </row>
    <row r="6312" spans="3:7" x14ac:dyDescent="0.2">
      <c r="C6312" s="293"/>
      <c r="D6312" s="280"/>
      <c r="E6312" s="280"/>
      <c r="F6312" s="280"/>
      <c r="G6312" s="293"/>
    </row>
    <row r="6313" spans="3:7" x14ac:dyDescent="0.2">
      <c r="C6313" s="293"/>
      <c r="D6313" s="280"/>
      <c r="E6313" s="280"/>
      <c r="F6313" s="280"/>
      <c r="G6313" s="293"/>
    </row>
    <row r="6314" spans="3:7" x14ac:dyDescent="0.2">
      <c r="C6314" s="293"/>
      <c r="D6314" s="280"/>
      <c r="E6314" s="280"/>
      <c r="F6314" s="280"/>
      <c r="G6314" s="293"/>
    </row>
    <row r="6315" spans="3:7" x14ac:dyDescent="0.2">
      <c r="C6315" s="293"/>
      <c r="D6315" s="280"/>
      <c r="E6315" s="280"/>
      <c r="F6315" s="280"/>
      <c r="G6315" s="293"/>
    </row>
    <row r="6316" spans="3:7" x14ac:dyDescent="0.2">
      <c r="C6316" s="293"/>
      <c r="D6316" s="280"/>
      <c r="E6316" s="280"/>
      <c r="F6316" s="280"/>
      <c r="G6316" s="293"/>
    </row>
    <row r="6317" spans="3:7" x14ac:dyDescent="0.2">
      <c r="C6317" s="293"/>
      <c r="D6317" s="280"/>
      <c r="E6317" s="280"/>
      <c r="F6317" s="280"/>
      <c r="G6317" s="293"/>
    </row>
    <row r="6318" spans="3:7" x14ac:dyDescent="0.2">
      <c r="C6318" s="293"/>
      <c r="D6318" s="280"/>
      <c r="E6318" s="280"/>
      <c r="F6318" s="280"/>
      <c r="G6318" s="293"/>
    </row>
    <row r="6319" spans="3:7" x14ac:dyDescent="0.2">
      <c r="C6319" s="293"/>
      <c r="D6319" s="280"/>
      <c r="E6319" s="280"/>
      <c r="F6319" s="280"/>
      <c r="G6319" s="293"/>
    </row>
    <row r="6320" spans="3:7" x14ac:dyDescent="0.2">
      <c r="C6320" s="293"/>
      <c r="D6320" s="280"/>
      <c r="E6320" s="280"/>
      <c r="F6320" s="280"/>
      <c r="G6320" s="293"/>
    </row>
    <row r="6321" spans="3:7" x14ac:dyDescent="0.2">
      <c r="C6321" s="293"/>
      <c r="D6321" s="280"/>
      <c r="E6321" s="280"/>
      <c r="F6321" s="280"/>
      <c r="G6321" s="293"/>
    </row>
    <row r="6322" spans="3:7" x14ac:dyDescent="0.2">
      <c r="C6322" s="293"/>
      <c r="D6322" s="280"/>
      <c r="E6322" s="280"/>
      <c r="F6322" s="280"/>
      <c r="G6322" s="293"/>
    </row>
    <row r="6323" spans="3:7" x14ac:dyDescent="0.2">
      <c r="C6323" s="293"/>
      <c r="D6323" s="280"/>
      <c r="E6323" s="280"/>
      <c r="F6323" s="280"/>
      <c r="G6323" s="293"/>
    </row>
    <row r="6324" spans="3:7" x14ac:dyDescent="0.2">
      <c r="C6324" s="293"/>
      <c r="D6324" s="280"/>
      <c r="E6324" s="280"/>
      <c r="F6324" s="280"/>
      <c r="G6324" s="293"/>
    </row>
    <row r="6325" spans="3:7" x14ac:dyDescent="0.2">
      <c r="C6325" s="293"/>
      <c r="D6325" s="280"/>
      <c r="E6325" s="280"/>
      <c r="F6325" s="280"/>
      <c r="G6325" s="293"/>
    </row>
    <row r="6326" spans="3:7" x14ac:dyDescent="0.2">
      <c r="C6326" s="293"/>
      <c r="D6326" s="280"/>
      <c r="E6326" s="280"/>
      <c r="F6326" s="280"/>
      <c r="G6326" s="293"/>
    </row>
    <row r="6327" spans="3:7" x14ac:dyDescent="0.2">
      <c r="C6327" s="293"/>
      <c r="D6327" s="280"/>
      <c r="E6327" s="280"/>
      <c r="F6327" s="280"/>
      <c r="G6327" s="293"/>
    </row>
    <row r="6328" spans="3:7" x14ac:dyDescent="0.2">
      <c r="C6328" s="293"/>
      <c r="D6328" s="280"/>
      <c r="E6328" s="280"/>
      <c r="F6328" s="280"/>
      <c r="G6328" s="293"/>
    </row>
    <row r="6329" spans="3:7" x14ac:dyDescent="0.2">
      <c r="C6329" s="293"/>
      <c r="D6329" s="280"/>
      <c r="E6329" s="280"/>
      <c r="F6329" s="280"/>
      <c r="G6329" s="293"/>
    </row>
    <row r="6330" spans="3:7" x14ac:dyDescent="0.2">
      <c r="C6330" s="293"/>
      <c r="D6330" s="280"/>
      <c r="E6330" s="280"/>
      <c r="F6330" s="280"/>
      <c r="G6330" s="293"/>
    </row>
    <row r="6331" spans="3:7" x14ac:dyDescent="0.2">
      <c r="C6331" s="293"/>
      <c r="D6331" s="280"/>
      <c r="E6331" s="280"/>
      <c r="F6331" s="280"/>
      <c r="G6331" s="293"/>
    </row>
    <row r="6332" spans="3:7" x14ac:dyDescent="0.2">
      <c r="C6332" s="293"/>
      <c r="D6332" s="280"/>
      <c r="E6332" s="280"/>
      <c r="F6332" s="280"/>
      <c r="G6332" s="293"/>
    </row>
    <row r="6333" spans="3:7" x14ac:dyDescent="0.2">
      <c r="C6333" s="293"/>
      <c r="D6333" s="280"/>
      <c r="E6333" s="280"/>
      <c r="F6333" s="280"/>
      <c r="G6333" s="293"/>
    </row>
    <row r="6334" spans="3:7" x14ac:dyDescent="0.2">
      <c r="C6334" s="293"/>
      <c r="D6334" s="280"/>
      <c r="E6334" s="280"/>
      <c r="F6334" s="280"/>
      <c r="G6334" s="293"/>
    </row>
    <row r="6335" spans="3:7" x14ac:dyDescent="0.2">
      <c r="C6335" s="293"/>
      <c r="D6335" s="280"/>
      <c r="E6335" s="280"/>
      <c r="F6335" s="280"/>
      <c r="G6335" s="293"/>
    </row>
    <row r="6336" spans="3:7" x14ac:dyDescent="0.2">
      <c r="C6336" s="293"/>
      <c r="D6336" s="280"/>
      <c r="E6336" s="280"/>
      <c r="F6336" s="280"/>
      <c r="G6336" s="293"/>
    </row>
    <row r="6337" spans="3:7" x14ac:dyDescent="0.2">
      <c r="C6337" s="293"/>
      <c r="D6337" s="280"/>
      <c r="E6337" s="280"/>
      <c r="F6337" s="280"/>
      <c r="G6337" s="293"/>
    </row>
    <row r="6338" spans="3:7" x14ac:dyDescent="0.2">
      <c r="C6338" s="293"/>
      <c r="D6338" s="280"/>
      <c r="E6338" s="280"/>
      <c r="F6338" s="280"/>
      <c r="G6338" s="293"/>
    </row>
    <row r="6339" spans="3:7" x14ac:dyDescent="0.2">
      <c r="C6339" s="293"/>
      <c r="D6339" s="280"/>
      <c r="E6339" s="280"/>
      <c r="F6339" s="280"/>
      <c r="G6339" s="293"/>
    </row>
    <row r="6340" spans="3:7" x14ac:dyDescent="0.2">
      <c r="C6340" s="293"/>
      <c r="D6340" s="280"/>
      <c r="E6340" s="280"/>
      <c r="F6340" s="280"/>
      <c r="G6340" s="293"/>
    </row>
    <row r="6341" spans="3:7" x14ac:dyDescent="0.2">
      <c r="C6341" s="293"/>
      <c r="D6341" s="280"/>
      <c r="E6341" s="280"/>
      <c r="F6341" s="280"/>
      <c r="G6341" s="293"/>
    </row>
    <row r="6342" spans="3:7" x14ac:dyDescent="0.2">
      <c r="C6342" s="293"/>
      <c r="D6342" s="280"/>
      <c r="E6342" s="280"/>
      <c r="F6342" s="280"/>
      <c r="G6342" s="293"/>
    </row>
    <row r="6343" spans="3:7" x14ac:dyDescent="0.2">
      <c r="C6343" s="293"/>
      <c r="D6343" s="280"/>
      <c r="E6343" s="280"/>
      <c r="F6343" s="280"/>
      <c r="G6343" s="293"/>
    </row>
    <row r="6344" spans="3:7" x14ac:dyDescent="0.2">
      <c r="C6344" s="293"/>
      <c r="D6344" s="280"/>
      <c r="E6344" s="280"/>
      <c r="F6344" s="280"/>
      <c r="G6344" s="293"/>
    </row>
    <row r="6345" spans="3:7" x14ac:dyDescent="0.2">
      <c r="C6345" s="293"/>
      <c r="D6345" s="280"/>
      <c r="E6345" s="280"/>
      <c r="F6345" s="280"/>
      <c r="G6345" s="293"/>
    </row>
    <row r="6346" spans="3:7" x14ac:dyDescent="0.2">
      <c r="C6346" s="293"/>
      <c r="D6346" s="280"/>
      <c r="E6346" s="280"/>
      <c r="F6346" s="280"/>
      <c r="G6346" s="293"/>
    </row>
    <row r="6347" spans="3:7" x14ac:dyDescent="0.2">
      <c r="C6347" s="293"/>
      <c r="D6347" s="280"/>
      <c r="E6347" s="280"/>
      <c r="F6347" s="280"/>
      <c r="G6347" s="293"/>
    </row>
    <row r="6348" spans="3:7" x14ac:dyDescent="0.2">
      <c r="C6348" s="293"/>
      <c r="D6348" s="280"/>
      <c r="E6348" s="280"/>
      <c r="F6348" s="280"/>
      <c r="G6348" s="293"/>
    </row>
    <row r="6349" spans="3:7" x14ac:dyDescent="0.2">
      <c r="C6349" s="293"/>
      <c r="D6349" s="280"/>
      <c r="E6349" s="280"/>
      <c r="F6349" s="280"/>
      <c r="G6349" s="293"/>
    </row>
    <row r="6350" spans="3:7" x14ac:dyDescent="0.2">
      <c r="C6350" s="293"/>
      <c r="D6350" s="280"/>
      <c r="E6350" s="280"/>
      <c r="F6350" s="280"/>
      <c r="G6350" s="293"/>
    </row>
    <row r="6351" spans="3:7" x14ac:dyDescent="0.2">
      <c r="C6351" s="293"/>
      <c r="D6351" s="280"/>
      <c r="E6351" s="280"/>
      <c r="F6351" s="280"/>
      <c r="G6351" s="293"/>
    </row>
    <row r="6352" spans="3:7" x14ac:dyDescent="0.2">
      <c r="C6352" s="293"/>
      <c r="D6352" s="280"/>
      <c r="E6352" s="280"/>
      <c r="F6352" s="280"/>
      <c r="G6352" s="293"/>
    </row>
    <row r="6353" spans="3:7" x14ac:dyDescent="0.2">
      <c r="C6353" s="293"/>
      <c r="D6353" s="280"/>
      <c r="E6353" s="280"/>
      <c r="F6353" s="280"/>
      <c r="G6353" s="293"/>
    </row>
    <row r="6354" spans="3:7" x14ac:dyDescent="0.2">
      <c r="C6354" s="293"/>
      <c r="D6354" s="280"/>
      <c r="E6354" s="280"/>
      <c r="F6354" s="280"/>
      <c r="G6354" s="293"/>
    </row>
    <row r="6355" spans="3:7" x14ac:dyDescent="0.2">
      <c r="C6355" s="293"/>
      <c r="D6355" s="280"/>
      <c r="E6355" s="280"/>
      <c r="F6355" s="280"/>
      <c r="G6355" s="293"/>
    </row>
    <row r="6356" spans="3:7" x14ac:dyDescent="0.2">
      <c r="C6356" s="293"/>
      <c r="D6356" s="280"/>
      <c r="E6356" s="280"/>
      <c r="F6356" s="280"/>
      <c r="G6356" s="293"/>
    </row>
    <row r="6357" spans="3:7" x14ac:dyDescent="0.2">
      <c r="C6357" s="293"/>
      <c r="D6357" s="280"/>
      <c r="E6357" s="280"/>
      <c r="F6357" s="280"/>
      <c r="G6357" s="293"/>
    </row>
    <row r="6358" spans="3:7" x14ac:dyDescent="0.2">
      <c r="C6358" s="293"/>
      <c r="D6358" s="280"/>
      <c r="E6358" s="280"/>
      <c r="F6358" s="280"/>
      <c r="G6358" s="293"/>
    </row>
    <row r="6359" spans="3:7" x14ac:dyDescent="0.2">
      <c r="C6359" s="293"/>
      <c r="D6359" s="280"/>
      <c r="E6359" s="280"/>
      <c r="F6359" s="280"/>
      <c r="G6359" s="293"/>
    </row>
    <row r="6360" spans="3:7" x14ac:dyDescent="0.2">
      <c r="C6360" s="293"/>
      <c r="D6360" s="280"/>
      <c r="E6360" s="280"/>
      <c r="F6360" s="280"/>
      <c r="G6360" s="293"/>
    </row>
    <row r="6361" spans="3:7" x14ac:dyDescent="0.2">
      <c r="C6361" s="293"/>
      <c r="D6361" s="280"/>
      <c r="E6361" s="280"/>
      <c r="F6361" s="280"/>
      <c r="G6361" s="293"/>
    </row>
    <row r="6362" spans="3:7" x14ac:dyDescent="0.2">
      <c r="C6362" s="293"/>
      <c r="D6362" s="280"/>
      <c r="E6362" s="280"/>
      <c r="F6362" s="280"/>
      <c r="G6362" s="293"/>
    </row>
    <row r="6363" spans="3:7" x14ac:dyDescent="0.2">
      <c r="C6363" s="293"/>
      <c r="D6363" s="280"/>
      <c r="E6363" s="280"/>
      <c r="F6363" s="280"/>
      <c r="G6363" s="293"/>
    </row>
    <row r="6364" spans="3:7" x14ac:dyDescent="0.2">
      <c r="C6364" s="293"/>
      <c r="D6364" s="280"/>
      <c r="E6364" s="280"/>
      <c r="F6364" s="280"/>
      <c r="G6364" s="293"/>
    </row>
    <row r="6365" spans="3:7" x14ac:dyDescent="0.2">
      <c r="C6365" s="293"/>
      <c r="D6365" s="280"/>
      <c r="E6365" s="280"/>
      <c r="F6365" s="280"/>
      <c r="G6365" s="293"/>
    </row>
    <row r="6366" spans="3:7" x14ac:dyDescent="0.2">
      <c r="C6366" s="293"/>
      <c r="D6366" s="280"/>
      <c r="E6366" s="280"/>
      <c r="F6366" s="280"/>
      <c r="G6366" s="293"/>
    </row>
    <row r="6367" spans="3:7" x14ac:dyDescent="0.2">
      <c r="C6367" s="293"/>
      <c r="D6367" s="280"/>
      <c r="E6367" s="280"/>
      <c r="F6367" s="280"/>
      <c r="G6367" s="293"/>
    </row>
    <row r="6368" spans="3:7" x14ac:dyDescent="0.2">
      <c r="C6368" s="293"/>
      <c r="D6368" s="280"/>
      <c r="E6368" s="280"/>
      <c r="F6368" s="280"/>
      <c r="G6368" s="293"/>
    </row>
    <row r="6369" spans="3:7" x14ac:dyDescent="0.2">
      <c r="C6369" s="293"/>
      <c r="D6369" s="280"/>
      <c r="E6369" s="280"/>
      <c r="F6369" s="280"/>
      <c r="G6369" s="293"/>
    </row>
    <row r="6370" spans="3:7" x14ac:dyDescent="0.2">
      <c r="C6370" s="293"/>
      <c r="D6370" s="280"/>
      <c r="E6370" s="280"/>
      <c r="F6370" s="280"/>
      <c r="G6370" s="293"/>
    </row>
    <row r="6371" spans="3:7" x14ac:dyDescent="0.2">
      <c r="C6371" s="293"/>
      <c r="D6371" s="280"/>
      <c r="E6371" s="280"/>
      <c r="F6371" s="280"/>
      <c r="G6371" s="293"/>
    </row>
    <row r="6372" spans="3:7" x14ac:dyDescent="0.2">
      <c r="C6372" s="293"/>
      <c r="D6372" s="280"/>
      <c r="E6372" s="280"/>
      <c r="F6372" s="280"/>
      <c r="G6372" s="293"/>
    </row>
    <row r="6373" spans="3:7" x14ac:dyDescent="0.2">
      <c r="C6373" s="293"/>
      <c r="D6373" s="280"/>
      <c r="E6373" s="280"/>
      <c r="F6373" s="280"/>
      <c r="G6373" s="293"/>
    </row>
    <row r="6374" spans="3:7" x14ac:dyDescent="0.2">
      <c r="C6374" s="293"/>
      <c r="D6374" s="280"/>
      <c r="E6374" s="280"/>
      <c r="F6374" s="280"/>
      <c r="G6374" s="293"/>
    </row>
    <row r="6375" spans="3:7" x14ac:dyDescent="0.2">
      <c r="C6375" s="293"/>
      <c r="D6375" s="280"/>
      <c r="E6375" s="280"/>
      <c r="F6375" s="280"/>
      <c r="G6375" s="293"/>
    </row>
    <row r="6376" spans="3:7" x14ac:dyDescent="0.2">
      <c r="C6376" s="293"/>
      <c r="D6376" s="280"/>
      <c r="E6376" s="280"/>
      <c r="F6376" s="280"/>
      <c r="G6376" s="293"/>
    </row>
    <row r="6377" spans="3:7" x14ac:dyDescent="0.2">
      <c r="C6377" s="293"/>
      <c r="D6377" s="280"/>
      <c r="E6377" s="280"/>
      <c r="F6377" s="280"/>
      <c r="G6377" s="293"/>
    </row>
    <row r="6378" spans="3:7" x14ac:dyDescent="0.2">
      <c r="C6378" s="293"/>
      <c r="D6378" s="280"/>
      <c r="E6378" s="280"/>
      <c r="F6378" s="280"/>
      <c r="G6378" s="293"/>
    </row>
    <row r="6379" spans="3:7" x14ac:dyDescent="0.2">
      <c r="C6379" s="293"/>
      <c r="D6379" s="280"/>
      <c r="E6379" s="280"/>
      <c r="F6379" s="280"/>
      <c r="G6379" s="293"/>
    </row>
    <row r="6380" spans="3:7" x14ac:dyDescent="0.2">
      <c r="C6380" s="293"/>
      <c r="D6380" s="280"/>
      <c r="E6380" s="280"/>
      <c r="F6380" s="280"/>
      <c r="G6380" s="293"/>
    </row>
    <row r="6381" spans="3:7" x14ac:dyDescent="0.2">
      <c r="C6381" s="293"/>
      <c r="D6381" s="280"/>
      <c r="E6381" s="280"/>
      <c r="F6381" s="280"/>
      <c r="G6381" s="293"/>
    </row>
    <row r="6382" spans="3:7" x14ac:dyDescent="0.2">
      <c r="C6382" s="293"/>
      <c r="D6382" s="280"/>
      <c r="E6382" s="280"/>
      <c r="F6382" s="280"/>
      <c r="G6382" s="293"/>
    </row>
    <row r="6383" spans="3:7" x14ac:dyDescent="0.2">
      <c r="C6383" s="293"/>
      <c r="D6383" s="280"/>
      <c r="E6383" s="280"/>
      <c r="F6383" s="280"/>
      <c r="G6383" s="293"/>
    </row>
    <row r="6384" spans="3:7" x14ac:dyDescent="0.2">
      <c r="C6384" s="293"/>
      <c r="D6384" s="280"/>
      <c r="E6384" s="280"/>
      <c r="F6384" s="280"/>
      <c r="G6384" s="293"/>
    </row>
    <row r="6385" spans="3:7" x14ac:dyDescent="0.2">
      <c r="C6385" s="293"/>
      <c r="D6385" s="280"/>
      <c r="E6385" s="280"/>
      <c r="F6385" s="280"/>
      <c r="G6385" s="293"/>
    </row>
    <row r="6386" spans="3:7" x14ac:dyDescent="0.2">
      <c r="C6386" s="293"/>
      <c r="D6386" s="280"/>
      <c r="E6386" s="280"/>
      <c r="F6386" s="280"/>
      <c r="G6386" s="293"/>
    </row>
    <row r="6387" spans="3:7" x14ac:dyDescent="0.2">
      <c r="C6387" s="293"/>
      <c r="D6387" s="280"/>
      <c r="E6387" s="280"/>
      <c r="F6387" s="280"/>
      <c r="G6387" s="293"/>
    </row>
    <row r="6388" spans="3:7" x14ac:dyDescent="0.2">
      <c r="C6388" s="293"/>
      <c r="D6388" s="280"/>
      <c r="E6388" s="280"/>
      <c r="F6388" s="280"/>
      <c r="G6388" s="293"/>
    </row>
    <row r="6389" spans="3:7" x14ac:dyDescent="0.2">
      <c r="C6389" s="293"/>
      <c r="D6389" s="280"/>
      <c r="E6389" s="280"/>
      <c r="F6389" s="280"/>
      <c r="G6389" s="293"/>
    </row>
    <row r="6390" spans="3:7" x14ac:dyDescent="0.2">
      <c r="C6390" s="293"/>
      <c r="D6390" s="280"/>
      <c r="E6390" s="280"/>
      <c r="F6390" s="280"/>
      <c r="G6390" s="293"/>
    </row>
    <row r="6391" spans="3:7" x14ac:dyDescent="0.2">
      <c r="C6391" s="293"/>
      <c r="D6391" s="280"/>
      <c r="E6391" s="280"/>
      <c r="F6391" s="280"/>
      <c r="G6391" s="293"/>
    </row>
    <row r="6392" spans="3:7" x14ac:dyDescent="0.2">
      <c r="C6392" s="293"/>
      <c r="D6392" s="280"/>
      <c r="E6392" s="280"/>
      <c r="F6392" s="280"/>
      <c r="G6392" s="293"/>
    </row>
    <row r="6393" spans="3:7" x14ac:dyDescent="0.2">
      <c r="C6393" s="293"/>
      <c r="D6393" s="280"/>
      <c r="E6393" s="280"/>
      <c r="F6393" s="280"/>
      <c r="G6393" s="293"/>
    </row>
    <row r="6394" spans="3:7" x14ac:dyDescent="0.2">
      <c r="C6394" s="293"/>
      <c r="D6394" s="280"/>
      <c r="E6394" s="280"/>
      <c r="F6394" s="280"/>
      <c r="G6394" s="293"/>
    </row>
    <row r="6395" spans="3:7" x14ac:dyDescent="0.2">
      <c r="C6395" s="293"/>
      <c r="D6395" s="280"/>
      <c r="E6395" s="280"/>
      <c r="F6395" s="280"/>
      <c r="G6395" s="293"/>
    </row>
    <row r="6396" spans="3:7" x14ac:dyDescent="0.2">
      <c r="C6396" s="293"/>
      <c r="D6396" s="280"/>
      <c r="E6396" s="280"/>
      <c r="F6396" s="280"/>
      <c r="G6396" s="293"/>
    </row>
    <row r="6397" spans="3:7" x14ac:dyDescent="0.2">
      <c r="C6397" s="293"/>
      <c r="D6397" s="280"/>
      <c r="E6397" s="280"/>
      <c r="F6397" s="280"/>
      <c r="G6397" s="293"/>
    </row>
    <row r="6398" spans="3:7" x14ac:dyDescent="0.2">
      <c r="C6398" s="293"/>
      <c r="D6398" s="280"/>
      <c r="E6398" s="280"/>
      <c r="F6398" s="280"/>
      <c r="G6398" s="293"/>
    </row>
    <row r="6399" spans="3:7" x14ac:dyDescent="0.2">
      <c r="C6399" s="293"/>
      <c r="D6399" s="280"/>
      <c r="E6399" s="280"/>
      <c r="F6399" s="280"/>
      <c r="G6399" s="293"/>
    </row>
    <row r="6400" spans="3:7" x14ac:dyDescent="0.2">
      <c r="C6400" s="293"/>
      <c r="D6400" s="280"/>
      <c r="E6400" s="280"/>
      <c r="F6400" s="280"/>
      <c r="G6400" s="293"/>
    </row>
    <row r="6401" spans="3:7" x14ac:dyDescent="0.2">
      <c r="C6401" s="293"/>
      <c r="D6401" s="280"/>
      <c r="E6401" s="280"/>
      <c r="F6401" s="280"/>
      <c r="G6401" s="293"/>
    </row>
    <row r="6402" spans="3:7" x14ac:dyDescent="0.2">
      <c r="C6402" s="293"/>
      <c r="D6402" s="280"/>
      <c r="E6402" s="280"/>
      <c r="F6402" s="280"/>
      <c r="G6402" s="293"/>
    </row>
    <row r="6403" spans="3:7" x14ac:dyDescent="0.2">
      <c r="C6403" s="293"/>
      <c r="D6403" s="280"/>
      <c r="E6403" s="280"/>
      <c r="F6403" s="280"/>
      <c r="G6403" s="293"/>
    </row>
    <row r="6404" spans="3:7" x14ac:dyDescent="0.2">
      <c r="C6404" s="293"/>
      <c r="D6404" s="280"/>
      <c r="E6404" s="280"/>
      <c r="F6404" s="280"/>
      <c r="G6404" s="293"/>
    </row>
    <row r="6405" spans="3:7" x14ac:dyDescent="0.2">
      <c r="C6405" s="293"/>
      <c r="D6405" s="280"/>
      <c r="E6405" s="280"/>
      <c r="F6405" s="280"/>
      <c r="G6405" s="293"/>
    </row>
    <row r="6406" spans="3:7" x14ac:dyDescent="0.2">
      <c r="C6406" s="293"/>
      <c r="D6406" s="280"/>
      <c r="E6406" s="280"/>
      <c r="F6406" s="280"/>
      <c r="G6406" s="293"/>
    </row>
    <row r="6407" spans="3:7" x14ac:dyDescent="0.2">
      <c r="C6407" s="293"/>
      <c r="D6407" s="280"/>
      <c r="E6407" s="280"/>
      <c r="F6407" s="280"/>
      <c r="G6407" s="293"/>
    </row>
    <row r="6408" spans="3:7" x14ac:dyDescent="0.2">
      <c r="C6408" s="293"/>
      <c r="D6408" s="280"/>
      <c r="E6408" s="280"/>
      <c r="F6408" s="280"/>
      <c r="G6408" s="293"/>
    </row>
    <row r="6409" spans="3:7" x14ac:dyDescent="0.2">
      <c r="C6409" s="293"/>
      <c r="D6409" s="280"/>
      <c r="E6409" s="280"/>
      <c r="F6409" s="280"/>
      <c r="G6409" s="293"/>
    </row>
    <row r="6410" spans="3:7" x14ac:dyDescent="0.2">
      <c r="C6410" s="293"/>
      <c r="D6410" s="280"/>
      <c r="E6410" s="280"/>
      <c r="F6410" s="280"/>
      <c r="G6410" s="293"/>
    </row>
    <row r="6411" spans="3:7" x14ac:dyDescent="0.2">
      <c r="C6411" s="293"/>
      <c r="D6411" s="280"/>
      <c r="E6411" s="280"/>
      <c r="F6411" s="280"/>
      <c r="G6411" s="293"/>
    </row>
    <row r="6412" spans="3:7" x14ac:dyDescent="0.2">
      <c r="C6412" s="293"/>
      <c r="D6412" s="280"/>
      <c r="E6412" s="280"/>
      <c r="F6412" s="280"/>
      <c r="G6412" s="293"/>
    </row>
    <row r="6413" spans="3:7" x14ac:dyDescent="0.2">
      <c r="C6413" s="293"/>
      <c r="D6413" s="280"/>
      <c r="E6413" s="280"/>
      <c r="F6413" s="280"/>
      <c r="G6413" s="293"/>
    </row>
    <row r="6414" spans="3:7" x14ac:dyDescent="0.2">
      <c r="C6414" s="293"/>
      <c r="D6414" s="280"/>
      <c r="E6414" s="280"/>
      <c r="F6414" s="280"/>
      <c r="G6414" s="293"/>
    </row>
    <row r="6415" spans="3:7" x14ac:dyDescent="0.2">
      <c r="C6415" s="293"/>
      <c r="D6415" s="280"/>
      <c r="E6415" s="280"/>
      <c r="F6415" s="280"/>
      <c r="G6415" s="293"/>
    </row>
    <row r="6416" spans="3:7" x14ac:dyDescent="0.2">
      <c r="C6416" s="293"/>
      <c r="D6416" s="280"/>
      <c r="E6416" s="280"/>
      <c r="F6416" s="280"/>
      <c r="G6416" s="293"/>
    </row>
    <row r="6417" spans="3:7" x14ac:dyDescent="0.2">
      <c r="C6417" s="293"/>
      <c r="D6417" s="280"/>
      <c r="E6417" s="280"/>
      <c r="F6417" s="280"/>
      <c r="G6417" s="293"/>
    </row>
    <row r="6418" spans="3:7" x14ac:dyDescent="0.2">
      <c r="C6418" s="293"/>
      <c r="D6418" s="280"/>
      <c r="E6418" s="280"/>
      <c r="F6418" s="280"/>
      <c r="G6418" s="293"/>
    </row>
    <row r="6419" spans="3:7" x14ac:dyDescent="0.2">
      <c r="C6419" s="293"/>
      <c r="D6419" s="280"/>
      <c r="E6419" s="280"/>
      <c r="F6419" s="280"/>
      <c r="G6419" s="293"/>
    </row>
    <row r="6420" spans="3:7" x14ac:dyDescent="0.2">
      <c r="C6420" s="293"/>
      <c r="D6420" s="280"/>
      <c r="E6420" s="280"/>
      <c r="F6420" s="280"/>
      <c r="G6420" s="293"/>
    </row>
    <row r="6421" spans="3:7" x14ac:dyDescent="0.2">
      <c r="C6421" s="293"/>
      <c r="D6421" s="280"/>
      <c r="E6421" s="280"/>
      <c r="F6421" s="280"/>
      <c r="G6421" s="293"/>
    </row>
    <row r="6422" spans="3:7" x14ac:dyDescent="0.2">
      <c r="C6422" s="293"/>
      <c r="D6422" s="280"/>
      <c r="E6422" s="280"/>
      <c r="F6422" s="280"/>
      <c r="G6422" s="293"/>
    </row>
    <row r="6423" spans="3:7" x14ac:dyDescent="0.2">
      <c r="C6423" s="293"/>
      <c r="D6423" s="280"/>
      <c r="E6423" s="280"/>
      <c r="F6423" s="280"/>
      <c r="G6423" s="293"/>
    </row>
    <row r="6424" spans="3:7" x14ac:dyDescent="0.2">
      <c r="C6424" s="293"/>
      <c r="D6424" s="280"/>
      <c r="E6424" s="280"/>
      <c r="F6424" s="280"/>
      <c r="G6424" s="293"/>
    </row>
    <row r="6425" spans="3:7" x14ac:dyDescent="0.2">
      <c r="C6425" s="293"/>
      <c r="D6425" s="280"/>
      <c r="E6425" s="280"/>
      <c r="F6425" s="280"/>
      <c r="G6425" s="293"/>
    </row>
    <row r="6426" spans="3:7" x14ac:dyDescent="0.2">
      <c r="C6426" s="293"/>
      <c r="D6426" s="280"/>
      <c r="E6426" s="280"/>
      <c r="F6426" s="280"/>
      <c r="G6426" s="293"/>
    </row>
    <row r="6427" spans="3:7" x14ac:dyDescent="0.2">
      <c r="C6427" s="293"/>
      <c r="D6427" s="280"/>
      <c r="E6427" s="280"/>
      <c r="F6427" s="280"/>
      <c r="G6427" s="293"/>
    </row>
    <row r="6428" spans="3:7" x14ac:dyDescent="0.2">
      <c r="C6428" s="293"/>
      <c r="D6428" s="280"/>
      <c r="E6428" s="280"/>
      <c r="F6428" s="280"/>
      <c r="G6428" s="293"/>
    </row>
    <row r="6429" spans="3:7" x14ac:dyDescent="0.2">
      <c r="C6429" s="293"/>
      <c r="D6429" s="280"/>
      <c r="E6429" s="280"/>
      <c r="F6429" s="280"/>
      <c r="G6429" s="293"/>
    </row>
    <row r="6430" spans="3:7" x14ac:dyDescent="0.2">
      <c r="C6430" s="293"/>
      <c r="D6430" s="280"/>
      <c r="E6430" s="280"/>
      <c r="F6430" s="280"/>
      <c r="G6430" s="293"/>
    </row>
    <row r="6431" spans="3:7" x14ac:dyDescent="0.2">
      <c r="C6431" s="293"/>
      <c r="D6431" s="280"/>
      <c r="E6431" s="280"/>
      <c r="F6431" s="280"/>
      <c r="G6431" s="293"/>
    </row>
    <row r="6432" spans="3:7" x14ac:dyDescent="0.2">
      <c r="C6432" s="293"/>
      <c r="D6432" s="280"/>
      <c r="E6432" s="280"/>
      <c r="F6432" s="280"/>
      <c r="G6432" s="293"/>
    </row>
    <row r="6433" spans="3:7" x14ac:dyDescent="0.2">
      <c r="C6433" s="293"/>
      <c r="D6433" s="280"/>
      <c r="E6433" s="280"/>
      <c r="F6433" s="280"/>
      <c r="G6433" s="293"/>
    </row>
    <row r="6434" spans="3:7" x14ac:dyDescent="0.2">
      <c r="C6434" s="293"/>
      <c r="D6434" s="280"/>
      <c r="E6434" s="280"/>
      <c r="F6434" s="280"/>
      <c r="G6434" s="293"/>
    </row>
    <row r="6435" spans="3:7" x14ac:dyDescent="0.2">
      <c r="C6435" s="293"/>
      <c r="D6435" s="280"/>
      <c r="E6435" s="280"/>
      <c r="F6435" s="280"/>
      <c r="G6435" s="293"/>
    </row>
    <row r="6436" spans="3:7" x14ac:dyDescent="0.2">
      <c r="C6436" s="293"/>
      <c r="D6436" s="280"/>
      <c r="E6436" s="280"/>
      <c r="F6436" s="280"/>
      <c r="G6436" s="293"/>
    </row>
    <row r="6437" spans="3:7" x14ac:dyDescent="0.2">
      <c r="C6437" s="293"/>
      <c r="D6437" s="280"/>
      <c r="E6437" s="280"/>
      <c r="F6437" s="280"/>
      <c r="G6437" s="293"/>
    </row>
    <row r="6438" spans="3:7" x14ac:dyDescent="0.2">
      <c r="C6438" s="293"/>
      <c r="D6438" s="280"/>
      <c r="E6438" s="280"/>
      <c r="F6438" s="280"/>
      <c r="G6438" s="293"/>
    </row>
    <row r="6439" spans="3:7" x14ac:dyDescent="0.2">
      <c r="C6439" s="293"/>
      <c r="D6439" s="280"/>
      <c r="E6439" s="280"/>
      <c r="F6439" s="280"/>
      <c r="G6439" s="293"/>
    </row>
    <row r="6440" spans="3:7" x14ac:dyDescent="0.2">
      <c r="C6440" s="293"/>
      <c r="D6440" s="280"/>
      <c r="E6440" s="280"/>
      <c r="F6440" s="280"/>
      <c r="G6440" s="293"/>
    </row>
    <row r="6441" spans="3:7" x14ac:dyDescent="0.2">
      <c r="C6441" s="293"/>
      <c r="D6441" s="280"/>
      <c r="E6441" s="280"/>
      <c r="F6441" s="280"/>
      <c r="G6441" s="293"/>
    </row>
    <row r="6442" spans="3:7" x14ac:dyDescent="0.2">
      <c r="C6442" s="293"/>
      <c r="D6442" s="280"/>
      <c r="E6442" s="280"/>
      <c r="F6442" s="280"/>
      <c r="G6442" s="293"/>
    </row>
    <row r="6443" spans="3:7" x14ac:dyDescent="0.2">
      <c r="C6443" s="293"/>
      <c r="D6443" s="280"/>
      <c r="E6443" s="280"/>
      <c r="F6443" s="280"/>
      <c r="G6443" s="293"/>
    </row>
    <row r="6444" spans="3:7" x14ac:dyDescent="0.2">
      <c r="C6444" s="293"/>
      <c r="D6444" s="280"/>
      <c r="E6444" s="280"/>
      <c r="F6444" s="280"/>
      <c r="G6444" s="293"/>
    </row>
    <row r="6445" spans="3:7" x14ac:dyDescent="0.2">
      <c r="C6445" s="293"/>
      <c r="D6445" s="280"/>
      <c r="E6445" s="280"/>
      <c r="F6445" s="280"/>
      <c r="G6445" s="293"/>
    </row>
    <row r="6446" spans="3:7" x14ac:dyDescent="0.2">
      <c r="C6446" s="293"/>
      <c r="D6446" s="280"/>
      <c r="E6446" s="280"/>
      <c r="F6446" s="280"/>
      <c r="G6446" s="293"/>
    </row>
    <row r="6447" spans="3:7" x14ac:dyDescent="0.2">
      <c r="C6447" s="293"/>
      <c r="D6447" s="280"/>
      <c r="E6447" s="280"/>
      <c r="F6447" s="280"/>
      <c r="G6447" s="293"/>
    </row>
    <row r="6448" spans="3:7" x14ac:dyDescent="0.2">
      <c r="C6448" s="293"/>
      <c r="D6448" s="280"/>
      <c r="E6448" s="280"/>
      <c r="F6448" s="280"/>
      <c r="G6448" s="293"/>
    </row>
    <row r="6449" spans="3:7" x14ac:dyDescent="0.2">
      <c r="C6449" s="293"/>
      <c r="D6449" s="280"/>
      <c r="E6449" s="280"/>
      <c r="F6449" s="280"/>
      <c r="G6449" s="293"/>
    </row>
    <row r="6450" spans="3:7" x14ac:dyDescent="0.2">
      <c r="C6450" s="293"/>
      <c r="D6450" s="280"/>
      <c r="E6450" s="280"/>
      <c r="F6450" s="280"/>
      <c r="G6450" s="293"/>
    </row>
    <row r="6451" spans="3:7" x14ac:dyDescent="0.2">
      <c r="C6451" s="293"/>
      <c r="D6451" s="280"/>
      <c r="E6451" s="280"/>
      <c r="F6451" s="280"/>
      <c r="G6451" s="293"/>
    </row>
    <row r="6452" spans="3:7" x14ac:dyDescent="0.2">
      <c r="C6452" s="293"/>
      <c r="D6452" s="280"/>
      <c r="E6452" s="280"/>
      <c r="F6452" s="280"/>
      <c r="G6452" s="293"/>
    </row>
    <row r="6453" spans="3:7" x14ac:dyDescent="0.2">
      <c r="C6453" s="293"/>
      <c r="D6453" s="280"/>
      <c r="E6453" s="280"/>
      <c r="F6453" s="280"/>
      <c r="G6453" s="293"/>
    </row>
    <row r="6454" spans="3:7" x14ac:dyDescent="0.2">
      <c r="C6454" s="293"/>
      <c r="D6454" s="280"/>
      <c r="E6454" s="280"/>
      <c r="F6454" s="280"/>
      <c r="G6454" s="293"/>
    </row>
    <row r="6455" spans="3:7" x14ac:dyDescent="0.2">
      <c r="C6455" s="293"/>
      <c r="D6455" s="280"/>
      <c r="E6455" s="280"/>
      <c r="F6455" s="280"/>
      <c r="G6455" s="293"/>
    </row>
    <row r="6456" spans="3:7" x14ac:dyDescent="0.2">
      <c r="C6456" s="293"/>
      <c r="D6456" s="280"/>
      <c r="E6456" s="280"/>
      <c r="F6456" s="280"/>
      <c r="G6456" s="293"/>
    </row>
    <row r="6457" spans="3:7" x14ac:dyDescent="0.2">
      <c r="C6457" s="293"/>
      <c r="D6457" s="280"/>
      <c r="E6457" s="280"/>
      <c r="F6457" s="280"/>
      <c r="G6457" s="293"/>
    </row>
    <row r="6458" spans="3:7" x14ac:dyDescent="0.2">
      <c r="C6458" s="293"/>
      <c r="D6458" s="280"/>
      <c r="E6458" s="280"/>
      <c r="F6458" s="280"/>
      <c r="G6458" s="293"/>
    </row>
    <row r="6459" spans="3:7" x14ac:dyDescent="0.2">
      <c r="C6459" s="293"/>
      <c r="D6459" s="280"/>
      <c r="E6459" s="280"/>
      <c r="F6459" s="280"/>
      <c r="G6459" s="293"/>
    </row>
    <row r="6460" spans="3:7" x14ac:dyDescent="0.2">
      <c r="C6460" s="293"/>
      <c r="D6460" s="280"/>
      <c r="E6460" s="280"/>
      <c r="F6460" s="280"/>
      <c r="G6460" s="293"/>
    </row>
    <row r="6461" spans="3:7" x14ac:dyDescent="0.2">
      <c r="C6461" s="293"/>
      <c r="D6461" s="280"/>
      <c r="E6461" s="280"/>
      <c r="F6461" s="280"/>
      <c r="G6461" s="293"/>
    </row>
    <row r="6462" spans="3:7" x14ac:dyDescent="0.2">
      <c r="C6462" s="293"/>
      <c r="D6462" s="280"/>
      <c r="E6462" s="280"/>
      <c r="F6462" s="280"/>
      <c r="G6462" s="293"/>
    </row>
    <row r="6463" spans="3:7" x14ac:dyDescent="0.2">
      <c r="C6463" s="293"/>
      <c r="D6463" s="280"/>
      <c r="E6463" s="280"/>
      <c r="F6463" s="280"/>
      <c r="G6463" s="293"/>
    </row>
    <row r="6464" spans="3:7" x14ac:dyDescent="0.2">
      <c r="C6464" s="293"/>
      <c r="D6464" s="280"/>
      <c r="E6464" s="280"/>
      <c r="F6464" s="280"/>
      <c r="G6464" s="293"/>
    </row>
    <row r="6465" spans="3:7" x14ac:dyDescent="0.2">
      <c r="C6465" s="293"/>
      <c r="D6465" s="280"/>
      <c r="E6465" s="280"/>
      <c r="F6465" s="280"/>
      <c r="G6465" s="293"/>
    </row>
    <row r="6466" spans="3:7" x14ac:dyDescent="0.2">
      <c r="C6466" s="293"/>
      <c r="D6466" s="280"/>
      <c r="E6466" s="280"/>
      <c r="F6466" s="280"/>
      <c r="G6466" s="293"/>
    </row>
    <row r="6467" spans="3:7" x14ac:dyDescent="0.2">
      <c r="C6467" s="293"/>
      <c r="D6467" s="280"/>
      <c r="E6467" s="280"/>
      <c r="F6467" s="280"/>
      <c r="G6467" s="293"/>
    </row>
    <row r="6468" spans="3:7" x14ac:dyDescent="0.2">
      <c r="C6468" s="293"/>
      <c r="D6468" s="280"/>
      <c r="E6468" s="280"/>
      <c r="F6468" s="280"/>
      <c r="G6468" s="293"/>
    </row>
    <row r="6469" spans="3:7" x14ac:dyDescent="0.2">
      <c r="C6469" s="293"/>
      <c r="D6469" s="280"/>
      <c r="E6469" s="280"/>
      <c r="F6469" s="280"/>
      <c r="G6469" s="293"/>
    </row>
    <row r="6470" spans="3:7" x14ac:dyDescent="0.2">
      <c r="C6470" s="293"/>
      <c r="D6470" s="280"/>
      <c r="E6470" s="280"/>
      <c r="F6470" s="280"/>
      <c r="G6470" s="293"/>
    </row>
    <row r="6471" spans="3:7" x14ac:dyDescent="0.2">
      <c r="C6471" s="293"/>
      <c r="D6471" s="280"/>
      <c r="E6471" s="280"/>
      <c r="F6471" s="280"/>
      <c r="G6471" s="293"/>
    </row>
    <row r="6472" spans="3:7" x14ac:dyDescent="0.2">
      <c r="C6472" s="293"/>
      <c r="D6472" s="280"/>
      <c r="E6472" s="280"/>
      <c r="F6472" s="280"/>
      <c r="G6472" s="293"/>
    </row>
    <row r="6473" spans="3:7" x14ac:dyDescent="0.2">
      <c r="C6473" s="293"/>
      <c r="D6473" s="280"/>
      <c r="E6473" s="280"/>
      <c r="F6473" s="280"/>
      <c r="G6473" s="293"/>
    </row>
    <row r="6474" spans="3:7" x14ac:dyDescent="0.2">
      <c r="C6474" s="293"/>
      <c r="D6474" s="280"/>
      <c r="E6474" s="280"/>
      <c r="F6474" s="280"/>
      <c r="G6474" s="293"/>
    </row>
    <row r="6475" spans="3:7" x14ac:dyDescent="0.2">
      <c r="C6475" s="293"/>
      <c r="D6475" s="280"/>
      <c r="E6475" s="280"/>
      <c r="F6475" s="280"/>
      <c r="G6475" s="293"/>
    </row>
    <row r="6476" spans="3:7" x14ac:dyDescent="0.2">
      <c r="C6476" s="293"/>
      <c r="D6476" s="280"/>
      <c r="E6476" s="280"/>
      <c r="F6476" s="280"/>
      <c r="G6476" s="293"/>
    </row>
    <row r="6477" spans="3:7" x14ac:dyDescent="0.2">
      <c r="C6477" s="293"/>
      <c r="D6477" s="280"/>
      <c r="E6477" s="280"/>
      <c r="F6477" s="280"/>
      <c r="G6477" s="293"/>
    </row>
    <row r="6478" spans="3:7" x14ac:dyDescent="0.2">
      <c r="C6478" s="293"/>
      <c r="D6478" s="280"/>
      <c r="E6478" s="280"/>
      <c r="F6478" s="280"/>
      <c r="G6478" s="293"/>
    </row>
    <row r="6479" spans="3:7" x14ac:dyDescent="0.2">
      <c r="C6479" s="293"/>
      <c r="D6479" s="280"/>
      <c r="E6479" s="280"/>
      <c r="F6479" s="280"/>
      <c r="G6479" s="293"/>
    </row>
    <row r="6480" spans="3:7" x14ac:dyDescent="0.2">
      <c r="C6480" s="293"/>
      <c r="D6480" s="280"/>
      <c r="E6480" s="280"/>
      <c r="F6480" s="280"/>
      <c r="G6480" s="293"/>
    </row>
    <row r="6481" spans="3:7" x14ac:dyDescent="0.2">
      <c r="C6481" s="293"/>
      <c r="D6481" s="280"/>
      <c r="E6481" s="280"/>
      <c r="F6481" s="280"/>
      <c r="G6481" s="293"/>
    </row>
    <row r="6482" spans="3:7" x14ac:dyDescent="0.2">
      <c r="C6482" s="293"/>
      <c r="D6482" s="280"/>
      <c r="E6482" s="280"/>
      <c r="F6482" s="280"/>
      <c r="G6482" s="293"/>
    </row>
    <row r="6483" spans="3:7" x14ac:dyDescent="0.2">
      <c r="C6483" s="293"/>
      <c r="D6483" s="280"/>
      <c r="E6483" s="280"/>
      <c r="F6483" s="280"/>
      <c r="G6483" s="293"/>
    </row>
    <row r="6484" spans="3:7" x14ac:dyDescent="0.2">
      <c r="C6484" s="293"/>
      <c r="D6484" s="280"/>
      <c r="E6484" s="280"/>
      <c r="F6484" s="280"/>
      <c r="G6484" s="293"/>
    </row>
    <row r="6485" spans="3:7" x14ac:dyDescent="0.2">
      <c r="C6485" s="293"/>
      <c r="D6485" s="280"/>
      <c r="E6485" s="280"/>
      <c r="F6485" s="280"/>
      <c r="G6485" s="293"/>
    </row>
    <row r="6486" spans="3:7" x14ac:dyDescent="0.2">
      <c r="C6486" s="293"/>
      <c r="D6486" s="280"/>
      <c r="E6486" s="280"/>
      <c r="F6486" s="280"/>
      <c r="G6486" s="293"/>
    </row>
    <row r="6487" spans="3:7" x14ac:dyDescent="0.2">
      <c r="C6487" s="293"/>
      <c r="D6487" s="280"/>
      <c r="E6487" s="280"/>
      <c r="F6487" s="280"/>
      <c r="G6487" s="293"/>
    </row>
    <row r="6488" spans="3:7" x14ac:dyDescent="0.2">
      <c r="C6488" s="293"/>
      <c r="D6488" s="280"/>
      <c r="E6488" s="280"/>
      <c r="F6488" s="280"/>
      <c r="G6488" s="293"/>
    </row>
    <row r="6489" spans="3:7" x14ac:dyDescent="0.2">
      <c r="C6489" s="293"/>
      <c r="D6489" s="280"/>
      <c r="E6489" s="280"/>
      <c r="F6489" s="280"/>
      <c r="G6489" s="293"/>
    </row>
    <row r="6490" spans="3:7" x14ac:dyDescent="0.2">
      <c r="C6490" s="293"/>
      <c r="D6490" s="280"/>
      <c r="E6490" s="280"/>
      <c r="F6490" s="280"/>
      <c r="G6490" s="293"/>
    </row>
    <row r="6491" spans="3:7" x14ac:dyDescent="0.2">
      <c r="C6491" s="293"/>
      <c r="D6491" s="280"/>
      <c r="E6491" s="280"/>
      <c r="F6491" s="280"/>
      <c r="G6491" s="293"/>
    </row>
    <row r="6492" spans="3:7" x14ac:dyDescent="0.2">
      <c r="C6492" s="293"/>
      <c r="D6492" s="280"/>
      <c r="E6492" s="280"/>
      <c r="F6492" s="280"/>
      <c r="G6492" s="293"/>
    </row>
    <row r="6493" spans="3:7" x14ac:dyDescent="0.2">
      <c r="C6493" s="293"/>
      <c r="D6493" s="280"/>
      <c r="E6493" s="280"/>
      <c r="F6493" s="280"/>
      <c r="G6493" s="293"/>
    </row>
    <row r="6494" spans="3:7" x14ac:dyDescent="0.2">
      <c r="C6494" s="293"/>
      <c r="D6494" s="280"/>
      <c r="E6494" s="280"/>
      <c r="F6494" s="280"/>
      <c r="G6494" s="293"/>
    </row>
    <row r="6495" spans="3:7" x14ac:dyDescent="0.2">
      <c r="C6495" s="293"/>
      <c r="D6495" s="280"/>
      <c r="E6495" s="280"/>
      <c r="F6495" s="280"/>
      <c r="G6495" s="293"/>
    </row>
    <row r="6496" spans="3:7" x14ac:dyDescent="0.2">
      <c r="C6496" s="293"/>
      <c r="D6496" s="280"/>
      <c r="E6496" s="280"/>
      <c r="F6496" s="280"/>
      <c r="G6496" s="293"/>
    </row>
    <row r="6497" spans="3:7" x14ac:dyDescent="0.2">
      <c r="C6497" s="293"/>
      <c r="D6497" s="280"/>
      <c r="E6497" s="280"/>
      <c r="F6497" s="280"/>
      <c r="G6497" s="293"/>
    </row>
    <row r="6498" spans="3:7" x14ac:dyDescent="0.2">
      <c r="C6498" s="293"/>
      <c r="D6498" s="280"/>
      <c r="E6498" s="280"/>
      <c r="F6498" s="280"/>
      <c r="G6498" s="293"/>
    </row>
    <row r="6499" spans="3:7" x14ac:dyDescent="0.2">
      <c r="C6499" s="293"/>
      <c r="D6499" s="280"/>
      <c r="E6499" s="280"/>
      <c r="F6499" s="280"/>
      <c r="G6499" s="293"/>
    </row>
    <row r="6500" spans="3:7" x14ac:dyDescent="0.2">
      <c r="C6500" s="293"/>
      <c r="D6500" s="280"/>
      <c r="E6500" s="280"/>
      <c r="F6500" s="280"/>
      <c r="G6500" s="293"/>
    </row>
    <row r="6501" spans="3:7" x14ac:dyDescent="0.2">
      <c r="C6501" s="293"/>
      <c r="D6501" s="280"/>
      <c r="E6501" s="280"/>
      <c r="F6501" s="280"/>
      <c r="G6501" s="293"/>
    </row>
    <row r="6502" spans="3:7" x14ac:dyDescent="0.2">
      <c r="C6502" s="293"/>
      <c r="D6502" s="280"/>
      <c r="E6502" s="280"/>
      <c r="F6502" s="280"/>
      <c r="G6502" s="293"/>
    </row>
    <row r="6503" spans="3:7" x14ac:dyDescent="0.2">
      <c r="C6503" s="293"/>
      <c r="D6503" s="280"/>
      <c r="E6503" s="280"/>
      <c r="F6503" s="280"/>
      <c r="G6503" s="293"/>
    </row>
    <row r="6504" spans="3:7" x14ac:dyDescent="0.2">
      <c r="C6504" s="293"/>
      <c r="D6504" s="280"/>
      <c r="E6504" s="280"/>
      <c r="F6504" s="280"/>
      <c r="G6504" s="293"/>
    </row>
    <row r="6505" spans="3:7" x14ac:dyDescent="0.2">
      <c r="C6505" s="293"/>
      <c r="D6505" s="280"/>
      <c r="E6505" s="280"/>
      <c r="F6505" s="280"/>
      <c r="G6505" s="293"/>
    </row>
    <row r="6506" spans="3:7" x14ac:dyDescent="0.2">
      <c r="C6506" s="293"/>
      <c r="D6506" s="280"/>
      <c r="E6506" s="280"/>
      <c r="F6506" s="280"/>
      <c r="G6506" s="293"/>
    </row>
    <row r="6507" spans="3:7" x14ac:dyDescent="0.2">
      <c r="C6507" s="293"/>
      <c r="D6507" s="280"/>
      <c r="E6507" s="280"/>
      <c r="F6507" s="280"/>
      <c r="G6507" s="293"/>
    </row>
    <row r="6508" spans="3:7" x14ac:dyDescent="0.2">
      <c r="C6508" s="293"/>
      <c r="D6508" s="280"/>
      <c r="E6508" s="280"/>
      <c r="F6508" s="280"/>
      <c r="G6508" s="293"/>
    </row>
    <row r="6509" spans="3:7" x14ac:dyDescent="0.2">
      <c r="C6509" s="293"/>
      <c r="D6509" s="280"/>
      <c r="E6509" s="280"/>
      <c r="F6509" s="280"/>
      <c r="G6509" s="293"/>
    </row>
    <row r="6510" spans="3:7" x14ac:dyDescent="0.2">
      <c r="C6510" s="293"/>
      <c r="D6510" s="280"/>
      <c r="E6510" s="280"/>
      <c r="F6510" s="280"/>
      <c r="G6510" s="293"/>
    </row>
    <row r="6511" spans="3:7" x14ac:dyDescent="0.2">
      <c r="C6511" s="293"/>
      <c r="D6511" s="280"/>
      <c r="E6511" s="280"/>
      <c r="F6511" s="280"/>
      <c r="G6511" s="293"/>
    </row>
    <row r="6512" spans="3:7" x14ac:dyDescent="0.2">
      <c r="C6512" s="293"/>
      <c r="D6512" s="280"/>
      <c r="E6512" s="280"/>
      <c r="F6512" s="280"/>
      <c r="G6512" s="293"/>
    </row>
    <row r="6513" spans="3:7" x14ac:dyDescent="0.2">
      <c r="C6513" s="293"/>
      <c r="D6513" s="280"/>
      <c r="E6513" s="280"/>
      <c r="F6513" s="280"/>
      <c r="G6513" s="293"/>
    </row>
    <row r="6514" spans="3:7" x14ac:dyDescent="0.2">
      <c r="C6514" s="293"/>
      <c r="D6514" s="280"/>
      <c r="E6514" s="280"/>
      <c r="F6514" s="280"/>
      <c r="G6514" s="293"/>
    </row>
    <row r="6515" spans="3:7" x14ac:dyDescent="0.2">
      <c r="C6515" s="293"/>
      <c r="D6515" s="280"/>
      <c r="E6515" s="280"/>
      <c r="F6515" s="280"/>
      <c r="G6515" s="293"/>
    </row>
    <row r="6516" spans="3:7" x14ac:dyDescent="0.2">
      <c r="C6516" s="293"/>
      <c r="D6516" s="280"/>
      <c r="E6516" s="280"/>
      <c r="F6516" s="280"/>
      <c r="G6516" s="293"/>
    </row>
    <row r="6517" spans="3:7" x14ac:dyDescent="0.2">
      <c r="C6517" s="293"/>
      <c r="D6517" s="280"/>
      <c r="E6517" s="280"/>
      <c r="F6517" s="280"/>
      <c r="G6517" s="293"/>
    </row>
    <row r="6518" spans="3:7" x14ac:dyDescent="0.2">
      <c r="C6518" s="293"/>
      <c r="D6518" s="280"/>
      <c r="E6518" s="280"/>
      <c r="F6518" s="280"/>
      <c r="G6518" s="293"/>
    </row>
    <row r="6519" spans="3:7" x14ac:dyDescent="0.2">
      <c r="C6519" s="293"/>
      <c r="D6519" s="280"/>
      <c r="E6519" s="280"/>
      <c r="F6519" s="280"/>
      <c r="G6519" s="293"/>
    </row>
    <row r="6520" spans="3:7" x14ac:dyDescent="0.2">
      <c r="C6520" s="293"/>
      <c r="D6520" s="280"/>
      <c r="E6520" s="280"/>
      <c r="F6520" s="280"/>
      <c r="G6520" s="293"/>
    </row>
    <row r="6521" spans="3:7" x14ac:dyDescent="0.2">
      <c r="C6521" s="293"/>
      <c r="D6521" s="280"/>
      <c r="E6521" s="280"/>
      <c r="F6521" s="280"/>
      <c r="G6521" s="293"/>
    </row>
    <row r="6522" spans="3:7" x14ac:dyDescent="0.2">
      <c r="C6522" s="293"/>
      <c r="D6522" s="280"/>
      <c r="E6522" s="280"/>
      <c r="F6522" s="280"/>
      <c r="G6522" s="293"/>
    </row>
    <row r="6523" spans="3:7" x14ac:dyDescent="0.2">
      <c r="C6523" s="293"/>
      <c r="D6523" s="280"/>
      <c r="E6523" s="280"/>
      <c r="F6523" s="280"/>
      <c r="G6523" s="293"/>
    </row>
    <row r="6524" spans="3:7" x14ac:dyDescent="0.2">
      <c r="C6524" s="293"/>
      <c r="D6524" s="280"/>
      <c r="E6524" s="280"/>
      <c r="F6524" s="280"/>
      <c r="G6524" s="293"/>
    </row>
    <row r="6525" spans="3:7" x14ac:dyDescent="0.2">
      <c r="C6525" s="293"/>
      <c r="D6525" s="280"/>
      <c r="E6525" s="280"/>
      <c r="F6525" s="280"/>
      <c r="G6525" s="293"/>
    </row>
    <row r="6526" spans="3:7" x14ac:dyDescent="0.2">
      <c r="C6526" s="293"/>
      <c r="D6526" s="280"/>
      <c r="E6526" s="280"/>
      <c r="F6526" s="280"/>
      <c r="G6526" s="293"/>
    </row>
    <row r="6527" spans="3:7" x14ac:dyDescent="0.2">
      <c r="C6527" s="293"/>
      <c r="D6527" s="280"/>
      <c r="E6527" s="280"/>
      <c r="F6527" s="280"/>
      <c r="G6527" s="293"/>
    </row>
    <row r="6528" spans="3:7" x14ac:dyDescent="0.2">
      <c r="C6528" s="293"/>
      <c r="D6528" s="280"/>
      <c r="E6528" s="280"/>
      <c r="F6528" s="280"/>
      <c r="G6528" s="293"/>
    </row>
    <row r="6529" spans="3:7" x14ac:dyDescent="0.2">
      <c r="C6529" s="293"/>
      <c r="D6529" s="280"/>
      <c r="E6529" s="280"/>
      <c r="F6529" s="280"/>
      <c r="G6529" s="293"/>
    </row>
    <row r="6530" spans="3:7" x14ac:dyDescent="0.2">
      <c r="C6530" s="293"/>
      <c r="D6530" s="280"/>
      <c r="E6530" s="280"/>
      <c r="F6530" s="280"/>
      <c r="G6530" s="293"/>
    </row>
    <row r="6531" spans="3:7" x14ac:dyDescent="0.2">
      <c r="C6531" s="293"/>
      <c r="D6531" s="280"/>
      <c r="E6531" s="280"/>
      <c r="F6531" s="280"/>
      <c r="G6531" s="293"/>
    </row>
    <row r="6532" spans="3:7" x14ac:dyDescent="0.2">
      <c r="C6532" s="293"/>
      <c r="D6532" s="280"/>
      <c r="E6532" s="280"/>
      <c r="F6532" s="280"/>
      <c r="G6532" s="293"/>
    </row>
    <row r="6533" spans="3:7" x14ac:dyDescent="0.2">
      <c r="C6533" s="293"/>
      <c r="D6533" s="280"/>
      <c r="E6533" s="280"/>
      <c r="F6533" s="280"/>
      <c r="G6533" s="293"/>
    </row>
    <row r="6534" spans="3:7" x14ac:dyDescent="0.2">
      <c r="C6534" s="293"/>
      <c r="D6534" s="280"/>
      <c r="E6534" s="280"/>
      <c r="F6534" s="280"/>
      <c r="G6534" s="293"/>
    </row>
    <row r="6535" spans="3:7" x14ac:dyDescent="0.2">
      <c r="C6535" s="293"/>
      <c r="D6535" s="280"/>
      <c r="E6535" s="280"/>
      <c r="F6535" s="280"/>
      <c r="G6535" s="293"/>
    </row>
    <row r="6536" spans="3:7" x14ac:dyDescent="0.2">
      <c r="C6536" s="293"/>
      <c r="D6536" s="280"/>
      <c r="E6536" s="280"/>
      <c r="F6536" s="280"/>
      <c r="G6536" s="293"/>
    </row>
    <row r="6537" spans="3:7" x14ac:dyDescent="0.2">
      <c r="C6537" s="293"/>
      <c r="D6537" s="280"/>
      <c r="E6537" s="280"/>
      <c r="F6537" s="280"/>
      <c r="G6537" s="293"/>
    </row>
    <row r="6538" spans="3:7" x14ac:dyDescent="0.2">
      <c r="C6538" s="293"/>
      <c r="D6538" s="280"/>
      <c r="E6538" s="280"/>
      <c r="F6538" s="280"/>
      <c r="G6538" s="293"/>
    </row>
    <row r="6539" spans="3:7" x14ac:dyDescent="0.2">
      <c r="C6539" s="293"/>
      <c r="D6539" s="280"/>
      <c r="E6539" s="280"/>
      <c r="F6539" s="280"/>
      <c r="G6539" s="293"/>
    </row>
    <row r="6540" spans="3:7" x14ac:dyDescent="0.2">
      <c r="C6540" s="293"/>
      <c r="D6540" s="280"/>
      <c r="E6540" s="280"/>
      <c r="F6540" s="280"/>
      <c r="G6540" s="293"/>
    </row>
    <row r="6541" spans="3:7" x14ac:dyDescent="0.2">
      <c r="C6541" s="293"/>
      <c r="D6541" s="280"/>
      <c r="E6541" s="280"/>
      <c r="F6541" s="280"/>
      <c r="G6541" s="293"/>
    </row>
    <row r="6542" spans="3:7" x14ac:dyDescent="0.2">
      <c r="C6542" s="293"/>
      <c r="D6542" s="280"/>
      <c r="E6542" s="280"/>
      <c r="F6542" s="280"/>
      <c r="G6542" s="293"/>
    </row>
    <row r="6543" spans="3:7" x14ac:dyDescent="0.2">
      <c r="C6543" s="293"/>
      <c r="D6543" s="280"/>
      <c r="E6543" s="280"/>
      <c r="F6543" s="280"/>
      <c r="G6543" s="293"/>
    </row>
    <row r="6544" spans="3:7" x14ac:dyDescent="0.2">
      <c r="C6544" s="293"/>
      <c r="D6544" s="280"/>
      <c r="E6544" s="280"/>
      <c r="F6544" s="280"/>
      <c r="G6544" s="293"/>
    </row>
    <row r="6545" spans="3:7" x14ac:dyDescent="0.2">
      <c r="C6545" s="293"/>
      <c r="D6545" s="280"/>
      <c r="E6545" s="280"/>
      <c r="F6545" s="280"/>
      <c r="G6545" s="293"/>
    </row>
    <row r="6546" spans="3:7" x14ac:dyDescent="0.2">
      <c r="C6546" s="293"/>
      <c r="D6546" s="280"/>
      <c r="E6546" s="280"/>
      <c r="F6546" s="280"/>
      <c r="G6546" s="293"/>
    </row>
    <row r="6547" spans="3:7" x14ac:dyDescent="0.2">
      <c r="C6547" s="293"/>
      <c r="D6547" s="280"/>
      <c r="E6547" s="280"/>
      <c r="F6547" s="280"/>
      <c r="G6547" s="293"/>
    </row>
    <row r="6548" spans="3:7" x14ac:dyDescent="0.2">
      <c r="C6548" s="293"/>
      <c r="D6548" s="280"/>
      <c r="E6548" s="280"/>
      <c r="F6548" s="280"/>
      <c r="G6548" s="293"/>
    </row>
    <row r="6549" spans="3:7" x14ac:dyDescent="0.2">
      <c r="C6549" s="293"/>
      <c r="D6549" s="280"/>
      <c r="E6549" s="280"/>
      <c r="F6549" s="280"/>
      <c r="G6549" s="293"/>
    </row>
    <row r="6550" spans="3:7" x14ac:dyDescent="0.2">
      <c r="C6550" s="293"/>
      <c r="D6550" s="280"/>
      <c r="E6550" s="280"/>
      <c r="F6550" s="280"/>
      <c r="G6550" s="293"/>
    </row>
    <row r="6551" spans="3:7" x14ac:dyDescent="0.2">
      <c r="C6551" s="293"/>
      <c r="D6551" s="280"/>
      <c r="E6551" s="280"/>
      <c r="F6551" s="280"/>
      <c r="G6551" s="293"/>
    </row>
    <row r="6552" spans="3:7" x14ac:dyDescent="0.2">
      <c r="C6552" s="293"/>
      <c r="D6552" s="280"/>
      <c r="E6552" s="280"/>
      <c r="F6552" s="280"/>
      <c r="G6552" s="293"/>
    </row>
    <row r="6553" spans="3:7" x14ac:dyDescent="0.2">
      <c r="C6553" s="293"/>
      <c r="D6553" s="280"/>
      <c r="E6553" s="280"/>
      <c r="F6553" s="280"/>
      <c r="G6553" s="293"/>
    </row>
    <row r="6554" spans="3:7" x14ac:dyDescent="0.2">
      <c r="C6554" s="293"/>
      <c r="D6554" s="280"/>
      <c r="E6554" s="280"/>
      <c r="F6554" s="280"/>
      <c r="G6554" s="293"/>
    </row>
    <row r="6555" spans="3:7" x14ac:dyDescent="0.2">
      <c r="C6555" s="293"/>
      <c r="D6555" s="280"/>
      <c r="E6555" s="280"/>
      <c r="F6555" s="280"/>
      <c r="G6555" s="293"/>
    </row>
    <row r="6556" spans="3:7" x14ac:dyDescent="0.2">
      <c r="C6556" s="293"/>
      <c r="D6556" s="280"/>
      <c r="E6556" s="280"/>
      <c r="F6556" s="280"/>
      <c r="G6556" s="293"/>
    </row>
    <row r="6557" spans="3:7" x14ac:dyDescent="0.2">
      <c r="C6557" s="293"/>
      <c r="D6557" s="280"/>
      <c r="E6557" s="280"/>
      <c r="F6557" s="280"/>
      <c r="G6557" s="293"/>
    </row>
    <row r="6558" spans="3:7" x14ac:dyDescent="0.2">
      <c r="C6558" s="293"/>
      <c r="D6558" s="280"/>
      <c r="E6558" s="280"/>
      <c r="F6558" s="280"/>
      <c r="G6558" s="293"/>
    </row>
    <row r="6559" spans="3:7" x14ac:dyDescent="0.2">
      <c r="C6559" s="293"/>
      <c r="D6559" s="280"/>
      <c r="E6559" s="280"/>
      <c r="F6559" s="280"/>
      <c r="G6559" s="293"/>
    </row>
    <row r="6560" spans="3:7" x14ac:dyDescent="0.2">
      <c r="C6560" s="293"/>
      <c r="D6560" s="280"/>
      <c r="E6560" s="280"/>
      <c r="F6560" s="280"/>
      <c r="G6560" s="293"/>
    </row>
    <row r="6561" spans="3:7" x14ac:dyDescent="0.2">
      <c r="C6561" s="293"/>
      <c r="D6561" s="280"/>
      <c r="E6561" s="280"/>
      <c r="F6561" s="280"/>
      <c r="G6561" s="293"/>
    </row>
    <row r="6562" spans="3:7" x14ac:dyDescent="0.2">
      <c r="C6562" s="293"/>
      <c r="D6562" s="280"/>
      <c r="E6562" s="280"/>
      <c r="F6562" s="280"/>
      <c r="G6562" s="293"/>
    </row>
    <row r="6563" spans="3:7" x14ac:dyDescent="0.2">
      <c r="C6563" s="293"/>
      <c r="D6563" s="280"/>
      <c r="E6563" s="280"/>
      <c r="F6563" s="280"/>
      <c r="G6563" s="293"/>
    </row>
    <row r="6564" spans="3:7" x14ac:dyDescent="0.2">
      <c r="C6564" s="293"/>
      <c r="D6564" s="280"/>
      <c r="E6564" s="280"/>
      <c r="F6564" s="280"/>
      <c r="G6564" s="293"/>
    </row>
    <row r="6565" spans="3:7" x14ac:dyDescent="0.2">
      <c r="C6565" s="293"/>
      <c r="D6565" s="280"/>
      <c r="E6565" s="280"/>
      <c r="F6565" s="280"/>
      <c r="G6565" s="293"/>
    </row>
    <row r="6566" spans="3:7" x14ac:dyDescent="0.2">
      <c r="C6566" s="293"/>
      <c r="D6566" s="280"/>
      <c r="E6566" s="280"/>
      <c r="F6566" s="280"/>
      <c r="G6566" s="293"/>
    </row>
    <row r="6567" spans="3:7" x14ac:dyDescent="0.2">
      <c r="C6567" s="293"/>
      <c r="D6567" s="280"/>
      <c r="E6567" s="280"/>
      <c r="F6567" s="280"/>
      <c r="G6567" s="293"/>
    </row>
    <row r="6568" spans="3:7" x14ac:dyDescent="0.2">
      <c r="C6568" s="293"/>
      <c r="D6568" s="280"/>
      <c r="E6568" s="280"/>
      <c r="F6568" s="280"/>
      <c r="G6568" s="293"/>
    </row>
    <row r="6569" spans="3:7" x14ac:dyDescent="0.2">
      <c r="C6569" s="293"/>
      <c r="D6569" s="280"/>
      <c r="E6569" s="280"/>
      <c r="F6569" s="280"/>
      <c r="G6569" s="293"/>
    </row>
    <row r="6570" spans="3:7" x14ac:dyDescent="0.2">
      <c r="C6570" s="293"/>
      <c r="D6570" s="280"/>
      <c r="E6570" s="280"/>
      <c r="F6570" s="280"/>
      <c r="G6570" s="293"/>
    </row>
    <row r="6571" spans="3:7" x14ac:dyDescent="0.2">
      <c r="C6571" s="293"/>
      <c r="D6571" s="280"/>
      <c r="E6571" s="280"/>
      <c r="F6571" s="280"/>
      <c r="G6571" s="293"/>
    </row>
    <row r="6572" spans="3:7" x14ac:dyDescent="0.2">
      <c r="C6572" s="293"/>
      <c r="D6572" s="280"/>
      <c r="E6572" s="280"/>
      <c r="F6572" s="280"/>
      <c r="G6572" s="293"/>
    </row>
    <row r="6573" spans="3:7" x14ac:dyDescent="0.2">
      <c r="C6573" s="293"/>
      <c r="D6573" s="280"/>
      <c r="E6573" s="280"/>
      <c r="F6573" s="280"/>
      <c r="G6573" s="293"/>
    </row>
    <row r="6574" spans="3:7" x14ac:dyDescent="0.2">
      <c r="C6574" s="293"/>
      <c r="D6574" s="280"/>
      <c r="E6574" s="280"/>
      <c r="F6574" s="280"/>
      <c r="G6574" s="293"/>
    </row>
    <row r="6575" spans="3:7" x14ac:dyDescent="0.2">
      <c r="C6575" s="293"/>
      <c r="D6575" s="280"/>
      <c r="E6575" s="280"/>
      <c r="F6575" s="280"/>
      <c r="G6575" s="293"/>
    </row>
    <row r="6576" spans="3:7" x14ac:dyDescent="0.2">
      <c r="C6576" s="293"/>
      <c r="D6576" s="280"/>
      <c r="E6576" s="280"/>
      <c r="F6576" s="280"/>
      <c r="G6576" s="293"/>
    </row>
    <row r="6577" spans="3:7" x14ac:dyDescent="0.2">
      <c r="C6577" s="293"/>
      <c r="D6577" s="280"/>
      <c r="E6577" s="280"/>
      <c r="F6577" s="280"/>
      <c r="G6577" s="293"/>
    </row>
    <row r="6578" spans="3:7" x14ac:dyDescent="0.2">
      <c r="C6578" s="293"/>
      <c r="D6578" s="280"/>
      <c r="E6578" s="280"/>
      <c r="F6578" s="280"/>
      <c r="G6578" s="293"/>
    </row>
    <row r="6579" spans="3:7" x14ac:dyDescent="0.2">
      <c r="C6579" s="293"/>
      <c r="D6579" s="280"/>
      <c r="E6579" s="280"/>
      <c r="F6579" s="280"/>
      <c r="G6579" s="293"/>
    </row>
    <row r="6580" spans="3:7" x14ac:dyDescent="0.2">
      <c r="C6580" s="293"/>
      <c r="D6580" s="280"/>
      <c r="E6580" s="280"/>
      <c r="F6580" s="280"/>
      <c r="G6580" s="293"/>
    </row>
    <row r="6581" spans="3:7" x14ac:dyDescent="0.2">
      <c r="C6581" s="293"/>
      <c r="D6581" s="280"/>
      <c r="E6581" s="280"/>
      <c r="F6581" s="280"/>
      <c r="G6581" s="293"/>
    </row>
    <row r="6582" spans="3:7" x14ac:dyDescent="0.2">
      <c r="C6582" s="293"/>
      <c r="D6582" s="280"/>
      <c r="E6582" s="280"/>
      <c r="F6582" s="280"/>
      <c r="G6582" s="293"/>
    </row>
    <row r="6583" spans="3:7" x14ac:dyDescent="0.2">
      <c r="C6583" s="293"/>
      <c r="D6583" s="280"/>
      <c r="E6583" s="280"/>
      <c r="F6583" s="280"/>
      <c r="G6583" s="293"/>
    </row>
    <row r="6584" spans="3:7" x14ac:dyDescent="0.2">
      <c r="C6584" s="293"/>
      <c r="D6584" s="280"/>
      <c r="E6584" s="280"/>
      <c r="F6584" s="280"/>
      <c r="G6584" s="293"/>
    </row>
    <row r="6585" spans="3:7" x14ac:dyDescent="0.2">
      <c r="C6585" s="293"/>
      <c r="D6585" s="280"/>
      <c r="E6585" s="280"/>
      <c r="F6585" s="280"/>
      <c r="G6585" s="293"/>
    </row>
    <row r="6586" spans="3:7" x14ac:dyDescent="0.2">
      <c r="C6586" s="293"/>
      <c r="D6586" s="280"/>
      <c r="E6586" s="280"/>
      <c r="F6586" s="280"/>
      <c r="G6586" s="293"/>
    </row>
    <row r="6587" spans="3:7" x14ac:dyDescent="0.2">
      <c r="C6587" s="293"/>
      <c r="D6587" s="280"/>
      <c r="E6587" s="280"/>
      <c r="F6587" s="280"/>
      <c r="G6587" s="293"/>
    </row>
    <row r="6588" spans="3:7" x14ac:dyDescent="0.2">
      <c r="C6588" s="293"/>
      <c r="D6588" s="280"/>
      <c r="E6588" s="280"/>
      <c r="F6588" s="280"/>
      <c r="G6588" s="293"/>
    </row>
    <row r="6589" spans="3:7" x14ac:dyDescent="0.2">
      <c r="C6589" s="293"/>
      <c r="D6589" s="280"/>
      <c r="E6589" s="280"/>
      <c r="F6589" s="280"/>
      <c r="G6589" s="293"/>
    </row>
    <row r="6590" spans="3:7" x14ac:dyDescent="0.2">
      <c r="C6590" s="293"/>
      <c r="D6590" s="280"/>
      <c r="E6590" s="280"/>
      <c r="F6590" s="280"/>
      <c r="G6590" s="293"/>
    </row>
    <row r="6591" spans="3:7" x14ac:dyDescent="0.2">
      <c r="C6591" s="293"/>
      <c r="D6591" s="280"/>
      <c r="E6591" s="280"/>
      <c r="F6591" s="280"/>
      <c r="G6591" s="293"/>
    </row>
    <row r="6592" spans="3:7" x14ac:dyDescent="0.2">
      <c r="C6592" s="293"/>
      <c r="D6592" s="280"/>
      <c r="E6592" s="280"/>
      <c r="F6592" s="280"/>
      <c r="G6592" s="293"/>
    </row>
    <row r="6593" spans="3:7" x14ac:dyDescent="0.2">
      <c r="C6593" s="293"/>
      <c r="D6593" s="280"/>
      <c r="E6593" s="280"/>
      <c r="F6593" s="280"/>
      <c r="G6593" s="293"/>
    </row>
    <row r="6594" spans="3:7" x14ac:dyDescent="0.2">
      <c r="C6594" s="293"/>
      <c r="D6594" s="280"/>
      <c r="E6594" s="280"/>
      <c r="F6594" s="280"/>
      <c r="G6594" s="293"/>
    </row>
    <row r="6595" spans="3:7" x14ac:dyDescent="0.2">
      <c r="C6595" s="293"/>
      <c r="D6595" s="280"/>
      <c r="E6595" s="280"/>
      <c r="F6595" s="280"/>
      <c r="G6595" s="293"/>
    </row>
    <row r="6596" spans="3:7" x14ac:dyDescent="0.2">
      <c r="C6596" s="293"/>
      <c r="D6596" s="280"/>
      <c r="E6596" s="280"/>
      <c r="F6596" s="280"/>
      <c r="G6596" s="293"/>
    </row>
    <row r="6597" spans="3:7" x14ac:dyDescent="0.2">
      <c r="C6597" s="293"/>
      <c r="D6597" s="280"/>
      <c r="E6597" s="280"/>
      <c r="F6597" s="280"/>
      <c r="G6597" s="293"/>
    </row>
    <row r="6598" spans="3:7" x14ac:dyDescent="0.2">
      <c r="C6598" s="293"/>
      <c r="D6598" s="280"/>
      <c r="E6598" s="280"/>
      <c r="F6598" s="280"/>
      <c r="G6598" s="293"/>
    </row>
    <row r="6599" spans="3:7" x14ac:dyDescent="0.2">
      <c r="C6599" s="293"/>
      <c r="D6599" s="280"/>
      <c r="E6599" s="280"/>
      <c r="F6599" s="280"/>
      <c r="G6599" s="293"/>
    </row>
    <row r="6600" spans="3:7" x14ac:dyDescent="0.2">
      <c r="C6600" s="293"/>
      <c r="D6600" s="280"/>
      <c r="E6600" s="280"/>
      <c r="F6600" s="280"/>
      <c r="G6600" s="293"/>
    </row>
    <row r="6601" spans="3:7" x14ac:dyDescent="0.2">
      <c r="C6601" s="293"/>
      <c r="D6601" s="280"/>
      <c r="E6601" s="280"/>
      <c r="F6601" s="280"/>
      <c r="G6601" s="293"/>
    </row>
    <row r="6602" spans="3:7" x14ac:dyDescent="0.2">
      <c r="C6602" s="293"/>
      <c r="D6602" s="280"/>
      <c r="E6602" s="280"/>
      <c r="F6602" s="280"/>
      <c r="G6602" s="293"/>
    </row>
    <row r="6603" spans="3:7" x14ac:dyDescent="0.2">
      <c r="C6603" s="293"/>
      <c r="D6603" s="280"/>
      <c r="E6603" s="280"/>
      <c r="F6603" s="280"/>
      <c r="G6603" s="293"/>
    </row>
    <row r="6604" spans="3:7" x14ac:dyDescent="0.2">
      <c r="C6604" s="293"/>
      <c r="D6604" s="280"/>
      <c r="E6604" s="280"/>
      <c r="F6604" s="280"/>
      <c r="G6604" s="293"/>
    </row>
    <row r="6605" spans="3:7" x14ac:dyDescent="0.2">
      <c r="C6605" s="293"/>
      <c r="D6605" s="280"/>
      <c r="E6605" s="280"/>
      <c r="F6605" s="280"/>
      <c r="G6605" s="293"/>
    </row>
    <row r="6606" spans="3:7" x14ac:dyDescent="0.2">
      <c r="C6606" s="293"/>
      <c r="D6606" s="280"/>
      <c r="E6606" s="280"/>
      <c r="F6606" s="280"/>
      <c r="G6606" s="293"/>
    </row>
    <row r="6607" spans="3:7" x14ac:dyDescent="0.2">
      <c r="C6607" s="293"/>
      <c r="D6607" s="280"/>
      <c r="E6607" s="280"/>
      <c r="F6607" s="280"/>
      <c r="G6607" s="293"/>
    </row>
    <row r="6608" spans="3:7" x14ac:dyDescent="0.2">
      <c r="C6608" s="293"/>
      <c r="D6608" s="280"/>
      <c r="E6608" s="280"/>
      <c r="F6608" s="280"/>
      <c r="G6608" s="293"/>
    </row>
    <row r="6609" spans="3:7" x14ac:dyDescent="0.2">
      <c r="C6609" s="293"/>
      <c r="D6609" s="280"/>
      <c r="E6609" s="280"/>
      <c r="F6609" s="280"/>
      <c r="G6609" s="293"/>
    </row>
    <row r="6610" spans="3:7" x14ac:dyDescent="0.2">
      <c r="C6610" s="293"/>
      <c r="D6610" s="280"/>
      <c r="E6610" s="280"/>
      <c r="F6610" s="280"/>
      <c r="G6610" s="293"/>
    </row>
    <row r="6611" spans="3:7" x14ac:dyDescent="0.2">
      <c r="C6611" s="293"/>
      <c r="D6611" s="280"/>
      <c r="E6611" s="280"/>
      <c r="F6611" s="280"/>
      <c r="G6611" s="293"/>
    </row>
    <row r="6612" spans="3:7" x14ac:dyDescent="0.2">
      <c r="C6612" s="293"/>
      <c r="D6612" s="280"/>
      <c r="E6612" s="280"/>
      <c r="F6612" s="280"/>
      <c r="G6612" s="293"/>
    </row>
    <row r="6613" spans="3:7" x14ac:dyDescent="0.2">
      <c r="C6613" s="293"/>
      <c r="D6613" s="280"/>
      <c r="E6613" s="280"/>
      <c r="F6613" s="280"/>
      <c r="G6613" s="293"/>
    </row>
    <row r="6614" spans="3:7" x14ac:dyDescent="0.2">
      <c r="C6614" s="293"/>
      <c r="D6614" s="280"/>
      <c r="E6614" s="280"/>
      <c r="F6614" s="280"/>
      <c r="G6614" s="293"/>
    </row>
    <row r="6615" spans="3:7" x14ac:dyDescent="0.2">
      <c r="C6615" s="293"/>
      <c r="D6615" s="280"/>
      <c r="E6615" s="280"/>
      <c r="F6615" s="280"/>
      <c r="G6615" s="293"/>
    </row>
    <row r="6616" spans="3:7" x14ac:dyDescent="0.2">
      <c r="C6616" s="293"/>
      <c r="D6616" s="280"/>
      <c r="E6616" s="280"/>
      <c r="F6616" s="280"/>
      <c r="G6616" s="293"/>
    </row>
    <row r="6617" spans="3:7" x14ac:dyDescent="0.2">
      <c r="C6617" s="293"/>
      <c r="D6617" s="280"/>
      <c r="E6617" s="280"/>
      <c r="F6617" s="280"/>
      <c r="G6617" s="293"/>
    </row>
    <row r="6618" spans="3:7" x14ac:dyDescent="0.2">
      <c r="C6618" s="293"/>
      <c r="D6618" s="280"/>
      <c r="E6618" s="280"/>
      <c r="F6618" s="280"/>
      <c r="G6618" s="293"/>
    </row>
    <row r="6619" spans="3:7" x14ac:dyDescent="0.2">
      <c r="C6619" s="293"/>
      <c r="D6619" s="280"/>
      <c r="E6619" s="280"/>
      <c r="F6619" s="280"/>
      <c r="G6619" s="293"/>
    </row>
    <row r="6620" spans="3:7" x14ac:dyDescent="0.2">
      <c r="C6620" s="293"/>
      <c r="D6620" s="280"/>
      <c r="E6620" s="280"/>
      <c r="F6620" s="280"/>
      <c r="G6620" s="293"/>
    </row>
    <row r="6621" spans="3:7" x14ac:dyDescent="0.2">
      <c r="C6621" s="293"/>
      <c r="D6621" s="280"/>
      <c r="E6621" s="280"/>
      <c r="F6621" s="280"/>
      <c r="G6621" s="293"/>
    </row>
    <row r="6622" spans="3:7" x14ac:dyDescent="0.2">
      <c r="C6622" s="293"/>
      <c r="D6622" s="280"/>
      <c r="E6622" s="280"/>
      <c r="F6622" s="280"/>
      <c r="G6622" s="293"/>
    </row>
    <row r="6623" spans="3:7" x14ac:dyDescent="0.2">
      <c r="C6623" s="293"/>
      <c r="D6623" s="280"/>
      <c r="E6623" s="280"/>
      <c r="F6623" s="280"/>
      <c r="G6623" s="293"/>
    </row>
    <row r="6624" spans="3:7" x14ac:dyDescent="0.2">
      <c r="C6624" s="293"/>
      <c r="D6624" s="280"/>
      <c r="E6624" s="280"/>
      <c r="F6624" s="280"/>
      <c r="G6624" s="293"/>
    </row>
    <row r="6625" spans="3:7" x14ac:dyDescent="0.2">
      <c r="C6625" s="293"/>
      <c r="D6625" s="280"/>
      <c r="E6625" s="280"/>
      <c r="F6625" s="280"/>
      <c r="G6625" s="293"/>
    </row>
    <row r="6626" spans="3:7" x14ac:dyDescent="0.2">
      <c r="C6626" s="293"/>
      <c r="D6626" s="280"/>
      <c r="E6626" s="280"/>
      <c r="F6626" s="280"/>
      <c r="G6626" s="293"/>
    </row>
    <row r="6627" spans="3:7" x14ac:dyDescent="0.2">
      <c r="C6627" s="293"/>
      <c r="D6627" s="280"/>
      <c r="E6627" s="280"/>
      <c r="F6627" s="280"/>
      <c r="G6627" s="293"/>
    </row>
    <row r="6628" spans="3:7" x14ac:dyDescent="0.2">
      <c r="C6628" s="293"/>
      <c r="D6628" s="280"/>
      <c r="E6628" s="280"/>
      <c r="F6628" s="280"/>
      <c r="G6628" s="293"/>
    </row>
    <row r="6629" spans="3:7" x14ac:dyDescent="0.2">
      <c r="C6629" s="293"/>
      <c r="D6629" s="280"/>
      <c r="E6629" s="280"/>
      <c r="F6629" s="280"/>
      <c r="G6629" s="293"/>
    </row>
    <row r="6630" spans="3:7" x14ac:dyDescent="0.2">
      <c r="C6630" s="293"/>
      <c r="D6630" s="280"/>
      <c r="E6630" s="280"/>
      <c r="F6630" s="280"/>
      <c r="G6630" s="293"/>
    </row>
    <row r="6631" spans="3:7" x14ac:dyDescent="0.2">
      <c r="C6631" s="293"/>
      <c r="D6631" s="280"/>
      <c r="E6631" s="280"/>
      <c r="F6631" s="280"/>
      <c r="G6631" s="293"/>
    </row>
    <row r="6632" spans="3:7" x14ac:dyDescent="0.2">
      <c r="C6632" s="293"/>
      <c r="D6632" s="280"/>
      <c r="E6632" s="280"/>
      <c r="F6632" s="280"/>
      <c r="G6632" s="293"/>
    </row>
    <row r="6633" spans="3:7" x14ac:dyDescent="0.2">
      <c r="C6633" s="293"/>
      <c r="D6633" s="280"/>
      <c r="E6633" s="280"/>
      <c r="F6633" s="280"/>
      <c r="G6633" s="293"/>
    </row>
    <row r="6634" spans="3:7" x14ac:dyDescent="0.2">
      <c r="C6634" s="293"/>
      <c r="D6634" s="280"/>
      <c r="E6634" s="280"/>
      <c r="F6634" s="280"/>
      <c r="G6634" s="293"/>
    </row>
    <row r="6635" spans="3:7" x14ac:dyDescent="0.2">
      <c r="C6635" s="293"/>
      <c r="D6635" s="280"/>
      <c r="E6635" s="280"/>
      <c r="F6635" s="280"/>
      <c r="G6635" s="293"/>
    </row>
    <row r="6636" spans="3:7" x14ac:dyDescent="0.2">
      <c r="C6636" s="293"/>
      <c r="D6636" s="280"/>
      <c r="E6636" s="280"/>
      <c r="F6636" s="280"/>
      <c r="G6636" s="293"/>
    </row>
    <row r="6637" spans="3:7" x14ac:dyDescent="0.2">
      <c r="C6637" s="293"/>
      <c r="D6637" s="280"/>
      <c r="E6637" s="280"/>
      <c r="F6637" s="280"/>
      <c r="G6637" s="293"/>
    </row>
    <row r="6638" spans="3:7" x14ac:dyDescent="0.2">
      <c r="C6638" s="293"/>
      <c r="D6638" s="280"/>
      <c r="E6638" s="280"/>
      <c r="F6638" s="280"/>
      <c r="G6638" s="293"/>
    </row>
    <row r="6639" spans="3:7" x14ac:dyDescent="0.2">
      <c r="C6639" s="293"/>
      <c r="D6639" s="280"/>
      <c r="E6639" s="280"/>
      <c r="F6639" s="280"/>
      <c r="G6639" s="293"/>
    </row>
    <row r="6640" spans="3:7" x14ac:dyDescent="0.2">
      <c r="C6640" s="293"/>
      <c r="D6640" s="280"/>
      <c r="E6640" s="280"/>
      <c r="F6640" s="280"/>
      <c r="G6640" s="293"/>
    </row>
    <row r="6641" spans="3:7" x14ac:dyDescent="0.2">
      <c r="C6641" s="293"/>
      <c r="D6641" s="280"/>
      <c r="E6641" s="280"/>
      <c r="F6641" s="280"/>
      <c r="G6641" s="293"/>
    </row>
    <row r="6642" spans="3:7" x14ac:dyDescent="0.2">
      <c r="C6642" s="293"/>
      <c r="D6642" s="280"/>
      <c r="E6642" s="280"/>
      <c r="F6642" s="280"/>
      <c r="G6642" s="293"/>
    </row>
    <row r="6643" spans="3:7" x14ac:dyDescent="0.2">
      <c r="C6643" s="293"/>
      <c r="D6643" s="280"/>
      <c r="E6643" s="280"/>
      <c r="F6643" s="280"/>
      <c r="G6643" s="293"/>
    </row>
    <row r="6644" spans="3:7" x14ac:dyDescent="0.2">
      <c r="C6644" s="293"/>
      <c r="D6644" s="280"/>
      <c r="E6644" s="280"/>
      <c r="F6644" s="280"/>
      <c r="G6644" s="293"/>
    </row>
    <row r="6645" spans="3:7" x14ac:dyDescent="0.2">
      <c r="C6645" s="293"/>
      <c r="D6645" s="280"/>
      <c r="E6645" s="280"/>
      <c r="F6645" s="280"/>
      <c r="G6645" s="293"/>
    </row>
    <row r="6646" spans="3:7" x14ac:dyDescent="0.2">
      <c r="C6646" s="293"/>
      <c r="D6646" s="280"/>
      <c r="E6646" s="280"/>
      <c r="F6646" s="280"/>
      <c r="G6646" s="293"/>
    </row>
    <row r="6647" spans="3:7" x14ac:dyDescent="0.2">
      <c r="C6647" s="293"/>
      <c r="D6647" s="280"/>
      <c r="E6647" s="280"/>
      <c r="F6647" s="280"/>
      <c r="G6647" s="293"/>
    </row>
    <row r="6648" spans="3:7" x14ac:dyDescent="0.2">
      <c r="C6648" s="293"/>
      <c r="D6648" s="280"/>
      <c r="E6648" s="280"/>
      <c r="F6648" s="280"/>
      <c r="G6648" s="293"/>
    </row>
    <row r="6649" spans="3:7" x14ac:dyDescent="0.2">
      <c r="C6649" s="293"/>
      <c r="D6649" s="280"/>
      <c r="E6649" s="280"/>
      <c r="F6649" s="280"/>
      <c r="G6649" s="293"/>
    </row>
    <row r="6650" spans="3:7" x14ac:dyDescent="0.2">
      <c r="C6650" s="293"/>
      <c r="D6650" s="280"/>
      <c r="E6650" s="280"/>
      <c r="F6650" s="280"/>
      <c r="G6650" s="293"/>
    </row>
    <row r="6651" spans="3:7" x14ac:dyDescent="0.2">
      <c r="C6651" s="293"/>
      <c r="D6651" s="280"/>
      <c r="E6651" s="280"/>
      <c r="F6651" s="280"/>
      <c r="G6651" s="293"/>
    </row>
    <row r="6652" spans="3:7" x14ac:dyDescent="0.2">
      <c r="C6652" s="293"/>
      <c r="D6652" s="280"/>
      <c r="E6652" s="280"/>
      <c r="F6652" s="280"/>
      <c r="G6652" s="293"/>
    </row>
    <row r="6653" spans="3:7" x14ac:dyDescent="0.2">
      <c r="C6653" s="293"/>
      <c r="D6653" s="280"/>
      <c r="E6653" s="280"/>
      <c r="F6653" s="280"/>
      <c r="G6653" s="293"/>
    </row>
    <row r="6654" spans="3:7" x14ac:dyDescent="0.2">
      <c r="C6654" s="293"/>
      <c r="D6654" s="280"/>
      <c r="E6654" s="280"/>
      <c r="F6654" s="280"/>
      <c r="G6654" s="293"/>
    </row>
    <row r="6655" spans="3:7" x14ac:dyDescent="0.2">
      <c r="C6655" s="293"/>
      <c r="D6655" s="280"/>
      <c r="E6655" s="280"/>
      <c r="F6655" s="280"/>
      <c r="G6655" s="293"/>
    </row>
    <row r="6656" spans="3:7" x14ac:dyDescent="0.2">
      <c r="C6656" s="293"/>
      <c r="D6656" s="280"/>
      <c r="E6656" s="280"/>
      <c r="F6656" s="280"/>
      <c r="G6656" s="293"/>
    </row>
    <row r="6657" spans="3:7" x14ac:dyDescent="0.2">
      <c r="C6657" s="293"/>
      <c r="D6657" s="280"/>
      <c r="E6657" s="280"/>
      <c r="F6657" s="280"/>
      <c r="G6657" s="293"/>
    </row>
    <row r="6658" spans="3:7" x14ac:dyDescent="0.2">
      <c r="C6658" s="293"/>
      <c r="D6658" s="280"/>
      <c r="E6658" s="280"/>
      <c r="F6658" s="280"/>
      <c r="G6658" s="293"/>
    </row>
    <row r="6659" spans="3:7" x14ac:dyDescent="0.2">
      <c r="C6659" s="293"/>
      <c r="D6659" s="280"/>
      <c r="E6659" s="280"/>
      <c r="F6659" s="280"/>
      <c r="G6659" s="293"/>
    </row>
    <row r="6660" spans="3:7" x14ac:dyDescent="0.2">
      <c r="C6660" s="293"/>
      <c r="D6660" s="280"/>
      <c r="E6660" s="280"/>
      <c r="F6660" s="280"/>
      <c r="G6660" s="293"/>
    </row>
    <row r="6661" spans="3:7" x14ac:dyDescent="0.2">
      <c r="C6661" s="293"/>
      <c r="D6661" s="280"/>
      <c r="E6661" s="280"/>
      <c r="F6661" s="280"/>
      <c r="G6661" s="293"/>
    </row>
    <row r="6662" spans="3:7" x14ac:dyDescent="0.2">
      <c r="C6662" s="293"/>
      <c r="D6662" s="280"/>
      <c r="E6662" s="280"/>
      <c r="F6662" s="280"/>
      <c r="G6662" s="293"/>
    </row>
    <row r="6663" spans="3:7" x14ac:dyDescent="0.2">
      <c r="C6663" s="293"/>
      <c r="D6663" s="280"/>
      <c r="E6663" s="280"/>
      <c r="F6663" s="280"/>
      <c r="G6663" s="293"/>
    </row>
    <row r="6664" spans="3:7" x14ac:dyDescent="0.2">
      <c r="C6664" s="293"/>
      <c r="D6664" s="280"/>
      <c r="E6664" s="280"/>
      <c r="F6664" s="280"/>
      <c r="G6664" s="293"/>
    </row>
    <row r="6665" spans="3:7" x14ac:dyDescent="0.2">
      <c r="C6665" s="293"/>
      <c r="D6665" s="280"/>
      <c r="E6665" s="280"/>
      <c r="F6665" s="280"/>
      <c r="G6665" s="293"/>
    </row>
    <row r="6666" spans="3:7" x14ac:dyDescent="0.2">
      <c r="C6666" s="293"/>
      <c r="D6666" s="280"/>
      <c r="E6666" s="280"/>
      <c r="F6666" s="280"/>
      <c r="G6666" s="293"/>
    </row>
    <row r="6667" spans="3:7" x14ac:dyDescent="0.2">
      <c r="C6667" s="293"/>
      <c r="D6667" s="280"/>
      <c r="E6667" s="280"/>
      <c r="F6667" s="280"/>
      <c r="G6667" s="293"/>
    </row>
    <row r="6668" spans="3:7" x14ac:dyDescent="0.2">
      <c r="C6668" s="293"/>
      <c r="D6668" s="280"/>
      <c r="E6668" s="280"/>
      <c r="F6668" s="280"/>
      <c r="G6668" s="293"/>
    </row>
    <row r="6669" spans="3:7" x14ac:dyDescent="0.2">
      <c r="C6669" s="293"/>
      <c r="D6669" s="280"/>
      <c r="E6669" s="280"/>
      <c r="F6669" s="280"/>
      <c r="G6669" s="293"/>
    </row>
    <row r="6670" spans="3:7" x14ac:dyDescent="0.2">
      <c r="C6670" s="293"/>
      <c r="D6670" s="280"/>
      <c r="E6670" s="280"/>
      <c r="F6670" s="280"/>
      <c r="G6670" s="293"/>
    </row>
    <row r="6671" spans="3:7" x14ac:dyDescent="0.2">
      <c r="C6671" s="293"/>
      <c r="D6671" s="280"/>
      <c r="E6671" s="280"/>
      <c r="F6671" s="280"/>
      <c r="G6671" s="293"/>
    </row>
    <row r="6672" spans="3:7" x14ac:dyDescent="0.2">
      <c r="C6672" s="293"/>
      <c r="D6672" s="280"/>
      <c r="E6672" s="280"/>
      <c r="F6672" s="280"/>
      <c r="G6672" s="293"/>
    </row>
    <row r="6673" spans="3:7" x14ac:dyDescent="0.2">
      <c r="C6673" s="293"/>
      <c r="D6673" s="280"/>
      <c r="E6673" s="280"/>
      <c r="F6673" s="280"/>
      <c r="G6673" s="293"/>
    </row>
    <row r="6674" spans="3:7" x14ac:dyDescent="0.2">
      <c r="C6674" s="293"/>
      <c r="D6674" s="280"/>
      <c r="E6674" s="280"/>
      <c r="F6674" s="280"/>
      <c r="G6674" s="293"/>
    </row>
    <row r="6675" spans="3:7" x14ac:dyDescent="0.2">
      <c r="C6675" s="293"/>
      <c r="D6675" s="280"/>
      <c r="E6675" s="280"/>
      <c r="F6675" s="280"/>
      <c r="G6675" s="293"/>
    </row>
    <row r="6676" spans="3:7" x14ac:dyDescent="0.2">
      <c r="C6676" s="293"/>
      <c r="D6676" s="280"/>
      <c r="E6676" s="280"/>
      <c r="F6676" s="280"/>
      <c r="G6676" s="293"/>
    </row>
    <row r="6677" spans="3:7" x14ac:dyDescent="0.2">
      <c r="C6677" s="293"/>
      <c r="D6677" s="280"/>
      <c r="E6677" s="280"/>
      <c r="F6677" s="280"/>
      <c r="G6677" s="293"/>
    </row>
    <row r="6678" spans="3:7" x14ac:dyDescent="0.2">
      <c r="C6678" s="293"/>
      <c r="D6678" s="280"/>
      <c r="E6678" s="280"/>
      <c r="F6678" s="280"/>
      <c r="G6678" s="293"/>
    </row>
    <row r="6679" spans="3:7" x14ac:dyDescent="0.2">
      <c r="C6679" s="293"/>
      <c r="D6679" s="280"/>
      <c r="E6679" s="280"/>
      <c r="F6679" s="280"/>
      <c r="G6679" s="293"/>
    </row>
    <row r="6680" spans="3:7" x14ac:dyDescent="0.2">
      <c r="C6680" s="293"/>
      <c r="D6680" s="280"/>
      <c r="E6680" s="280"/>
      <c r="F6680" s="280"/>
      <c r="G6680" s="293"/>
    </row>
    <row r="6681" spans="3:7" x14ac:dyDescent="0.2">
      <c r="C6681" s="293"/>
      <c r="D6681" s="280"/>
      <c r="E6681" s="280"/>
      <c r="F6681" s="280"/>
      <c r="G6681" s="293"/>
    </row>
    <row r="6682" spans="3:7" x14ac:dyDescent="0.2">
      <c r="C6682" s="293"/>
      <c r="D6682" s="280"/>
      <c r="E6682" s="280"/>
      <c r="F6682" s="280"/>
      <c r="G6682" s="293"/>
    </row>
    <row r="6683" spans="3:7" x14ac:dyDescent="0.2">
      <c r="C6683" s="293"/>
      <c r="D6683" s="280"/>
      <c r="E6683" s="280"/>
      <c r="F6683" s="280"/>
      <c r="G6683" s="293"/>
    </row>
    <row r="6684" spans="3:7" x14ac:dyDescent="0.2">
      <c r="C6684" s="293"/>
      <c r="D6684" s="280"/>
      <c r="E6684" s="280"/>
      <c r="F6684" s="280"/>
      <c r="G6684" s="293"/>
    </row>
    <row r="6685" spans="3:7" x14ac:dyDescent="0.2">
      <c r="C6685" s="293"/>
      <c r="D6685" s="280"/>
      <c r="E6685" s="280"/>
      <c r="F6685" s="280"/>
      <c r="G6685" s="293"/>
    </row>
    <row r="6686" spans="3:7" x14ac:dyDescent="0.2">
      <c r="C6686" s="293"/>
      <c r="D6686" s="280"/>
      <c r="E6686" s="280"/>
      <c r="F6686" s="280"/>
      <c r="G6686" s="293"/>
    </row>
    <row r="6687" spans="3:7" x14ac:dyDescent="0.2">
      <c r="C6687" s="293"/>
      <c r="D6687" s="280"/>
      <c r="E6687" s="280"/>
      <c r="F6687" s="280"/>
      <c r="G6687" s="293"/>
    </row>
    <row r="6688" spans="3:7" x14ac:dyDescent="0.2">
      <c r="C6688" s="293"/>
      <c r="D6688" s="280"/>
      <c r="E6688" s="280"/>
      <c r="F6688" s="280"/>
      <c r="G6688" s="293"/>
    </row>
    <row r="6689" spans="3:7" x14ac:dyDescent="0.2">
      <c r="C6689" s="293"/>
      <c r="D6689" s="280"/>
      <c r="E6689" s="280"/>
      <c r="F6689" s="280"/>
      <c r="G6689" s="293"/>
    </row>
    <row r="6690" spans="3:7" x14ac:dyDescent="0.2">
      <c r="C6690" s="293"/>
      <c r="D6690" s="280"/>
      <c r="E6690" s="280"/>
      <c r="F6690" s="280"/>
      <c r="G6690" s="293"/>
    </row>
    <row r="6691" spans="3:7" x14ac:dyDescent="0.2">
      <c r="C6691" s="293"/>
      <c r="D6691" s="280"/>
      <c r="E6691" s="280"/>
      <c r="F6691" s="280"/>
      <c r="G6691" s="293"/>
    </row>
    <row r="6692" spans="3:7" x14ac:dyDescent="0.2">
      <c r="C6692" s="293"/>
      <c r="D6692" s="280"/>
      <c r="E6692" s="280"/>
      <c r="F6692" s="280"/>
      <c r="G6692" s="293"/>
    </row>
    <row r="6693" spans="3:7" x14ac:dyDescent="0.2">
      <c r="C6693" s="293"/>
      <c r="D6693" s="280"/>
      <c r="E6693" s="280"/>
      <c r="F6693" s="280"/>
      <c r="G6693" s="293"/>
    </row>
    <row r="6694" spans="3:7" x14ac:dyDescent="0.2">
      <c r="C6694" s="293"/>
      <c r="D6694" s="280"/>
      <c r="E6694" s="280"/>
      <c r="F6694" s="280"/>
      <c r="G6694" s="293"/>
    </row>
    <row r="6695" spans="3:7" x14ac:dyDescent="0.2">
      <c r="C6695" s="293"/>
      <c r="D6695" s="280"/>
      <c r="E6695" s="280"/>
      <c r="F6695" s="280"/>
      <c r="G6695" s="293"/>
    </row>
    <row r="6696" spans="3:7" x14ac:dyDescent="0.2">
      <c r="C6696" s="293"/>
      <c r="D6696" s="280"/>
      <c r="E6696" s="280"/>
      <c r="F6696" s="280"/>
      <c r="G6696" s="293"/>
    </row>
    <row r="6697" spans="3:7" x14ac:dyDescent="0.2">
      <c r="C6697" s="293"/>
      <c r="D6697" s="280"/>
      <c r="E6697" s="280"/>
      <c r="F6697" s="280"/>
      <c r="G6697" s="293"/>
    </row>
    <row r="6698" spans="3:7" x14ac:dyDescent="0.2">
      <c r="C6698" s="293"/>
      <c r="D6698" s="280"/>
      <c r="E6698" s="280"/>
      <c r="F6698" s="280"/>
      <c r="G6698" s="293"/>
    </row>
    <row r="6699" spans="3:7" x14ac:dyDescent="0.2">
      <c r="C6699" s="293"/>
      <c r="D6699" s="280"/>
      <c r="E6699" s="280"/>
      <c r="F6699" s="280"/>
      <c r="G6699" s="293"/>
    </row>
    <row r="6700" spans="3:7" x14ac:dyDescent="0.2">
      <c r="C6700" s="293"/>
      <c r="D6700" s="280"/>
      <c r="E6700" s="280"/>
      <c r="F6700" s="280"/>
      <c r="G6700" s="293"/>
    </row>
    <row r="6701" spans="3:7" x14ac:dyDescent="0.2">
      <c r="C6701" s="293"/>
      <c r="D6701" s="280"/>
      <c r="E6701" s="280"/>
      <c r="F6701" s="280"/>
      <c r="G6701" s="293"/>
    </row>
    <row r="6702" spans="3:7" x14ac:dyDescent="0.2">
      <c r="C6702" s="293"/>
      <c r="D6702" s="280"/>
      <c r="E6702" s="280"/>
      <c r="F6702" s="280"/>
      <c r="G6702" s="293"/>
    </row>
    <row r="6703" spans="3:7" x14ac:dyDescent="0.2">
      <c r="C6703" s="293"/>
      <c r="D6703" s="280"/>
      <c r="E6703" s="280"/>
      <c r="F6703" s="280"/>
      <c r="G6703" s="293"/>
    </row>
    <row r="6704" spans="3:7" x14ac:dyDescent="0.2">
      <c r="C6704" s="293"/>
      <c r="D6704" s="280"/>
      <c r="E6704" s="280"/>
      <c r="F6704" s="280"/>
      <c r="G6704" s="293"/>
    </row>
    <row r="6705" spans="3:7" x14ac:dyDescent="0.2">
      <c r="C6705" s="293"/>
      <c r="D6705" s="280"/>
      <c r="E6705" s="280"/>
      <c r="F6705" s="280"/>
      <c r="G6705" s="293"/>
    </row>
    <row r="6706" spans="3:7" x14ac:dyDescent="0.2">
      <c r="C6706" s="293"/>
      <c r="D6706" s="280"/>
      <c r="E6706" s="280"/>
      <c r="F6706" s="280"/>
      <c r="G6706" s="293"/>
    </row>
    <row r="6707" spans="3:7" x14ac:dyDescent="0.2">
      <c r="C6707" s="293"/>
      <c r="D6707" s="280"/>
      <c r="E6707" s="280"/>
      <c r="F6707" s="280"/>
      <c r="G6707" s="293"/>
    </row>
    <row r="6708" spans="3:7" x14ac:dyDescent="0.2">
      <c r="C6708" s="293"/>
      <c r="D6708" s="280"/>
      <c r="E6708" s="280"/>
      <c r="F6708" s="280"/>
      <c r="G6708" s="293"/>
    </row>
    <row r="6709" spans="3:7" x14ac:dyDescent="0.2">
      <c r="C6709" s="293"/>
      <c r="D6709" s="280"/>
      <c r="E6709" s="280"/>
      <c r="F6709" s="280"/>
      <c r="G6709" s="293"/>
    </row>
    <row r="6710" spans="3:7" x14ac:dyDescent="0.2">
      <c r="C6710" s="293"/>
      <c r="D6710" s="280"/>
      <c r="E6710" s="280"/>
      <c r="F6710" s="280"/>
      <c r="G6710" s="293"/>
    </row>
    <row r="6711" spans="3:7" x14ac:dyDescent="0.2">
      <c r="C6711" s="293"/>
      <c r="D6711" s="280"/>
      <c r="E6711" s="280"/>
      <c r="F6711" s="280"/>
      <c r="G6711" s="293"/>
    </row>
    <row r="6712" spans="3:7" x14ac:dyDescent="0.2">
      <c r="C6712" s="293"/>
      <c r="D6712" s="280"/>
      <c r="E6712" s="280"/>
      <c r="F6712" s="280"/>
      <c r="G6712" s="293"/>
    </row>
    <row r="6713" spans="3:7" x14ac:dyDescent="0.2">
      <c r="C6713" s="293"/>
      <c r="D6713" s="280"/>
      <c r="E6713" s="280"/>
      <c r="F6713" s="280"/>
      <c r="G6713" s="293"/>
    </row>
    <row r="6714" spans="3:7" x14ac:dyDescent="0.2">
      <c r="C6714" s="293"/>
      <c r="D6714" s="280"/>
      <c r="E6714" s="280"/>
      <c r="F6714" s="280"/>
      <c r="G6714" s="293"/>
    </row>
    <row r="6715" spans="3:7" x14ac:dyDescent="0.2">
      <c r="C6715" s="293"/>
      <c r="D6715" s="280"/>
      <c r="E6715" s="280"/>
      <c r="F6715" s="280"/>
      <c r="G6715" s="293"/>
    </row>
    <row r="6716" spans="3:7" x14ac:dyDescent="0.2">
      <c r="C6716" s="293"/>
      <c r="D6716" s="280"/>
      <c r="E6716" s="280"/>
      <c r="F6716" s="280"/>
      <c r="G6716" s="293"/>
    </row>
    <row r="6717" spans="3:7" x14ac:dyDescent="0.2">
      <c r="C6717" s="293"/>
      <c r="D6717" s="280"/>
      <c r="E6717" s="280"/>
      <c r="F6717" s="280"/>
      <c r="G6717" s="293"/>
    </row>
    <row r="6718" spans="3:7" x14ac:dyDescent="0.2">
      <c r="C6718" s="293"/>
      <c r="D6718" s="280"/>
      <c r="E6718" s="280"/>
      <c r="F6718" s="280"/>
      <c r="G6718" s="293"/>
    </row>
    <row r="6719" spans="3:7" x14ac:dyDescent="0.2">
      <c r="C6719" s="293"/>
      <c r="D6719" s="280"/>
      <c r="E6719" s="280"/>
      <c r="F6719" s="280"/>
      <c r="G6719" s="293"/>
    </row>
    <row r="6720" spans="3:7" x14ac:dyDescent="0.2">
      <c r="C6720" s="293"/>
      <c r="D6720" s="280"/>
      <c r="E6720" s="280"/>
      <c r="F6720" s="280"/>
      <c r="G6720" s="293"/>
    </row>
    <row r="6721" spans="3:7" x14ac:dyDescent="0.2">
      <c r="C6721" s="293"/>
      <c r="D6721" s="280"/>
      <c r="E6721" s="280"/>
      <c r="F6721" s="280"/>
      <c r="G6721" s="293"/>
    </row>
    <row r="6722" spans="3:7" x14ac:dyDescent="0.2">
      <c r="C6722" s="293"/>
      <c r="D6722" s="280"/>
      <c r="E6722" s="280"/>
      <c r="F6722" s="280"/>
      <c r="G6722" s="293"/>
    </row>
    <row r="6723" spans="3:7" x14ac:dyDescent="0.2">
      <c r="C6723" s="293"/>
      <c r="D6723" s="280"/>
      <c r="E6723" s="280"/>
      <c r="F6723" s="280"/>
      <c r="G6723" s="293"/>
    </row>
    <row r="6724" spans="3:7" x14ac:dyDescent="0.2">
      <c r="C6724" s="293"/>
      <c r="D6724" s="280"/>
      <c r="E6724" s="280"/>
      <c r="F6724" s="280"/>
      <c r="G6724" s="293"/>
    </row>
    <row r="6725" spans="3:7" x14ac:dyDescent="0.2">
      <c r="C6725" s="293"/>
      <c r="D6725" s="280"/>
      <c r="E6725" s="280"/>
      <c r="F6725" s="280"/>
      <c r="G6725" s="293"/>
    </row>
    <row r="6726" spans="3:7" x14ac:dyDescent="0.2">
      <c r="C6726" s="293"/>
      <c r="D6726" s="280"/>
      <c r="E6726" s="280"/>
      <c r="F6726" s="280"/>
      <c r="G6726" s="293"/>
    </row>
    <row r="6727" spans="3:7" x14ac:dyDescent="0.2">
      <c r="C6727" s="293"/>
      <c r="D6727" s="280"/>
      <c r="E6727" s="280"/>
      <c r="F6727" s="280"/>
      <c r="G6727" s="293"/>
    </row>
    <row r="6728" spans="3:7" x14ac:dyDescent="0.2">
      <c r="C6728" s="293"/>
      <c r="D6728" s="280"/>
      <c r="E6728" s="280"/>
      <c r="F6728" s="280"/>
      <c r="G6728" s="293"/>
    </row>
    <row r="6729" spans="3:7" x14ac:dyDescent="0.2">
      <c r="C6729" s="293"/>
      <c r="D6729" s="280"/>
      <c r="E6729" s="280"/>
      <c r="F6729" s="280"/>
      <c r="G6729" s="293"/>
    </row>
    <row r="6730" spans="3:7" x14ac:dyDescent="0.2">
      <c r="C6730" s="293"/>
      <c r="D6730" s="280"/>
      <c r="E6730" s="280"/>
      <c r="F6730" s="280"/>
      <c r="G6730" s="293"/>
    </row>
    <row r="6731" spans="3:7" x14ac:dyDescent="0.2">
      <c r="C6731" s="293"/>
      <c r="D6731" s="280"/>
      <c r="E6731" s="280"/>
      <c r="F6731" s="280"/>
      <c r="G6731" s="293"/>
    </row>
    <row r="6732" spans="3:7" x14ac:dyDescent="0.2">
      <c r="C6732" s="293"/>
      <c r="D6732" s="280"/>
      <c r="E6732" s="280"/>
      <c r="F6732" s="280"/>
      <c r="G6732" s="293"/>
    </row>
    <row r="6733" spans="3:7" x14ac:dyDescent="0.2">
      <c r="C6733" s="293"/>
      <c r="D6733" s="280"/>
      <c r="E6733" s="280"/>
      <c r="F6733" s="280"/>
      <c r="G6733" s="293"/>
    </row>
    <row r="6734" spans="3:7" x14ac:dyDescent="0.2">
      <c r="C6734" s="293"/>
      <c r="D6734" s="280"/>
      <c r="E6734" s="280"/>
      <c r="F6734" s="280"/>
      <c r="G6734" s="293"/>
    </row>
    <row r="6735" spans="3:7" x14ac:dyDescent="0.2">
      <c r="C6735" s="293"/>
      <c r="D6735" s="280"/>
      <c r="E6735" s="280"/>
      <c r="F6735" s="280"/>
      <c r="G6735" s="293"/>
    </row>
    <row r="6736" spans="3:7" x14ac:dyDescent="0.2">
      <c r="C6736" s="293"/>
      <c r="D6736" s="280"/>
      <c r="E6736" s="280"/>
      <c r="F6736" s="280"/>
      <c r="G6736" s="293"/>
    </row>
    <row r="6737" spans="3:7" x14ac:dyDescent="0.2">
      <c r="C6737" s="293"/>
      <c r="D6737" s="280"/>
      <c r="E6737" s="280"/>
      <c r="F6737" s="280"/>
      <c r="G6737" s="293"/>
    </row>
    <row r="6738" spans="3:7" x14ac:dyDescent="0.2">
      <c r="C6738" s="293"/>
      <c r="D6738" s="280"/>
      <c r="E6738" s="280"/>
      <c r="F6738" s="280"/>
      <c r="G6738" s="293"/>
    </row>
    <row r="6739" spans="3:7" x14ac:dyDescent="0.2">
      <c r="C6739" s="293"/>
      <c r="D6739" s="280"/>
      <c r="E6739" s="280"/>
      <c r="F6739" s="280"/>
      <c r="G6739" s="293"/>
    </row>
    <row r="6740" spans="3:7" x14ac:dyDescent="0.2">
      <c r="C6740" s="293"/>
      <c r="D6740" s="280"/>
      <c r="E6740" s="280"/>
      <c r="F6740" s="280"/>
      <c r="G6740" s="293"/>
    </row>
    <row r="6741" spans="3:7" x14ac:dyDescent="0.2">
      <c r="C6741" s="293"/>
      <c r="D6741" s="280"/>
      <c r="E6741" s="280"/>
      <c r="F6741" s="280"/>
      <c r="G6741" s="293"/>
    </row>
    <row r="6742" spans="3:7" x14ac:dyDescent="0.2">
      <c r="C6742" s="293"/>
      <c r="D6742" s="280"/>
      <c r="E6742" s="280"/>
      <c r="F6742" s="280"/>
      <c r="G6742" s="293"/>
    </row>
    <row r="6743" spans="3:7" x14ac:dyDescent="0.2">
      <c r="C6743" s="293"/>
      <c r="D6743" s="280"/>
      <c r="E6743" s="280"/>
      <c r="F6743" s="280"/>
      <c r="G6743" s="293"/>
    </row>
    <row r="6744" spans="3:7" x14ac:dyDescent="0.2">
      <c r="C6744" s="293"/>
      <c r="D6744" s="280"/>
      <c r="E6744" s="280"/>
      <c r="F6744" s="280"/>
      <c r="G6744" s="293"/>
    </row>
    <row r="6745" spans="3:7" x14ac:dyDescent="0.2">
      <c r="C6745" s="293"/>
      <c r="D6745" s="280"/>
      <c r="E6745" s="280"/>
      <c r="F6745" s="280"/>
      <c r="G6745" s="293"/>
    </row>
    <row r="6746" spans="3:7" x14ac:dyDescent="0.2">
      <c r="C6746" s="293"/>
      <c r="D6746" s="280"/>
      <c r="E6746" s="280"/>
      <c r="F6746" s="280"/>
      <c r="G6746" s="293"/>
    </row>
    <row r="6747" spans="3:7" x14ac:dyDescent="0.2">
      <c r="C6747" s="293"/>
      <c r="D6747" s="280"/>
      <c r="E6747" s="280"/>
      <c r="F6747" s="280"/>
      <c r="G6747" s="293"/>
    </row>
    <row r="6748" spans="3:7" x14ac:dyDescent="0.2">
      <c r="C6748" s="293"/>
      <c r="D6748" s="280"/>
      <c r="E6748" s="280"/>
      <c r="F6748" s="280"/>
      <c r="G6748" s="293"/>
    </row>
    <row r="6749" spans="3:7" x14ac:dyDescent="0.2">
      <c r="C6749" s="293"/>
      <c r="D6749" s="280"/>
      <c r="E6749" s="280"/>
      <c r="F6749" s="280"/>
      <c r="G6749" s="293"/>
    </row>
    <row r="6750" spans="3:7" x14ac:dyDescent="0.2">
      <c r="C6750" s="293"/>
      <c r="D6750" s="280"/>
      <c r="E6750" s="280"/>
      <c r="F6750" s="280"/>
      <c r="G6750" s="293"/>
    </row>
    <row r="6751" spans="3:7" x14ac:dyDescent="0.2">
      <c r="C6751" s="293"/>
      <c r="D6751" s="280"/>
      <c r="E6751" s="280"/>
      <c r="F6751" s="280"/>
      <c r="G6751" s="293"/>
    </row>
    <row r="6752" spans="3:7" x14ac:dyDescent="0.2">
      <c r="C6752" s="293"/>
      <c r="D6752" s="280"/>
      <c r="E6752" s="280"/>
      <c r="F6752" s="280"/>
      <c r="G6752" s="293"/>
    </row>
    <row r="6753" spans="3:7" x14ac:dyDescent="0.2">
      <c r="C6753" s="293"/>
      <c r="D6753" s="280"/>
      <c r="E6753" s="280"/>
      <c r="F6753" s="280"/>
      <c r="G6753" s="293"/>
    </row>
    <row r="6754" spans="3:7" x14ac:dyDescent="0.2">
      <c r="C6754" s="293"/>
      <c r="D6754" s="280"/>
      <c r="E6754" s="280"/>
      <c r="F6754" s="280"/>
      <c r="G6754" s="293"/>
    </row>
    <row r="6755" spans="3:7" x14ac:dyDescent="0.2">
      <c r="C6755" s="293"/>
      <c r="D6755" s="280"/>
      <c r="E6755" s="280"/>
      <c r="F6755" s="280"/>
      <c r="G6755" s="293"/>
    </row>
    <row r="6756" spans="3:7" x14ac:dyDescent="0.2">
      <c r="C6756" s="293"/>
      <c r="D6756" s="280"/>
      <c r="E6756" s="280"/>
      <c r="F6756" s="280"/>
      <c r="G6756" s="293"/>
    </row>
    <row r="6757" spans="3:7" x14ac:dyDescent="0.2">
      <c r="C6757" s="293"/>
      <c r="D6757" s="280"/>
      <c r="E6757" s="280"/>
      <c r="F6757" s="280"/>
      <c r="G6757" s="293"/>
    </row>
    <row r="6758" spans="3:7" x14ac:dyDescent="0.2">
      <c r="C6758" s="293"/>
      <c r="D6758" s="280"/>
      <c r="E6758" s="280"/>
      <c r="F6758" s="280"/>
      <c r="G6758" s="293"/>
    </row>
    <row r="6759" spans="3:7" x14ac:dyDescent="0.2">
      <c r="C6759" s="293"/>
      <c r="D6759" s="280"/>
      <c r="E6759" s="280"/>
      <c r="F6759" s="280"/>
      <c r="G6759" s="293"/>
    </row>
    <row r="6760" spans="3:7" x14ac:dyDescent="0.2">
      <c r="C6760" s="293"/>
      <c r="D6760" s="280"/>
      <c r="E6760" s="280"/>
      <c r="F6760" s="280"/>
      <c r="G6760" s="293"/>
    </row>
    <row r="6761" spans="3:7" x14ac:dyDescent="0.2">
      <c r="C6761" s="293"/>
      <c r="D6761" s="280"/>
      <c r="E6761" s="280"/>
      <c r="F6761" s="280"/>
      <c r="G6761" s="293"/>
    </row>
    <row r="6762" spans="3:7" x14ac:dyDescent="0.2">
      <c r="C6762" s="293"/>
      <c r="D6762" s="280"/>
      <c r="E6762" s="280"/>
      <c r="F6762" s="280"/>
      <c r="G6762" s="293"/>
    </row>
    <row r="6763" spans="3:7" x14ac:dyDescent="0.2">
      <c r="C6763" s="293"/>
      <c r="D6763" s="280"/>
      <c r="E6763" s="280"/>
      <c r="F6763" s="280"/>
      <c r="G6763" s="293"/>
    </row>
    <row r="6764" spans="3:7" x14ac:dyDescent="0.2">
      <c r="C6764" s="293"/>
      <c r="D6764" s="280"/>
      <c r="E6764" s="280"/>
      <c r="F6764" s="280"/>
      <c r="G6764" s="293"/>
    </row>
    <row r="6765" spans="3:7" x14ac:dyDescent="0.2">
      <c r="C6765" s="293"/>
      <c r="D6765" s="280"/>
      <c r="E6765" s="280"/>
      <c r="F6765" s="280"/>
      <c r="G6765" s="293"/>
    </row>
    <row r="6766" spans="3:7" x14ac:dyDescent="0.2">
      <c r="C6766" s="293"/>
      <c r="D6766" s="280"/>
      <c r="E6766" s="280"/>
      <c r="F6766" s="280"/>
      <c r="G6766" s="293"/>
    </row>
    <row r="6767" spans="3:7" x14ac:dyDescent="0.2">
      <c r="C6767" s="293"/>
      <c r="D6767" s="280"/>
      <c r="E6767" s="280"/>
      <c r="F6767" s="280"/>
      <c r="G6767" s="293"/>
    </row>
    <row r="6768" spans="3:7" x14ac:dyDescent="0.2">
      <c r="C6768" s="293"/>
      <c r="D6768" s="280"/>
      <c r="E6768" s="280"/>
      <c r="F6768" s="280"/>
      <c r="G6768" s="293"/>
    </row>
    <row r="6769" spans="3:7" x14ac:dyDescent="0.2">
      <c r="C6769" s="293"/>
      <c r="D6769" s="280"/>
      <c r="E6769" s="280"/>
      <c r="F6769" s="280"/>
      <c r="G6769" s="293"/>
    </row>
    <row r="6770" spans="3:7" x14ac:dyDescent="0.2">
      <c r="C6770" s="293"/>
      <c r="D6770" s="280"/>
      <c r="E6770" s="280"/>
      <c r="F6770" s="280"/>
      <c r="G6770" s="293"/>
    </row>
    <row r="6771" spans="3:7" x14ac:dyDescent="0.2">
      <c r="C6771" s="293"/>
      <c r="D6771" s="280"/>
      <c r="E6771" s="280"/>
      <c r="F6771" s="280"/>
      <c r="G6771" s="293"/>
    </row>
    <row r="6772" spans="3:7" x14ac:dyDescent="0.2">
      <c r="C6772" s="293"/>
      <c r="D6772" s="280"/>
      <c r="E6772" s="280"/>
      <c r="F6772" s="280"/>
      <c r="G6772" s="293"/>
    </row>
    <row r="6773" spans="3:7" x14ac:dyDescent="0.2">
      <c r="C6773" s="293"/>
      <c r="D6773" s="280"/>
      <c r="E6773" s="280"/>
      <c r="F6773" s="280"/>
      <c r="G6773" s="293"/>
    </row>
    <row r="6774" spans="3:7" x14ac:dyDescent="0.2">
      <c r="C6774" s="293"/>
      <c r="D6774" s="280"/>
      <c r="E6774" s="280"/>
      <c r="F6774" s="280"/>
      <c r="G6774" s="293"/>
    </row>
    <row r="6775" spans="3:7" x14ac:dyDescent="0.2">
      <c r="C6775" s="293"/>
      <c r="D6775" s="280"/>
      <c r="E6775" s="280"/>
      <c r="F6775" s="280"/>
      <c r="G6775" s="293"/>
    </row>
    <row r="6776" spans="3:7" x14ac:dyDescent="0.2">
      <c r="C6776" s="293"/>
      <c r="D6776" s="280"/>
      <c r="E6776" s="280"/>
      <c r="F6776" s="280"/>
      <c r="G6776" s="293"/>
    </row>
    <row r="6777" spans="3:7" x14ac:dyDescent="0.2">
      <c r="C6777" s="293"/>
      <c r="D6777" s="280"/>
      <c r="E6777" s="280"/>
      <c r="F6777" s="280"/>
      <c r="G6777" s="293"/>
    </row>
    <row r="6778" spans="3:7" x14ac:dyDescent="0.2">
      <c r="C6778" s="293"/>
      <c r="D6778" s="280"/>
      <c r="E6778" s="280"/>
      <c r="F6778" s="280"/>
      <c r="G6778" s="293"/>
    </row>
    <row r="6779" spans="3:7" x14ac:dyDescent="0.2">
      <c r="C6779" s="293"/>
      <c r="D6779" s="280"/>
      <c r="E6779" s="280"/>
      <c r="F6779" s="280"/>
      <c r="G6779" s="293"/>
    </row>
    <row r="6780" spans="3:7" x14ac:dyDescent="0.2">
      <c r="C6780" s="293"/>
      <c r="D6780" s="280"/>
      <c r="E6780" s="280"/>
      <c r="F6780" s="280"/>
      <c r="G6780" s="293"/>
    </row>
    <row r="6781" spans="3:7" x14ac:dyDescent="0.2">
      <c r="C6781" s="293"/>
      <c r="D6781" s="280"/>
      <c r="E6781" s="280"/>
      <c r="F6781" s="280"/>
      <c r="G6781" s="293"/>
    </row>
    <row r="6782" spans="3:7" x14ac:dyDescent="0.2">
      <c r="C6782" s="293"/>
      <c r="D6782" s="280"/>
      <c r="E6782" s="280"/>
      <c r="F6782" s="280"/>
      <c r="G6782" s="293"/>
    </row>
    <row r="6783" spans="3:7" x14ac:dyDescent="0.2">
      <c r="C6783" s="293"/>
      <c r="D6783" s="280"/>
      <c r="E6783" s="280"/>
      <c r="F6783" s="280"/>
      <c r="G6783" s="293"/>
    </row>
    <row r="6784" spans="3:7" x14ac:dyDescent="0.2">
      <c r="C6784" s="293"/>
      <c r="D6784" s="280"/>
      <c r="E6784" s="280"/>
      <c r="F6784" s="280"/>
      <c r="G6784" s="293"/>
    </row>
    <row r="6785" spans="3:7" x14ac:dyDescent="0.2">
      <c r="C6785" s="293"/>
      <c r="D6785" s="280"/>
      <c r="E6785" s="280"/>
      <c r="F6785" s="280"/>
      <c r="G6785" s="293"/>
    </row>
    <row r="6786" spans="3:7" x14ac:dyDescent="0.2">
      <c r="C6786" s="293"/>
      <c r="D6786" s="280"/>
      <c r="E6786" s="280"/>
      <c r="F6786" s="280"/>
      <c r="G6786" s="293"/>
    </row>
    <row r="6787" spans="3:7" x14ac:dyDescent="0.2">
      <c r="C6787" s="293"/>
      <c r="D6787" s="280"/>
      <c r="E6787" s="280"/>
      <c r="F6787" s="280"/>
      <c r="G6787" s="293"/>
    </row>
    <row r="6788" spans="3:7" x14ac:dyDescent="0.2">
      <c r="C6788" s="293"/>
      <c r="D6788" s="280"/>
      <c r="E6788" s="280"/>
      <c r="F6788" s="280"/>
      <c r="G6788" s="293"/>
    </row>
    <row r="6789" spans="3:7" x14ac:dyDescent="0.2">
      <c r="C6789" s="293"/>
      <c r="D6789" s="280"/>
      <c r="E6789" s="280"/>
      <c r="F6789" s="280"/>
      <c r="G6789" s="293"/>
    </row>
    <row r="6790" spans="3:7" x14ac:dyDescent="0.2">
      <c r="C6790" s="293"/>
      <c r="D6790" s="280"/>
      <c r="E6790" s="280"/>
      <c r="F6790" s="280"/>
      <c r="G6790" s="293"/>
    </row>
    <row r="6791" spans="3:7" x14ac:dyDescent="0.2">
      <c r="C6791" s="293"/>
      <c r="D6791" s="280"/>
      <c r="E6791" s="280"/>
      <c r="F6791" s="280"/>
      <c r="G6791" s="293"/>
    </row>
    <row r="6792" spans="3:7" x14ac:dyDescent="0.2">
      <c r="C6792" s="293"/>
      <c r="D6792" s="280"/>
      <c r="E6792" s="280"/>
      <c r="F6792" s="280"/>
      <c r="G6792" s="293"/>
    </row>
    <row r="6793" spans="3:7" x14ac:dyDescent="0.2">
      <c r="C6793" s="293"/>
      <c r="D6793" s="280"/>
      <c r="E6793" s="280"/>
      <c r="F6793" s="280"/>
      <c r="G6793" s="293"/>
    </row>
    <row r="6794" spans="3:7" x14ac:dyDescent="0.2">
      <c r="C6794" s="293"/>
      <c r="D6794" s="280"/>
      <c r="E6794" s="280"/>
      <c r="F6794" s="280"/>
      <c r="G6794" s="293"/>
    </row>
    <row r="6795" spans="3:7" x14ac:dyDescent="0.2">
      <c r="C6795" s="293"/>
      <c r="D6795" s="280"/>
      <c r="E6795" s="280"/>
      <c r="F6795" s="280"/>
      <c r="G6795" s="293"/>
    </row>
    <row r="6796" spans="3:7" x14ac:dyDescent="0.2">
      <c r="C6796" s="293"/>
      <c r="D6796" s="280"/>
      <c r="E6796" s="280"/>
      <c r="F6796" s="280"/>
      <c r="G6796" s="293"/>
    </row>
    <row r="6797" spans="3:7" x14ac:dyDescent="0.2">
      <c r="C6797" s="293"/>
      <c r="D6797" s="280"/>
      <c r="E6797" s="280"/>
      <c r="F6797" s="280"/>
      <c r="G6797" s="293"/>
    </row>
    <row r="6798" spans="3:7" x14ac:dyDescent="0.2">
      <c r="C6798" s="293"/>
      <c r="D6798" s="280"/>
      <c r="E6798" s="280"/>
      <c r="F6798" s="280"/>
      <c r="G6798" s="293"/>
    </row>
    <row r="6799" spans="3:7" x14ac:dyDescent="0.2">
      <c r="C6799" s="293"/>
      <c r="D6799" s="280"/>
      <c r="E6799" s="280"/>
      <c r="F6799" s="280"/>
      <c r="G6799" s="293"/>
    </row>
    <row r="6800" spans="3:7" x14ac:dyDescent="0.2">
      <c r="C6800" s="293"/>
      <c r="D6800" s="280"/>
      <c r="E6800" s="280"/>
      <c r="F6800" s="280"/>
      <c r="G6800" s="293"/>
    </row>
    <row r="6801" spans="3:7" x14ac:dyDescent="0.2">
      <c r="C6801" s="293"/>
      <c r="D6801" s="280"/>
      <c r="E6801" s="280"/>
      <c r="F6801" s="280"/>
      <c r="G6801" s="293"/>
    </row>
    <row r="6802" spans="3:7" x14ac:dyDescent="0.2">
      <c r="C6802" s="293"/>
      <c r="D6802" s="280"/>
      <c r="E6802" s="280"/>
      <c r="F6802" s="280"/>
      <c r="G6802" s="293"/>
    </row>
    <row r="6803" spans="3:7" x14ac:dyDescent="0.2">
      <c r="C6803" s="293"/>
      <c r="D6803" s="280"/>
      <c r="E6803" s="280"/>
      <c r="F6803" s="280"/>
      <c r="G6803" s="293"/>
    </row>
    <row r="6804" spans="3:7" x14ac:dyDescent="0.2">
      <c r="C6804" s="293"/>
      <c r="D6804" s="280"/>
      <c r="E6804" s="280"/>
      <c r="F6804" s="280"/>
      <c r="G6804" s="293"/>
    </row>
    <row r="6805" spans="3:7" x14ac:dyDescent="0.2">
      <c r="C6805" s="293"/>
      <c r="D6805" s="280"/>
      <c r="E6805" s="280"/>
      <c r="F6805" s="280"/>
      <c r="G6805" s="293"/>
    </row>
    <row r="6806" spans="3:7" x14ac:dyDescent="0.2">
      <c r="C6806" s="293"/>
      <c r="D6806" s="280"/>
      <c r="E6806" s="280"/>
      <c r="F6806" s="280"/>
      <c r="G6806" s="293"/>
    </row>
    <row r="6807" spans="3:7" x14ac:dyDescent="0.2">
      <c r="C6807" s="293"/>
      <c r="D6807" s="280"/>
      <c r="E6807" s="280"/>
      <c r="F6807" s="280"/>
      <c r="G6807" s="293"/>
    </row>
    <row r="6808" spans="3:7" x14ac:dyDescent="0.2">
      <c r="C6808" s="293"/>
      <c r="D6808" s="280"/>
      <c r="E6808" s="280"/>
      <c r="F6808" s="280"/>
      <c r="G6808" s="293"/>
    </row>
    <row r="6809" spans="3:7" x14ac:dyDescent="0.2">
      <c r="C6809" s="293"/>
      <c r="D6809" s="280"/>
      <c r="E6809" s="280"/>
      <c r="F6809" s="280"/>
      <c r="G6809" s="293"/>
    </row>
    <row r="6810" spans="3:7" x14ac:dyDescent="0.2">
      <c r="C6810" s="293"/>
      <c r="D6810" s="280"/>
      <c r="E6810" s="280"/>
      <c r="F6810" s="280"/>
      <c r="G6810" s="293"/>
    </row>
    <row r="6811" spans="3:7" x14ac:dyDescent="0.2">
      <c r="C6811" s="293"/>
      <c r="D6811" s="280"/>
      <c r="E6811" s="280"/>
      <c r="F6811" s="280"/>
      <c r="G6811" s="293"/>
    </row>
    <row r="6812" spans="3:7" x14ac:dyDescent="0.2">
      <c r="C6812" s="293"/>
      <c r="D6812" s="280"/>
      <c r="E6812" s="280"/>
      <c r="F6812" s="280"/>
      <c r="G6812" s="293"/>
    </row>
    <row r="6813" spans="3:7" x14ac:dyDescent="0.2">
      <c r="C6813" s="293"/>
      <c r="D6813" s="280"/>
      <c r="E6813" s="280"/>
      <c r="F6813" s="280"/>
      <c r="G6813" s="293"/>
    </row>
    <row r="6814" spans="3:7" x14ac:dyDescent="0.2">
      <c r="C6814" s="293"/>
      <c r="D6814" s="280"/>
      <c r="E6814" s="280"/>
      <c r="F6814" s="280"/>
      <c r="G6814" s="293"/>
    </row>
    <row r="6815" spans="3:7" x14ac:dyDescent="0.2">
      <c r="C6815" s="293"/>
      <c r="D6815" s="280"/>
      <c r="E6815" s="280"/>
      <c r="F6815" s="280"/>
      <c r="G6815" s="293"/>
    </row>
    <row r="6816" spans="3:7" x14ac:dyDescent="0.2">
      <c r="C6816" s="293"/>
      <c r="D6816" s="280"/>
      <c r="E6816" s="280"/>
      <c r="F6816" s="280"/>
      <c r="G6816" s="293"/>
    </row>
    <row r="6817" spans="3:7" x14ac:dyDescent="0.2">
      <c r="C6817" s="293"/>
      <c r="D6817" s="280"/>
      <c r="E6817" s="280"/>
      <c r="F6817" s="280"/>
      <c r="G6817" s="293"/>
    </row>
    <row r="6818" spans="3:7" x14ac:dyDescent="0.2">
      <c r="C6818" s="293"/>
      <c r="D6818" s="280"/>
      <c r="E6818" s="280"/>
      <c r="F6818" s="280"/>
      <c r="G6818" s="293"/>
    </row>
    <row r="6819" spans="3:7" x14ac:dyDescent="0.2">
      <c r="C6819" s="293"/>
      <c r="D6819" s="280"/>
      <c r="E6819" s="280"/>
      <c r="F6819" s="280"/>
      <c r="G6819" s="293"/>
    </row>
    <row r="6820" spans="3:7" x14ac:dyDescent="0.2">
      <c r="C6820" s="293"/>
      <c r="D6820" s="280"/>
      <c r="E6820" s="280"/>
      <c r="F6820" s="280"/>
      <c r="G6820" s="293"/>
    </row>
    <row r="6821" spans="3:7" x14ac:dyDescent="0.2">
      <c r="C6821" s="293"/>
      <c r="D6821" s="280"/>
      <c r="E6821" s="280"/>
      <c r="F6821" s="280"/>
      <c r="G6821" s="293"/>
    </row>
    <row r="6822" spans="3:7" x14ac:dyDescent="0.2">
      <c r="C6822" s="293"/>
      <c r="D6822" s="280"/>
      <c r="E6822" s="280"/>
      <c r="F6822" s="280"/>
      <c r="G6822" s="293"/>
    </row>
    <row r="6823" spans="3:7" x14ac:dyDescent="0.2">
      <c r="C6823" s="293"/>
      <c r="D6823" s="280"/>
      <c r="E6823" s="280"/>
      <c r="F6823" s="280"/>
      <c r="G6823" s="293"/>
    </row>
    <row r="6824" spans="3:7" x14ac:dyDescent="0.2">
      <c r="C6824" s="293"/>
      <c r="D6824" s="280"/>
      <c r="E6824" s="280"/>
      <c r="F6824" s="280"/>
      <c r="G6824" s="293"/>
    </row>
    <row r="6825" spans="3:7" x14ac:dyDescent="0.2">
      <c r="C6825" s="293"/>
      <c r="D6825" s="280"/>
      <c r="E6825" s="280"/>
      <c r="F6825" s="280"/>
      <c r="G6825" s="293"/>
    </row>
    <row r="6826" spans="3:7" x14ac:dyDescent="0.2">
      <c r="C6826" s="293"/>
      <c r="D6826" s="280"/>
      <c r="E6826" s="280"/>
      <c r="F6826" s="280"/>
      <c r="G6826" s="293"/>
    </row>
    <row r="6827" spans="3:7" x14ac:dyDescent="0.2">
      <c r="C6827" s="293"/>
      <c r="D6827" s="280"/>
      <c r="E6827" s="280"/>
      <c r="F6827" s="280"/>
      <c r="G6827" s="293"/>
    </row>
    <row r="6828" spans="3:7" x14ac:dyDescent="0.2">
      <c r="C6828" s="293"/>
      <c r="D6828" s="280"/>
      <c r="E6828" s="280"/>
      <c r="F6828" s="280"/>
      <c r="G6828" s="293"/>
    </row>
    <row r="6829" spans="3:7" x14ac:dyDescent="0.2">
      <c r="C6829" s="293"/>
      <c r="D6829" s="280"/>
      <c r="E6829" s="280"/>
      <c r="F6829" s="280"/>
      <c r="G6829" s="293"/>
    </row>
    <row r="6830" spans="3:7" x14ac:dyDescent="0.2">
      <c r="C6830" s="293"/>
      <c r="D6830" s="280"/>
      <c r="E6830" s="280"/>
      <c r="F6830" s="280"/>
      <c r="G6830" s="293"/>
    </row>
    <row r="6831" spans="3:7" x14ac:dyDescent="0.2">
      <c r="C6831" s="293"/>
      <c r="D6831" s="280"/>
      <c r="E6831" s="280"/>
      <c r="F6831" s="280"/>
      <c r="G6831" s="293"/>
    </row>
    <row r="6832" spans="3:7" x14ac:dyDescent="0.2">
      <c r="C6832" s="293"/>
      <c r="D6832" s="280"/>
      <c r="E6832" s="280"/>
      <c r="F6832" s="280"/>
      <c r="G6832" s="293"/>
    </row>
    <row r="6833" spans="3:7" x14ac:dyDescent="0.2">
      <c r="C6833" s="293"/>
      <c r="D6833" s="280"/>
      <c r="E6833" s="280"/>
      <c r="F6833" s="280"/>
      <c r="G6833" s="293"/>
    </row>
    <row r="6834" spans="3:7" x14ac:dyDescent="0.2">
      <c r="C6834" s="293"/>
      <c r="D6834" s="280"/>
      <c r="E6834" s="280"/>
      <c r="F6834" s="280"/>
      <c r="G6834" s="293"/>
    </row>
    <row r="6835" spans="3:7" x14ac:dyDescent="0.2">
      <c r="C6835" s="293"/>
      <c r="D6835" s="280"/>
      <c r="E6835" s="280"/>
      <c r="F6835" s="280"/>
      <c r="G6835" s="293"/>
    </row>
    <row r="6836" spans="3:7" x14ac:dyDescent="0.2">
      <c r="C6836" s="293"/>
      <c r="D6836" s="280"/>
      <c r="E6836" s="280"/>
      <c r="F6836" s="280"/>
      <c r="G6836" s="293"/>
    </row>
    <row r="6837" spans="3:7" x14ac:dyDescent="0.2">
      <c r="C6837" s="293"/>
      <c r="D6837" s="280"/>
      <c r="E6837" s="280"/>
      <c r="F6837" s="280"/>
      <c r="G6837" s="293"/>
    </row>
    <row r="6838" spans="3:7" x14ac:dyDescent="0.2">
      <c r="C6838" s="293"/>
      <c r="D6838" s="280"/>
      <c r="E6838" s="280"/>
      <c r="F6838" s="280"/>
      <c r="G6838" s="293"/>
    </row>
    <row r="6839" spans="3:7" x14ac:dyDescent="0.2">
      <c r="C6839" s="293"/>
      <c r="D6839" s="280"/>
      <c r="E6839" s="280"/>
      <c r="F6839" s="280"/>
      <c r="G6839" s="293"/>
    </row>
    <row r="6840" spans="3:7" x14ac:dyDescent="0.2">
      <c r="C6840" s="293"/>
      <c r="D6840" s="280"/>
      <c r="E6840" s="280"/>
      <c r="F6840" s="280"/>
      <c r="G6840" s="293"/>
    </row>
    <row r="6841" spans="3:7" x14ac:dyDescent="0.2">
      <c r="C6841" s="293"/>
      <c r="D6841" s="280"/>
      <c r="E6841" s="280"/>
      <c r="F6841" s="280"/>
      <c r="G6841" s="293"/>
    </row>
    <row r="6842" spans="3:7" x14ac:dyDescent="0.2">
      <c r="C6842" s="293"/>
      <c r="D6842" s="280"/>
      <c r="E6842" s="280"/>
      <c r="F6842" s="280"/>
      <c r="G6842" s="293"/>
    </row>
    <row r="6843" spans="3:7" x14ac:dyDescent="0.2">
      <c r="C6843" s="293"/>
      <c r="D6843" s="280"/>
      <c r="E6843" s="280"/>
      <c r="F6843" s="280"/>
      <c r="G6843" s="293"/>
    </row>
    <row r="6844" spans="3:7" x14ac:dyDescent="0.2">
      <c r="C6844" s="293"/>
      <c r="D6844" s="280"/>
      <c r="E6844" s="280"/>
      <c r="F6844" s="280"/>
      <c r="G6844" s="293"/>
    </row>
    <row r="6845" spans="3:7" x14ac:dyDescent="0.2">
      <c r="C6845" s="293"/>
      <c r="D6845" s="280"/>
      <c r="E6845" s="280"/>
      <c r="F6845" s="280"/>
      <c r="G6845" s="293"/>
    </row>
    <row r="6846" spans="3:7" x14ac:dyDescent="0.2">
      <c r="C6846" s="293"/>
      <c r="D6846" s="280"/>
      <c r="E6846" s="280"/>
      <c r="F6846" s="280"/>
      <c r="G6846" s="293"/>
    </row>
    <row r="6847" spans="3:7" x14ac:dyDescent="0.2">
      <c r="C6847" s="293"/>
      <c r="D6847" s="280"/>
      <c r="E6847" s="280"/>
      <c r="F6847" s="280"/>
      <c r="G6847" s="293"/>
    </row>
    <row r="6848" spans="3:7" x14ac:dyDescent="0.2">
      <c r="C6848" s="293"/>
      <c r="D6848" s="280"/>
      <c r="E6848" s="280"/>
      <c r="F6848" s="280"/>
      <c r="G6848" s="293"/>
    </row>
    <row r="6849" spans="3:7" x14ac:dyDescent="0.2">
      <c r="C6849" s="293"/>
      <c r="D6849" s="280"/>
      <c r="E6849" s="280"/>
      <c r="F6849" s="280"/>
      <c r="G6849" s="293"/>
    </row>
    <row r="6850" spans="3:7" x14ac:dyDescent="0.2">
      <c r="C6850" s="293"/>
      <c r="D6850" s="280"/>
      <c r="E6850" s="280"/>
      <c r="F6850" s="280"/>
      <c r="G6850" s="293"/>
    </row>
    <row r="6851" spans="3:7" x14ac:dyDescent="0.2">
      <c r="C6851" s="293"/>
      <c r="D6851" s="280"/>
      <c r="E6851" s="280"/>
      <c r="F6851" s="280"/>
      <c r="G6851" s="293"/>
    </row>
    <row r="6852" spans="3:7" x14ac:dyDescent="0.2">
      <c r="C6852" s="293"/>
      <c r="D6852" s="280"/>
      <c r="E6852" s="280"/>
      <c r="F6852" s="280"/>
      <c r="G6852" s="293"/>
    </row>
    <row r="6853" spans="3:7" x14ac:dyDescent="0.2">
      <c r="C6853" s="293"/>
      <c r="D6853" s="280"/>
      <c r="E6853" s="280"/>
      <c r="F6853" s="280"/>
      <c r="G6853" s="293"/>
    </row>
    <row r="6854" spans="3:7" x14ac:dyDescent="0.2">
      <c r="C6854" s="293"/>
      <c r="D6854" s="280"/>
      <c r="E6854" s="280"/>
      <c r="F6854" s="280"/>
      <c r="G6854" s="293"/>
    </row>
    <row r="6855" spans="3:7" x14ac:dyDescent="0.2">
      <c r="C6855" s="293"/>
      <c r="D6855" s="280"/>
      <c r="E6855" s="280"/>
      <c r="F6855" s="280"/>
      <c r="G6855" s="293"/>
    </row>
    <row r="6856" spans="3:7" x14ac:dyDescent="0.2">
      <c r="C6856" s="293"/>
      <c r="D6856" s="280"/>
      <c r="E6856" s="280"/>
      <c r="F6856" s="280"/>
      <c r="G6856" s="293"/>
    </row>
    <row r="6857" spans="3:7" x14ac:dyDescent="0.2">
      <c r="C6857" s="293"/>
      <c r="D6857" s="280"/>
      <c r="E6857" s="280"/>
      <c r="F6857" s="280"/>
      <c r="G6857" s="293"/>
    </row>
    <row r="6858" spans="3:7" x14ac:dyDescent="0.2">
      <c r="C6858" s="293"/>
      <c r="D6858" s="280"/>
      <c r="E6858" s="280"/>
      <c r="F6858" s="280"/>
      <c r="G6858" s="293"/>
    </row>
    <row r="6859" spans="3:7" x14ac:dyDescent="0.2">
      <c r="C6859" s="293"/>
      <c r="D6859" s="280"/>
      <c r="E6859" s="280"/>
      <c r="F6859" s="280"/>
      <c r="G6859" s="293"/>
    </row>
    <row r="6860" spans="3:7" x14ac:dyDescent="0.2">
      <c r="C6860" s="293"/>
      <c r="D6860" s="280"/>
      <c r="E6860" s="280"/>
      <c r="F6860" s="280"/>
      <c r="G6860" s="293"/>
    </row>
    <row r="6861" spans="3:7" x14ac:dyDescent="0.2">
      <c r="C6861" s="293"/>
      <c r="D6861" s="280"/>
      <c r="E6861" s="280"/>
      <c r="F6861" s="280"/>
      <c r="G6861" s="293"/>
    </row>
    <row r="6862" spans="3:7" x14ac:dyDescent="0.2">
      <c r="C6862" s="293"/>
      <c r="D6862" s="280"/>
      <c r="E6862" s="280"/>
      <c r="F6862" s="280"/>
      <c r="G6862" s="293"/>
    </row>
    <row r="6863" spans="3:7" x14ac:dyDescent="0.2">
      <c r="C6863" s="293"/>
      <c r="D6863" s="280"/>
      <c r="E6863" s="280"/>
      <c r="F6863" s="280"/>
      <c r="G6863" s="293"/>
    </row>
    <row r="6864" spans="3:7" x14ac:dyDescent="0.2">
      <c r="C6864" s="293"/>
      <c r="D6864" s="280"/>
      <c r="E6864" s="280"/>
      <c r="F6864" s="280"/>
      <c r="G6864" s="293"/>
    </row>
    <row r="6865" spans="3:7" x14ac:dyDescent="0.2">
      <c r="C6865" s="293"/>
      <c r="D6865" s="280"/>
      <c r="E6865" s="280"/>
      <c r="F6865" s="280"/>
      <c r="G6865" s="293"/>
    </row>
    <row r="6866" spans="3:7" x14ac:dyDescent="0.2">
      <c r="C6866" s="293"/>
      <c r="D6866" s="280"/>
      <c r="E6866" s="280"/>
      <c r="F6866" s="280"/>
      <c r="G6866" s="293"/>
    </row>
    <row r="6867" spans="3:7" x14ac:dyDescent="0.2">
      <c r="C6867" s="293"/>
      <c r="D6867" s="280"/>
      <c r="E6867" s="280"/>
      <c r="F6867" s="280"/>
      <c r="G6867" s="293"/>
    </row>
    <row r="6868" spans="3:7" x14ac:dyDescent="0.2">
      <c r="C6868" s="293"/>
      <c r="D6868" s="280"/>
      <c r="E6868" s="280"/>
      <c r="F6868" s="280"/>
      <c r="G6868" s="293"/>
    </row>
    <row r="6869" spans="3:7" x14ac:dyDescent="0.2">
      <c r="C6869" s="293"/>
      <c r="D6869" s="280"/>
      <c r="E6869" s="280"/>
      <c r="F6869" s="280"/>
      <c r="G6869" s="293"/>
    </row>
    <row r="6870" spans="3:7" x14ac:dyDescent="0.2">
      <c r="C6870" s="293"/>
      <c r="D6870" s="280"/>
      <c r="E6870" s="280"/>
      <c r="F6870" s="280"/>
      <c r="G6870" s="293"/>
    </row>
    <row r="6871" spans="3:7" x14ac:dyDescent="0.2">
      <c r="C6871" s="293"/>
      <c r="D6871" s="280"/>
      <c r="E6871" s="280"/>
      <c r="F6871" s="280"/>
      <c r="G6871" s="293"/>
    </row>
    <row r="6872" spans="3:7" x14ac:dyDescent="0.2">
      <c r="C6872" s="293"/>
      <c r="D6872" s="280"/>
      <c r="E6872" s="280"/>
      <c r="F6872" s="280"/>
      <c r="G6872" s="293"/>
    </row>
    <row r="6873" spans="3:7" x14ac:dyDescent="0.2">
      <c r="C6873" s="293"/>
      <c r="D6873" s="280"/>
      <c r="E6873" s="280"/>
      <c r="F6873" s="280"/>
      <c r="G6873" s="293"/>
    </row>
    <row r="6874" spans="3:7" x14ac:dyDescent="0.2">
      <c r="C6874" s="293"/>
      <c r="D6874" s="280"/>
      <c r="E6874" s="280"/>
      <c r="F6874" s="280"/>
      <c r="G6874" s="293"/>
    </row>
    <row r="6875" spans="3:7" x14ac:dyDescent="0.2">
      <c r="C6875" s="293"/>
      <c r="D6875" s="280"/>
      <c r="E6875" s="280"/>
      <c r="F6875" s="280"/>
      <c r="G6875" s="293"/>
    </row>
    <row r="6876" spans="3:7" x14ac:dyDescent="0.2">
      <c r="C6876" s="293"/>
      <c r="D6876" s="280"/>
      <c r="E6876" s="280"/>
      <c r="F6876" s="280"/>
      <c r="G6876" s="293"/>
    </row>
    <row r="6877" spans="3:7" x14ac:dyDescent="0.2">
      <c r="C6877" s="293"/>
      <c r="D6877" s="280"/>
      <c r="E6877" s="280"/>
      <c r="F6877" s="280"/>
      <c r="G6877" s="293"/>
    </row>
    <row r="6878" spans="3:7" x14ac:dyDescent="0.2">
      <c r="C6878" s="293"/>
      <c r="D6878" s="280"/>
      <c r="E6878" s="280"/>
      <c r="F6878" s="280"/>
      <c r="G6878" s="293"/>
    </row>
    <row r="6879" spans="3:7" x14ac:dyDescent="0.2">
      <c r="C6879" s="293"/>
      <c r="D6879" s="280"/>
      <c r="E6879" s="280"/>
      <c r="F6879" s="280"/>
      <c r="G6879" s="293"/>
    </row>
    <row r="6880" spans="3:7" x14ac:dyDescent="0.2">
      <c r="C6880" s="293"/>
      <c r="D6880" s="280"/>
      <c r="E6880" s="280"/>
      <c r="F6880" s="280"/>
      <c r="G6880" s="293"/>
    </row>
    <row r="6881" spans="3:7" x14ac:dyDescent="0.2">
      <c r="C6881" s="293"/>
      <c r="D6881" s="280"/>
      <c r="E6881" s="280"/>
      <c r="F6881" s="280"/>
      <c r="G6881" s="293"/>
    </row>
    <row r="6882" spans="3:7" x14ac:dyDescent="0.2">
      <c r="C6882" s="293"/>
      <c r="D6882" s="280"/>
      <c r="E6882" s="280"/>
      <c r="F6882" s="280"/>
      <c r="G6882" s="293"/>
    </row>
    <row r="6883" spans="3:7" x14ac:dyDescent="0.2">
      <c r="C6883" s="293"/>
      <c r="D6883" s="280"/>
      <c r="E6883" s="280"/>
      <c r="F6883" s="280"/>
      <c r="G6883" s="293"/>
    </row>
    <row r="6884" spans="3:7" x14ac:dyDescent="0.2">
      <c r="C6884" s="293"/>
      <c r="D6884" s="280"/>
      <c r="E6884" s="280"/>
      <c r="F6884" s="280"/>
      <c r="G6884" s="293"/>
    </row>
    <row r="6885" spans="3:7" x14ac:dyDescent="0.2">
      <c r="C6885" s="293"/>
      <c r="D6885" s="280"/>
      <c r="E6885" s="280"/>
      <c r="F6885" s="280"/>
      <c r="G6885" s="293"/>
    </row>
    <row r="6886" spans="3:7" x14ac:dyDescent="0.2">
      <c r="C6886" s="293"/>
      <c r="D6886" s="280"/>
      <c r="E6886" s="280"/>
      <c r="F6886" s="280"/>
      <c r="G6886" s="293"/>
    </row>
    <row r="6887" spans="3:7" x14ac:dyDescent="0.2">
      <c r="C6887" s="293"/>
      <c r="D6887" s="280"/>
      <c r="E6887" s="280"/>
      <c r="F6887" s="280"/>
      <c r="G6887" s="293"/>
    </row>
    <row r="6888" spans="3:7" x14ac:dyDescent="0.2">
      <c r="C6888" s="293"/>
      <c r="D6888" s="280"/>
      <c r="E6888" s="280"/>
      <c r="F6888" s="280"/>
      <c r="G6888" s="293"/>
    </row>
    <row r="6889" spans="3:7" x14ac:dyDescent="0.2">
      <c r="C6889" s="293"/>
      <c r="D6889" s="280"/>
      <c r="E6889" s="280"/>
      <c r="F6889" s="280"/>
      <c r="G6889" s="293"/>
    </row>
    <row r="6890" spans="3:7" x14ac:dyDescent="0.2">
      <c r="C6890" s="293"/>
      <c r="D6890" s="280"/>
      <c r="E6890" s="280"/>
      <c r="F6890" s="280"/>
      <c r="G6890" s="293"/>
    </row>
    <row r="6891" spans="3:7" x14ac:dyDescent="0.2">
      <c r="C6891" s="293"/>
      <c r="D6891" s="280"/>
      <c r="E6891" s="280"/>
      <c r="F6891" s="280"/>
      <c r="G6891" s="293"/>
    </row>
    <row r="6892" spans="3:7" x14ac:dyDescent="0.2">
      <c r="C6892" s="293"/>
      <c r="D6892" s="280"/>
      <c r="E6892" s="280"/>
      <c r="F6892" s="280"/>
      <c r="G6892" s="293"/>
    </row>
    <row r="6893" spans="3:7" x14ac:dyDescent="0.2">
      <c r="C6893" s="293"/>
      <c r="D6893" s="280"/>
      <c r="E6893" s="280"/>
      <c r="F6893" s="280"/>
      <c r="G6893" s="293"/>
    </row>
    <row r="6894" spans="3:7" x14ac:dyDescent="0.2">
      <c r="C6894" s="293"/>
      <c r="D6894" s="280"/>
      <c r="E6894" s="280"/>
      <c r="F6894" s="280"/>
      <c r="G6894" s="293"/>
    </row>
    <row r="6895" spans="3:7" x14ac:dyDescent="0.2">
      <c r="C6895" s="293"/>
      <c r="D6895" s="280"/>
      <c r="E6895" s="280"/>
      <c r="F6895" s="280"/>
      <c r="G6895" s="293"/>
    </row>
    <row r="6896" spans="3:7" x14ac:dyDescent="0.2">
      <c r="C6896" s="293"/>
      <c r="D6896" s="280"/>
      <c r="E6896" s="280"/>
      <c r="F6896" s="280"/>
      <c r="G6896" s="293"/>
    </row>
    <row r="6897" spans="3:7" x14ac:dyDescent="0.2">
      <c r="C6897" s="293"/>
      <c r="D6897" s="280"/>
      <c r="E6897" s="280"/>
      <c r="F6897" s="280"/>
      <c r="G6897" s="293"/>
    </row>
    <row r="6898" spans="3:7" x14ac:dyDescent="0.2">
      <c r="C6898" s="293"/>
      <c r="D6898" s="280"/>
      <c r="E6898" s="280"/>
      <c r="F6898" s="280"/>
      <c r="G6898" s="293"/>
    </row>
    <row r="6899" spans="3:7" x14ac:dyDescent="0.2">
      <c r="C6899" s="293"/>
      <c r="D6899" s="280"/>
      <c r="E6899" s="280"/>
      <c r="F6899" s="280"/>
      <c r="G6899" s="293"/>
    </row>
    <row r="6900" spans="3:7" x14ac:dyDescent="0.2">
      <c r="C6900" s="293"/>
      <c r="D6900" s="280"/>
      <c r="E6900" s="280"/>
      <c r="F6900" s="280"/>
      <c r="G6900" s="293"/>
    </row>
    <row r="6901" spans="3:7" x14ac:dyDescent="0.2">
      <c r="C6901" s="293"/>
      <c r="D6901" s="280"/>
      <c r="E6901" s="280"/>
      <c r="F6901" s="280"/>
      <c r="G6901" s="293"/>
    </row>
    <row r="6902" spans="3:7" x14ac:dyDescent="0.2">
      <c r="C6902" s="293"/>
      <c r="D6902" s="280"/>
      <c r="E6902" s="280"/>
      <c r="F6902" s="280"/>
      <c r="G6902" s="293"/>
    </row>
    <row r="6903" spans="3:7" x14ac:dyDescent="0.2">
      <c r="C6903" s="293"/>
      <c r="D6903" s="280"/>
      <c r="E6903" s="280"/>
      <c r="F6903" s="280"/>
      <c r="G6903" s="293"/>
    </row>
    <row r="6904" spans="3:7" x14ac:dyDescent="0.2">
      <c r="C6904" s="293"/>
      <c r="D6904" s="280"/>
      <c r="E6904" s="280"/>
      <c r="F6904" s="280"/>
      <c r="G6904" s="293"/>
    </row>
    <row r="6905" spans="3:7" x14ac:dyDescent="0.2">
      <c r="C6905" s="293"/>
      <c r="D6905" s="280"/>
      <c r="E6905" s="280"/>
      <c r="F6905" s="280"/>
      <c r="G6905" s="293"/>
    </row>
    <row r="6906" spans="3:7" x14ac:dyDescent="0.2">
      <c r="C6906" s="293"/>
      <c r="D6906" s="280"/>
      <c r="E6906" s="280"/>
      <c r="F6906" s="280"/>
      <c r="G6906" s="293"/>
    </row>
    <row r="6907" spans="3:7" x14ac:dyDescent="0.2">
      <c r="C6907" s="293"/>
      <c r="D6907" s="280"/>
      <c r="E6907" s="280"/>
      <c r="F6907" s="280"/>
      <c r="G6907" s="293"/>
    </row>
    <row r="6908" spans="3:7" x14ac:dyDescent="0.2">
      <c r="C6908" s="293"/>
      <c r="D6908" s="280"/>
      <c r="E6908" s="280"/>
      <c r="F6908" s="280"/>
      <c r="G6908" s="293"/>
    </row>
    <row r="6909" spans="3:7" x14ac:dyDescent="0.2">
      <c r="C6909" s="293"/>
      <c r="D6909" s="280"/>
      <c r="E6909" s="280"/>
      <c r="F6909" s="280"/>
      <c r="G6909" s="293"/>
    </row>
    <row r="6910" spans="3:7" x14ac:dyDescent="0.2">
      <c r="C6910" s="293"/>
      <c r="D6910" s="280"/>
      <c r="E6910" s="280"/>
      <c r="F6910" s="280"/>
      <c r="G6910" s="293"/>
    </row>
    <row r="6911" spans="3:7" x14ac:dyDescent="0.2">
      <c r="C6911" s="293"/>
      <c r="D6911" s="280"/>
      <c r="E6911" s="280"/>
      <c r="F6911" s="280"/>
      <c r="G6911" s="293"/>
    </row>
    <row r="6912" spans="3:7" x14ac:dyDescent="0.2">
      <c r="C6912" s="293"/>
      <c r="D6912" s="280"/>
      <c r="E6912" s="280"/>
      <c r="F6912" s="280"/>
      <c r="G6912" s="293"/>
    </row>
    <row r="6913" spans="3:7" x14ac:dyDescent="0.2">
      <c r="C6913" s="293"/>
      <c r="D6913" s="280"/>
      <c r="E6913" s="280"/>
      <c r="F6913" s="280"/>
      <c r="G6913" s="293"/>
    </row>
    <row r="6914" spans="3:7" x14ac:dyDescent="0.2">
      <c r="C6914" s="293"/>
      <c r="D6914" s="280"/>
      <c r="E6914" s="280"/>
      <c r="F6914" s="280"/>
      <c r="G6914" s="293"/>
    </row>
    <row r="6915" spans="3:7" x14ac:dyDescent="0.2">
      <c r="C6915" s="293"/>
      <c r="D6915" s="280"/>
      <c r="E6915" s="280"/>
      <c r="F6915" s="280"/>
      <c r="G6915" s="293"/>
    </row>
    <row r="6916" spans="3:7" x14ac:dyDescent="0.2">
      <c r="C6916" s="293"/>
      <c r="D6916" s="280"/>
      <c r="E6916" s="280"/>
      <c r="F6916" s="280"/>
      <c r="G6916" s="293"/>
    </row>
    <row r="6917" spans="3:7" x14ac:dyDescent="0.2">
      <c r="C6917" s="293"/>
      <c r="D6917" s="280"/>
      <c r="E6917" s="280"/>
      <c r="F6917" s="280"/>
      <c r="G6917" s="293"/>
    </row>
    <row r="6918" spans="3:7" x14ac:dyDescent="0.2">
      <c r="C6918" s="293"/>
      <c r="D6918" s="280"/>
      <c r="E6918" s="280"/>
      <c r="F6918" s="280"/>
      <c r="G6918" s="293"/>
    </row>
    <row r="6919" spans="3:7" x14ac:dyDescent="0.2">
      <c r="C6919" s="293"/>
      <c r="D6919" s="280"/>
      <c r="E6919" s="280"/>
      <c r="F6919" s="280"/>
      <c r="G6919" s="293"/>
    </row>
    <row r="6920" spans="3:7" x14ac:dyDescent="0.2">
      <c r="C6920" s="293"/>
      <c r="D6920" s="280"/>
      <c r="E6920" s="280"/>
      <c r="F6920" s="280"/>
      <c r="G6920" s="293"/>
    </row>
    <row r="6921" spans="3:7" x14ac:dyDescent="0.2">
      <c r="C6921" s="293"/>
      <c r="D6921" s="280"/>
      <c r="E6921" s="280"/>
      <c r="F6921" s="280"/>
      <c r="G6921" s="293"/>
    </row>
    <row r="6922" spans="3:7" x14ac:dyDescent="0.2">
      <c r="C6922" s="293"/>
      <c r="D6922" s="280"/>
      <c r="E6922" s="280"/>
      <c r="F6922" s="280"/>
      <c r="G6922" s="293"/>
    </row>
    <row r="6923" spans="3:7" x14ac:dyDescent="0.2">
      <c r="C6923" s="293"/>
      <c r="D6923" s="280"/>
      <c r="E6923" s="280"/>
      <c r="F6923" s="280"/>
      <c r="G6923" s="293"/>
    </row>
    <row r="6924" spans="3:7" x14ac:dyDescent="0.2">
      <c r="C6924" s="293"/>
      <c r="D6924" s="280"/>
      <c r="E6924" s="280"/>
      <c r="F6924" s="280"/>
      <c r="G6924" s="293"/>
    </row>
    <row r="6925" spans="3:7" x14ac:dyDescent="0.2">
      <c r="C6925" s="293"/>
      <c r="D6925" s="280"/>
      <c r="E6925" s="280"/>
      <c r="F6925" s="280"/>
      <c r="G6925" s="293"/>
    </row>
    <row r="6926" spans="3:7" x14ac:dyDescent="0.2">
      <c r="C6926" s="293"/>
      <c r="D6926" s="280"/>
      <c r="E6926" s="280"/>
      <c r="F6926" s="280"/>
      <c r="G6926" s="293"/>
    </row>
    <row r="6927" spans="3:7" x14ac:dyDescent="0.2">
      <c r="C6927" s="293"/>
      <c r="D6927" s="280"/>
      <c r="E6927" s="280"/>
      <c r="F6927" s="280"/>
      <c r="G6927" s="293"/>
    </row>
    <row r="6928" spans="3:7" x14ac:dyDescent="0.2">
      <c r="C6928" s="293"/>
      <c r="D6928" s="280"/>
      <c r="E6928" s="280"/>
      <c r="F6928" s="280"/>
      <c r="G6928" s="293"/>
    </row>
    <row r="6929" spans="3:7" x14ac:dyDescent="0.2">
      <c r="C6929" s="293"/>
      <c r="D6929" s="280"/>
      <c r="E6929" s="280"/>
      <c r="F6929" s="280"/>
      <c r="G6929" s="293"/>
    </row>
    <row r="6930" spans="3:7" x14ac:dyDescent="0.2">
      <c r="C6930" s="293"/>
      <c r="D6930" s="280"/>
      <c r="E6930" s="280"/>
      <c r="F6930" s="280"/>
      <c r="G6930" s="293"/>
    </row>
    <row r="6931" spans="3:7" x14ac:dyDescent="0.2">
      <c r="C6931" s="293"/>
      <c r="D6931" s="280"/>
      <c r="E6931" s="280"/>
      <c r="F6931" s="280"/>
      <c r="G6931" s="293"/>
    </row>
    <row r="6932" spans="3:7" x14ac:dyDescent="0.2">
      <c r="C6932" s="293"/>
      <c r="D6932" s="280"/>
      <c r="E6932" s="280"/>
      <c r="F6932" s="280"/>
      <c r="G6932" s="293"/>
    </row>
    <row r="6933" spans="3:7" x14ac:dyDescent="0.2">
      <c r="C6933" s="293"/>
      <c r="D6933" s="280"/>
      <c r="E6933" s="280"/>
      <c r="F6933" s="280"/>
      <c r="G6933" s="293"/>
    </row>
    <row r="6934" spans="3:7" x14ac:dyDescent="0.2">
      <c r="C6934" s="293"/>
      <c r="D6934" s="280"/>
      <c r="E6934" s="280"/>
      <c r="F6934" s="280"/>
      <c r="G6934" s="293"/>
    </row>
    <row r="6935" spans="3:7" x14ac:dyDescent="0.2">
      <c r="C6935" s="293"/>
      <c r="D6935" s="280"/>
      <c r="E6935" s="280"/>
      <c r="F6935" s="280"/>
      <c r="G6935" s="293"/>
    </row>
    <row r="6936" spans="3:7" x14ac:dyDescent="0.2">
      <c r="C6936" s="293"/>
      <c r="D6936" s="280"/>
      <c r="E6936" s="280"/>
      <c r="F6936" s="280"/>
      <c r="G6936" s="293"/>
    </row>
    <row r="6937" spans="3:7" x14ac:dyDescent="0.2">
      <c r="C6937" s="293"/>
      <c r="D6937" s="280"/>
      <c r="E6937" s="280"/>
      <c r="F6937" s="280"/>
      <c r="G6937" s="293"/>
    </row>
    <row r="6938" spans="3:7" x14ac:dyDescent="0.2">
      <c r="C6938" s="293"/>
      <c r="D6938" s="280"/>
      <c r="E6938" s="280"/>
      <c r="F6938" s="280"/>
      <c r="G6938" s="293"/>
    </row>
    <row r="6939" spans="3:7" x14ac:dyDescent="0.2">
      <c r="C6939" s="293"/>
      <c r="D6939" s="280"/>
      <c r="E6939" s="280"/>
      <c r="F6939" s="280"/>
      <c r="G6939" s="293"/>
    </row>
    <row r="6940" spans="3:7" x14ac:dyDescent="0.2">
      <c r="C6940" s="293"/>
      <c r="D6940" s="280"/>
      <c r="E6940" s="280"/>
      <c r="F6940" s="280"/>
      <c r="G6940" s="293"/>
    </row>
    <row r="6941" spans="3:7" x14ac:dyDescent="0.2">
      <c r="C6941" s="293"/>
      <c r="D6941" s="280"/>
      <c r="E6941" s="280"/>
      <c r="F6941" s="280"/>
      <c r="G6941" s="293"/>
    </row>
    <row r="6942" spans="3:7" x14ac:dyDescent="0.2">
      <c r="C6942" s="293"/>
      <c r="D6942" s="280"/>
      <c r="E6942" s="280"/>
      <c r="F6942" s="280"/>
      <c r="G6942" s="293"/>
    </row>
    <row r="6943" spans="3:7" x14ac:dyDescent="0.2">
      <c r="C6943" s="293"/>
      <c r="D6943" s="280"/>
      <c r="E6943" s="280"/>
      <c r="F6943" s="280"/>
      <c r="G6943" s="293"/>
    </row>
    <row r="6944" spans="3:7" x14ac:dyDescent="0.2">
      <c r="C6944" s="293"/>
      <c r="D6944" s="280"/>
      <c r="E6944" s="280"/>
      <c r="F6944" s="280"/>
      <c r="G6944" s="293"/>
    </row>
    <row r="6945" spans="3:7" x14ac:dyDescent="0.2">
      <c r="C6945" s="293"/>
      <c r="D6945" s="280"/>
      <c r="E6945" s="280"/>
      <c r="F6945" s="280"/>
      <c r="G6945" s="293"/>
    </row>
    <row r="6946" spans="3:7" x14ac:dyDescent="0.2">
      <c r="C6946" s="293"/>
      <c r="D6946" s="280"/>
      <c r="E6946" s="280"/>
      <c r="F6946" s="280"/>
      <c r="G6946" s="293"/>
    </row>
    <row r="6947" spans="3:7" x14ac:dyDescent="0.2">
      <c r="C6947" s="293"/>
      <c r="D6947" s="280"/>
      <c r="E6947" s="280"/>
      <c r="F6947" s="280"/>
      <c r="G6947" s="293"/>
    </row>
    <row r="6948" spans="3:7" x14ac:dyDescent="0.2">
      <c r="C6948" s="293"/>
      <c r="D6948" s="280"/>
      <c r="E6948" s="280"/>
      <c r="F6948" s="280"/>
      <c r="G6948" s="293"/>
    </row>
    <row r="6949" spans="3:7" x14ac:dyDescent="0.2">
      <c r="C6949" s="293"/>
      <c r="D6949" s="280"/>
      <c r="E6949" s="280"/>
      <c r="F6949" s="280"/>
      <c r="G6949" s="293"/>
    </row>
    <row r="6950" spans="3:7" x14ac:dyDescent="0.2">
      <c r="C6950" s="293"/>
      <c r="D6950" s="280"/>
      <c r="E6950" s="280"/>
      <c r="F6950" s="280"/>
      <c r="G6950" s="293"/>
    </row>
    <row r="6951" spans="3:7" x14ac:dyDescent="0.2">
      <c r="C6951" s="293"/>
      <c r="D6951" s="280"/>
      <c r="E6951" s="280"/>
      <c r="F6951" s="280"/>
      <c r="G6951" s="293"/>
    </row>
    <row r="6952" spans="3:7" x14ac:dyDescent="0.2">
      <c r="C6952" s="293"/>
      <c r="D6952" s="280"/>
      <c r="E6952" s="280"/>
      <c r="F6952" s="280"/>
      <c r="G6952" s="293"/>
    </row>
    <row r="6953" spans="3:7" x14ac:dyDescent="0.2">
      <c r="C6953" s="293"/>
      <c r="D6953" s="280"/>
      <c r="E6953" s="280"/>
      <c r="F6953" s="280"/>
      <c r="G6953" s="293"/>
    </row>
    <row r="6954" spans="3:7" x14ac:dyDescent="0.2">
      <c r="C6954" s="293"/>
      <c r="D6954" s="280"/>
      <c r="E6954" s="280"/>
      <c r="F6954" s="280"/>
      <c r="G6954" s="293"/>
    </row>
    <row r="6955" spans="3:7" x14ac:dyDescent="0.2">
      <c r="C6955" s="293"/>
      <c r="D6955" s="280"/>
      <c r="E6955" s="280"/>
      <c r="F6955" s="280"/>
      <c r="G6955" s="293"/>
    </row>
    <row r="6956" spans="3:7" x14ac:dyDescent="0.2">
      <c r="C6956" s="293"/>
      <c r="D6956" s="280"/>
      <c r="E6956" s="280"/>
      <c r="F6956" s="280"/>
      <c r="G6956" s="293"/>
    </row>
    <row r="6957" spans="3:7" x14ac:dyDescent="0.2">
      <c r="C6957" s="293"/>
      <c r="D6957" s="280"/>
      <c r="E6957" s="280"/>
      <c r="F6957" s="280"/>
      <c r="G6957" s="293"/>
    </row>
    <row r="6958" spans="3:7" x14ac:dyDescent="0.2">
      <c r="C6958" s="293"/>
      <c r="D6958" s="280"/>
      <c r="E6958" s="280"/>
      <c r="F6958" s="280"/>
      <c r="G6958" s="293"/>
    </row>
    <row r="6959" spans="3:7" x14ac:dyDescent="0.2">
      <c r="C6959" s="293"/>
      <c r="D6959" s="280"/>
      <c r="E6959" s="280"/>
      <c r="F6959" s="280"/>
      <c r="G6959" s="293"/>
    </row>
    <row r="6960" spans="3:7" x14ac:dyDescent="0.2">
      <c r="C6960" s="293"/>
      <c r="D6960" s="280"/>
      <c r="E6960" s="280"/>
      <c r="F6960" s="280"/>
      <c r="G6960" s="293"/>
    </row>
    <row r="6961" spans="3:7" x14ac:dyDescent="0.2">
      <c r="C6961" s="293"/>
      <c r="D6961" s="280"/>
      <c r="E6961" s="280"/>
      <c r="F6961" s="280"/>
      <c r="G6961" s="293"/>
    </row>
    <row r="6962" spans="3:7" x14ac:dyDescent="0.2">
      <c r="C6962" s="293"/>
      <c r="D6962" s="280"/>
      <c r="E6962" s="280"/>
      <c r="F6962" s="280"/>
      <c r="G6962" s="293"/>
    </row>
    <row r="6963" spans="3:7" x14ac:dyDescent="0.2">
      <c r="C6963" s="293"/>
      <c r="D6963" s="280"/>
      <c r="E6963" s="280"/>
      <c r="F6963" s="280"/>
      <c r="G6963" s="293"/>
    </row>
    <row r="6964" spans="3:7" x14ac:dyDescent="0.2">
      <c r="C6964" s="293"/>
      <c r="D6964" s="280"/>
      <c r="E6964" s="280"/>
      <c r="F6964" s="280"/>
      <c r="G6964" s="293"/>
    </row>
    <row r="6965" spans="3:7" x14ac:dyDescent="0.2">
      <c r="C6965" s="293"/>
      <c r="D6965" s="280"/>
      <c r="E6965" s="280"/>
      <c r="F6965" s="280"/>
      <c r="G6965" s="293"/>
    </row>
    <row r="6966" spans="3:7" x14ac:dyDescent="0.2">
      <c r="C6966" s="293"/>
      <c r="D6966" s="280"/>
      <c r="E6966" s="280"/>
      <c r="F6966" s="280"/>
      <c r="G6966" s="293"/>
    </row>
    <row r="6967" spans="3:7" x14ac:dyDescent="0.2">
      <c r="C6967" s="293"/>
      <c r="D6967" s="280"/>
      <c r="E6967" s="280"/>
      <c r="F6967" s="280"/>
      <c r="G6967" s="293"/>
    </row>
    <row r="6968" spans="3:7" x14ac:dyDescent="0.2">
      <c r="C6968" s="293"/>
      <c r="D6968" s="280"/>
      <c r="E6968" s="280"/>
      <c r="F6968" s="280"/>
      <c r="G6968" s="293"/>
    </row>
    <row r="6969" spans="3:7" x14ac:dyDescent="0.2">
      <c r="C6969" s="293"/>
      <c r="D6969" s="280"/>
      <c r="E6969" s="280"/>
      <c r="F6969" s="280"/>
      <c r="G6969" s="293"/>
    </row>
    <row r="6970" spans="3:7" x14ac:dyDescent="0.2">
      <c r="C6970" s="293"/>
      <c r="D6970" s="280"/>
      <c r="E6970" s="280"/>
      <c r="F6970" s="280"/>
      <c r="G6970" s="293"/>
    </row>
    <row r="6971" spans="3:7" x14ac:dyDescent="0.2">
      <c r="C6971" s="293"/>
      <c r="D6971" s="280"/>
      <c r="E6971" s="280"/>
      <c r="F6971" s="280"/>
      <c r="G6971" s="293"/>
    </row>
    <row r="6972" spans="3:7" x14ac:dyDescent="0.2">
      <c r="C6972" s="293"/>
      <c r="D6972" s="280"/>
      <c r="E6972" s="280"/>
      <c r="F6972" s="280"/>
      <c r="G6972" s="293"/>
    </row>
    <row r="6973" spans="3:7" x14ac:dyDescent="0.2">
      <c r="C6973" s="293"/>
      <c r="D6973" s="280"/>
      <c r="E6973" s="280"/>
      <c r="F6973" s="280"/>
      <c r="G6973" s="293"/>
    </row>
    <row r="6974" spans="3:7" x14ac:dyDescent="0.2">
      <c r="C6974" s="293"/>
      <c r="D6974" s="280"/>
      <c r="E6974" s="280"/>
      <c r="F6974" s="280"/>
      <c r="G6974" s="293"/>
    </row>
    <row r="6975" spans="3:7" x14ac:dyDescent="0.2">
      <c r="C6975" s="293"/>
      <c r="D6975" s="280"/>
      <c r="E6975" s="280"/>
      <c r="F6975" s="280"/>
      <c r="G6975" s="293"/>
    </row>
    <row r="6976" spans="3:7" x14ac:dyDescent="0.2">
      <c r="C6976" s="293"/>
      <c r="D6976" s="280"/>
      <c r="E6976" s="280"/>
      <c r="F6976" s="280"/>
      <c r="G6976" s="293"/>
    </row>
    <row r="6977" spans="3:7" x14ac:dyDescent="0.2">
      <c r="C6977" s="293"/>
      <c r="D6977" s="280"/>
      <c r="E6977" s="280"/>
      <c r="F6977" s="280"/>
      <c r="G6977" s="293"/>
    </row>
    <row r="6978" spans="3:7" x14ac:dyDescent="0.2">
      <c r="C6978" s="293"/>
      <c r="D6978" s="280"/>
      <c r="E6978" s="280"/>
      <c r="F6978" s="280"/>
      <c r="G6978" s="293"/>
    </row>
    <row r="6979" spans="3:7" x14ac:dyDescent="0.2">
      <c r="C6979" s="293"/>
      <c r="D6979" s="280"/>
      <c r="E6979" s="280"/>
      <c r="F6979" s="280"/>
      <c r="G6979" s="293"/>
    </row>
    <row r="6980" spans="3:7" x14ac:dyDescent="0.2">
      <c r="C6980" s="293"/>
      <c r="D6980" s="280"/>
      <c r="E6980" s="280"/>
      <c r="F6980" s="280"/>
      <c r="G6980" s="293"/>
    </row>
    <row r="6981" spans="3:7" x14ac:dyDescent="0.2">
      <c r="C6981" s="293"/>
      <c r="D6981" s="280"/>
      <c r="E6981" s="280"/>
      <c r="F6981" s="280"/>
      <c r="G6981" s="293"/>
    </row>
    <row r="6982" spans="3:7" x14ac:dyDescent="0.2">
      <c r="C6982" s="293"/>
      <c r="D6982" s="280"/>
      <c r="E6982" s="280"/>
      <c r="F6982" s="280"/>
      <c r="G6982" s="293"/>
    </row>
    <row r="6983" spans="3:7" x14ac:dyDescent="0.2">
      <c r="C6983" s="293"/>
      <c r="D6983" s="280"/>
      <c r="E6983" s="280"/>
      <c r="F6983" s="280"/>
      <c r="G6983" s="293"/>
    </row>
    <row r="6984" spans="3:7" x14ac:dyDescent="0.2">
      <c r="C6984" s="293"/>
      <c r="D6984" s="280"/>
      <c r="E6984" s="280"/>
      <c r="F6984" s="280"/>
      <c r="G6984" s="293"/>
    </row>
    <row r="6985" spans="3:7" x14ac:dyDescent="0.2">
      <c r="C6985" s="293"/>
      <c r="D6985" s="280"/>
      <c r="E6985" s="280"/>
      <c r="F6985" s="280"/>
      <c r="G6985" s="293"/>
    </row>
    <row r="6986" spans="3:7" x14ac:dyDescent="0.2">
      <c r="C6986" s="293"/>
      <c r="D6986" s="280"/>
      <c r="E6986" s="280"/>
      <c r="F6986" s="280"/>
      <c r="G6986" s="293"/>
    </row>
    <row r="6987" spans="3:7" x14ac:dyDescent="0.2">
      <c r="C6987" s="293"/>
      <c r="D6987" s="280"/>
      <c r="E6987" s="280"/>
      <c r="F6987" s="280"/>
      <c r="G6987" s="293"/>
    </row>
    <row r="6988" spans="3:7" x14ac:dyDescent="0.2">
      <c r="C6988" s="293"/>
      <c r="D6988" s="280"/>
      <c r="E6988" s="280"/>
      <c r="F6988" s="280"/>
      <c r="G6988" s="293"/>
    </row>
    <row r="6989" spans="3:7" x14ac:dyDescent="0.2">
      <c r="C6989" s="293"/>
      <c r="D6989" s="280"/>
      <c r="E6989" s="280"/>
      <c r="F6989" s="280"/>
      <c r="G6989" s="293"/>
    </row>
    <row r="6990" spans="3:7" x14ac:dyDescent="0.2">
      <c r="C6990" s="293"/>
      <c r="D6990" s="280"/>
      <c r="E6990" s="280"/>
      <c r="F6990" s="280"/>
      <c r="G6990" s="293"/>
    </row>
    <row r="6991" spans="3:7" x14ac:dyDescent="0.2">
      <c r="C6991" s="293"/>
      <c r="D6991" s="280"/>
      <c r="E6991" s="280"/>
      <c r="F6991" s="280"/>
      <c r="G6991" s="293"/>
    </row>
    <row r="6992" spans="3:7" x14ac:dyDescent="0.2">
      <c r="C6992" s="293"/>
      <c r="D6992" s="280"/>
      <c r="E6992" s="280"/>
      <c r="F6992" s="280"/>
      <c r="G6992" s="293"/>
    </row>
    <row r="6993" spans="3:7" x14ac:dyDescent="0.2">
      <c r="C6993" s="293"/>
      <c r="D6993" s="280"/>
      <c r="E6993" s="280"/>
      <c r="F6993" s="280"/>
      <c r="G6993" s="293"/>
    </row>
    <row r="6994" spans="3:7" x14ac:dyDescent="0.2">
      <c r="C6994" s="293"/>
      <c r="D6994" s="280"/>
      <c r="E6994" s="280"/>
      <c r="F6994" s="280"/>
      <c r="G6994" s="293"/>
    </row>
    <row r="6995" spans="3:7" x14ac:dyDescent="0.2">
      <c r="C6995" s="293"/>
      <c r="D6995" s="280"/>
      <c r="E6995" s="280"/>
      <c r="F6995" s="280"/>
      <c r="G6995" s="293"/>
    </row>
    <row r="6996" spans="3:7" x14ac:dyDescent="0.2">
      <c r="C6996" s="293"/>
      <c r="D6996" s="280"/>
      <c r="E6996" s="280"/>
      <c r="F6996" s="280"/>
      <c r="G6996" s="293"/>
    </row>
    <row r="6997" spans="3:7" x14ac:dyDescent="0.2">
      <c r="C6997" s="293"/>
      <c r="D6997" s="280"/>
      <c r="E6997" s="280"/>
      <c r="F6997" s="280"/>
      <c r="G6997" s="293"/>
    </row>
    <row r="6998" spans="3:7" x14ac:dyDescent="0.2">
      <c r="C6998" s="293"/>
      <c r="D6998" s="280"/>
      <c r="E6998" s="280"/>
      <c r="F6998" s="280"/>
      <c r="G6998" s="293"/>
    </row>
    <row r="6999" spans="3:7" x14ac:dyDescent="0.2">
      <c r="C6999" s="293"/>
      <c r="D6999" s="280"/>
      <c r="E6999" s="280"/>
      <c r="F6999" s="280"/>
      <c r="G6999" s="293"/>
    </row>
    <row r="7000" spans="3:7" x14ac:dyDescent="0.2">
      <c r="C7000" s="293"/>
      <c r="D7000" s="280"/>
      <c r="E7000" s="280"/>
      <c r="F7000" s="280"/>
      <c r="G7000" s="293"/>
    </row>
    <row r="7001" spans="3:7" x14ac:dyDescent="0.2">
      <c r="C7001" s="293"/>
      <c r="D7001" s="280"/>
      <c r="E7001" s="280"/>
      <c r="F7001" s="280"/>
      <c r="G7001" s="293"/>
    </row>
    <row r="7002" spans="3:7" x14ac:dyDescent="0.2">
      <c r="C7002" s="293"/>
      <c r="D7002" s="280"/>
      <c r="E7002" s="280"/>
      <c r="F7002" s="280"/>
      <c r="G7002" s="293"/>
    </row>
    <row r="7003" spans="3:7" x14ac:dyDescent="0.2">
      <c r="C7003" s="293"/>
      <c r="D7003" s="280"/>
      <c r="E7003" s="280"/>
      <c r="F7003" s="280"/>
      <c r="G7003" s="293"/>
    </row>
    <row r="7004" spans="3:7" x14ac:dyDescent="0.2">
      <c r="C7004" s="293"/>
      <c r="D7004" s="280"/>
      <c r="E7004" s="280"/>
      <c r="F7004" s="280"/>
      <c r="G7004" s="293"/>
    </row>
    <row r="7005" spans="3:7" x14ac:dyDescent="0.2">
      <c r="C7005" s="293"/>
      <c r="D7005" s="280"/>
      <c r="E7005" s="280"/>
      <c r="F7005" s="280"/>
      <c r="G7005" s="293"/>
    </row>
    <row r="7006" spans="3:7" x14ac:dyDescent="0.2">
      <c r="C7006" s="293"/>
      <c r="D7006" s="280"/>
      <c r="E7006" s="280"/>
      <c r="F7006" s="280"/>
      <c r="G7006" s="293"/>
    </row>
    <row r="7007" spans="3:7" x14ac:dyDescent="0.2">
      <c r="C7007" s="293"/>
      <c r="D7007" s="280"/>
      <c r="E7007" s="280"/>
      <c r="F7007" s="280"/>
      <c r="G7007" s="293"/>
    </row>
    <row r="7008" spans="3:7" x14ac:dyDescent="0.2">
      <c r="C7008" s="293"/>
      <c r="D7008" s="280"/>
      <c r="E7008" s="280"/>
      <c r="F7008" s="280"/>
      <c r="G7008" s="293"/>
    </row>
    <row r="7009" spans="3:7" x14ac:dyDescent="0.2">
      <c r="C7009" s="293"/>
      <c r="D7009" s="280"/>
      <c r="E7009" s="280"/>
      <c r="F7009" s="280"/>
      <c r="G7009" s="293"/>
    </row>
    <row r="7010" spans="3:7" x14ac:dyDescent="0.2">
      <c r="C7010" s="293"/>
      <c r="D7010" s="280"/>
      <c r="E7010" s="280"/>
      <c r="F7010" s="280"/>
      <c r="G7010" s="293"/>
    </row>
    <row r="7011" spans="3:7" x14ac:dyDescent="0.2">
      <c r="C7011" s="293"/>
      <c r="D7011" s="280"/>
      <c r="E7011" s="280"/>
      <c r="F7011" s="280"/>
      <c r="G7011" s="293"/>
    </row>
    <row r="7012" spans="3:7" x14ac:dyDescent="0.2">
      <c r="C7012" s="293"/>
      <c r="D7012" s="280"/>
      <c r="E7012" s="280"/>
      <c r="F7012" s="280"/>
      <c r="G7012" s="293"/>
    </row>
    <row r="7013" spans="3:7" x14ac:dyDescent="0.2">
      <c r="C7013" s="293"/>
      <c r="D7013" s="280"/>
      <c r="E7013" s="280"/>
      <c r="F7013" s="280"/>
      <c r="G7013" s="293"/>
    </row>
    <row r="7014" spans="3:7" x14ac:dyDescent="0.2">
      <c r="C7014" s="293"/>
      <c r="D7014" s="280"/>
      <c r="E7014" s="280"/>
      <c r="F7014" s="280"/>
      <c r="G7014" s="293"/>
    </row>
    <row r="7015" spans="3:7" x14ac:dyDescent="0.2">
      <c r="C7015" s="293"/>
      <c r="D7015" s="280"/>
      <c r="E7015" s="280"/>
      <c r="F7015" s="280"/>
      <c r="G7015" s="293"/>
    </row>
    <row r="7016" spans="3:7" x14ac:dyDescent="0.2">
      <c r="C7016" s="293"/>
      <c r="D7016" s="280"/>
      <c r="E7016" s="280"/>
      <c r="F7016" s="280"/>
      <c r="G7016" s="293"/>
    </row>
    <row r="7017" spans="3:7" x14ac:dyDescent="0.2">
      <c r="C7017" s="293"/>
      <c r="D7017" s="280"/>
      <c r="E7017" s="280"/>
      <c r="F7017" s="280"/>
      <c r="G7017" s="293"/>
    </row>
    <row r="7018" spans="3:7" x14ac:dyDescent="0.2">
      <c r="C7018" s="293"/>
      <c r="D7018" s="280"/>
      <c r="E7018" s="280"/>
      <c r="F7018" s="280"/>
      <c r="G7018" s="293"/>
    </row>
    <row r="7019" spans="3:7" x14ac:dyDescent="0.2">
      <c r="C7019" s="293"/>
      <c r="D7019" s="280"/>
      <c r="E7019" s="280"/>
      <c r="F7019" s="280"/>
      <c r="G7019" s="293"/>
    </row>
    <row r="7020" spans="3:7" x14ac:dyDescent="0.2">
      <c r="C7020" s="293"/>
      <c r="D7020" s="280"/>
      <c r="E7020" s="280"/>
      <c r="F7020" s="280"/>
      <c r="G7020" s="293"/>
    </row>
    <row r="7021" spans="3:7" x14ac:dyDescent="0.2">
      <c r="C7021" s="293"/>
      <c r="D7021" s="280"/>
      <c r="E7021" s="280"/>
      <c r="F7021" s="280"/>
      <c r="G7021" s="293"/>
    </row>
    <row r="7022" spans="3:7" x14ac:dyDescent="0.2">
      <c r="C7022" s="293"/>
      <c r="D7022" s="280"/>
      <c r="E7022" s="280"/>
      <c r="F7022" s="280"/>
      <c r="G7022" s="293"/>
    </row>
    <row r="7023" spans="3:7" x14ac:dyDescent="0.2">
      <c r="C7023" s="293"/>
      <c r="D7023" s="280"/>
      <c r="E7023" s="280"/>
      <c r="F7023" s="280"/>
      <c r="G7023" s="293"/>
    </row>
    <row r="7024" spans="3:7" x14ac:dyDescent="0.2">
      <c r="C7024" s="293"/>
      <c r="D7024" s="280"/>
      <c r="E7024" s="280"/>
      <c r="F7024" s="280"/>
      <c r="G7024" s="293"/>
    </row>
    <row r="7025" spans="3:7" x14ac:dyDescent="0.2">
      <c r="C7025" s="293"/>
      <c r="D7025" s="280"/>
      <c r="E7025" s="280"/>
      <c r="F7025" s="280"/>
      <c r="G7025" s="293"/>
    </row>
    <row r="7026" spans="3:7" x14ac:dyDescent="0.2">
      <c r="C7026" s="293"/>
      <c r="D7026" s="280"/>
      <c r="E7026" s="280"/>
      <c r="F7026" s="280"/>
      <c r="G7026" s="293"/>
    </row>
    <row r="7027" spans="3:7" x14ac:dyDescent="0.2">
      <c r="C7027" s="293"/>
      <c r="D7027" s="280"/>
      <c r="E7027" s="280"/>
      <c r="F7027" s="280"/>
      <c r="G7027" s="293"/>
    </row>
    <row r="7028" spans="3:7" x14ac:dyDescent="0.2">
      <c r="C7028" s="293"/>
      <c r="D7028" s="280"/>
      <c r="E7028" s="280"/>
      <c r="F7028" s="280"/>
      <c r="G7028" s="293"/>
    </row>
    <row r="7029" spans="3:7" x14ac:dyDescent="0.2">
      <c r="C7029" s="293"/>
      <c r="D7029" s="280"/>
      <c r="E7029" s="280"/>
      <c r="F7029" s="280"/>
      <c r="G7029" s="293"/>
    </row>
    <row r="7030" spans="3:7" x14ac:dyDescent="0.2">
      <c r="C7030" s="293"/>
      <c r="D7030" s="280"/>
      <c r="E7030" s="280"/>
      <c r="F7030" s="280"/>
      <c r="G7030" s="293"/>
    </row>
    <row r="7031" spans="3:7" x14ac:dyDescent="0.2">
      <c r="C7031" s="293"/>
      <c r="D7031" s="280"/>
      <c r="E7031" s="280"/>
      <c r="F7031" s="280"/>
      <c r="G7031" s="293"/>
    </row>
    <row r="7032" spans="3:7" x14ac:dyDescent="0.2">
      <c r="C7032" s="293"/>
      <c r="D7032" s="280"/>
      <c r="E7032" s="280"/>
      <c r="F7032" s="280"/>
      <c r="G7032" s="293"/>
    </row>
    <row r="7033" spans="3:7" x14ac:dyDescent="0.2">
      <c r="C7033" s="293"/>
      <c r="D7033" s="280"/>
      <c r="E7033" s="280"/>
      <c r="F7033" s="280"/>
      <c r="G7033" s="293"/>
    </row>
    <row r="7034" spans="3:7" x14ac:dyDescent="0.2">
      <c r="C7034" s="293"/>
      <c r="D7034" s="280"/>
      <c r="E7034" s="280"/>
      <c r="F7034" s="280"/>
      <c r="G7034" s="293"/>
    </row>
    <row r="7035" spans="3:7" x14ac:dyDescent="0.2">
      <c r="C7035" s="293"/>
      <c r="D7035" s="280"/>
      <c r="E7035" s="280"/>
      <c r="F7035" s="280"/>
      <c r="G7035" s="293"/>
    </row>
    <row r="7036" spans="3:7" x14ac:dyDescent="0.2">
      <c r="C7036" s="293"/>
      <c r="D7036" s="280"/>
      <c r="E7036" s="280"/>
      <c r="F7036" s="280"/>
      <c r="G7036" s="293"/>
    </row>
    <row r="7037" spans="3:7" x14ac:dyDescent="0.2">
      <c r="C7037" s="293"/>
      <c r="D7037" s="280"/>
      <c r="E7037" s="280"/>
      <c r="F7037" s="280"/>
      <c r="G7037" s="293"/>
    </row>
    <row r="7038" spans="3:7" x14ac:dyDescent="0.2">
      <c r="C7038" s="293"/>
      <c r="D7038" s="280"/>
      <c r="E7038" s="280"/>
      <c r="F7038" s="280"/>
      <c r="G7038" s="293"/>
    </row>
    <row r="7039" spans="3:7" x14ac:dyDescent="0.2">
      <c r="C7039" s="293"/>
      <c r="D7039" s="280"/>
      <c r="E7039" s="280"/>
      <c r="F7039" s="280"/>
      <c r="G7039" s="293"/>
    </row>
    <row r="7040" spans="3:7" x14ac:dyDescent="0.2">
      <c r="C7040" s="293"/>
      <c r="D7040" s="280"/>
      <c r="E7040" s="280"/>
      <c r="F7040" s="280"/>
      <c r="G7040" s="293"/>
    </row>
    <row r="7041" spans="3:7" x14ac:dyDescent="0.2">
      <c r="C7041" s="293"/>
      <c r="D7041" s="280"/>
      <c r="E7041" s="280"/>
      <c r="F7041" s="280"/>
      <c r="G7041" s="293"/>
    </row>
    <row r="7042" spans="3:7" x14ac:dyDescent="0.2">
      <c r="C7042" s="293"/>
      <c r="D7042" s="280"/>
      <c r="E7042" s="280"/>
      <c r="F7042" s="280"/>
      <c r="G7042" s="293"/>
    </row>
    <row r="7043" spans="3:7" x14ac:dyDescent="0.2">
      <c r="C7043" s="293"/>
      <c r="D7043" s="280"/>
      <c r="E7043" s="280"/>
      <c r="F7043" s="280"/>
      <c r="G7043" s="293"/>
    </row>
    <row r="7044" spans="3:7" x14ac:dyDescent="0.2">
      <c r="C7044" s="293"/>
      <c r="D7044" s="280"/>
      <c r="E7044" s="280"/>
      <c r="F7044" s="280"/>
      <c r="G7044" s="293"/>
    </row>
    <row r="7045" spans="3:7" x14ac:dyDescent="0.2">
      <c r="C7045" s="293"/>
      <c r="D7045" s="280"/>
      <c r="E7045" s="280"/>
      <c r="F7045" s="280"/>
      <c r="G7045" s="293"/>
    </row>
    <row r="7046" spans="3:7" x14ac:dyDescent="0.2">
      <c r="C7046" s="293"/>
      <c r="D7046" s="280"/>
      <c r="E7046" s="280"/>
      <c r="F7046" s="280"/>
      <c r="G7046" s="293"/>
    </row>
    <row r="7047" spans="3:7" x14ac:dyDescent="0.2">
      <c r="C7047" s="293"/>
      <c r="D7047" s="280"/>
      <c r="E7047" s="280"/>
      <c r="F7047" s="280"/>
      <c r="G7047" s="293"/>
    </row>
    <row r="7048" spans="3:7" x14ac:dyDescent="0.2">
      <c r="C7048" s="293"/>
      <c r="D7048" s="280"/>
      <c r="E7048" s="280"/>
      <c r="F7048" s="280"/>
      <c r="G7048" s="293"/>
    </row>
    <row r="7049" spans="3:7" x14ac:dyDescent="0.2">
      <c r="C7049" s="293"/>
      <c r="D7049" s="280"/>
      <c r="E7049" s="280"/>
      <c r="F7049" s="280"/>
      <c r="G7049" s="293"/>
    </row>
    <row r="7050" spans="3:7" x14ac:dyDescent="0.2">
      <c r="C7050" s="293"/>
      <c r="D7050" s="280"/>
      <c r="E7050" s="280"/>
      <c r="F7050" s="280"/>
      <c r="G7050" s="293"/>
    </row>
    <row r="7051" spans="3:7" x14ac:dyDescent="0.2">
      <c r="C7051" s="293"/>
      <c r="D7051" s="280"/>
      <c r="E7051" s="280"/>
      <c r="F7051" s="280"/>
      <c r="G7051" s="293"/>
    </row>
    <row r="7052" spans="3:7" x14ac:dyDescent="0.2">
      <c r="C7052" s="293"/>
      <c r="D7052" s="280"/>
      <c r="E7052" s="280"/>
      <c r="F7052" s="280"/>
      <c r="G7052" s="293"/>
    </row>
    <row r="7053" spans="3:7" x14ac:dyDescent="0.2">
      <c r="C7053" s="293"/>
      <c r="D7053" s="280"/>
      <c r="E7053" s="280"/>
      <c r="F7053" s="280"/>
      <c r="G7053" s="293"/>
    </row>
    <row r="7054" spans="3:7" x14ac:dyDescent="0.2">
      <c r="C7054" s="293"/>
      <c r="D7054" s="280"/>
      <c r="E7054" s="280"/>
      <c r="F7054" s="280"/>
      <c r="G7054" s="293"/>
    </row>
    <row r="7055" spans="3:7" x14ac:dyDescent="0.2">
      <c r="C7055" s="293"/>
      <c r="D7055" s="280"/>
      <c r="E7055" s="280"/>
      <c r="F7055" s="280"/>
      <c r="G7055" s="293"/>
    </row>
    <row r="7056" spans="3:7" x14ac:dyDescent="0.2">
      <c r="C7056" s="293"/>
      <c r="D7056" s="280"/>
      <c r="E7056" s="280"/>
      <c r="F7056" s="280"/>
      <c r="G7056" s="293"/>
    </row>
    <row r="7057" spans="3:7" x14ac:dyDescent="0.2">
      <c r="C7057" s="293"/>
      <c r="D7057" s="280"/>
      <c r="E7057" s="280"/>
      <c r="F7057" s="280"/>
      <c r="G7057" s="293"/>
    </row>
    <row r="7058" spans="3:7" x14ac:dyDescent="0.2">
      <c r="C7058" s="293"/>
      <c r="D7058" s="280"/>
      <c r="E7058" s="280"/>
      <c r="F7058" s="280"/>
      <c r="G7058" s="293"/>
    </row>
    <row r="7059" spans="3:7" x14ac:dyDescent="0.2">
      <c r="C7059" s="293"/>
      <c r="D7059" s="280"/>
      <c r="E7059" s="280"/>
      <c r="F7059" s="280"/>
      <c r="G7059" s="293"/>
    </row>
    <row r="7060" spans="3:7" x14ac:dyDescent="0.2">
      <c r="C7060" s="293"/>
      <c r="D7060" s="280"/>
      <c r="E7060" s="280"/>
      <c r="F7060" s="280"/>
      <c r="G7060" s="293"/>
    </row>
    <row r="7061" spans="3:7" x14ac:dyDescent="0.2">
      <c r="C7061" s="293"/>
      <c r="D7061" s="280"/>
      <c r="E7061" s="280"/>
      <c r="F7061" s="280"/>
      <c r="G7061" s="293"/>
    </row>
    <row r="7062" spans="3:7" x14ac:dyDescent="0.2">
      <c r="C7062" s="293"/>
      <c r="D7062" s="280"/>
      <c r="E7062" s="280"/>
      <c r="F7062" s="280"/>
      <c r="G7062" s="293"/>
    </row>
    <row r="7063" spans="3:7" x14ac:dyDescent="0.2">
      <c r="C7063" s="293"/>
      <c r="D7063" s="280"/>
      <c r="E7063" s="280"/>
      <c r="F7063" s="280"/>
      <c r="G7063" s="293"/>
    </row>
    <row r="7064" spans="3:7" x14ac:dyDescent="0.2">
      <c r="C7064" s="293"/>
      <c r="D7064" s="280"/>
      <c r="E7064" s="280"/>
      <c r="F7064" s="280"/>
      <c r="G7064" s="293"/>
    </row>
    <row r="7065" spans="3:7" x14ac:dyDescent="0.2">
      <c r="C7065" s="293"/>
      <c r="D7065" s="280"/>
      <c r="E7065" s="280"/>
      <c r="F7065" s="280"/>
      <c r="G7065" s="293"/>
    </row>
    <row r="7066" spans="3:7" x14ac:dyDescent="0.2">
      <c r="C7066" s="293"/>
      <c r="D7066" s="280"/>
      <c r="E7066" s="280"/>
      <c r="F7066" s="280"/>
      <c r="G7066" s="293"/>
    </row>
    <row r="7067" spans="3:7" x14ac:dyDescent="0.2">
      <c r="C7067" s="293"/>
      <c r="D7067" s="280"/>
      <c r="E7067" s="280"/>
      <c r="F7067" s="280"/>
      <c r="G7067" s="293"/>
    </row>
    <row r="7068" spans="3:7" x14ac:dyDescent="0.2">
      <c r="C7068" s="293"/>
      <c r="D7068" s="280"/>
      <c r="E7068" s="280"/>
      <c r="F7068" s="280"/>
      <c r="G7068" s="293"/>
    </row>
    <row r="7069" spans="3:7" x14ac:dyDescent="0.2">
      <c r="C7069" s="293"/>
      <c r="D7069" s="280"/>
      <c r="E7069" s="280"/>
      <c r="F7069" s="280"/>
      <c r="G7069" s="293"/>
    </row>
    <row r="7070" spans="3:7" x14ac:dyDescent="0.2">
      <c r="C7070" s="293"/>
      <c r="D7070" s="280"/>
      <c r="E7070" s="280"/>
      <c r="F7070" s="280"/>
      <c r="G7070" s="293"/>
    </row>
    <row r="7071" spans="3:7" x14ac:dyDescent="0.2">
      <c r="C7071" s="293"/>
      <c r="D7071" s="280"/>
      <c r="E7071" s="280"/>
      <c r="F7071" s="280"/>
      <c r="G7071" s="293"/>
    </row>
    <row r="7072" spans="3:7" x14ac:dyDescent="0.2">
      <c r="C7072" s="293"/>
      <c r="D7072" s="280"/>
      <c r="E7072" s="280"/>
      <c r="F7072" s="280"/>
      <c r="G7072" s="293"/>
    </row>
    <row r="7073" spans="3:7" x14ac:dyDescent="0.2">
      <c r="C7073" s="293"/>
      <c r="D7073" s="280"/>
      <c r="E7073" s="280"/>
      <c r="F7073" s="280"/>
      <c r="G7073" s="293"/>
    </row>
    <row r="7074" spans="3:7" x14ac:dyDescent="0.2">
      <c r="C7074" s="293"/>
      <c r="D7074" s="280"/>
      <c r="E7074" s="280"/>
      <c r="F7074" s="280"/>
      <c r="G7074" s="293"/>
    </row>
    <row r="7075" spans="3:7" x14ac:dyDescent="0.2">
      <c r="C7075" s="293"/>
      <c r="D7075" s="280"/>
      <c r="E7075" s="280"/>
      <c r="F7075" s="280"/>
      <c r="G7075" s="293"/>
    </row>
    <row r="7076" spans="3:7" x14ac:dyDescent="0.2">
      <c r="C7076" s="293"/>
      <c r="D7076" s="280"/>
      <c r="E7076" s="280"/>
      <c r="F7076" s="280"/>
      <c r="G7076" s="293"/>
    </row>
    <row r="7077" spans="3:7" x14ac:dyDescent="0.2">
      <c r="C7077" s="293"/>
      <c r="D7077" s="280"/>
      <c r="E7077" s="280"/>
      <c r="F7077" s="280"/>
      <c r="G7077" s="293"/>
    </row>
    <row r="7078" spans="3:7" x14ac:dyDescent="0.2">
      <c r="C7078" s="293"/>
      <c r="D7078" s="280"/>
      <c r="E7078" s="280"/>
      <c r="F7078" s="280"/>
      <c r="G7078" s="293"/>
    </row>
    <row r="7079" spans="3:7" x14ac:dyDescent="0.2">
      <c r="C7079" s="293"/>
      <c r="D7079" s="280"/>
      <c r="E7079" s="280"/>
      <c r="F7079" s="280"/>
      <c r="G7079" s="293"/>
    </row>
    <row r="7080" spans="3:7" x14ac:dyDescent="0.2">
      <c r="C7080" s="293"/>
      <c r="D7080" s="280"/>
      <c r="E7080" s="280"/>
      <c r="F7080" s="280"/>
      <c r="G7080" s="293"/>
    </row>
    <row r="7081" spans="3:7" x14ac:dyDescent="0.2">
      <c r="C7081" s="293"/>
      <c r="D7081" s="280"/>
      <c r="E7081" s="280"/>
      <c r="F7081" s="280"/>
      <c r="G7081" s="293"/>
    </row>
    <row r="7082" spans="3:7" x14ac:dyDescent="0.2">
      <c r="C7082" s="293"/>
      <c r="D7082" s="280"/>
      <c r="E7082" s="280"/>
      <c r="F7082" s="280"/>
      <c r="G7082" s="293"/>
    </row>
    <row r="7083" spans="3:7" x14ac:dyDescent="0.2">
      <c r="C7083" s="293"/>
      <c r="D7083" s="280"/>
      <c r="E7083" s="280"/>
      <c r="F7083" s="280"/>
      <c r="G7083" s="293"/>
    </row>
    <row r="7084" spans="3:7" x14ac:dyDescent="0.2">
      <c r="C7084" s="293"/>
      <c r="D7084" s="280"/>
      <c r="E7084" s="280"/>
      <c r="F7084" s="280"/>
      <c r="G7084" s="293"/>
    </row>
    <row r="7085" spans="3:7" x14ac:dyDescent="0.2">
      <c r="C7085" s="293"/>
      <c r="D7085" s="280"/>
      <c r="E7085" s="280"/>
      <c r="F7085" s="280"/>
      <c r="G7085" s="293"/>
    </row>
    <row r="7086" spans="3:7" x14ac:dyDescent="0.2">
      <c r="C7086" s="293"/>
      <c r="D7086" s="280"/>
      <c r="E7086" s="280"/>
      <c r="F7086" s="280"/>
      <c r="G7086" s="293"/>
    </row>
    <row r="7087" spans="3:7" x14ac:dyDescent="0.2">
      <c r="C7087" s="293"/>
      <c r="D7087" s="280"/>
      <c r="E7087" s="280"/>
      <c r="F7087" s="280"/>
      <c r="G7087" s="293"/>
    </row>
    <row r="7088" spans="3:7" x14ac:dyDescent="0.2">
      <c r="C7088" s="293"/>
      <c r="D7088" s="280"/>
      <c r="E7088" s="280"/>
      <c r="F7088" s="280"/>
      <c r="G7088" s="293"/>
    </row>
    <row r="7089" spans="3:7" x14ac:dyDescent="0.2">
      <c r="C7089" s="293"/>
      <c r="D7089" s="280"/>
      <c r="E7089" s="280"/>
      <c r="F7089" s="280"/>
      <c r="G7089" s="293"/>
    </row>
    <row r="7090" spans="3:7" x14ac:dyDescent="0.2">
      <c r="C7090" s="293"/>
      <c r="D7090" s="280"/>
      <c r="E7090" s="280"/>
      <c r="F7090" s="280"/>
      <c r="G7090" s="293"/>
    </row>
    <row r="7091" spans="3:7" x14ac:dyDescent="0.2">
      <c r="C7091" s="293"/>
      <c r="D7091" s="280"/>
      <c r="E7091" s="280"/>
      <c r="F7091" s="280"/>
      <c r="G7091" s="293"/>
    </row>
    <row r="7092" spans="3:7" x14ac:dyDescent="0.2">
      <c r="C7092" s="293"/>
      <c r="D7092" s="280"/>
      <c r="E7092" s="280"/>
      <c r="F7092" s="280"/>
      <c r="G7092" s="293"/>
    </row>
    <row r="7093" spans="3:7" x14ac:dyDescent="0.2">
      <c r="C7093" s="293"/>
      <c r="D7093" s="280"/>
      <c r="E7093" s="280"/>
      <c r="F7093" s="280"/>
      <c r="G7093" s="293"/>
    </row>
    <row r="7094" spans="3:7" x14ac:dyDescent="0.2">
      <c r="C7094" s="293"/>
      <c r="D7094" s="280"/>
      <c r="E7094" s="280"/>
      <c r="F7094" s="280"/>
      <c r="G7094" s="293"/>
    </row>
    <row r="7095" spans="3:7" x14ac:dyDescent="0.2">
      <c r="C7095" s="293"/>
      <c r="D7095" s="280"/>
      <c r="E7095" s="280"/>
      <c r="F7095" s="280"/>
      <c r="G7095" s="293"/>
    </row>
    <row r="7096" spans="3:7" x14ac:dyDescent="0.2">
      <c r="C7096" s="293"/>
      <c r="D7096" s="280"/>
      <c r="E7096" s="280"/>
      <c r="F7096" s="280"/>
      <c r="G7096" s="293"/>
    </row>
    <row r="7097" spans="3:7" x14ac:dyDescent="0.2">
      <c r="C7097" s="293"/>
      <c r="D7097" s="280"/>
      <c r="E7097" s="280"/>
      <c r="F7097" s="280"/>
      <c r="G7097" s="293"/>
    </row>
    <row r="7098" spans="3:7" x14ac:dyDescent="0.2">
      <c r="C7098" s="293"/>
      <c r="D7098" s="280"/>
      <c r="E7098" s="280"/>
      <c r="F7098" s="280"/>
      <c r="G7098" s="293"/>
    </row>
    <row r="7099" spans="3:7" x14ac:dyDescent="0.2">
      <c r="C7099" s="293"/>
      <c r="D7099" s="280"/>
      <c r="E7099" s="280"/>
      <c r="F7099" s="280"/>
      <c r="G7099" s="293"/>
    </row>
    <row r="7100" spans="3:7" x14ac:dyDescent="0.2">
      <c r="C7100" s="293"/>
      <c r="D7100" s="280"/>
      <c r="E7100" s="280"/>
      <c r="F7100" s="280"/>
      <c r="G7100" s="293"/>
    </row>
    <row r="7101" spans="3:7" x14ac:dyDescent="0.2">
      <c r="C7101" s="293"/>
      <c r="D7101" s="280"/>
      <c r="E7101" s="280"/>
      <c r="F7101" s="280"/>
      <c r="G7101" s="293"/>
    </row>
    <row r="7102" spans="3:7" x14ac:dyDescent="0.2">
      <c r="C7102" s="293"/>
      <c r="D7102" s="280"/>
      <c r="E7102" s="280"/>
      <c r="F7102" s="280"/>
      <c r="G7102" s="293"/>
    </row>
    <row r="7103" spans="3:7" x14ac:dyDescent="0.2">
      <c r="C7103" s="293"/>
      <c r="D7103" s="280"/>
      <c r="E7103" s="280"/>
      <c r="F7103" s="280"/>
      <c r="G7103" s="293"/>
    </row>
    <row r="7104" spans="3:7" x14ac:dyDescent="0.2">
      <c r="C7104" s="293"/>
      <c r="D7104" s="280"/>
      <c r="E7104" s="280"/>
      <c r="F7104" s="280"/>
      <c r="G7104" s="293"/>
    </row>
    <row r="7105" spans="3:7" x14ac:dyDescent="0.2">
      <c r="C7105" s="293"/>
      <c r="D7105" s="280"/>
      <c r="E7105" s="280"/>
      <c r="F7105" s="280"/>
      <c r="G7105" s="293"/>
    </row>
    <row r="7106" spans="3:7" x14ac:dyDescent="0.2">
      <c r="C7106" s="293"/>
      <c r="D7106" s="280"/>
      <c r="E7106" s="280"/>
      <c r="F7106" s="280"/>
      <c r="G7106" s="293"/>
    </row>
    <row r="7107" spans="3:7" x14ac:dyDescent="0.2">
      <c r="C7107" s="293"/>
      <c r="D7107" s="280"/>
      <c r="E7107" s="280"/>
      <c r="F7107" s="280"/>
      <c r="G7107" s="293"/>
    </row>
    <row r="7108" spans="3:7" x14ac:dyDescent="0.2">
      <c r="C7108" s="293"/>
      <c r="D7108" s="280"/>
      <c r="E7108" s="280"/>
      <c r="F7108" s="280"/>
      <c r="G7108" s="293"/>
    </row>
    <row r="7109" spans="3:7" x14ac:dyDescent="0.2">
      <c r="C7109" s="293"/>
      <c r="D7109" s="280"/>
      <c r="E7109" s="280"/>
      <c r="F7109" s="280"/>
      <c r="G7109" s="293"/>
    </row>
    <row r="7110" spans="3:7" x14ac:dyDescent="0.2">
      <c r="C7110" s="293"/>
      <c r="D7110" s="280"/>
      <c r="E7110" s="280"/>
      <c r="F7110" s="280"/>
      <c r="G7110" s="293"/>
    </row>
    <row r="7111" spans="3:7" x14ac:dyDescent="0.2">
      <c r="C7111" s="293"/>
      <c r="D7111" s="280"/>
      <c r="E7111" s="280"/>
      <c r="F7111" s="280"/>
      <c r="G7111" s="293"/>
    </row>
    <row r="7112" spans="3:7" x14ac:dyDescent="0.2">
      <c r="C7112" s="293"/>
      <c r="D7112" s="280"/>
      <c r="E7112" s="280"/>
      <c r="F7112" s="280"/>
      <c r="G7112" s="293"/>
    </row>
    <row r="7113" spans="3:7" x14ac:dyDescent="0.2">
      <c r="C7113" s="293"/>
      <c r="D7113" s="280"/>
      <c r="E7113" s="280"/>
      <c r="F7113" s="280"/>
      <c r="G7113" s="293"/>
    </row>
    <row r="7114" spans="3:7" x14ac:dyDescent="0.2">
      <c r="C7114" s="293"/>
      <c r="D7114" s="280"/>
      <c r="E7114" s="280"/>
      <c r="F7114" s="280"/>
      <c r="G7114" s="293"/>
    </row>
    <row r="7115" spans="3:7" x14ac:dyDescent="0.2">
      <c r="C7115" s="293"/>
      <c r="D7115" s="280"/>
      <c r="E7115" s="280"/>
      <c r="F7115" s="280"/>
      <c r="G7115" s="293"/>
    </row>
    <row r="7116" spans="3:7" x14ac:dyDescent="0.2">
      <c r="C7116" s="293"/>
      <c r="D7116" s="280"/>
      <c r="E7116" s="280"/>
      <c r="F7116" s="280"/>
      <c r="G7116" s="293"/>
    </row>
    <row r="7117" spans="3:7" x14ac:dyDescent="0.2">
      <c r="C7117" s="293"/>
      <c r="D7117" s="280"/>
      <c r="E7117" s="280"/>
      <c r="F7117" s="280"/>
      <c r="G7117" s="293"/>
    </row>
    <row r="7118" spans="3:7" x14ac:dyDescent="0.2">
      <c r="C7118" s="293"/>
      <c r="D7118" s="280"/>
      <c r="E7118" s="280"/>
      <c r="F7118" s="280"/>
      <c r="G7118" s="293"/>
    </row>
    <row r="7119" spans="3:7" x14ac:dyDescent="0.2">
      <c r="C7119" s="293"/>
      <c r="D7119" s="280"/>
      <c r="E7119" s="280"/>
      <c r="F7119" s="280"/>
      <c r="G7119" s="293"/>
    </row>
    <row r="7120" spans="3:7" x14ac:dyDescent="0.2">
      <c r="C7120" s="293"/>
      <c r="D7120" s="280"/>
      <c r="E7120" s="280"/>
      <c r="F7120" s="280"/>
      <c r="G7120" s="293"/>
    </row>
    <row r="7121" spans="3:7" x14ac:dyDescent="0.2">
      <c r="C7121" s="293"/>
      <c r="D7121" s="280"/>
      <c r="E7121" s="280"/>
      <c r="F7121" s="280"/>
      <c r="G7121" s="293"/>
    </row>
    <row r="7122" spans="3:7" x14ac:dyDescent="0.2">
      <c r="C7122" s="293"/>
      <c r="D7122" s="280"/>
      <c r="E7122" s="280"/>
      <c r="F7122" s="280"/>
      <c r="G7122" s="293"/>
    </row>
    <row r="7123" spans="3:7" x14ac:dyDescent="0.2">
      <c r="C7123" s="293"/>
      <c r="D7123" s="280"/>
      <c r="E7123" s="280"/>
      <c r="F7123" s="280"/>
      <c r="G7123" s="293"/>
    </row>
    <row r="7124" spans="3:7" x14ac:dyDescent="0.2">
      <c r="C7124" s="293"/>
      <c r="D7124" s="280"/>
      <c r="E7124" s="280"/>
      <c r="F7124" s="280"/>
      <c r="G7124" s="293"/>
    </row>
    <row r="7125" spans="3:7" x14ac:dyDescent="0.2">
      <c r="C7125" s="293"/>
      <c r="D7125" s="280"/>
      <c r="E7125" s="280"/>
      <c r="F7125" s="280"/>
      <c r="G7125" s="293"/>
    </row>
    <row r="7126" spans="3:7" x14ac:dyDescent="0.2">
      <c r="C7126" s="293"/>
      <c r="D7126" s="280"/>
      <c r="E7126" s="280"/>
      <c r="F7126" s="280"/>
      <c r="G7126" s="293"/>
    </row>
    <row r="7127" spans="3:7" x14ac:dyDescent="0.2">
      <c r="C7127" s="293"/>
      <c r="D7127" s="280"/>
      <c r="E7127" s="280"/>
      <c r="F7127" s="280"/>
      <c r="G7127" s="293"/>
    </row>
    <row r="7128" spans="3:7" x14ac:dyDescent="0.2">
      <c r="C7128" s="293"/>
      <c r="D7128" s="280"/>
      <c r="E7128" s="280"/>
      <c r="F7128" s="280"/>
      <c r="G7128" s="293"/>
    </row>
    <row r="7129" spans="3:7" x14ac:dyDescent="0.2">
      <c r="C7129" s="293"/>
      <c r="D7129" s="280"/>
      <c r="E7129" s="280"/>
      <c r="F7129" s="280"/>
      <c r="G7129" s="293"/>
    </row>
    <row r="7130" spans="3:7" x14ac:dyDescent="0.2">
      <c r="C7130" s="293"/>
      <c r="D7130" s="280"/>
      <c r="E7130" s="280"/>
      <c r="F7130" s="280"/>
      <c r="G7130" s="293"/>
    </row>
    <row r="7131" spans="3:7" x14ac:dyDescent="0.2">
      <c r="C7131" s="293"/>
      <c r="D7131" s="280"/>
      <c r="E7131" s="280"/>
      <c r="F7131" s="280"/>
      <c r="G7131" s="293"/>
    </row>
    <row r="7132" spans="3:7" x14ac:dyDescent="0.2">
      <c r="C7132" s="293"/>
      <c r="D7132" s="280"/>
      <c r="E7132" s="280"/>
      <c r="F7132" s="280"/>
      <c r="G7132" s="293"/>
    </row>
    <row r="7133" spans="3:7" x14ac:dyDescent="0.2">
      <c r="C7133" s="293"/>
      <c r="D7133" s="280"/>
      <c r="E7133" s="280"/>
      <c r="F7133" s="280"/>
      <c r="G7133" s="293"/>
    </row>
    <row r="7134" spans="3:7" x14ac:dyDescent="0.2">
      <c r="C7134" s="293"/>
      <c r="D7134" s="280"/>
      <c r="E7134" s="280"/>
      <c r="F7134" s="280"/>
      <c r="G7134" s="293"/>
    </row>
    <row r="7135" spans="3:7" x14ac:dyDescent="0.2">
      <c r="C7135" s="293"/>
      <c r="D7135" s="280"/>
      <c r="E7135" s="280"/>
      <c r="F7135" s="280"/>
      <c r="G7135" s="293"/>
    </row>
    <row r="7136" spans="3:7" x14ac:dyDescent="0.2">
      <c r="C7136" s="293"/>
      <c r="D7136" s="280"/>
      <c r="E7136" s="280"/>
      <c r="F7136" s="280"/>
      <c r="G7136" s="293"/>
    </row>
    <row r="7137" spans="3:7" x14ac:dyDescent="0.2">
      <c r="C7137" s="293"/>
      <c r="D7137" s="280"/>
      <c r="E7137" s="280"/>
      <c r="F7137" s="280"/>
      <c r="G7137" s="293"/>
    </row>
    <row r="7138" spans="3:7" x14ac:dyDescent="0.2">
      <c r="C7138" s="293"/>
      <c r="D7138" s="280"/>
      <c r="E7138" s="280"/>
      <c r="F7138" s="280"/>
      <c r="G7138" s="293"/>
    </row>
    <row r="7139" spans="3:7" x14ac:dyDescent="0.2">
      <c r="C7139" s="293"/>
      <c r="D7139" s="280"/>
      <c r="E7139" s="280"/>
      <c r="F7139" s="280"/>
      <c r="G7139" s="293"/>
    </row>
    <row r="7140" spans="3:7" x14ac:dyDescent="0.2">
      <c r="C7140" s="293"/>
      <c r="D7140" s="280"/>
      <c r="E7140" s="280"/>
      <c r="F7140" s="280"/>
      <c r="G7140" s="293"/>
    </row>
    <row r="7141" spans="3:7" x14ac:dyDescent="0.2">
      <c r="C7141" s="293"/>
      <c r="D7141" s="280"/>
      <c r="E7141" s="280"/>
      <c r="F7141" s="280"/>
      <c r="G7141" s="293"/>
    </row>
    <row r="7142" spans="3:7" x14ac:dyDescent="0.2">
      <c r="C7142" s="293"/>
      <c r="D7142" s="280"/>
      <c r="E7142" s="280"/>
      <c r="F7142" s="280"/>
      <c r="G7142" s="293"/>
    </row>
    <row r="7143" spans="3:7" x14ac:dyDescent="0.2">
      <c r="C7143" s="293"/>
      <c r="D7143" s="280"/>
      <c r="E7143" s="280"/>
      <c r="F7143" s="280"/>
      <c r="G7143" s="293"/>
    </row>
    <row r="7144" spans="3:7" x14ac:dyDescent="0.2">
      <c r="C7144" s="293"/>
      <c r="D7144" s="280"/>
      <c r="E7144" s="280"/>
      <c r="F7144" s="280"/>
      <c r="G7144" s="293"/>
    </row>
    <row r="7145" spans="3:7" x14ac:dyDescent="0.2">
      <c r="C7145" s="293"/>
      <c r="D7145" s="280"/>
      <c r="E7145" s="280"/>
      <c r="F7145" s="280"/>
      <c r="G7145" s="293"/>
    </row>
    <row r="7146" spans="3:7" x14ac:dyDescent="0.2">
      <c r="C7146" s="293"/>
      <c r="D7146" s="280"/>
      <c r="E7146" s="280"/>
      <c r="F7146" s="280"/>
      <c r="G7146" s="293"/>
    </row>
    <row r="7147" spans="3:7" x14ac:dyDescent="0.2">
      <c r="C7147" s="293"/>
      <c r="D7147" s="280"/>
      <c r="E7147" s="280"/>
      <c r="F7147" s="280"/>
      <c r="G7147" s="293"/>
    </row>
    <row r="7148" spans="3:7" x14ac:dyDescent="0.2">
      <c r="C7148" s="293"/>
      <c r="D7148" s="280"/>
      <c r="E7148" s="280"/>
      <c r="F7148" s="280"/>
      <c r="G7148" s="293"/>
    </row>
    <row r="7149" spans="3:7" x14ac:dyDescent="0.2">
      <c r="C7149" s="293"/>
      <c r="D7149" s="280"/>
      <c r="E7149" s="280"/>
      <c r="F7149" s="280"/>
      <c r="G7149" s="293"/>
    </row>
    <row r="7150" spans="3:7" x14ac:dyDescent="0.2">
      <c r="C7150" s="293"/>
      <c r="D7150" s="280"/>
      <c r="E7150" s="280"/>
      <c r="F7150" s="280"/>
      <c r="G7150" s="293"/>
    </row>
    <row r="7151" spans="3:7" x14ac:dyDescent="0.2">
      <c r="C7151" s="293"/>
      <c r="D7151" s="280"/>
      <c r="E7151" s="280"/>
      <c r="F7151" s="280"/>
      <c r="G7151" s="293"/>
    </row>
    <row r="7152" spans="3:7" x14ac:dyDescent="0.2">
      <c r="C7152" s="293"/>
      <c r="D7152" s="280"/>
      <c r="E7152" s="280"/>
      <c r="F7152" s="280"/>
      <c r="G7152" s="293"/>
    </row>
    <row r="7153" spans="3:7" x14ac:dyDescent="0.2">
      <c r="C7153" s="293"/>
      <c r="D7153" s="280"/>
      <c r="E7153" s="280"/>
      <c r="F7153" s="280"/>
      <c r="G7153" s="293"/>
    </row>
    <row r="7154" spans="3:7" x14ac:dyDescent="0.2">
      <c r="C7154" s="293"/>
      <c r="D7154" s="280"/>
      <c r="E7154" s="280"/>
      <c r="F7154" s="280"/>
      <c r="G7154" s="293"/>
    </row>
    <row r="7155" spans="3:7" x14ac:dyDescent="0.2">
      <c r="C7155" s="293"/>
      <c r="D7155" s="280"/>
      <c r="E7155" s="280"/>
      <c r="F7155" s="280"/>
      <c r="G7155" s="293"/>
    </row>
    <row r="7156" spans="3:7" x14ac:dyDescent="0.2">
      <c r="C7156" s="293"/>
      <c r="D7156" s="280"/>
      <c r="E7156" s="280"/>
      <c r="F7156" s="280"/>
      <c r="G7156" s="293"/>
    </row>
    <row r="7157" spans="3:7" x14ac:dyDescent="0.2">
      <c r="C7157" s="293"/>
      <c r="D7157" s="280"/>
      <c r="E7157" s="280"/>
      <c r="F7157" s="280"/>
      <c r="G7157" s="293"/>
    </row>
    <row r="7158" spans="3:7" x14ac:dyDescent="0.2">
      <c r="C7158" s="293"/>
      <c r="D7158" s="280"/>
      <c r="E7158" s="280"/>
      <c r="F7158" s="280"/>
      <c r="G7158" s="293"/>
    </row>
    <row r="7159" spans="3:7" x14ac:dyDescent="0.2">
      <c r="C7159" s="293"/>
      <c r="D7159" s="280"/>
      <c r="E7159" s="280"/>
      <c r="F7159" s="280"/>
      <c r="G7159" s="293"/>
    </row>
    <row r="7160" spans="3:7" x14ac:dyDescent="0.2">
      <c r="C7160" s="293"/>
      <c r="D7160" s="280"/>
      <c r="E7160" s="280"/>
      <c r="F7160" s="280"/>
      <c r="G7160" s="293"/>
    </row>
    <row r="7161" spans="3:7" x14ac:dyDescent="0.2">
      <c r="C7161" s="293"/>
      <c r="D7161" s="280"/>
      <c r="E7161" s="280"/>
      <c r="F7161" s="280"/>
      <c r="G7161" s="293"/>
    </row>
    <row r="7162" spans="3:7" x14ac:dyDescent="0.2">
      <c r="C7162" s="293"/>
      <c r="D7162" s="280"/>
      <c r="E7162" s="280"/>
      <c r="F7162" s="280"/>
      <c r="G7162" s="293"/>
    </row>
    <row r="7163" spans="3:7" x14ac:dyDescent="0.2">
      <c r="C7163" s="293"/>
      <c r="D7163" s="280"/>
      <c r="E7163" s="280"/>
      <c r="F7163" s="280"/>
      <c r="G7163" s="293"/>
    </row>
    <row r="7164" spans="3:7" x14ac:dyDescent="0.2">
      <c r="C7164" s="293"/>
      <c r="D7164" s="280"/>
      <c r="E7164" s="280"/>
      <c r="F7164" s="280"/>
      <c r="G7164" s="293"/>
    </row>
    <row r="7165" spans="3:7" x14ac:dyDescent="0.2">
      <c r="C7165" s="293"/>
      <c r="D7165" s="280"/>
      <c r="E7165" s="280"/>
      <c r="F7165" s="280"/>
      <c r="G7165" s="293"/>
    </row>
    <row r="7166" spans="3:7" x14ac:dyDescent="0.2">
      <c r="C7166" s="293"/>
      <c r="D7166" s="280"/>
      <c r="E7166" s="280"/>
      <c r="F7166" s="280"/>
      <c r="G7166" s="293"/>
    </row>
    <row r="7167" spans="3:7" x14ac:dyDescent="0.2">
      <c r="C7167" s="293"/>
      <c r="D7167" s="280"/>
      <c r="E7167" s="280"/>
      <c r="F7167" s="280"/>
      <c r="G7167" s="293"/>
    </row>
    <row r="7168" spans="3:7" x14ac:dyDescent="0.2">
      <c r="C7168" s="293"/>
      <c r="D7168" s="280"/>
      <c r="E7168" s="280"/>
      <c r="F7168" s="280"/>
      <c r="G7168" s="293"/>
    </row>
    <row r="7169" spans="3:7" x14ac:dyDescent="0.2">
      <c r="C7169" s="293"/>
      <c r="D7169" s="280"/>
      <c r="E7169" s="280"/>
      <c r="F7169" s="280"/>
      <c r="G7169" s="293"/>
    </row>
    <row r="7170" spans="3:7" x14ac:dyDescent="0.2">
      <c r="C7170" s="293"/>
      <c r="D7170" s="280"/>
      <c r="E7170" s="280"/>
      <c r="F7170" s="280"/>
      <c r="G7170" s="293"/>
    </row>
    <row r="7171" spans="3:7" x14ac:dyDescent="0.2">
      <c r="C7171" s="293"/>
      <c r="D7171" s="280"/>
      <c r="E7171" s="280"/>
      <c r="F7171" s="280"/>
      <c r="G7171" s="293"/>
    </row>
    <row r="7172" spans="3:7" x14ac:dyDescent="0.2">
      <c r="C7172" s="293"/>
      <c r="D7172" s="280"/>
      <c r="E7172" s="280"/>
      <c r="F7172" s="280"/>
      <c r="G7172" s="293"/>
    </row>
    <row r="7173" spans="3:7" x14ac:dyDescent="0.2">
      <c r="C7173" s="293"/>
      <c r="D7173" s="280"/>
      <c r="E7173" s="280"/>
      <c r="F7173" s="280"/>
      <c r="G7173" s="293"/>
    </row>
    <row r="7174" spans="3:7" x14ac:dyDescent="0.2">
      <c r="C7174" s="293"/>
      <c r="D7174" s="280"/>
      <c r="E7174" s="280"/>
      <c r="F7174" s="280"/>
      <c r="G7174" s="293"/>
    </row>
    <row r="7175" spans="3:7" x14ac:dyDescent="0.2">
      <c r="C7175" s="293"/>
      <c r="D7175" s="280"/>
      <c r="E7175" s="280"/>
      <c r="F7175" s="280"/>
      <c r="G7175" s="293"/>
    </row>
    <row r="7176" spans="3:7" x14ac:dyDescent="0.2">
      <c r="C7176" s="293"/>
      <c r="D7176" s="280"/>
      <c r="E7176" s="280"/>
      <c r="F7176" s="280"/>
      <c r="G7176" s="293"/>
    </row>
    <row r="7177" spans="3:7" x14ac:dyDescent="0.2">
      <c r="C7177" s="293"/>
      <c r="D7177" s="280"/>
      <c r="E7177" s="280"/>
      <c r="F7177" s="280"/>
      <c r="G7177" s="293"/>
    </row>
    <row r="7178" spans="3:7" x14ac:dyDescent="0.2">
      <c r="C7178" s="293"/>
      <c r="D7178" s="280"/>
      <c r="E7178" s="280"/>
      <c r="F7178" s="280"/>
      <c r="G7178" s="293"/>
    </row>
    <row r="7179" spans="3:7" x14ac:dyDescent="0.2">
      <c r="C7179" s="293"/>
      <c r="D7179" s="280"/>
      <c r="E7179" s="280"/>
      <c r="F7179" s="280"/>
      <c r="G7179" s="293"/>
    </row>
    <row r="7180" spans="3:7" x14ac:dyDescent="0.2">
      <c r="C7180" s="293"/>
      <c r="D7180" s="280"/>
      <c r="E7180" s="280"/>
      <c r="F7180" s="280"/>
      <c r="G7180" s="293"/>
    </row>
    <row r="7181" spans="3:7" x14ac:dyDescent="0.2">
      <c r="C7181" s="293"/>
      <c r="D7181" s="280"/>
      <c r="E7181" s="280"/>
      <c r="F7181" s="280"/>
      <c r="G7181" s="293"/>
    </row>
    <row r="7182" spans="3:7" x14ac:dyDescent="0.2">
      <c r="C7182" s="293"/>
      <c r="D7182" s="280"/>
      <c r="E7182" s="280"/>
      <c r="F7182" s="280"/>
      <c r="G7182" s="293"/>
    </row>
    <row r="7183" spans="3:7" x14ac:dyDescent="0.2">
      <c r="C7183" s="293"/>
      <c r="D7183" s="280"/>
      <c r="E7183" s="280"/>
      <c r="F7183" s="280"/>
      <c r="G7183" s="293"/>
    </row>
    <row r="7184" spans="3:7" x14ac:dyDescent="0.2">
      <c r="C7184" s="293"/>
      <c r="D7184" s="280"/>
      <c r="E7184" s="280"/>
      <c r="F7184" s="280"/>
      <c r="G7184" s="293"/>
    </row>
    <row r="7185" spans="3:7" x14ac:dyDescent="0.2">
      <c r="C7185" s="293"/>
      <c r="D7185" s="280"/>
      <c r="E7185" s="280"/>
      <c r="F7185" s="280"/>
      <c r="G7185" s="293"/>
    </row>
    <row r="7186" spans="3:7" x14ac:dyDescent="0.2">
      <c r="C7186" s="293"/>
      <c r="D7186" s="280"/>
      <c r="E7186" s="280"/>
      <c r="F7186" s="280"/>
      <c r="G7186" s="293"/>
    </row>
    <row r="7187" spans="3:7" x14ac:dyDescent="0.2">
      <c r="C7187" s="293"/>
      <c r="D7187" s="280"/>
      <c r="E7187" s="280"/>
      <c r="F7187" s="280"/>
      <c r="G7187" s="293"/>
    </row>
    <row r="7188" spans="3:7" x14ac:dyDescent="0.2">
      <c r="C7188" s="293"/>
      <c r="D7188" s="280"/>
      <c r="E7188" s="280"/>
      <c r="F7188" s="280"/>
      <c r="G7188" s="293"/>
    </row>
    <row r="7189" spans="3:7" x14ac:dyDescent="0.2">
      <c r="C7189" s="293"/>
      <c r="D7189" s="280"/>
      <c r="E7189" s="280"/>
      <c r="F7189" s="280"/>
      <c r="G7189" s="293"/>
    </row>
    <row r="7190" spans="3:7" x14ac:dyDescent="0.2">
      <c r="C7190" s="293"/>
      <c r="D7190" s="280"/>
      <c r="E7190" s="280"/>
      <c r="F7190" s="280"/>
      <c r="G7190" s="293"/>
    </row>
    <row r="7191" spans="3:7" x14ac:dyDescent="0.2">
      <c r="C7191" s="293"/>
      <c r="D7191" s="280"/>
      <c r="E7191" s="280"/>
      <c r="F7191" s="280"/>
      <c r="G7191" s="293"/>
    </row>
    <row r="7192" spans="3:7" x14ac:dyDescent="0.2">
      <c r="C7192" s="293"/>
      <c r="D7192" s="280"/>
      <c r="E7192" s="280"/>
      <c r="F7192" s="280"/>
      <c r="G7192" s="293"/>
    </row>
    <row r="7193" spans="3:7" x14ac:dyDescent="0.2">
      <c r="C7193" s="293"/>
      <c r="D7193" s="280"/>
      <c r="E7193" s="280"/>
      <c r="F7193" s="280"/>
      <c r="G7193" s="293"/>
    </row>
    <row r="7194" spans="3:7" x14ac:dyDescent="0.2">
      <c r="C7194" s="293"/>
      <c r="D7194" s="280"/>
      <c r="E7194" s="280"/>
      <c r="F7194" s="280"/>
      <c r="G7194" s="293"/>
    </row>
    <row r="7195" spans="3:7" x14ac:dyDescent="0.2">
      <c r="C7195" s="293"/>
      <c r="D7195" s="280"/>
      <c r="E7195" s="280"/>
      <c r="F7195" s="280"/>
      <c r="G7195" s="293"/>
    </row>
    <row r="7196" spans="3:7" x14ac:dyDescent="0.2">
      <c r="C7196" s="293"/>
      <c r="D7196" s="280"/>
      <c r="E7196" s="280"/>
      <c r="F7196" s="280"/>
      <c r="G7196" s="293"/>
    </row>
    <row r="7197" spans="3:7" x14ac:dyDescent="0.2">
      <c r="C7197" s="293"/>
      <c r="D7197" s="280"/>
      <c r="E7197" s="280"/>
      <c r="F7197" s="280"/>
      <c r="G7197" s="293"/>
    </row>
    <row r="7198" spans="3:7" x14ac:dyDescent="0.2">
      <c r="C7198" s="293"/>
      <c r="D7198" s="280"/>
      <c r="E7198" s="280"/>
      <c r="F7198" s="280"/>
      <c r="G7198" s="293"/>
    </row>
    <row r="7199" spans="3:7" x14ac:dyDescent="0.2">
      <c r="C7199" s="293"/>
      <c r="D7199" s="280"/>
      <c r="E7199" s="280"/>
      <c r="F7199" s="280"/>
      <c r="G7199" s="293"/>
    </row>
    <row r="7200" spans="3:7" x14ac:dyDescent="0.2">
      <c r="C7200" s="293"/>
      <c r="D7200" s="280"/>
      <c r="E7200" s="280"/>
      <c r="F7200" s="280"/>
      <c r="G7200" s="293"/>
    </row>
    <row r="7201" spans="3:7" x14ac:dyDescent="0.2">
      <c r="C7201" s="293"/>
      <c r="D7201" s="280"/>
      <c r="E7201" s="280"/>
      <c r="F7201" s="280"/>
      <c r="G7201" s="293"/>
    </row>
    <row r="7202" spans="3:7" x14ac:dyDescent="0.2">
      <c r="C7202" s="293"/>
      <c r="D7202" s="280"/>
      <c r="E7202" s="280"/>
      <c r="F7202" s="280"/>
      <c r="G7202" s="293"/>
    </row>
    <row r="7203" spans="3:7" x14ac:dyDescent="0.2">
      <c r="C7203" s="293"/>
      <c r="D7203" s="280"/>
      <c r="E7203" s="280"/>
      <c r="F7203" s="280"/>
      <c r="G7203" s="293"/>
    </row>
    <row r="7204" spans="3:7" x14ac:dyDescent="0.2">
      <c r="C7204" s="293"/>
      <c r="D7204" s="280"/>
      <c r="E7204" s="280"/>
      <c r="F7204" s="280"/>
      <c r="G7204" s="293"/>
    </row>
    <row r="7205" spans="3:7" x14ac:dyDescent="0.2">
      <c r="C7205" s="293"/>
      <c r="D7205" s="280"/>
      <c r="E7205" s="280"/>
      <c r="F7205" s="280"/>
      <c r="G7205" s="293"/>
    </row>
    <row r="7206" spans="3:7" x14ac:dyDescent="0.2">
      <c r="C7206" s="293"/>
      <c r="D7206" s="280"/>
      <c r="E7206" s="280"/>
      <c r="F7206" s="280"/>
      <c r="G7206" s="293"/>
    </row>
    <row r="7207" spans="3:7" x14ac:dyDescent="0.2">
      <c r="C7207" s="293"/>
      <c r="D7207" s="280"/>
      <c r="E7207" s="280"/>
      <c r="F7207" s="280"/>
      <c r="G7207" s="293"/>
    </row>
    <row r="7208" spans="3:7" x14ac:dyDescent="0.2">
      <c r="C7208" s="293"/>
      <c r="D7208" s="280"/>
      <c r="E7208" s="280"/>
      <c r="F7208" s="280"/>
      <c r="G7208" s="293"/>
    </row>
    <row r="7209" spans="3:7" x14ac:dyDescent="0.2">
      <c r="C7209" s="293"/>
      <c r="D7209" s="280"/>
      <c r="E7209" s="280"/>
      <c r="F7209" s="280"/>
      <c r="G7209" s="293"/>
    </row>
    <row r="7210" spans="3:7" x14ac:dyDescent="0.2">
      <c r="C7210" s="293"/>
      <c r="D7210" s="280"/>
      <c r="E7210" s="280"/>
      <c r="F7210" s="280"/>
      <c r="G7210" s="293"/>
    </row>
    <row r="7211" spans="3:7" x14ac:dyDescent="0.2">
      <c r="C7211" s="293"/>
      <c r="D7211" s="280"/>
      <c r="E7211" s="280"/>
      <c r="F7211" s="280"/>
      <c r="G7211" s="293"/>
    </row>
    <row r="7212" spans="3:7" x14ac:dyDescent="0.2">
      <c r="C7212" s="293"/>
      <c r="D7212" s="280"/>
      <c r="E7212" s="280"/>
      <c r="F7212" s="280"/>
      <c r="G7212" s="293"/>
    </row>
    <row r="7213" spans="3:7" x14ac:dyDescent="0.2">
      <c r="C7213" s="293"/>
      <c r="D7213" s="280"/>
      <c r="E7213" s="280"/>
      <c r="F7213" s="280"/>
      <c r="G7213" s="293"/>
    </row>
    <row r="7214" spans="3:7" x14ac:dyDescent="0.2">
      <c r="C7214" s="293"/>
      <c r="D7214" s="280"/>
      <c r="E7214" s="280"/>
      <c r="F7214" s="280"/>
      <c r="G7214" s="293"/>
    </row>
    <row r="7215" spans="3:7" x14ac:dyDescent="0.2">
      <c r="C7215" s="293"/>
      <c r="D7215" s="280"/>
      <c r="E7215" s="280"/>
      <c r="F7215" s="280"/>
      <c r="G7215" s="293"/>
    </row>
    <row r="7216" spans="3:7" x14ac:dyDescent="0.2">
      <c r="C7216" s="293"/>
      <c r="D7216" s="280"/>
      <c r="E7216" s="280"/>
      <c r="F7216" s="280"/>
      <c r="G7216" s="293"/>
    </row>
    <row r="7217" spans="3:7" x14ac:dyDescent="0.2">
      <c r="C7217" s="293"/>
      <c r="D7217" s="280"/>
      <c r="E7217" s="280"/>
      <c r="F7217" s="280"/>
      <c r="G7217" s="293"/>
    </row>
    <row r="7218" spans="3:7" x14ac:dyDescent="0.2">
      <c r="C7218" s="293"/>
      <c r="D7218" s="280"/>
      <c r="E7218" s="280"/>
      <c r="F7218" s="280"/>
      <c r="G7218" s="293"/>
    </row>
    <row r="7219" spans="3:7" x14ac:dyDescent="0.2">
      <c r="C7219" s="293"/>
      <c r="D7219" s="280"/>
      <c r="E7219" s="280"/>
      <c r="F7219" s="280"/>
      <c r="G7219" s="293"/>
    </row>
    <row r="7220" spans="3:7" x14ac:dyDescent="0.2">
      <c r="C7220" s="293"/>
      <c r="D7220" s="280"/>
      <c r="E7220" s="280"/>
      <c r="F7220" s="280"/>
      <c r="G7220" s="293"/>
    </row>
    <row r="7221" spans="3:7" x14ac:dyDescent="0.2">
      <c r="C7221" s="293"/>
      <c r="D7221" s="280"/>
      <c r="E7221" s="280"/>
      <c r="F7221" s="280"/>
      <c r="G7221" s="293"/>
    </row>
    <row r="7222" spans="3:7" x14ac:dyDescent="0.2">
      <c r="C7222" s="293"/>
      <c r="D7222" s="280"/>
      <c r="E7222" s="280"/>
      <c r="F7222" s="280"/>
      <c r="G7222" s="293"/>
    </row>
    <row r="7223" spans="3:7" x14ac:dyDescent="0.2">
      <c r="C7223" s="293"/>
      <c r="D7223" s="280"/>
      <c r="E7223" s="280"/>
      <c r="F7223" s="280"/>
      <c r="G7223" s="293"/>
    </row>
    <row r="7224" spans="3:7" x14ac:dyDescent="0.2">
      <c r="C7224" s="293"/>
      <c r="D7224" s="280"/>
      <c r="E7224" s="280"/>
      <c r="F7224" s="280"/>
      <c r="G7224" s="293"/>
    </row>
    <row r="7225" spans="3:7" x14ac:dyDescent="0.2">
      <c r="C7225" s="293"/>
      <c r="D7225" s="280"/>
      <c r="E7225" s="280"/>
      <c r="F7225" s="280"/>
      <c r="G7225" s="293"/>
    </row>
    <row r="7226" spans="3:7" x14ac:dyDescent="0.2">
      <c r="C7226" s="293"/>
      <c r="D7226" s="280"/>
      <c r="E7226" s="280"/>
      <c r="F7226" s="280"/>
      <c r="G7226" s="293"/>
    </row>
    <row r="7227" spans="3:7" x14ac:dyDescent="0.2">
      <c r="C7227" s="293"/>
      <c r="D7227" s="280"/>
      <c r="E7227" s="280"/>
      <c r="F7227" s="280"/>
      <c r="G7227" s="293"/>
    </row>
    <row r="7228" spans="3:7" x14ac:dyDescent="0.2">
      <c r="C7228" s="293"/>
      <c r="D7228" s="280"/>
      <c r="E7228" s="280"/>
      <c r="F7228" s="280"/>
      <c r="G7228" s="293"/>
    </row>
    <row r="7229" spans="3:7" x14ac:dyDescent="0.2">
      <c r="C7229" s="293"/>
      <c r="D7229" s="280"/>
      <c r="E7229" s="280"/>
      <c r="F7229" s="280"/>
      <c r="G7229" s="293"/>
    </row>
    <row r="7230" spans="3:7" x14ac:dyDescent="0.2">
      <c r="C7230" s="293"/>
      <c r="D7230" s="280"/>
      <c r="E7230" s="280"/>
      <c r="F7230" s="280"/>
      <c r="G7230" s="293"/>
    </row>
    <row r="7231" spans="3:7" x14ac:dyDescent="0.2">
      <c r="C7231" s="293"/>
      <c r="D7231" s="280"/>
      <c r="E7231" s="280"/>
      <c r="F7231" s="280"/>
      <c r="G7231" s="293"/>
    </row>
    <row r="7232" spans="3:7" x14ac:dyDescent="0.2">
      <c r="C7232" s="293"/>
      <c r="D7232" s="280"/>
      <c r="E7232" s="280"/>
      <c r="F7232" s="280"/>
      <c r="G7232" s="293"/>
    </row>
    <row r="7233" spans="3:7" x14ac:dyDescent="0.2">
      <c r="C7233" s="293"/>
      <c r="D7233" s="280"/>
      <c r="E7233" s="280"/>
      <c r="F7233" s="280"/>
      <c r="G7233" s="293"/>
    </row>
    <row r="7234" spans="3:7" x14ac:dyDescent="0.2">
      <c r="C7234" s="293"/>
      <c r="D7234" s="280"/>
      <c r="E7234" s="280"/>
      <c r="F7234" s="280"/>
      <c r="G7234" s="293"/>
    </row>
    <row r="7235" spans="3:7" x14ac:dyDescent="0.2">
      <c r="C7235" s="293"/>
      <c r="D7235" s="280"/>
      <c r="E7235" s="280"/>
      <c r="F7235" s="280"/>
      <c r="G7235" s="293"/>
    </row>
    <row r="7236" spans="3:7" x14ac:dyDescent="0.2">
      <c r="C7236" s="293"/>
      <c r="D7236" s="280"/>
      <c r="E7236" s="280"/>
      <c r="F7236" s="280"/>
      <c r="G7236" s="293"/>
    </row>
    <row r="7237" spans="3:7" x14ac:dyDescent="0.2">
      <c r="C7237" s="293"/>
      <c r="D7237" s="280"/>
      <c r="E7237" s="280"/>
      <c r="F7237" s="280"/>
      <c r="G7237" s="293"/>
    </row>
    <row r="7238" spans="3:7" x14ac:dyDescent="0.2">
      <c r="C7238" s="293"/>
      <c r="D7238" s="280"/>
      <c r="E7238" s="280"/>
      <c r="F7238" s="280"/>
      <c r="G7238" s="293"/>
    </row>
    <row r="7239" spans="3:7" x14ac:dyDescent="0.2">
      <c r="C7239" s="293"/>
      <c r="D7239" s="280"/>
      <c r="E7239" s="280"/>
      <c r="F7239" s="280"/>
      <c r="G7239" s="293"/>
    </row>
    <row r="7240" spans="3:7" x14ac:dyDescent="0.2">
      <c r="C7240" s="293"/>
      <c r="D7240" s="280"/>
      <c r="E7240" s="280"/>
      <c r="F7240" s="280"/>
      <c r="G7240" s="293"/>
    </row>
    <row r="7241" spans="3:7" x14ac:dyDescent="0.2">
      <c r="C7241" s="293"/>
      <c r="D7241" s="280"/>
      <c r="E7241" s="280"/>
      <c r="F7241" s="280"/>
      <c r="G7241" s="293"/>
    </row>
    <row r="7242" spans="3:7" x14ac:dyDescent="0.2">
      <c r="C7242" s="293"/>
      <c r="D7242" s="280"/>
      <c r="E7242" s="280"/>
      <c r="F7242" s="280"/>
      <c r="G7242" s="293"/>
    </row>
    <row r="7243" spans="3:7" x14ac:dyDescent="0.2">
      <c r="C7243" s="293"/>
      <c r="D7243" s="280"/>
      <c r="E7243" s="280"/>
      <c r="F7243" s="280"/>
      <c r="G7243" s="293"/>
    </row>
    <row r="7244" spans="3:7" x14ac:dyDescent="0.2">
      <c r="C7244" s="293"/>
      <c r="D7244" s="280"/>
      <c r="E7244" s="280"/>
      <c r="F7244" s="280"/>
      <c r="G7244" s="293"/>
    </row>
    <row r="7245" spans="3:7" x14ac:dyDescent="0.2">
      <c r="C7245" s="293"/>
      <c r="D7245" s="280"/>
      <c r="E7245" s="280"/>
      <c r="F7245" s="280"/>
      <c r="G7245" s="293"/>
    </row>
    <row r="7246" spans="3:7" x14ac:dyDescent="0.2">
      <c r="C7246" s="293"/>
      <c r="D7246" s="280"/>
      <c r="E7246" s="280"/>
      <c r="F7246" s="280"/>
      <c r="G7246" s="293"/>
    </row>
    <row r="7247" spans="3:7" x14ac:dyDescent="0.2">
      <c r="C7247" s="293"/>
      <c r="D7247" s="280"/>
      <c r="E7247" s="280"/>
      <c r="F7247" s="280"/>
      <c r="G7247" s="293"/>
    </row>
    <row r="7248" spans="3:7" x14ac:dyDescent="0.2">
      <c r="C7248" s="293"/>
      <c r="D7248" s="280"/>
      <c r="E7248" s="280"/>
      <c r="F7248" s="280"/>
      <c r="G7248" s="293"/>
    </row>
    <row r="7249" spans="3:7" x14ac:dyDescent="0.2">
      <c r="C7249" s="293"/>
      <c r="D7249" s="280"/>
      <c r="E7249" s="280"/>
      <c r="F7249" s="280"/>
      <c r="G7249" s="293"/>
    </row>
    <row r="7250" spans="3:7" x14ac:dyDescent="0.2">
      <c r="C7250" s="293"/>
      <c r="D7250" s="280"/>
      <c r="E7250" s="280"/>
      <c r="F7250" s="280"/>
      <c r="G7250" s="293"/>
    </row>
    <row r="7251" spans="3:7" x14ac:dyDescent="0.2">
      <c r="C7251" s="293"/>
      <c r="D7251" s="280"/>
      <c r="E7251" s="280"/>
      <c r="F7251" s="280"/>
      <c r="G7251" s="293"/>
    </row>
    <row r="7252" spans="3:7" x14ac:dyDescent="0.2">
      <c r="C7252" s="293"/>
      <c r="D7252" s="280"/>
      <c r="E7252" s="280"/>
      <c r="F7252" s="280"/>
      <c r="G7252" s="293"/>
    </row>
    <row r="7253" spans="3:7" x14ac:dyDescent="0.2">
      <c r="C7253" s="293"/>
      <c r="D7253" s="280"/>
      <c r="E7253" s="280"/>
      <c r="F7253" s="280"/>
      <c r="G7253" s="293"/>
    </row>
    <row r="7254" spans="3:7" x14ac:dyDescent="0.2">
      <c r="C7254" s="293"/>
      <c r="D7254" s="280"/>
      <c r="E7254" s="280"/>
      <c r="F7254" s="280"/>
      <c r="G7254" s="293"/>
    </row>
    <row r="7255" spans="3:7" x14ac:dyDescent="0.2">
      <c r="C7255" s="293"/>
      <c r="D7255" s="280"/>
      <c r="E7255" s="280"/>
      <c r="F7255" s="280"/>
      <c r="G7255" s="293"/>
    </row>
    <row r="7256" spans="3:7" x14ac:dyDescent="0.2">
      <c r="C7256" s="293"/>
      <c r="D7256" s="280"/>
      <c r="E7256" s="280"/>
      <c r="F7256" s="280"/>
      <c r="G7256" s="293"/>
    </row>
    <row r="7257" spans="3:7" x14ac:dyDescent="0.2">
      <c r="C7257" s="293"/>
      <c r="D7257" s="280"/>
      <c r="E7257" s="280"/>
      <c r="F7257" s="280"/>
      <c r="G7257" s="293"/>
    </row>
    <row r="7258" spans="3:7" x14ac:dyDescent="0.2">
      <c r="C7258" s="293"/>
      <c r="D7258" s="280"/>
      <c r="E7258" s="280"/>
      <c r="F7258" s="280"/>
      <c r="G7258" s="293"/>
    </row>
    <row r="7259" spans="3:7" x14ac:dyDescent="0.2">
      <c r="C7259" s="293"/>
      <c r="D7259" s="280"/>
      <c r="E7259" s="280"/>
      <c r="F7259" s="280"/>
      <c r="G7259" s="293"/>
    </row>
    <row r="7260" spans="3:7" x14ac:dyDescent="0.2">
      <c r="C7260" s="293"/>
      <c r="D7260" s="280"/>
      <c r="E7260" s="280"/>
      <c r="F7260" s="280"/>
      <c r="G7260" s="293"/>
    </row>
    <row r="7261" spans="3:7" x14ac:dyDescent="0.2">
      <c r="C7261" s="293"/>
      <c r="D7261" s="280"/>
      <c r="E7261" s="280"/>
      <c r="F7261" s="280"/>
      <c r="G7261" s="293"/>
    </row>
    <row r="7262" spans="3:7" x14ac:dyDescent="0.2">
      <c r="C7262" s="293"/>
      <c r="D7262" s="280"/>
      <c r="E7262" s="280"/>
      <c r="F7262" s="280"/>
      <c r="G7262" s="293"/>
    </row>
    <row r="7263" spans="3:7" x14ac:dyDescent="0.2">
      <c r="C7263" s="293"/>
      <c r="D7263" s="280"/>
      <c r="E7263" s="280"/>
      <c r="F7263" s="280"/>
      <c r="G7263" s="293"/>
    </row>
    <row r="7264" spans="3:7" x14ac:dyDescent="0.2">
      <c r="C7264" s="293"/>
      <c r="D7264" s="280"/>
      <c r="E7264" s="280"/>
      <c r="F7264" s="280"/>
      <c r="G7264" s="293"/>
    </row>
    <row r="7265" spans="3:7" x14ac:dyDescent="0.2">
      <c r="C7265" s="293"/>
      <c r="D7265" s="280"/>
      <c r="E7265" s="280"/>
      <c r="F7265" s="280"/>
      <c r="G7265" s="293"/>
    </row>
    <row r="7266" spans="3:7" x14ac:dyDescent="0.2">
      <c r="C7266" s="293"/>
      <c r="D7266" s="280"/>
      <c r="E7266" s="280"/>
      <c r="F7266" s="280"/>
      <c r="G7266" s="293"/>
    </row>
    <row r="7267" spans="3:7" x14ac:dyDescent="0.2">
      <c r="C7267" s="293"/>
      <c r="D7267" s="280"/>
      <c r="E7267" s="280"/>
      <c r="F7267" s="280"/>
      <c r="G7267" s="293"/>
    </row>
    <row r="7268" spans="3:7" x14ac:dyDescent="0.2">
      <c r="C7268" s="293"/>
      <c r="D7268" s="280"/>
      <c r="E7268" s="280"/>
      <c r="F7268" s="280"/>
      <c r="G7268" s="293"/>
    </row>
    <row r="7269" spans="3:7" x14ac:dyDescent="0.2">
      <c r="C7269" s="293"/>
      <c r="D7269" s="280"/>
      <c r="E7269" s="280"/>
      <c r="F7269" s="280"/>
      <c r="G7269" s="293"/>
    </row>
    <row r="7270" spans="3:7" x14ac:dyDescent="0.2">
      <c r="C7270" s="293"/>
      <c r="D7270" s="280"/>
      <c r="E7270" s="280"/>
      <c r="F7270" s="280"/>
      <c r="G7270" s="293"/>
    </row>
    <row r="7271" spans="3:7" x14ac:dyDescent="0.2">
      <c r="C7271" s="293"/>
      <c r="D7271" s="280"/>
      <c r="E7271" s="280"/>
      <c r="F7271" s="280"/>
      <c r="G7271" s="293"/>
    </row>
    <row r="7272" spans="3:7" x14ac:dyDescent="0.2">
      <c r="C7272" s="293"/>
      <c r="D7272" s="280"/>
      <c r="E7272" s="280"/>
      <c r="F7272" s="280"/>
      <c r="G7272" s="293"/>
    </row>
    <row r="7273" spans="3:7" x14ac:dyDescent="0.2">
      <c r="C7273" s="293"/>
      <c r="D7273" s="280"/>
      <c r="E7273" s="280"/>
      <c r="F7273" s="280"/>
      <c r="G7273" s="293"/>
    </row>
    <row r="7274" spans="3:7" x14ac:dyDescent="0.2">
      <c r="C7274" s="293"/>
      <c r="D7274" s="280"/>
      <c r="E7274" s="280"/>
      <c r="F7274" s="280"/>
      <c r="G7274" s="293"/>
    </row>
    <row r="7275" spans="3:7" x14ac:dyDescent="0.2">
      <c r="C7275" s="293"/>
      <c r="D7275" s="280"/>
      <c r="E7275" s="280"/>
      <c r="F7275" s="280"/>
      <c r="G7275" s="293"/>
    </row>
    <row r="7276" spans="3:7" x14ac:dyDescent="0.2">
      <c r="C7276" s="293"/>
      <c r="D7276" s="280"/>
      <c r="E7276" s="280"/>
      <c r="F7276" s="280"/>
      <c r="G7276" s="293"/>
    </row>
    <row r="7277" spans="3:7" x14ac:dyDescent="0.2">
      <c r="C7277" s="293"/>
      <c r="D7277" s="280"/>
      <c r="E7277" s="280"/>
      <c r="F7277" s="280"/>
      <c r="G7277" s="293"/>
    </row>
    <row r="7278" spans="3:7" x14ac:dyDescent="0.2">
      <c r="C7278" s="293"/>
      <c r="D7278" s="280"/>
      <c r="E7278" s="280"/>
      <c r="F7278" s="280"/>
      <c r="G7278" s="293"/>
    </row>
    <row r="7279" spans="3:7" x14ac:dyDescent="0.2">
      <c r="C7279" s="293"/>
      <c r="D7279" s="280"/>
      <c r="E7279" s="280"/>
      <c r="F7279" s="280"/>
      <c r="G7279" s="293"/>
    </row>
    <row r="7280" spans="3:7" x14ac:dyDescent="0.2">
      <c r="C7280" s="293"/>
      <c r="D7280" s="280"/>
      <c r="E7280" s="280"/>
      <c r="F7280" s="280"/>
      <c r="G7280" s="293"/>
    </row>
    <row r="7281" spans="3:7" x14ac:dyDescent="0.2">
      <c r="C7281" s="293"/>
      <c r="D7281" s="280"/>
      <c r="E7281" s="280"/>
      <c r="F7281" s="280"/>
      <c r="G7281" s="293"/>
    </row>
    <row r="7282" spans="3:7" x14ac:dyDescent="0.2">
      <c r="C7282" s="293"/>
      <c r="D7282" s="280"/>
      <c r="E7282" s="280"/>
      <c r="F7282" s="280"/>
      <c r="G7282" s="293"/>
    </row>
    <row r="7283" spans="3:7" x14ac:dyDescent="0.2">
      <c r="C7283" s="293"/>
      <c r="D7283" s="280"/>
      <c r="E7283" s="280"/>
      <c r="F7283" s="280"/>
      <c r="G7283" s="293"/>
    </row>
    <row r="7284" spans="3:7" x14ac:dyDescent="0.2">
      <c r="C7284" s="293"/>
      <c r="D7284" s="280"/>
      <c r="E7284" s="280"/>
      <c r="F7284" s="280"/>
      <c r="G7284" s="293"/>
    </row>
    <row r="7285" spans="3:7" x14ac:dyDescent="0.2">
      <c r="C7285" s="293"/>
      <c r="D7285" s="280"/>
      <c r="E7285" s="280"/>
      <c r="F7285" s="280"/>
      <c r="G7285" s="293"/>
    </row>
    <row r="7286" spans="3:7" x14ac:dyDescent="0.2">
      <c r="C7286" s="293"/>
      <c r="D7286" s="280"/>
      <c r="E7286" s="280"/>
      <c r="F7286" s="280"/>
      <c r="G7286" s="293"/>
    </row>
    <row r="7287" spans="3:7" x14ac:dyDescent="0.2">
      <c r="C7287" s="293"/>
      <c r="D7287" s="280"/>
      <c r="E7287" s="280"/>
      <c r="F7287" s="280"/>
      <c r="G7287" s="293"/>
    </row>
    <row r="7288" spans="3:7" x14ac:dyDescent="0.2">
      <c r="C7288" s="293"/>
      <c r="D7288" s="280"/>
      <c r="E7288" s="280"/>
      <c r="F7288" s="280"/>
      <c r="G7288" s="293"/>
    </row>
    <row r="7289" spans="3:7" x14ac:dyDescent="0.2">
      <c r="C7289" s="293"/>
      <c r="D7289" s="280"/>
      <c r="E7289" s="280"/>
      <c r="F7289" s="280"/>
      <c r="G7289" s="293"/>
    </row>
    <row r="7290" spans="3:7" x14ac:dyDescent="0.2">
      <c r="C7290" s="293"/>
      <c r="D7290" s="280"/>
      <c r="E7290" s="280"/>
      <c r="F7290" s="280"/>
      <c r="G7290" s="293"/>
    </row>
    <row r="7291" spans="3:7" x14ac:dyDescent="0.2">
      <c r="C7291" s="293"/>
      <c r="D7291" s="280"/>
      <c r="E7291" s="280"/>
      <c r="F7291" s="280"/>
      <c r="G7291" s="293"/>
    </row>
    <row r="7292" spans="3:7" x14ac:dyDescent="0.2">
      <c r="C7292" s="293"/>
      <c r="D7292" s="280"/>
      <c r="E7292" s="280"/>
      <c r="F7292" s="280"/>
      <c r="G7292" s="293"/>
    </row>
    <row r="7293" spans="3:7" x14ac:dyDescent="0.2">
      <c r="C7293" s="293"/>
      <c r="D7293" s="280"/>
      <c r="E7293" s="280"/>
      <c r="F7293" s="280"/>
      <c r="G7293" s="293"/>
    </row>
    <row r="7294" spans="3:7" x14ac:dyDescent="0.2">
      <c r="C7294" s="293"/>
      <c r="D7294" s="280"/>
      <c r="E7294" s="280"/>
      <c r="F7294" s="280"/>
      <c r="G7294" s="293"/>
    </row>
    <row r="7295" spans="3:7" x14ac:dyDescent="0.2">
      <c r="C7295" s="293"/>
      <c r="D7295" s="280"/>
      <c r="E7295" s="280"/>
      <c r="F7295" s="280"/>
      <c r="G7295" s="293"/>
    </row>
    <row r="7296" spans="3:7" x14ac:dyDescent="0.2">
      <c r="C7296" s="293"/>
      <c r="D7296" s="280"/>
      <c r="E7296" s="280"/>
      <c r="F7296" s="280"/>
      <c r="G7296" s="293"/>
    </row>
    <row r="7297" spans="3:7" x14ac:dyDescent="0.2">
      <c r="C7297" s="293"/>
      <c r="D7297" s="280"/>
      <c r="E7297" s="280"/>
      <c r="F7297" s="280"/>
      <c r="G7297" s="293"/>
    </row>
    <row r="7298" spans="3:7" x14ac:dyDescent="0.2">
      <c r="C7298" s="293"/>
      <c r="D7298" s="280"/>
      <c r="E7298" s="280"/>
      <c r="F7298" s="280"/>
      <c r="G7298" s="293"/>
    </row>
    <row r="7299" spans="3:7" x14ac:dyDescent="0.2">
      <c r="C7299" s="293"/>
      <c r="D7299" s="280"/>
      <c r="E7299" s="280"/>
      <c r="F7299" s="280"/>
      <c r="G7299" s="293"/>
    </row>
    <row r="7300" spans="3:7" x14ac:dyDescent="0.2">
      <c r="C7300" s="293"/>
      <c r="D7300" s="280"/>
      <c r="E7300" s="280"/>
      <c r="F7300" s="280"/>
      <c r="G7300" s="293"/>
    </row>
    <row r="7301" spans="3:7" x14ac:dyDescent="0.2">
      <c r="C7301" s="293"/>
      <c r="D7301" s="280"/>
      <c r="E7301" s="280"/>
      <c r="F7301" s="280"/>
      <c r="G7301" s="293"/>
    </row>
    <row r="7302" spans="3:7" x14ac:dyDescent="0.2">
      <c r="C7302" s="293"/>
      <c r="D7302" s="280"/>
      <c r="E7302" s="280"/>
      <c r="F7302" s="280"/>
      <c r="G7302" s="293"/>
    </row>
    <row r="7303" spans="3:7" x14ac:dyDescent="0.2">
      <c r="C7303" s="293"/>
      <c r="D7303" s="280"/>
      <c r="E7303" s="280"/>
      <c r="F7303" s="280"/>
      <c r="G7303" s="293"/>
    </row>
    <row r="7304" spans="3:7" x14ac:dyDescent="0.2">
      <c r="C7304" s="293"/>
      <c r="D7304" s="280"/>
      <c r="E7304" s="280"/>
      <c r="F7304" s="280"/>
      <c r="G7304" s="293"/>
    </row>
    <row r="7305" spans="3:7" x14ac:dyDescent="0.2">
      <c r="C7305" s="293"/>
      <c r="D7305" s="280"/>
      <c r="E7305" s="280"/>
      <c r="F7305" s="280"/>
      <c r="G7305" s="293"/>
    </row>
    <row r="7306" spans="3:7" x14ac:dyDescent="0.2">
      <c r="C7306" s="293"/>
      <c r="D7306" s="280"/>
      <c r="E7306" s="280"/>
      <c r="F7306" s="280"/>
      <c r="G7306" s="293"/>
    </row>
    <row r="7307" spans="3:7" x14ac:dyDescent="0.2">
      <c r="C7307" s="293"/>
      <c r="D7307" s="280"/>
      <c r="E7307" s="280"/>
      <c r="F7307" s="280"/>
      <c r="G7307" s="293"/>
    </row>
    <row r="7308" spans="3:7" x14ac:dyDescent="0.2">
      <c r="C7308" s="293"/>
      <c r="D7308" s="280"/>
      <c r="E7308" s="280"/>
      <c r="F7308" s="280"/>
      <c r="G7308" s="293"/>
    </row>
    <row r="7309" spans="3:7" x14ac:dyDescent="0.2">
      <c r="C7309" s="293"/>
      <c r="D7309" s="280"/>
      <c r="E7309" s="280"/>
      <c r="F7309" s="280"/>
      <c r="G7309" s="293"/>
    </row>
    <row r="7310" spans="3:7" x14ac:dyDescent="0.2">
      <c r="C7310" s="293"/>
      <c r="D7310" s="280"/>
      <c r="E7310" s="280"/>
      <c r="F7310" s="280"/>
      <c r="G7310" s="293"/>
    </row>
    <row r="7311" spans="3:7" x14ac:dyDescent="0.2">
      <c r="C7311" s="293"/>
      <c r="D7311" s="280"/>
      <c r="E7311" s="280"/>
      <c r="F7311" s="280"/>
      <c r="G7311" s="293"/>
    </row>
    <row r="7312" spans="3:7" x14ac:dyDescent="0.2">
      <c r="C7312" s="293"/>
      <c r="D7312" s="280"/>
      <c r="E7312" s="280"/>
      <c r="F7312" s="280"/>
      <c r="G7312" s="293"/>
    </row>
    <row r="7313" spans="3:7" x14ac:dyDescent="0.2">
      <c r="C7313" s="293"/>
      <c r="D7313" s="280"/>
      <c r="E7313" s="280"/>
      <c r="F7313" s="280"/>
      <c r="G7313" s="293"/>
    </row>
    <row r="7314" spans="3:7" x14ac:dyDescent="0.2">
      <c r="C7314" s="293"/>
      <c r="D7314" s="280"/>
      <c r="E7314" s="280"/>
      <c r="F7314" s="280"/>
      <c r="G7314" s="293"/>
    </row>
    <row r="7315" spans="3:7" x14ac:dyDescent="0.2">
      <c r="C7315" s="293"/>
      <c r="D7315" s="280"/>
      <c r="E7315" s="280"/>
      <c r="F7315" s="280"/>
      <c r="G7315" s="293"/>
    </row>
    <row r="7316" spans="3:7" x14ac:dyDescent="0.2">
      <c r="C7316" s="293"/>
      <c r="D7316" s="280"/>
      <c r="E7316" s="280"/>
      <c r="F7316" s="280"/>
      <c r="G7316" s="293"/>
    </row>
    <row r="7317" spans="3:7" x14ac:dyDescent="0.2">
      <c r="C7317" s="293"/>
      <c r="D7317" s="280"/>
      <c r="E7317" s="280"/>
      <c r="F7317" s="280"/>
      <c r="G7317" s="293"/>
    </row>
    <row r="7318" spans="3:7" x14ac:dyDescent="0.2">
      <c r="C7318" s="293"/>
      <c r="D7318" s="280"/>
      <c r="E7318" s="280"/>
      <c r="F7318" s="280"/>
      <c r="G7318" s="293"/>
    </row>
    <row r="7319" spans="3:7" x14ac:dyDescent="0.2">
      <c r="C7319" s="293"/>
      <c r="D7319" s="280"/>
      <c r="E7319" s="280"/>
      <c r="F7319" s="280"/>
      <c r="G7319" s="293"/>
    </row>
    <row r="7320" spans="3:7" x14ac:dyDescent="0.2">
      <c r="C7320" s="293"/>
      <c r="D7320" s="280"/>
      <c r="E7320" s="280"/>
      <c r="F7320" s="280"/>
      <c r="G7320" s="293"/>
    </row>
    <row r="7321" spans="3:7" x14ac:dyDescent="0.2">
      <c r="C7321" s="293"/>
      <c r="D7321" s="280"/>
      <c r="E7321" s="280"/>
      <c r="F7321" s="280"/>
      <c r="G7321" s="293"/>
    </row>
    <row r="7322" spans="3:7" x14ac:dyDescent="0.2">
      <c r="C7322" s="293"/>
      <c r="D7322" s="280"/>
      <c r="E7322" s="280"/>
      <c r="F7322" s="280"/>
      <c r="G7322" s="293"/>
    </row>
    <row r="7323" spans="3:7" x14ac:dyDescent="0.2">
      <c r="C7323" s="293"/>
      <c r="D7323" s="280"/>
      <c r="E7323" s="280"/>
      <c r="F7323" s="280"/>
      <c r="G7323" s="293"/>
    </row>
    <row r="7324" spans="3:7" x14ac:dyDescent="0.2">
      <c r="C7324" s="293"/>
      <c r="D7324" s="280"/>
      <c r="E7324" s="280"/>
      <c r="F7324" s="280"/>
      <c r="G7324" s="293"/>
    </row>
    <row r="7325" spans="3:7" x14ac:dyDescent="0.2">
      <c r="C7325" s="293"/>
      <c r="D7325" s="280"/>
      <c r="E7325" s="280"/>
      <c r="F7325" s="280"/>
      <c r="G7325" s="293"/>
    </row>
    <row r="7326" spans="3:7" x14ac:dyDescent="0.2">
      <c r="C7326" s="293"/>
      <c r="D7326" s="280"/>
      <c r="E7326" s="280"/>
      <c r="F7326" s="280"/>
      <c r="G7326" s="293"/>
    </row>
    <row r="7327" spans="3:7" x14ac:dyDescent="0.2">
      <c r="C7327" s="293"/>
      <c r="D7327" s="280"/>
      <c r="E7327" s="280"/>
      <c r="F7327" s="280"/>
      <c r="G7327" s="293"/>
    </row>
    <row r="7328" spans="3:7" x14ac:dyDescent="0.2">
      <c r="C7328" s="293"/>
      <c r="D7328" s="280"/>
      <c r="E7328" s="280"/>
      <c r="F7328" s="280"/>
      <c r="G7328" s="293"/>
    </row>
    <row r="7329" spans="3:7" x14ac:dyDescent="0.2">
      <c r="C7329" s="293"/>
      <c r="D7329" s="280"/>
      <c r="E7329" s="280"/>
      <c r="F7329" s="280"/>
      <c r="G7329" s="293"/>
    </row>
    <row r="7330" spans="3:7" x14ac:dyDescent="0.2">
      <c r="C7330" s="293"/>
      <c r="D7330" s="280"/>
      <c r="E7330" s="280"/>
      <c r="F7330" s="280"/>
      <c r="G7330" s="293"/>
    </row>
    <row r="7331" spans="3:7" x14ac:dyDescent="0.2">
      <c r="C7331" s="293"/>
      <c r="D7331" s="280"/>
      <c r="E7331" s="280"/>
      <c r="F7331" s="280"/>
      <c r="G7331" s="293"/>
    </row>
    <row r="7332" spans="3:7" x14ac:dyDescent="0.2">
      <c r="C7332" s="293"/>
      <c r="D7332" s="280"/>
      <c r="E7332" s="280"/>
      <c r="F7332" s="280"/>
      <c r="G7332" s="293"/>
    </row>
    <row r="7333" spans="3:7" x14ac:dyDescent="0.2">
      <c r="C7333" s="293"/>
      <c r="D7333" s="280"/>
      <c r="E7333" s="280"/>
      <c r="F7333" s="280"/>
      <c r="G7333" s="293"/>
    </row>
    <row r="7334" spans="3:7" x14ac:dyDescent="0.2">
      <c r="C7334" s="293"/>
      <c r="D7334" s="280"/>
      <c r="E7334" s="280"/>
      <c r="F7334" s="280"/>
      <c r="G7334" s="293"/>
    </row>
    <row r="7335" spans="3:7" x14ac:dyDescent="0.2">
      <c r="C7335" s="293"/>
      <c r="D7335" s="280"/>
      <c r="E7335" s="280"/>
      <c r="F7335" s="280"/>
      <c r="G7335" s="293"/>
    </row>
    <row r="7336" spans="3:7" x14ac:dyDescent="0.2">
      <c r="C7336" s="293"/>
      <c r="D7336" s="280"/>
      <c r="E7336" s="280"/>
      <c r="F7336" s="280"/>
      <c r="G7336" s="293"/>
    </row>
    <row r="7337" spans="3:7" x14ac:dyDescent="0.2">
      <c r="C7337" s="293"/>
      <c r="D7337" s="280"/>
      <c r="E7337" s="280"/>
      <c r="F7337" s="280"/>
      <c r="G7337" s="293"/>
    </row>
    <row r="7338" spans="3:7" x14ac:dyDescent="0.2">
      <c r="C7338" s="293"/>
      <c r="D7338" s="280"/>
      <c r="E7338" s="280"/>
      <c r="F7338" s="280"/>
      <c r="G7338" s="293"/>
    </row>
    <row r="7339" spans="3:7" x14ac:dyDescent="0.2">
      <c r="C7339" s="293"/>
      <c r="D7339" s="280"/>
      <c r="E7339" s="280"/>
      <c r="F7339" s="280"/>
      <c r="G7339" s="293"/>
    </row>
    <row r="7340" spans="3:7" x14ac:dyDescent="0.2">
      <c r="C7340" s="293"/>
      <c r="D7340" s="280"/>
      <c r="E7340" s="280"/>
      <c r="F7340" s="280"/>
      <c r="G7340" s="293"/>
    </row>
    <row r="7341" spans="3:7" x14ac:dyDescent="0.2">
      <c r="C7341" s="293"/>
      <c r="D7341" s="280"/>
      <c r="E7341" s="280"/>
      <c r="F7341" s="280"/>
      <c r="G7341" s="293"/>
    </row>
    <row r="7342" spans="3:7" x14ac:dyDescent="0.2">
      <c r="C7342" s="293"/>
      <c r="D7342" s="280"/>
      <c r="E7342" s="280"/>
      <c r="F7342" s="280"/>
      <c r="G7342" s="293"/>
    </row>
    <row r="7343" spans="3:7" x14ac:dyDescent="0.2">
      <c r="C7343" s="293"/>
      <c r="D7343" s="280"/>
      <c r="E7343" s="280"/>
      <c r="F7343" s="280"/>
      <c r="G7343" s="293"/>
    </row>
    <row r="7344" spans="3:7" x14ac:dyDescent="0.2">
      <c r="C7344" s="293"/>
      <c r="D7344" s="280"/>
      <c r="E7344" s="280"/>
      <c r="F7344" s="280"/>
      <c r="G7344" s="293"/>
    </row>
    <row r="7345" spans="3:7" x14ac:dyDescent="0.2">
      <c r="C7345" s="293"/>
      <c r="D7345" s="280"/>
      <c r="E7345" s="280"/>
      <c r="F7345" s="280"/>
      <c r="G7345" s="293"/>
    </row>
    <row r="7346" spans="3:7" x14ac:dyDescent="0.2">
      <c r="C7346" s="293"/>
      <c r="D7346" s="280"/>
      <c r="E7346" s="280"/>
      <c r="F7346" s="280"/>
      <c r="G7346" s="293"/>
    </row>
    <row r="7347" spans="3:7" x14ac:dyDescent="0.2">
      <c r="C7347" s="293"/>
      <c r="D7347" s="280"/>
      <c r="E7347" s="280"/>
      <c r="F7347" s="280"/>
      <c r="G7347" s="293"/>
    </row>
    <row r="7348" spans="3:7" x14ac:dyDescent="0.2">
      <c r="C7348" s="293"/>
      <c r="D7348" s="280"/>
      <c r="E7348" s="280"/>
      <c r="F7348" s="280"/>
      <c r="G7348" s="293"/>
    </row>
    <row r="7349" spans="3:7" x14ac:dyDescent="0.2">
      <c r="C7349" s="293"/>
      <c r="D7349" s="280"/>
      <c r="E7349" s="280"/>
      <c r="F7349" s="280"/>
      <c r="G7349" s="293"/>
    </row>
    <row r="7350" spans="3:7" x14ac:dyDescent="0.2">
      <c r="C7350" s="293"/>
      <c r="D7350" s="280"/>
      <c r="E7350" s="280"/>
      <c r="F7350" s="280"/>
      <c r="G7350" s="293"/>
    </row>
    <row r="7351" spans="3:7" x14ac:dyDescent="0.2">
      <c r="C7351" s="293"/>
      <c r="D7351" s="280"/>
      <c r="E7351" s="280"/>
      <c r="F7351" s="280"/>
      <c r="G7351" s="293"/>
    </row>
    <row r="7352" spans="3:7" x14ac:dyDescent="0.2">
      <c r="C7352" s="293"/>
      <c r="D7352" s="280"/>
      <c r="E7352" s="280"/>
      <c r="F7352" s="280"/>
      <c r="G7352" s="293"/>
    </row>
    <row r="7353" spans="3:7" x14ac:dyDescent="0.2">
      <c r="C7353" s="293"/>
      <c r="D7353" s="280"/>
      <c r="E7353" s="280"/>
      <c r="F7353" s="280"/>
      <c r="G7353" s="293"/>
    </row>
    <row r="7354" spans="3:7" x14ac:dyDescent="0.2">
      <c r="C7354" s="293"/>
      <c r="D7354" s="280"/>
      <c r="E7354" s="280"/>
      <c r="F7354" s="280"/>
      <c r="G7354" s="293"/>
    </row>
    <row r="7355" spans="3:7" x14ac:dyDescent="0.2">
      <c r="C7355" s="293"/>
      <c r="D7355" s="280"/>
      <c r="E7355" s="280"/>
      <c r="F7355" s="280"/>
      <c r="G7355" s="293"/>
    </row>
    <row r="7356" spans="3:7" x14ac:dyDescent="0.2">
      <c r="C7356" s="293"/>
      <c r="D7356" s="280"/>
      <c r="E7356" s="280"/>
      <c r="F7356" s="280"/>
      <c r="G7356" s="293"/>
    </row>
    <row r="7357" spans="3:7" x14ac:dyDescent="0.2">
      <c r="C7357" s="293"/>
      <c r="D7357" s="280"/>
      <c r="E7357" s="280"/>
      <c r="F7357" s="280"/>
      <c r="G7357" s="293"/>
    </row>
    <row r="7358" spans="3:7" x14ac:dyDescent="0.2">
      <c r="C7358" s="293"/>
      <c r="D7358" s="280"/>
      <c r="E7358" s="280"/>
      <c r="F7358" s="280"/>
      <c r="G7358" s="293"/>
    </row>
    <row r="7359" spans="3:7" x14ac:dyDescent="0.2">
      <c r="C7359" s="293"/>
      <c r="D7359" s="280"/>
      <c r="E7359" s="280"/>
      <c r="F7359" s="280"/>
      <c r="G7359" s="293"/>
    </row>
    <row r="7360" spans="3:7" x14ac:dyDescent="0.2">
      <c r="C7360" s="293"/>
      <c r="D7360" s="280"/>
      <c r="E7360" s="280"/>
      <c r="F7360" s="280"/>
      <c r="G7360" s="293"/>
    </row>
    <row r="7361" spans="3:7" x14ac:dyDescent="0.2">
      <c r="C7361" s="293"/>
      <c r="D7361" s="280"/>
      <c r="E7361" s="280"/>
      <c r="F7361" s="280"/>
      <c r="G7361" s="293"/>
    </row>
    <row r="7362" spans="3:7" x14ac:dyDescent="0.2">
      <c r="C7362" s="293"/>
      <c r="D7362" s="280"/>
      <c r="E7362" s="280"/>
      <c r="F7362" s="280"/>
      <c r="G7362" s="293"/>
    </row>
    <row r="7363" spans="3:7" x14ac:dyDescent="0.2">
      <c r="C7363" s="293"/>
      <c r="D7363" s="280"/>
      <c r="E7363" s="280"/>
      <c r="F7363" s="280"/>
      <c r="G7363" s="293"/>
    </row>
    <row r="7364" spans="3:7" x14ac:dyDescent="0.2">
      <c r="C7364" s="293"/>
      <c r="D7364" s="280"/>
      <c r="E7364" s="280"/>
      <c r="F7364" s="280"/>
      <c r="G7364" s="293"/>
    </row>
    <row r="7365" spans="3:7" x14ac:dyDescent="0.2">
      <c r="C7365" s="293"/>
      <c r="D7365" s="280"/>
      <c r="E7365" s="280"/>
      <c r="F7365" s="280"/>
      <c r="G7365" s="293"/>
    </row>
    <row r="7366" spans="3:7" x14ac:dyDescent="0.2">
      <c r="C7366" s="293"/>
      <c r="D7366" s="280"/>
      <c r="E7366" s="280"/>
      <c r="F7366" s="280"/>
      <c r="G7366" s="293"/>
    </row>
    <row r="7367" spans="3:7" x14ac:dyDescent="0.2">
      <c r="C7367" s="293"/>
      <c r="D7367" s="280"/>
      <c r="E7367" s="280"/>
      <c r="F7367" s="280"/>
      <c r="G7367" s="293"/>
    </row>
    <row r="7368" spans="3:7" x14ac:dyDescent="0.2">
      <c r="C7368" s="293"/>
      <c r="D7368" s="280"/>
      <c r="E7368" s="280"/>
      <c r="F7368" s="280"/>
      <c r="G7368" s="293"/>
    </row>
    <row r="7369" spans="3:7" x14ac:dyDescent="0.2">
      <c r="C7369" s="293"/>
      <c r="D7369" s="280"/>
      <c r="E7369" s="280"/>
      <c r="F7369" s="280"/>
      <c r="G7369" s="293"/>
    </row>
    <row r="7370" spans="3:7" x14ac:dyDescent="0.2">
      <c r="C7370" s="293"/>
      <c r="D7370" s="280"/>
      <c r="E7370" s="280"/>
      <c r="F7370" s="280"/>
      <c r="G7370" s="293"/>
    </row>
    <row r="7371" spans="3:7" x14ac:dyDescent="0.2">
      <c r="C7371" s="293"/>
      <c r="D7371" s="280"/>
      <c r="E7371" s="280"/>
      <c r="F7371" s="280"/>
      <c r="G7371" s="293"/>
    </row>
    <row r="7372" spans="3:7" x14ac:dyDescent="0.2">
      <c r="C7372" s="293"/>
      <c r="D7372" s="280"/>
      <c r="E7372" s="280"/>
      <c r="F7372" s="280"/>
      <c r="G7372" s="293"/>
    </row>
    <row r="7373" spans="3:7" x14ac:dyDescent="0.2">
      <c r="C7373" s="293"/>
      <c r="D7373" s="280"/>
      <c r="E7373" s="280"/>
      <c r="F7373" s="280"/>
      <c r="G7373" s="293"/>
    </row>
    <row r="7374" spans="3:7" x14ac:dyDescent="0.2">
      <c r="C7374" s="293"/>
      <c r="D7374" s="280"/>
      <c r="E7374" s="280"/>
      <c r="F7374" s="280"/>
      <c r="G7374" s="293"/>
    </row>
    <row r="7375" spans="3:7" x14ac:dyDescent="0.2">
      <c r="C7375" s="293"/>
      <c r="D7375" s="280"/>
      <c r="E7375" s="280"/>
      <c r="F7375" s="280"/>
      <c r="G7375" s="293"/>
    </row>
    <row r="7376" spans="3:7" x14ac:dyDescent="0.2">
      <c r="C7376" s="293"/>
      <c r="D7376" s="280"/>
      <c r="E7376" s="280"/>
      <c r="F7376" s="280"/>
      <c r="G7376" s="293"/>
    </row>
    <row r="7377" spans="3:7" x14ac:dyDescent="0.2">
      <c r="C7377" s="293"/>
      <c r="D7377" s="280"/>
      <c r="E7377" s="280"/>
      <c r="F7377" s="280"/>
      <c r="G7377" s="293"/>
    </row>
    <row r="7378" spans="3:7" x14ac:dyDescent="0.2">
      <c r="C7378" s="293"/>
      <c r="D7378" s="280"/>
      <c r="E7378" s="280"/>
      <c r="F7378" s="280"/>
      <c r="G7378" s="293"/>
    </row>
    <row r="7379" spans="3:7" x14ac:dyDescent="0.2">
      <c r="C7379" s="293"/>
      <c r="D7379" s="280"/>
      <c r="E7379" s="280"/>
      <c r="F7379" s="280"/>
      <c r="G7379" s="293"/>
    </row>
    <row r="7380" spans="3:7" x14ac:dyDescent="0.2">
      <c r="C7380" s="293"/>
      <c r="D7380" s="280"/>
      <c r="E7380" s="280"/>
      <c r="F7380" s="280"/>
      <c r="G7380" s="293"/>
    </row>
    <row r="7381" spans="3:7" x14ac:dyDescent="0.2">
      <c r="C7381" s="293"/>
      <c r="D7381" s="280"/>
      <c r="E7381" s="280"/>
      <c r="F7381" s="280"/>
      <c r="G7381" s="293"/>
    </row>
    <row r="7382" spans="3:7" x14ac:dyDescent="0.2">
      <c r="C7382" s="293"/>
      <c r="D7382" s="280"/>
      <c r="E7382" s="280"/>
      <c r="F7382" s="280"/>
      <c r="G7382" s="293"/>
    </row>
    <row r="7383" spans="3:7" x14ac:dyDescent="0.2">
      <c r="C7383" s="293"/>
      <c r="D7383" s="280"/>
      <c r="E7383" s="280"/>
      <c r="F7383" s="280"/>
      <c r="G7383" s="293"/>
    </row>
    <row r="7384" spans="3:7" x14ac:dyDescent="0.2">
      <c r="C7384" s="293"/>
      <c r="D7384" s="280"/>
      <c r="E7384" s="280"/>
      <c r="F7384" s="280"/>
      <c r="G7384" s="293"/>
    </row>
    <row r="7385" spans="3:7" x14ac:dyDescent="0.2">
      <c r="C7385" s="293"/>
      <c r="D7385" s="280"/>
      <c r="E7385" s="280"/>
      <c r="F7385" s="280"/>
      <c r="G7385" s="293"/>
    </row>
    <row r="7386" spans="3:7" x14ac:dyDescent="0.2">
      <c r="C7386" s="293"/>
      <c r="D7386" s="280"/>
      <c r="E7386" s="280"/>
      <c r="F7386" s="280"/>
      <c r="G7386" s="293"/>
    </row>
    <row r="7387" spans="3:7" x14ac:dyDescent="0.2">
      <c r="C7387" s="293"/>
      <c r="D7387" s="280"/>
      <c r="E7387" s="280"/>
      <c r="F7387" s="280"/>
      <c r="G7387" s="293"/>
    </row>
    <row r="7388" spans="3:7" x14ac:dyDescent="0.2">
      <c r="C7388" s="293"/>
      <c r="D7388" s="280"/>
      <c r="E7388" s="280"/>
      <c r="F7388" s="280"/>
      <c r="G7388" s="293"/>
    </row>
    <row r="7389" spans="3:7" x14ac:dyDescent="0.2">
      <c r="C7389" s="293"/>
      <c r="D7389" s="280"/>
      <c r="E7389" s="280"/>
      <c r="F7389" s="280"/>
      <c r="G7389" s="293"/>
    </row>
    <row r="7390" spans="3:7" x14ac:dyDescent="0.2">
      <c r="C7390" s="293"/>
      <c r="D7390" s="280"/>
      <c r="E7390" s="280"/>
      <c r="F7390" s="280"/>
      <c r="G7390" s="293"/>
    </row>
    <row r="7391" spans="3:7" x14ac:dyDescent="0.2">
      <c r="C7391" s="293"/>
      <c r="D7391" s="280"/>
      <c r="E7391" s="280"/>
      <c r="F7391" s="280"/>
      <c r="G7391" s="293"/>
    </row>
    <row r="7392" spans="3:7" x14ac:dyDescent="0.2">
      <c r="C7392" s="293"/>
      <c r="D7392" s="280"/>
      <c r="E7392" s="280"/>
      <c r="F7392" s="280"/>
      <c r="G7392" s="293"/>
    </row>
    <row r="7393" spans="3:7" x14ac:dyDescent="0.2">
      <c r="C7393" s="293"/>
      <c r="D7393" s="280"/>
      <c r="E7393" s="280"/>
      <c r="F7393" s="280"/>
      <c r="G7393" s="293"/>
    </row>
    <row r="7394" spans="3:7" x14ac:dyDescent="0.2">
      <c r="C7394" s="293"/>
      <c r="D7394" s="280"/>
      <c r="E7394" s="280"/>
      <c r="F7394" s="280"/>
      <c r="G7394" s="293"/>
    </row>
    <row r="7395" spans="3:7" x14ac:dyDescent="0.2">
      <c r="C7395" s="293"/>
      <c r="D7395" s="280"/>
      <c r="E7395" s="280"/>
      <c r="F7395" s="280"/>
      <c r="G7395" s="293"/>
    </row>
    <row r="7396" spans="3:7" x14ac:dyDescent="0.2">
      <c r="C7396" s="293"/>
      <c r="D7396" s="280"/>
      <c r="E7396" s="280"/>
      <c r="F7396" s="280"/>
      <c r="G7396" s="293"/>
    </row>
    <row r="7397" spans="3:7" x14ac:dyDescent="0.2">
      <c r="C7397" s="293"/>
      <c r="D7397" s="280"/>
      <c r="E7397" s="280"/>
      <c r="F7397" s="280"/>
      <c r="G7397" s="293"/>
    </row>
    <row r="7398" spans="3:7" x14ac:dyDescent="0.2">
      <c r="C7398" s="293"/>
      <c r="D7398" s="280"/>
      <c r="E7398" s="280"/>
      <c r="F7398" s="280"/>
      <c r="G7398" s="293"/>
    </row>
    <row r="7399" spans="3:7" x14ac:dyDescent="0.2">
      <c r="C7399" s="293"/>
      <c r="D7399" s="280"/>
      <c r="E7399" s="280"/>
      <c r="F7399" s="280"/>
      <c r="G7399" s="293"/>
    </row>
    <row r="7400" spans="3:7" x14ac:dyDescent="0.2">
      <c r="C7400" s="293"/>
      <c r="D7400" s="280"/>
      <c r="E7400" s="280"/>
      <c r="F7400" s="280"/>
      <c r="G7400" s="293"/>
    </row>
    <row r="7401" spans="3:7" x14ac:dyDescent="0.2">
      <c r="C7401" s="293"/>
      <c r="D7401" s="280"/>
      <c r="E7401" s="280"/>
      <c r="F7401" s="280"/>
      <c r="G7401" s="293"/>
    </row>
    <row r="7402" spans="3:7" x14ac:dyDescent="0.2">
      <c r="C7402" s="293"/>
      <c r="D7402" s="280"/>
      <c r="E7402" s="280"/>
      <c r="F7402" s="280"/>
      <c r="G7402" s="293"/>
    </row>
    <row r="7403" spans="3:7" x14ac:dyDescent="0.2">
      <c r="C7403" s="293"/>
      <c r="D7403" s="280"/>
      <c r="E7403" s="280"/>
      <c r="F7403" s="280"/>
      <c r="G7403" s="293"/>
    </row>
    <row r="7404" spans="3:7" x14ac:dyDescent="0.2">
      <c r="C7404" s="293"/>
      <c r="D7404" s="280"/>
      <c r="E7404" s="280"/>
      <c r="F7404" s="280"/>
      <c r="G7404" s="293"/>
    </row>
    <row r="7405" spans="3:7" x14ac:dyDescent="0.2">
      <c r="C7405" s="293"/>
      <c r="D7405" s="280"/>
      <c r="E7405" s="280"/>
      <c r="F7405" s="280"/>
      <c r="G7405" s="293"/>
    </row>
    <row r="7406" spans="3:7" x14ac:dyDescent="0.2">
      <c r="C7406" s="293"/>
      <c r="D7406" s="280"/>
      <c r="E7406" s="280"/>
      <c r="F7406" s="280"/>
      <c r="G7406" s="293"/>
    </row>
    <row r="7407" spans="3:7" x14ac:dyDescent="0.2">
      <c r="C7407" s="293"/>
      <c r="D7407" s="280"/>
      <c r="E7407" s="280"/>
      <c r="F7407" s="280"/>
      <c r="G7407" s="293"/>
    </row>
    <row r="7408" spans="3:7" x14ac:dyDescent="0.2">
      <c r="C7408" s="293"/>
      <c r="D7408" s="280"/>
      <c r="E7408" s="280"/>
      <c r="F7408" s="280"/>
      <c r="G7408" s="293"/>
    </row>
    <row r="7409" spans="3:7" x14ac:dyDescent="0.2">
      <c r="C7409" s="293"/>
      <c r="D7409" s="280"/>
      <c r="E7409" s="280"/>
      <c r="F7409" s="280"/>
      <c r="G7409" s="293"/>
    </row>
    <row r="7410" spans="3:7" x14ac:dyDescent="0.2">
      <c r="C7410" s="293"/>
      <c r="D7410" s="280"/>
      <c r="E7410" s="280"/>
      <c r="F7410" s="280"/>
      <c r="G7410" s="293"/>
    </row>
    <row r="7411" spans="3:7" x14ac:dyDescent="0.2">
      <c r="C7411" s="293"/>
      <c r="D7411" s="280"/>
      <c r="E7411" s="280"/>
      <c r="F7411" s="280"/>
      <c r="G7411" s="293"/>
    </row>
    <row r="7412" spans="3:7" x14ac:dyDescent="0.2">
      <c r="C7412" s="293"/>
      <c r="D7412" s="280"/>
      <c r="E7412" s="280"/>
      <c r="F7412" s="280"/>
      <c r="G7412" s="293"/>
    </row>
    <row r="7413" spans="3:7" x14ac:dyDescent="0.2">
      <c r="C7413" s="293"/>
      <c r="D7413" s="280"/>
      <c r="E7413" s="280"/>
      <c r="F7413" s="280"/>
      <c r="G7413" s="293"/>
    </row>
    <row r="7414" spans="3:7" x14ac:dyDescent="0.2">
      <c r="C7414" s="293"/>
      <c r="D7414" s="280"/>
      <c r="E7414" s="280"/>
      <c r="F7414" s="280"/>
      <c r="G7414" s="293"/>
    </row>
    <row r="7415" spans="3:7" x14ac:dyDescent="0.2">
      <c r="C7415" s="293"/>
      <c r="D7415" s="280"/>
      <c r="E7415" s="280"/>
      <c r="F7415" s="280"/>
      <c r="G7415" s="293"/>
    </row>
    <row r="7416" spans="3:7" x14ac:dyDescent="0.2">
      <c r="C7416" s="293"/>
      <c r="D7416" s="280"/>
      <c r="E7416" s="280"/>
      <c r="F7416" s="280"/>
      <c r="G7416" s="293"/>
    </row>
    <row r="7417" spans="3:7" x14ac:dyDescent="0.2">
      <c r="C7417" s="293"/>
      <c r="D7417" s="280"/>
      <c r="E7417" s="280"/>
      <c r="F7417" s="280"/>
      <c r="G7417" s="293"/>
    </row>
    <row r="7418" spans="3:7" x14ac:dyDescent="0.2">
      <c r="C7418" s="293"/>
      <c r="D7418" s="280"/>
      <c r="E7418" s="280"/>
      <c r="F7418" s="280"/>
      <c r="G7418" s="293"/>
    </row>
    <row r="7419" spans="3:7" x14ac:dyDescent="0.2">
      <c r="C7419" s="293"/>
      <c r="D7419" s="280"/>
      <c r="E7419" s="280"/>
      <c r="F7419" s="280"/>
      <c r="G7419" s="293"/>
    </row>
    <row r="7420" spans="3:7" x14ac:dyDescent="0.2">
      <c r="C7420" s="293"/>
      <c r="D7420" s="280"/>
      <c r="E7420" s="280"/>
      <c r="F7420" s="280"/>
      <c r="G7420" s="293"/>
    </row>
    <row r="7421" spans="3:7" x14ac:dyDescent="0.2">
      <c r="C7421" s="293"/>
      <c r="D7421" s="280"/>
      <c r="E7421" s="280"/>
      <c r="F7421" s="280"/>
      <c r="G7421" s="293"/>
    </row>
    <row r="7422" spans="3:7" x14ac:dyDescent="0.2">
      <c r="C7422" s="293"/>
      <c r="D7422" s="280"/>
      <c r="E7422" s="280"/>
      <c r="F7422" s="280"/>
      <c r="G7422" s="293"/>
    </row>
    <row r="7423" spans="3:7" x14ac:dyDescent="0.2">
      <c r="C7423" s="293"/>
      <c r="D7423" s="280"/>
      <c r="E7423" s="280"/>
      <c r="F7423" s="280"/>
      <c r="G7423" s="293"/>
    </row>
    <row r="7424" spans="3:7" x14ac:dyDescent="0.2">
      <c r="C7424" s="293"/>
      <c r="D7424" s="280"/>
      <c r="E7424" s="280"/>
      <c r="F7424" s="280"/>
      <c r="G7424" s="293"/>
    </row>
    <row r="7425" spans="3:7" x14ac:dyDescent="0.2">
      <c r="C7425" s="293"/>
      <c r="D7425" s="280"/>
      <c r="E7425" s="280"/>
      <c r="F7425" s="280"/>
      <c r="G7425" s="293"/>
    </row>
    <row r="7426" spans="3:7" x14ac:dyDescent="0.2">
      <c r="C7426" s="293"/>
      <c r="D7426" s="280"/>
      <c r="E7426" s="280"/>
      <c r="F7426" s="280"/>
      <c r="G7426" s="293"/>
    </row>
    <row r="7427" spans="3:7" x14ac:dyDescent="0.2">
      <c r="C7427" s="293"/>
      <c r="D7427" s="280"/>
      <c r="E7427" s="280"/>
      <c r="F7427" s="280"/>
      <c r="G7427" s="293"/>
    </row>
    <row r="7428" spans="3:7" x14ac:dyDescent="0.2">
      <c r="C7428" s="293"/>
      <c r="D7428" s="280"/>
      <c r="E7428" s="280"/>
      <c r="F7428" s="280"/>
      <c r="G7428" s="293"/>
    </row>
    <row r="7429" spans="3:7" x14ac:dyDescent="0.2">
      <c r="C7429" s="293"/>
      <c r="D7429" s="280"/>
      <c r="E7429" s="280"/>
      <c r="F7429" s="280"/>
      <c r="G7429" s="293"/>
    </row>
    <row r="7430" spans="3:7" x14ac:dyDescent="0.2">
      <c r="C7430" s="293"/>
      <c r="D7430" s="280"/>
      <c r="E7430" s="280"/>
      <c r="F7430" s="280"/>
      <c r="G7430" s="293"/>
    </row>
    <row r="7431" spans="3:7" x14ac:dyDescent="0.2">
      <c r="C7431" s="293"/>
      <c r="D7431" s="280"/>
      <c r="E7431" s="280"/>
      <c r="F7431" s="280"/>
      <c r="G7431" s="293"/>
    </row>
    <row r="7432" spans="3:7" x14ac:dyDescent="0.2">
      <c r="C7432" s="293"/>
      <c r="D7432" s="280"/>
      <c r="E7432" s="280"/>
      <c r="F7432" s="280"/>
      <c r="G7432" s="293"/>
    </row>
    <row r="7433" spans="3:7" x14ac:dyDescent="0.2">
      <c r="C7433" s="293"/>
      <c r="D7433" s="280"/>
      <c r="E7433" s="280"/>
      <c r="F7433" s="280"/>
      <c r="G7433" s="293"/>
    </row>
    <row r="7434" spans="3:7" x14ac:dyDescent="0.2">
      <c r="C7434" s="293"/>
      <c r="D7434" s="280"/>
      <c r="E7434" s="280"/>
      <c r="F7434" s="280"/>
      <c r="G7434" s="293"/>
    </row>
    <row r="7435" spans="3:7" x14ac:dyDescent="0.2">
      <c r="C7435" s="293"/>
      <c r="D7435" s="280"/>
      <c r="E7435" s="280"/>
      <c r="F7435" s="280"/>
      <c r="G7435" s="293"/>
    </row>
    <row r="7436" spans="3:7" x14ac:dyDescent="0.2">
      <c r="C7436" s="293"/>
      <c r="D7436" s="280"/>
      <c r="E7436" s="280"/>
      <c r="F7436" s="280"/>
      <c r="G7436" s="293"/>
    </row>
    <row r="7437" spans="3:7" x14ac:dyDescent="0.2">
      <c r="C7437" s="293"/>
      <c r="D7437" s="280"/>
      <c r="E7437" s="280"/>
      <c r="F7437" s="280"/>
      <c r="G7437" s="293"/>
    </row>
    <row r="7438" spans="3:7" x14ac:dyDescent="0.2">
      <c r="C7438" s="293"/>
      <c r="D7438" s="280"/>
      <c r="E7438" s="280"/>
      <c r="F7438" s="280"/>
      <c r="G7438" s="293"/>
    </row>
    <row r="7439" spans="3:7" x14ac:dyDescent="0.2">
      <c r="C7439" s="293"/>
      <c r="D7439" s="280"/>
      <c r="E7439" s="280"/>
      <c r="F7439" s="280"/>
      <c r="G7439" s="293"/>
    </row>
    <row r="7440" spans="3:7" x14ac:dyDescent="0.2">
      <c r="C7440" s="293"/>
      <c r="D7440" s="280"/>
      <c r="E7440" s="280"/>
      <c r="F7440" s="280"/>
      <c r="G7440" s="293"/>
    </row>
    <row r="7441" spans="3:7" x14ac:dyDescent="0.2">
      <c r="C7441" s="293"/>
      <c r="D7441" s="280"/>
      <c r="E7441" s="280"/>
      <c r="F7441" s="280"/>
      <c r="G7441" s="293"/>
    </row>
    <row r="7442" spans="3:7" x14ac:dyDescent="0.2">
      <c r="C7442" s="293"/>
      <c r="D7442" s="280"/>
      <c r="E7442" s="280"/>
      <c r="F7442" s="280"/>
      <c r="G7442" s="293"/>
    </row>
    <row r="7443" spans="3:7" x14ac:dyDescent="0.2">
      <c r="C7443" s="293"/>
      <c r="D7443" s="280"/>
      <c r="E7443" s="280"/>
      <c r="F7443" s="280"/>
      <c r="G7443" s="293"/>
    </row>
    <row r="7444" spans="3:7" x14ac:dyDescent="0.2">
      <c r="C7444" s="293"/>
      <c r="D7444" s="280"/>
      <c r="E7444" s="280"/>
      <c r="F7444" s="280"/>
      <c r="G7444" s="293"/>
    </row>
    <row r="7445" spans="3:7" x14ac:dyDescent="0.2">
      <c r="C7445" s="293"/>
      <c r="D7445" s="280"/>
      <c r="E7445" s="280"/>
      <c r="F7445" s="280"/>
      <c r="G7445" s="293"/>
    </row>
    <row r="7446" spans="3:7" x14ac:dyDescent="0.2">
      <c r="C7446" s="293"/>
      <c r="D7446" s="280"/>
      <c r="E7446" s="280"/>
      <c r="F7446" s="280"/>
      <c r="G7446" s="293"/>
    </row>
    <row r="7447" spans="3:7" x14ac:dyDescent="0.2">
      <c r="C7447" s="293"/>
      <c r="D7447" s="280"/>
      <c r="E7447" s="280"/>
      <c r="F7447" s="280"/>
      <c r="G7447" s="293"/>
    </row>
    <row r="7448" spans="3:7" x14ac:dyDescent="0.2">
      <c r="C7448" s="293"/>
      <c r="D7448" s="280"/>
      <c r="E7448" s="280"/>
      <c r="F7448" s="280"/>
      <c r="G7448" s="293"/>
    </row>
    <row r="7449" spans="3:7" x14ac:dyDescent="0.2">
      <c r="C7449" s="293"/>
      <c r="D7449" s="280"/>
      <c r="E7449" s="280"/>
      <c r="F7449" s="280"/>
      <c r="G7449" s="293"/>
    </row>
    <row r="7450" spans="3:7" x14ac:dyDescent="0.2">
      <c r="C7450" s="293"/>
      <c r="D7450" s="280"/>
      <c r="E7450" s="280"/>
      <c r="F7450" s="280"/>
      <c r="G7450" s="293"/>
    </row>
    <row r="7451" spans="3:7" x14ac:dyDescent="0.2">
      <c r="C7451" s="293"/>
      <c r="D7451" s="280"/>
      <c r="E7451" s="280"/>
      <c r="F7451" s="280"/>
      <c r="G7451" s="293"/>
    </row>
    <row r="7452" spans="3:7" x14ac:dyDescent="0.2">
      <c r="C7452" s="293"/>
      <c r="D7452" s="280"/>
      <c r="E7452" s="280"/>
      <c r="F7452" s="280"/>
      <c r="G7452" s="293"/>
    </row>
    <row r="7453" spans="3:7" x14ac:dyDescent="0.2">
      <c r="C7453" s="293"/>
      <c r="D7453" s="280"/>
      <c r="E7453" s="280"/>
      <c r="F7453" s="280"/>
      <c r="G7453" s="293"/>
    </row>
    <row r="7454" spans="3:7" x14ac:dyDescent="0.2">
      <c r="C7454" s="293"/>
      <c r="D7454" s="280"/>
      <c r="E7454" s="280"/>
      <c r="F7454" s="280"/>
      <c r="G7454" s="293"/>
    </row>
    <row r="7455" spans="3:7" x14ac:dyDescent="0.2">
      <c r="C7455" s="293"/>
      <c r="D7455" s="280"/>
      <c r="E7455" s="280"/>
      <c r="F7455" s="280"/>
      <c r="G7455" s="293"/>
    </row>
    <row r="7456" spans="3:7" x14ac:dyDescent="0.2">
      <c r="C7456" s="293"/>
      <c r="D7456" s="280"/>
      <c r="E7456" s="280"/>
      <c r="F7456" s="280"/>
      <c r="G7456" s="293"/>
    </row>
    <row r="7457" spans="3:7" x14ac:dyDescent="0.2">
      <c r="C7457" s="293"/>
      <c r="D7457" s="280"/>
      <c r="E7457" s="280"/>
      <c r="F7457" s="280"/>
      <c r="G7457" s="293"/>
    </row>
    <row r="7458" spans="3:7" x14ac:dyDescent="0.2">
      <c r="C7458" s="293"/>
      <c r="D7458" s="280"/>
      <c r="E7458" s="280"/>
      <c r="F7458" s="280"/>
      <c r="G7458" s="293"/>
    </row>
    <row r="7459" spans="3:7" x14ac:dyDescent="0.2">
      <c r="C7459" s="293"/>
      <c r="D7459" s="280"/>
      <c r="E7459" s="280"/>
      <c r="F7459" s="280"/>
      <c r="G7459" s="293"/>
    </row>
    <row r="7460" spans="3:7" x14ac:dyDescent="0.2">
      <c r="C7460" s="293"/>
      <c r="D7460" s="280"/>
      <c r="E7460" s="280"/>
      <c r="F7460" s="280"/>
      <c r="G7460" s="293"/>
    </row>
    <row r="7461" spans="3:7" x14ac:dyDescent="0.2">
      <c r="C7461" s="293"/>
      <c r="D7461" s="280"/>
      <c r="E7461" s="280"/>
      <c r="F7461" s="280"/>
      <c r="G7461" s="293"/>
    </row>
    <row r="7462" spans="3:7" x14ac:dyDescent="0.2">
      <c r="C7462" s="293"/>
      <c r="D7462" s="280"/>
      <c r="E7462" s="280"/>
      <c r="F7462" s="280"/>
      <c r="G7462" s="293"/>
    </row>
    <row r="7463" spans="3:7" x14ac:dyDescent="0.2">
      <c r="C7463" s="293"/>
      <c r="D7463" s="280"/>
      <c r="E7463" s="280"/>
      <c r="F7463" s="280"/>
      <c r="G7463" s="293"/>
    </row>
    <row r="7464" spans="3:7" x14ac:dyDescent="0.2">
      <c r="C7464" s="293"/>
      <c r="D7464" s="280"/>
      <c r="E7464" s="280"/>
      <c r="F7464" s="280"/>
      <c r="G7464" s="293"/>
    </row>
    <row r="7465" spans="3:7" x14ac:dyDescent="0.2">
      <c r="C7465" s="293"/>
      <c r="D7465" s="280"/>
      <c r="E7465" s="280"/>
      <c r="F7465" s="280"/>
      <c r="G7465" s="293"/>
    </row>
    <row r="7466" spans="3:7" x14ac:dyDescent="0.2">
      <c r="C7466" s="293"/>
      <c r="D7466" s="280"/>
      <c r="E7466" s="280"/>
      <c r="F7466" s="280"/>
      <c r="G7466" s="293"/>
    </row>
    <row r="7467" spans="3:7" x14ac:dyDescent="0.2">
      <c r="C7467" s="293"/>
      <c r="D7467" s="280"/>
      <c r="E7467" s="280"/>
      <c r="F7467" s="280"/>
      <c r="G7467" s="293"/>
    </row>
    <row r="7468" spans="3:7" x14ac:dyDescent="0.2">
      <c r="C7468" s="293"/>
      <c r="D7468" s="280"/>
      <c r="E7468" s="280"/>
      <c r="F7468" s="280"/>
      <c r="G7468" s="293"/>
    </row>
    <row r="7469" spans="3:7" x14ac:dyDescent="0.2">
      <c r="C7469" s="293"/>
      <c r="D7469" s="280"/>
      <c r="E7469" s="280"/>
      <c r="F7469" s="280"/>
      <c r="G7469" s="293"/>
    </row>
    <row r="7470" spans="3:7" x14ac:dyDescent="0.2">
      <c r="C7470" s="293"/>
      <c r="D7470" s="280"/>
      <c r="E7470" s="280"/>
      <c r="F7470" s="280"/>
      <c r="G7470" s="293"/>
    </row>
    <row r="7471" spans="3:7" x14ac:dyDescent="0.2">
      <c r="C7471" s="293"/>
      <c r="D7471" s="280"/>
      <c r="E7471" s="280"/>
      <c r="F7471" s="280"/>
      <c r="G7471" s="293"/>
    </row>
    <row r="7472" spans="3:7" x14ac:dyDescent="0.2">
      <c r="C7472" s="293"/>
      <c r="D7472" s="280"/>
      <c r="E7472" s="280"/>
      <c r="F7472" s="280"/>
      <c r="G7472" s="293"/>
    </row>
    <row r="7473" spans="3:7" x14ac:dyDescent="0.2">
      <c r="C7473" s="293"/>
      <c r="D7473" s="280"/>
      <c r="E7473" s="280"/>
      <c r="F7473" s="280"/>
      <c r="G7473" s="293"/>
    </row>
    <row r="7474" spans="3:7" x14ac:dyDescent="0.2">
      <c r="C7474" s="293"/>
      <c r="D7474" s="280"/>
      <c r="E7474" s="280"/>
      <c r="F7474" s="280"/>
      <c r="G7474" s="293"/>
    </row>
    <row r="7475" spans="3:7" x14ac:dyDescent="0.2">
      <c r="C7475" s="293"/>
      <c r="D7475" s="280"/>
      <c r="E7475" s="280"/>
      <c r="F7475" s="280"/>
      <c r="G7475" s="293"/>
    </row>
    <row r="7476" spans="3:7" x14ac:dyDescent="0.2">
      <c r="C7476" s="293"/>
      <c r="D7476" s="280"/>
      <c r="E7476" s="280"/>
      <c r="F7476" s="280"/>
      <c r="G7476" s="293"/>
    </row>
    <row r="7477" spans="3:7" x14ac:dyDescent="0.2">
      <c r="C7477" s="293"/>
      <c r="D7477" s="280"/>
      <c r="E7477" s="280"/>
      <c r="F7477" s="280"/>
      <c r="G7477" s="293"/>
    </row>
    <row r="7478" spans="3:7" x14ac:dyDescent="0.2">
      <c r="C7478" s="293"/>
      <c r="D7478" s="280"/>
      <c r="E7478" s="280"/>
      <c r="F7478" s="280"/>
      <c r="G7478" s="293"/>
    </row>
    <row r="7479" spans="3:7" x14ac:dyDescent="0.2">
      <c r="C7479" s="293"/>
      <c r="D7479" s="280"/>
      <c r="E7479" s="280"/>
      <c r="F7479" s="280"/>
      <c r="G7479" s="293"/>
    </row>
    <row r="7480" spans="3:7" x14ac:dyDescent="0.2">
      <c r="C7480" s="293"/>
      <c r="D7480" s="280"/>
      <c r="E7480" s="280"/>
      <c r="F7480" s="280"/>
      <c r="G7480" s="293"/>
    </row>
    <row r="7481" spans="3:7" x14ac:dyDescent="0.2">
      <c r="C7481" s="293"/>
      <c r="D7481" s="280"/>
      <c r="E7481" s="280"/>
      <c r="F7481" s="280"/>
      <c r="G7481" s="293"/>
    </row>
    <row r="7482" spans="3:7" x14ac:dyDescent="0.2">
      <c r="C7482" s="293"/>
      <c r="D7482" s="280"/>
      <c r="E7482" s="280"/>
      <c r="F7482" s="280"/>
      <c r="G7482" s="293"/>
    </row>
    <row r="7483" spans="3:7" x14ac:dyDescent="0.2">
      <c r="C7483" s="293"/>
      <c r="D7483" s="280"/>
      <c r="E7483" s="280"/>
      <c r="F7483" s="280"/>
      <c r="G7483" s="293"/>
    </row>
    <row r="7484" spans="3:7" x14ac:dyDescent="0.2">
      <c r="C7484" s="293"/>
      <c r="D7484" s="280"/>
      <c r="E7484" s="280"/>
      <c r="F7484" s="280"/>
      <c r="G7484" s="293"/>
    </row>
    <row r="7485" spans="3:7" x14ac:dyDescent="0.2">
      <c r="C7485" s="293"/>
      <c r="D7485" s="280"/>
      <c r="E7485" s="280"/>
      <c r="F7485" s="280"/>
      <c r="G7485" s="293"/>
    </row>
    <row r="7486" spans="3:7" x14ac:dyDescent="0.2">
      <c r="C7486" s="293"/>
      <c r="D7486" s="280"/>
      <c r="E7486" s="280"/>
      <c r="F7486" s="280"/>
      <c r="G7486" s="293"/>
    </row>
    <row r="7487" spans="3:7" x14ac:dyDescent="0.2">
      <c r="C7487" s="293"/>
      <c r="D7487" s="280"/>
      <c r="E7487" s="280"/>
      <c r="F7487" s="280"/>
      <c r="G7487" s="293"/>
    </row>
    <row r="7488" spans="3:7" x14ac:dyDescent="0.2">
      <c r="C7488" s="293"/>
      <c r="D7488" s="280"/>
      <c r="E7488" s="280"/>
      <c r="F7488" s="280"/>
      <c r="G7488" s="293"/>
    </row>
    <row r="7489" spans="3:7" x14ac:dyDescent="0.2">
      <c r="C7489" s="293"/>
      <c r="D7489" s="280"/>
      <c r="E7489" s="280"/>
      <c r="F7489" s="280"/>
      <c r="G7489" s="293"/>
    </row>
    <row r="7490" spans="3:7" x14ac:dyDescent="0.2">
      <c r="C7490" s="293"/>
      <c r="D7490" s="280"/>
      <c r="E7490" s="280"/>
      <c r="F7490" s="280"/>
      <c r="G7490" s="293"/>
    </row>
    <row r="7491" spans="3:7" x14ac:dyDescent="0.2">
      <c r="C7491" s="293"/>
      <c r="D7491" s="280"/>
      <c r="E7491" s="280"/>
      <c r="F7491" s="280"/>
      <c r="G7491" s="293"/>
    </row>
    <row r="7492" spans="3:7" x14ac:dyDescent="0.2">
      <c r="C7492" s="293"/>
      <c r="D7492" s="280"/>
      <c r="E7492" s="280"/>
      <c r="F7492" s="280"/>
      <c r="G7492" s="293"/>
    </row>
    <row r="7493" spans="3:7" x14ac:dyDescent="0.2">
      <c r="C7493" s="293"/>
      <c r="D7493" s="280"/>
      <c r="E7493" s="280"/>
      <c r="F7493" s="280"/>
      <c r="G7493" s="293"/>
    </row>
    <row r="7494" spans="3:7" x14ac:dyDescent="0.2">
      <c r="C7494" s="293"/>
      <c r="D7494" s="280"/>
      <c r="E7494" s="280"/>
      <c r="F7494" s="280"/>
      <c r="G7494" s="293"/>
    </row>
    <row r="7495" spans="3:7" x14ac:dyDescent="0.2">
      <c r="C7495" s="293"/>
      <c r="D7495" s="280"/>
      <c r="E7495" s="280"/>
      <c r="F7495" s="280"/>
      <c r="G7495" s="293"/>
    </row>
    <row r="7496" spans="3:7" x14ac:dyDescent="0.2">
      <c r="C7496" s="293"/>
      <c r="D7496" s="280"/>
      <c r="E7496" s="280"/>
      <c r="F7496" s="280"/>
      <c r="G7496" s="293"/>
    </row>
    <row r="7497" spans="3:7" x14ac:dyDescent="0.2">
      <c r="C7497" s="293"/>
      <c r="D7497" s="280"/>
      <c r="E7497" s="280"/>
      <c r="F7497" s="280"/>
      <c r="G7497" s="293"/>
    </row>
    <row r="7498" spans="3:7" x14ac:dyDescent="0.2">
      <c r="C7498" s="293"/>
      <c r="D7498" s="280"/>
      <c r="E7498" s="280"/>
      <c r="F7498" s="280"/>
      <c r="G7498" s="293"/>
    </row>
    <row r="7499" spans="3:7" x14ac:dyDescent="0.2">
      <c r="C7499" s="293"/>
      <c r="D7499" s="280"/>
      <c r="E7499" s="280"/>
      <c r="F7499" s="280"/>
      <c r="G7499" s="293"/>
    </row>
    <row r="7500" spans="3:7" x14ac:dyDescent="0.2">
      <c r="C7500" s="293"/>
      <c r="D7500" s="280"/>
      <c r="E7500" s="280"/>
      <c r="F7500" s="280"/>
      <c r="G7500" s="293"/>
    </row>
    <row r="7501" spans="3:7" x14ac:dyDescent="0.2">
      <c r="C7501" s="293"/>
      <c r="D7501" s="280"/>
      <c r="E7501" s="280"/>
      <c r="F7501" s="280"/>
      <c r="G7501" s="293"/>
    </row>
    <row r="7502" spans="3:7" x14ac:dyDescent="0.2">
      <c r="C7502" s="293"/>
      <c r="D7502" s="280"/>
      <c r="E7502" s="280"/>
      <c r="F7502" s="280"/>
      <c r="G7502" s="293"/>
    </row>
    <row r="7503" spans="3:7" x14ac:dyDescent="0.2">
      <c r="C7503" s="293"/>
      <c r="D7503" s="280"/>
      <c r="E7503" s="280"/>
      <c r="F7503" s="280"/>
      <c r="G7503" s="293"/>
    </row>
    <row r="7504" spans="3:7" x14ac:dyDescent="0.2">
      <c r="C7504" s="293"/>
      <c r="D7504" s="280"/>
      <c r="E7504" s="280"/>
      <c r="F7504" s="280"/>
      <c r="G7504" s="293"/>
    </row>
    <row r="7505" spans="3:7" x14ac:dyDescent="0.2">
      <c r="C7505" s="293"/>
      <c r="D7505" s="280"/>
      <c r="E7505" s="280"/>
      <c r="F7505" s="280"/>
      <c r="G7505" s="293"/>
    </row>
    <row r="7506" spans="3:7" x14ac:dyDescent="0.2">
      <c r="C7506" s="293"/>
      <c r="D7506" s="280"/>
      <c r="E7506" s="280"/>
      <c r="F7506" s="280"/>
      <c r="G7506" s="293"/>
    </row>
    <row r="7507" spans="3:7" x14ac:dyDescent="0.2">
      <c r="C7507" s="293"/>
      <c r="D7507" s="280"/>
      <c r="E7507" s="280"/>
      <c r="F7507" s="280"/>
      <c r="G7507" s="293"/>
    </row>
    <row r="7508" spans="3:7" x14ac:dyDescent="0.2">
      <c r="C7508" s="293"/>
      <c r="D7508" s="280"/>
      <c r="E7508" s="280"/>
      <c r="F7508" s="280"/>
      <c r="G7508" s="293"/>
    </row>
    <row r="7509" spans="3:7" x14ac:dyDescent="0.2">
      <c r="C7509" s="293"/>
      <c r="D7509" s="280"/>
      <c r="E7509" s="280"/>
      <c r="F7509" s="280"/>
      <c r="G7509" s="293"/>
    </row>
    <row r="7510" spans="3:7" x14ac:dyDescent="0.2">
      <c r="C7510" s="293"/>
      <c r="D7510" s="280"/>
      <c r="E7510" s="280"/>
      <c r="F7510" s="280"/>
      <c r="G7510" s="293"/>
    </row>
    <row r="7511" spans="3:7" x14ac:dyDescent="0.2">
      <c r="C7511" s="293"/>
      <c r="D7511" s="280"/>
      <c r="E7511" s="280"/>
      <c r="F7511" s="280"/>
      <c r="G7511" s="293"/>
    </row>
    <row r="7512" spans="3:7" x14ac:dyDescent="0.2">
      <c r="C7512" s="293"/>
      <c r="D7512" s="280"/>
      <c r="E7512" s="280"/>
      <c r="F7512" s="280"/>
      <c r="G7512" s="293"/>
    </row>
    <row r="7513" spans="3:7" x14ac:dyDescent="0.2">
      <c r="C7513" s="293"/>
      <c r="D7513" s="280"/>
      <c r="E7513" s="280"/>
      <c r="F7513" s="280"/>
      <c r="G7513" s="293"/>
    </row>
    <row r="7514" spans="3:7" x14ac:dyDescent="0.2">
      <c r="C7514" s="293"/>
      <c r="D7514" s="280"/>
      <c r="E7514" s="280"/>
      <c r="F7514" s="280"/>
      <c r="G7514" s="293"/>
    </row>
    <row r="7515" spans="3:7" x14ac:dyDescent="0.2">
      <c r="C7515" s="293"/>
      <c r="D7515" s="280"/>
      <c r="E7515" s="280"/>
      <c r="F7515" s="280"/>
      <c r="G7515" s="293"/>
    </row>
    <row r="7516" spans="3:7" x14ac:dyDescent="0.2">
      <c r="C7516" s="293"/>
      <c r="D7516" s="280"/>
      <c r="E7516" s="280"/>
      <c r="F7516" s="280"/>
      <c r="G7516" s="293"/>
    </row>
    <row r="7517" spans="3:7" x14ac:dyDescent="0.2">
      <c r="C7517" s="293"/>
      <c r="D7517" s="280"/>
      <c r="E7517" s="280"/>
      <c r="F7517" s="280"/>
      <c r="G7517" s="293"/>
    </row>
    <row r="7518" spans="3:7" x14ac:dyDescent="0.2">
      <c r="C7518" s="293"/>
      <c r="D7518" s="280"/>
      <c r="E7518" s="280"/>
      <c r="F7518" s="280"/>
      <c r="G7518" s="293"/>
    </row>
    <row r="7519" spans="3:7" x14ac:dyDescent="0.2">
      <c r="C7519" s="293"/>
      <c r="D7519" s="280"/>
      <c r="E7519" s="280"/>
      <c r="F7519" s="280"/>
      <c r="G7519" s="293"/>
    </row>
    <row r="7520" spans="3:7" x14ac:dyDescent="0.2">
      <c r="C7520" s="293"/>
      <c r="D7520" s="280"/>
      <c r="E7520" s="280"/>
      <c r="F7520" s="280"/>
      <c r="G7520" s="293"/>
    </row>
    <row r="7521" spans="3:7" x14ac:dyDescent="0.2">
      <c r="C7521" s="293"/>
      <c r="D7521" s="280"/>
      <c r="E7521" s="280"/>
      <c r="F7521" s="280"/>
      <c r="G7521" s="293"/>
    </row>
    <row r="7522" spans="3:7" x14ac:dyDescent="0.2">
      <c r="C7522" s="293"/>
      <c r="D7522" s="280"/>
      <c r="E7522" s="280"/>
      <c r="F7522" s="280"/>
      <c r="G7522" s="293"/>
    </row>
    <row r="7523" spans="3:7" x14ac:dyDescent="0.2">
      <c r="C7523" s="293"/>
      <c r="D7523" s="280"/>
      <c r="E7523" s="280"/>
      <c r="F7523" s="280"/>
      <c r="G7523" s="293"/>
    </row>
    <row r="7524" spans="3:7" x14ac:dyDescent="0.2">
      <c r="C7524" s="293"/>
      <c r="D7524" s="280"/>
      <c r="E7524" s="280"/>
      <c r="F7524" s="280"/>
      <c r="G7524" s="293"/>
    </row>
    <row r="7525" spans="3:7" x14ac:dyDescent="0.2">
      <c r="C7525" s="293"/>
      <c r="D7525" s="280"/>
      <c r="E7525" s="280"/>
      <c r="F7525" s="280"/>
      <c r="G7525" s="293"/>
    </row>
    <row r="7526" spans="3:7" x14ac:dyDescent="0.2">
      <c r="C7526" s="293"/>
      <c r="D7526" s="280"/>
      <c r="E7526" s="280"/>
      <c r="F7526" s="280"/>
      <c r="G7526" s="293"/>
    </row>
    <row r="7527" spans="3:7" x14ac:dyDescent="0.2">
      <c r="C7527" s="293"/>
      <c r="D7527" s="280"/>
      <c r="E7527" s="280"/>
      <c r="F7527" s="280"/>
      <c r="G7527" s="293"/>
    </row>
    <row r="7528" spans="3:7" x14ac:dyDescent="0.2">
      <c r="C7528" s="293"/>
      <c r="D7528" s="280"/>
      <c r="E7528" s="280"/>
      <c r="F7528" s="280"/>
      <c r="G7528" s="293"/>
    </row>
    <row r="7529" spans="3:7" x14ac:dyDescent="0.2">
      <c r="C7529" s="293"/>
      <c r="D7529" s="280"/>
      <c r="E7529" s="280"/>
      <c r="F7529" s="280"/>
      <c r="G7529" s="293"/>
    </row>
    <row r="7530" spans="3:7" x14ac:dyDescent="0.2">
      <c r="C7530" s="293"/>
      <c r="D7530" s="280"/>
      <c r="E7530" s="280"/>
      <c r="F7530" s="280"/>
      <c r="G7530" s="293"/>
    </row>
    <row r="7531" spans="3:7" x14ac:dyDescent="0.2">
      <c r="C7531" s="293"/>
      <c r="D7531" s="280"/>
      <c r="E7531" s="280"/>
      <c r="F7531" s="280"/>
      <c r="G7531" s="293"/>
    </row>
    <row r="7532" spans="3:7" x14ac:dyDescent="0.2">
      <c r="C7532" s="293"/>
      <c r="D7532" s="280"/>
      <c r="E7532" s="280"/>
      <c r="F7532" s="280"/>
      <c r="G7532" s="293"/>
    </row>
    <row r="7533" spans="3:7" x14ac:dyDescent="0.2">
      <c r="C7533" s="293"/>
      <c r="D7533" s="280"/>
      <c r="E7533" s="280"/>
      <c r="F7533" s="280"/>
      <c r="G7533" s="293"/>
    </row>
    <row r="7534" spans="3:7" x14ac:dyDescent="0.2">
      <c r="C7534" s="293"/>
      <c r="D7534" s="280"/>
      <c r="E7534" s="280"/>
      <c r="F7534" s="280"/>
      <c r="G7534" s="293"/>
    </row>
    <row r="7535" spans="3:7" x14ac:dyDescent="0.2">
      <c r="C7535" s="293"/>
      <c r="D7535" s="280"/>
      <c r="E7535" s="280"/>
      <c r="F7535" s="280"/>
      <c r="G7535" s="293"/>
    </row>
    <row r="7536" spans="3:7" x14ac:dyDescent="0.2">
      <c r="C7536" s="293"/>
      <c r="D7536" s="280"/>
      <c r="E7536" s="280"/>
      <c r="F7536" s="280"/>
      <c r="G7536" s="293"/>
    </row>
    <row r="7537" spans="3:7" x14ac:dyDescent="0.2">
      <c r="C7537" s="293"/>
      <c r="D7537" s="280"/>
      <c r="E7537" s="280"/>
      <c r="F7537" s="280"/>
      <c r="G7537" s="293"/>
    </row>
    <row r="7538" spans="3:7" x14ac:dyDescent="0.2">
      <c r="C7538" s="293"/>
      <c r="D7538" s="280"/>
      <c r="E7538" s="280"/>
      <c r="F7538" s="280"/>
      <c r="G7538" s="293"/>
    </row>
    <row r="7539" spans="3:7" x14ac:dyDescent="0.2">
      <c r="C7539" s="293"/>
      <c r="D7539" s="280"/>
      <c r="E7539" s="280"/>
      <c r="F7539" s="280"/>
      <c r="G7539" s="293"/>
    </row>
    <row r="7540" spans="3:7" x14ac:dyDescent="0.2">
      <c r="C7540" s="293"/>
      <c r="D7540" s="280"/>
      <c r="E7540" s="280"/>
      <c r="F7540" s="280"/>
      <c r="G7540" s="293"/>
    </row>
    <row r="7541" spans="3:7" x14ac:dyDescent="0.2">
      <c r="C7541" s="293"/>
      <c r="D7541" s="280"/>
      <c r="E7541" s="280"/>
      <c r="F7541" s="280"/>
      <c r="G7541" s="293"/>
    </row>
    <row r="7542" spans="3:7" x14ac:dyDescent="0.2">
      <c r="C7542" s="293"/>
      <c r="D7542" s="280"/>
      <c r="E7542" s="280"/>
      <c r="F7542" s="280"/>
      <c r="G7542" s="293"/>
    </row>
    <row r="7543" spans="3:7" x14ac:dyDescent="0.2">
      <c r="C7543" s="293"/>
      <c r="D7543" s="280"/>
      <c r="E7543" s="280"/>
      <c r="F7543" s="280"/>
      <c r="G7543" s="293"/>
    </row>
    <row r="7544" spans="3:7" x14ac:dyDescent="0.2">
      <c r="C7544" s="293"/>
      <c r="D7544" s="280"/>
      <c r="E7544" s="280"/>
      <c r="F7544" s="280"/>
      <c r="G7544" s="293"/>
    </row>
    <row r="7545" spans="3:7" x14ac:dyDescent="0.2">
      <c r="C7545" s="293"/>
      <c r="D7545" s="280"/>
      <c r="E7545" s="280"/>
      <c r="F7545" s="280"/>
      <c r="G7545" s="293"/>
    </row>
    <row r="7546" spans="3:7" x14ac:dyDescent="0.2">
      <c r="C7546" s="293"/>
      <c r="D7546" s="280"/>
      <c r="E7546" s="280"/>
      <c r="F7546" s="280"/>
      <c r="G7546" s="293"/>
    </row>
    <row r="7547" spans="3:7" x14ac:dyDescent="0.2">
      <c r="C7547" s="293"/>
      <c r="D7547" s="280"/>
      <c r="E7547" s="280"/>
      <c r="F7547" s="280"/>
      <c r="G7547" s="293"/>
    </row>
    <row r="7548" spans="3:7" x14ac:dyDescent="0.2">
      <c r="C7548" s="293"/>
      <c r="D7548" s="280"/>
      <c r="E7548" s="280"/>
      <c r="F7548" s="280"/>
      <c r="G7548" s="293"/>
    </row>
    <row r="7549" spans="3:7" x14ac:dyDescent="0.2">
      <c r="C7549" s="293"/>
      <c r="D7549" s="280"/>
      <c r="E7549" s="280"/>
      <c r="F7549" s="280"/>
      <c r="G7549" s="293"/>
    </row>
    <row r="7550" spans="3:7" x14ac:dyDescent="0.2">
      <c r="C7550" s="293"/>
      <c r="D7550" s="280"/>
      <c r="E7550" s="280"/>
      <c r="F7550" s="280"/>
      <c r="G7550" s="293"/>
    </row>
    <row r="7551" spans="3:7" x14ac:dyDescent="0.2">
      <c r="C7551" s="293"/>
      <c r="D7551" s="280"/>
      <c r="E7551" s="280"/>
      <c r="F7551" s="280"/>
      <c r="G7551" s="293"/>
    </row>
    <row r="7552" spans="3:7" x14ac:dyDescent="0.2">
      <c r="C7552" s="293"/>
      <c r="D7552" s="280"/>
      <c r="E7552" s="280"/>
      <c r="F7552" s="280"/>
      <c r="G7552" s="293"/>
    </row>
    <row r="7553" spans="3:7" x14ac:dyDescent="0.2">
      <c r="C7553" s="293"/>
      <c r="D7553" s="280"/>
      <c r="E7553" s="280"/>
      <c r="F7553" s="280"/>
      <c r="G7553" s="293"/>
    </row>
    <row r="7554" spans="3:7" x14ac:dyDescent="0.2">
      <c r="C7554" s="293"/>
      <c r="D7554" s="280"/>
      <c r="E7554" s="280"/>
      <c r="F7554" s="280"/>
      <c r="G7554" s="293"/>
    </row>
    <row r="7555" spans="3:7" x14ac:dyDescent="0.2">
      <c r="C7555" s="293"/>
      <c r="D7555" s="280"/>
      <c r="E7555" s="280"/>
      <c r="F7555" s="280"/>
      <c r="G7555" s="293"/>
    </row>
    <row r="7556" spans="3:7" x14ac:dyDescent="0.2">
      <c r="C7556" s="293"/>
      <c r="D7556" s="280"/>
      <c r="E7556" s="280"/>
      <c r="F7556" s="280"/>
      <c r="G7556" s="293"/>
    </row>
    <row r="7557" spans="3:7" x14ac:dyDescent="0.2">
      <c r="C7557" s="293"/>
      <c r="D7557" s="280"/>
      <c r="E7557" s="280"/>
      <c r="F7557" s="280"/>
      <c r="G7557" s="293"/>
    </row>
    <row r="7558" spans="3:7" x14ac:dyDescent="0.2">
      <c r="C7558" s="293"/>
      <c r="D7558" s="280"/>
      <c r="E7558" s="280"/>
      <c r="F7558" s="280"/>
      <c r="G7558" s="293"/>
    </row>
    <row r="7559" spans="3:7" x14ac:dyDescent="0.2">
      <c r="C7559" s="293"/>
      <c r="D7559" s="280"/>
      <c r="E7559" s="280"/>
      <c r="F7559" s="280"/>
      <c r="G7559" s="293"/>
    </row>
    <row r="7560" spans="3:7" x14ac:dyDescent="0.2">
      <c r="C7560" s="293"/>
      <c r="D7560" s="280"/>
      <c r="E7560" s="280"/>
      <c r="F7560" s="280"/>
      <c r="G7560" s="293"/>
    </row>
    <row r="7561" spans="3:7" x14ac:dyDescent="0.2">
      <c r="C7561" s="293"/>
      <c r="D7561" s="280"/>
      <c r="E7561" s="280"/>
      <c r="F7561" s="280"/>
      <c r="G7561" s="293"/>
    </row>
    <row r="7562" spans="3:7" x14ac:dyDescent="0.2">
      <c r="C7562" s="293"/>
      <c r="D7562" s="280"/>
      <c r="E7562" s="280"/>
      <c r="F7562" s="280"/>
      <c r="G7562" s="293"/>
    </row>
    <row r="7563" spans="3:7" x14ac:dyDescent="0.2">
      <c r="C7563" s="293"/>
      <c r="D7563" s="280"/>
      <c r="E7563" s="280"/>
      <c r="F7563" s="280"/>
      <c r="G7563" s="293"/>
    </row>
    <row r="7564" spans="3:7" x14ac:dyDescent="0.2">
      <c r="C7564" s="293"/>
      <c r="D7564" s="280"/>
      <c r="E7564" s="280"/>
      <c r="F7564" s="280"/>
      <c r="G7564" s="293"/>
    </row>
    <row r="7565" spans="3:7" x14ac:dyDescent="0.2">
      <c r="C7565" s="293"/>
      <c r="D7565" s="280"/>
      <c r="E7565" s="280"/>
      <c r="F7565" s="280"/>
      <c r="G7565" s="293"/>
    </row>
    <row r="7566" spans="3:7" x14ac:dyDescent="0.2">
      <c r="C7566" s="293"/>
      <c r="D7566" s="280"/>
      <c r="E7566" s="280"/>
      <c r="F7566" s="280"/>
      <c r="G7566" s="293"/>
    </row>
    <row r="7567" spans="3:7" x14ac:dyDescent="0.2">
      <c r="C7567" s="293"/>
      <c r="D7567" s="280"/>
      <c r="E7567" s="280"/>
      <c r="F7567" s="280"/>
      <c r="G7567" s="293"/>
    </row>
    <row r="7568" spans="3:7" x14ac:dyDescent="0.2">
      <c r="C7568" s="293"/>
      <c r="D7568" s="280"/>
      <c r="E7568" s="280"/>
      <c r="F7568" s="280"/>
      <c r="G7568" s="293"/>
    </row>
    <row r="7569" spans="3:7" x14ac:dyDescent="0.2">
      <c r="C7569" s="293"/>
      <c r="D7569" s="280"/>
      <c r="E7569" s="280"/>
      <c r="F7569" s="280"/>
      <c r="G7569" s="293"/>
    </row>
    <row r="7570" spans="3:7" x14ac:dyDescent="0.2">
      <c r="C7570" s="293"/>
      <c r="D7570" s="280"/>
      <c r="E7570" s="280"/>
      <c r="F7570" s="280"/>
      <c r="G7570" s="293"/>
    </row>
    <row r="7571" spans="3:7" x14ac:dyDescent="0.2">
      <c r="C7571" s="293"/>
      <c r="D7571" s="280"/>
      <c r="E7571" s="280"/>
      <c r="F7571" s="280"/>
      <c r="G7571" s="293"/>
    </row>
    <row r="7572" spans="3:7" x14ac:dyDescent="0.2">
      <c r="C7572" s="293"/>
      <c r="D7572" s="280"/>
      <c r="E7572" s="280"/>
      <c r="F7572" s="280"/>
      <c r="G7572" s="293"/>
    </row>
    <row r="7573" spans="3:7" x14ac:dyDescent="0.2">
      <c r="C7573" s="293"/>
      <c r="D7573" s="280"/>
      <c r="E7573" s="280"/>
      <c r="F7573" s="280"/>
      <c r="G7573" s="293"/>
    </row>
    <row r="7574" spans="3:7" x14ac:dyDescent="0.2">
      <c r="C7574" s="293"/>
      <c r="D7574" s="280"/>
      <c r="E7574" s="280"/>
      <c r="F7574" s="280"/>
      <c r="G7574" s="293"/>
    </row>
    <row r="7575" spans="3:7" x14ac:dyDescent="0.2">
      <c r="C7575" s="293"/>
      <c r="D7575" s="280"/>
      <c r="E7575" s="280"/>
      <c r="F7575" s="280"/>
      <c r="G7575" s="293"/>
    </row>
    <row r="7576" spans="3:7" x14ac:dyDescent="0.2">
      <c r="C7576" s="293"/>
      <c r="D7576" s="280"/>
      <c r="E7576" s="280"/>
      <c r="F7576" s="280"/>
      <c r="G7576" s="293"/>
    </row>
    <row r="7577" spans="3:7" x14ac:dyDescent="0.2">
      <c r="C7577" s="293"/>
      <c r="D7577" s="280"/>
      <c r="E7577" s="280"/>
      <c r="F7577" s="280"/>
      <c r="G7577" s="293"/>
    </row>
    <row r="7578" spans="3:7" x14ac:dyDescent="0.2">
      <c r="C7578" s="293"/>
      <c r="D7578" s="280"/>
      <c r="E7578" s="280"/>
      <c r="F7578" s="280"/>
      <c r="G7578" s="293"/>
    </row>
    <row r="7579" spans="3:7" x14ac:dyDescent="0.2">
      <c r="C7579" s="293"/>
      <c r="D7579" s="280"/>
      <c r="E7579" s="280"/>
      <c r="F7579" s="280"/>
      <c r="G7579" s="293"/>
    </row>
    <row r="7580" spans="3:7" x14ac:dyDescent="0.2">
      <c r="C7580" s="293"/>
      <c r="D7580" s="280"/>
      <c r="E7580" s="280"/>
      <c r="F7580" s="280"/>
      <c r="G7580" s="293"/>
    </row>
    <row r="7581" spans="3:7" x14ac:dyDescent="0.2">
      <c r="C7581" s="293"/>
      <c r="D7581" s="280"/>
      <c r="E7581" s="280"/>
      <c r="F7581" s="280"/>
      <c r="G7581" s="293"/>
    </row>
    <row r="7582" spans="3:7" x14ac:dyDescent="0.2">
      <c r="C7582" s="293"/>
      <c r="D7582" s="280"/>
      <c r="E7582" s="280"/>
      <c r="F7582" s="280"/>
      <c r="G7582" s="293"/>
    </row>
    <row r="7583" spans="3:7" x14ac:dyDescent="0.2">
      <c r="C7583" s="293"/>
      <c r="D7583" s="280"/>
      <c r="E7583" s="280"/>
      <c r="F7583" s="280"/>
      <c r="G7583" s="293"/>
    </row>
    <row r="7584" spans="3:7" x14ac:dyDescent="0.2">
      <c r="C7584" s="293"/>
      <c r="D7584" s="280"/>
      <c r="E7584" s="280"/>
      <c r="F7584" s="280"/>
      <c r="G7584" s="293"/>
    </row>
    <row r="7585" spans="3:7" x14ac:dyDescent="0.2">
      <c r="C7585" s="293"/>
      <c r="D7585" s="280"/>
      <c r="E7585" s="280"/>
      <c r="F7585" s="280"/>
      <c r="G7585" s="293"/>
    </row>
    <row r="7586" spans="3:7" x14ac:dyDescent="0.2">
      <c r="C7586" s="293"/>
      <c r="D7586" s="280"/>
      <c r="E7586" s="280"/>
      <c r="F7586" s="280"/>
      <c r="G7586" s="293"/>
    </row>
    <row r="7587" spans="3:7" x14ac:dyDescent="0.2">
      <c r="C7587" s="293"/>
      <c r="D7587" s="280"/>
      <c r="E7587" s="280"/>
      <c r="F7587" s="280"/>
      <c r="G7587" s="293"/>
    </row>
    <row r="7588" spans="3:7" x14ac:dyDescent="0.2">
      <c r="C7588" s="293"/>
      <c r="D7588" s="280"/>
      <c r="E7588" s="280"/>
      <c r="F7588" s="280"/>
      <c r="G7588" s="293"/>
    </row>
    <row r="7589" spans="3:7" x14ac:dyDescent="0.2">
      <c r="C7589" s="293"/>
      <c r="D7589" s="280"/>
      <c r="E7589" s="280"/>
      <c r="F7589" s="280"/>
      <c r="G7589" s="293"/>
    </row>
    <row r="7590" spans="3:7" x14ac:dyDescent="0.2">
      <c r="C7590" s="293"/>
      <c r="D7590" s="280"/>
      <c r="E7590" s="280"/>
      <c r="F7590" s="280"/>
      <c r="G7590" s="293"/>
    </row>
    <row r="7591" spans="3:7" x14ac:dyDescent="0.2">
      <c r="C7591" s="293"/>
      <c r="D7591" s="280"/>
      <c r="E7591" s="280"/>
      <c r="F7591" s="280"/>
      <c r="G7591" s="293"/>
    </row>
    <row r="7592" spans="3:7" x14ac:dyDescent="0.2">
      <c r="C7592" s="293"/>
      <c r="D7592" s="280"/>
      <c r="E7592" s="280"/>
      <c r="F7592" s="280"/>
      <c r="G7592" s="293"/>
    </row>
    <row r="7593" spans="3:7" x14ac:dyDescent="0.2">
      <c r="C7593" s="293"/>
      <c r="D7593" s="280"/>
      <c r="E7593" s="280"/>
      <c r="F7593" s="280"/>
      <c r="G7593" s="293"/>
    </row>
    <row r="7594" spans="3:7" x14ac:dyDescent="0.2">
      <c r="C7594" s="293"/>
      <c r="D7594" s="280"/>
      <c r="E7594" s="280"/>
      <c r="F7594" s="280"/>
      <c r="G7594" s="293"/>
    </row>
    <row r="7595" spans="3:7" x14ac:dyDescent="0.2">
      <c r="C7595" s="293"/>
      <c r="D7595" s="280"/>
      <c r="E7595" s="280"/>
      <c r="F7595" s="280"/>
      <c r="G7595" s="293"/>
    </row>
    <row r="7596" spans="3:7" x14ac:dyDescent="0.2">
      <c r="C7596" s="293"/>
      <c r="D7596" s="280"/>
      <c r="E7596" s="280"/>
      <c r="F7596" s="280"/>
      <c r="G7596" s="293"/>
    </row>
    <row r="7597" spans="3:7" x14ac:dyDescent="0.2">
      <c r="C7597" s="293"/>
      <c r="D7597" s="280"/>
      <c r="E7597" s="280"/>
      <c r="F7597" s="280"/>
      <c r="G7597" s="293"/>
    </row>
    <row r="7598" spans="3:7" x14ac:dyDescent="0.2">
      <c r="C7598" s="293"/>
      <c r="D7598" s="280"/>
      <c r="E7598" s="280"/>
      <c r="F7598" s="280"/>
      <c r="G7598" s="293"/>
    </row>
    <row r="7599" spans="3:7" x14ac:dyDescent="0.2">
      <c r="C7599" s="293"/>
      <c r="D7599" s="280"/>
      <c r="E7599" s="280"/>
      <c r="F7599" s="280"/>
      <c r="G7599" s="293"/>
    </row>
    <row r="7600" spans="3:7" x14ac:dyDescent="0.2">
      <c r="C7600" s="293"/>
      <c r="D7600" s="280"/>
      <c r="E7600" s="280"/>
      <c r="F7600" s="280"/>
      <c r="G7600" s="293"/>
    </row>
    <row r="7601" spans="3:7" x14ac:dyDescent="0.2">
      <c r="C7601" s="293"/>
      <c r="D7601" s="280"/>
      <c r="E7601" s="280"/>
      <c r="F7601" s="280"/>
      <c r="G7601" s="293"/>
    </row>
    <row r="7602" spans="3:7" x14ac:dyDescent="0.2">
      <c r="C7602" s="293"/>
      <c r="D7602" s="280"/>
      <c r="E7602" s="280"/>
      <c r="F7602" s="280"/>
      <c r="G7602" s="293"/>
    </row>
    <row r="7603" spans="3:7" x14ac:dyDescent="0.2">
      <c r="C7603" s="293"/>
      <c r="D7603" s="280"/>
      <c r="E7603" s="280"/>
      <c r="F7603" s="280"/>
      <c r="G7603" s="293"/>
    </row>
    <row r="7604" spans="3:7" x14ac:dyDescent="0.2">
      <c r="C7604" s="293"/>
      <c r="D7604" s="280"/>
      <c r="E7604" s="280"/>
      <c r="F7604" s="280"/>
      <c r="G7604" s="293"/>
    </row>
    <row r="7605" spans="3:7" x14ac:dyDescent="0.2">
      <c r="C7605" s="293"/>
      <c r="D7605" s="280"/>
      <c r="E7605" s="280"/>
      <c r="F7605" s="280"/>
      <c r="G7605" s="293"/>
    </row>
    <row r="7606" spans="3:7" x14ac:dyDescent="0.2">
      <c r="C7606" s="293"/>
      <c r="D7606" s="280"/>
      <c r="E7606" s="280"/>
      <c r="F7606" s="280"/>
      <c r="G7606" s="293"/>
    </row>
    <row r="7607" spans="3:7" x14ac:dyDescent="0.2">
      <c r="C7607" s="293"/>
      <c r="D7607" s="280"/>
      <c r="E7607" s="280"/>
      <c r="F7607" s="280"/>
      <c r="G7607" s="293"/>
    </row>
    <row r="7608" spans="3:7" x14ac:dyDescent="0.2">
      <c r="C7608" s="293"/>
      <c r="D7608" s="280"/>
      <c r="E7608" s="280"/>
      <c r="F7608" s="280"/>
      <c r="G7608" s="293"/>
    </row>
    <row r="7609" spans="3:7" x14ac:dyDescent="0.2">
      <c r="C7609" s="293"/>
      <c r="D7609" s="280"/>
      <c r="E7609" s="280"/>
      <c r="F7609" s="280"/>
      <c r="G7609" s="293"/>
    </row>
    <row r="7610" spans="3:7" x14ac:dyDescent="0.2">
      <c r="C7610" s="293"/>
      <c r="D7610" s="280"/>
      <c r="E7610" s="280"/>
      <c r="F7610" s="280"/>
      <c r="G7610" s="293"/>
    </row>
    <row r="7611" spans="3:7" x14ac:dyDescent="0.2">
      <c r="C7611" s="293"/>
      <c r="D7611" s="280"/>
      <c r="E7611" s="280"/>
      <c r="F7611" s="280"/>
      <c r="G7611" s="293"/>
    </row>
    <row r="7612" spans="3:7" x14ac:dyDescent="0.2">
      <c r="C7612" s="293"/>
      <c r="D7612" s="280"/>
      <c r="E7612" s="280"/>
      <c r="F7612" s="280"/>
      <c r="G7612" s="293"/>
    </row>
    <row r="7613" spans="3:7" x14ac:dyDescent="0.2">
      <c r="C7613" s="293"/>
      <c r="D7613" s="280"/>
      <c r="E7613" s="280"/>
      <c r="F7613" s="280"/>
      <c r="G7613" s="293"/>
    </row>
    <row r="7614" spans="3:7" x14ac:dyDescent="0.2">
      <c r="C7614" s="293"/>
      <c r="D7614" s="280"/>
      <c r="E7614" s="280"/>
      <c r="F7614" s="280"/>
      <c r="G7614" s="293"/>
    </row>
    <row r="7615" spans="3:7" x14ac:dyDescent="0.2">
      <c r="C7615" s="293"/>
      <c r="D7615" s="280"/>
      <c r="E7615" s="280"/>
      <c r="F7615" s="280"/>
      <c r="G7615" s="293"/>
    </row>
    <row r="7616" spans="3:7" x14ac:dyDescent="0.2">
      <c r="C7616" s="293"/>
      <c r="D7616" s="280"/>
      <c r="E7616" s="280"/>
      <c r="F7616" s="280"/>
      <c r="G7616" s="293"/>
    </row>
    <row r="7617" spans="3:7" x14ac:dyDescent="0.2">
      <c r="C7617" s="293"/>
      <c r="D7617" s="280"/>
      <c r="E7617" s="280"/>
      <c r="F7617" s="280"/>
      <c r="G7617" s="293"/>
    </row>
    <row r="7618" spans="3:7" x14ac:dyDescent="0.2">
      <c r="C7618" s="293"/>
      <c r="D7618" s="280"/>
      <c r="E7618" s="280"/>
      <c r="F7618" s="280"/>
      <c r="G7618" s="293"/>
    </row>
    <row r="7619" spans="3:7" x14ac:dyDescent="0.2">
      <c r="C7619" s="293"/>
      <c r="D7619" s="280"/>
      <c r="E7619" s="280"/>
      <c r="F7619" s="280"/>
      <c r="G7619" s="293"/>
    </row>
    <row r="7620" spans="3:7" x14ac:dyDescent="0.2">
      <c r="C7620" s="293"/>
      <c r="D7620" s="280"/>
      <c r="E7620" s="280"/>
      <c r="F7620" s="280"/>
      <c r="G7620" s="293"/>
    </row>
    <row r="7621" spans="3:7" x14ac:dyDescent="0.2">
      <c r="C7621" s="293"/>
      <c r="D7621" s="280"/>
      <c r="E7621" s="280"/>
      <c r="F7621" s="280"/>
      <c r="G7621" s="293"/>
    </row>
    <row r="7622" spans="3:7" x14ac:dyDescent="0.2">
      <c r="C7622" s="293"/>
      <c r="D7622" s="280"/>
      <c r="E7622" s="280"/>
      <c r="F7622" s="280"/>
      <c r="G7622" s="293"/>
    </row>
    <row r="7623" spans="3:7" x14ac:dyDescent="0.2">
      <c r="C7623" s="293"/>
      <c r="D7623" s="280"/>
      <c r="E7623" s="280"/>
      <c r="F7623" s="280"/>
      <c r="G7623" s="293"/>
    </row>
    <row r="7624" spans="3:7" x14ac:dyDescent="0.2">
      <c r="C7624" s="293"/>
      <c r="D7624" s="280"/>
      <c r="E7624" s="280"/>
      <c r="F7624" s="280"/>
      <c r="G7624" s="293"/>
    </row>
    <row r="7625" spans="3:7" x14ac:dyDescent="0.2">
      <c r="C7625" s="293"/>
      <c r="D7625" s="280"/>
      <c r="E7625" s="280"/>
      <c r="F7625" s="280"/>
      <c r="G7625" s="293"/>
    </row>
    <row r="7626" spans="3:7" x14ac:dyDescent="0.2">
      <c r="C7626" s="293"/>
      <c r="D7626" s="280"/>
      <c r="E7626" s="280"/>
      <c r="F7626" s="280"/>
      <c r="G7626" s="293"/>
    </row>
    <row r="7627" spans="3:7" x14ac:dyDescent="0.2">
      <c r="C7627" s="293"/>
      <c r="D7627" s="280"/>
      <c r="E7627" s="280"/>
      <c r="F7627" s="280"/>
      <c r="G7627" s="293"/>
    </row>
    <row r="7628" spans="3:7" x14ac:dyDescent="0.2">
      <c r="C7628" s="293"/>
      <c r="D7628" s="280"/>
      <c r="E7628" s="280"/>
      <c r="F7628" s="280"/>
      <c r="G7628" s="293"/>
    </row>
    <row r="7629" spans="3:7" x14ac:dyDescent="0.2">
      <c r="C7629" s="293"/>
      <c r="D7629" s="280"/>
      <c r="E7629" s="280"/>
      <c r="F7629" s="280"/>
      <c r="G7629" s="293"/>
    </row>
    <row r="7630" spans="3:7" x14ac:dyDescent="0.2">
      <c r="C7630" s="293"/>
      <c r="D7630" s="280"/>
      <c r="E7630" s="280"/>
      <c r="F7630" s="280"/>
      <c r="G7630" s="293"/>
    </row>
    <row r="7631" spans="3:7" x14ac:dyDescent="0.2">
      <c r="C7631" s="293"/>
      <c r="D7631" s="280"/>
      <c r="E7631" s="280"/>
      <c r="F7631" s="280"/>
      <c r="G7631" s="293"/>
    </row>
    <row r="7632" spans="3:7" x14ac:dyDescent="0.2">
      <c r="C7632" s="293"/>
      <c r="D7632" s="280"/>
      <c r="E7632" s="280"/>
      <c r="F7632" s="280"/>
      <c r="G7632" s="293"/>
    </row>
    <row r="7633" spans="3:7" x14ac:dyDescent="0.2">
      <c r="C7633" s="293"/>
      <c r="D7633" s="280"/>
      <c r="E7633" s="280"/>
      <c r="F7633" s="280"/>
      <c r="G7633" s="293"/>
    </row>
    <row r="7634" spans="3:7" x14ac:dyDescent="0.2">
      <c r="C7634" s="293"/>
      <c r="D7634" s="280"/>
      <c r="E7634" s="280"/>
      <c r="F7634" s="280"/>
      <c r="G7634" s="293"/>
    </row>
    <row r="7635" spans="3:7" x14ac:dyDescent="0.2">
      <c r="C7635" s="293"/>
      <c r="D7635" s="280"/>
      <c r="E7635" s="280"/>
      <c r="F7635" s="280"/>
      <c r="G7635" s="293"/>
    </row>
    <row r="7636" spans="3:7" x14ac:dyDescent="0.2">
      <c r="C7636" s="293"/>
      <c r="D7636" s="280"/>
      <c r="E7636" s="280"/>
      <c r="F7636" s="280"/>
      <c r="G7636" s="293"/>
    </row>
    <row r="7637" spans="3:7" x14ac:dyDescent="0.2">
      <c r="C7637" s="293"/>
      <c r="D7637" s="280"/>
      <c r="E7637" s="280"/>
      <c r="F7637" s="280"/>
      <c r="G7637" s="293"/>
    </row>
    <row r="7638" spans="3:7" x14ac:dyDescent="0.2">
      <c r="C7638" s="293"/>
      <c r="D7638" s="280"/>
      <c r="E7638" s="280"/>
      <c r="F7638" s="280"/>
      <c r="G7638" s="293"/>
    </row>
    <row r="7639" spans="3:7" x14ac:dyDescent="0.2">
      <c r="C7639" s="293"/>
      <c r="D7639" s="280"/>
      <c r="E7639" s="280"/>
      <c r="F7639" s="280"/>
      <c r="G7639" s="293"/>
    </row>
    <row r="7640" spans="3:7" x14ac:dyDescent="0.2">
      <c r="C7640" s="293"/>
      <c r="D7640" s="280"/>
      <c r="E7640" s="280"/>
      <c r="F7640" s="280"/>
      <c r="G7640" s="293"/>
    </row>
    <row r="7641" spans="3:7" x14ac:dyDescent="0.2">
      <c r="C7641" s="293"/>
      <c r="D7641" s="280"/>
      <c r="E7641" s="280"/>
      <c r="F7641" s="280"/>
      <c r="G7641" s="293"/>
    </row>
    <row r="7642" spans="3:7" x14ac:dyDescent="0.2">
      <c r="C7642" s="293"/>
      <c r="D7642" s="280"/>
      <c r="E7642" s="280"/>
      <c r="F7642" s="280"/>
      <c r="G7642" s="293"/>
    </row>
    <row r="7643" spans="3:7" x14ac:dyDescent="0.2">
      <c r="C7643" s="293"/>
      <c r="D7643" s="280"/>
      <c r="E7643" s="280"/>
      <c r="F7643" s="280"/>
      <c r="G7643" s="293"/>
    </row>
    <row r="7644" spans="3:7" x14ac:dyDescent="0.2">
      <c r="C7644" s="293"/>
      <c r="D7644" s="280"/>
      <c r="E7644" s="280"/>
      <c r="F7644" s="280"/>
      <c r="G7644" s="293"/>
    </row>
    <row r="7645" spans="3:7" x14ac:dyDescent="0.2">
      <c r="C7645" s="293"/>
      <c r="D7645" s="280"/>
      <c r="E7645" s="280"/>
      <c r="F7645" s="280"/>
      <c r="G7645" s="293"/>
    </row>
    <row r="7646" spans="3:7" x14ac:dyDescent="0.2">
      <c r="C7646" s="293"/>
      <c r="D7646" s="280"/>
      <c r="E7646" s="280"/>
      <c r="F7646" s="280"/>
      <c r="G7646" s="293"/>
    </row>
    <row r="7647" spans="3:7" x14ac:dyDescent="0.2">
      <c r="C7647" s="293"/>
      <c r="D7647" s="280"/>
      <c r="E7647" s="280"/>
      <c r="F7647" s="280"/>
      <c r="G7647" s="293"/>
    </row>
    <row r="7648" spans="3:7" x14ac:dyDescent="0.2">
      <c r="C7648" s="293"/>
      <c r="D7648" s="280"/>
      <c r="E7648" s="280"/>
      <c r="F7648" s="280"/>
      <c r="G7648" s="293"/>
    </row>
    <row r="7649" spans="3:7" x14ac:dyDescent="0.2">
      <c r="C7649" s="293"/>
      <c r="D7649" s="280"/>
      <c r="E7649" s="280"/>
      <c r="F7649" s="280"/>
      <c r="G7649" s="293"/>
    </row>
    <row r="7650" spans="3:7" x14ac:dyDescent="0.2">
      <c r="C7650" s="293"/>
      <c r="D7650" s="280"/>
      <c r="E7650" s="280"/>
      <c r="F7650" s="280"/>
      <c r="G7650" s="293"/>
    </row>
    <row r="7651" spans="3:7" x14ac:dyDescent="0.2">
      <c r="C7651" s="293"/>
      <c r="D7651" s="280"/>
      <c r="E7651" s="280"/>
      <c r="F7651" s="280"/>
      <c r="G7651" s="293"/>
    </row>
    <row r="7652" spans="3:7" x14ac:dyDescent="0.2">
      <c r="C7652" s="293"/>
      <c r="D7652" s="280"/>
      <c r="E7652" s="280"/>
      <c r="F7652" s="280"/>
      <c r="G7652" s="293"/>
    </row>
    <row r="7653" spans="3:7" x14ac:dyDescent="0.2">
      <c r="C7653" s="293"/>
      <c r="D7653" s="280"/>
      <c r="E7653" s="280"/>
      <c r="F7653" s="280"/>
      <c r="G7653" s="293"/>
    </row>
    <row r="7654" spans="3:7" x14ac:dyDescent="0.2">
      <c r="C7654" s="293"/>
      <c r="D7654" s="280"/>
      <c r="E7654" s="280"/>
      <c r="F7654" s="280"/>
      <c r="G7654" s="293"/>
    </row>
    <row r="7655" spans="3:7" x14ac:dyDescent="0.2">
      <c r="C7655" s="293"/>
      <c r="D7655" s="280"/>
      <c r="E7655" s="280"/>
      <c r="F7655" s="280"/>
      <c r="G7655" s="293"/>
    </row>
    <row r="7656" spans="3:7" x14ac:dyDescent="0.2">
      <c r="C7656" s="293"/>
      <c r="D7656" s="280"/>
      <c r="E7656" s="280"/>
      <c r="F7656" s="280"/>
      <c r="G7656" s="293"/>
    </row>
    <row r="7657" spans="3:7" x14ac:dyDescent="0.2">
      <c r="C7657" s="293"/>
      <c r="D7657" s="280"/>
      <c r="E7657" s="280"/>
      <c r="F7657" s="280"/>
      <c r="G7657" s="293"/>
    </row>
    <row r="7658" spans="3:7" x14ac:dyDescent="0.2">
      <c r="C7658" s="293"/>
      <c r="D7658" s="280"/>
      <c r="E7658" s="280"/>
      <c r="F7658" s="280"/>
      <c r="G7658" s="293"/>
    </row>
    <row r="7659" spans="3:7" x14ac:dyDescent="0.2">
      <c r="C7659" s="293"/>
      <c r="D7659" s="280"/>
      <c r="E7659" s="280"/>
      <c r="F7659" s="280"/>
      <c r="G7659" s="293"/>
    </row>
    <row r="7660" spans="3:7" x14ac:dyDescent="0.2">
      <c r="C7660" s="293"/>
      <c r="D7660" s="280"/>
      <c r="E7660" s="280"/>
      <c r="F7660" s="280"/>
      <c r="G7660" s="293"/>
    </row>
    <row r="7661" spans="3:7" x14ac:dyDescent="0.2">
      <c r="C7661" s="293"/>
      <c r="D7661" s="280"/>
      <c r="E7661" s="280"/>
      <c r="F7661" s="280"/>
      <c r="G7661" s="293"/>
    </row>
    <row r="7662" spans="3:7" x14ac:dyDescent="0.2">
      <c r="C7662" s="293"/>
      <c r="D7662" s="280"/>
      <c r="E7662" s="280"/>
      <c r="F7662" s="280"/>
      <c r="G7662" s="293"/>
    </row>
    <row r="7663" spans="3:7" x14ac:dyDescent="0.2">
      <c r="C7663" s="293"/>
      <c r="D7663" s="280"/>
      <c r="E7663" s="280"/>
      <c r="F7663" s="280"/>
      <c r="G7663" s="293"/>
    </row>
    <row r="7664" spans="3:7" x14ac:dyDescent="0.2">
      <c r="C7664" s="293"/>
      <c r="D7664" s="280"/>
      <c r="E7664" s="280"/>
      <c r="F7664" s="280"/>
      <c r="G7664" s="293"/>
    </row>
    <row r="7665" spans="3:7" x14ac:dyDescent="0.2">
      <c r="C7665" s="293"/>
      <c r="D7665" s="280"/>
      <c r="E7665" s="280"/>
      <c r="F7665" s="280"/>
      <c r="G7665" s="293"/>
    </row>
    <row r="7666" spans="3:7" x14ac:dyDescent="0.2">
      <c r="C7666" s="293"/>
      <c r="D7666" s="280"/>
      <c r="E7666" s="280"/>
      <c r="F7666" s="280"/>
      <c r="G7666" s="293"/>
    </row>
    <row r="7667" spans="3:7" x14ac:dyDescent="0.2">
      <c r="C7667" s="293"/>
      <c r="D7667" s="280"/>
      <c r="E7667" s="280"/>
      <c r="F7667" s="280"/>
      <c r="G7667" s="293"/>
    </row>
    <row r="7668" spans="3:7" x14ac:dyDescent="0.2">
      <c r="C7668" s="293"/>
      <c r="D7668" s="280"/>
      <c r="E7668" s="280"/>
      <c r="F7668" s="280"/>
      <c r="G7668" s="293"/>
    </row>
    <row r="7669" spans="3:7" x14ac:dyDescent="0.2">
      <c r="C7669" s="293"/>
      <c r="D7669" s="280"/>
      <c r="E7669" s="280"/>
      <c r="F7669" s="280"/>
      <c r="G7669" s="293"/>
    </row>
    <row r="7670" spans="3:7" x14ac:dyDescent="0.2">
      <c r="C7670" s="293"/>
      <c r="D7670" s="280"/>
      <c r="E7670" s="280"/>
      <c r="F7670" s="280"/>
      <c r="G7670" s="293"/>
    </row>
    <row r="7671" spans="3:7" x14ac:dyDescent="0.2">
      <c r="C7671" s="293"/>
      <c r="D7671" s="280"/>
      <c r="E7671" s="280"/>
      <c r="F7671" s="280"/>
      <c r="G7671" s="293"/>
    </row>
    <row r="7672" spans="3:7" x14ac:dyDescent="0.2">
      <c r="C7672" s="293"/>
      <c r="D7672" s="280"/>
      <c r="E7672" s="280"/>
      <c r="F7672" s="280"/>
      <c r="G7672" s="293"/>
    </row>
    <row r="7673" spans="3:7" x14ac:dyDescent="0.2">
      <c r="C7673" s="293"/>
      <c r="D7673" s="280"/>
      <c r="E7673" s="280"/>
      <c r="F7673" s="280"/>
      <c r="G7673" s="293"/>
    </row>
    <row r="7674" spans="3:7" x14ac:dyDescent="0.2">
      <c r="C7674" s="293"/>
      <c r="D7674" s="280"/>
      <c r="E7674" s="280"/>
      <c r="F7674" s="280"/>
      <c r="G7674" s="293"/>
    </row>
    <row r="7675" spans="3:7" x14ac:dyDescent="0.2">
      <c r="C7675" s="293"/>
      <c r="D7675" s="280"/>
      <c r="E7675" s="280"/>
      <c r="F7675" s="280"/>
      <c r="G7675" s="293"/>
    </row>
    <row r="7676" spans="3:7" x14ac:dyDescent="0.2">
      <c r="C7676" s="293"/>
      <c r="D7676" s="280"/>
      <c r="E7676" s="280"/>
      <c r="F7676" s="280"/>
      <c r="G7676" s="293"/>
    </row>
    <row r="7677" spans="3:7" x14ac:dyDescent="0.2">
      <c r="C7677" s="293"/>
      <c r="D7677" s="280"/>
      <c r="E7677" s="280"/>
      <c r="F7677" s="280"/>
      <c r="G7677" s="293"/>
    </row>
    <row r="7678" spans="3:7" x14ac:dyDescent="0.2">
      <c r="C7678" s="293"/>
      <c r="D7678" s="280"/>
      <c r="E7678" s="280"/>
      <c r="F7678" s="280"/>
      <c r="G7678" s="293"/>
    </row>
    <row r="7679" spans="3:7" x14ac:dyDescent="0.2">
      <c r="C7679" s="293"/>
      <c r="D7679" s="280"/>
      <c r="E7679" s="280"/>
      <c r="F7679" s="280"/>
      <c r="G7679" s="293"/>
    </row>
    <row r="7680" spans="3:7" x14ac:dyDescent="0.2">
      <c r="C7680" s="293"/>
      <c r="D7680" s="280"/>
      <c r="E7680" s="280"/>
      <c r="F7680" s="280"/>
      <c r="G7680" s="293"/>
    </row>
    <row r="7681" spans="3:7" x14ac:dyDescent="0.2">
      <c r="C7681" s="293"/>
      <c r="D7681" s="280"/>
      <c r="E7681" s="280"/>
      <c r="F7681" s="280"/>
      <c r="G7681" s="293"/>
    </row>
    <row r="7682" spans="3:7" x14ac:dyDescent="0.2">
      <c r="C7682" s="293"/>
      <c r="D7682" s="280"/>
      <c r="E7682" s="280"/>
      <c r="F7682" s="280"/>
      <c r="G7682" s="293"/>
    </row>
    <row r="7683" spans="3:7" x14ac:dyDescent="0.2">
      <c r="C7683" s="293"/>
      <c r="D7683" s="280"/>
      <c r="E7683" s="280"/>
      <c r="F7683" s="280"/>
      <c r="G7683" s="293"/>
    </row>
    <row r="7684" spans="3:7" x14ac:dyDescent="0.2">
      <c r="C7684" s="293"/>
      <c r="D7684" s="280"/>
      <c r="E7684" s="280"/>
      <c r="F7684" s="280"/>
      <c r="G7684" s="293"/>
    </row>
    <row r="7685" spans="3:7" x14ac:dyDescent="0.2">
      <c r="C7685" s="293"/>
      <c r="D7685" s="280"/>
      <c r="E7685" s="280"/>
      <c r="F7685" s="280"/>
      <c r="G7685" s="293"/>
    </row>
    <row r="7686" spans="3:7" x14ac:dyDescent="0.2">
      <c r="C7686" s="293"/>
      <c r="D7686" s="280"/>
      <c r="E7686" s="280"/>
      <c r="F7686" s="280"/>
      <c r="G7686" s="293"/>
    </row>
    <row r="7687" spans="3:7" x14ac:dyDescent="0.2">
      <c r="C7687" s="293"/>
      <c r="D7687" s="280"/>
      <c r="E7687" s="280"/>
      <c r="F7687" s="280"/>
      <c r="G7687" s="293"/>
    </row>
    <row r="7688" spans="3:7" x14ac:dyDescent="0.2">
      <c r="C7688" s="293"/>
      <c r="D7688" s="280"/>
      <c r="E7688" s="280"/>
      <c r="F7688" s="280"/>
      <c r="G7688" s="293"/>
    </row>
    <row r="7689" spans="3:7" x14ac:dyDescent="0.2">
      <c r="C7689" s="293"/>
      <c r="D7689" s="280"/>
      <c r="E7689" s="280"/>
      <c r="F7689" s="280"/>
      <c r="G7689" s="293"/>
    </row>
    <row r="7690" spans="3:7" x14ac:dyDescent="0.2">
      <c r="C7690" s="293"/>
      <c r="D7690" s="280"/>
      <c r="E7690" s="280"/>
      <c r="F7690" s="280"/>
      <c r="G7690" s="293"/>
    </row>
    <row r="7691" spans="3:7" x14ac:dyDescent="0.2">
      <c r="C7691" s="293"/>
      <c r="D7691" s="280"/>
      <c r="E7691" s="280"/>
      <c r="F7691" s="280"/>
      <c r="G7691" s="293"/>
    </row>
    <row r="7692" spans="3:7" x14ac:dyDescent="0.2">
      <c r="C7692" s="293"/>
      <c r="D7692" s="280"/>
      <c r="E7692" s="280"/>
      <c r="F7692" s="280"/>
      <c r="G7692" s="293"/>
    </row>
    <row r="7693" spans="3:7" x14ac:dyDescent="0.2">
      <c r="C7693" s="293"/>
      <c r="D7693" s="280"/>
      <c r="E7693" s="280"/>
      <c r="F7693" s="280"/>
      <c r="G7693" s="293"/>
    </row>
    <row r="7694" spans="3:7" x14ac:dyDescent="0.2">
      <c r="C7694" s="293"/>
      <c r="D7694" s="280"/>
      <c r="E7694" s="280"/>
      <c r="F7694" s="280"/>
      <c r="G7694" s="293"/>
    </row>
    <row r="7695" spans="3:7" x14ac:dyDescent="0.2">
      <c r="C7695" s="293"/>
      <c r="D7695" s="280"/>
      <c r="E7695" s="280"/>
      <c r="F7695" s="280"/>
      <c r="G7695" s="293"/>
    </row>
    <row r="7696" spans="3:7" x14ac:dyDescent="0.2">
      <c r="C7696" s="293"/>
      <c r="D7696" s="280"/>
      <c r="E7696" s="280"/>
      <c r="F7696" s="280"/>
      <c r="G7696" s="293"/>
    </row>
    <row r="7697" spans="3:7" x14ac:dyDescent="0.2">
      <c r="C7697" s="293"/>
      <c r="D7697" s="280"/>
      <c r="E7697" s="280"/>
      <c r="F7697" s="280"/>
      <c r="G7697" s="293"/>
    </row>
    <row r="7698" spans="3:7" x14ac:dyDescent="0.2">
      <c r="C7698" s="293"/>
      <c r="D7698" s="280"/>
      <c r="E7698" s="280"/>
      <c r="F7698" s="280"/>
      <c r="G7698" s="293"/>
    </row>
    <row r="7699" spans="3:7" x14ac:dyDescent="0.2">
      <c r="C7699" s="293"/>
      <c r="D7699" s="280"/>
      <c r="E7699" s="280"/>
      <c r="F7699" s="280"/>
      <c r="G7699" s="293"/>
    </row>
    <row r="7700" spans="3:7" x14ac:dyDescent="0.2">
      <c r="C7700" s="293"/>
      <c r="D7700" s="280"/>
      <c r="E7700" s="280"/>
      <c r="F7700" s="280"/>
      <c r="G7700" s="293"/>
    </row>
    <row r="7701" spans="3:7" x14ac:dyDescent="0.2">
      <c r="C7701" s="293"/>
      <c r="D7701" s="280"/>
      <c r="E7701" s="280"/>
      <c r="F7701" s="280"/>
      <c r="G7701" s="293"/>
    </row>
    <row r="7702" spans="3:7" x14ac:dyDescent="0.2">
      <c r="C7702" s="293"/>
      <c r="D7702" s="280"/>
      <c r="E7702" s="280"/>
      <c r="F7702" s="280"/>
      <c r="G7702" s="293"/>
    </row>
    <row r="7703" spans="3:7" x14ac:dyDescent="0.2">
      <c r="C7703" s="293"/>
      <c r="D7703" s="280"/>
      <c r="E7703" s="280"/>
      <c r="F7703" s="280"/>
      <c r="G7703" s="293"/>
    </row>
    <row r="7704" spans="3:7" x14ac:dyDescent="0.2">
      <c r="C7704" s="293"/>
      <c r="D7704" s="280"/>
      <c r="E7704" s="280"/>
      <c r="F7704" s="280"/>
      <c r="G7704" s="293"/>
    </row>
    <row r="7705" spans="3:7" x14ac:dyDescent="0.2">
      <c r="C7705" s="293"/>
      <c r="D7705" s="280"/>
      <c r="E7705" s="280"/>
      <c r="F7705" s="280"/>
      <c r="G7705" s="293"/>
    </row>
    <row r="7706" spans="3:7" x14ac:dyDescent="0.2">
      <c r="C7706" s="293"/>
      <c r="D7706" s="280"/>
      <c r="E7706" s="280"/>
      <c r="F7706" s="280"/>
      <c r="G7706" s="293"/>
    </row>
    <row r="7707" spans="3:7" x14ac:dyDescent="0.2">
      <c r="C7707" s="293"/>
      <c r="D7707" s="280"/>
      <c r="E7707" s="280"/>
      <c r="F7707" s="280"/>
      <c r="G7707" s="293"/>
    </row>
    <row r="7708" spans="3:7" x14ac:dyDescent="0.2">
      <c r="C7708" s="293"/>
      <c r="D7708" s="280"/>
      <c r="E7708" s="280"/>
      <c r="F7708" s="280"/>
      <c r="G7708" s="293"/>
    </row>
    <row r="7709" spans="3:7" x14ac:dyDescent="0.2">
      <c r="C7709" s="293"/>
      <c r="D7709" s="280"/>
      <c r="E7709" s="280"/>
      <c r="F7709" s="280"/>
      <c r="G7709" s="293"/>
    </row>
    <row r="7710" spans="3:7" x14ac:dyDescent="0.2">
      <c r="C7710" s="293"/>
      <c r="D7710" s="280"/>
      <c r="E7710" s="280"/>
      <c r="F7710" s="280"/>
      <c r="G7710" s="293"/>
    </row>
    <row r="7711" spans="3:7" x14ac:dyDescent="0.2">
      <c r="C7711" s="293"/>
      <c r="D7711" s="280"/>
      <c r="E7711" s="280"/>
      <c r="F7711" s="280"/>
      <c r="G7711" s="293"/>
    </row>
    <row r="7712" spans="3:7" x14ac:dyDescent="0.2">
      <c r="C7712" s="293"/>
      <c r="D7712" s="280"/>
      <c r="E7712" s="280"/>
      <c r="F7712" s="280"/>
      <c r="G7712" s="293"/>
    </row>
    <row r="7713" spans="3:7" x14ac:dyDescent="0.2">
      <c r="C7713" s="293"/>
      <c r="D7713" s="280"/>
      <c r="E7713" s="280"/>
      <c r="F7713" s="280"/>
      <c r="G7713" s="293"/>
    </row>
    <row r="7714" spans="3:7" x14ac:dyDescent="0.2">
      <c r="C7714" s="293"/>
      <c r="D7714" s="280"/>
      <c r="E7714" s="280"/>
      <c r="F7714" s="280"/>
      <c r="G7714" s="293"/>
    </row>
    <row r="7715" spans="3:7" x14ac:dyDescent="0.2">
      <c r="C7715" s="293"/>
      <c r="D7715" s="280"/>
      <c r="E7715" s="280"/>
      <c r="F7715" s="280"/>
      <c r="G7715" s="293"/>
    </row>
    <row r="7716" spans="3:7" x14ac:dyDescent="0.2">
      <c r="C7716" s="293"/>
      <c r="D7716" s="280"/>
      <c r="E7716" s="280"/>
      <c r="F7716" s="280"/>
      <c r="G7716" s="293"/>
    </row>
    <row r="7717" spans="3:7" x14ac:dyDescent="0.2">
      <c r="C7717" s="293"/>
      <c r="D7717" s="280"/>
      <c r="E7717" s="280"/>
      <c r="F7717" s="280"/>
      <c r="G7717" s="293"/>
    </row>
    <row r="7718" spans="3:7" x14ac:dyDescent="0.2">
      <c r="C7718" s="293"/>
      <c r="D7718" s="280"/>
      <c r="E7718" s="280"/>
      <c r="F7718" s="280"/>
      <c r="G7718" s="293"/>
    </row>
    <row r="7719" spans="3:7" x14ac:dyDescent="0.2">
      <c r="C7719" s="293"/>
      <c r="D7719" s="280"/>
      <c r="E7719" s="280"/>
      <c r="F7719" s="280"/>
      <c r="G7719" s="293"/>
    </row>
    <row r="7720" spans="3:7" x14ac:dyDescent="0.2">
      <c r="C7720" s="293"/>
      <c r="D7720" s="280"/>
      <c r="E7720" s="280"/>
      <c r="F7720" s="280"/>
      <c r="G7720" s="293"/>
    </row>
    <row r="7721" spans="3:7" x14ac:dyDescent="0.2">
      <c r="C7721" s="293"/>
      <c r="D7721" s="280"/>
      <c r="E7721" s="280"/>
      <c r="F7721" s="280"/>
      <c r="G7721" s="293"/>
    </row>
    <row r="7722" spans="3:7" x14ac:dyDescent="0.2">
      <c r="C7722" s="293"/>
      <c r="D7722" s="280"/>
      <c r="E7722" s="280"/>
      <c r="F7722" s="280"/>
      <c r="G7722" s="293"/>
    </row>
    <row r="7723" spans="3:7" x14ac:dyDescent="0.2">
      <c r="C7723" s="293"/>
      <c r="D7723" s="280"/>
      <c r="E7723" s="280"/>
      <c r="F7723" s="280"/>
      <c r="G7723" s="293"/>
    </row>
    <row r="7724" spans="3:7" x14ac:dyDescent="0.2">
      <c r="C7724" s="293"/>
      <c r="D7724" s="280"/>
      <c r="E7724" s="280"/>
      <c r="F7724" s="280"/>
      <c r="G7724" s="293"/>
    </row>
    <row r="7725" spans="3:7" x14ac:dyDescent="0.2">
      <c r="C7725" s="293"/>
      <c r="D7725" s="280"/>
      <c r="E7725" s="280"/>
      <c r="F7725" s="280"/>
      <c r="G7725" s="293"/>
    </row>
    <row r="7726" spans="3:7" x14ac:dyDescent="0.2">
      <c r="C7726" s="293"/>
      <c r="D7726" s="280"/>
      <c r="E7726" s="280"/>
      <c r="F7726" s="280"/>
      <c r="G7726" s="293"/>
    </row>
    <row r="7727" spans="3:7" x14ac:dyDescent="0.2">
      <c r="C7727" s="293"/>
      <c r="D7727" s="280"/>
      <c r="E7727" s="280"/>
      <c r="F7727" s="280"/>
      <c r="G7727" s="293"/>
    </row>
    <row r="7728" spans="3:7" x14ac:dyDescent="0.2">
      <c r="C7728" s="293"/>
      <c r="D7728" s="280"/>
      <c r="E7728" s="280"/>
      <c r="F7728" s="280"/>
      <c r="G7728" s="293"/>
    </row>
    <row r="7729" spans="3:7" x14ac:dyDescent="0.2">
      <c r="C7729" s="293"/>
      <c r="D7729" s="280"/>
      <c r="E7729" s="280"/>
      <c r="F7729" s="280"/>
      <c r="G7729" s="293"/>
    </row>
    <row r="7730" spans="3:7" x14ac:dyDescent="0.2">
      <c r="C7730" s="293"/>
      <c r="D7730" s="280"/>
      <c r="E7730" s="280"/>
      <c r="F7730" s="280"/>
      <c r="G7730" s="293"/>
    </row>
    <row r="7731" spans="3:7" x14ac:dyDescent="0.2">
      <c r="C7731" s="293"/>
      <c r="D7731" s="280"/>
      <c r="E7731" s="280"/>
      <c r="F7731" s="280"/>
      <c r="G7731" s="293"/>
    </row>
    <row r="7732" spans="3:7" x14ac:dyDescent="0.2">
      <c r="C7732" s="293"/>
      <c r="D7732" s="280"/>
      <c r="E7732" s="280"/>
      <c r="F7732" s="280"/>
      <c r="G7732" s="293"/>
    </row>
    <row r="7733" spans="3:7" x14ac:dyDescent="0.2">
      <c r="C7733" s="293"/>
      <c r="D7733" s="280"/>
      <c r="E7733" s="280"/>
      <c r="F7733" s="280"/>
      <c r="G7733" s="293"/>
    </row>
    <row r="7734" spans="3:7" x14ac:dyDescent="0.2">
      <c r="C7734" s="293"/>
      <c r="D7734" s="280"/>
      <c r="E7734" s="280"/>
      <c r="F7734" s="280"/>
      <c r="G7734" s="293"/>
    </row>
    <row r="7735" spans="3:7" x14ac:dyDescent="0.2">
      <c r="C7735" s="293"/>
      <c r="D7735" s="280"/>
      <c r="E7735" s="280"/>
      <c r="F7735" s="280"/>
      <c r="G7735" s="293"/>
    </row>
    <row r="7736" spans="3:7" x14ac:dyDescent="0.2">
      <c r="C7736" s="293"/>
      <c r="D7736" s="280"/>
      <c r="E7736" s="280"/>
      <c r="F7736" s="280"/>
      <c r="G7736" s="293"/>
    </row>
    <row r="7737" spans="3:7" x14ac:dyDescent="0.2">
      <c r="C7737" s="293"/>
      <c r="D7737" s="280"/>
      <c r="E7737" s="280"/>
      <c r="F7737" s="280"/>
      <c r="G7737" s="293"/>
    </row>
    <row r="7738" spans="3:7" x14ac:dyDescent="0.2">
      <c r="C7738" s="293"/>
      <c r="D7738" s="280"/>
      <c r="E7738" s="280"/>
      <c r="F7738" s="280"/>
      <c r="G7738" s="293"/>
    </row>
    <row r="7739" spans="3:7" x14ac:dyDescent="0.2">
      <c r="C7739" s="293"/>
      <c r="D7739" s="280"/>
      <c r="E7739" s="280"/>
      <c r="F7739" s="280"/>
      <c r="G7739" s="293"/>
    </row>
    <row r="7740" spans="3:7" x14ac:dyDescent="0.2">
      <c r="C7740" s="293"/>
      <c r="D7740" s="280"/>
      <c r="E7740" s="280"/>
      <c r="F7740" s="280"/>
      <c r="G7740" s="293"/>
    </row>
    <row r="7741" spans="3:7" x14ac:dyDescent="0.2">
      <c r="C7741" s="293"/>
      <c r="D7741" s="280"/>
      <c r="E7741" s="280"/>
      <c r="F7741" s="280"/>
      <c r="G7741" s="293"/>
    </row>
    <row r="7742" spans="3:7" x14ac:dyDescent="0.2">
      <c r="C7742" s="293"/>
      <c r="D7742" s="280"/>
      <c r="E7742" s="280"/>
      <c r="F7742" s="280"/>
      <c r="G7742" s="293"/>
    </row>
    <row r="7743" spans="3:7" x14ac:dyDescent="0.2">
      <c r="C7743" s="293"/>
      <c r="D7743" s="280"/>
      <c r="E7743" s="280"/>
      <c r="F7743" s="280"/>
      <c r="G7743" s="293"/>
    </row>
    <row r="7744" spans="3:7" x14ac:dyDescent="0.2">
      <c r="C7744" s="293"/>
      <c r="D7744" s="280"/>
      <c r="E7744" s="280"/>
      <c r="F7744" s="280"/>
      <c r="G7744" s="293"/>
    </row>
    <row r="7745" spans="3:7" x14ac:dyDescent="0.2">
      <c r="C7745" s="293"/>
      <c r="D7745" s="280"/>
      <c r="E7745" s="280"/>
      <c r="F7745" s="280"/>
      <c r="G7745" s="293"/>
    </row>
    <row r="7746" spans="3:7" x14ac:dyDescent="0.2">
      <c r="C7746" s="293"/>
      <c r="D7746" s="280"/>
      <c r="E7746" s="280"/>
      <c r="F7746" s="280"/>
      <c r="G7746" s="293"/>
    </row>
    <row r="7747" spans="3:7" x14ac:dyDescent="0.2">
      <c r="C7747" s="293"/>
      <c r="D7747" s="280"/>
      <c r="E7747" s="280"/>
      <c r="F7747" s="280"/>
      <c r="G7747" s="293"/>
    </row>
    <row r="7748" spans="3:7" x14ac:dyDescent="0.2">
      <c r="C7748" s="293"/>
      <c r="D7748" s="280"/>
      <c r="E7748" s="280"/>
      <c r="F7748" s="280"/>
      <c r="G7748" s="293"/>
    </row>
    <row r="7749" spans="3:7" x14ac:dyDescent="0.2">
      <c r="C7749" s="293"/>
      <c r="D7749" s="280"/>
      <c r="E7749" s="280"/>
      <c r="F7749" s="280"/>
      <c r="G7749" s="293"/>
    </row>
    <row r="7750" spans="3:7" x14ac:dyDescent="0.2">
      <c r="C7750" s="293"/>
      <c r="D7750" s="280"/>
      <c r="E7750" s="280"/>
      <c r="F7750" s="280"/>
      <c r="G7750" s="293"/>
    </row>
    <row r="7751" spans="3:7" x14ac:dyDescent="0.2">
      <c r="C7751" s="293"/>
      <c r="D7751" s="280"/>
      <c r="E7751" s="280"/>
      <c r="F7751" s="280"/>
      <c r="G7751" s="293"/>
    </row>
    <row r="7752" spans="3:7" x14ac:dyDescent="0.2">
      <c r="C7752" s="293"/>
      <c r="D7752" s="280"/>
      <c r="E7752" s="280"/>
      <c r="F7752" s="280"/>
      <c r="G7752" s="293"/>
    </row>
    <row r="7753" spans="3:7" x14ac:dyDescent="0.2">
      <c r="C7753" s="293"/>
      <c r="D7753" s="280"/>
      <c r="E7753" s="280"/>
      <c r="F7753" s="280"/>
      <c r="G7753" s="293"/>
    </row>
    <row r="7754" spans="3:7" x14ac:dyDescent="0.2">
      <c r="C7754" s="293"/>
      <c r="D7754" s="280"/>
      <c r="E7754" s="280"/>
      <c r="F7754" s="280"/>
      <c r="G7754" s="293"/>
    </row>
    <row r="7755" spans="3:7" x14ac:dyDescent="0.2">
      <c r="C7755" s="293"/>
      <c r="D7755" s="280"/>
      <c r="E7755" s="280"/>
      <c r="F7755" s="280"/>
      <c r="G7755" s="293"/>
    </row>
    <row r="7756" spans="3:7" x14ac:dyDescent="0.2">
      <c r="C7756" s="293"/>
      <c r="D7756" s="280"/>
      <c r="E7756" s="280"/>
      <c r="F7756" s="280"/>
      <c r="G7756" s="293"/>
    </row>
    <row r="7757" spans="3:7" x14ac:dyDescent="0.2">
      <c r="C7757" s="293"/>
      <c r="D7757" s="280"/>
      <c r="E7757" s="280"/>
      <c r="F7757" s="280"/>
      <c r="G7757" s="293"/>
    </row>
    <row r="7758" spans="3:7" x14ac:dyDescent="0.2">
      <c r="C7758" s="293"/>
      <c r="D7758" s="280"/>
      <c r="E7758" s="280"/>
      <c r="F7758" s="280"/>
      <c r="G7758" s="293"/>
    </row>
    <row r="7759" spans="3:7" x14ac:dyDescent="0.2">
      <c r="C7759" s="293"/>
      <c r="D7759" s="280"/>
      <c r="E7759" s="280"/>
      <c r="F7759" s="280"/>
      <c r="G7759" s="293"/>
    </row>
    <row r="7760" spans="3:7" x14ac:dyDescent="0.2">
      <c r="C7760" s="293"/>
      <c r="D7760" s="280"/>
      <c r="E7760" s="280"/>
      <c r="F7760" s="280"/>
      <c r="G7760" s="293"/>
    </row>
    <row r="7761" spans="3:7" x14ac:dyDescent="0.2">
      <c r="C7761" s="293"/>
      <c r="D7761" s="280"/>
      <c r="E7761" s="280"/>
      <c r="F7761" s="280"/>
      <c r="G7761" s="293"/>
    </row>
    <row r="7762" spans="3:7" x14ac:dyDescent="0.2">
      <c r="C7762" s="293"/>
      <c r="D7762" s="280"/>
      <c r="E7762" s="280"/>
      <c r="F7762" s="280"/>
      <c r="G7762" s="293"/>
    </row>
    <row r="7763" spans="3:7" x14ac:dyDescent="0.2">
      <c r="C7763" s="293"/>
      <c r="D7763" s="280"/>
      <c r="E7763" s="280"/>
      <c r="F7763" s="280"/>
      <c r="G7763" s="293"/>
    </row>
    <row r="7764" spans="3:7" x14ac:dyDescent="0.2">
      <c r="C7764" s="293"/>
      <c r="D7764" s="280"/>
      <c r="E7764" s="280"/>
      <c r="F7764" s="280"/>
      <c r="G7764" s="293"/>
    </row>
    <row r="7765" spans="3:7" x14ac:dyDescent="0.2">
      <c r="C7765" s="293"/>
      <c r="D7765" s="280"/>
      <c r="E7765" s="280"/>
      <c r="F7765" s="280"/>
      <c r="G7765" s="293"/>
    </row>
    <row r="7766" spans="3:7" x14ac:dyDescent="0.2">
      <c r="C7766" s="293"/>
      <c r="D7766" s="280"/>
      <c r="E7766" s="280"/>
      <c r="F7766" s="280"/>
      <c r="G7766" s="293"/>
    </row>
    <row r="7767" spans="3:7" x14ac:dyDescent="0.2">
      <c r="C7767" s="293"/>
      <c r="D7767" s="280"/>
      <c r="E7767" s="280"/>
      <c r="F7767" s="280"/>
      <c r="G7767" s="293"/>
    </row>
    <row r="7768" spans="3:7" x14ac:dyDescent="0.2">
      <c r="C7768" s="293"/>
      <c r="D7768" s="280"/>
      <c r="E7768" s="280"/>
      <c r="F7768" s="280"/>
      <c r="G7768" s="293"/>
    </row>
    <row r="7769" spans="3:7" x14ac:dyDescent="0.2">
      <c r="C7769" s="293"/>
      <c r="D7769" s="280"/>
      <c r="E7769" s="280"/>
      <c r="F7769" s="280"/>
      <c r="G7769" s="293"/>
    </row>
    <row r="7770" spans="3:7" x14ac:dyDescent="0.2">
      <c r="C7770" s="293"/>
      <c r="D7770" s="280"/>
      <c r="E7770" s="280"/>
      <c r="F7770" s="280"/>
      <c r="G7770" s="293"/>
    </row>
    <row r="7771" spans="3:7" x14ac:dyDescent="0.2">
      <c r="C7771" s="293"/>
      <c r="D7771" s="280"/>
      <c r="E7771" s="280"/>
      <c r="F7771" s="280"/>
      <c r="G7771" s="293"/>
    </row>
    <row r="7772" spans="3:7" x14ac:dyDescent="0.2">
      <c r="C7772" s="293"/>
      <c r="D7772" s="280"/>
      <c r="E7772" s="280"/>
      <c r="F7772" s="280"/>
      <c r="G7772" s="293"/>
    </row>
    <row r="7773" spans="3:7" x14ac:dyDescent="0.2">
      <c r="C7773" s="293"/>
      <c r="D7773" s="280"/>
      <c r="E7773" s="280"/>
      <c r="F7773" s="280"/>
      <c r="G7773" s="293"/>
    </row>
    <row r="7774" spans="3:7" x14ac:dyDescent="0.2">
      <c r="C7774" s="293"/>
      <c r="D7774" s="280"/>
      <c r="E7774" s="280"/>
      <c r="F7774" s="280"/>
      <c r="G7774" s="293"/>
    </row>
    <row r="7775" spans="3:7" x14ac:dyDescent="0.2">
      <c r="C7775" s="293"/>
      <c r="D7775" s="280"/>
      <c r="E7775" s="280"/>
      <c r="F7775" s="280"/>
      <c r="G7775" s="293"/>
    </row>
    <row r="7776" spans="3:7" x14ac:dyDescent="0.2">
      <c r="C7776" s="293"/>
      <c r="D7776" s="280"/>
      <c r="E7776" s="280"/>
      <c r="F7776" s="280"/>
      <c r="G7776" s="293"/>
    </row>
    <row r="7777" spans="3:7" x14ac:dyDescent="0.2">
      <c r="C7777" s="293"/>
      <c r="D7777" s="280"/>
      <c r="E7777" s="280"/>
      <c r="F7777" s="280"/>
      <c r="G7777" s="293"/>
    </row>
    <row r="7778" spans="3:7" x14ac:dyDescent="0.2">
      <c r="C7778" s="293"/>
      <c r="D7778" s="280"/>
      <c r="E7778" s="280"/>
      <c r="F7778" s="280"/>
      <c r="G7778" s="293"/>
    </row>
    <row r="7779" spans="3:7" x14ac:dyDescent="0.2">
      <c r="C7779" s="293"/>
      <c r="D7779" s="280"/>
      <c r="E7779" s="280"/>
      <c r="F7779" s="280"/>
      <c r="G7779" s="293"/>
    </row>
    <row r="7780" spans="3:7" x14ac:dyDescent="0.2">
      <c r="C7780" s="293"/>
      <c r="D7780" s="280"/>
      <c r="E7780" s="280"/>
      <c r="F7780" s="280"/>
      <c r="G7780" s="293"/>
    </row>
    <row r="7781" spans="3:7" x14ac:dyDescent="0.2">
      <c r="C7781" s="293"/>
      <c r="D7781" s="280"/>
      <c r="E7781" s="280"/>
      <c r="F7781" s="280"/>
      <c r="G7781" s="293"/>
    </row>
    <row r="7782" spans="3:7" x14ac:dyDescent="0.2">
      <c r="C7782" s="293"/>
      <c r="D7782" s="280"/>
      <c r="E7782" s="280"/>
      <c r="F7782" s="280"/>
      <c r="G7782" s="293"/>
    </row>
    <row r="7783" spans="3:7" x14ac:dyDescent="0.2">
      <c r="C7783" s="293"/>
      <c r="D7783" s="280"/>
      <c r="E7783" s="280"/>
      <c r="F7783" s="280"/>
      <c r="G7783" s="293"/>
    </row>
    <row r="7784" spans="3:7" x14ac:dyDescent="0.2">
      <c r="C7784" s="293"/>
      <c r="D7784" s="280"/>
      <c r="E7784" s="280"/>
      <c r="F7784" s="280"/>
      <c r="G7784" s="293"/>
    </row>
    <row r="7785" spans="3:7" x14ac:dyDescent="0.2">
      <c r="C7785" s="293"/>
      <c r="D7785" s="280"/>
      <c r="E7785" s="280"/>
      <c r="F7785" s="280"/>
      <c r="G7785" s="293"/>
    </row>
    <row r="7786" spans="3:7" x14ac:dyDescent="0.2">
      <c r="C7786" s="293"/>
      <c r="D7786" s="280"/>
      <c r="E7786" s="280"/>
      <c r="F7786" s="280"/>
      <c r="G7786" s="293"/>
    </row>
    <row r="7787" spans="3:7" x14ac:dyDescent="0.2">
      <c r="C7787" s="293"/>
      <c r="D7787" s="280"/>
      <c r="E7787" s="280"/>
      <c r="F7787" s="280"/>
      <c r="G7787" s="293"/>
    </row>
    <row r="7788" spans="3:7" x14ac:dyDescent="0.2">
      <c r="C7788" s="293"/>
      <c r="D7788" s="280"/>
      <c r="E7788" s="280"/>
      <c r="F7788" s="280"/>
      <c r="G7788" s="293"/>
    </row>
    <row r="7789" spans="3:7" x14ac:dyDescent="0.2">
      <c r="C7789" s="293"/>
      <c r="D7789" s="280"/>
      <c r="E7789" s="280"/>
      <c r="F7789" s="280"/>
      <c r="G7789" s="293"/>
    </row>
    <row r="7790" spans="3:7" x14ac:dyDescent="0.2">
      <c r="C7790" s="293"/>
      <c r="D7790" s="280"/>
      <c r="E7790" s="280"/>
      <c r="F7790" s="280"/>
      <c r="G7790" s="293"/>
    </row>
    <row r="7791" spans="3:7" x14ac:dyDescent="0.2">
      <c r="C7791" s="293"/>
      <c r="D7791" s="280"/>
      <c r="E7791" s="280"/>
      <c r="F7791" s="280"/>
      <c r="G7791" s="293"/>
    </row>
    <row r="7792" spans="3:7" x14ac:dyDescent="0.2">
      <c r="C7792" s="293"/>
      <c r="D7792" s="280"/>
      <c r="E7792" s="280"/>
      <c r="F7792" s="280"/>
      <c r="G7792" s="293"/>
    </row>
    <row r="7793" spans="3:7" x14ac:dyDescent="0.2">
      <c r="C7793" s="293"/>
      <c r="D7793" s="280"/>
      <c r="E7793" s="280"/>
      <c r="F7793" s="280"/>
      <c r="G7793" s="293"/>
    </row>
    <row r="7794" spans="3:7" x14ac:dyDescent="0.2">
      <c r="C7794" s="293"/>
      <c r="D7794" s="280"/>
      <c r="E7794" s="280"/>
      <c r="F7794" s="280"/>
      <c r="G7794" s="293"/>
    </row>
    <row r="7795" spans="3:7" x14ac:dyDescent="0.2">
      <c r="C7795" s="293"/>
      <c r="D7795" s="280"/>
      <c r="E7795" s="280"/>
      <c r="F7795" s="280"/>
      <c r="G7795" s="293"/>
    </row>
    <row r="7796" spans="3:7" x14ac:dyDescent="0.2">
      <c r="C7796" s="293"/>
      <c r="D7796" s="280"/>
      <c r="E7796" s="280"/>
      <c r="F7796" s="280"/>
      <c r="G7796" s="293"/>
    </row>
    <row r="7797" spans="3:7" x14ac:dyDescent="0.2">
      <c r="C7797" s="293"/>
      <c r="D7797" s="280"/>
      <c r="E7797" s="280"/>
      <c r="F7797" s="280"/>
      <c r="G7797" s="293"/>
    </row>
    <row r="7798" spans="3:7" x14ac:dyDescent="0.2">
      <c r="C7798" s="293"/>
      <c r="D7798" s="280"/>
      <c r="E7798" s="280"/>
      <c r="F7798" s="280"/>
      <c r="G7798" s="293"/>
    </row>
    <row r="7799" spans="3:7" x14ac:dyDescent="0.2">
      <c r="C7799" s="293"/>
      <c r="D7799" s="280"/>
      <c r="E7799" s="280"/>
      <c r="F7799" s="280"/>
      <c r="G7799" s="293"/>
    </row>
    <row r="7800" spans="3:7" x14ac:dyDescent="0.2">
      <c r="C7800" s="293"/>
      <c r="D7800" s="280"/>
      <c r="E7800" s="280"/>
      <c r="F7800" s="280"/>
      <c r="G7800" s="293"/>
    </row>
    <row r="7801" spans="3:7" x14ac:dyDescent="0.2">
      <c r="C7801" s="293"/>
      <c r="D7801" s="280"/>
      <c r="E7801" s="280"/>
      <c r="F7801" s="280"/>
      <c r="G7801" s="293"/>
    </row>
    <row r="7802" spans="3:7" x14ac:dyDescent="0.2">
      <c r="C7802" s="293"/>
      <c r="D7802" s="280"/>
      <c r="E7802" s="280"/>
      <c r="F7802" s="280"/>
      <c r="G7802" s="293"/>
    </row>
    <row r="7803" spans="3:7" x14ac:dyDescent="0.2">
      <c r="C7803" s="293"/>
      <c r="D7803" s="280"/>
      <c r="E7803" s="280"/>
      <c r="F7803" s="280"/>
      <c r="G7803" s="293"/>
    </row>
    <row r="7804" spans="3:7" x14ac:dyDescent="0.2">
      <c r="C7804" s="293"/>
      <c r="D7804" s="280"/>
      <c r="E7804" s="280"/>
      <c r="F7804" s="280"/>
      <c r="G7804" s="293"/>
    </row>
    <row r="7805" spans="3:7" x14ac:dyDescent="0.2">
      <c r="C7805" s="293"/>
      <c r="D7805" s="280"/>
      <c r="E7805" s="280"/>
      <c r="F7805" s="280"/>
      <c r="G7805" s="293"/>
    </row>
    <row r="7806" spans="3:7" x14ac:dyDescent="0.2">
      <c r="C7806" s="293"/>
      <c r="D7806" s="280"/>
      <c r="E7806" s="280"/>
      <c r="F7806" s="280"/>
      <c r="G7806" s="293"/>
    </row>
    <row r="7807" spans="3:7" x14ac:dyDescent="0.2">
      <c r="C7807" s="293"/>
      <c r="D7807" s="280"/>
      <c r="E7807" s="280"/>
      <c r="F7807" s="280"/>
      <c r="G7807" s="293"/>
    </row>
    <row r="7808" spans="3:7" x14ac:dyDescent="0.2">
      <c r="C7808" s="293"/>
      <c r="D7808" s="280"/>
      <c r="E7808" s="280"/>
      <c r="F7808" s="280"/>
      <c r="G7808" s="293"/>
    </row>
    <row r="7809" spans="3:7" x14ac:dyDescent="0.2">
      <c r="C7809" s="293"/>
      <c r="D7809" s="280"/>
      <c r="E7809" s="280"/>
      <c r="F7809" s="280"/>
      <c r="G7809" s="293"/>
    </row>
    <row r="7810" spans="3:7" x14ac:dyDescent="0.2">
      <c r="C7810" s="293"/>
      <c r="D7810" s="280"/>
      <c r="E7810" s="280"/>
      <c r="F7810" s="280"/>
      <c r="G7810" s="293"/>
    </row>
    <row r="7811" spans="3:7" x14ac:dyDescent="0.2">
      <c r="C7811" s="293"/>
      <c r="D7811" s="280"/>
      <c r="E7811" s="280"/>
      <c r="F7811" s="280"/>
      <c r="G7811" s="293"/>
    </row>
    <row r="7812" spans="3:7" x14ac:dyDescent="0.2">
      <c r="C7812" s="293"/>
      <c r="D7812" s="280"/>
      <c r="E7812" s="280"/>
      <c r="F7812" s="280"/>
      <c r="G7812" s="293"/>
    </row>
    <row r="7813" spans="3:7" x14ac:dyDescent="0.2">
      <c r="C7813" s="293"/>
      <c r="D7813" s="280"/>
      <c r="E7813" s="280"/>
      <c r="F7813" s="280"/>
      <c r="G7813" s="293"/>
    </row>
    <row r="7814" spans="3:7" x14ac:dyDescent="0.2">
      <c r="C7814" s="293"/>
      <c r="D7814" s="280"/>
      <c r="E7814" s="280"/>
      <c r="F7814" s="280"/>
      <c r="G7814" s="293"/>
    </row>
    <row r="7815" spans="3:7" x14ac:dyDescent="0.2">
      <c r="C7815" s="293"/>
      <c r="D7815" s="280"/>
      <c r="E7815" s="280"/>
      <c r="F7815" s="280"/>
      <c r="G7815" s="293"/>
    </row>
    <row r="7816" spans="3:7" x14ac:dyDescent="0.2">
      <c r="C7816" s="293"/>
      <c r="D7816" s="280"/>
      <c r="E7816" s="280"/>
      <c r="F7816" s="280"/>
      <c r="G7816" s="293"/>
    </row>
    <row r="7817" spans="3:7" x14ac:dyDescent="0.2">
      <c r="C7817" s="293"/>
      <c r="D7817" s="280"/>
      <c r="E7817" s="280"/>
      <c r="F7817" s="280"/>
      <c r="G7817" s="293"/>
    </row>
    <row r="7818" spans="3:7" x14ac:dyDescent="0.2">
      <c r="C7818" s="293"/>
      <c r="D7818" s="280"/>
      <c r="E7818" s="280"/>
      <c r="F7818" s="280"/>
      <c r="G7818" s="293"/>
    </row>
    <row r="7819" spans="3:7" x14ac:dyDescent="0.2">
      <c r="C7819" s="293"/>
      <c r="D7819" s="280"/>
      <c r="E7819" s="280"/>
      <c r="F7819" s="280"/>
      <c r="G7819" s="293"/>
    </row>
    <row r="7820" spans="3:7" x14ac:dyDescent="0.2">
      <c r="C7820" s="293"/>
      <c r="D7820" s="280"/>
      <c r="E7820" s="280"/>
      <c r="F7820" s="280"/>
      <c r="G7820" s="293"/>
    </row>
    <row r="7821" spans="3:7" x14ac:dyDescent="0.2">
      <c r="C7821" s="293"/>
      <c r="D7821" s="280"/>
      <c r="E7821" s="280"/>
      <c r="F7821" s="280"/>
      <c r="G7821" s="293"/>
    </row>
    <row r="7822" spans="3:7" x14ac:dyDescent="0.2">
      <c r="C7822" s="293"/>
      <c r="D7822" s="280"/>
      <c r="E7822" s="280"/>
      <c r="F7822" s="280"/>
      <c r="G7822" s="293"/>
    </row>
    <row r="7823" spans="3:7" x14ac:dyDescent="0.2">
      <c r="C7823" s="293"/>
      <c r="D7823" s="280"/>
      <c r="E7823" s="280"/>
      <c r="F7823" s="280"/>
      <c r="G7823" s="293"/>
    </row>
    <row r="7824" spans="3:7" x14ac:dyDescent="0.2">
      <c r="C7824" s="293"/>
      <c r="D7824" s="280"/>
      <c r="E7824" s="280"/>
      <c r="F7824" s="280"/>
      <c r="G7824" s="293"/>
    </row>
    <row r="7825" spans="3:7" x14ac:dyDescent="0.2">
      <c r="C7825" s="293"/>
      <c r="D7825" s="280"/>
      <c r="E7825" s="280"/>
      <c r="F7825" s="280"/>
      <c r="G7825" s="293"/>
    </row>
    <row r="7826" spans="3:7" x14ac:dyDescent="0.2">
      <c r="C7826" s="293"/>
      <c r="D7826" s="280"/>
      <c r="E7826" s="280"/>
      <c r="F7826" s="280"/>
      <c r="G7826" s="293"/>
    </row>
    <row r="7827" spans="3:7" x14ac:dyDescent="0.2">
      <c r="C7827" s="293"/>
      <c r="D7827" s="280"/>
      <c r="E7827" s="280"/>
      <c r="F7827" s="280"/>
      <c r="G7827" s="293"/>
    </row>
    <row r="7828" spans="3:7" x14ac:dyDescent="0.2">
      <c r="C7828" s="293"/>
      <c r="D7828" s="280"/>
      <c r="E7828" s="280"/>
      <c r="F7828" s="280"/>
      <c r="G7828" s="293"/>
    </row>
    <row r="7829" spans="3:7" x14ac:dyDescent="0.2">
      <c r="C7829" s="293"/>
      <c r="D7829" s="280"/>
      <c r="E7829" s="280"/>
      <c r="F7829" s="280"/>
      <c r="G7829" s="293"/>
    </row>
    <row r="7830" spans="3:7" x14ac:dyDescent="0.2">
      <c r="C7830" s="293"/>
      <c r="D7830" s="280"/>
      <c r="E7830" s="280"/>
      <c r="F7830" s="280"/>
      <c r="G7830" s="293"/>
    </row>
    <row r="7831" spans="3:7" x14ac:dyDescent="0.2">
      <c r="C7831" s="293"/>
      <c r="D7831" s="280"/>
      <c r="E7831" s="280"/>
      <c r="F7831" s="280"/>
      <c r="G7831" s="293"/>
    </row>
    <row r="7832" spans="3:7" x14ac:dyDescent="0.2">
      <c r="C7832" s="293"/>
      <c r="D7832" s="280"/>
      <c r="E7832" s="280"/>
      <c r="F7832" s="280"/>
      <c r="G7832" s="293"/>
    </row>
    <row r="7833" spans="3:7" x14ac:dyDescent="0.2">
      <c r="C7833" s="293"/>
      <c r="D7833" s="280"/>
      <c r="E7833" s="280"/>
      <c r="F7833" s="280"/>
      <c r="G7833" s="293"/>
    </row>
    <row r="7834" spans="3:7" x14ac:dyDescent="0.2">
      <c r="C7834" s="293"/>
      <c r="D7834" s="280"/>
      <c r="E7834" s="280"/>
      <c r="F7834" s="280"/>
      <c r="G7834" s="293"/>
    </row>
    <row r="7835" spans="3:7" x14ac:dyDescent="0.2">
      <c r="C7835" s="293"/>
      <c r="D7835" s="280"/>
      <c r="E7835" s="280"/>
      <c r="F7835" s="280"/>
      <c r="G7835" s="293"/>
    </row>
    <row r="7836" spans="3:7" x14ac:dyDescent="0.2">
      <c r="C7836" s="293"/>
      <c r="D7836" s="280"/>
      <c r="E7836" s="280"/>
      <c r="F7836" s="280"/>
      <c r="G7836" s="293"/>
    </row>
    <row r="7837" spans="3:7" x14ac:dyDescent="0.2">
      <c r="C7837" s="293"/>
      <c r="D7837" s="280"/>
      <c r="E7837" s="280"/>
      <c r="F7837" s="280"/>
      <c r="G7837" s="293"/>
    </row>
    <row r="7838" spans="3:7" x14ac:dyDescent="0.2">
      <c r="C7838" s="293"/>
      <c r="D7838" s="280"/>
      <c r="E7838" s="280"/>
      <c r="F7838" s="280"/>
      <c r="G7838" s="293"/>
    </row>
    <row r="7839" spans="3:7" x14ac:dyDescent="0.2">
      <c r="C7839" s="293"/>
      <c r="D7839" s="280"/>
      <c r="E7839" s="280"/>
      <c r="F7839" s="280"/>
      <c r="G7839" s="293"/>
    </row>
    <row r="7840" spans="3:7" x14ac:dyDescent="0.2">
      <c r="C7840" s="293"/>
      <c r="D7840" s="280"/>
      <c r="E7840" s="280"/>
      <c r="F7840" s="280"/>
      <c r="G7840" s="293"/>
    </row>
    <row r="7841" spans="3:7" x14ac:dyDescent="0.2">
      <c r="C7841" s="293"/>
      <c r="D7841" s="280"/>
      <c r="E7841" s="280"/>
      <c r="F7841" s="280"/>
      <c r="G7841" s="293"/>
    </row>
    <row r="7842" spans="3:7" x14ac:dyDescent="0.2">
      <c r="C7842" s="293"/>
      <c r="D7842" s="280"/>
      <c r="E7842" s="280"/>
      <c r="F7842" s="280"/>
      <c r="G7842" s="293"/>
    </row>
    <row r="7843" spans="3:7" x14ac:dyDescent="0.2">
      <c r="C7843" s="293"/>
      <c r="D7843" s="280"/>
      <c r="E7843" s="280"/>
      <c r="F7843" s="280"/>
      <c r="G7843" s="293"/>
    </row>
    <row r="7844" spans="3:7" x14ac:dyDescent="0.2">
      <c r="C7844" s="293"/>
      <c r="D7844" s="280"/>
      <c r="E7844" s="280"/>
      <c r="F7844" s="280"/>
      <c r="G7844" s="293"/>
    </row>
    <row r="7845" spans="3:7" x14ac:dyDescent="0.2">
      <c r="C7845" s="293"/>
      <c r="D7845" s="280"/>
      <c r="E7845" s="280"/>
      <c r="F7845" s="280"/>
      <c r="G7845" s="293"/>
    </row>
    <row r="7846" spans="3:7" x14ac:dyDescent="0.2">
      <c r="C7846" s="293"/>
      <c r="D7846" s="280"/>
      <c r="E7846" s="280"/>
      <c r="F7846" s="280"/>
      <c r="G7846" s="293"/>
    </row>
    <row r="7847" spans="3:7" x14ac:dyDescent="0.2">
      <c r="C7847" s="293"/>
      <c r="D7847" s="280"/>
      <c r="E7847" s="280"/>
      <c r="F7847" s="280"/>
      <c r="G7847" s="293"/>
    </row>
    <row r="7848" spans="3:7" x14ac:dyDescent="0.2">
      <c r="C7848" s="293"/>
      <c r="D7848" s="280"/>
      <c r="E7848" s="280"/>
      <c r="F7848" s="280"/>
      <c r="G7848" s="293"/>
    </row>
    <row r="7849" spans="3:7" x14ac:dyDescent="0.2">
      <c r="C7849" s="293"/>
      <c r="D7849" s="280"/>
      <c r="E7849" s="280"/>
      <c r="F7849" s="280"/>
      <c r="G7849" s="293"/>
    </row>
    <row r="7850" spans="3:7" x14ac:dyDescent="0.2">
      <c r="C7850" s="293"/>
      <c r="D7850" s="280"/>
      <c r="E7850" s="280"/>
      <c r="F7850" s="280"/>
      <c r="G7850" s="293"/>
    </row>
    <row r="7851" spans="3:7" x14ac:dyDescent="0.2">
      <c r="C7851" s="293"/>
      <c r="D7851" s="280"/>
      <c r="E7851" s="280"/>
      <c r="F7851" s="280"/>
      <c r="G7851" s="293"/>
    </row>
    <row r="7852" spans="3:7" x14ac:dyDescent="0.2">
      <c r="C7852" s="293"/>
      <c r="D7852" s="280"/>
      <c r="E7852" s="280"/>
      <c r="F7852" s="280"/>
      <c r="G7852" s="293"/>
    </row>
    <row r="7853" spans="3:7" x14ac:dyDescent="0.2">
      <c r="C7853" s="293"/>
      <c r="D7853" s="280"/>
      <c r="E7853" s="280"/>
      <c r="F7853" s="280"/>
      <c r="G7853" s="293"/>
    </row>
    <row r="7854" spans="3:7" x14ac:dyDescent="0.2">
      <c r="C7854" s="293"/>
      <c r="D7854" s="280"/>
      <c r="E7854" s="280"/>
      <c r="F7854" s="280"/>
      <c r="G7854" s="293"/>
    </row>
    <row r="7855" spans="3:7" x14ac:dyDescent="0.2">
      <c r="C7855" s="293"/>
      <c r="D7855" s="280"/>
      <c r="E7855" s="280"/>
      <c r="F7855" s="280"/>
      <c r="G7855" s="293"/>
    </row>
    <row r="7856" spans="3:7" x14ac:dyDescent="0.2">
      <c r="C7856" s="293"/>
      <c r="D7856" s="280"/>
      <c r="E7856" s="280"/>
      <c r="F7856" s="280"/>
      <c r="G7856" s="293"/>
    </row>
    <row r="7857" spans="3:7" x14ac:dyDescent="0.2">
      <c r="C7857" s="293"/>
      <c r="D7857" s="280"/>
      <c r="E7857" s="280"/>
      <c r="F7857" s="280"/>
      <c r="G7857" s="293"/>
    </row>
    <row r="7858" spans="3:7" x14ac:dyDescent="0.2">
      <c r="C7858" s="293"/>
      <c r="D7858" s="280"/>
      <c r="E7858" s="280"/>
      <c r="F7858" s="280"/>
      <c r="G7858" s="293"/>
    </row>
    <row r="7859" spans="3:7" x14ac:dyDescent="0.2">
      <c r="C7859" s="293"/>
      <c r="D7859" s="280"/>
      <c r="E7859" s="280"/>
      <c r="F7859" s="280"/>
      <c r="G7859" s="293"/>
    </row>
    <row r="7860" spans="3:7" x14ac:dyDescent="0.2">
      <c r="C7860" s="293"/>
      <c r="D7860" s="280"/>
      <c r="E7860" s="280"/>
      <c r="F7860" s="280"/>
      <c r="G7860" s="293"/>
    </row>
    <row r="7861" spans="3:7" x14ac:dyDescent="0.2">
      <c r="C7861" s="293"/>
      <c r="D7861" s="280"/>
      <c r="E7861" s="280"/>
      <c r="F7861" s="280"/>
      <c r="G7861" s="293"/>
    </row>
    <row r="7862" spans="3:7" x14ac:dyDescent="0.2">
      <c r="C7862" s="293"/>
      <c r="D7862" s="280"/>
      <c r="E7862" s="280"/>
      <c r="F7862" s="280"/>
      <c r="G7862" s="293"/>
    </row>
    <row r="7863" spans="3:7" x14ac:dyDescent="0.2">
      <c r="C7863" s="293"/>
      <c r="D7863" s="280"/>
      <c r="E7863" s="280"/>
      <c r="F7863" s="280"/>
      <c r="G7863" s="293"/>
    </row>
    <row r="7864" spans="3:7" x14ac:dyDescent="0.2">
      <c r="C7864" s="293"/>
      <c r="D7864" s="280"/>
      <c r="E7864" s="280"/>
      <c r="F7864" s="280"/>
      <c r="G7864" s="293"/>
    </row>
    <row r="7865" spans="3:7" x14ac:dyDescent="0.2">
      <c r="C7865" s="293"/>
      <c r="D7865" s="280"/>
      <c r="E7865" s="280"/>
      <c r="F7865" s="280"/>
      <c r="G7865" s="293"/>
    </row>
    <row r="7866" spans="3:7" x14ac:dyDescent="0.2">
      <c r="C7866" s="293"/>
      <c r="D7866" s="280"/>
      <c r="E7866" s="280"/>
      <c r="F7866" s="280"/>
      <c r="G7866" s="293"/>
    </row>
    <row r="7867" spans="3:7" x14ac:dyDescent="0.2">
      <c r="C7867" s="293"/>
      <c r="D7867" s="280"/>
      <c r="E7867" s="280"/>
      <c r="F7867" s="280"/>
      <c r="G7867" s="293"/>
    </row>
    <row r="7868" spans="3:7" x14ac:dyDescent="0.2">
      <c r="C7868" s="293"/>
      <c r="D7868" s="280"/>
      <c r="E7868" s="280"/>
      <c r="F7868" s="280"/>
      <c r="G7868" s="293"/>
    </row>
    <row r="7869" spans="3:7" x14ac:dyDescent="0.2">
      <c r="C7869" s="293"/>
      <c r="D7869" s="280"/>
      <c r="E7869" s="280"/>
      <c r="F7869" s="280"/>
      <c r="G7869" s="293"/>
    </row>
    <row r="7870" spans="3:7" x14ac:dyDescent="0.2">
      <c r="C7870" s="293"/>
      <c r="D7870" s="280"/>
      <c r="E7870" s="280"/>
      <c r="F7870" s="280"/>
      <c r="G7870" s="293"/>
    </row>
    <row r="7871" spans="3:7" x14ac:dyDescent="0.2">
      <c r="C7871" s="293"/>
      <c r="D7871" s="280"/>
      <c r="E7871" s="280"/>
      <c r="F7871" s="280"/>
      <c r="G7871" s="293"/>
    </row>
    <row r="7872" spans="3:7" x14ac:dyDescent="0.2">
      <c r="C7872" s="293"/>
      <c r="D7872" s="280"/>
      <c r="E7872" s="280"/>
      <c r="F7872" s="280"/>
      <c r="G7872" s="293"/>
    </row>
    <row r="7873" spans="3:7" x14ac:dyDescent="0.2">
      <c r="C7873" s="293"/>
      <c r="D7873" s="280"/>
      <c r="E7873" s="280"/>
      <c r="F7873" s="280"/>
      <c r="G7873" s="293"/>
    </row>
    <row r="7874" spans="3:7" x14ac:dyDescent="0.2">
      <c r="C7874" s="293"/>
      <c r="D7874" s="280"/>
      <c r="E7874" s="280"/>
      <c r="F7874" s="280"/>
      <c r="G7874" s="293"/>
    </row>
    <row r="7875" spans="3:7" x14ac:dyDescent="0.2">
      <c r="C7875" s="293"/>
      <c r="D7875" s="280"/>
      <c r="E7875" s="280"/>
      <c r="F7875" s="280"/>
      <c r="G7875" s="293"/>
    </row>
    <row r="7876" spans="3:7" x14ac:dyDescent="0.2">
      <c r="C7876" s="293"/>
      <c r="D7876" s="280"/>
      <c r="E7876" s="280"/>
      <c r="F7876" s="280"/>
      <c r="G7876" s="293"/>
    </row>
    <row r="7877" spans="3:7" x14ac:dyDescent="0.2">
      <c r="C7877" s="293"/>
      <c r="D7877" s="280"/>
      <c r="E7877" s="280"/>
      <c r="F7877" s="280"/>
      <c r="G7877" s="293"/>
    </row>
    <row r="7878" spans="3:7" x14ac:dyDescent="0.2">
      <c r="C7878" s="293"/>
      <c r="D7878" s="280"/>
      <c r="E7878" s="280"/>
      <c r="F7878" s="280"/>
      <c r="G7878" s="293"/>
    </row>
    <row r="7879" spans="3:7" x14ac:dyDescent="0.2">
      <c r="C7879" s="293"/>
      <c r="D7879" s="280"/>
      <c r="E7879" s="280"/>
      <c r="F7879" s="280"/>
      <c r="G7879" s="293"/>
    </row>
    <row r="7880" spans="3:7" x14ac:dyDescent="0.2">
      <c r="C7880" s="293"/>
      <c r="D7880" s="280"/>
      <c r="E7880" s="280"/>
      <c r="F7880" s="280"/>
      <c r="G7880" s="293"/>
    </row>
    <row r="7881" spans="3:7" x14ac:dyDescent="0.2">
      <c r="C7881" s="293"/>
      <c r="D7881" s="280"/>
      <c r="E7881" s="280"/>
      <c r="F7881" s="280"/>
      <c r="G7881" s="293"/>
    </row>
    <row r="7882" spans="3:7" x14ac:dyDescent="0.2">
      <c r="C7882" s="293"/>
      <c r="D7882" s="280"/>
      <c r="E7882" s="280"/>
      <c r="F7882" s="280"/>
      <c r="G7882" s="293"/>
    </row>
    <row r="7883" spans="3:7" x14ac:dyDescent="0.2">
      <c r="C7883" s="293"/>
      <c r="D7883" s="280"/>
      <c r="E7883" s="280"/>
      <c r="F7883" s="280"/>
      <c r="G7883" s="293"/>
    </row>
    <row r="7884" spans="3:7" x14ac:dyDescent="0.2">
      <c r="C7884" s="293"/>
      <c r="D7884" s="280"/>
      <c r="E7884" s="280"/>
      <c r="F7884" s="280"/>
      <c r="G7884" s="293"/>
    </row>
    <row r="7885" spans="3:7" x14ac:dyDescent="0.2">
      <c r="C7885" s="293"/>
      <c r="D7885" s="280"/>
      <c r="E7885" s="280"/>
      <c r="F7885" s="280"/>
      <c r="G7885" s="293"/>
    </row>
    <row r="7886" spans="3:7" x14ac:dyDescent="0.2">
      <c r="C7886" s="293"/>
      <c r="D7886" s="280"/>
      <c r="E7886" s="280"/>
      <c r="F7886" s="280"/>
      <c r="G7886" s="293"/>
    </row>
    <row r="7887" spans="3:7" x14ac:dyDescent="0.2">
      <c r="C7887" s="293"/>
      <c r="D7887" s="280"/>
      <c r="E7887" s="280"/>
      <c r="F7887" s="280"/>
      <c r="G7887" s="293"/>
    </row>
    <row r="7888" spans="3:7" x14ac:dyDescent="0.2">
      <c r="C7888" s="293"/>
      <c r="D7888" s="280"/>
      <c r="E7888" s="280"/>
      <c r="F7888" s="280"/>
      <c r="G7888" s="293"/>
    </row>
    <row r="7889" spans="3:7" x14ac:dyDescent="0.2">
      <c r="C7889" s="293"/>
      <c r="D7889" s="280"/>
      <c r="E7889" s="280"/>
      <c r="F7889" s="280"/>
      <c r="G7889" s="293"/>
    </row>
    <row r="7890" spans="3:7" x14ac:dyDescent="0.2">
      <c r="C7890" s="293"/>
      <c r="D7890" s="280"/>
      <c r="E7890" s="280"/>
      <c r="F7890" s="280"/>
      <c r="G7890" s="293"/>
    </row>
    <row r="7891" spans="3:7" x14ac:dyDescent="0.2">
      <c r="C7891" s="293"/>
      <c r="D7891" s="280"/>
      <c r="E7891" s="280"/>
      <c r="F7891" s="280"/>
      <c r="G7891" s="293"/>
    </row>
    <row r="7892" spans="3:7" x14ac:dyDescent="0.2">
      <c r="C7892" s="293"/>
      <c r="D7892" s="280"/>
      <c r="E7892" s="280"/>
      <c r="F7892" s="280"/>
      <c r="G7892" s="293"/>
    </row>
    <row r="7893" spans="3:7" x14ac:dyDescent="0.2">
      <c r="C7893" s="293"/>
      <c r="D7893" s="280"/>
      <c r="E7893" s="280"/>
      <c r="F7893" s="280"/>
      <c r="G7893" s="293"/>
    </row>
    <row r="7894" spans="3:7" x14ac:dyDescent="0.2">
      <c r="C7894" s="293"/>
      <c r="D7894" s="280"/>
      <c r="E7894" s="280"/>
      <c r="F7894" s="280"/>
      <c r="G7894" s="293"/>
    </row>
    <row r="7895" spans="3:7" x14ac:dyDescent="0.2">
      <c r="C7895" s="293"/>
      <c r="D7895" s="280"/>
      <c r="E7895" s="280"/>
      <c r="F7895" s="280"/>
      <c r="G7895" s="293"/>
    </row>
    <row r="7896" spans="3:7" x14ac:dyDescent="0.2">
      <c r="C7896" s="293"/>
      <c r="D7896" s="280"/>
      <c r="E7896" s="280"/>
      <c r="F7896" s="280"/>
      <c r="G7896" s="293"/>
    </row>
    <row r="7897" spans="3:7" x14ac:dyDescent="0.2">
      <c r="C7897" s="293"/>
      <c r="D7897" s="280"/>
      <c r="E7897" s="280"/>
      <c r="F7897" s="280"/>
      <c r="G7897" s="293"/>
    </row>
    <row r="7898" spans="3:7" x14ac:dyDescent="0.2">
      <c r="C7898" s="293"/>
      <c r="D7898" s="280"/>
      <c r="E7898" s="280"/>
      <c r="F7898" s="280"/>
      <c r="G7898" s="293"/>
    </row>
    <row r="7899" spans="3:7" x14ac:dyDescent="0.2">
      <c r="C7899" s="293"/>
      <c r="D7899" s="280"/>
      <c r="E7899" s="280"/>
      <c r="F7899" s="280"/>
      <c r="G7899" s="293"/>
    </row>
    <row r="7900" spans="3:7" x14ac:dyDescent="0.2">
      <c r="C7900" s="293"/>
      <c r="D7900" s="280"/>
      <c r="E7900" s="280"/>
      <c r="F7900" s="280"/>
      <c r="G7900" s="293"/>
    </row>
    <row r="7901" spans="3:7" x14ac:dyDescent="0.2">
      <c r="C7901" s="293"/>
      <c r="D7901" s="280"/>
      <c r="E7901" s="280"/>
      <c r="F7901" s="280"/>
      <c r="G7901" s="293"/>
    </row>
    <row r="7902" spans="3:7" x14ac:dyDescent="0.2">
      <c r="C7902" s="293"/>
      <c r="D7902" s="280"/>
      <c r="E7902" s="280"/>
      <c r="F7902" s="280"/>
      <c r="G7902" s="293"/>
    </row>
    <row r="7903" spans="3:7" x14ac:dyDescent="0.2">
      <c r="C7903" s="293"/>
      <c r="D7903" s="280"/>
      <c r="E7903" s="280"/>
      <c r="F7903" s="280"/>
      <c r="G7903" s="293"/>
    </row>
    <row r="7904" spans="3:7" x14ac:dyDescent="0.2">
      <c r="C7904" s="293"/>
      <c r="D7904" s="280"/>
      <c r="E7904" s="280"/>
      <c r="F7904" s="280"/>
      <c r="G7904" s="293"/>
    </row>
    <row r="7905" spans="3:7" x14ac:dyDescent="0.2">
      <c r="C7905" s="293"/>
      <c r="D7905" s="280"/>
      <c r="E7905" s="280"/>
      <c r="F7905" s="280"/>
      <c r="G7905" s="293"/>
    </row>
    <row r="7906" spans="3:7" x14ac:dyDescent="0.2">
      <c r="C7906" s="293"/>
      <c r="D7906" s="280"/>
      <c r="E7906" s="280"/>
      <c r="F7906" s="280"/>
      <c r="G7906" s="293"/>
    </row>
    <row r="7907" spans="3:7" x14ac:dyDescent="0.2">
      <c r="C7907" s="293"/>
      <c r="D7907" s="280"/>
      <c r="E7907" s="280"/>
      <c r="F7907" s="280"/>
      <c r="G7907" s="293"/>
    </row>
    <row r="7908" spans="3:7" x14ac:dyDescent="0.2">
      <c r="C7908" s="293"/>
      <c r="D7908" s="280"/>
      <c r="E7908" s="280"/>
      <c r="F7908" s="280"/>
      <c r="G7908" s="293"/>
    </row>
    <row r="7909" spans="3:7" x14ac:dyDescent="0.2">
      <c r="C7909" s="293"/>
      <c r="D7909" s="280"/>
      <c r="E7909" s="280"/>
      <c r="F7909" s="280"/>
      <c r="G7909" s="293"/>
    </row>
    <row r="7910" spans="3:7" x14ac:dyDescent="0.2">
      <c r="C7910" s="293"/>
      <c r="D7910" s="280"/>
      <c r="E7910" s="280"/>
      <c r="F7910" s="280"/>
      <c r="G7910" s="293"/>
    </row>
    <row r="7911" spans="3:7" x14ac:dyDescent="0.2">
      <c r="C7911" s="293"/>
      <c r="D7911" s="280"/>
      <c r="E7911" s="280"/>
      <c r="F7911" s="280"/>
      <c r="G7911" s="293"/>
    </row>
    <row r="7912" spans="3:7" x14ac:dyDescent="0.2">
      <c r="C7912" s="293"/>
      <c r="D7912" s="280"/>
      <c r="E7912" s="280"/>
      <c r="F7912" s="280"/>
      <c r="G7912" s="293"/>
    </row>
    <row r="7913" spans="3:7" x14ac:dyDescent="0.2">
      <c r="C7913" s="293"/>
      <c r="D7913" s="280"/>
      <c r="E7913" s="280"/>
      <c r="F7913" s="280"/>
      <c r="G7913" s="293"/>
    </row>
    <row r="7914" spans="3:7" x14ac:dyDescent="0.2">
      <c r="C7914" s="293"/>
      <c r="D7914" s="280"/>
      <c r="E7914" s="280"/>
      <c r="F7914" s="280"/>
      <c r="G7914" s="293"/>
    </row>
    <row r="7915" spans="3:7" x14ac:dyDescent="0.2">
      <c r="C7915" s="293"/>
      <c r="D7915" s="280"/>
      <c r="E7915" s="280"/>
      <c r="F7915" s="280"/>
      <c r="G7915" s="293"/>
    </row>
    <row r="7916" spans="3:7" x14ac:dyDescent="0.2">
      <c r="C7916" s="293"/>
      <c r="D7916" s="280"/>
      <c r="E7916" s="280"/>
      <c r="F7916" s="280"/>
      <c r="G7916" s="293"/>
    </row>
    <row r="7917" spans="3:7" x14ac:dyDescent="0.2">
      <c r="C7917" s="293"/>
      <c r="D7917" s="280"/>
      <c r="E7917" s="280"/>
      <c r="F7917" s="280"/>
      <c r="G7917" s="293"/>
    </row>
    <row r="7918" spans="3:7" x14ac:dyDescent="0.2">
      <c r="C7918" s="293"/>
      <c r="D7918" s="280"/>
      <c r="E7918" s="280"/>
      <c r="F7918" s="280"/>
      <c r="G7918" s="293"/>
    </row>
    <row r="7919" spans="3:7" x14ac:dyDescent="0.2">
      <c r="C7919" s="293"/>
      <c r="D7919" s="280"/>
      <c r="E7919" s="280"/>
      <c r="F7919" s="280"/>
      <c r="G7919" s="293"/>
    </row>
    <row r="7920" spans="3:7" x14ac:dyDescent="0.2">
      <c r="C7920" s="293"/>
      <c r="D7920" s="280"/>
      <c r="E7920" s="280"/>
      <c r="F7920" s="280"/>
      <c r="G7920" s="293"/>
    </row>
    <row r="7921" spans="3:7" x14ac:dyDescent="0.2">
      <c r="C7921" s="293"/>
      <c r="D7921" s="280"/>
      <c r="E7921" s="280"/>
      <c r="F7921" s="280"/>
      <c r="G7921" s="293"/>
    </row>
    <row r="7922" spans="3:7" x14ac:dyDescent="0.2">
      <c r="C7922" s="293"/>
      <c r="D7922" s="280"/>
      <c r="E7922" s="280"/>
      <c r="F7922" s="280"/>
      <c r="G7922" s="293"/>
    </row>
    <row r="7923" spans="3:7" x14ac:dyDescent="0.2">
      <c r="C7923" s="293"/>
      <c r="D7923" s="280"/>
      <c r="E7923" s="280"/>
      <c r="F7923" s="280"/>
      <c r="G7923" s="293"/>
    </row>
    <row r="7924" spans="3:7" x14ac:dyDescent="0.2">
      <c r="C7924" s="293"/>
      <c r="D7924" s="280"/>
      <c r="E7924" s="280"/>
      <c r="F7924" s="280"/>
      <c r="G7924" s="293"/>
    </row>
    <row r="7925" spans="3:7" x14ac:dyDescent="0.2">
      <c r="C7925" s="293"/>
      <c r="D7925" s="280"/>
      <c r="E7925" s="280"/>
      <c r="F7925" s="280"/>
      <c r="G7925" s="293"/>
    </row>
    <row r="7926" spans="3:7" x14ac:dyDescent="0.2">
      <c r="C7926" s="293"/>
      <c r="D7926" s="280"/>
      <c r="E7926" s="280"/>
      <c r="F7926" s="280"/>
      <c r="G7926" s="293"/>
    </row>
    <row r="7927" spans="3:7" x14ac:dyDescent="0.2">
      <c r="C7927" s="293"/>
      <c r="D7927" s="280"/>
      <c r="E7927" s="280"/>
      <c r="F7927" s="280"/>
      <c r="G7927" s="293"/>
    </row>
    <row r="7928" spans="3:7" x14ac:dyDescent="0.2">
      <c r="C7928" s="293"/>
      <c r="D7928" s="280"/>
      <c r="E7928" s="280"/>
      <c r="F7928" s="280"/>
      <c r="G7928" s="293"/>
    </row>
    <row r="7929" spans="3:7" x14ac:dyDescent="0.2">
      <c r="C7929" s="293"/>
      <c r="D7929" s="280"/>
      <c r="E7929" s="280"/>
      <c r="F7929" s="280"/>
      <c r="G7929" s="293"/>
    </row>
    <row r="7930" spans="3:7" x14ac:dyDescent="0.2">
      <c r="C7930" s="293"/>
      <c r="D7930" s="280"/>
      <c r="E7930" s="280"/>
      <c r="F7930" s="280"/>
      <c r="G7930" s="293"/>
    </row>
    <row r="7931" spans="3:7" x14ac:dyDescent="0.2">
      <c r="C7931" s="293"/>
      <c r="D7931" s="280"/>
      <c r="E7931" s="280"/>
      <c r="F7931" s="280"/>
      <c r="G7931" s="293"/>
    </row>
    <row r="7932" spans="3:7" x14ac:dyDescent="0.2">
      <c r="C7932" s="293"/>
      <c r="D7932" s="280"/>
      <c r="E7932" s="280"/>
      <c r="F7932" s="280"/>
      <c r="G7932" s="293"/>
    </row>
    <row r="7933" spans="3:7" x14ac:dyDescent="0.2">
      <c r="C7933" s="293"/>
      <c r="D7933" s="280"/>
      <c r="E7933" s="280"/>
      <c r="F7933" s="280"/>
      <c r="G7933" s="293"/>
    </row>
    <row r="7934" spans="3:7" x14ac:dyDescent="0.2">
      <c r="C7934" s="293"/>
      <c r="D7934" s="280"/>
      <c r="E7934" s="280"/>
      <c r="F7934" s="280"/>
      <c r="G7934" s="293"/>
    </row>
    <row r="7935" spans="3:7" x14ac:dyDescent="0.2">
      <c r="C7935" s="293"/>
      <c r="D7935" s="280"/>
      <c r="E7935" s="280"/>
      <c r="F7935" s="280"/>
      <c r="G7935" s="293"/>
    </row>
    <row r="7936" spans="3:7" x14ac:dyDescent="0.2">
      <c r="C7936" s="293"/>
      <c r="D7936" s="280"/>
      <c r="E7936" s="280"/>
      <c r="F7936" s="280"/>
      <c r="G7936" s="293"/>
    </row>
    <row r="7937" spans="3:7" x14ac:dyDescent="0.2">
      <c r="C7937" s="293"/>
      <c r="D7937" s="280"/>
      <c r="E7937" s="280"/>
      <c r="F7937" s="280"/>
      <c r="G7937" s="293"/>
    </row>
    <row r="7938" spans="3:7" x14ac:dyDescent="0.2">
      <c r="C7938" s="293"/>
      <c r="D7938" s="280"/>
      <c r="E7938" s="280"/>
      <c r="F7938" s="280"/>
      <c r="G7938" s="293"/>
    </row>
    <row r="7939" spans="3:7" x14ac:dyDescent="0.2">
      <c r="C7939" s="293"/>
      <c r="D7939" s="280"/>
      <c r="E7939" s="280"/>
      <c r="F7939" s="280"/>
      <c r="G7939" s="293"/>
    </row>
    <row r="7940" spans="3:7" x14ac:dyDescent="0.2">
      <c r="C7940" s="293"/>
      <c r="D7940" s="280"/>
      <c r="E7940" s="280"/>
      <c r="F7940" s="280"/>
      <c r="G7940" s="293"/>
    </row>
    <row r="7941" spans="3:7" x14ac:dyDescent="0.2">
      <c r="C7941" s="293"/>
      <c r="D7941" s="280"/>
      <c r="E7941" s="280"/>
      <c r="F7941" s="280"/>
      <c r="G7941" s="293"/>
    </row>
    <row r="7942" spans="3:7" x14ac:dyDescent="0.2">
      <c r="C7942" s="293"/>
      <c r="D7942" s="280"/>
      <c r="E7942" s="280"/>
      <c r="F7942" s="280"/>
      <c r="G7942" s="293"/>
    </row>
    <row r="7943" spans="3:7" x14ac:dyDescent="0.2">
      <c r="C7943" s="293"/>
      <c r="D7943" s="280"/>
      <c r="E7943" s="280"/>
      <c r="F7943" s="280"/>
      <c r="G7943" s="293"/>
    </row>
    <row r="7944" spans="3:7" x14ac:dyDescent="0.2">
      <c r="C7944" s="293"/>
      <c r="D7944" s="280"/>
      <c r="E7944" s="280"/>
      <c r="F7944" s="280"/>
      <c r="G7944" s="293"/>
    </row>
    <row r="7945" spans="3:7" x14ac:dyDescent="0.2">
      <c r="C7945" s="293"/>
      <c r="D7945" s="280"/>
      <c r="E7945" s="280"/>
      <c r="F7945" s="280"/>
      <c r="G7945" s="293"/>
    </row>
    <row r="7946" spans="3:7" x14ac:dyDescent="0.2">
      <c r="C7946" s="293"/>
      <c r="D7946" s="280"/>
      <c r="E7946" s="280"/>
      <c r="F7946" s="280"/>
      <c r="G7946" s="293"/>
    </row>
    <row r="7947" spans="3:7" x14ac:dyDescent="0.2">
      <c r="C7947" s="293"/>
      <c r="D7947" s="280"/>
      <c r="E7947" s="280"/>
      <c r="F7947" s="280"/>
      <c r="G7947" s="293"/>
    </row>
    <row r="7948" spans="3:7" x14ac:dyDescent="0.2">
      <c r="C7948" s="293"/>
      <c r="D7948" s="280"/>
      <c r="E7948" s="280"/>
      <c r="F7948" s="280"/>
      <c r="G7948" s="293"/>
    </row>
    <row r="7949" spans="3:7" x14ac:dyDescent="0.2">
      <c r="C7949" s="293"/>
      <c r="D7949" s="280"/>
      <c r="E7949" s="280"/>
      <c r="F7949" s="280"/>
      <c r="G7949" s="293"/>
    </row>
    <row r="7950" spans="3:7" x14ac:dyDescent="0.2">
      <c r="C7950" s="293"/>
      <c r="D7950" s="280"/>
      <c r="E7950" s="280"/>
      <c r="F7950" s="280"/>
      <c r="G7950" s="293"/>
    </row>
    <row r="7951" spans="3:7" x14ac:dyDescent="0.2">
      <c r="C7951" s="293"/>
      <c r="D7951" s="280"/>
      <c r="E7951" s="280"/>
      <c r="F7951" s="280"/>
      <c r="G7951" s="293"/>
    </row>
    <row r="7952" spans="3:7" x14ac:dyDescent="0.2">
      <c r="C7952" s="293"/>
      <c r="D7952" s="280"/>
      <c r="E7952" s="280"/>
      <c r="F7952" s="280"/>
      <c r="G7952" s="293"/>
    </row>
    <row r="7953" spans="3:7" x14ac:dyDescent="0.2">
      <c r="C7953" s="293"/>
      <c r="D7953" s="280"/>
      <c r="E7953" s="280"/>
      <c r="F7953" s="280"/>
      <c r="G7953" s="293"/>
    </row>
    <row r="7954" spans="3:7" x14ac:dyDescent="0.2">
      <c r="C7954" s="293"/>
      <c r="D7954" s="280"/>
      <c r="E7954" s="280"/>
      <c r="F7954" s="280"/>
      <c r="G7954" s="293"/>
    </row>
    <row r="7955" spans="3:7" x14ac:dyDescent="0.2">
      <c r="C7955" s="293"/>
      <c r="D7955" s="280"/>
      <c r="E7955" s="280"/>
      <c r="F7955" s="280"/>
      <c r="G7955" s="293"/>
    </row>
    <row r="7956" spans="3:7" x14ac:dyDescent="0.2">
      <c r="C7956" s="293"/>
      <c r="D7956" s="280"/>
      <c r="E7956" s="280"/>
      <c r="F7956" s="280"/>
      <c r="G7956" s="293"/>
    </row>
    <row r="7957" spans="3:7" x14ac:dyDescent="0.2">
      <c r="C7957" s="293"/>
      <c r="D7957" s="280"/>
      <c r="E7957" s="280"/>
      <c r="F7957" s="280"/>
      <c r="G7957" s="293"/>
    </row>
    <row r="7958" spans="3:7" x14ac:dyDescent="0.2">
      <c r="C7958" s="293"/>
      <c r="D7958" s="280"/>
      <c r="E7958" s="280"/>
      <c r="F7958" s="280"/>
      <c r="G7958" s="293"/>
    </row>
    <row r="7959" spans="3:7" x14ac:dyDescent="0.2">
      <c r="C7959" s="293"/>
      <c r="D7959" s="280"/>
      <c r="E7959" s="280"/>
      <c r="F7959" s="280"/>
      <c r="G7959" s="293"/>
    </row>
    <row r="7960" spans="3:7" x14ac:dyDescent="0.2">
      <c r="C7960" s="293"/>
      <c r="D7960" s="280"/>
      <c r="E7960" s="280"/>
      <c r="F7960" s="280"/>
      <c r="G7960" s="293"/>
    </row>
    <row r="7961" spans="3:7" x14ac:dyDescent="0.2">
      <c r="C7961" s="293"/>
      <c r="D7961" s="280"/>
      <c r="E7961" s="280"/>
      <c r="F7961" s="280"/>
      <c r="G7961" s="293"/>
    </row>
    <row r="7962" spans="3:7" x14ac:dyDescent="0.2">
      <c r="C7962" s="293"/>
      <c r="D7962" s="280"/>
      <c r="E7962" s="280"/>
      <c r="F7962" s="280"/>
      <c r="G7962" s="293"/>
    </row>
    <row r="7963" spans="3:7" x14ac:dyDescent="0.2">
      <c r="C7963" s="293"/>
      <c r="D7963" s="280"/>
      <c r="E7963" s="280"/>
      <c r="F7963" s="280"/>
      <c r="G7963" s="293"/>
    </row>
    <row r="7964" spans="3:7" x14ac:dyDescent="0.2">
      <c r="C7964" s="293"/>
      <c r="D7964" s="280"/>
      <c r="E7964" s="280"/>
      <c r="F7964" s="280"/>
      <c r="G7964" s="293"/>
    </row>
    <row r="7965" spans="3:7" x14ac:dyDescent="0.2">
      <c r="C7965" s="293"/>
      <c r="D7965" s="280"/>
      <c r="E7965" s="280"/>
      <c r="F7965" s="280"/>
      <c r="G7965" s="293"/>
    </row>
    <row r="7966" spans="3:7" x14ac:dyDescent="0.2">
      <c r="C7966" s="293"/>
      <c r="D7966" s="280"/>
      <c r="E7966" s="280"/>
      <c r="F7966" s="280"/>
      <c r="G7966" s="293"/>
    </row>
    <row r="7967" spans="3:7" x14ac:dyDescent="0.2">
      <c r="C7967" s="293"/>
      <c r="D7967" s="280"/>
      <c r="E7967" s="280"/>
      <c r="F7967" s="280"/>
      <c r="G7967" s="293"/>
    </row>
    <row r="7968" spans="3:7" x14ac:dyDescent="0.2">
      <c r="C7968" s="293"/>
      <c r="D7968" s="280"/>
      <c r="E7968" s="280"/>
      <c r="F7968" s="280"/>
      <c r="G7968" s="293"/>
    </row>
    <row r="7969" spans="3:7" x14ac:dyDescent="0.2">
      <c r="C7969" s="293"/>
      <c r="D7969" s="280"/>
      <c r="E7969" s="280"/>
      <c r="F7969" s="280"/>
      <c r="G7969" s="293"/>
    </row>
    <row r="7970" spans="3:7" x14ac:dyDescent="0.2">
      <c r="C7970" s="293"/>
      <c r="D7970" s="280"/>
      <c r="E7970" s="280"/>
      <c r="F7970" s="280"/>
      <c r="G7970" s="293"/>
    </row>
    <row r="7971" spans="3:7" x14ac:dyDescent="0.2">
      <c r="C7971" s="293"/>
      <c r="D7971" s="280"/>
      <c r="E7971" s="280"/>
      <c r="F7971" s="280"/>
      <c r="G7971" s="293"/>
    </row>
    <row r="7972" spans="3:7" x14ac:dyDescent="0.2">
      <c r="C7972" s="293"/>
      <c r="D7972" s="280"/>
      <c r="E7972" s="280"/>
      <c r="F7972" s="280"/>
      <c r="G7972" s="293"/>
    </row>
    <row r="7973" spans="3:7" x14ac:dyDescent="0.2">
      <c r="C7973" s="293"/>
      <c r="D7973" s="280"/>
      <c r="E7973" s="280"/>
      <c r="F7973" s="280"/>
      <c r="G7973" s="293"/>
    </row>
    <row r="7974" spans="3:7" x14ac:dyDescent="0.2">
      <c r="C7974" s="293"/>
      <c r="D7974" s="280"/>
      <c r="E7974" s="280"/>
      <c r="F7974" s="280"/>
      <c r="G7974" s="293"/>
    </row>
    <row r="7975" spans="3:7" x14ac:dyDescent="0.2">
      <c r="C7975" s="293"/>
      <c r="D7975" s="280"/>
      <c r="E7975" s="280"/>
      <c r="F7975" s="280"/>
      <c r="G7975" s="293"/>
    </row>
    <row r="7976" spans="3:7" x14ac:dyDescent="0.2">
      <c r="C7976" s="293"/>
      <c r="D7976" s="280"/>
      <c r="E7976" s="280"/>
      <c r="F7976" s="280"/>
      <c r="G7976" s="293"/>
    </row>
    <row r="7977" spans="3:7" x14ac:dyDescent="0.2">
      <c r="C7977" s="293"/>
      <c r="D7977" s="280"/>
      <c r="E7977" s="280"/>
      <c r="F7977" s="280"/>
      <c r="G7977" s="293"/>
    </row>
    <row r="7978" spans="3:7" x14ac:dyDescent="0.2">
      <c r="C7978" s="293"/>
      <c r="D7978" s="280"/>
      <c r="E7978" s="280"/>
      <c r="F7978" s="280"/>
      <c r="G7978" s="293"/>
    </row>
    <row r="7979" spans="3:7" x14ac:dyDescent="0.2">
      <c r="C7979" s="293"/>
      <c r="D7979" s="280"/>
      <c r="E7979" s="280"/>
      <c r="F7979" s="280"/>
      <c r="G7979" s="293"/>
    </row>
    <row r="7980" spans="3:7" x14ac:dyDescent="0.2">
      <c r="C7980" s="293"/>
      <c r="D7980" s="280"/>
      <c r="E7980" s="280"/>
      <c r="F7980" s="280"/>
      <c r="G7980" s="293"/>
    </row>
    <row r="7981" spans="3:7" x14ac:dyDescent="0.2">
      <c r="C7981" s="293"/>
      <c r="D7981" s="280"/>
      <c r="E7981" s="280"/>
      <c r="F7981" s="280"/>
      <c r="G7981" s="293"/>
    </row>
    <row r="7982" spans="3:7" x14ac:dyDescent="0.2">
      <c r="C7982" s="293"/>
      <c r="D7982" s="280"/>
      <c r="E7982" s="280"/>
      <c r="F7982" s="280"/>
      <c r="G7982" s="293"/>
    </row>
    <row r="7983" spans="3:7" x14ac:dyDescent="0.2">
      <c r="C7983" s="293"/>
      <c r="D7983" s="280"/>
      <c r="E7983" s="280"/>
      <c r="F7983" s="280"/>
      <c r="G7983" s="293"/>
    </row>
    <row r="7984" spans="3:7" x14ac:dyDescent="0.2">
      <c r="C7984" s="293"/>
      <c r="D7984" s="280"/>
      <c r="E7984" s="280"/>
      <c r="F7984" s="280"/>
      <c r="G7984" s="293"/>
    </row>
    <row r="7985" spans="3:7" x14ac:dyDescent="0.2">
      <c r="C7985" s="293"/>
      <c r="D7985" s="280"/>
      <c r="E7985" s="280"/>
      <c r="F7985" s="280"/>
      <c r="G7985" s="293"/>
    </row>
    <row r="7986" spans="3:7" x14ac:dyDescent="0.2">
      <c r="C7986" s="293"/>
      <c r="D7986" s="280"/>
      <c r="E7986" s="280"/>
      <c r="F7986" s="280"/>
      <c r="G7986" s="293"/>
    </row>
    <row r="7987" spans="3:7" x14ac:dyDescent="0.2">
      <c r="C7987" s="293"/>
      <c r="D7987" s="280"/>
      <c r="E7987" s="280"/>
      <c r="F7987" s="280"/>
      <c r="G7987" s="293"/>
    </row>
    <row r="7988" spans="3:7" x14ac:dyDescent="0.2">
      <c r="C7988" s="293"/>
      <c r="D7988" s="280"/>
      <c r="E7988" s="280"/>
      <c r="F7988" s="280"/>
      <c r="G7988" s="293"/>
    </row>
    <row r="7989" spans="3:7" x14ac:dyDescent="0.2">
      <c r="C7989" s="293"/>
      <c r="D7989" s="280"/>
      <c r="E7989" s="280"/>
      <c r="F7989" s="280"/>
      <c r="G7989" s="293"/>
    </row>
    <row r="7990" spans="3:7" x14ac:dyDescent="0.2">
      <c r="C7990" s="293"/>
      <c r="D7990" s="280"/>
      <c r="E7990" s="280"/>
      <c r="F7990" s="280"/>
      <c r="G7990" s="293"/>
    </row>
    <row r="7991" spans="3:7" x14ac:dyDescent="0.2">
      <c r="C7991" s="293"/>
      <c r="D7991" s="280"/>
      <c r="E7991" s="280"/>
      <c r="F7991" s="280"/>
      <c r="G7991" s="293"/>
    </row>
    <row r="7992" spans="3:7" x14ac:dyDescent="0.2">
      <c r="C7992" s="293"/>
      <c r="D7992" s="280"/>
      <c r="E7992" s="280"/>
      <c r="F7992" s="280"/>
      <c r="G7992" s="293"/>
    </row>
    <row r="7993" spans="3:7" x14ac:dyDescent="0.2">
      <c r="C7993" s="293"/>
      <c r="D7993" s="280"/>
      <c r="E7993" s="280"/>
      <c r="F7993" s="280"/>
      <c r="G7993" s="293"/>
    </row>
    <row r="7994" spans="3:7" x14ac:dyDescent="0.2">
      <c r="C7994" s="293"/>
      <c r="D7994" s="280"/>
      <c r="E7994" s="280"/>
      <c r="F7994" s="280"/>
      <c r="G7994" s="293"/>
    </row>
    <row r="7995" spans="3:7" x14ac:dyDescent="0.2">
      <c r="C7995" s="293"/>
      <c r="D7995" s="280"/>
      <c r="E7995" s="280"/>
      <c r="F7995" s="280"/>
      <c r="G7995" s="293"/>
    </row>
    <row r="7996" spans="3:7" x14ac:dyDescent="0.2">
      <c r="C7996" s="293"/>
      <c r="D7996" s="280"/>
      <c r="E7996" s="280"/>
      <c r="F7996" s="280"/>
      <c r="G7996" s="293"/>
    </row>
    <row r="7997" spans="3:7" x14ac:dyDescent="0.2">
      <c r="C7997" s="293"/>
      <c r="D7997" s="280"/>
      <c r="E7997" s="280"/>
      <c r="F7997" s="280"/>
      <c r="G7997" s="293"/>
    </row>
    <row r="7998" spans="3:7" x14ac:dyDescent="0.2">
      <c r="C7998" s="293"/>
      <c r="D7998" s="280"/>
      <c r="E7998" s="280"/>
      <c r="F7998" s="280"/>
      <c r="G7998" s="293"/>
    </row>
    <row r="7999" spans="3:7" x14ac:dyDescent="0.2">
      <c r="C7999" s="293"/>
      <c r="D7999" s="280"/>
      <c r="E7999" s="280"/>
      <c r="F7999" s="280"/>
      <c r="G7999" s="293"/>
    </row>
    <row r="8000" spans="3:7" x14ac:dyDescent="0.2">
      <c r="C8000" s="293"/>
      <c r="D8000" s="280"/>
      <c r="E8000" s="280"/>
      <c r="F8000" s="280"/>
      <c r="G8000" s="293"/>
    </row>
    <row r="8001" spans="3:7" x14ac:dyDescent="0.2">
      <c r="C8001" s="293"/>
      <c r="D8001" s="280"/>
      <c r="E8001" s="280"/>
      <c r="F8001" s="280"/>
      <c r="G8001" s="293"/>
    </row>
    <row r="8002" spans="3:7" x14ac:dyDescent="0.2">
      <c r="C8002" s="293"/>
      <c r="D8002" s="280"/>
      <c r="E8002" s="280"/>
      <c r="F8002" s="280"/>
      <c r="G8002" s="293"/>
    </row>
    <row r="8003" spans="3:7" x14ac:dyDescent="0.2">
      <c r="C8003" s="293"/>
      <c r="D8003" s="280"/>
      <c r="E8003" s="280"/>
      <c r="F8003" s="280"/>
      <c r="G8003" s="293"/>
    </row>
    <row r="8004" spans="3:7" x14ac:dyDescent="0.2">
      <c r="C8004" s="293"/>
      <c r="D8004" s="280"/>
      <c r="E8004" s="280"/>
      <c r="F8004" s="280"/>
      <c r="G8004" s="293"/>
    </row>
    <row r="8005" spans="3:7" x14ac:dyDescent="0.2">
      <c r="C8005" s="293"/>
      <c r="D8005" s="280"/>
      <c r="E8005" s="280"/>
      <c r="F8005" s="280"/>
      <c r="G8005" s="293"/>
    </row>
    <row r="8006" spans="3:7" x14ac:dyDescent="0.2">
      <c r="C8006" s="293"/>
      <c r="D8006" s="280"/>
      <c r="E8006" s="280"/>
      <c r="F8006" s="280"/>
      <c r="G8006" s="293"/>
    </row>
    <row r="8007" spans="3:7" x14ac:dyDescent="0.2">
      <c r="C8007" s="293"/>
      <c r="D8007" s="280"/>
      <c r="E8007" s="280"/>
      <c r="F8007" s="280"/>
      <c r="G8007" s="293"/>
    </row>
    <row r="8008" spans="3:7" x14ac:dyDescent="0.2">
      <c r="C8008" s="293"/>
      <c r="D8008" s="280"/>
      <c r="E8008" s="280"/>
      <c r="F8008" s="280"/>
      <c r="G8008" s="293"/>
    </row>
    <row r="8009" spans="3:7" x14ac:dyDescent="0.2">
      <c r="C8009" s="293"/>
      <c r="D8009" s="280"/>
      <c r="E8009" s="280"/>
      <c r="F8009" s="280"/>
      <c r="G8009" s="293"/>
    </row>
    <row r="8010" spans="3:7" x14ac:dyDescent="0.2">
      <c r="C8010" s="293"/>
      <c r="D8010" s="280"/>
      <c r="E8010" s="280"/>
      <c r="F8010" s="280"/>
      <c r="G8010" s="293"/>
    </row>
    <row r="8011" spans="3:7" x14ac:dyDescent="0.2">
      <c r="C8011" s="293"/>
      <c r="D8011" s="280"/>
      <c r="E8011" s="280"/>
      <c r="F8011" s="280"/>
      <c r="G8011" s="293"/>
    </row>
    <row r="8012" spans="3:7" x14ac:dyDescent="0.2">
      <c r="C8012" s="293"/>
      <c r="D8012" s="280"/>
      <c r="E8012" s="280"/>
      <c r="F8012" s="280"/>
      <c r="G8012" s="293"/>
    </row>
    <row r="8013" spans="3:7" x14ac:dyDescent="0.2">
      <c r="C8013" s="293"/>
      <c r="D8013" s="280"/>
      <c r="E8013" s="280"/>
      <c r="F8013" s="280"/>
      <c r="G8013" s="293"/>
    </row>
    <row r="8014" spans="3:7" x14ac:dyDescent="0.2">
      <c r="C8014" s="293"/>
      <c r="D8014" s="280"/>
      <c r="E8014" s="280"/>
      <c r="F8014" s="280"/>
      <c r="G8014" s="293"/>
    </row>
    <row r="8015" spans="3:7" x14ac:dyDescent="0.2">
      <c r="C8015" s="293"/>
      <c r="D8015" s="280"/>
      <c r="E8015" s="280"/>
      <c r="F8015" s="280"/>
      <c r="G8015" s="293"/>
    </row>
    <row r="8016" spans="3:7" x14ac:dyDescent="0.2">
      <c r="C8016" s="293"/>
      <c r="D8016" s="280"/>
      <c r="E8016" s="280"/>
      <c r="F8016" s="280"/>
      <c r="G8016" s="293"/>
    </row>
    <row r="8017" spans="3:7" x14ac:dyDescent="0.2">
      <c r="C8017" s="293"/>
      <c r="D8017" s="280"/>
      <c r="E8017" s="280"/>
      <c r="F8017" s="280"/>
      <c r="G8017" s="293"/>
    </row>
    <row r="8018" spans="3:7" x14ac:dyDescent="0.2">
      <c r="C8018" s="293"/>
      <c r="D8018" s="280"/>
      <c r="E8018" s="280"/>
      <c r="F8018" s="280"/>
      <c r="G8018" s="293"/>
    </row>
    <row r="8019" spans="3:7" x14ac:dyDescent="0.2">
      <c r="C8019" s="293"/>
      <c r="D8019" s="280"/>
      <c r="E8019" s="280"/>
      <c r="F8019" s="280"/>
      <c r="G8019" s="293"/>
    </row>
    <row r="8020" spans="3:7" x14ac:dyDescent="0.2">
      <c r="C8020" s="293"/>
      <c r="D8020" s="280"/>
      <c r="E8020" s="280"/>
      <c r="F8020" s="280"/>
      <c r="G8020" s="293"/>
    </row>
    <row r="8021" spans="3:7" x14ac:dyDescent="0.2">
      <c r="C8021" s="293"/>
      <c r="D8021" s="280"/>
      <c r="E8021" s="280"/>
      <c r="F8021" s="280"/>
      <c r="G8021" s="293"/>
    </row>
    <row r="8022" spans="3:7" x14ac:dyDescent="0.2">
      <c r="C8022" s="293"/>
      <c r="D8022" s="280"/>
      <c r="E8022" s="280"/>
      <c r="F8022" s="280"/>
      <c r="G8022" s="293"/>
    </row>
    <row r="8023" spans="3:7" x14ac:dyDescent="0.2">
      <c r="C8023" s="293"/>
      <c r="D8023" s="280"/>
      <c r="E8023" s="280"/>
      <c r="F8023" s="280"/>
      <c r="G8023" s="293"/>
    </row>
    <row r="8024" spans="3:7" x14ac:dyDescent="0.2">
      <c r="C8024" s="293"/>
      <c r="D8024" s="280"/>
      <c r="E8024" s="280"/>
      <c r="F8024" s="280"/>
      <c r="G8024" s="293"/>
    </row>
    <row r="8025" spans="3:7" x14ac:dyDescent="0.2">
      <c r="C8025" s="293"/>
      <c r="D8025" s="280"/>
      <c r="E8025" s="280"/>
      <c r="F8025" s="280"/>
      <c r="G8025" s="293"/>
    </row>
    <row r="8026" spans="3:7" x14ac:dyDescent="0.2">
      <c r="C8026" s="293"/>
      <c r="D8026" s="280"/>
      <c r="E8026" s="280"/>
      <c r="F8026" s="280"/>
      <c r="G8026" s="293"/>
    </row>
    <row r="8027" spans="3:7" x14ac:dyDescent="0.2">
      <c r="C8027" s="293"/>
      <c r="D8027" s="280"/>
      <c r="E8027" s="280"/>
      <c r="F8027" s="280"/>
      <c r="G8027" s="293"/>
    </row>
    <row r="8028" spans="3:7" x14ac:dyDescent="0.2">
      <c r="C8028" s="293"/>
      <c r="D8028" s="280"/>
      <c r="E8028" s="280"/>
      <c r="F8028" s="280"/>
      <c r="G8028" s="293"/>
    </row>
    <row r="8029" spans="3:7" x14ac:dyDescent="0.2">
      <c r="C8029" s="293"/>
      <c r="D8029" s="280"/>
      <c r="E8029" s="280"/>
      <c r="F8029" s="280"/>
      <c r="G8029" s="293"/>
    </row>
    <row r="8030" spans="3:7" x14ac:dyDescent="0.2">
      <c r="C8030" s="293"/>
      <c r="D8030" s="280"/>
      <c r="E8030" s="280"/>
      <c r="F8030" s="280"/>
      <c r="G8030" s="293"/>
    </row>
    <row r="8031" spans="3:7" x14ac:dyDescent="0.2">
      <c r="C8031" s="293"/>
      <c r="D8031" s="280"/>
      <c r="E8031" s="280"/>
      <c r="F8031" s="280"/>
      <c r="G8031" s="293"/>
    </row>
    <row r="8032" spans="3:7" x14ac:dyDescent="0.2">
      <c r="C8032" s="293"/>
      <c r="D8032" s="280"/>
      <c r="E8032" s="280"/>
      <c r="F8032" s="280"/>
      <c r="G8032" s="293"/>
    </row>
    <row r="8033" spans="3:7" x14ac:dyDescent="0.2">
      <c r="C8033" s="293"/>
      <c r="D8033" s="280"/>
      <c r="E8033" s="280"/>
      <c r="F8033" s="280"/>
      <c r="G8033" s="293"/>
    </row>
    <row r="8034" spans="3:7" x14ac:dyDescent="0.2">
      <c r="C8034" s="293"/>
      <c r="D8034" s="280"/>
      <c r="E8034" s="280"/>
      <c r="F8034" s="280"/>
      <c r="G8034" s="293"/>
    </row>
    <row r="8035" spans="3:7" x14ac:dyDescent="0.2">
      <c r="C8035" s="293"/>
      <c r="D8035" s="280"/>
      <c r="E8035" s="280"/>
      <c r="F8035" s="280"/>
      <c r="G8035" s="293"/>
    </row>
    <row r="8036" spans="3:7" x14ac:dyDescent="0.2">
      <c r="C8036" s="293"/>
      <c r="D8036" s="280"/>
      <c r="E8036" s="280"/>
      <c r="F8036" s="280"/>
      <c r="G8036" s="293"/>
    </row>
    <row r="8037" spans="3:7" x14ac:dyDescent="0.2">
      <c r="C8037" s="293"/>
      <c r="D8037" s="280"/>
      <c r="E8037" s="280"/>
      <c r="F8037" s="280"/>
      <c r="G8037" s="293"/>
    </row>
    <row r="8038" spans="3:7" x14ac:dyDescent="0.2">
      <c r="C8038" s="293"/>
      <c r="D8038" s="280"/>
      <c r="E8038" s="280"/>
      <c r="F8038" s="280"/>
      <c r="G8038" s="293"/>
    </row>
    <row r="8039" spans="3:7" x14ac:dyDescent="0.2">
      <c r="C8039" s="293"/>
      <c r="D8039" s="280"/>
      <c r="E8039" s="280"/>
      <c r="F8039" s="280"/>
      <c r="G8039" s="293"/>
    </row>
    <row r="8040" spans="3:7" x14ac:dyDescent="0.2">
      <c r="C8040" s="293"/>
      <c r="D8040" s="280"/>
      <c r="E8040" s="280"/>
      <c r="F8040" s="280"/>
      <c r="G8040" s="293"/>
    </row>
    <row r="8041" spans="3:7" x14ac:dyDescent="0.2">
      <c r="C8041" s="293"/>
      <c r="D8041" s="280"/>
      <c r="E8041" s="280"/>
      <c r="F8041" s="280"/>
      <c r="G8041" s="293"/>
    </row>
    <row r="8042" spans="3:7" x14ac:dyDescent="0.2">
      <c r="C8042" s="293"/>
      <c r="D8042" s="280"/>
      <c r="E8042" s="280"/>
      <c r="F8042" s="280"/>
      <c r="G8042" s="293"/>
    </row>
    <row r="8043" spans="3:7" x14ac:dyDescent="0.2">
      <c r="C8043" s="293"/>
      <c r="D8043" s="280"/>
      <c r="E8043" s="280"/>
      <c r="F8043" s="280"/>
      <c r="G8043" s="293"/>
    </row>
    <row r="8044" spans="3:7" x14ac:dyDescent="0.2">
      <c r="C8044" s="293"/>
      <c r="D8044" s="280"/>
      <c r="E8044" s="280"/>
      <c r="F8044" s="280"/>
      <c r="G8044" s="293"/>
    </row>
    <row r="8045" spans="3:7" x14ac:dyDescent="0.2">
      <c r="C8045" s="293"/>
      <c r="D8045" s="280"/>
      <c r="E8045" s="280"/>
      <c r="F8045" s="280"/>
      <c r="G8045" s="293"/>
    </row>
    <row r="8046" spans="3:7" x14ac:dyDescent="0.2">
      <c r="C8046" s="293"/>
      <c r="D8046" s="280"/>
      <c r="E8046" s="280"/>
      <c r="F8046" s="280"/>
      <c r="G8046" s="293"/>
    </row>
    <row r="8047" spans="3:7" x14ac:dyDescent="0.2">
      <c r="C8047" s="293"/>
      <c r="D8047" s="280"/>
      <c r="E8047" s="280"/>
      <c r="F8047" s="280"/>
      <c r="G8047" s="293"/>
    </row>
    <row r="8048" spans="3:7" x14ac:dyDescent="0.2">
      <c r="C8048" s="293"/>
      <c r="D8048" s="280"/>
      <c r="E8048" s="280"/>
      <c r="F8048" s="280"/>
      <c r="G8048" s="293"/>
    </row>
    <row r="8049" spans="3:7" x14ac:dyDescent="0.2">
      <c r="C8049" s="293"/>
      <c r="D8049" s="280"/>
      <c r="E8049" s="280"/>
      <c r="F8049" s="280"/>
      <c r="G8049" s="293"/>
    </row>
    <row r="8050" spans="3:7" x14ac:dyDescent="0.2">
      <c r="C8050" s="293"/>
      <c r="D8050" s="280"/>
      <c r="E8050" s="280"/>
      <c r="F8050" s="280"/>
      <c r="G8050" s="293"/>
    </row>
    <row r="8051" spans="3:7" x14ac:dyDescent="0.2">
      <c r="C8051" s="293"/>
      <c r="D8051" s="280"/>
      <c r="E8051" s="280"/>
      <c r="F8051" s="280"/>
      <c r="G8051" s="293"/>
    </row>
    <row r="8052" spans="3:7" x14ac:dyDescent="0.2">
      <c r="C8052" s="293"/>
      <c r="D8052" s="280"/>
      <c r="E8052" s="280"/>
      <c r="F8052" s="280"/>
      <c r="G8052" s="293"/>
    </row>
    <row r="8053" spans="3:7" x14ac:dyDescent="0.2">
      <c r="C8053" s="293"/>
      <c r="D8053" s="280"/>
      <c r="E8053" s="280"/>
      <c r="F8053" s="280"/>
      <c r="G8053" s="293"/>
    </row>
    <row r="8054" spans="3:7" x14ac:dyDescent="0.2">
      <c r="C8054" s="293"/>
      <c r="D8054" s="280"/>
      <c r="E8054" s="280"/>
      <c r="F8054" s="280"/>
      <c r="G8054" s="293"/>
    </row>
    <row r="8055" spans="3:7" x14ac:dyDescent="0.2">
      <c r="C8055" s="293"/>
      <c r="D8055" s="280"/>
      <c r="E8055" s="280"/>
      <c r="F8055" s="280"/>
      <c r="G8055" s="293"/>
    </row>
    <row r="8056" spans="3:7" x14ac:dyDescent="0.2">
      <c r="C8056" s="293"/>
      <c r="D8056" s="280"/>
      <c r="E8056" s="280"/>
      <c r="F8056" s="280"/>
      <c r="G8056" s="293"/>
    </row>
    <row r="8057" spans="3:7" x14ac:dyDescent="0.2">
      <c r="C8057" s="293"/>
      <c r="D8057" s="280"/>
      <c r="E8057" s="280"/>
      <c r="F8057" s="280"/>
      <c r="G8057" s="293"/>
    </row>
    <row r="8058" spans="3:7" x14ac:dyDescent="0.2">
      <c r="C8058" s="293"/>
      <c r="D8058" s="280"/>
      <c r="E8058" s="280"/>
      <c r="F8058" s="280"/>
      <c r="G8058" s="293"/>
    </row>
    <row r="8059" spans="3:7" x14ac:dyDescent="0.2">
      <c r="C8059" s="293"/>
      <c r="D8059" s="280"/>
      <c r="E8059" s="280"/>
      <c r="F8059" s="280"/>
      <c r="G8059" s="293"/>
    </row>
    <row r="8060" spans="3:7" x14ac:dyDescent="0.2">
      <c r="C8060" s="293"/>
      <c r="D8060" s="280"/>
      <c r="E8060" s="280"/>
      <c r="F8060" s="280"/>
      <c r="G8060" s="293"/>
    </row>
    <row r="8061" spans="3:7" x14ac:dyDescent="0.2">
      <c r="C8061" s="293"/>
      <c r="D8061" s="280"/>
      <c r="E8061" s="280"/>
      <c r="F8061" s="280"/>
      <c r="G8061" s="293"/>
    </row>
    <row r="8062" spans="3:7" x14ac:dyDescent="0.2">
      <c r="C8062" s="293"/>
      <c r="D8062" s="280"/>
      <c r="E8062" s="280"/>
      <c r="F8062" s="280"/>
      <c r="G8062" s="293"/>
    </row>
    <row r="8063" spans="3:7" x14ac:dyDescent="0.2">
      <c r="C8063" s="293"/>
      <c r="D8063" s="280"/>
      <c r="E8063" s="280"/>
      <c r="F8063" s="280"/>
      <c r="G8063" s="293"/>
    </row>
    <row r="8064" spans="3:7" x14ac:dyDescent="0.2">
      <c r="C8064" s="293"/>
      <c r="D8064" s="280"/>
      <c r="E8064" s="280"/>
      <c r="F8064" s="280"/>
      <c r="G8064" s="293"/>
    </row>
    <row r="8065" spans="3:7" x14ac:dyDescent="0.2">
      <c r="C8065" s="293"/>
      <c r="D8065" s="280"/>
      <c r="E8065" s="280"/>
      <c r="F8065" s="280"/>
      <c r="G8065" s="293"/>
    </row>
    <row r="8066" spans="3:7" x14ac:dyDescent="0.2">
      <c r="C8066" s="293"/>
      <c r="D8066" s="280"/>
      <c r="E8066" s="280"/>
      <c r="F8066" s="280"/>
      <c r="G8066" s="293"/>
    </row>
    <row r="8067" spans="3:7" x14ac:dyDescent="0.2">
      <c r="C8067" s="293"/>
      <c r="D8067" s="280"/>
      <c r="E8067" s="280"/>
      <c r="F8067" s="280"/>
      <c r="G8067" s="293"/>
    </row>
    <row r="8068" spans="3:7" x14ac:dyDescent="0.2">
      <c r="C8068" s="293"/>
      <c r="D8068" s="280"/>
      <c r="E8068" s="280"/>
      <c r="F8068" s="280"/>
      <c r="G8068" s="293"/>
    </row>
    <row r="8069" spans="3:7" x14ac:dyDescent="0.2">
      <c r="C8069" s="293"/>
      <c r="D8069" s="280"/>
      <c r="E8069" s="280"/>
      <c r="F8069" s="280"/>
      <c r="G8069" s="293"/>
    </row>
    <row r="8070" spans="3:7" x14ac:dyDescent="0.2">
      <c r="C8070" s="293"/>
      <c r="D8070" s="280"/>
      <c r="E8070" s="280"/>
      <c r="F8070" s="280"/>
      <c r="G8070" s="293"/>
    </row>
    <row r="8071" spans="3:7" x14ac:dyDescent="0.2">
      <c r="C8071" s="293"/>
      <c r="D8071" s="280"/>
      <c r="E8071" s="280"/>
      <c r="F8071" s="280"/>
      <c r="G8071" s="293"/>
    </row>
    <row r="8072" spans="3:7" x14ac:dyDescent="0.2">
      <c r="C8072" s="293"/>
      <c r="D8072" s="280"/>
      <c r="E8072" s="280"/>
      <c r="F8072" s="280"/>
      <c r="G8072" s="293"/>
    </row>
    <row r="8073" spans="3:7" x14ac:dyDescent="0.2">
      <c r="C8073" s="293"/>
      <c r="D8073" s="280"/>
      <c r="E8073" s="280"/>
      <c r="F8073" s="280"/>
      <c r="G8073" s="293"/>
    </row>
    <row r="8074" spans="3:7" x14ac:dyDescent="0.2">
      <c r="C8074" s="293"/>
      <c r="D8074" s="280"/>
      <c r="E8074" s="280"/>
      <c r="F8074" s="280"/>
      <c r="G8074" s="293"/>
    </row>
    <row r="8075" spans="3:7" x14ac:dyDescent="0.2">
      <c r="C8075" s="293"/>
      <c r="D8075" s="280"/>
      <c r="E8075" s="280"/>
      <c r="F8075" s="280"/>
      <c r="G8075" s="293"/>
    </row>
    <row r="8076" spans="3:7" x14ac:dyDescent="0.2">
      <c r="C8076" s="293"/>
      <c r="D8076" s="280"/>
      <c r="E8076" s="280"/>
      <c r="F8076" s="280"/>
      <c r="G8076" s="293"/>
    </row>
    <row r="8077" spans="3:7" x14ac:dyDescent="0.2">
      <c r="C8077" s="293"/>
      <c r="D8077" s="280"/>
      <c r="E8077" s="280"/>
      <c r="F8077" s="280"/>
      <c r="G8077" s="293"/>
    </row>
    <row r="8078" spans="3:7" x14ac:dyDescent="0.2">
      <c r="C8078" s="293"/>
      <c r="D8078" s="280"/>
      <c r="E8078" s="280"/>
      <c r="F8078" s="280"/>
      <c r="G8078" s="293"/>
    </row>
    <row r="8079" spans="3:7" x14ac:dyDescent="0.2">
      <c r="C8079" s="293"/>
      <c r="D8079" s="280"/>
      <c r="E8079" s="280"/>
      <c r="F8079" s="280"/>
      <c r="G8079" s="293"/>
    </row>
    <row r="8080" spans="3:7" x14ac:dyDescent="0.2">
      <c r="C8080" s="293"/>
      <c r="D8080" s="280"/>
      <c r="E8080" s="280"/>
      <c r="F8080" s="280"/>
      <c r="G8080" s="293"/>
    </row>
    <row r="8081" spans="3:7" x14ac:dyDescent="0.2">
      <c r="C8081" s="293"/>
      <c r="D8081" s="280"/>
      <c r="E8081" s="280"/>
      <c r="F8081" s="280"/>
      <c r="G8081" s="293"/>
    </row>
    <row r="8082" spans="3:7" x14ac:dyDescent="0.2">
      <c r="C8082" s="293"/>
      <c r="D8082" s="280"/>
      <c r="E8082" s="280"/>
      <c r="F8082" s="280"/>
      <c r="G8082" s="293"/>
    </row>
    <row r="8083" spans="3:7" x14ac:dyDescent="0.2">
      <c r="C8083" s="293"/>
      <c r="D8083" s="280"/>
      <c r="E8083" s="280"/>
      <c r="F8083" s="280"/>
      <c r="G8083" s="293"/>
    </row>
    <row r="8084" spans="3:7" x14ac:dyDescent="0.2">
      <c r="C8084" s="293"/>
      <c r="D8084" s="280"/>
      <c r="E8084" s="280"/>
      <c r="F8084" s="280"/>
      <c r="G8084" s="293"/>
    </row>
    <row r="8085" spans="3:7" x14ac:dyDescent="0.2">
      <c r="C8085" s="293"/>
      <c r="D8085" s="280"/>
      <c r="E8085" s="280"/>
      <c r="F8085" s="280"/>
      <c r="G8085" s="293"/>
    </row>
    <row r="8086" spans="3:7" x14ac:dyDescent="0.2">
      <c r="C8086" s="293"/>
      <c r="D8086" s="280"/>
      <c r="E8086" s="280"/>
      <c r="F8086" s="280"/>
      <c r="G8086" s="293"/>
    </row>
    <row r="8087" spans="3:7" x14ac:dyDescent="0.2">
      <c r="C8087" s="293"/>
      <c r="D8087" s="280"/>
      <c r="E8087" s="280"/>
      <c r="F8087" s="280"/>
      <c r="G8087" s="293"/>
    </row>
    <row r="8088" spans="3:7" x14ac:dyDescent="0.2">
      <c r="C8088" s="293"/>
      <c r="D8088" s="280"/>
      <c r="E8088" s="280"/>
      <c r="F8088" s="280"/>
      <c r="G8088" s="293"/>
    </row>
    <row r="8089" spans="3:7" x14ac:dyDescent="0.2">
      <c r="C8089" s="293"/>
      <c r="D8089" s="280"/>
      <c r="E8089" s="280"/>
      <c r="F8089" s="280"/>
      <c r="G8089" s="293"/>
    </row>
    <row r="8090" spans="3:7" x14ac:dyDescent="0.2">
      <c r="C8090" s="293"/>
      <c r="D8090" s="280"/>
      <c r="E8090" s="280"/>
      <c r="F8090" s="280"/>
      <c r="G8090" s="293"/>
    </row>
    <row r="8091" spans="3:7" x14ac:dyDescent="0.2">
      <c r="C8091" s="293"/>
      <c r="D8091" s="280"/>
      <c r="E8091" s="280"/>
      <c r="F8091" s="280"/>
      <c r="G8091" s="293"/>
    </row>
    <row r="8092" spans="3:7" x14ac:dyDescent="0.2">
      <c r="C8092" s="293"/>
      <c r="D8092" s="280"/>
      <c r="E8092" s="280"/>
      <c r="F8092" s="280"/>
      <c r="G8092" s="293"/>
    </row>
    <row r="8093" spans="3:7" x14ac:dyDescent="0.2">
      <c r="C8093" s="293"/>
      <c r="D8093" s="280"/>
      <c r="E8093" s="280"/>
      <c r="F8093" s="280"/>
      <c r="G8093" s="293"/>
    </row>
    <row r="8094" spans="3:7" x14ac:dyDescent="0.2">
      <c r="C8094" s="293"/>
      <c r="D8094" s="280"/>
      <c r="E8094" s="280"/>
      <c r="F8094" s="280"/>
      <c r="G8094" s="293"/>
    </row>
    <row r="8095" spans="3:7" x14ac:dyDescent="0.2">
      <c r="C8095" s="293"/>
      <c r="D8095" s="280"/>
      <c r="E8095" s="280"/>
      <c r="F8095" s="280"/>
      <c r="G8095" s="293"/>
    </row>
    <row r="8096" spans="3:7" x14ac:dyDescent="0.2">
      <c r="C8096" s="293"/>
      <c r="D8096" s="280"/>
      <c r="E8096" s="280"/>
      <c r="F8096" s="280"/>
      <c r="G8096" s="293"/>
    </row>
    <row r="8097" spans="3:7" x14ac:dyDescent="0.2">
      <c r="C8097" s="293"/>
      <c r="D8097" s="280"/>
      <c r="E8097" s="280"/>
      <c r="F8097" s="280"/>
      <c r="G8097" s="293"/>
    </row>
    <row r="8098" spans="3:7" x14ac:dyDescent="0.2">
      <c r="C8098" s="293"/>
      <c r="D8098" s="280"/>
      <c r="E8098" s="280"/>
      <c r="F8098" s="280"/>
      <c r="G8098" s="293"/>
    </row>
    <row r="8099" spans="3:7" x14ac:dyDescent="0.2">
      <c r="C8099" s="293"/>
      <c r="D8099" s="280"/>
      <c r="E8099" s="280"/>
      <c r="F8099" s="280"/>
      <c r="G8099" s="293"/>
    </row>
    <row r="8100" spans="3:7" x14ac:dyDescent="0.2">
      <c r="C8100" s="293"/>
      <c r="D8100" s="280"/>
      <c r="E8100" s="280"/>
      <c r="F8100" s="280"/>
      <c r="G8100" s="293"/>
    </row>
    <row r="8101" spans="3:7" x14ac:dyDescent="0.2">
      <c r="C8101" s="293"/>
      <c r="D8101" s="280"/>
      <c r="E8101" s="280"/>
      <c r="F8101" s="280"/>
      <c r="G8101" s="293"/>
    </row>
    <row r="8102" spans="3:7" x14ac:dyDescent="0.2">
      <c r="C8102" s="293"/>
      <c r="D8102" s="280"/>
      <c r="E8102" s="280"/>
      <c r="F8102" s="280"/>
      <c r="G8102" s="293"/>
    </row>
    <row r="8103" spans="3:7" x14ac:dyDescent="0.2">
      <c r="C8103" s="293"/>
      <c r="D8103" s="280"/>
      <c r="E8103" s="280"/>
      <c r="F8103" s="280"/>
      <c r="G8103" s="293"/>
    </row>
    <row r="8104" spans="3:7" x14ac:dyDescent="0.2">
      <c r="C8104" s="293"/>
      <c r="D8104" s="280"/>
      <c r="E8104" s="280"/>
      <c r="F8104" s="280"/>
      <c r="G8104" s="293"/>
    </row>
    <row r="8105" spans="3:7" x14ac:dyDescent="0.2">
      <c r="C8105" s="293"/>
      <c r="D8105" s="280"/>
      <c r="E8105" s="280"/>
      <c r="F8105" s="280"/>
      <c r="G8105" s="293"/>
    </row>
    <row r="8106" spans="3:7" x14ac:dyDescent="0.2">
      <c r="C8106" s="293"/>
      <c r="D8106" s="280"/>
      <c r="E8106" s="280"/>
      <c r="F8106" s="280"/>
      <c r="G8106" s="293"/>
    </row>
    <row r="8107" spans="3:7" x14ac:dyDescent="0.2">
      <c r="C8107" s="293"/>
      <c r="D8107" s="280"/>
      <c r="E8107" s="280"/>
      <c r="F8107" s="280"/>
      <c r="G8107" s="293"/>
    </row>
    <row r="8108" spans="3:7" x14ac:dyDescent="0.2">
      <c r="C8108" s="293"/>
      <c r="D8108" s="280"/>
      <c r="E8108" s="280"/>
      <c r="F8108" s="280"/>
      <c r="G8108" s="293"/>
    </row>
    <row r="8109" spans="3:7" x14ac:dyDescent="0.2">
      <c r="C8109" s="293"/>
      <c r="D8109" s="280"/>
      <c r="E8109" s="280"/>
      <c r="F8109" s="280"/>
      <c r="G8109" s="293"/>
    </row>
    <row r="8110" spans="3:7" x14ac:dyDescent="0.2">
      <c r="C8110" s="293"/>
      <c r="D8110" s="280"/>
      <c r="E8110" s="280"/>
      <c r="F8110" s="280"/>
      <c r="G8110" s="293"/>
    </row>
    <row r="8111" spans="3:7" x14ac:dyDescent="0.2">
      <c r="C8111" s="293"/>
      <c r="D8111" s="280"/>
      <c r="E8111" s="280"/>
      <c r="F8111" s="280"/>
      <c r="G8111" s="293"/>
    </row>
    <row r="8112" spans="3:7" x14ac:dyDescent="0.2">
      <c r="C8112" s="293"/>
      <c r="D8112" s="280"/>
      <c r="E8112" s="280"/>
      <c r="F8112" s="280"/>
      <c r="G8112" s="293"/>
    </row>
    <row r="8113" spans="3:7" x14ac:dyDescent="0.2">
      <c r="C8113" s="293"/>
      <c r="D8113" s="280"/>
      <c r="E8113" s="280"/>
      <c r="F8113" s="280"/>
      <c r="G8113" s="293"/>
    </row>
    <row r="8114" spans="3:7" x14ac:dyDescent="0.2">
      <c r="C8114" s="293"/>
      <c r="D8114" s="280"/>
      <c r="E8114" s="280"/>
      <c r="F8114" s="280"/>
      <c r="G8114" s="293"/>
    </row>
    <row r="8115" spans="3:7" x14ac:dyDescent="0.2">
      <c r="C8115" s="293"/>
      <c r="D8115" s="280"/>
      <c r="E8115" s="280"/>
      <c r="F8115" s="280"/>
      <c r="G8115" s="293"/>
    </row>
    <row r="8116" spans="3:7" x14ac:dyDescent="0.2">
      <c r="C8116" s="293"/>
      <c r="D8116" s="280"/>
      <c r="E8116" s="280"/>
      <c r="F8116" s="280"/>
      <c r="G8116" s="293"/>
    </row>
    <row r="8117" spans="3:7" x14ac:dyDescent="0.2">
      <c r="C8117" s="293"/>
      <c r="D8117" s="280"/>
      <c r="E8117" s="280"/>
      <c r="F8117" s="280"/>
      <c r="G8117" s="293"/>
    </row>
    <row r="8118" spans="3:7" x14ac:dyDescent="0.2">
      <c r="C8118" s="293"/>
      <c r="D8118" s="280"/>
      <c r="E8118" s="280"/>
      <c r="F8118" s="280"/>
      <c r="G8118" s="293"/>
    </row>
    <row r="8119" spans="3:7" x14ac:dyDescent="0.2">
      <c r="C8119" s="293"/>
      <c r="D8119" s="280"/>
      <c r="E8119" s="280"/>
      <c r="F8119" s="280"/>
      <c r="G8119" s="293"/>
    </row>
    <row r="8120" spans="3:7" x14ac:dyDescent="0.2">
      <c r="C8120" s="293"/>
      <c r="D8120" s="280"/>
      <c r="E8120" s="280"/>
      <c r="F8120" s="280"/>
      <c r="G8120" s="293"/>
    </row>
    <row r="8121" spans="3:7" x14ac:dyDescent="0.2">
      <c r="C8121" s="293"/>
      <c r="D8121" s="280"/>
      <c r="E8121" s="280"/>
      <c r="F8121" s="280"/>
      <c r="G8121" s="293"/>
    </row>
    <row r="8122" spans="3:7" x14ac:dyDescent="0.2">
      <c r="C8122" s="293"/>
      <c r="D8122" s="280"/>
      <c r="E8122" s="280"/>
      <c r="F8122" s="280"/>
      <c r="G8122" s="293"/>
    </row>
    <row r="8123" spans="3:7" x14ac:dyDescent="0.2">
      <c r="C8123" s="293"/>
      <c r="D8123" s="280"/>
      <c r="E8123" s="280"/>
      <c r="F8123" s="280"/>
      <c r="G8123" s="293"/>
    </row>
    <row r="8124" spans="3:7" x14ac:dyDescent="0.2">
      <c r="C8124" s="293"/>
      <c r="D8124" s="280"/>
      <c r="E8124" s="280"/>
      <c r="F8124" s="280"/>
      <c r="G8124" s="293"/>
    </row>
    <row r="8125" spans="3:7" x14ac:dyDescent="0.2">
      <c r="C8125" s="293"/>
      <c r="D8125" s="280"/>
      <c r="E8125" s="280"/>
      <c r="F8125" s="280"/>
      <c r="G8125" s="293"/>
    </row>
    <row r="8126" spans="3:7" x14ac:dyDescent="0.2">
      <c r="C8126" s="293"/>
      <c r="D8126" s="280"/>
      <c r="E8126" s="280"/>
      <c r="F8126" s="280"/>
      <c r="G8126" s="293"/>
    </row>
    <row r="8127" spans="3:7" x14ac:dyDescent="0.2">
      <c r="C8127" s="293"/>
      <c r="D8127" s="280"/>
      <c r="E8127" s="280"/>
      <c r="F8127" s="280"/>
      <c r="G8127" s="293"/>
    </row>
    <row r="8128" spans="3:7" x14ac:dyDescent="0.2">
      <c r="C8128" s="293"/>
      <c r="D8128" s="280"/>
      <c r="E8128" s="280"/>
      <c r="F8128" s="280"/>
      <c r="G8128" s="293"/>
    </row>
    <row r="8129" spans="3:7" x14ac:dyDescent="0.2">
      <c r="C8129" s="293"/>
      <c r="D8129" s="280"/>
      <c r="E8129" s="280"/>
      <c r="F8129" s="280"/>
      <c r="G8129" s="293"/>
    </row>
    <row r="8130" spans="3:7" x14ac:dyDescent="0.2">
      <c r="C8130" s="293"/>
      <c r="D8130" s="280"/>
      <c r="E8130" s="280"/>
      <c r="F8130" s="280"/>
      <c r="G8130" s="293"/>
    </row>
    <row r="8131" spans="3:7" x14ac:dyDescent="0.2">
      <c r="C8131" s="293"/>
      <c r="D8131" s="280"/>
      <c r="E8131" s="280"/>
      <c r="F8131" s="280"/>
      <c r="G8131" s="293"/>
    </row>
    <row r="8132" spans="3:7" x14ac:dyDescent="0.2">
      <c r="C8132" s="293"/>
      <c r="D8132" s="280"/>
      <c r="E8132" s="280"/>
      <c r="F8132" s="280"/>
      <c r="G8132" s="293"/>
    </row>
    <row r="8133" spans="3:7" x14ac:dyDescent="0.2">
      <c r="C8133" s="293"/>
      <c r="D8133" s="280"/>
      <c r="E8133" s="280"/>
      <c r="F8133" s="280"/>
      <c r="G8133" s="293"/>
    </row>
    <row r="8134" spans="3:7" x14ac:dyDescent="0.2">
      <c r="C8134" s="293"/>
      <c r="D8134" s="280"/>
      <c r="E8134" s="280"/>
      <c r="F8134" s="280"/>
      <c r="G8134" s="293"/>
    </row>
    <row r="8135" spans="3:7" x14ac:dyDescent="0.2">
      <c r="C8135" s="293"/>
      <c r="D8135" s="280"/>
      <c r="E8135" s="280"/>
      <c r="F8135" s="280"/>
      <c r="G8135" s="293"/>
    </row>
    <row r="8136" spans="3:7" x14ac:dyDescent="0.2">
      <c r="C8136" s="293"/>
      <c r="D8136" s="280"/>
      <c r="E8136" s="280"/>
      <c r="F8136" s="280"/>
      <c r="G8136" s="293"/>
    </row>
    <row r="8137" spans="3:7" x14ac:dyDescent="0.2">
      <c r="C8137" s="293"/>
      <c r="D8137" s="280"/>
      <c r="E8137" s="280"/>
      <c r="F8137" s="280"/>
      <c r="G8137" s="293"/>
    </row>
    <row r="8138" spans="3:7" x14ac:dyDescent="0.2">
      <c r="C8138" s="293"/>
      <c r="D8138" s="280"/>
      <c r="E8138" s="280"/>
      <c r="F8138" s="280"/>
      <c r="G8138" s="293"/>
    </row>
    <row r="8139" spans="3:7" x14ac:dyDescent="0.2">
      <c r="C8139" s="293"/>
      <c r="D8139" s="280"/>
      <c r="E8139" s="280"/>
      <c r="F8139" s="280"/>
      <c r="G8139" s="293"/>
    </row>
    <row r="8140" spans="3:7" x14ac:dyDescent="0.2">
      <c r="C8140" s="293"/>
      <c r="D8140" s="280"/>
      <c r="E8140" s="280"/>
      <c r="F8140" s="280"/>
      <c r="G8140" s="293"/>
    </row>
    <row r="8141" spans="3:7" x14ac:dyDescent="0.2">
      <c r="C8141" s="293"/>
      <c r="D8141" s="280"/>
      <c r="E8141" s="280"/>
      <c r="F8141" s="280"/>
      <c r="G8141" s="293"/>
    </row>
    <row r="8142" spans="3:7" x14ac:dyDescent="0.2">
      <c r="C8142" s="293"/>
      <c r="D8142" s="280"/>
      <c r="E8142" s="280"/>
      <c r="F8142" s="280"/>
      <c r="G8142" s="293"/>
    </row>
    <row r="8143" spans="3:7" x14ac:dyDescent="0.2">
      <c r="C8143" s="293"/>
      <c r="D8143" s="280"/>
      <c r="E8143" s="280"/>
      <c r="F8143" s="280"/>
      <c r="G8143" s="293"/>
    </row>
    <row r="8144" spans="3:7" x14ac:dyDescent="0.2">
      <c r="C8144" s="293"/>
      <c r="D8144" s="280"/>
      <c r="E8144" s="280"/>
      <c r="F8144" s="280"/>
      <c r="G8144" s="293"/>
    </row>
    <row r="8145" spans="3:7" x14ac:dyDescent="0.2">
      <c r="C8145" s="293"/>
      <c r="D8145" s="280"/>
      <c r="E8145" s="280"/>
      <c r="F8145" s="280"/>
      <c r="G8145" s="293"/>
    </row>
    <row r="8146" spans="3:7" x14ac:dyDescent="0.2">
      <c r="C8146" s="293"/>
      <c r="D8146" s="280"/>
      <c r="E8146" s="280"/>
      <c r="F8146" s="280"/>
      <c r="G8146" s="293"/>
    </row>
    <row r="8147" spans="3:7" x14ac:dyDescent="0.2">
      <c r="C8147" s="293"/>
      <c r="D8147" s="280"/>
      <c r="E8147" s="280"/>
      <c r="F8147" s="280"/>
      <c r="G8147" s="293"/>
    </row>
    <row r="8148" spans="3:7" x14ac:dyDescent="0.2">
      <c r="C8148" s="293"/>
      <c r="D8148" s="280"/>
      <c r="E8148" s="280"/>
      <c r="F8148" s="280"/>
      <c r="G8148" s="293"/>
    </row>
    <row r="8149" spans="3:7" x14ac:dyDescent="0.2">
      <c r="C8149" s="293"/>
      <c r="D8149" s="280"/>
      <c r="E8149" s="280"/>
      <c r="F8149" s="280"/>
      <c r="G8149" s="293"/>
    </row>
    <row r="8150" spans="3:7" x14ac:dyDescent="0.2">
      <c r="C8150" s="293"/>
      <c r="D8150" s="280"/>
      <c r="E8150" s="280"/>
      <c r="F8150" s="280"/>
      <c r="G8150" s="293"/>
    </row>
    <row r="8151" spans="3:7" x14ac:dyDescent="0.2">
      <c r="C8151" s="293"/>
      <c r="D8151" s="280"/>
      <c r="E8151" s="280"/>
      <c r="F8151" s="280"/>
      <c r="G8151" s="293"/>
    </row>
    <row r="8152" spans="3:7" x14ac:dyDescent="0.2">
      <c r="C8152" s="293"/>
      <c r="D8152" s="280"/>
      <c r="E8152" s="280"/>
      <c r="F8152" s="280"/>
      <c r="G8152" s="293"/>
    </row>
    <row r="8153" spans="3:7" x14ac:dyDescent="0.2">
      <c r="C8153" s="293"/>
      <c r="D8153" s="280"/>
      <c r="E8153" s="280"/>
      <c r="F8153" s="280"/>
      <c r="G8153" s="293"/>
    </row>
    <row r="8154" spans="3:7" x14ac:dyDescent="0.2">
      <c r="C8154" s="293"/>
      <c r="D8154" s="280"/>
      <c r="E8154" s="280"/>
      <c r="F8154" s="280"/>
      <c r="G8154" s="293"/>
    </row>
    <row r="8155" spans="3:7" x14ac:dyDescent="0.2">
      <c r="C8155" s="293"/>
      <c r="D8155" s="280"/>
      <c r="E8155" s="280"/>
      <c r="F8155" s="280"/>
      <c r="G8155" s="293"/>
    </row>
    <row r="8156" spans="3:7" x14ac:dyDescent="0.2">
      <c r="C8156" s="293"/>
      <c r="D8156" s="280"/>
      <c r="E8156" s="280"/>
      <c r="F8156" s="280"/>
      <c r="G8156" s="293"/>
    </row>
    <row r="8157" spans="3:7" x14ac:dyDescent="0.2">
      <c r="C8157" s="293"/>
      <c r="D8157" s="280"/>
      <c r="E8157" s="280"/>
      <c r="F8157" s="280"/>
      <c r="G8157" s="293"/>
    </row>
    <row r="8158" spans="3:7" x14ac:dyDescent="0.2">
      <c r="C8158" s="293"/>
      <c r="D8158" s="280"/>
      <c r="E8158" s="280"/>
      <c r="F8158" s="280"/>
      <c r="G8158" s="293"/>
    </row>
    <row r="8159" spans="3:7" x14ac:dyDescent="0.2">
      <c r="C8159" s="293"/>
      <c r="D8159" s="280"/>
      <c r="E8159" s="280"/>
      <c r="F8159" s="280"/>
      <c r="G8159" s="293"/>
    </row>
    <row r="8160" spans="3:7" x14ac:dyDescent="0.2">
      <c r="C8160" s="293"/>
      <c r="D8160" s="280"/>
      <c r="E8160" s="280"/>
      <c r="F8160" s="280"/>
      <c r="G8160" s="293"/>
    </row>
    <row r="8161" spans="3:7" x14ac:dyDescent="0.2">
      <c r="C8161" s="293"/>
      <c r="D8161" s="280"/>
      <c r="E8161" s="280"/>
      <c r="F8161" s="280"/>
      <c r="G8161" s="293"/>
    </row>
    <row r="8162" spans="3:7" x14ac:dyDescent="0.2">
      <c r="C8162" s="293"/>
      <c r="D8162" s="280"/>
      <c r="E8162" s="280"/>
      <c r="F8162" s="280"/>
      <c r="G8162" s="293"/>
    </row>
    <row r="8163" spans="3:7" x14ac:dyDescent="0.2">
      <c r="C8163" s="293"/>
      <c r="D8163" s="280"/>
      <c r="E8163" s="280"/>
      <c r="F8163" s="280"/>
      <c r="G8163" s="293"/>
    </row>
    <row r="8164" spans="3:7" x14ac:dyDescent="0.2">
      <c r="C8164" s="293"/>
      <c r="D8164" s="280"/>
      <c r="E8164" s="280"/>
      <c r="F8164" s="280"/>
      <c r="G8164" s="293"/>
    </row>
    <row r="8165" spans="3:7" x14ac:dyDescent="0.2">
      <c r="C8165" s="293"/>
      <c r="D8165" s="280"/>
      <c r="E8165" s="280"/>
      <c r="F8165" s="280"/>
      <c r="G8165" s="293"/>
    </row>
    <row r="8166" spans="3:7" x14ac:dyDescent="0.2">
      <c r="C8166" s="293"/>
      <c r="D8166" s="280"/>
      <c r="E8166" s="280"/>
      <c r="F8166" s="280"/>
      <c r="G8166" s="293"/>
    </row>
    <row r="8167" spans="3:7" x14ac:dyDescent="0.2">
      <c r="C8167" s="293"/>
      <c r="D8167" s="280"/>
      <c r="E8167" s="280"/>
      <c r="F8167" s="280"/>
      <c r="G8167" s="293"/>
    </row>
    <row r="8168" spans="3:7" x14ac:dyDescent="0.2">
      <c r="C8168" s="293"/>
      <c r="D8168" s="280"/>
      <c r="E8168" s="280"/>
      <c r="F8168" s="280"/>
      <c r="G8168" s="293"/>
    </row>
    <row r="8169" spans="3:7" x14ac:dyDescent="0.2">
      <c r="C8169" s="293"/>
      <c r="D8169" s="280"/>
      <c r="E8169" s="280"/>
      <c r="F8169" s="280"/>
      <c r="G8169" s="293"/>
    </row>
    <row r="8170" spans="3:7" x14ac:dyDescent="0.2">
      <c r="C8170" s="293"/>
      <c r="D8170" s="280"/>
      <c r="E8170" s="280"/>
      <c r="F8170" s="280"/>
      <c r="G8170" s="293"/>
    </row>
    <row r="8171" spans="3:7" x14ac:dyDescent="0.2">
      <c r="C8171" s="293"/>
      <c r="D8171" s="280"/>
      <c r="E8171" s="280"/>
      <c r="F8171" s="280"/>
      <c r="G8171" s="293"/>
    </row>
    <row r="8172" spans="3:7" x14ac:dyDescent="0.2">
      <c r="C8172" s="293"/>
      <c r="D8172" s="280"/>
      <c r="E8172" s="280"/>
      <c r="F8172" s="280"/>
      <c r="G8172" s="293"/>
    </row>
    <row r="8173" spans="3:7" x14ac:dyDescent="0.2">
      <c r="C8173" s="293"/>
      <c r="D8173" s="280"/>
      <c r="E8173" s="280"/>
      <c r="F8173" s="280"/>
      <c r="G8173" s="293"/>
    </row>
    <row r="8174" spans="3:7" x14ac:dyDescent="0.2">
      <c r="C8174" s="293"/>
      <c r="D8174" s="280"/>
      <c r="E8174" s="280"/>
      <c r="F8174" s="280"/>
      <c r="G8174" s="293"/>
    </row>
    <row r="8175" spans="3:7" x14ac:dyDescent="0.2">
      <c r="C8175" s="293"/>
      <c r="D8175" s="280"/>
      <c r="E8175" s="280"/>
      <c r="F8175" s="280"/>
      <c r="G8175" s="293"/>
    </row>
    <row r="8176" spans="3:7" x14ac:dyDescent="0.2">
      <c r="C8176" s="293"/>
      <c r="D8176" s="280"/>
      <c r="E8176" s="280"/>
      <c r="F8176" s="280"/>
      <c r="G8176" s="293"/>
    </row>
    <row r="8177" spans="3:7" x14ac:dyDescent="0.2">
      <c r="C8177" s="293"/>
      <c r="D8177" s="280"/>
      <c r="E8177" s="280"/>
      <c r="F8177" s="280"/>
      <c r="G8177" s="293"/>
    </row>
    <row r="8178" spans="3:7" x14ac:dyDescent="0.2">
      <c r="C8178" s="293"/>
      <c r="D8178" s="280"/>
      <c r="E8178" s="280"/>
      <c r="F8178" s="280"/>
      <c r="G8178" s="293"/>
    </row>
    <row r="8179" spans="3:7" x14ac:dyDescent="0.2">
      <c r="C8179" s="293"/>
      <c r="D8179" s="280"/>
      <c r="E8179" s="280"/>
      <c r="F8179" s="280"/>
      <c r="G8179" s="293"/>
    </row>
    <row r="8180" spans="3:7" x14ac:dyDescent="0.2">
      <c r="C8180" s="293"/>
      <c r="D8180" s="280"/>
      <c r="E8180" s="280"/>
      <c r="F8180" s="280"/>
      <c r="G8180" s="293"/>
    </row>
    <row r="8181" spans="3:7" x14ac:dyDescent="0.2">
      <c r="C8181" s="293"/>
      <c r="D8181" s="280"/>
      <c r="E8181" s="280"/>
      <c r="F8181" s="280"/>
      <c r="G8181" s="293"/>
    </row>
    <row r="8182" spans="3:7" x14ac:dyDescent="0.2">
      <c r="C8182" s="293"/>
      <c r="D8182" s="280"/>
      <c r="E8182" s="280"/>
      <c r="F8182" s="280"/>
      <c r="G8182" s="293"/>
    </row>
    <row r="8183" spans="3:7" x14ac:dyDescent="0.2">
      <c r="C8183" s="293"/>
      <c r="D8183" s="280"/>
      <c r="E8183" s="280"/>
      <c r="F8183" s="280"/>
      <c r="G8183" s="293"/>
    </row>
    <row r="8184" spans="3:7" x14ac:dyDescent="0.2">
      <c r="C8184" s="293"/>
      <c r="D8184" s="280"/>
      <c r="E8184" s="280"/>
      <c r="F8184" s="280"/>
      <c r="G8184" s="293"/>
    </row>
    <row r="8185" spans="3:7" x14ac:dyDescent="0.2">
      <c r="C8185" s="293"/>
      <c r="D8185" s="280"/>
      <c r="E8185" s="280"/>
      <c r="F8185" s="280"/>
      <c r="G8185" s="293"/>
    </row>
    <row r="8186" spans="3:7" x14ac:dyDescent="0.2">
      <c r="C8186" s="293"/>
      <c r="D8186" s="280"/>
      <c r="E8186" s="280"/>
      <c r="F8186" s="280"/>
      <c r="G8186" s="293"/>
    </row>
    <row r="8187" spans="3:7" x14ac:dyDescent="0.2">
      <c r="C8187" s="293"/>
      <c r="D8187" s="280"/>
      <c r="E8187" s="280"/>
      <c r="F8187" s="280"/>
      <c r="G8187" s="293"/>
    </row>
    <row r="8188" spans="3:7" x14ac:dyDescent="0.2">
      <c r="C8188" s="293"/>
      <c r="D8188" s="280"/>
      <c r="E8188" s="280"/>
      <c r="F8188" s="280"/>
      <c r="G8188" s="293"/>
    </row>
    <row r="8189" spans="3:7" x14ac:dyDescent="0.2">
      <c r="C8189" s="293"/>
      <c r="D8189" s="280"/>
      <c r="E8189" s="280"/>
      <c r="F8189" s="280"/>
      <c r="G8189" s="293"/>
    </row>
    <row r="8190" spans="3:7" x14ac:dyDescent="0.2">
      <c r="C8190" s="293"/>
      <c r="D8190" s="280"/>
      <c r="E8190" s="280"/>
      <c r="F8190" s="280"/>
      <c r="G8190" s="293"/>
    </row>
    <row r="8191" spans="3:7" x14ac:dyDescent="0.2">
      <c r="C8191" s="293"/>
      <c r="D8191" s="280"/>
      <c r="E8191" s="280"/>
      <c r="F8191" s="280"/>
      <c r="G8191" s="293"/>
    </row>
    <row r="8192" spans="3:7" x14ac:dyDescent="0.2">
      <c r="C8192" s="293"/>
      <c r="D8192" s="280"/>
      <c r="E8192" s="280"/>
      <c r="F8192" s="280"/>
      <c r="G8192" s="293"/>
    </row>
    <row r="8193" spans="3:7" x14ac:dyDescent="0.2">
      <c r="C8193" s="293"/>
      <c r="D8193" s="280"/>
      <c r="E8193" s="280"/>
      <c r="F8193" s="280"/>
      <c r="G8193" s="293"/>
    </row>
    <row r="8194" spans="3:7" x14ac:dyDescent="0.2">
      <c r="C8194" s="293"/>
      <c r="D8194" s="280"/>
      <c r="E8194" s="280"/>
      <c r="F8194" s="280"/>
      <c r="G8194" s="293"/>
    </row>
    <row r="8195" spans="3:7" x14ac:dyDescent="0.2">
      <c r="C8195" s="293"/>
      <c r="D8195" s="280"/>
      <c r="E8195" s="280"/>
      <c r="F8195" s="280"/>
      <c r="G8195" s="293"/>
    </row>
    <row r="8196" spans="3:7" x14ac:dyDescent="0.2">
      <c r="C8196" s="293"/>
      <c r="D8196" s="280"/>
      <c r="E8196" s="280"/>
      <c r="F8196" s="280"/>
      <c r="G8196" s="293"/>
    </row>
    <row r="8197" spans="3:7" x14ac:dyDescent="0.2">
      <c r="C8197" s="293"/>
      <c r="D8197" s="280"/>
      <c r="E8197" s="280"/>
      <c r="F8197" s="280"/>
      <c r="G8197" s="293"/>
    </row>
    <row r="8198" spans="3:7" x14ac:dyDescent="0.2">
      <c r="C8198" s="293"/>
      <c r="D8198" s="280"/>
      <c r="E8198" s="280"/>
      <c r="F8198" s="280"/>
      <c r="G8198" s="293"/>
    </row>
    <row r="8199" spans="3:7" x14ac:dyDescent="0.2">
      <c r="C8199" s="293"/>
      <c r="D8199" s="280"/>
      <c r="E8199" s="280"/>
      <c r="F8199" s="280"/>
      <c r="G8199" s="293"/>
    </row>
    <row r="8200" spans="3:7" x14ac:dyDescent="0.2">
      <c r="C8200" s="293"/>
      <c r="D8200" s="280"/>
      <c r="E8200" s="280"/>
      <c r="F8200" s="280"/>
      <c r="G8200" s="293"/>
    </row>
    <row r="8201" spans="3:7" x14ac:dyDescent="0.2">
      <c r="C8201" s="293"/>
      <c r="D8201" s="280"/>
      <c r="E8201" s="280"/>
      <c r="F8201" s="280"/>
      <c r="G8201" s="293"/>
    </row>
    <row r="8202" spans="3:7" x14ac:dyDescent="0.2">
      <c r="C8202" s="293"/>
      <c r="D8202" s="280"/>
      <c r="E8202" s="280"/>
      <c r="F8202" s="280"/>
      <c r="G8202" s="293"/>
    </row>
    <row r="8203" spans="3:7" x14ac:dyDescent="0.2">
      <c r="C8203" s="293"/>
      <c r="D8203" s="280"/>
      <c r="E8203" s="280"/>
      <c r="F8203" s="280"/>
      <c r="G8203" s="293"/>
    </row>
    <row r="8204" spans="3:7" x14ac:dyDescent="0.2">
      <c r="C8204" s="293"/>
      <c r="D8204" s="280"/>
      <c r="E8204" s="280"/>
      <c r="F8204" s="280"/>
      <c r="G8204" s="293"/>
    </row>
    <row r="8205" spans="3:7" x14ac:dyDescent="0.2">
      <c r="C8205" s="293"/>
      <c r="D8205" s="280"/>
      <c r="E8205" s="280"/>
      <c r="F8205" s="280"/>
      <c r="G8205" s="293"/>
    </row>
    <row r="8206" spans="3:7" x14ac:dyDescent="0.2">
      <c r="C8206" s="293"/>
      <c r="D8206" s="280"/>
      <c r="E8206" s="280"/>
      <c r="F8206" s="280"/>
      <c r="G8206" s="293"/>
    </row>
    <row r="8207" spans="3:7" x14ac:dyDescent="0.2">
      <c r="C8207" s="293"/>
      <c r="D8207" s="280"/>
      <c r="E8207" s="280"/>
      <c r="F8207" s="280"/>
      <c r="G8207" s="293"/>
    </row>
    <row r="8208" spans="3:7" x14ac:dyDescent="0.2">
      <c r="C8208" s="293"/>
      <c r="D8208" s="280"/>
      <c r="E8208" s="280"/>
      <c r="F8208" s="280"/>
      <c r="G8208" s="293"/>
    </row>
    <row r="8209" spans="3:7" x14ac:dyDescent="0.2">
      <c r="C8209" s="293"/>
      <c r="D8209" s="280"/>
      <c r="E8209" s="280"/>
      <c r="F8209" s="280"/>
      <c r="G8209" s="293"/>
    </row>
    <row r="8210" spans="3:7" x14ac:dyDescent="0.2">
      <c r="C8210" s="293"/>
      <c r="D8210" s="280"/>
      <c r="E8210" s="280"/>
      <c r="F8210" s="280"/>
      <c r="G8210" s="293"/>
    </row>
    <row r="8211" spans="3:7" x14ac:dyDescent="0.2">
      <c r="C8211" s="293"/>
      <c r="D8211" s="280"/>
      <c r="E8211" s="280"/>
      <c r="F8211" s="280"/>
      <c r="G8211" s="293"/>
    </row>
    <row r="8212" spans="3:7" x14ac:dyDescent="0.2">
      <c r="C8212" s="293"/>
      <c r="D8212" s="280"/>
      <c r="E8212" s="280"/>
      <c r="F8212" s="280"/>
      <c r="G8212" s="293"/>
    </row>
    <row r="8213" spans="3:7" x14ac:dyDescent="0.2">
      <c r="C8213" s="293"/>
      <c r="D8213" s="280"/>
      <c r="E8213" s="280"/>
      <c r="F8213" s="280"/>
      <c r="G8213" s="293"/>
    </row>
    <row r="8214" spans="3:7" x14ac:dyDescent="0.2">
      <c r="C8214" s="293"/>
      <c r="D8214" s="280"/>
      <c r="E8214" s="280"/>
      <c r="F8214" s="280"/>
      <c r="G8214" s="293"/>
    </row>
    <row r="8215" spans="3:7" x14ac:dyDescent="0.2">
      <c r="C8215" s="293"/>
      <c r="D8215" s="280"/>
      <c r="E8215" s="280"/>
      <c r="F8215" s="280"/>
      <c r="G8215" s="293"/>
    </row>
    <row r="8216" spans="3:7" x14ac:dyDescent="0.2">
      <c r="C8216" s="293"/>
      <c r="D8216" s="280"/>
      <c r="E8216" s="280"/>
      <c r="F8216" s="280"/>
      <c r="G8216" s="293"/>
    </row>
    <row r="8217" spans="3:7" x14ac:dyDescent="0.2">
      <c r="C8217" s="293"/>
      <c r="D8217" s="280"/>
      <c r="E8217" s="280"/>
      <c r="F8217" s="280"/>
      <c r="G8217" s="293"/>
    </row>
    <row r="8218" spans="3:7" x14ac:dyDescent="0.2">
      <c r="C8218" s="293"/>
      <c r="D8218" s="280"/>
      <c r="E8218" s="280"/>
      <c r="F8218" s="280"/>
      <c r="G8218" s="293"/>
    </row>
    <row r="8219" spans="3:7" x14ac:dyDescent="0.2">
      <c r="C8219" s="293"/>
      <c r="D8219" s="280"/>
      <c r="E8219" s="280"/>
      <c r="F8219" s="280"/>
      <c r="G8219" s="293"/>
    </row>
    <row r="8220" spans="3:7" x14ac:dyDescent="0.2">
      <c r="C8220" s="293"/>
      <c r="D8220" s="280"/>
      <c r="E8220" s="280"/>
      <c r="F8220" s="280"/>
      <c r="G8220" s="293"/>
    </row>
    <row r="8221" spans="3:7" x14ac:dyDescent="0.2">
      <c r="C8221" s="293"/>
      <c r="D8221" s="280"/>
      <c r="E8221" s="280"/>
      <c r="F8221" s="280"/>
      <c r="G8221" s="293"/>
    </row>
    <row r="8222" spans="3:7" x14ac:dyDescent="0.2">
      <c r="C8222" s="293"/>
      <c r="D8222" s="280"/>
      <c r="E8222" s="280"/>
      <c r="F8222" s="280"/>
      <c r="G8222" s="293"/>
    </row>
    <row r="8223" spans="3:7" x14ac:dyDescent="0.2">
      <c r="C8223" s="293"/>
      <c r="D8223" s="280"/>
      <c r="E8223" s="280"/>
      <c r="F8223" s="280"/>
      <c r="G8223" s="293"/>
    </row>
    <row r="8224" spans="3:7" x14ac:dyDescent="0.2">
      <c r="C8224" s="293"/>
      <c r="D8224" s="280"/>
      <c r="E8224" s="280"/>
      <c r="F8224" s="280"/>
      <c r="G8224" s="293"/>
    </row>
    <row r="8225" spans="3:7" x14ac:dyDescent="0.2">
      <c r="C8225" s="293"/>
      <c r="D8225" s="280"/>
      <c r="E8225" s="280"/>
      <c r="F8225" s="280"/>
      <c r="G8225" s="293"/>
    </row>
    <row r="8226" spans="3:7" x14ac:dyDescent="0.2">
      <c r="C8226" s="293"/>
      <c r="D8226" s="280"/>
      <c r="E8226" s="280"/>
      <c r="F8226" s="280"/>
      <c r="G8226" s="293"/>
    </row>
    <row r="8227" spans="3:7" x14ac:dyDescent="0.2">
      <c r="C8227" s="293"/>
      <c r="D8227" s="280"/>
      <c r="E8227" s="280"/>
      <c r="F8227" s="280"/>
      <c r="G8227" s="293"/>
    </row>
    <row r="8228" spans="3:7" x14ac:dyDescent="0.2">
      <c r="C8228" s="293"/>
      <c r="D8228" s="280"/>
      <c r="E8228" s="280"/>
      <c r="F8228" s="280"/>
      <c r="G8228" s="293"/>
    </row>
    <row r="8229" spans="3:7" x14ac:dyDescent="0.2">
      <c r="C8229" s="293"/>
      <c r="D8229" s="280"/>
      <c r="E8229" s="280"/>
      <c r="F8229" s="280"/>
      <c r="G8229" s="293"/>
    </row>
    <row r="8230" spans="3:7" x14ac:dyDescent="0.2">
      <c r="C8230" s="293"/>
      <c r="D8230" s="280"/>
      <c r="E8230" s="280"/>
      <c r="F8230" s="280"/>
      <c r="G8230" s="293"/>
    </row>
    <row r="8231" spans="3:7" x14ac:dyDescent="0.2">
      <c r="C8231" s="293"/>
      <c r="D8231" s="280"/>
      <c r="E8231" s="280"/>
      <c r="F8231" s="280"/>
      <c r="G8231" s="293"/>
    </row>
    <row r="8232" spans="3:7" x14ac:dyDescent="0.2">
      <c r="C8232" s="293"/>
      <c r="D8232" s="280"/>
      <c r="E8232" s="280"/>
      <c r="F8232" s="280"/>
      <c r="G8232" s="293"/>
    </row>
    <row r="8233" spans="3:7" x14ac:dyDescent="0.2">
      <c r="C8233" s="293"/>
      <c r="D8233" s="280"/>
      <c r="E8233" s="280"/>
      <c r="F8233" s="280"/>
      <c r="G8233" s="293"/>
    </row>
    <row r="8234" spans="3:7" x14ac:dyDescent="0.2">
      <c r="C8234" s="293"/>
      <c r="D8234" s="280"/>
      <c r="E8234" s="280"/>
      <c r="F8234" s="280"/>
      <c r="G8234" s="293"/>
    </row>
    <row r="8235" spans="3:7" x14ac:dyDescent="0.2">
      <c r="C8235" s="293"/>
      <c r="D8235" s="280"/>
      <c r="E8235" s="280"/>
      <c r="F8235" s="280"/>
      <c r="G8235" s="293"/>
    </row>
    <row r="8236" spans="3:7" x14ac:dyDescent="0.2">
      <c r="C8236" s="293"/>
      <c r="D8236" s="280"/>
      <c r="E8236" s="280"/>
      <c r="F8236" s="280"/>
      <c r="G8236" s="293"/>
    </row>
    <row r="8237" spans="3:7" x14ac:dyDescent="0.2">
      <c r="C8237" s="293"/>
      <c r="D8237" s="280"/>
      <c r="E8237" s="280"/>
      <c r="F8237" s="280"/>
      <c r="G8237" s="293"/>
    </row>
    <row r="8238" spans="3:7" x14ac:dyDescent="0.2">
      <c r="C8238" s="293"/>
      <c r="D8238" s="280"/>
      <c r="E8238" s="280"/>
      <c r="F8238" s="280"/>
      <c r="G8238" s="293"/>
    </row>
    <row r="8239" spans="3:7" x14ac:dyDescent="0.2">
      <c r="C8239" s="293"/>
      <c r="D8239" s="280"/>
      <c r="E8239" s="280"/>
      <c r="F8239" s="280"/>
      <c r="G8239" s="293"/>
    </row>
    <row r="8240" spans="3:7" x14ac:dyDescent="0.2">
      <c r="C8240" s="293"/>
      <c r="D8240" s="280"/>
      <c r="E8240" s="280"/>
      <c r="F8240" s="280"/>
      <c r="G8240" s="293"/>
    </row>
    <row r="8241" spans="3:7" x14ac:dyDescent="0.2">
      <c r="C8241" s="293"/>
      <c r="D8241" s="280"/>
      <c r="E8241" s="280"/>
      <c r="F8241" s="280"/>
      <c r="G8241" s="293"/>
    </row>
    <row r="8242" spans="3:7" x14ac:dyDescent="0.2">
      <c r="C8242" s="293"/>
      <c r="D8242" s="280"/>
      <c r="E8242" s="280"/>
      <c r="F8242" s="280"/>
      <c r="G8242" s="293"/>
    </row>
    <row r="8243" spans="3:7" x14ac:dyDescent="0.2">
      <c r="C8243" s="293"/>
      <c r="D8243" s="280"/>
      <c r="E8243" s="280"/>
      <c r="F8243" s="280"/>
      <c r="G8243" s="293"/>
    </row>
    <row r="8244" spans="3:7" x14ac:dyDescent="0.2">
      <c r="C8244" s="293"/>
      <c r="D8244" s="280"/>
      <c r="E8244" s="280"/>
      <c r="F8244" s="280"/>
      <c r="G8244" s="293"/>
    </row>
    <row r="8245" spans="3:7" x14ac:dyDescent="0.2">
      <c r="C8245" s="293"/>
      <c r="D8245" s="280"/>
      <c r="E8245" s="280"/>
      <c r="F8245" s="280"/>
      <c r="G8245" s="293"/>
    </row>
    <row r="8246" spans="3:7" x14ac:dyDescent="0.2">
      <c r="C8246" s="293"/>
      <c r="D8246" s="280"/>
      <c r="E8246" s="280"/>
      <c r="F8246" s="280"/>
      <c r="G8246" s="293"/>
    </row>
    <row r="8247" spans="3:7" x14ac:dyDescent="0.2">
      <c r="C8247" s="293"/>
      <c r="D8247" s="280"/>
      <c r="E8247" s="280"/>
      <c r="F8247" s="280"/>
      <c r="G8247" s="293"/>
    </row>
    <row r="8248" spans="3:7" x14ac:dyDescent="0.2">
      <c r="C8248" s="293"/>
      <c r="D8248" s="280"/>
      <c r="E8248" s="280"/>
      <c r="F8248" s="280"/>
      <c r="G8248" s="293"/>
    </row>
    <row r="8249" spans="3:7" x14ac:dyDescent="0.2">
      <c r="C8249" s="293"/>
      <c r="D8249" s="280"/>
      <c r="E8249" s="280"/>
      <c r="F8249" s="280"/>
      <c r="G8249" s="293"/>
    </row>
    <row r="8250" spans="3:7" x14ac:dyDescent="0.2">
      <c r="C8250" s="293"/>
      <c r="D8250" s="280"/>
      <c r="E8250" s="280"/>
      <c r="F8250" s="280"/>
      <c r="G8250" s="293"/>
    </row>
    <row r="8251" spans="3:7" x14ac:dyDescent="0.2">
      <c r="C8251" s="293"/>
      <c r="D8251" s="280"/>
      <c r="E8251" s="280"/>
      <c r="F8251" s="280"/>
      <c r="G8251" s="293"/>
    </row>
    <row r="8252" spans="3:7" x14ac:dyDescent="0.2">
      <c r="C8252" s="293"/>
      <c r="D8252" s="280"/>
      <c r="E8252" s="280"/>
      <c r="F8252" s="280"/>
      <c r="G8252" s="293"/>
    </row>
    <row r="8253" spans="3:7" x14ac:dyDescent="0.2">
      <c r="C8253" s="293"/>
      <c r="D8253" s="280"/>
      <c r="E8253" s="280"/>
      <c r="F8253" s="280"/>
      <c r="G8253" s="293"/>
    </row>
    <row r="8254" spans="3:7" x14ac:dyDescent="0.2">
      <c r="C8254" s="293"/>
      <c r="D8254" s="280"/>
      <c r="E8254" s="280"/>
      <c r="F8254" s="280"/>
      <c r="G8254" s="293"/>
    </row>
    <row r="8255" spans="3:7" x14ac:dyDescent="0.2">
      <c r="C8255" s="293"/>
      <c r="D8255" s="280"/>
      <c r="E8255" s="280"/>
      <c r="F8255" s="280"/>
      <c r="G8255" s="293"/>
    </row>
    <row r="8256" spans="3:7" x14ac:dyDescent="0.2">
      <c r="C8256" s="293"/>
      <c r="D8256" s="280"/>
      <c r="E8256" s="280"/>
      <c r="F8256" s="280"/>
      <c r="G8256" s="293"/>
    </row>
    <row r="8257" spans="3:7" x14ac:dyDescent="0.2">
      <c r="C8257" s="293"/>
      <c r="D8257" s="280"/>
      <c r="E8257" s="280"/>
      <c r="F8257" s="280"/>
      <c r="G8257" s="293"/>
    </row>
    <row r="8258" spans="3:7" x14ac:dyDescent="0.2">
      <c r="C8258" s="293"/>
      <c r="D8258" s="280"/>
      <c r="E8258" s="280"/>
      <c r="F8258" s="280"/>
      <c r="G8258" s="293"/>
    </row>
    <row r="8259" spans="3:7" x14ac:dyDescent="0.2">
      <c r="C8259" s="293"/>
      <c r="D8259" s="280"/>
      <c r="E8259" s="280"/>
      <c r="F8259" s="280"/>
      <c r="G8259" s="293"/>
    </row>
    <row r="8260" spans="3:7" x14ac:dyDescent="0.2">
      <c r="C8260" s="293"/>
      <c r="D8260" s="280"/>
      <c r="E8260" s="280"/>
      <c r="F8260" s="280"/>
      <c r="G8260" s="293"/>
    </row>
    <row r="8261" spans="3:7" x14ac:dyDescent="0.2">
      <c r="C8261" s="293"/>
      <c r="D8261" s="280"/>
      <c r="E8261" s="280"/>
      <c r="F8261" s="280"/>
      <c r="G8261" s="293"/>
    </row>
    <row r="8262" spans="3:7" x14ac:dyDescent="0.2">
      <c r="C8262" s="293"/>
      <c r="D8262" s="280"/>
      <c r="E8262" s="280"/>
      <c r="F8262" s="280"/>
      <c r="G8262" s="293"/>
    </row>
    <row r="8263" spans="3:7" x14ac:dyDescent="0.2">
      <c r="C8263" s="293"/>
      <c r="D8263" s="280"/>
      <c r="E8263" s="280"/>
      <c r="F8263" s="280"/>
      <c r="G8263" s="293"/>
    </row>
    <row r="8264" spans="3:7" x14ac:dyDescent="0.2">
      <c r="C8264" s="293"/>
      <c r="D8264" s="280"/>
      <c r="E8264" s="280"/>
      <c r="F8264" s="280"/>
      <c r="G8264" s="293"/>
    </row>
    <row r="8265" spans="3:7" x14ac:dyDescent="0.2">
      <c r="C8265" s="293"/>
      <c r="D8265" s="280"/>
      <c r="E8265" s="280"/>
      <c r="F8265" s="280"/>
      <c r="G8265" s="293"/>
    </row>
    <row r="8266" spans="3:7" x14ac:dyDescent="0.2">
      <c r="C8266" s="293"/>
      <c r="D8266" s="280"/>
      <c r="E8266" s="280"/>
      <c r="F8266" s="280"/>
      <c r="G8266" s="293"/>
    </row>
    <row r="8267" spans="3:7" x14ac:dyDescent="0.2">
      <c r="C8267" s="293"/>
      <c r="D8267" s="280"/>
      <c r="E8267" s="280"/>
      <c r="F8267" s="280"/>
      <c r="G8267" s="293"/>
    </row>
    <row r="8268" spans="3:7" x14ac:dyDescent="0.2">
      <c r="C8268" s="293"/>
      <c r="D8268" s="280"/>
      <c r="E8268" s="280"/>
      <c r="F8268" s="280"/>
      <c r="G8268" s="293"/>
    </row>
    <row r="8269" spans="3:7" x14ac:dyDescent="0.2">
      <c r="C8269" s="293"/>
      <c r="D8269" s="280"/>
      <c r="E8269" s="280"/>
      <c r="F8269" s="280"/>
      <c r="G8269" s="293"/>
    </row>
    <row r="8270" spans="3:7" x14ac:dyDescent="0.2">
      <c r="C8270" s="293"/>
      <c r="D8270" s="280"/>
      <c r="E8270" s="280"/>
      <c r="F8270" s="280"/>
      <c r="G8270" s="293"/>
    </row>
    <row r="8271" spans="3:7" x14ac:dyDescent="0.2">
      <c r="C8271" s="293"/>
      <c r="D8271" s="280"/>
      <c r="E8271" s="280"/>
      <c r="F8271" s="280"/>
      <c r="G8271" s="293"/>
    </row>
    <row r="8272" spans="3:7" x14ac:dyDescent="0.2">
      <c r="C8272" s="293"/>
      <c r="D8272" s="280"/>
      <c r="E8272" s="280"/>
      <c r="F8272" s="280"/>
      <c r="G8272" s="293"/>
    </row>
    <row r="8273" spans="3:7" x14ac:dyDescent="0.2">
      <c r="C8273" s="293"/>
      <c r="D8273" s="280"/>
      <c r="E8273" s="280"/>
      <c r="F8273" s="280"/>
      <c r="G8273" s="293"/>
    </row>
    <row r="8274" spans="3:7" x14ac:dyDescent="0.2">
      <c r="C8274" s="293"/>
      <c r="D8274" s="280"/>
      <c r="E8274" s="280"/>
      <c r="F8274" s="280"/>
      <c r="G8274" s="293"/>
    </row>
    <row r="8275" spans="3:7" x14ac:dyDescent="0.2">
      <c r="C8275" s="293"/>
      <c r="D8275" s="280"/>
      <c r="E8275" s="280"/>
      <c r="F8275" s="280"/>
      <c r="G8275" s="293"/>
    </row>
    <row r="8276" spans="3:7" x14ac:dyDescent="0.2">
      <c r="C8276" s="293"/>
      <c r="D8276" s="280"/>
      <c r="E8276" s="280"/>
      <c r="F8276" s="280"/>
      <c r="G8276" s="293"/>
    </row>
    <row r="8277" spans="3:7" x14ac:dyDescent="0.2">
      <c r="C8277" s="293"/>
      <c r="D8277" s="280"/>
      <c r="E8277" s="280"/>
      <c r="F8277" s="280"/>
      <c r="G8277" s="293"/>
    </row>
    <row r="8278" spans="3:7" x14ac:dyDescent="0.2">
      <c r="C8278" s="293"/>
      <c r="D8278" s="280"/>
      <c r="E8278" s="280"/>
      <c r="F8278" s="280"/>
      <c r="G8278" s="293"/>
    </row>
    <row r="8279" spans="3:7" x14ac:dyDescent="0.2">
      <c r="C8279" s="293"/>
      <c r="D8279" s="280"/>
      <c r="E8279" s="280"/>
      <c r="F8279" s="280"/>
      <c r="G8279" s="293"/>
    </row>
    <row r="8280" spans="3:7" x14ac:dyDescent="0.2">
      <c r="C8280" s="293"/>
      <c r="D8280" s="280"/>
      <c r="E8280" s="280"/>
      <c r="F8280" s="280"/>
      <c r="G8280" s="293"/>
    </row>
    <row r="8281" spans="3:7" x14ac:dyDescent="0.2">
      <c r="C8281" s="293"/>
      <c r="D8281" s="280"/>
      <c r="E8281" s="280"/>
      <c r="F8281" s="280"/>
      <c r="G8281" s="293"/>
    </row>
    <row r="8282" spans="3:7" x14ac:dyDescent="0.2">
      <c r="C8282" s="293"/>
      <c r="D8282" s="280"/>
      <c r="E8282" s="280"/>
      <c r="F8282" s="280"/>
      <c r="G8282" s="293"/>
    </row>
    <row r="8283" spans="3:7" x14ac:dyDescent="0.2">
      <c r="C8283" s="293"/>
      <c r="D8283" s="280"/>
      <c r="E8283" s="280"/>
      <c r="F8283" s="280"/>
      <c r="G8283" s="293"/>
    </row>
    <row r="8284" spans="3:7" x14ac:dyDescent="0.2">
      <c r="C8284" s="293"/>
      <c r="D8284" s="280"/>
      <c r="E8284" s="280"/>
      <c r="F8284" s="280"/>
      <c r="G8284" s="293"/>
    </row>
    <row r="8285" spans="3:7" x14ac:dyDescent="0.2">
      <c r="C8285" s="293"/>
      <c r="D8285" s="280"/>
      <c r="E8285" s="280"/>
      <c r="F8285" s="280"/>
      <c r="G8285" s="293"/>
    </row>
    <row r="8286" spans="3:7" x14ac:dyDescent="0.2">
      <c r="C8286" s="293"/>
      <c r="D8286" s="280"/>
      <c r="E8286" s="280"/>
      <c r="F8286" s="280"/>
      <c r="G8286" s="293"/>
    </row>
    <row r="8287" spans="3:7" x14ac:dyDescent="0.2">
      <c r="C8287" s="293"/>
      <c r="D8287" s="280"/>
      <c r="E8287" s="280"/>
      <c r="F8287" s="280"/>
      <c r="G8287" s="293"/>
    </row>
    <row r="8288" spans="3:7" x14ac:dyDescent="0.2">
      <c r="C8288" s="293"/>
      <c r="D8288" s="280"/>
      <c r="E8288" s="280"/>
      <c r="F8288" s="280"/>
      <c r="G8288" s="293"/>
    </row>
    <row r="8289" spans="3:7" x14ac:dyDescent="0.2">
      <c r="C8289" s="293"/>
      <c r="D8289" s="280"/>
      <c r="E8289" s="280"/>
      <c r="F8289" s="280"/>
      <c r="G8289" s="293"/>
    </row>
    <row r="8290" spans="3:7" x14ac:dyDescent="0.2">
      <c r="C8290" s="293"/>
      <c r="D8290" s="280"/>
      <c r="E8290" s="280"/>
      <c r="F8290" s="280"/>
      <c r="G8290" s="293"/>
    </row>
    <row r="8291" spans="3:7" x14ac:dyDescent="0.2">
      <c r="C8291" s="293"/>
      <c r="D8291" s="280"/>
      <c r="E8291" s="280"/>
      <c r="F8291" s="280"/>
      <c r="G8291" s="293"/>
    </row>
    <row r="8292" spans="3:7" x14ac:dyDescent="0.2">
      <c r="C8292" s="293"/>
      <c r="D8292" s="280"/>
      <c r="E8292" s="280"/>
      <c r="F8292" s="280"/>
      <c r="G8292" s="293"/>
    </row>
    <row r="8293" spans="3:7" x14ac:dyDescent="0.2">
      <c r="C8293" s="293"/>
      <c r="D8293" s="280"/>
      <c r="E8293" s="280"/>
      <c r="F8293" s="280"/>
      <c r="G8293" s="293"/>
    </row>
    <row r="8294" spans="3:7" x14ac:dyDescent="0.2">
      <c r="C8294" s="293"/>
      <c r="D8294" s="280"/>
      <c r="E8294" s="280"/>
      <c r="F8294" s="280"/>
      <c r="G8294" s="293"/>
    </row>
    <row r="8295" spans="3:7" x14ac:dyDescent="0.2">
      <c r="C8295" s="293"/>
      <c r="D8295" s="280"/>
      <c r="E8295" s="280"/>
      <c r="F8295" s="280"/>
      <c r="G8295" s="293"/>
    </row>
    <row r="8296" spans="3:7" x14ac:dyDescent="0.2">
      <c r="C8296" s="293"/>
      <c r="D8296" s="280"/>
      <c r="E8296" s="280"/>
      <c r="F8296" s="280"/>
      <c r="G8296" s="293"/>
    </row>
    <row r="8297" spans="3:7" x14ac:dyDescent="0.2">
      <c r="C8297" s="293"/>
      <c r="D8297" s="280"/>
      <c r="E8297" s="280"/>
      <c r="F8297" s="280"/>
      <c r="G8297" s="293"/>
    </row>
    <row r="8298" spans="3:7" x14ac:dyDescent="0.2">
      <c r="C8298" s="293"/>
      <c r="D8298" s="280"/>
      <c r="E8298" s="280"/>
      <c r="F8298" s="280"/>
      <c r="G8298" s="293"/>
    </row>
    <row r="8299" spans="3:7" x14ac:dyDescent="0.2">
      <c r="C8299" s="293"/>
      <c r="D8299" s="280"/>
      <c r="E8299" s="280"/>
      <c r="F8299" s="280"/>
      <c r="G8299" s="293"/>
    </row>
    <row r="8300" spans="3:7" x14ac:dyDescent="0.2">
      <c r="C8300" s="293"/>
      <c r="D8300" s="280"/>
      <c r="E8300" s="280"/>
      <c r="F8300" s="280"/>
      <c r="G8300" s="293"/>
    </row>
    <row r="8301" spans="3:7" x14ac:dyDescent="0.2">
      <c r="C8301" s="293"/>
      <c r="D8301" s="280"/>
      <c r="E8301" s="280"/>
      <c r="F8301" s="280"/>
      <c r="G8301" s="293"/>
    </row>
    <row r="8302" spans="3:7" x14ac:dyDescent="0.2">
      <c r="C8302" s="293"/>
      <c r="D8302" s="280"/>
      <c r="E8302" s="280"/>
      <c r="F8302" s="280"/>
      <c r="G8302" s="293"/>
    </row>
    <row r="8303" spans="3:7" x14ac:dyDescent="0.2">
      <c r="C8303" s="293"/>
      <c r="D8303" s="280"/>
      <c r="E8303" s="280"/>
      <c r="F8303" s="280"/>
      <c r="G8303" s="293"/>
    </row>
    <row r="8304" spans="3:7" x14ac:dyDescent="0.2">
      <c r="C8304" s="293"/>
      <c r="D8304" s="280"/>
      <c r="E8304" s="280"/>
      <c r="F8304" s="280"/>
      <c r="G8304" s="293"/>
    </row>
    <row r="8305" spans="3:7" x14ac:dyDescent="0.2">
      <c r="C8305" s="293"/>
      <c r="D8305" s="280"/>
      <c r="E8305" s="280"/>
      <c r="F8305" s="280"/>
      <c r="G8305" s="293"/>
    </row>
    <row r="8306" spans="3:7" x14ac:dyDescent="0.2">
      <c r="C8306" s="293"/>
      <c r="D8306" s="280"/>
      <c r="E8306" s="280"/>
      <c r="F8306" s="280"/>
      <c r="G8306" s="293"/>
    </row>
    <row r="8307" spans="3:7" x14ac:dyDescent="0.2">
      <c r="C8307" s="293"/>
      <c r="D8307" s="280"/>
      <c r="E8307" s="280"/>
      <c r="F8307" s="280"/>
      <c r="G8307" s="293"/>
    </row>
    <row r="8308" spans="3:7" x14ac:dyDescent="0.2">
      <c r="C8308" s="293"/>
      <c r="D8308" s="280"/>
      <c r="E8308" s="280"/>
      <c r="F8308" s="280"/>
      <c r="G8308" s="293"/>
    </row>
    <row r="8309" spans="3:7" x14ac:dyDescent="0.2">
      <c r="C8309" s="293"/>
      <c r="D8309" s="280"/>
      <c r="E8309" s="280"/>
      <c r="F8309" s="280"/>
      <c r="G8309" s="293"/>
    </row>
    <row r="8310" spans="3:7" x14ac:dyDescent="0.2">
      <c r="C8310" s="293"/>
      <c r="D8310" s="280"/>
      <c r="E8310" s="280"/>
      <c r="F8310" s="280"/>
      <c r="G8310" s="293"/>
    </row>
    <row r="8311" spans="3:7" x14ac:dyDescent="0.2">
      <c r="C8311" s="293"/>
      <c r="D8311" s="280"/>
      <c r="E8311" s="280"/>
      <c r="F8311" s="280"/>
      <c r="G8311" s="293"/>
    </row>
    <row r="8312" spans="3:7" x14ac:dyDescent="0.2">
      <c r="C8312" s="293"/>
      <c r="D8312" s="280"/>
      <c r="E8312" s="280"/>
      <c r="F8312" s="280"/>
      <c r="G8312" s="293"/>
    </row>
    <row r="8313" spans="3:7" x14ac:dyDescent="0.2">
      <c r="C8313" s="293"/>
      <c r="D8313" s="280"/>
      <c r="E8313" s="280"/>
      <c r="F8313" s="280"/>
      <c r="G8313" s="293"/>
    </row>
    <row r="8314" spans="3:7" x14ac:dyDescent="0.2">
      <c r="C8314" s="293"/>
      <c r="D8314" s="280"/>
      <c r="E8314" s="280"/>
      <c r="F8314" s="280"/>
      <c r="G8314" s="293"/>
    </row>
    <row r="8315" spans="3:7" x14ac:dyDescent="0.2">
      <c r="C8315" s="293"/>
      <c r="D8315" s="280"/>
      <c r="E8315" s="280"/>
      <c r="F8315" s="280"/>
      <c r="G8315" s="293"/>
    </row>
    <row r="8316" spans="3:7" x14ac:dyDescent="0.2">
      <c r="C8316" s="293"/>
      <c r="D8316" s="280"/>
      <c r="E8316" s="280"/>
      <c r="F8316" s="280"/>
      <c r="G8316" s="293"/>
    </row>
    <row r="8317" spans="3:7" x14ac:dyDescent="0.2">
      <c r="C8317" s="293"/>
      <c r="D8317" s="280"/>
      <c r="E8317" s="280"/>
      <c r="F8317" s="280"/>
      <c r="G8317" s="293"/>
    </row>
    <row r="8318" spans="3:7" x14ac:dyDescent="0.2">
      <c r="C8318" s="293"/>
      <c r="D8318" s="280"/>
      <c r="E8318" s="280"/>
      <c r="F8318" s="280"/>
      <c r="G8318" s="293"/>
    </row>
    <row r="8319" spans="3:7" x14ac:dyDescent="0.2">
      <c r="C8319" s="293"/>
      <c r="D8319" s="280"/>
      <c r="E8319" s="280"/>
      <c r="F8319" s="280"/>
      <c r="G8319" s="293"/>
    </row>
    <row r="8320" spans="3:7" x14ac:dyDescent="0.2">
      <c r="C8320" s="293"/>
      <c r="D8320" s="280"/>
      <c r="E8320" s="280"/>
      <c r="F8320" s="280"/>
      <c r="G8320" s="293"/>
    </row>
    <row r="8321" spans="3:7" x14ac:dyDescent="0.2">
      <c r="C8321" s="293"/>
      <c r="D8321" s="280"/>
      <c r="E8321" s="280"/>
      <c r="F8321" s="280"/>
      <c r="G8321" s="293"/>
    </row>
    <row r="8322" spans="3:7" x14ac:dyDescent="0.2">
      <c r="C8322" s="293"/>
      <c r="D8322" s="280"/>
      <c r="E8322" s="280"/>
      <c r="F8322" s="280"/>
      <c r="G8322" s="293"/>
    </row>
    <row r="8323" spans="3:7" x14ac:dyDescent="0.2">
      <c r="C8323" s="293"/>
      <c r="D8323" s="280"/>
      <c r="E8323" s="280"/>
      <c r="F8323" s="280"/>
      <c r="G8323" s="293"/>
    </row>
    <row r="8324" spans="3:7" x14ac:dyDescent="0.2">
      <c r="C8324" s="293"/>
      <c r="D8324" s="280"/>
      <c r="E8324" s="280"/>
      <c r="F8324" s="280"/>
      <c r="G8324" s="293"/>
    </row>
    <row r="8325" spans="3:7" x14ac:dyDescent="0.2">
      <c r="C8325" s="293"/>
      <c r="D8325" s="280"/>
      <c r="E8325" s="280"/>
      <c r="F8325" s="280"/>
      <c r="G8325" s="293"/>
    </row>
    <row r="8326" spans="3:7" x14ac:dyDescent="0.2">
      <c r="C8326" s="293"/>
      <c r="D8326" s="280"/>
      <c r="E8326" s="280"/>
      <c r="F8326" s="280"/>
      <c r="G8326" s="293"/>
    </row>
    <row r="8327" spans="3:7" x14ac:dyDescent="0.2">
      <c r="C8327" s="293"/>
      <c r="D8327" s="280"/>
      <c r="E8327" s="280"/>
      <c r="F8327" s="280"/>
      <c r="G8327" s="293"/>
    </row>
    <row r="8328" spans="3:7" x14ac:dyDescent="0.2">
      <c r="C8328" s="293"/>
      <c r="D8328" s="280"/>
      <c r="E8328" s="280"/>
      <c r="F8328" s="280"/>
      <c r="G8328" s="293"/>
    </row>
    <row r="8329" spans="3:7" x14ac:dyDescent="0.2">
      <c r="C8329" s="293"/>
      <c r="D8329" s="280"/>
      <c r="E8329" s="280"/>
      <c r="F8329" s="280"/>
      <c r="G8329" s="293"/>
    </row>
    <row r="8330" spans="3:7" x14ac:dyDescent="0.2">
      <c r="C8330" s="293"/>
      <c r="D8330" s="280"/>
      <c r="E8330" s="280"/>
      <c r="F8330" s="280"/>
      <c r="G8330" s="293"/>
    </row>
    <row r="8331" spans="3:7" x14ac:dyDescent="0.2">
      <c r="C8331" s="293"/>
      <c r="D8331" s="280"/>
      <c r="E8331" s="280"/>
      <c r="F8331" s="280"/>
      <c r="G8331" s="293"/>
    </row>
    <row r="8332" spans="3:7" x14ac:dyDescent="0.2">
      <c r="C8332" s="293"/>
      <c r="D8332" s="280"/>
      <c r="E8332" s="280"/>
      <c r="F8332" s="280"/>
      <c r="G8332" s="293"/>
    </row>
    <row r="8333" spans="3:7" x14ac:dyDescent="0.2">
      <c r="C8333" s="293"/>
      <c r="D8333" s="280"/>
      <c r="E8333" s="280"/>
      <c r="F8333" s="280"/>
      <c r="G8333" s="293"/>
    </row>
    <row r="8334" spans="3:7" x14ac:dyDescent="0.2">
      <c r="C8334" s="293"/>
      <c r="D8334" s="280"/>
      <c r="E8334" s="280"/>
      <c r="F8334" s="280"/>
      <c r="G8334" s="293"/>
    </row>
    <row r="8335" spans="3:7" x14ac:dyDescent="0.2">
      <c r="C8335" s="293"/>
      <c r="D8335" s="280"/>
      <c r="E8335" s="280"/>
      <c r="F8335" s="280"/>
      <c r="G8335" s="293"/>
    </row>
    <row r="8336" spans="3:7" x14ac:dyDescent="0.2">
      <c r="C8336" s="293"/>
      <c r="D8336" s="280"/>
      <c r="E8336" s="280"/>
      <c r="F8336" s="280"/>
      <c r="G8336" s="293"/>
    </row>
    <row r="8337" spans="3:7" x14ac:dyDescent="0.2">
      <c r="C8337" s="293"/>
      <c r="D8337" s="280"/>
      <c r="E8337" s="280"/>
      <c r="F8337" s="280"/>
      <c r="G8337" s="293"/>
    </row>
    <row r="8338" spans="3:7" x14ac:dyDescent="0.2">
      <c r="C8338" s="293"/>
      <c r="D8338" s="280"/>
      <c r="E8338" s="280"/>
      <c r="F8338" s="280"/>
      <c r="G8338" s="293"/>
    </row>
    <row r="8339" spans="3:7" x14ac:dyDescent="0.2">
      <c r="C8339" s="293"/>
      <c r="D8339" s="280"/>
      <c r="E8339" s="280"/>
      <c r="F8339" s="280"/>
      <c r="G8339" s="293"/>
    </row>
    <row r="8340" spans="3:7" x14ac:dyDescent="0.2">
      <c r="C8340" s="293"/>
      <c r="D8340" s="280"/>
      <c r="E8340" s="280"/>
      <c r="F8340" s="280"/>
      <c r="G8340" s="293"/>
    </row>
    <row r="8341" spans="3:7" x14ac:dyDescent="0.2">
      <c r="C8341" s="293"/>
      <c r="D8341" s="280"/>
      <c r="E8341" s="280"/>
      <c r="F8341" s="280"/>
      <c r="G8341" s="293"/>
    </row>
    <row r="8342" spans="3:7" x14ac:dyDescent="0.2">
      <c r="C8342" s="293"/>
      <c r="D8342" s="280"/>
      <c r="E8342" s="280"/>
      <c r="F8342" s="280"/>
      <c r="G8342" s="293"/>
    </row>
    <row r="8343" spans="3:7" x14ac:dyDescent="0.2">
      <c r="C8343" s="293"/>
      <c r="D8343" s="280"/>
      <c r="E8343" s="280"/>
      <c r="F8343" s="280"/>
      <c r="G8343" s="293"/>
    </row>
    <row r="8344" spans="3:7" x14ac:dyDescent="0.2">
      <c r="C8344" s="293"/>
      <c r="D8344" s="280"/>
      <c r="E8344" s="280"/>
      <c r="F8344" s="280"/>
      <c r="G8344" s="293"/>
    </row>
    <row r="8345" spans="3:7" x14ac:dyDescent="0.2">
      <c r="C8345" s="293"/>
      <c r="D8345" s="280"/>
      <c r="E8345" s="280"/>
      <c r="F8345" s="280"/>
      <c r="G8345" s="293"/>
    </row>
    <row r="8346" spans="3:7" x14ac:dyDescent="0.2">
      <c r="C8346" s="293"/>
      <c r="D8346" s="280"/>
      <c r="E8346" s="280"/>
      <c r="F8346" s="280"/>
      <c r="G8346" s="293"/>
    </row>
    <row r="8347" spans="3:7" x14ac:dyDescent="0.2">
      <c r="C8347" s="293"/>
      <c r="D8347" s="280"/>
      <c r="E8347" s="280"/>
      <c r="F8347" s="280"/>
      <c r="G8347" s="293"/>
    </row>
    <row r="8348" spans="3:7" x14ac:dyDescent="0.2">
      <c r="C8348" s="293"/>
      <c r="D8348" s="280"/>
      <c r="E8348" s="280"/>
      <c r="F8348" s="280"/>
      <c r="G8348" s="293"/>
    </row>
    <row r="8349" spans="3:7" x14ac:dyDescent="0.2">
      <c r="C8349" s="293"/>
      <c r="D8349" s="280"/>
      <c r="E8349" s="280"/>
      <c r="F8349" s="280"/>
      <c r="G8349" s="293"/>
    </row>
    <row r="8350" spans="3:7" x14ac:dyDescent="0.2">
      <c r="C8350" s="293"/>
      <c r="D8350" s="280"/>
      <c r="E8350" s="280"/>
      <c r="F8350" s="280"/>
      <c r="G8350" s="293"/>
    </row>
    <row r="8351" spans="3:7" x14ac:dyDescent="0.2">
      <c r="C8351" s="293"/>
      <c r="D8351" s="280"/>
      <c r="E8351" s="280"/>
      <c r="F8351" s="280"/>
      <c r="G8351" s="293"/>
    </row>
    <row r="8352" spans="3:7" x14ac:dyDescent="0.2">
      <c r="C8352" s="293"/>
      <c r="D8352" s="280"/>
      <c r="E8352" s="280"/>
      <c r="F8352" s="280"/>
      <c r="G8352" s="293"/>
    </row>
    <row r="8353" spans="3:7" x14ac:dyDescent="0.2">
      <c r="C8353" s="293"/>
      <c r="D8353" s="280"/>
      <c r="E8353" s="280"/>
      <c r="F8353" s="280"/>
      <c r="G8353" s="293"/>
    </row>
    <row r="8354" spans="3:7" x14ac:dyDescent="0.2">
      <c r="C8354" s="293"/>
      <c r="D8354" s="280"/>
      <c r="E8354" s="280"/>
      <c r="F8354" s="280"/>
      <c r="G8354" s="293"/>
    </row>
    <row r="8355" spans="3:7" x14ac:dyDescent="0.2">
      <c r="C8355" s="293"/>
      <c r="D8355" s="280"/>
      <c r="E8355" s="280"/>
      <c r="F8355" s="280"/>
      <c r="G8355" s="293"/>
    </row>
    <row r="8356" spans="3:7" x14ac:dyDescent="0.2">
      <c r="C8356" s="293"/>
      <c r="D8356" s="280"/>
      <c r="E8356" s="280"/>
      <c r="F8356" s="280"/>
      <c r="G8356" s="293"/>
    </row>
    <row r="8357" spans="3:7" x14ac:dyDescent="0.2">
      <c r="C8357" s="293"/>
      <c r="D8357" s="280"/>
      <c r="E8357" s="280"/>
      <c r="F8357" s="280"/>
      <c r="G8357" s="293"/>
    </row>
    <row r="8358" spans="3:7" x14ac:dyDescent="0.2">
      <c r="C8358" s="293"/>
      <c r="D8358" s="280"/>
      <c r="E8358" s="280"/>
      <c r="F8358" s="280"/>
      <c r="G8358" s="293"/>
    </row>
    <row r="8359" spans="3:7" x14ac:dyDescent="0.2">
      <c r="C8359" s="293"/>
      <c r="D8359" s="280"/>
      <c r="E8359" s="280"/>
      <c r="F8359" s="280"/>
      <c r="G8359" s="293"/>
    </row>
    <row r="8360" spans="3:7" x14ac:dyDescent="0.2">
      <c r="C8360" s="293"/>
      <c r="D8360" s="280"/>
      <c r="E8360" s="280"/>
      <c r="F8360" s="280"/>
      <c r="G8360" s="293"/>
    </row>
    <row r="8361" spans="3:7" x14ac:dyDescent="0.2">
      <c r="C8361" s="293"/>
      <c r="D8361" s="280"/>
      <c r="E8361" s="280"/>
      <c r="F8361" s="280"/>
      <c r="G8361" s="293"/>
    </row>
    <row r="8362" spans="3:7" x14ac:dyDescent="0.2">
      <c r="C8362" s="293"/>
      <c r="D8362" s="280"/>
      <c r="E8362" s="280"/>
      <c r="F8362" s="280"/>
      <c r="G8362" s="293"/>
    </row>
    <row r="8363" spans="3:7" x14ac:dyDescent="0.2">
      <c r="C8363" s="293"/>
      <c r="D8363" s="280"/>
      <c r="E8363" s="280"/>
      <c r="F8363" s="280"/>
      <c r="G8363" s="293"/>
    </row>
    <row r="8364" spans="3:7" x14ac:dyDescent="0.2">
      <c r="C8364" s="293"/>
      <c r="D8364" s="280"/>
      <c r="E8364" s="280"/>
      <c r="F8364" s="280"/>
      <c r="G8364" s="293"/>
    </row>
    <row r="8365" spans="3:7" x14ac:dyDescent="0.2">
      <c r="C8365" s="293"/>
      <c r="D8365" s="280"/>
      <c r="E8365" s="280"/>
      <c r="F8365" s="280"/>
      <c r="G8365" s="293"/>
    </row>
    <row r="8366" spans="3:7" x14ac:dyDescent="0.2">
      <c r="C8366" s="293"/>
      <c r="D8366" s="280"/>
      <c r="E8366" s="280"/>
      <c r="F8366" s="280"/>
      <c r="G8366" s="293"/>
    </row>
    <row r="8367" spans="3:7" x14ac:dyDescent="0.2">
      <c r="C8367" s="293"/>
      <c r="D8367" s="280"/>
      <c r="E8367" s="280"/>
      <c r="F8367" s="280"/>
      <c r="G8367" s="293"/>
    </row>
    <row r="8368" spans="3:7" x14ac:dyDescent="0.2">
      <c r="C8368" s="293"/>
      <c r="D8368" s="280"/>
      <c r="E8368" s="280"/>
      <c r="F8368" s="280"/>
      <c r="G8368" s="293"/>
    </row>
    <row r="8369" spans="3:7" x14ac:dyDescent="0.2">
      <c r="C8369" s="293"/>
      <c r="D8369" s="280"/>
      <c r="E8369" s="280"/>
      <c r="F8369" s="280"/>
      <c r="G8369" s="293"/>
    </row>
    <row r="8370" spans="3:7" x14ac:dyDescent="0.2">
      <c r="C8370" s="293"/>
      <c r="D8370" s="280"/>
      <c r="E8370" s="280"/>
      <c r="F8370" s="280"/>
      <c r="G8370" s="293"/>
    </row>
    <row r="8371" spans="3:7" x14ac:dyDescent="0.2">
      <c r="C8371" s="293"/>
      <c r="D8371" s="280"/>
      <c r="E8371" s="280"/>
      <c r="F8371" s="280"/>
      <c r="G8371" s="293"/>
    </row>
    <row r="8372" spans="3:7" x14ac:dyDescent="0.2">
      <c r="C8372" s="293"/>
      <c r="D8372" s="280"/>
      <c r="E8372" s="280"/>
      <c r="F8372" s="280"/>
      <c r="G8372" s="293"/>
    </row>
    <row r="8373" spans="3:7" x14ac:dyDescent="0.2">
      <c r="C8373" s="293"/>
      <c r="D8373" s="280"/>
      <c r="E8373" s="280"/>
      <c r="F8373" s="280"/>
      <c r="G8373" s="293"/>
    </row>
    <row r="8374" spans="3:7" x14ac:dyDescent="0.2">
      <c r="C8374" s="293"/>
      <c r="D8374" s="280"/>
      <c r="E8374" s="280"/>
      <c r="F8374" s="280"/>
      <c r="G8374" s="293"/>
    </row>
    <row r="8375" spans="3:7" x14ac:dyDescent="0.2">
      <c r="C8375" s="293"/>
      <c r="D8375" s="280"/>
      <c r="E8375" s="280"/>
      <c r="F8375" s="280"/>
      <c r="G8375" s="293"/>
    </row>
    <row r="8376" spans="3:7" x14ac:dyDescent="0.2">
      <c r="C8376" s="293"/>
      <c r="D8376" s="280"/>
      <c r="E8376" s="280"/>
      <c r="F8376" s="280"/>
      <c r="G8376" s="293"/>
    </row>
    <row r="8377" spans="3:7" x14ac:dyDescent="0.2">
      <c r="C8377" s="293"/>
      <c r="D8377" s="280"/>
      <c r="E8377" s="280"/>
      <c r="F8377" s="280"/>
      <c r="G8377" s="293"/>
    </row>
    <row r="8378" spans="3:7" x14ac:dyDescent="0.2">
      <c r="C8378" s="293"/>
      <c r="D8378" s="280"/>
      <c r="E8378" s="280"/>
      <c r="F8378" s="280"/>
      <c r="G8378" s="293"/>
    </row>
    <row r="8379" spans="3:7" x14ac:dyDescent="0.2">
      <c r="C8379" s="293"/>
      <c r="D8379" s="280"/>
      <c r="E8379" s="280"/>
      <c r="F8379" s="280"/>
      <c r="G8379" s="293"/>
    </row>
    <row r="8380" spans="3:7" x14ac:dyDescent="0.2">
      <c r="C8380" s="293"/>
      <c r="D8380" s="280"/>
      <c r="E8380" s="280"/>
      <c r="F8380" s="280"/>
      <c r="G8380" s="293"/>
    </row>
    <row r="8381" spans="3:7" x14ac:dyDescent="0.2">
      <c r="C8381" s="293"/>
      <c r="D8381" s="280"/>
      <c r="E8381" s="280"/>
      <c r="F8381" s="280"/>
      <c r="G8381" s="293"/>
    </row>
    <row r="8382" spans="3:7" x14ac:dyDescent="0.2">
      <c r="C8382" s="293"/>
      <c r="D8382" s="280"/>
      <c r="E8382" s="280"/>
      <c r="F8382" s="280"/>
      <c r="G8382" s="293"/>
    </row>
    <row r="8383" spans="3:7" x14ac:dyDescent="0.2">
      <c r="C8383" s="293"/>
      <c r="D8383" s="280"/>
      <c r="E8383" s="280"/>
      <c r="F8383" s="280"/>
      <c r="G8383" s="293"/>
    </row>
    <row r="8384" spans="3:7" x14ac:dyDescent="0.2">
      <c r="C8384" s="293"/>
      <c r="D8384" s="280"/>
      <c r="E8384" s="280"/>
      <c r="F8384" s="280"/>
      <c r="G8384" s="293"/>
    </row>
    <row r="8385" spans="3:7" x14ac:dyDescent="0.2">
      <c r="C8385" s="293"/>
      <c r="D8385" s="280"/>
      <c r="E8385" s="280"/>
      <c r="F8385" s="280"/>
      <c r="G8385" s="293"/>
    </row>
    <row r="8386" spans="3:7" x14ac:dyDescent="0.2">
      <c r="C8386" s="293"/>
      <c r="D8386" s="280"/>
      <c r="E8386" s="280"/>
      <c r="F8386" s="280"/>
      <c r="G8386" s="293"/>
    </row>
    <row r="8387" spans="3:7" x14ac:dyDescent="0.2">
      <c r="C8387" s="293"/>
      <c r="D8387" s="280"/>
      <c r="E8387" s="280"/>
      <c r="F8387" s="280"/>
      <c r="G8387" s="293"/>
    </row>
    <row r="8388" spans="3:7" x14ac:dyDescent="0.2">
      <c r="C8388" s="293"/>
      <c r="D8388" s="280"/>
      <c r="E8388" s="280"/>
      <c r="F8388" s="280"/>
      <c r="G8388" s="293"/>
    </row>
    <row r="8389" spans="3:7" x14ac:dyDescent="0.2">
      <c r="C8389" s="293"/>
      <c r="D8389" s="280"/>
      <c r="E8389" s="280"/>
      <c r="F8389" s="280"/>
      <c r="G8389" s="293"/>
    </row>
    <row r="8390" spans="3:7" x14ac:dyDescent="0.2">
      <c r="C8390" s="293"/>
      <c r="D8390" s="280"/>
      <c r="E8390" s="280"/>
      <c r="F8390" s="280"/>
      <c r="G8390" s="293"/>
    </row>
    <row r="8391" spans="3:7" x14ac:dyDescent="0.2">
      <c r="C8391" s="293"/>
      <c r="D8391" s="280"/>
      <c r="E8391" s="280"/>
      <c r="F8391" s="280"/>
      <c r="G8391" s="293"/>
    </row>
    <row r="8392" spans="3:7" x14ac:dyDescent="0.2">
      <c r="C8392" s="293"/>
      <c r="D8392" s="280"/>
      <c r="E8392" s="280"/>
      <c r="F8392" s="280"/>
      <c r="G8392" s="293"/>
    </row>
    <row r="8393" spans="3:7" x14ac:dyDescent="0.2">
      <c r="C8393" s="293"/>
      <c r="D8393" s="280"/>
      <c r="E8393" s="280"/>
      <c r="F8393" s="280"/>
      <c r="G8393" s="293"/>
    </row>
    <row r="8394" spans="3:7" x14ac:dyDescent="0.2">
      <c r="C8394" s="293"/>
      <c r="D8394" s="280"/>
      <c r="E8394" s="280"/>
      <c r="F8394" s="280"/>
      <c r="G8394" s="293"/>
    </row>
    <row r="8395" spans="3:7" x14ac:dyDescent="0.2">
      <c r="C8395" s="293"/>
      <c r="D8395" s="280"/>
      <c r="E8395" s="280"/>
      <c r="F8395" s="280"/>
      <c r="G8395" s="293"/>
    </row>
    <row r="8396" spans="3:7" x14ac:dyDescent="0.2">
      <c r="C8396" s="293"/>
      <c r="D8396" s="280"/>
      <c r="E8396" s="280"/>
      <c r="F8396" s="280"/>
      <c r="G8396" s="293"/>
    </row>
    <row r="8397" spans="3:7" x14ac:dyDescent="0.2">
      <c r="C8397" s="293"/>
      <c r="D8397" s="280"/>
      <c r="E8397" s="280"/>
      <c r="F8397" s="280"/>
      <c r="G8397" s="293"/>
    </row>
    <row r="8398" spans="3:7" x14ac:dyDescent="0.2">
      <c r="C8398" s="293"/>
      <c r="D8398" s="280"/>
      <c r="E8398" s="280"/>
      <c r="F8398" s="280"/>
      <c r="G8398" s="293"/>
    </row>
    <row r="8399" spans="3:7" x14ac:dyDescent="0.2">
      <c r="C8399" s="293"/>
      <c r="D8399" s="280"/>
      <c r="E8399" s="280"/>
      <c r="F8399" s="280"/>
      <c r="G8399" s="293"/>
    </row>
    <row r="8400" spans="3:7" x14ac:dyDescent="0.2">
      <c r="C8400" s="293"/>
      <c r="D8400" s="280"/>
      <c r="E8400" s="280"/>
      <c r="F8400" s="280"/>
      <c r="G8400" s="293"/>
    </row>
    <row r="8401" spans="3:7" x14ac:dyDescent="0.2">
      <c r="C8401" s="293"/>
      <c r="D8401" s="280"/>
      <c r="E8401" s="280"/>
      <c r="F8401" s="280"/>
      <c r="G8401" s="293"/>
    </row>
    <row r="8402" spans="3:7" x14ac:dyDescent="0.2">
      <c r="C8402" s="293"/>
      <c r="D8402" s="280"/>
      <c r="E8402" s="280"/>
      <c r="F8402" s="280"/>
      <c r="G8402" s="293"/>
    </row>
    <row r="8403" spans="3:7" x14ac:dyDescent="0.2">
      <c r="C8403" s="293"/>
      <c r="D8403" s="280"/>
      <c r="E8403" s="280"/>
      <c r="F8403" s="280"/>
      <c r="G8403" s="293"/>
    </row>
    <row r="8404" spans="3:7" x14ac:dyDescent="0.2">
      <c r="C8404" s="293"/>
      <c r="D8404" s="280"/>
      <c r="E8404" s="280"/>
      <c r="F8404" s="280"/>
      <c r="G8404" s="293"/>
    </row>
    <row r="8405" spans="3:7" x14ac:dyDescent="0.2">
      <c r="C8405" s="293"/>
      <c r="D8405" s="280"/>
      <c r="E8405" s="280"/>
      <c r="F8405" s="280"/>
      <c r="G8405" s="293"/>
    </row>
    <row r="8406" spans="3:7" x14ac:dyDescent="0.2">
      <c r="C8406" s="293"/>
      <c r="D8406" s="280"/>
      <c r="E8406" s="280"/>
      <c r="F8406" s="280"/>
      <c r="G8406" s="293"/>
    </row>
    <row r="8407" spans="3:7" x14ac:dyDescent="0.2">
      <c r="C8407" s="293"/>
      <c r="D8407" s="280"/>
      <c r="E8407" s="280"/>
      <c r="F8407" s="280"/>
      <c r="G8407" s="293"/>
    </row>
    <row r="8408" spans="3:7" x14ac:dyDescent="0.2">
      <c r="C8408" s="293"/>
      <c r="D8408" s="280"/>
      <c r="E8408" s="280"/>
      <c r="F8408" s="280"/>
      <c r="G8408" s="293"/>
    </row>
    <row r="8409" spans="3:7" x14ac:dyDescent="0.2">
      <c r="C8409" s="293"/>
      <c r="D8409" s="280"/>
      <c r="E8409" s="280"/>
      <c r="F8409" s="280"/>
      <c r="G8409" s="293"/>
    </row>
    <row r="8410" spans="3:7" x14ac:dyDescent="0.2">
      <c r="C8410" s="293"/>
      <c r="D8410" s="280"/>
      <c r="E8410" s="280"/>
      <c r="F8410" s="280"/>
      <c r="G8410" s="293"/>
    </row>
    <row r="8411" spans="3:7" x14ac:dyDescent="0.2">
      <c r="C8411" s="293"/>
      <c r="D8411" s="280"/>
      <c r="E8411" s="280"/>
      <c r="F8411" s="280"/>
      <c r="G8411" s="293"/>
    </row>
    <row r="8412" spans="3:7" x14ac:dyDescent="0.2">
      <c r="C8412" s="293"/>
      <c r="D8412" s="280"/>
      <c r="E8412" s="280"/>
      <c r="F8412" s="280"/>
      <c r="G8412" s="293"/>
    </row>
    <row r="8413" spans="3:7" x14ac:dyDescent="0.2">
      <c r="C8413" s="293"/>
      <c r="D8413" s="280"/>
      <c r="E8413" s="280"/>
      <c r="F8413" s="280"/>
      <c r="G8413" s="293"/>
    </row>
    <row r="8414" spans="3:7" x14ac:dyDescent="0.2">
      <c r="C8414" s="293"/>
      <c r="D8414" s="280"/>
      <c r="E8414" s="280"/>
      <c r="F8414" s="280"/>
      <c r="G8414" s="293"/>
    </row>
    <row r="8415" spans="3:7" x14ac:dyDescent="0.2">
      <c r="C8415" s="293"/>
      <c r="D8415" s="280"/>
      <c r="E8415" s="280"/>
      <c r="F8415" s="280"/>
      <c r="G8415" s="293"/>
    </row>
    <row r="8416" spans="3:7" x14ac:dyDescent="0.2">
      <c r="C8416" s="293"/>
      <c r="D8416" s="280"/>
      <c r="E8416" s="280"/>
      <c r="F8416" s="280"/>
      <c r="G8416" s="293"/>
    </row>
    <row r="8417" spans="3:7" x14ac:dyDescent="0.2">
      <c r="C8417" s="293"/>
      <c r="D8417" s="280"/>
      <c r="E8417" s="280"/>
      <c r="F8417" s="280"/>
      <c r="G8417" s="293"/>
    </row>
    <row r="8418" spans="3:7" x14ac:dyDescent="0.2">
      <c r="C8418" s="293"/>
      <c r="D8418" s="280"/>
      <c r="E8418" s="280"/>
      <c r="F8418" s="280"/>
      <c r="G8418" s="293"/>
    </row>
    <row r="8419" spans="3:7" x14ac:dyDescent="0.2">
      <c r="C8419" s="293"/>
      <c r="D8419" s="280"/>
      <c r="E8419" s="280"/>
      <c r="F8419" s="280"/>
      <c r="G8419" s="293"/>
    </row>
    <row r="8420" spans="3:7" x14ac:dyDescent="0.2">
      <c r="C8420" s="293"/>
      <c r="D8420" s="280"/>
      <c r="E8420" s="280"/>
      <c r="F8420" s="280"/>
      <c r="G8420" s="293"/>
    </row>
    <row r="8421" spans="3:7" x14ac:dyDescent="0.2">
      <c r="C8421" s="293"/>
      <c r="D8421" s="280"/>
      <c r="E8421" s="280"/>
      <c r="F8421" s="280"/>
      <c r="G8421" s="293"/>
    </row>
    <row r="8422" spans="3:7" x14ac:dyDescent="0.2">
      <c r="C8422" s="293"/>
      <c r="D8422" s="280"/>
      <c r="E8422" s="280"/>
      <c r="F8422" s="280"/>
      <c r="G8422" s="293"/>
    </row>
    <row r="8423" spans="3:7" x14ac:dyDescent="0.2">
      <c r="C8423" s="293"/>
      <c r="D8423" s="280"/>
      <c r="E8423" s="280"/>
      <c r="F8423" s="280"/>
      <c r="G8423" s="293"/>
    </row>
    <row r="8424" spans="3:7" x14ac:dyDescent="0.2">
      <c r="C8424" s="293"/>
      <c r="D8424" s="280"/>
      <c r="E8424" s="280"/>
      <c r="F8424" s="280"/>
      <c r="G8424" s="293"/>
    </row>
    <row r="8425" spans="3:7" x14ac:dyDescent="0.2">
      <c r="C8425" s="293"/>
      <c r="D8425" s="280"/>
      <c r="E8425" s="280"/>
      <c r="F8425" s="280"/>
      <c r="G8425" s="293"/>
    </row>
    <row r="8426" spans="3:7" x14ac:dyDescent="0.2">
      <c r="C8426" s="293"/>
      <c r="D8426" s="280"/>
      <c r="E8426" s="280"/>
      <c r="F8426" s="280"/>
      <c r="G8426" s="293"/>
    </row>
    <row r="8427" spans="3:7" x14ac:dyDescent="0.2">
      <c r="C8427" s="293"/>
      <c r="D8427" s="280"/>
      <c r="E8427" s="280"/>
      <c r="F8427" s="280"/>
      <c r="G8427" s="293"/>
    </row>
    <row r="8428" spans="3:7" x14ac:dyDescent="0.2">
      <c r="C8428" s="293"/>
      <c r="D8428" s="280"/>
      <c r="E8428" s="280"/>
      <c r="F8428" s="280"/>
      <c r="G8428" s="293"/>
    </row>
    <row r="8429" spans="3:7" x14ac:dyDescent="0.2">
      <c r="C8429" s="293"/>
      <c r="D8429" s="280"/>
      <c r="E8429" s="280"/>
      <c r="F8429" s="280"/>
      <c r="G8429" s="293"/>
    </row>
    <row r="8430" spans="3:7" x14ac:dyDescent="0.2">
      <c r="C8430" s="293"/>
      <c r="D8430" s="280"/>
      <c r="E8430" s="280"/>
      <c r="F8430" s="280"/>
      <c r="G8430" s="293"/>
    </row>
    <row r="8431" spans="3:7" x14ac:dyDescent="0.2">
      <c r="C8431" s="293"/>
      <c r="D8431" s="280"/>
      <c r="E8431" s="280"/>
      <c r="F8431" s="280"/>
      <c r="G8431" s="293"/>
    </row>
    <row r="8432" spans="3:7" x14ac:dyDescent="0.2">
      <c r="C8432" s="293"/>
      <c r="D8432" s="280"/>
      <c r="E8432" s="280"/>
      <c r="F8432" s="280"/>
      <c r="G8432" s="293"/>
    </row>
    <row r="8433" spans="3:7" x14ac:dyDescent="0.2">
      <c r="C8433" s="293"/>
      <c r="D8433" s="280"/>
      <c r="E8433" s="280"/>
      <c r="F8433" s="280"/>
      <c r="G8433" s="293"/>
    </row>
    <row r="8434" spans="3:7" x14ac:dyDescent="0.2">
      <c r="C8434" s="293"/>
      <c r="D8434" s="280"/>
      <c r="E8434" s="280"/>
      <c r="F8434" s="280"/>
      <c r="G8434" s="293"/>
    </row>
    <row r="8435" spans="3:7" x14ac:dyDescent="0.2">
      <c r="C8435" s="293"/>
      <c r="D8435" s="280"/>
      <c r="E8435" s="280"/>
      <c r="F8435" s="280"/>
      <c r="G8435" s="293"/>
    </row>
    <row r="8436" spans="3:7" x14ac:dyDescent="0.2">
      <c r="C8436" s="293"/>
      <c r="D8436" s="280"/>
      <c r="E8436" s="280"/>
      <c r="F8436" s="280"/>
      <c r="G8436" s="293"/>
    </row>
    <row r="8437" spans="3:7" x14ac:dyDescent="0.2">
      <c r="C8437" s="293"/>
      <c r="D8437" s="280"/>
      <c r="E8437" s="280"/>
      <c r="F8437" s="280"/>
      <c r="G8437" s="293"/>
    </row>
    <row r="8438" spans="3:7" x14ac:dyDescent="0.2">
      <c r="C8438" s="293"/>
      <c r="D8438" s="280"/>
      <c r="E8438" s="280"/>
      <c r="F8438" s="280"/>
      <c r="G8438" s="293"/>
    </row>
    <row r="8439" spans="3:7" x14ac:dyDescent="0.2">
      <c r="C8439" s="293"/>
      <c r="D8439" s="280"/>
      <c r="E8439" s="280"/>
      <c r="F8439" s="280"/>
      <c r="G8439" s="293"/>
    </row>
    <row r="8440" spans="3:7" x14ac:dyDescent="0.2">
      <c r="C8440" s="293"/>
      <c r="D8440" s="280"/>
      <c r="E8440" s="280"/>
      <c r="F8440" s="280"/>
      <c r="G8440" s="293"/>
    </row>
    <row r="8441" spans="3:7" x14ac:dyDescent="0.2">
      <c r="C8441" s="293"/>
      <c r="D8441" s="280"/>
      <c r="E8441" s="280"/>
      <c r="F8441" s="280"/>
      <c r="G8441" s="293"/>
    </row>
    <row r="8442" spans="3:7" x14ac:dyDescent="0.2">
      <c r="C8442" s="293"/>
      <c r="D8442" s="280"/>
      <c r="E8442" s="280"/>
      <c r="F8442" s="280"/>
      <c r="G8442" s="293"/>
    </row>
    <row r="8443" spans="3:7" x14ac:dyDescent="0.2">
      <c r="C8443" s="293"/>
      <c r="D8443" s="280"/>
      <c r="E8443" s="280"/>
      <c r="F8443" s="280"/>
      <c r="G8443" s="293"/>
    </row>
    <row r="8444" spans="3:7" x14ac:dyDescent="0.2">
      <c r="C8444" s="293"/>
      <c r="D8444" s="280"/>
      <c r="E8444" s="280"/>
      <c r="F8444" s="280"/>
      <c r="G8444" s="293"/>
    </row>
    <row r="8445" spans="3:7" x14ac:dyDescent="0.2">
      <c r="C8445" s="293"/>
      <c r="D8445" s="280"/>
      <c r="E8445" s="280"/>
      <c r="F8445" s="280"/>
      <c r="G8445" s="293"/>
    </row>
    <row r="8446" spans="3:7" x14ac:dyDescent="0.2">
      <c r="C8446" s="293"/>
      <c r="D8446" s="280"/>
      <c r="E8446" s="280"/>
      <c r="F8446" s="280"/>
      <c r="G8446" s="293"/>
    </row>
    <row r="8447" spans="3:7" x14ac:dyDescent="0.2">
      <c r="C8447" s="293"/>
      <c r="D8447" s="280"/>
      <c r="E8447" s="280"/>
      <c r="F8447" s="280"/>
      <c r="G8447" s="293"/>
    </row>
    <row r="8448" spans="3:7" x14ac:dyDescent="0.2">
      <c r="C8448" s="293"/>
      <c r="D8448" s="280"/>
      <c r="E8448" s="280"/>
      <c r="F8448" s="280"/>
      <c r="G8448" s="293"/>
    </row>
    <row r="8449" spans="3:7" x14ac:dyDescent="0.2">
      <c r="C8449" s="293"/>
      <c r="D8449" s="280"/>
      <c r="E8449" s="280"/>
      <c r="F8449" s="280"/>
      <c r="G8449" s="293"/>
    </row>
    <row r="8450" spans="3:7" x14ac:dyDescent="0.2">
      <c r="C8450" s="293"/>
      <c r="D8450" s="280"/>
      <c r="E8450" s="280"/>
      <c r="F8450" s="280"/>
      <c r="G8450" s="293"/>
    </row>
    <row r="8451" spans="3:7" x14ac:dyDescent="0.2">
      <c r="C8451" s="293"/>
      <c r="D8451" s="280"/>
      <c r="E8451" s="280"/>
      <c r="F8451" s="280"/>
      <c r="G8451" s="293"/>
    </row>
    <row r="8452" spans="3:7" x14ac:dyDescent="0.2">
      <c r="C8452" s="293"/>
      <c r="D8452" s="280"/>
      <c r="E8452" s="280"/>
      <c r="F8452" s="280"/>
      <c r="G8452" s="293"/>
    </row>
    <row r="8453" spans="3:7" x14ac:dyDescent="0.2">
      <c r="C8453" s="293"/>
      <c r="D8453" s="280"/>
      <c r="E8453" s="280"/>
      <c r="F8453" s="280"/>
      <c r="G8453" s="293"/>
    </row>
    <row r="8454" spans="3:7" x14ac:dyDescent="0.2">
      <c r="C8454" s="293"/>
      <c r="D8454" s="280"/>
      <c r="E8454" s="280"/>
      <c r="F8454" s="280"/>
      <c r="G8454" s="293"/>
    </row>
    <row r="8455" spans="3:7" x14ac:dyDescent="0.2">
      <c r="C8455" s="293"/>
      <c r="D8455" s="280"/>
      <c r="E8455" s="280"/>
      <c r="F8455" s="280"/>
      <c r="G8455" s="293"/>
    </row>
    <row r="8456" spans="3:7" x14ac:dyDescent="0.2">
      <c r="C8456" s="293"/>
      <c r="D8456" s="280"/>
      <c r="E8456" s="280"/>
      <c r="F8456" s="280"/>
      <c r="G8456" s="293"/>
    </row>
    <row r="8457" spans="3:7" x14ac:dyDescent="0.2">
      <c r="C8457" s="293"/>
      <c r="D8457" s="280"/>
      <c r="E8457" s="280"/>
      <c r="F8457" s="280"/>
      <c r="G8457" s="293"/>
    </row>
    <row r="8458" spans="3:7" x14ac:dyDescent="0.2">
      <c r="C8458" s="293"/>
      <c r="D8458" s="280"/>
      <c r="E8458" s="280"/>
      <c r="F8458" s="280"/>
      <c r="G8458" s="293"/>
    </row>
    <row r="8459" spans="3:7" x14ac:dyDescent="0.2">
      <c r="C8459" s="293"/>
      <c r="D8459" s="280"/>
      <c r="E8459" s="280"/>
      <c r="F8459" s="280"/>
      <c r="G8459" s="293"/>
    </row>
    <row r="8460" spans="3:7" x14ac:dyDescent="0.2">
      <c r="C8460" s="293"/>
      <c r="D8460" s="280"/>
      <c r="E8460" s="280"/>
      <c r="F8460" s="280"/>
      <c r="G8460" s="293"/>
    </row>
    <row r="8461" spans="3:7" x14ac:dyDescent="0.2">
      <c r="C8461" s="293"/>
      <c r="D8461" s="280"/>
      <c r="E8461" s="280"/>
      <c r="F8461" s="280"/>
      <c r="G8461" s="293"/>
    </row>
    <row r="8462" spans="3:7" x14ac:dyDescent="0.2">
      <c r="C8462" s="293"/>
      <c r="D8462" s="280"/>
      <c r="E8462" s="280"/>
      <c r="F8462" s="280"/>
      <c r="G8462" s="293"/>
    </row>
    <row r="8463" spans="3:7" x14ac:dyDescent="0.2">
      <c r="C8463" s="293"/>
      <c r="D8463" s="280"/>
      <c r="E8463" s="280"/>
      <c r="F8463" s="280"/>
      <c r="G8463" s="293"/>
    </row>
    <row r="8464" spans="3:7" x14ac:dyDescent="0.2">
      <c r="C8464" s="293"/>
      <c r="D8464" s="280"/>
      <c r="E8464" s="280"/>
      <c r="F8464" s="280"/>
      <c r="G8464" s="293"/>
    </row>
    <row r="8465" spans="3:7" x14ac:dyDescent="0.2">
      <c r="C8465" s="293"/>
      <c r="D8465" s="280"/>
      <c r="E8465" s="280"/>
      <c r="F8465" s="280"/>
      <c r="G8465" s="293"/>
    </row>
    <row r="8466" spans="3:7" x14ac:dyDescent="0.2">
      <c r="C8466" s="293"/>
      <c r="D8466" s="280"/>
      <c r="E8466" s="280"/>
      <c r="F8466" s="280"/>
      <c r="G8466" s="293"/>
    </row>
    <row r="8467" spans="3:7" x14ac:dyDescent="0.2">
      <c r="C8467" s="293"/>
      <c r="D8467" s="280"/>
      <c r="E8467" s="280"/>
      <c r="F8467" s="280"/>
      <c r="G8467" s="293"/>
    </row>
    <row r="8468" spans="3:7" x14ac:dyDescent="0.2">
      <c r="C8468" s="293"/>
      <c r="D8468" s="280"/>
      <c r="E8468" s="280"/>
      <c r="F8468" s="280"/>
      <c r="G8468" s="293"/>
    </row>
    <row r="8469" spans="3:7" x14ac:dyDescent="0.2">
      <c r="C8469" s="293"/>
      <c r="D8469" s="280"/>
      <c r="E8469" s="280"/>
      <c r="F8469" s="280"/>
      <c r="G8469" s="293"/>
    </row>
    <row r="8470" spans="3:7" x14ac:dyDescent="0.2">
      <c r="C8470" s="293"/>
      <c r="D8470" s="280"/>
      <c r="E8470" s="280"/>
      <c r="F8470" s="280"/>
      <c r="G8470" s="293"/>
    </row>
    <row r="8471" spans="3:7" x14ac:dyDescent="0.2">
      <c r="C8471" s="293"/>
      <c r="D8471" s="280"/>
      <c r="E8471" s="280"/>
      <c r="F8471" s="280"/>
      <c r="G8471" s="293"/>
    </row>
    <row r="8472" spans="3:7" x14ac:dyDescent="0.2">
      <c r="C8472" s="293"/>
      <c r="D8472" s="280"/>
      <c r="E8472" s="280"/>
      <c r="F8472" s="280"/>
      <c r="G8472" s="293"/>
    </row>
    <row r="8473" spans="3:7" x14ac:dyDescent="0.2">
      <c r="C8473" s="293"/>
      <c r="D8473" s="280"/>
      <c r="E8473" s="280"/>
      <c r="F8473" s="280"/>
      <c r="G8473" s="293"/>
    </row>
    <row r="8474" spans="3:7" x14ac:dyDescent="0.2">
      <c r="C8474" s="293"/>
      <c r="D8474" s="280"/>
      <c r="E8474" s="280"/>
      <c r="F8474" s="280"/>
      <c r="G8474" s="293"/>
    </row>
    <row r="8475" spans="3:7" x14ac:dyDescent="0.2">
      <c r="C8475" s="293"/>
      <c r="D8475" s="280"/>
      <c r="E8475" s="280"/>
      <c r="F8475" s="280"/>
      <c r="G8475" s="293"/>
    </row>
    <row r="8476" spans="3:7" x14ac:dyDescent="0.2">
      <c r="C8476" s="293"/>
      <c r="D8476" s="280"/>
      <c r="E8476" s="280"/>
      <c r="F8476" s="280"/>
      <c r="G8476" s="293"/>
    </row>
    <row r="8477" spans="3:7" x14ac:dyDescent="0.2">
      <c r="C8477" s="293"/>
      <c r="D8477" s="280"/>
      <c r="E8477" s="280"/>
      <c r="F8477" s="280"/>
      <c r="G8477" s="293"/>
    </row>
    <row r="8478" spans="3:7" x14ac:dyDescent="0.2">
      <c r="C8478" s="293"/>
      <c r="D8478" s="280"/>
      <c r="E8478" s="280"/>
      <c r="F8478" s="280"/>
      <c r="G8478" s="293"/>
    </row>
    <row r="8479" spans="3:7" x14ac:dyDescent="0.2">
      <c r="C8479" s="293"/>
      <c r="D8479" s="280"/>
      <c r="E8479" s="280"/>
      <c r="F8479" s="280"/>
      <c r="G8479" s="293"/>
    </row>
    <row r="8480" spans="3:7" x14ac:dyDescent="0.2">
      <c r="C8480" s="293"/>
      <c r="D8480" s="280"/>
      <c r="E8480" s="280"/>
      <c r="F8480" s="280"/>
      <c r="G8480" s="293"/>
    </row>
    <row r="8481" spans="3:7" x14ac:dyDescent="0.2">
      <c r="C8481" s="293"/>
      <c r="D8481" s="280"/>
      <c r="E8481" s="280"/>
      <c r="F8481" s="280"/>
      <c r="G8481" s="293"/>
    </row>
    <row r="8482" spans="3:7" x14ac:dyDescent="0.2">
      <c r="C8482" s="293"/>
      <c r="D8482" s="280"/>
      <c r="E8482" s="280"/>
      <c r="F8482" s="280"/>
      <c r="G8482" s="293"/>
    </row>
    <row r="8483" spans="3:7" x14ac:dyDescent="0.2">
      <c r="C8483" s="293"/>
      <c r="D8483" s="280"/>
      <c r="E8483" s="280"/>
      <c r="F8483" s="280"/>
      <c r="G8483" s="293"/>
    </row>
    <row r="8484" spans="3:7" x14ac:dyDescent="0.2">
      <c r="C8484" s="293"/>
      <c r="D8484" s="280"/>
      <c r="E8484" s="280"/>
      <c r="F8484" s="280"/>
      <c r="G8484" s="293"/>
    </row>
    <row r="8485" spans="3:7" x14ac:dyDescent="0.2">
      <c r="C8485" s="293"/>
      <c r="D8485" s="280"/>
      <c r="E8485" s="280"/>
      <c r="F8485" s="280"/>
      <c r="G8485" s="293"/>
    </row>
    <row r="8486" spans="3:7" x14ac:dyDescent="0.2">
      <c r="C8486" s="293"/>
      <c r="D8486" s="280"/>
      <c r="E8486" s="280"/>
      <c r="F8486" s="280"/>
      <c r="G8486" s="293"/>
    </row>
    <row r="8487" spans="3:7" x14ac:dyDescent="0.2">
      <c r="C8487" s="293"/>
      <c r="D8487" s="280"/>
      <c r="E8487" s="280"/>
      <c r="F8487" s="280"/>
      <c r="G8487" s="293"/>
    </row>
    <row r="8488" spans="3:7" x14ac:dyDescent="0.2">
      <c r="C8488" s="293"/>
      <c r="D8488" s="280"/>
      <c r="E8488" s="280"/>
      <c r="F8488" s="280"/>
      <c r="G8488" s="293"/>
    </row>
    <row r="8489" spans="3:7" x14ac:dyDescent="0.2">
      <c r="C8489" s="293"/>
      <c r="D8489" s="280"/>
      <c r="E8489" s="280"/>
      <c r="F8489" s="280"/>
      <c r="G8489" s="293"/>
    </row>
    <row r="8490" spans="3:7" x14ac:dyDescent="0.2">
      <c r="C8490" s="293"/>
      <c r="D8490" s="280"/>
      <c r="E8490" s="280"/>
      <c r="F8490" s="280"/>
      <c r="G8490" s="293"/>
    </row>
    <row r="8491" spans="3:7" x14ac:dyDescent="0.2">
      <c r="C8491" s="293"/>
      <c r="D8491" s="280"/>
      <c r="E8491" s="280"/>
      <c r="F8491" s="280"/>
      <c r="G8491" s="293"/>
    </row>
    <row r="8492" spans="3:7" x14ac:dyDescent="0.2">
      <c r="C8492" s="293"/>
      <c r="D8492" s="280"/>
      <c r="E8492" s="280"/>
      <c r="F8492" s="280"/>
      <c r="G8492" s="293"/>
    </row>
    <row r="8493" spans="3:7" x14ac:dyDescent="0.2">
      <c r="C8493" s="293"/>
      <c r="D8493" s="280"/>
      <c r="E8493" s="280"/>
      <c r="F8493" s="280"/>
      <c r="G8493" s="293"/>
    </row>
    <row r="8494" spans="3:7" x14ac:dyDescent="0.2">
      <c r="C8494" s="293"/>
      <c r="D8494" s="280"/>
      <c r="E8494" s="280"/>
      <c r="F8494" s="280"/>
      <c r="G8494" s="293"/>
    </row>
    <row r="8495" spans="3:7" x14ac:dyDescent="0.2">
      <c r="C8495" s="293"/>
      <c r="D8495" s="280"/>
      <c r="E8495" s="280"/>
      <c r="F8495" s="280"/>
      <c r="G8495" s="293"/>
    </row>
    <row r="8496" spans="3:7" x14ac:dyDescent="0.2">
      <c r="C8496" s="293"/>
      <c r="D8496" s="280"/>
      <c r="E8496" s="280"/>
      <c r="F8496" s="280"/>
      <c r="G8496" s="293"/>
    </row>
    <row r="8497" spans="3:7" x14ac:dyDescent="0.2">
      <c r="C8497" s="293"/>
      <c r="D8497" s="280"/>
      <c r="E8497" s="280"/>
      <c r="F8497" s="280"/>
      <c r="G8497" s="293"/>
    </row>
    <row r="8498" spans="3:7" x14ac:dyDescent="0.2">
      <c r="C8498" s="293"/>
      <c r="D8498" s="280"/>
      <c r="E8498" s="280"/>
      <c r="F8498" s="280"/>
      <c r="G8498" s="293"/>
    </row>
    <row r="8499" spans="3:7" x14ac:dyDescent="0.2">
      <c r="C8499" s="293"/>
      <c r="D8499" s="280"/>
      <c r="E8499" s="280"/>
      <c r="F8499" s="280"/>
      <c r="G8499" s="293"/>
    </row>
    <row r="8500" spans="3:7" x14ac:dyDescent="0.2">
      <c r="C8500" s="293"/>
      <c r="D8500" s="280"/>
      <c r="E8500" s="280"/>
      <c r="F8500" s="280"/>
      <c r="G8500" s="293"/>
    </row>
    <row r="8501" spans="3:7" x14ac:dyDescent="0.2">
      <c r="C8501" s="293"/>
      <c r="D8501" s="280"/>
      <c r="E8501" s="280"/>
      <c r="F8501" s="280"/>
      <c r="G8501" s="293"/>
    </row>
    <row r="8502" spans="3:7" x14ac:dyDescent="0.2">
      <c r="C8502" s="293"/>
      <c r="D8502" s="280"/>
      <c r="E8502" s="280"/>
      <c r="F8502" s="280"/>
      <c r="G8502" s="293"/>
    </row>
    <row r="8503" spans="3:7" x14ac:dyDescent="0.2">
      <c r="C8503" s="293"/>
      <c r="D8503" s="280"/>
      <c r="E8503" s="280"/>
      <c r="F8503" s="280"/>
      <c r="G8503" s="293"/>
    </row>
    <row r="8504" spans="3:7" x14ac:dyDescent="0.2">
      <c r="C8504" s="293"/>
      <c r="D8504" s="280"/>
      <c r="E8504" s="280"/>
      <c r="F8504" s="280"/>
      <c r="G8504" s="293"/>
    </row>
    <row r="8505" spans="3:7" x14ac:dyDescent="0.2">
      <c r="C8505" s="293"/>
      <c r="D8505" s="280"/>
      <c r="E8505" s="280"/>
      <c r="F8505" s="280"/>
      <c r="G8505" s="293"/>
    </row>
    <row r="8506" spans="3:7" x14ac:dyDescent="0.2">
      <c r="C8506" s="293"/>
      <c r="D8506" s="280"/>
      <c r="E8506" s="280"/>
      <c r="F8506" s="280"/>
      <c r="G8506" s="293"/>
    </row>
    <row r="8507" spans="3:7" x14ac:dyDescent="0.2">
      <c r="C8507" s="293"/>
      <c r="D8507" s="280"/>
      <c r="E8507" s="280"/>
      <c r="F8507" s="280"/>
      <c r="G8507" s="293"/>
    </row>
    <row r="8508" spans="3:7" x14ac:dyDescent="0.2">
      <c r="C8508" s="293"/>
      <c r="D8508" s="280"/>
      <c r="E8508" s="280"/>
      <c r="F8508" s="280"/>
      <c r="G8508" s="293"/>
    </row>
    <row r="8509" spans="3:7" x14ac:dyDescent="0.2">
      <c r="C8509" s="293"/>
      <c r="D8509" s="280"/>
      <c r="E8509" s="280"/>
      <c r="F8509" s="280"/>
      <c r="G8509" s="293"/>
    </row>
    <row r="8510" spans="3:7" x14ac:dyDescent="0.2">
      <c r="C8510" s="293"/>
      <c r="D8510" s="280"/>
      <c r="E8510" s="280"/>
      <c r="F8510" s="280"/>
      <c r="G8510" s="293"/>
    </row>
    <row r="8511" spans="3:7" x14ac:dyDescent="0.2">
      <c r="C8511" s="293"/>
      <c r="D8511" s="280"/>
      <c r="E8511" s="280"/>
      <c r="F8511" s="280"/>
      <c r="G8511" s="293"/>
    </row>
    <row r="8512" spans="3:7" x14ac:dyDescent="0.2">
      <c r="C8512" s="293"/>
      <c r="D8512" s="280"/>
      <c r="E8512" s="280"/>
      <c r="F8512" s="280"/>
      <c r="G8512" s="293"/>
    </row>
    <row r="8513" spans="3:7" x14ac:dyDescent="0.2">
      <c r="C8513" s="293"/>
      <c r="D8513" s="280"/>
      <c r="E8513" s="280"/>
      <c r="F8513" s="280"/>
      <c r="G8513" s="293"/>
    </row>
    <row r="8514" spans="3:7" x14ac:dyDescent="0.2">
      <c r="C8514" s="293"/>
      <c r="D8514" s="280"/>
      <c r="E8514" s="280"/>
      <c r="F8514" s="280"/>
      <c r="G8514" s="293"/>
    </row>
    <row r="8515" spans="3:7" x14ac:dyDescent="0.2">
      <c r="C8515" s="293"/>
      <c r="D8515" s="280"/>
      <c r="E8515" s="280"/>
      <c r="F8515" s="280"/>
      <c r="G8515" s="293"/>
    </row>
    <row r="8516" spans="3:7" x14ac:dyDescent="0.2">
      <c r="C8516" s="293"/>
      <c r="D8516" s="280"/>
      <c r="E8516" s="280"/>
      <c r="F8516" s="280"/>
      <c r="G8516" s="293"/>
    </row>
    <row r="8517" spans="3:7" x14ac:dyDescent="0.2">
      <c r="C8517" s="293"/>
      <c r="D8517" s="280"/>
      <c r="E8517" s="280"/>
      <c r="F8517" s="280"/>
      <c r="G8517" s="293"/>
    </row>
    <row r="8518" spans="3:7" x14ac:dyDescent="0.2">
      <c r="C8518" s="293"/>
      <c r="D8518" s="280"/>
      <c r="E8518" s="280"/>
      <c r="F8518" s="280"/>
      <c r="G8518" s="293"/>
    </row>
    <row r="8519" spans="3:7" x14ac:dyDescent="0.2">
      <c r="C8519" s="293"/>
      <c r="D8519" s="280"/>
      <c r="E8519" s="280"/>
      <c r="F8519" s="280"/>
      <c r="G8519" s="293"/>
    </row>
    <row r="8520" spans="3:7" x14ac:dyDescent="0.2">
      <c r="C8520" s="293"/>
      <c r="D8520" s="280"/>
      <c r="E8520" s="280"/>
      <c r="F8520" s="280"/>
      <c r="G8520" s="293"/>
    </row>
    <row r="8521" spans="3:7" x14ac:dyDescent="0.2">
      <c r="C8521" s="293"/>
      <c r="D8521" s="280"/>
      <c r="E8521" s="280"/>
      <c r="F8521" s="280"/>
      <c r="G8521" s="293"/>
    </row>
    <row r="8522" spans="3:7" x14ac:dyDescent="0.2">
      <c r="C8522" s="293"/>
      <c r="D8522" s="280"/>
      <c r="E8522" s="280"/>
      <c r="F8522" s="280"/>
      <c r="G8522" s="293"/>
    </row>
    <row r="8523" spans="3:7" x14ac:dyDescent="0.2">
      <c r="C8523" s="293"/>
      <c r="D8523" s="280"/>
      <c r="E8523" s="280"/>
      <c r="F8523" s="280"/>
      <c r="G8523" s="293"/>
    </row>
    <row r="8524" spans="3:7" x14ac:dyDescent="0.2">
      <c r="C8524" s="293"/>
      <c r="D8524" s="280"/>
      <c r="E8524" s="280"/>
      <c r="F8524" s="280"/>
      <c r="G8524" s="293"/>
    </row>
    <row r="8525" spans="3:7" x14ac:dyDescent="0.2">
      <c r="C8525" s="293"/>
      <c r="D8525" s="280"/>
      <c r="E8525" s="280"/>
      <c r="F8525" s="280"/>
      <c r="G8525" s="293"/>
    </row>
    <row r="8526" spans="3:7" x14ac:dyDescent="0.2">
      <c r="C8526" s="293"/>
      <c r="D8526" s="280"/>
      <c r="E8526" s="280"/>
      <c r="F8526" s="280"/>
      <c r="G8526" s="293"/>
    </row>
    <row r="8527" spans="3:7" x14ac:dyDescent="0.2">
      <c r="C8527" s="293"/>
      <c r="D8527" s="280"/>
      <c r="E8527" s="280"/>
      <c r="F8527" s="280"/>
      <c r="G8527" s="293"/>
    </row>
    <row r="8528" spans="3:7" x14ac:dyDescent="0.2">
      <c r="C8528" s="293"/>
      <c r="D8528" s="280"/>
      <c r="E8528" s="280"/>
      <c r="F8528" s="280"/>
      <c r="G8528" s="293"/>
    </row>
    <row r="8529" spans="3:7" x14ac:dyDescent="0.2">
      <c r="C8529" s="293"/>
      <c r="D8529" s="280"/>
      <c r="E8529" s="280"/>
      <c r="F8529" s="280"/>
      <c r="G8529" s="293"/>
    </row>
    <row r="8530" spans="3:7" x14ac:dyDescent="0.2">
      <c r="C8530" s="293"/>
      <c r="D8530" s="280"/>
      <c r="E8530" s="280"/>
      <c r="F8530" s="280"/>
      <c r="G8530" s="293"/>
    </row>
    <row r="8531" spans="3:7" x14ac:dyDescent="0.2">
      <c r="C8531" s="293"/>
      <c r="D8531" s="280"/>
      <c r="E8531" s="280"/>
      <c r="F8531" s="280"/>
      <c r="G8531" s="293"/>
    </row>
    <row r="8532" spans="3:7" x14ac:dyDescent="0.2">
      <c r="C8532" s="293"/>
      <c r="D8532" s="280"/>
      <c r="E8532" s="280"/>
      <c r="F8532" s="280"/>
      <c r="G8532" s="293"/>
    </row>
    <row r="8533" spans="3:7" x14ac:dyDescent="0.2">
      <c r="C8533" s="293"/>
      <c r="D8533" s="280"/>
      <c r="E8533" s="280"/>
      <c r="F8533" s="280"/>
      <c r="G8533" s="293"/>
    </row>
    <row r="8534" spans="3:7" x14ac:dyDescent="0.2">
      <c r="C8534" s="293"/>
      <c r="D8534" s="280"/>
      <c r="E8534" s="280"/>
      <c r="F8534" s="280"/>
      <c r="G8534" s="293"/>
    </row>
    <row r="8535" spans="3:7" x14ac:dyDescent="0.2">
      <c r="C8535" s="293"/>
      <c r="D8535" s="280"/>
      <c r="E8535" s="280"/>
      <c r="F8535" s="280"/>
      <c r="G8535" s="293"/>
    </row>
    <row r="8536" spans="3:7" x14ac:dyDescent="0.2">
      <c r="C8536" s="293"/>
      <c r="D8536" s="280"/>
      <c r="E8536" s="280"/>
      <c r="F8536" s="280"/>
      <c r="G8536" s="293"/>
    </row>
    <row r="8537" spans="3:7" x14ac:dyDescent="0.2">
      <c r="C8537" s="293"/>
      <c r="D8537" s="280"/>
      <c r="E8537" s="280"/>
      <c r="F8537" s="280"/>
      <c r="G8537" s="293"/>
    </row>
    <row r="8538" spans="3:7" x14ac:dyDescent="0.2">
      <c r="C8538" s="293"/>
      <c r="D8538" s="280"/>
      <c r="E8538" s="280"/>
      <c r="F8538" s="280"/>
      <c r="G8538" s="293"/>
    </row>
    <row r="8539" spans="3:7" x14ac:dyDescent="0.2">
      <c r="C8539" s="293"/>
      <c r="D8539" s="280"/>
      <c r="E8539" s="280"/>
      <c r="F8539" s="280"/>
      <c r="G8539" s="293"/>
    </row>
    <row r="8540" spans="3:7" x14ac:dyDescent="0.2">
      <c r="C8540" s="293"/>
      <c r="D8540" s="280"/>
      <c r="E8540" s="280"/>
      <c r="F8540" s="280"/>
      <c r="G8540" s="293"/>
    </row>
    <row r="8541" spans="3:7" x14ac:dyDescent="0.2">
      <c r="C8541" s="293"/>
      <c r="D8541" s="280"/>
      <c r="E8541" s="280"/>
      <c r="F8541" s="280"/>
      <c r="G8541" s="293"/>
    </row>
    <row r="8542" spans="3:7" x14ac:dyDescent="0.2">
      <c r="C8542" s="293"/>
      <c r="D8542" s="280"/>
      <c r="E8542" s="280"/>
      <c r="F8542" s="280"/>
      <c r="G8542" s="293"/>
    </row>
    <row r="8543" spans="3:7" x14ac:dyDescent="0.2">
      <c r="C8543" s="293"/>
      <c r="D8543" s="280"/>
      <c r="E8543" s="280"/>
      <c r="F8543" s="280"/>
      <c r="G8543" s="293"/>
    </row>
    <row r="8544" spans="3:7" x14ac:dyDescent="0.2">
      <c r="C8544" s="293"/>
      <c r="D8544" s="280"/>
      <c r="E8544" s="280"/>
      <c r="F8544" s="280"/>
      <c r="G8544" s="293"/>
    </row>
    <row r="8545" spans="3:7" x14ac:dyDescent="0.2">
      <c r="C8545" s="293"/>
      <c r="D8545" s="280"/>
      <c r="E8545" s="280"/>
      <c r="F8545" s="280"/>
      <c r="G8545" s="293"/>
    </row>
    <row r="8546" spans="3:7" x14ac:dyDescent="0.2">
      <c r="C8546" s="293"/>
      <c r="D8546" s="280"/>
      <c r="E8546" s="280"/>
      <c r="F8546" s="280"/>
      <c r="G8546" s="293"/>
    </row>
    <row r="8547" spans="3:7" x14ac:dyDescent="0.2">
      <c r="C8547" s="293"/>
      <c r="D8547" s="280"/>
      <c r="E8547" s="280"/>
      <c r="F8547" s="280"/>
      <c r="G8547" s="293"/>
    </row>
    <row r="8548" spans="3:7" x14ac:dyDescent="0.2">
      <c r="C8548" s="293"/>
      <c r="D8548" s="280"/>
      <c r="E8548" s="280"/>
      <c r="F8548" s="280"/>
      <c r="G8548" s="293"/>
    </row>
    <row r="8549" spans="3:7" x14ac:dyDescent="0.2">
      <c r="C8549" s="293"/>
      <c r="D8549" s="280"/>
      <c r="E8549" s="280"/>
      <c r="F8549" s="280"/>
      <c r="G8549" s="293"/>
    </row>
    <row r="8550" spans="3:7" x14ac:dyDescent="0.2">
      <c r="C8550" s="293"/>
      <c r="D8550" s="280"/>
      <c r="E8550" s="280"/>
      <c r="F8550" s="280"/>
      <c r="G8550" s="293"/>
    </row>
    <row r="8551" spans="3:7" x14ac:dyDescent="0.2">
      <c r="C8551" s="293"/>
      <c r="D8551" s="280"/>
      <c r="E8551" s="280"/>
      <c r="F8551" s="280"/>
      <c r="G8551" s="293"/>
    </row>
    <row r="8552" spans="3:7" x14ac:dyDescent="0.2">
      <c r="C8552" s="293"/>
      <c r="D8552" s="280"/>
      <c r="E8552" s="280"/>
      <c r="F8552" s="280"/>
      <c r="G8552" s="293"/>
    </row>
    <row r="8553" spans="3:7" x14ac:dyDescent="0.2">
      <c r="C8553" s="293"/>
      <c r="D8553" s="280"/>
      <c r="E8553" s="280"/>
      <c r="F8553" s="280"/>
      <c r="G8553" s="293"/>
    </row>
    <row r="8554" spans="3:7" x14ac:dyDescent="0.2">
      <c r="C8554" s="293"/>
      <c r="D8554" s="280"/>
      <c r="E8554" s="280"/>
      <c r="F8554" s="280"/>
      <c r="G8554" s="293"/>
    </row>
    <row r="8555" spans="3:7" x14ac:dyDescent="0.2">
      <c r="C8555" s="293"/>
      <c r="D8555" s="280"/>
      <c r="E8555" s="280"/>
      <c r="F8555" s="280"/>
      <c r="G8555" s="293"/>
    </row>
    <row r="8556" spans="3:7" x14ac:dyDescent="0.2">
      <c r="C8556" s="293"/>
      <c r="D8556" s="280"/>
      <c r="E8556" s="280"/>
      <c r="F8556" s="280"/>
      <c r="G8556" s="293"/>
    </row>
    <row r="8557" spans="3:7" x14ac:dyDescent="0.2">
      <c r="C8557" s="293"/>
      <c r="D8557" s="280"/>
      <c r="E8557" s="280"/>
      <c r="F8557" s="280"/>
      <c r="G8557" s="293"/>
    </row>
    <row r="8558" spans="3:7" x14ac:dyDescent="0.2">
      <c r="C8558" s="293"/>
      <c r="D8558" s="280"/>
      <c r="E8558" s="280"/>
      <c r="F8558" s="280"/>
      <c r="G8558" s="293"/>
    </row>
    <row r="8559" spans="3:7" x14ac:dyDescent="0.2">
      <c r="C8559" s="293"/>
      <c r="D8559" s="280"/>
      <c r="E8559" s="280"/>
      <c r="F8559" s="280"/>
      <c r="G8559" s="293"/>
    </row>
    <row r="8560" spans="3:7" x14ac:dyDescent="0.2">
      <c r="C8560" s="293"/>
      <c r="D8560" s="280"/>
      <c r="E8560" s="280"/>
      <c r="F8560" s="280"/>
      <c r="G8560" s="293"/>
    </row>
    <row r="8561" spans="3:7" x14ac:dyDescent="0.2">
      <c r="C8561" s="293"/>
      <c r="D8561" s="280"/>
      <c r="E8561" s="280"/>
      <c r="F8561" s="280"/>
      <c r="G8561" s="293"/>
    </row>
    <row r="8562" spans="3:7" x14ac:dyDescent="0.2">
      <c r="C8562" s="293"/>
      <c r="D8562" s="280"/>
      <c r="E8562" s="280"/>
      <c r="F8562" s="280"/>
      <c r="G8562" s="293"/>
    </row>
    <row r="8563" spans="3:7" x14ac:dyDescent="0.2">
      <c r="C8563" s="293"/>
      <c r="D8563" s="280"/>
      <c r="E8563" s="280"/>
      <c r="F8563" s="280"/>
      <c r="G8563" s="293"/>
    </row>
    <row r="8564" spans="3:7" x14ac:dyDescent="0.2">
      <c r="C8564" s="293"/>
      <c r="D8564" s="280"/>
      <c r="E8564" s="280"/>
      <c r="F8564" s="280"/>
      <c r="G8564" s="293"/>
    </row>
    <row r="8565" spans="3:7" x14ac:dyDescent="0.2">
      <c r="C8565" s="293"/>
      <c r="D8565" s="280"/>
      <c r="E8565" s="280"/>
      <c r="F8565" s="280"/>
      <c r="G8565" s="293"/>
    </row>
    <row r="8566" spans="3:7" x14ac:dyDescent="0.2">
      <c r="C8566" s="293"/>
      <c r="D8566" s="280"/>
      <c r="E8566" s="280"/>
      <c r="F8566" s="280"/>
      <c r="G8566" s="293"/>
    </row>
    <row r="8567" spans="3:7" x14ac:dyDescent="0.2">
      <c r="C8567" s="293"/>
      <c r="D8567" s="280"/>
      <c r="E8567" s="280"/>
      <c r="F8567" s="280"/>
      <c r="G8567" s="293"/>
    </row>
    <row r="8568" spans="3:7" x14ac:dyDescent="0.2">
      <c r="C8568" s="293"/>
      <c r="D8568" s="280"/>
      <c r="E8568" s="280"/>
      <c r="F8568" s="280"/>
      <c r="G8568" s="293"/>
    </row>
    <row r="8569" spans="3:7" x14ac:dyDescent="0.2">
      <c r="C8569" s="293"/>
      <c r="D8569" s="280"/>
      <c r="E8569" s="280"/>
      <c r="F8569" s="280"/>
      <c r="G8569" s="293"/>
    </row>
    <row r="8570" spans="3:7" x14ac:dyDescent="0.2">
      <c r="C8570" s="293"/>
      <c r="D8570" s="280"/>
      <c r="E8570" s="280"/>
      <c r="F8570" s="280"/>
      <c r="G8570" s="293"/>
    </row>
    <row r="8571" spans="3:7" x14ac:dyDescent="0.2">
      <c r="C8571" s="293"/>
      <c r="D8571" s="280"/>
      <c r="E8571" s="280"/>
      <c r="F8571" s="280"/>
      <c r="G8571" s="293"/>
    </row>
    <row r="8572" spans="3:7" x14ac:dyDescent="0.2">
      <c r="C8572" s="293"/>
      <c r="D8572" s="280"/>
      <c r="E8572" s="280"/>
      <c r="F8572" s="280"/>
      <c r="G8572" s="293"/>
    </row>
    <row r="8573" spans="3:7" x14ac:dyDescent="0.2">
      <c r="C8573" s="293"/>
      <c r="D8573" s="280"/>
      <c r="E8573" s="280"/>
      <c r="F8573" s="280"/>
      <c r="G8573" s="293"/>
    </row>
    <row r="8574" spans="3:7" x14ac:dyDescent="0.2">
      <c r="C8574" s="293"/>
      <c r="D8574" s="280"/>
      <c r="E8574" s="280"/>
      <c r="F8574" s="280"/>
      <c r="G8574" s="293"/>
    </row>
    <row r="8575" spans="3:7" x14ac:dyDescent="0.2">
      <c r="C8575" s="293"/>
      <c r="D8575" s="280"/>
      <c r="E8575" s="280"/>
      <c r="F8575" s="280"/>
      <c r="G8575" s="293"/>
    </row>
    <row r="8576" spans="3:7" x14ac:dyDescent="0.2">
      <c r="C8576" s="293"/>
      <c r="D8576" s="280"/>
      <c r="E8576" s="280"/>
      <c r="F8576" s="280"/>
      <c r="G8576" s="293"/>
    </row>
    <row r="8577" spans="3:7" x14ac:dyDescent="0.2">
      <c r="C8577" s="293"/>
      <c r="D8577" s="280"/>
      <c r="E8577" s="280"/>
      <c r="F8577" s="280"/>
      <c r="G8577" s="293"/>
    </row>
    <row r="8578" spans="3:7" x14ac:dyDescent="0.2">
      <c r="C8578" s="293"/>
      <c r="D8578" s="280"/>
      <c r="E8578" s="280"/>
      <c r="F8578" s="280"/>
      <c r="G8578" s="293"/>
    </row>
    <row r="8579" spans="3:7" x14ac:dyDescent="0.2">
      <c r="C8579" s="293"/>
      <c r="D8579" s="280"/>
      <c r="E8579" s="280"/>
      <c r="F8579" s="280"/>
      <c r="G8579" s="293"/>
    </row>
    <row r="8580" spans="3:7" x14ac:dyDescent="0.2">
      <c r="C8580" s="293"/>
      <c r="D8580" s="280"/>
      <c r="E8580" s="280"/>
      <c r="F8580" s="280"/>
      <c r="G8580" s="293"/>
    </row>
    <row r="8581" spans="3:7" x14ac:dyDescent="0.2">
      <c r="C8581" s="293"/>
      <c r="D8581" s="280"/>
      <c r="E8581" s="280"/>
      <c r="F8581" s="280"/>
      <c r="G8581" s="293"/>
    </row>
    <row r="8582" spans="3:7" x14ac:dyDescent="0.2">
      <c r="C8582" s="293"/>
      <c r="D8582" s="280"/>
      <c r="E8582" s="280"/>
      <c r="F8582" s="280"/>
      <c r="G8582" s="293"/>
    </row>
    <row r="8583" spans="3:7" x14ac:dyDescent="0.2">
      <c r="C8583" s="293"/>
      <c r="D8583" s="280"/>
      <c r="E8583" s="280"/>
      <c r="F8583" s="280"/>
      <c r="G8583" s="293"/>
    </row>
    <row r="8584" spans="3:7" x14ac:dyDescent="0.2">
      <c r="C8584" s="293"/>
      <c r="D8584" s="280"/>
      <c r="E8584" s="280"/>
      <c r="F8584" s="280"/>
      <c r="G8584" s="293"/>
    </row>
    <row r="8585" spans="3:7" x14ac:dyDescent="0.2">
      <c r="C8585" s="293"/>
      <c r="D8585" s="280"/>
      <c r="E8585" s="280"/>
      <c r="F8585" s="280"/>
      <c r="G8585" s="293"/>
    </row>
    <row r="8586" spans="3:7" x14ac:dyDescent="0.2">
      <c r="C8586" s="293"/>
      <c r="D8586" s="280"/>
      <c r="E8586" s="280"/>
      <c r="F8586" s="280"/>
      <c r="G8586" s="293"/>
    </row>
    <row r="8587" spans="3:7" x14ac:dyDescent="0.2">
      <c r="C8587" s="293"/>
      <c r="D8587" s="280"/>
      <c r="E8587" s="280"/>
      <c r="F8587" s="280"/>
      <c r="G8587" s="293"/>
    </row>
    <row r="8588" spans="3:7" x14ac:dyDescent="0.2">
      <c r="C8588" s="293"/>
      <c r="D8588" s="280"/>
      <c r="E8588" s="280"/>
      <c r="F8588" s="280"/>
      <c r="G8588" s="293"/>
    </row>
    <row r="8589" spans="3:7" x14ac:dyDescent="0.2">
      <c r="C8589" s="293"/>
      <c r="D8589" s="280"/>
      <c r="E8589" s="280"/>
      <c r="F8589" s="280"/>
      <c r="G8589" s="293"/>
    </row>
    <row r="8590" spans="3:7" x14ac:dyDescent="0.2">
      <c r="C8590" s="293"/>
      <c r="D8590" s="280"/>
      <c r="E8590" s="280"/>
      <c r="F8590" s="280"/>
      <c r="G8590" s="293"/>
    </row>
    <row r="8591" spans="3:7" x14ac:dyDescent="0.2">
      <c r="C8591" s="293"/>
      <c r="D8591" s="280"/>
      <c r="E8591" s="280"/>
      <c r="F8591" s="280"/>
      <c r="G8591" s="293"/>
    </row>
    <row r="8592" spans="3:7" x14ac:dyDescent="0.2">
      <c r="C8592" s="293"/>
      <c r="D8592" s="280"/>
      <c r="E8592" s="280"/>
      <c r="F8592" s="280"/>
      <c r="G8592" s="293"/>
    </row>
    <row r="8593" spans="3:7" x14ac:dyDescent="0.2">
      <c r="C8593" s="293"/>
      <c r="D8593" s="280"/>
      <c r="E8593" s="280"/>
      <c r="F8593" s="280"/>
      <c r="G8593" s="293"/>
    </row>
    <row r="8594" spans="3:7" x14ac:dyDescent="0.2">
      <c r="C8594" s="293"/>
      <c r="D8594" s="280"/>
      <c r="E8594" s="280"/>
      <c r="F8594" s="280"/>
      <c r="G8594" s="293"/>
    </row>
    <row r="8595" spans="3:7" x14ac:dyDescent="0.2">
      <c r="C8595" s="293"/>
      <c r="D8595" s="280"/>
      <c r="E8595" s="280"/>
      <c r="F8595" s="280"/>
      <c r="G8595" s="293"/>
    </row>
    <row r="8596" spans="3:7" x14ac:dyDescent="0.2">
      <c r="C8596" s="293"/>
      <c r="D8596" s="280"/>
      <c r="E8596" s="280"/>
      <c r="F8596" s="280"/>
      <c r="G8596" s="293"/>
    </row>
    <row r="8597" spans="3:7" x14ac:dyDescent="0.2">
      <c r="C8597" s="293"/>
      <c r="D8597" s="280"/>
      <c r="E8597" s="280"/>
      <c r="F8597" s="280"/>
      <c r="G8597" s="293"/>
    </row>
    <row r="8598" spans="3:7" x14ac:dyDescent="0.2">
      <c r="C8598" s="293"/>
      <c r="D8598" s="280"/>
      <c r="E8598" s="280"/>
      <c r="F8598" s="280"/>
      <c r="G8598" s="293"/>
    </row>
    <row r="8599" spans="3:7" x14ac:dyDescent="0.2">
      <c r="C8599" s="293"/>
      <c r="D8599" s="280"/>
      <c r="E8599" s="280"/>
      <c r="F8599" s="280"/>
      <c r="G8599" s="293"/>
    </row>
    <row r="8600" spans="3:7" x14ac:dyDescent="0.2">
      <c r="C8600" s="293"/>
      <c r="D8600" s="280"/>
      <c r="E8600" s="280"/>
      <c r="F8600" s="280"/>
      <c r="G8600" s="293"/>
    </row>
    <row r="8601" spans="3:7" x14ac:dyDescent="0.2">
      <c r="C8601" s="293"/>
      <c r="D8601" s="280"/>
      <c r="E8601" s="280"/>
      <c r="F8601" s="280"/>
      <c r="G8601" s="293"/>
    </row>
    <row r="8602" spans="3:7" x14ac:dyDescent="0.2">
      <c r="C8602" s="293"/>
      <c r="D8602" s="280"/>
      <c r="E8602" s="280"/>
      <c r="F8602" s="280"/>
      <c r="G8602" s="293"/>
    </row>
    <row r="8603" spans="3:7" x14ac:dyDescent="0.2">
      <c r="C8603" s="293"/>
      <c r="D8603" s="280"/>
      <c r="E8603" s="280"/>
      <c r="F8603" s="280"/>
      <c r="G8603" s="293"/>
    </row>
    <row r="8604" spans="3:7" x14ac:dyDescent="0.2">
      <c r="C8604" s="293"/>
      <c r="D8604" s="280"/>
      <c r="E8604" s="280"/>
      <c r="F8604" s="280"/>
      <c r="G8604" s="293"/>
    </row>
    <row r="8605" spans="3:7" x14ac:dyDescent="0.2">
      <c r="C8605" s="293"/>
      <c r="D8605" s="280"/>
      <c r="E8605" s="280"/>
      <c r="F8605" s="280"/>
      <c r="G8605" s="293"/>
    </row>
    <row r="8606" spans="3:7" x14ac:dyDescent="0.2">
      <c r="C8606" s="293"/>
      <c r="D8606" s="280"/>
      <c r="E8606" s="280"/>
      <c r="F8606" s="280"/>
      <c r="G8606" s="293"/>
    </row>
    <row r="8607" spans="3:7" x14ac:dyDescent="0.2">
      <c r="C8607" s="293"/>
      <c r="D8607" s="280"/>
      <c r="E8607" s="280"/>
      <c r="F8607" s="280"/>
      <c r="G8607" s="293"/>
    </row>
    <row r="8608" spans="3:7" x14ac:dyDescent="0.2">
      <c r="C8608" s="293"/>
      <c r="D8608" s="280"/>
      <c r="E8608" s="280"/>
      <c r="F8608" s="280"/>
      <c r="G8608" s="293"/>
    </row>
    <row r="8609" spans="3:7" x14ac:dyDescent="0.2">
      <c r="C8609" s="293"/>
      <c r="D8609" s="280"/>
      <c r="E8609" s="280"/>
      <c r="F8609" s="280"/>
      <c r="G8609" s="293"/>
    </row>
    <row r="8610" spans="3:7" x14ac:dyDescent="0.2">
      <c r="C8610" s="293"/>
      <c r="D8610" s="280"/>
      <c r="E8610" s="280"/>
      <c r="F8610" s="280"/>
      <c r="G8610" s="293"/>
    </row>
    <row r="8611" spans="3:7" x14ac:dyDescent="0.2">
      <c r="C8611" s="293"/>
      <c r="D8611" s="280"/>
      <c r="E8611" s="280"/>
      <c r="F8611" s="280"/>
      <c r="G8611" s="293"/>
    </row>
    <row r="8612" spans="3:7" x14ac:dyDescent="0.2">
      <c r="C8612" s="293"/>
      <c r="D8612" s="280"/>
      <c r="E8612" s="280"/>
      <c r="F8612" s="280"/>
      <c r="G8612" s="293"/>
    </row>
    <row r="8613" spans="3:7" x14ac:dyDescent="0.2">
      <c r="C8613" s="293"/>
      <c r="D8613" s="280"/>
      <c r="E8613" s="280"/>
      <c r="F8613" s="280"/>
      <c r="G8613" s="293"/>
    </row>
    <row r="8614" spans="3:7" x14ac:dyDescent="0.2">
      <c r="C8614" s="293"/>
      <c r="D8614" s="280"/>
      <c r="E8614" s="280"/>
      <c r="F8614" s="280"/>
      <c r="G8614" s="293"/>
    </row>
    <row r="8615" spans="3:7" x14ac:dyDescent="0.2">
      <c r="C8615" s="293"/>
      <c r="D8615" s="280"/>
      <c r="E8615" s="280"/>
      <c r="F8615" s="280"/>
      <c r="G8615" s="293"/>
    </row>
    <row r="8616" spans="3:7" x14ac:dyDescent="0.2">
      <c r="C8616" s="293"/>
      <c r="D8616" s="280"/>
      <c r="E8616" s="280"/>
      <c r="F8616" s="280"/>
      <c r="G8616" s="293"/>
    </row>
    <row r="8617" spans="3:7" x14ac:dyDescent="0.2">
      <c r="C8617" s="293"/>
      <c r="D8617" s="280"/>
      <c r="E8617" s="280"/>
      <c r="F8617" s="280"/>
      <c r="G8617" s="293"/>
    </row>
    <row r="8618" spans="3:7" x14ac:dyDescent="0.2">
      <c r="C8618" s="293"/>
      <c r="D8618" s="280"/>
      <c r="E8618" s="280"/>
      <c r="F8618" s="280"/>
      <c r="G8618" s="293"/>
    </row>
    <row r="8619" spans="3:7" x14ac:dyDescent="0.2">
      <c r="C8619" s="293"/>
      <c r="D8619" s="280"/>
      <c r="E8619" s="280"/>
      <c r="F8619" s="280"/>
      <c r="G8619" s="293"/>
    </row>
    <row r="8620" spans="3:7" x14ac:dyDescent="0.2">
      <c r="C8620" s="293"/>
      <c r="D8620" s="280"/>
      <c r="E8620" s="280"/>
      <c r="F8620" s="280"/>
      <c r="G8620" s="293"/>
    </row>
    <row r="8621" spans="3:7" x14ac:dyDescent="0.2">
      <c r="C8621" s="293"/>
      <c r="D8621" s="280"/>
      <c r="E8621" s="280"/>
      <c r="F8621" s="280"/>
      <c r="G8621" s="293"/>
    </row>
    <row r="8622" spans="3:7" x14ac:dyDescent="0.2">
      <c r="C8622" s="293"/>
      <c r="D8622" s="280"/>
      <c r="E8622" s="280"/>
      <c r="F8622" s="280"/>
      <c r="G8622" s="293"/>
    </row>
    <row r="8623" spans="3:7" x14ac:dyDescent="0.2">
      <c r="C8623" s="293"/>
      <c r="D8623" s="280"/>
      <c r="E8623" s="280"/>
      <c r="F8623" s="280"/>
      <c r="G8623" s="293"/>
    </row>
    <row r="8624" spans="3:7" x14ac:dyDescent="0.2">
      <c r="C8624" s="293"/>
      <c r="D8624" s="280"/>
      <c r="E8624" s="280"/>
      <c r="F8624" s="280"/>
      <c r="G8624" s="293"/>
    </row>
    <row r="8625" spans="3:7" x14ac:dyDescent="0.2">
      <c r="C8625" s="293"/>
      <c r="D8625" s="280"/>
      <c r="E8625" s="280"/>
      <c r="F8625" s="280"/>
      <c r="G8625" s="293"/>
    </row>
    <row r="8626" spans="3:7" x14ac:dyDescent="0.2">
      <c r="C8626" s="293"/>
      <c r="D8626" s="280"/>
      <c r="E8626" s="280"/>
      <c r="F8626" s="280"/>
      <c r="G8626" s="293"/>
    </row>
    <row r="8627" spans="3:7" x14ac:dyDescent="0.2">
      <c r="C8627" s="293"/>
      <c r="D8627" s="280"/>
      <c r="E8627" s="280"/>
      <c r="F8627" s="280"/>
      <c r="G8627" s="293"/>
    </row>
    <row r="8628" spans="3:7" x14ac:dyDescent="0.2">
      <c r="C8628" s="293"/>
      <c r="D8628" s="280"/>
      <c r="E8628" s="280"/>
      <c r="F8628" s="280"/>
      <c r="G8628" s="293"/>
    </row>
    <row r="8629" spans="3:7" x14ac:dyDescent="0.2">
      <c r="C8629" s="293"/>
      <c r="D8629" s="280"/>
      <c r="E8629" s="280"/>
      <c r="F8629" s="280"/>
      <c r="G8629" s="293"/>
    </row>
    <row r="8630" spans="3:7" x14ac:dyDescent="0.2">
      <c r="C8630" s="293"/>
      <c r="D8630" s="280"/>
      <c r="E8630" s="280"/>
      <c r="F8630" s="280"/>
      <c r="G8630" s="293"/>
    </row>
    <row r="8631" spans="3:7" x14ac:dyDescent="0.2">
      <c r="C8631" s="293"/>
      <c r="D8631" s="280"/>
      <c r="E8631" s="280"/>
      <c r="F8631" s="280"/>
      <c r="G8631" s="293"/>
    </row>
    <row r="8632" spans="3:7" x14ac:dyDescent="0.2">
      <c r="C8632" s="293"/>
      <c r="D8632" s="280"/>
      <c r="E8632" s="280"/>
      <c r="F8632" s="280"/>
      <c r="G8632" s="293"/>
    </row>
    <row r="8633" spans="3:7" x14ac:dyDescent="0.2">
      <c r="C8633" s="293"/>
      <c r="D8633" s="280"/>
      <c r="E8633" s="280"/>
      <c r="F8633" s="280"/>
      <c r="G8633" s="293"/>
    </row>
    <row r="8634" spans="3:7" x14ac:dyDescent="0.2">
      <c r="C8634" s="293"/>
      <c r="D8634" s="280"/>
      <c r="E8634" s="280"/>
      <c r="F8634" s="280"/>
      <c r="G8634" s="293"/>
    </row>
    <row r="8635" spans="3:7" x14ac:dyDescent="0.2">
      <c r="C8635" s="293"/>
      <c r="D8635" s="280"/>
      <c r="E8635" s="280"/>
      <c r="F8635" s="280"/>
      <c r="G8635" s="293"/>
    </row>
    <row r="8636" spans="3:7" x14ac:dyDescent="0.2">
      <c r="C8636" s="293"/>
      <c r="D8636" s="280"/>
      <c r="E8636" s="280"/>
      <c r="F8636" s="280"/>
      <c r="G8636" s="293"/>
    </row>
    <row r="8637" spans="3:7" x14ac:dyDescent="0.2">
      <c r="C8637" s="293"/>
      <c r="D8637" s="280"/>
      <c r="E8637" s="280"/>
      <c r="F8637" s="280"/>
      <c r="G8637" s="293"/>
    </row>
    <row r="8638" spans="3:7" x14ac:dyDescent="0.2">
      <c r="C8638" s="293"/>
      <c r="D8638" s="280"/>
      <c r="E8638" s="280"/>
      <c r="F8638" s="280"/>
      <c r="G8638" s="293"/>
    </row>
    <row r="8639" spans="3:7" x14ac:dyDescent="0.2">
      <c r="C8639" s="293"/>
      <c r="D8639" s="280"/>
      <c r="E8639" s="280"/>
      <c r="F8639" s="280"/>
      <c r="G8639" s="293"/>
    </row>
    <row r="8640" spans="3:7" x14ac:dyDescent="0.2">
      <c r="C8640" s="293"/>
      <c r="D8640" s="280"/>
      <c r="E8640" s="280"/>
      <c r="F8640" s="280"/>
      <c r="G8640" s="293"/>
    </row>
    <row r="8641" spans="3:7" x14ac:dyDescent="0.2">
      <c r="C8641" s="293"/>
      <c r="D8641" s="280"/>
      <c r="E8641" s="280"/>
      <c r="F8641" s="280"/>
      <c r="G8641" s="293"/>
    </row>
    <row r="8642" spans="3:7" x14ac:dyDescent="0.2">
      <c r="C8642" s="293"/>
      <c r="D8642" s="280"/>
      <c r="E8642" s="280"/>
      <c r="F8642" s="280"/>
      <c r="G8642" s="293"/>
    </row>
    <row r="8643" spans="3:7" x14ac:dyDescent="0.2">
      <c r="C8643" s="293"/>
      <c r="D8643" s="280"/>
      <c r="E8643" s="280"/>
      <c r="F8643" s="280"/>
      <c r="G8643" s="293"/>
    </row>
    <row r="8644" spans="3:7" x14ac:dyDescent="0.2">
      <c r="C8644" s="293"/>
      <c r="D8644" s="280"/>
      <c r="E8644" s="280"/>
      <c r="F8644" s="280"/>
      <c r="G8644" s="293"/>
    </row>
    <row r="8645" spans="3:7" x14ac:dyDescent="0.2">
      <c r="C8645" s="293"/>
      <c r="D8645" s="280"/>
      <c r="E8645" s="280"/>
      <c r="F8645" s="280"/>
      <c r="G8645" s="293"/>
    </row>
    <row r="8646" spans="3:7" x14ac:dyDescent="0.2">
      <c r="C8646" s="293"/>
      <c r="D8646" s="280"/>
      <c r="E8646" s="280"/>
      <c r="F8646" s="280"/>
      <c r="G8646" s="293"/>
    </row>
    <row r="8647" spans="3:7" x14ac:dyDescent="0.2">
      <c r="C8647" s="293"/>
      <c r="D8647" s="280"/>
      <c r="E8647" s="280"/>
      <c r="F8647" s="280"/>
      <c r="G8647" s="293"/>
    </row>
    <row r="8648" spans="3:7" x14ac:dyDescent="0.2">
      <c r="C8648" s="293"/>
      <c r="D8648" s="280"/>
      <c r="E8648" s="280"/>
      <c r="F8648" s="280"/>
      <c r="G8648" s="293"/>
    </row>
    <row r="8649" spans="3:7" x14ac:dyDescent="0.2">
      <c r="C8649" s="293"/>
      <c r="D8649" s="280"/>
      <c r="E8649" s="280"/>
      <c r="F8649" s="280"/>
      <c r="G8649" s="293"/>
    </row>
    <row r="8650" spans="3:7" x14ac:dyDescent="0.2">
      <c r="C8650" s="293"/>
      <c r="D8650" s="280"/>
      <c r="E8650" s="280"/>
      <c r="F8650" s="280"/>
      <c r="G8650" s="293"/>
    </row>
    <row r="8651" spans="3:7" x14ac:dyDescent="0.2">
      <c r="C8651" s="293"/>
      <c r="D8651" s="280"/>
      <c r="E8651" s="280"/>
      <c r="F8651" s="280"/>
      <c r="G8651" s="293"/>
    </row>
    <row r="8652" spans="3:7" x14ac:dyDescent="0.2">
      <c r="C8652" s="293"/>
      <c r="D8652" s="280"/>
      <c r="E8652" s="280"/>
      <c r="F8652" s="280"/>
      <c r="G8652" s="293"/>
    </row>
    <row r="8653" spans="3:7" x14ac:dyDescent="0.2">
      <c r="C8653" s="293"/>
      <c r="D8653" s="280"/>
      <c r="E8653" s="280"/>
      <c r="F8653" s="280"/>
      <c r="G8653" s="293"/>
    </row>
    <row r="8654" spans="3:7" x14ac:dyDescent="0.2">
      <c r="C8654" s="293"/>
      <c r="D8654" s="280"/>
      <c r="E8654" s="280"/>
      <c r="F8654" s="280"/>
      <c r="G8654" s="293"/>
    </row>
    <row r="8655" spans="3:7" x14ac:dyDescent="0.2">
      <c r="C8655" s="293"/>
      <c r="D8655" s="280"/>
      <c r="E8655" s="280"/>
      <c r="F8655" s="280"/>
      <c r="G8655" s="293"/>
    </row>
    <row r="8656" spans="3:7" x14ac:dyDescent="0.2">
      <c r="C8656" s="293"/>
      <c r="D8656" s="280"/>
      <c r="E8656" s="280"/>
      <c r="F8656" s="280"/>
      <c r="G8656" s="293"/>
    </row>
    <row r="8657" spans="3:7" x14ac:dyDescent="0.2">
      <c r="C8657" s="293"/>
      <c r="D8657" s="280"/>
      <c r="E8657" s="280"/>
      <c r="F8657" s="280"/>
      <c r="G8657" s="293"/>
    </row>
    <row r="8658" spans="3:7" x14ac:dyDescent="0.2">
      <c r="C8658" s="293"/>
      <c r="D8658" s="280"/>
      <c r="E8658" s="280"/>
      <c r="F8658" s="280"/>
      <c r="G8658" s="293"/>
    </row>
    <row r="8659" spans="3:7" x14ac:dyDescent="0.2">
      <c r="C8659" s="293"/>
      <c r="D8659" s="280"/>
      <c r="E8659" s="280"/>
      <c r="F8659" s="280"/>
      <c r="G8659" s="293"/>
    </row>
    <row r="8660" spans="3:7" x14ac:dyDescent="0.2">
      <c r="C8660" s="293"/>
      <c r="D8660" s="280"/>
      <c r="E8660" s="280"/>
      <c r="F8660" s="280"/>
      <c r="G8660" s="293"/>
    </row>
    <row r="8661" spans="3:7" x14ac:dyDescent="0.2">
      <c r="C8661" s="293"/>
      <c r="D8661" s="280"/>
      <c r="E8661" s="280"/>
      <c r="F8661" s="280"/>
      <c r="G8661" s="293"/>
    </row>
    <row r="8662" spans="3:7" x14ac:dyDescent="0.2">
      <c r="C8662" s="293"/>
      <c r="D8662" s="280"/>
      <c r="E8662" s="280"/>
      <c r="F8662" s="280"/>
      <c r="G8662" s="293"/>
    </row>
    <row r="8663" spans="3:7" x14ac:dyDescent="0.2">
      <c r="C8663" s="293"/>
      <c r="D8663" s="280"/>
      <c r="E8663" s="280"/>
      <c r="F8663" s="280"/>
      <c r="G8663" s="293"/>
    </row>
    <row r="8664" spans="3:7" x14ac:dyDescent="0.2">
      <c r="C8664" s="293"/>
      <c r="D8664" s="280"/>
      <c r="E8664" s="280"/>
      <c r="F8664" s="280"/>
      <c r="G8664" s="293"/>
    </row>
    <row r="8665" spans="3:7" x14ac:dyDescent="0.2">
      <c r="C8665" s="293"/>
      <c r="D8665" s="280"/>
      <c r="E8665" s="280"/>
      <c r="F8665" s="280"/>
      <c r="G8665" s="293"/>
    </row>
    <row r="8666" spans="3:7" x14ac:dyDescent="0.2">
      <c r="C8666" s="293"/>
      <c r="D8666" s="280"/>
      <c r="E8666" s="280"/>
      <c r="F8666" s="280"/>
      <c r="G8666" s="293"/>
    </row>
    <row r="8667" spans="3:7" x14ac:dyDescent="0.2">
      <c r="C8667" s="293"/>
      <c r="D8667" s="280"/>
      <c r="E8667" s="280"/>
      <c r="F8667" s="280"/>
      <c r="G8667" s="293"/>
    </row>
    <row r="8668" spans="3:7" x14ac:dyDescent="0.2">
      <c r="C8668" s="293"/>
      <c r="D8668" s="280"/>
      <c r="E8668" s="280"/>
      <c r="F8668" s="280"/>
      <c r="G8668" s="293"/>
    </row>
    <row r="8669" spans="3:7" x14ac:dyDescent="0.2">
      <c r="C8669" s="293"/>
      <c r="D8669" s="280"/>
      <c r="E8669" s="280"/>
      <c r="F8669" s="280"/>
      <c r="G8669" s="293"/>
    </row>
    <row r="8670" spans="3:7" x14ac:dyDescent="0.2">
      <c r="C8670" s="293"/>
      <c r="D8670" s="280"/>
      <c r="E8670" s="280"/>
      <c r="F8670" s="280"/>
      <c r="G8670" s="293"/>
    </row>
    <row r="8671" spans="3:7" x14ac:dyDescent="0.2">
      <c r="C8671" s="293"/>
      <c r="D8671" s="280"/>
      <c r="E8671" s="280"/>
      <c r="F8671" s="280"/>
      <c r="G8671" s="293"/>
    </row>
    <row r="8672" spans="3:7" x14ac:dyDescent="0.2">
      <c r="C8672" s="293"/>
      <c r="D8672" s="280"/>
      <c r="E8672" s="280"/>
      <c r="F8672" s="280"/>
      <c r="G8672" s="293"/>
    </row>
    <row r="8673" spans="3:7" x14ac:dyDescent="0.2">
      <c r="C8673" s="293"/>
      <c r="D8673" s="280"/>
      <c r="E8673" s="280"/>
      <c r="F8673" s="280"/>
      <c r="G8673" s="293"/>
    </row>
    <row r="8674" spans="3:7" x14ac:dyDescent="0.2">
      <c r="C8674" s="293"/>
      <c r="D8674" s="280"/>
      <c r="E8674" s="280"/>
      <c r="F8674" s="280"/>
      <c r="G8674" s="293"/>
    </row>
    <row r="8675" spans="3:7" x14ac:dyDescent="0.2">
      <c r="C8675" s="293"/>
      <c r="D8675" s="280"/>
      <c r="E8675" s="280"/>
      <c r="F8675" s="280"/>
      <c r="G8675" s="293"/>
    </row>
    <row r="8676" spans="3:7" x14ac:dyDescent="0.2">
      <c r="C8676" s="293"/>
      <c r="D8676" s="280"/>
      <c r="E8676" s="280"/>
      <c r="F8676" s="280"/>
      <c r="G8676" s="293"/>
    </row>
    <row r="8677" spans="3:7" x14ac:dyDescent="0.2">
      <c r="C8677" s="293"/>
      <c r="D8677" s="280"/>
      <c r="E8677" s="280"/>
      <c r="F8677" s="280"/>
      <c r="G8677" s="293"/>
    </row>
    <row r="8678" spans="3:7" x14ac:dyDescent="0.2">
      <c r="C8678" s="293"/>
      <c r="D8678" s="280"/>
      <c r="E8678" s="280"/>
      <c r="F8678" s="280"/>
      <c r="G8678" s="293"/>
    </row>
    <row r="8679" spans="3:7" x14ac:dyDescent="0.2">
      <c r="C8679" s="293"/>
      <c r="D8679" s="280"/>
      <c r="E8679" s="280"/>
      <c r="F8679" s="280"/>
      <c r="G8679" s="293"/>
    </row>
    <row r="8680" spans="3:7" x14ac:dyDescent="0.2">
      <c r="C8680" s="293"/>
      <c r="D8680" s="280"/>
      <c r="E8680" s="280"/>
      <c r="F8680" s="280"/>
      <c r="G8680" s="293"/>
    </row>
    <row r="8681" spans="3:7" x14ac:dyDescent="0.2">
      <c r="C8681" s="293"/>
      <c r="D8681" s="280"/>
      <c r="E8681" s="280"/>
      <c r="F8681" s="280"/>
      <c r="G8681" s="293"/>
    </row>
    <row r="8682" spans="3:7" x14ac:dyDescent="0.2">
      <c r="C8682" s="293"/>
      <c r="D8682" s="280"/>
      <c r="E8682" s="280"/>
      <c r="F8682" s="280"/>
      <c r="G8682" s="293"/>
    </row>
    <row r="8683" spans="3:7" x14ac:dyDescent="0.2">
      <c r="C8683" s="293"/>
      <c r="D8683" s="280"/>
      <c r="E8683" s="280"/>
      <c r="F8683" s="280"/>
      <c r="G8683" s="293"/>
    </row>
    <row r="8684" spans="3:7" x14ac:dyDescent="0.2">
      <c r="C8684" s="293"/>
      <c r="D8684" s="280"/>
      <c r="E8684" s="280"/>
      <c r="F8684" s="280"/>
      <c r="G8684" s="293"/>
    </row>
    <row r="8685" spans="3:7" x14ac:dyDescent="0.2">
      <c r="C8685" s="293"/>
      <c r="D8685" s="280"/>
      <c r="E8685" s="280"/>
      <c r="F8685" s="280"/>
      <c r="G8685" s="293"/>
    </row>
    <row r="8686" spans="3:7" x14ac:dyDescent="0.2">
      <c r="C8686" s="293"/>
      <c r="D8686" s="280"/>
      <c r="E8686" s="280"/>
      <c r="F8686" s="280"/>
      <c r="G8686" s="293"/>
    </row>
    <row r="8687" spans="3:7" x14ac:dyDescent="0.2">
      <c r="C8687" s="293"/>
      <c r="D8687" s="280"/>
      <c r="E8687" s="280"/>
      <c r="F8687" s="280"/>
      <c r="G8687" s="293"/>
    </row>
    <row r="8688" spans="3:7" x14ac:dyDescent="0.2">
      <c r="C8688" s="293"/>
      <c r="D8688" s="280"/>
      <c r="E8688" s="280"/>
      <c r="F8688" s="280"/>
      <c r="G8688" s="293"/>
    </row>
    <row r="8689" spans="3:7" x14ac:dyDescent="0.2">
      <c r="C8689" s="293"/>
      <c r="D8689" s="280"/>
      <c r="E8689" s="280"/>
      <c r="F8689" s="280"/>
      <c r="G8689" s="293"/>
    </row>
    <row r="8690" spans="3:7" x14ac:dyDescent="0.2">
      <c r="C8690" s="293"/>
      <c r="D8690" s="280"/>
      <c r="E8690" s="280"/>
      <c r="F8690" s="280"/>
      <c r="G8690" s="293"/>
    </row>
    <row r="8691" spans="3:7" x14ac:dyDescent="0.2">
      <c r="C8691" s="293"/>
      <c r="D8691" s="280"/>
      <c r="E8691" s="280"/>
      <c r="F8691" s="280"/>
      <c r="G8691" s="293"/>
    </row>
    <row r="8692" spans="3:7" x14ac:dyDescent="0.2">
      <c r="C8692" s="293"/>
      <c r="D8692" s="280"/>
      <c r="E8692" s="280"/>
      <c r="F8692" s="280"/>
      <c r="G8692" s="293"/>
    </row>
    <row r="8693" spans="3:7" x14ac:dyDescent="0.2">
      <c r="C8693" s="293"/>
      <c r="D8693" s="280"/>
      <c r="E8693" s="280"/>
      <c r="F8693" s="280"/>
      <c r="G8693" s="293"/>
    </row>
    <row r="8694" spans="3:7" x14ac:dyDescent="0.2">
      <c r="C8694" s="293"/>
      <c r="D8694" s="280"/>
      <c r="E8694" s="280"/>
      <c r="F8694" s="280"/>
      <c r="G8694" s="293"/>
    </row>
    <row r="8695" spans="3:7" x14ac:dyDescent="0.2">
      <c r="C8695" s="293"/>
      <c r="D8695" s="280"/>
      <c r="E8695" s="280"/>
      <c r="F8695" s="280"/>
      <c r="G8695" s="293"/>
    </row>
    <row r="8696" spans="3:7" x14ac:dyDescent="0.2">
      <c r="C8696" s="293"/>
      <c r="D8696" s="280"/>
      <c r="E8696" s="280"/>
      <c r="F8696" s="280"/>
      <c r="G8696" s="293"/>
    </row>
    <row r="8697" spans="3:7" x14ac:dyDescent="0.2">
      <c r="C8697" s="293"/>
      <c r="D8697" s="280"/>
      <c r="E8697" s="280"/>
      <c r="F8697" s="280"/>
      <c r="G8697" s="293"/>
    </row>
    <row r="8698" spans="3:7" x14ac:dyDescent="0.2">
      <c r="C8698" s="293"/>
      <c r="D8698" s="280"/>
      <c r="E8698" s="280"/>
      <c r="F8698" s="280"/>
      <c r="G8698" s="293"/>
    </row>
    <row r="8699" spans="3:7" x14ac:dyDescent="0.2">
      <c r="C8699" s="293"/>
      <c r="D8699" s="280"/>
      <c r="E8699" s="280"/>
      <c r="F8699" s="280"/>
      <c r="G8699" s="293"/>
    </row>
    <row r="8700" spans="3:7" x14ac:dyDescent="0.2">
      <c r="C8700" s="293"/>
      <c r="D8700" s="280"/>
      <c r="E8700" s="280"/>
      <c r="F8700" s="280"/>
      <c r="G8700" s="293"/>
    </row>
    <row r="8701" spans="3:7" x14ac:dyDescent="0.2">
      <c r="C8701" s="293"/>
      <c r="D8701" s="280"/>
      <c r="E8701" s="280"/>
      <c r="F8701" s="280"/>
      <c r="G8701" s="293"/>
    </row>
    <row r="8702" spans="3:7" x14ac:dyDescent="0.2">
      <c r="C8702" s="293"/>
      <c r="D8702" s="280"/>
      <c r="E8702" s="280"/>
      <c r="F8702" s="280"/>
      <c r="G8702" s="293"/>
    </row>
    <row r="8703" spans="3:7" x14ac:dyDescent="0.2">
      <c r="C8703" s="293"/>
      <c r="D8703" s="280"/>
      <c r="E8703" s="280"/>
      <c r="F8703" s="280"/>
      <c r="G8703" s="293"/>
    </row>
    <row r="8704" spans="3:7" x14ac:dyDescent="0.2">
      <c r="C8704" s="293"/>
      <c r="D8704" s="280"/>
      <c r="E8704" s="280"/>
      <c r="F8704" s="280"/>
      <c r="G8704" s="293"/>
    </row>
    <row r="8705" spans="3:7" x14ac:dyDescent="0.2">
      <c r="C8705" s="293"/>
      <c r="D8705" s="280"/>
      <c r="E8705" s="280"/>
      <c r="F8705" s="280"/>
      <c r="G8705" s="293"/>
    </row>
    <row r="8706" spans="3:7" x14ac:dyDescent="0.2">
      <c r="C8706" s="293"/>
      <c r="D8706" s="280"/>
      <c r="E8706" s="280"/>
      <c r="F8706" s="280"/>
      <c r="G8706" s="293"/>
    </row>
    <row r="8707" spans="3:7" x14ac:dyDescent="0.2">
      <c r="C8707" s="293"/>
      <c r="D8707" s="280"/>
      <c r="E8707" s="280"/>
      <c r="F8707" s="280"/>
      <c r="G8707" s="293"/>
    </row>
    <row r="8708" spans="3:7" x14ac:dyDescent="0.2">
      <c r="C8708" s="293"/>
      <c r="D8708" s="280"/>
      <c r="E8708" s="280"/>
      <c r="F8708" s="280"/>
      <c r="G8708" s="293"/>
    </row>
    <row r="8709" spans="3:7" x14ac:dyDescent="0.2">
      <c r="C8709" s="293"/>
      <c r="D8709" s="280"/>
      <c r="E8709" s="280"/>
      <c r="F8709" s="280"/>
      <c r="G8709" s="293"/>
    </row>
    <row r="8710" spans="3:7" x14ac:dyDescent="0.2">
      <c r="C8710" s="293"/>
      <c r="D8710" s="280"/>
      <c r="E8710" s="280"/>
      <c r="F8710" s="280"/>
      <c r="G8710" s="293"/>
    </row>
    <row r="8711" spans="3:7" x14ac:dyDescent="0.2">
      <c r="C8711" s="293"/>
      <c r="D8711" s="280"/>
      <c r="E8711" s="280"/>
      <c r="F8711" s="280"/>
      <c r="G8711" s="293"/>
    </row>
    <row r="8712" spans="3:7" x14ac:dyDescent="0.2">
      <c r="C8712" s="293"/>
      <c r="D8712" s="280"/>
      <c r="E8712" s="280"/>
      <c r="F8712" s="280"/>
      <c r="G8712" s="293"/>
    </row>
    <row r="8713" spans="3:7" x14ac:dyDescent="0.2">
      <c r="C8713" s="293"/>
      <c r="D8713" s="280"/>
      <c r="E8713" s="280"/>
      <c r="F8713" s="280"/>
      <c r="G8713" s="293"/>
    </row>
    <row r="8714" spans="3:7" x14ac:dyDescent="0.2">
      <c r="C8714" s="293"/>
      <c r="D8714" s="280"/>
      <c r="E8714" s="280"/>
      <c r="F8714" s="280"/>
      <c r="G8714" s="293"/>
    </row>
    <row r="8715" spans="3:7" x14ac:dyDescent="0.2">
      <c r="C8715" s="293"/>
      <c r="D8715" s="280"/>
      <c r="E8715" s="280"/>
      <c r="F8715" s="280"/>
      <c r="G8715" s="293"/>
    </row>
    <row r="8716" spans="3:7" x14ac:dyDescent="0.2">
      <c r="C8716" s="293"/>
      <c r="D8716" s="280"/>
      <c r="E8716" s="280"/>
      <c r="F8716" s="280"/>
      <c r="G8716" s="293"/>
    </row>
    <row r="8717" spans="3:7" x14ac:dyDescent="0.2">
      <c r="C8717" s="293"/>
      <c r="D8717" s="280"/>
      <c r="E8717" s="280"/>
      <c r="F8717" s="280"/>
      <c r="G8717" s="293"/>
    </row>
    <row r="8718" spans="3:7" x14ac:dyDescent="0.2">
      <c r="C8718" s="293"/>
      <c r="D8718" s="280"/>
      <c r="E8718" s="280"/>
      <c r="F8718" s="280"/>
      <c r="G8718" s="293"/>
    </row>
    <row r="8719" spans="3:7" x14ac:dyDescent="0.2">
      <c r="C8719" s="293"/>
      <c r="D8719" s="280"/>
      <c r="E8719" s="280"/>
      <c r="F8719" s="280"/>
      <c r="G8719" s="293"/>
    </row>
    <row r="8720" spans="3:7" x14ac:dyDescent="0.2">
      <c r="C8720" s="293"/>
      <c r="D8720" s="280"/>
      <c r="E8720" s="280"/>
      <c r="F8720" s="280"/>
      <c r="G8720" s="293"/>
    </row>
    <row r="8721" spans="3:7" x14ac:dyDescent="0.2">
      <c r="C8721" s="293"/>
      <c r="D8721" s="280"/>
      <c r="E8721" s="280"/>
      <c r="F8721" s="280"/>
      <c r="G8721" s="293"/>
    </row>
    <row r="8722" spans="3:7" x14ac:dyDescent="0.2">
      <c r="C8722" s="293"/>
      <c r="D8722" s="280"/>
      <c r="E8722" s="280"/>
      <c r="F8722" s="280"/>
      <c r="G8722" s="293"/>
    </row>
    <row r="8723" spans="3:7" x14ac:dyDescent="0.2">
      <c r="C8723" s="293"/>
      <c r="D8723" s="280"/>
      <c r="E8723" s="280"/>
      <c r="F8723" s="280"/>
      <c r="G8723" s="293"/>
    </row>
    <row r="8724" spans="3:7" x14ac:dyDescent="0.2">
      <c r="C8724" s="293"/>
      <c r="D8724" s="280"/>
      <c r="E8724" s="280"/>
      <c r="F8724" s="280"/>
      <c r="G8724" s="293"/>
    </row>
    <row r="8725" spans="3:7" x14ac:dyDescent="0.2">
      <c r="C8725" s="293"/>
      <c r="D8725" s="280"/>
      <c r="E8725" s="280"/>
      <c r="F8725" s="280"/>
      <c r="G8725" s="293"/>
    </row>
    <row r="8726" spans="3:7" x14ac:dyDescent="0.2">
      <c r="C8726" s="293"/>
      <c r="D8726" s="280"/>
      <c r="E8726" s="280"/>
      <c r="F8726" s="280"/>
      <c r="G8726" s="293"/>
    </row>
    <row r="8727" spans="3:7" x14ac:dyDescent="0.2">
      <c r="C8727" s="293"/>
      <c r="D8727" s="280"/>
      <c r="E8727" s="280"/>
      <c r="F8727" s="280"/>
      <c r="G8727" s="293"/>
    </row>
    <row r="8728" spans="3:7" x14ac:dyDescent="0.2">
      <c r="C8728" s="293"/>
      <c r="D8728" s="280"/>
      <c r="E8728" s="280"/>
      <c r="F8728" s="280"/>
      <c r="G8728" s="293"/>
    </row>
    <row r="8729" spans="3:7" x14ac:dyDescent="0.2">
      <c r="C8729" s="293"/>
      <c r="D8729" s="280"/>
      <c r="E8729" s="280"/>
      <c r="F8729" s="280"/>
      <c r="G8729" s="293"/>
    </row>
    <row r="8730" spans="3:7" x14ac:dyDescent="0.2">
      <c r="C8730" s="293"/>
      <c r="D8730" s="280"/>
      <c r="E8730" s="280"/>
      <c r="F8730" s="280"/>
      <c r="G8730" s="293"/>
    </row>
    <row r="8731" spans="3:7" x14ac:dyDescent="0.2">
      <c r="C8731" s="293"/>
      <c r="D8731" s="280"/>
      <c r="E8731" s="280"/>
      <c r="F8731" s="280"/>
      <c r="G8731" s="293"/>
    </row>
    <row r="8732" spans="3:7" x14ac:dyDescent="0.2">
      <c r="C8732" s="293"/>
      <c r="D8732" s="280"/>
      <c r="E8732" s="280"/>
      <c r="F8732" s="280"/>
      <c r="G8732" s="293"/>
    </row>
    <row r="8733" spans="3:7" x14ac:dyDescent="0.2">
      <c r="C8733" s="293"/>
      <c r="D8733" s="280"/>
      <c r="E8733" s="280"/>
      <c r="F8733" s="280"/>
      <c r="G8733" s="293"/>
    </row>
    <row r="8734" spans="3:7" x14ac:dyDescent="0.2">
      <c r="C8734" s="293"/>
      <c r="D8734" s="280"/>
      <c r="E8734" s="280"/>
      <c r="F8734" s="280"/>
      <c r="G8734" s="293"/>
    </row>
    <row r="8735" spans="3:7" x14ac:dyDescent="0.2">
      <c r="C8735" s="293"/>
      <c r="D8735" s="280"/>
      <c r="E8735" s="280"/>
      <c r="F8735" s="280"/>
      <c r="G8735" s="293"/>
    </row>
    <row r="8736" spans="3:7" x14ac:dyDescent="0.2">
      <c r="C8736" s="293"/>
      <c r="D8736" s="280"/>
      <c r="E8736" s="280"/>
      <c r="F8736" s="280"/>
      <c r="G8736" s="293"/>
    </row>
    <row r="8737" spans="3:7" x14ac:dyDescent="0.2">
      <c r="C8737" s="293"/>
      <c r="D8737" s="280"/>
      <c r="E8737" s="280"/>
      <c r="F8737" s="280"/>
      <c r="G8737" s="293"/>
    </row>
    <row r="8738" spans="3:7" x14ac:dyDescent="0.2">
      <c r="C8738" s="293"/>
      <c r="D8738" s="280"/>
      <c r="E8738" s="280"/>
      <c r="F8738" s="280"/>
      <c r="G8738" s="293"/>
    </row>
    <row r="8739" spans="3:7" x14ac:dyDescent="0.2">
      <c r="C8739" s="293"/>
      <c r="D8739" s="280"/>
      <c r="E8739" s="280"/>
      <c r="F8739" s="280"/>
      <c r="G8739" s="293"/>
    </row>
    <row r="8740" spans="3:7" x14ac:dyDescent="0.2">
      <c r="C8740" s="293"/>
      <c r="D8740" s="280"/>
      <c r="E8740" s="280"/>
      <c r="F8740" s="280"/>
      <c r="G8740" s="293"/>
    </row>
    <row r="8741" spans="3:7" x14ac:dyDescent="0.2">
      <c r="C8741" s="293"/>
      <c r="D8741" s="280"/>
      <c r="E8741" s="280"/>
      <c r="F8741" s="280"/>
      <c r="G8741" s="293"/>
    </row>
    <row r="8742" spans="3:7" x14ac:dyDescent="0.2">
      <c r="C8742" s="293"/>
      <c r="D8742" s="280"/>
      <c r="E8742" s="280"/>
      <c r="F8742" s="280"/>
      <c r="G8742" s="293"/>
    </row>
    <row r="8743" spans="3:7" x14ac:dyDescent="0.2">
      <c r="C8743" s="293"/>
      <c r="D8743" s="280"/>
      <c r="E8743" s="280"/>
      <c r="F8743" s="280"/>
      <c r="G8743" s="293"/>
    </row>
    <row r="8744" spans="3:7" x14ac:dyDescent="0.2">
      <c r="C8744" s="293"/>
      <c r="D8744" s="280"/>
      <c r="E8744" s="280"/>
      <c r="F8744" s="280"/>
      <c r="G8744" s="293"/>
    </row>
    <row r="8745" spans="3:7" x14ac:dyDescent="0.2">
      <c r="C8745" s="293"/>
      <c r="D8745" s="280"/>
      <c r="E8745" s="280"/>
      <c r="F8745" s="280"/>
      <c r="G8745" s="293"/>
    </row>
    <row r="8746" spans="3:7" x14ac:dyDescent="0.2">
      <c r="C8746" s="293"/>
      <c r="D8746" s="280"/>
      <c r="E8746" s="280"/>
      <c r="F8746" s="280"/>
      <c r="G8746" s="293"/>
    </row>
    <row r="8747" spans="3:7" x14ac:dyDescent="0.2">
      <c r="C8747" s="293"/>
      <c r="D8747" s="280"/>
      <c r="E8747" s="280"/>
      <c r="F8747" s="280"/>
      <c r="G8747" s="293"/>
    </row>
    <row r="8748" spans="3:7" x14ac:dyDescent="0.2">
      <c r="C8748" s="293"/>
      <c r="D8748" s="280"/>
      <c r="E8748" s="280"/>
      <c r="F8748" s="280"/>
      <c r="G8748" s="293"/>
    </row>
    <row r="8749" spans="3:7" x14ac:dyDescent="0.2">
      <c r="C8749" s="293"/>
      <c r="D8749" s="280"/>
      <c r="E8749" s="280"/>
      <c r="F8749" s="280"/>
      <c r="G8749" s="293"/>
    </row>
    <row r="8750" spans="3:7" x14ac:dyDescent="0.2">
      <c r="C8750" s="293"/>
      <c r="D8750" s="280"/>
      <c r="E8750" s="280"/>
      <c r="F8750" s="280"/>
      <c r="G8750" s="293"/>
    </row>
    <row r="8751" spans="3:7" x14ac:dyDescent="0.2">
      <c r="C8751" s="293"/>
      <c r="D8751" s="280"/>
      <c r="E8751" s="280"/>
      <c r="F8751" s="280"/>
      <c r="G8751" s="293"/>
    </row>
    <row r="8752" spans="3:7" x14ac:dyDescent="0.2">
      <c r="C8752" s="293"/>
      <c r="D8752" s="280"/>
      <c r="E8752" s="280"/>
      <c r="F8752" s="280"/>
      <c r="G8752" s="293"/>
    </row>
    <row r="8753" spans="3:7" x14ac:dyDescent="0.2">
      <c r="C8753" s="293"/>
      <c r="D8753" s="280"/>
      <c r="E8753" s="280"/>
      <c r="F8753" s="280"/>
      <c r="G8753" s="293"/>
    </row>
    <row r="8754" spans="3:7" x14ac:dyDescent="0.2">
      <c r="C8754" s="293"/>
      <c r="D8754" s="280"/>
      <c r="E8754" s="280"/>
      <c r="F8754" s="280"/>
      <c r="G8754" s="293"/>
    </row>
    <row r="8755" spans="3:7" x14ac:dyDescent="0.2">
      <c r="C8755" s="293"/>
      <c r="D8755" s="280"/>
      <c r="E8755" s="280"/>
      <c r="F8755" s="280"/>
      <c r="G8755" s="293"/>
    </row>
    <row r="8756" spans="3:7" x14ac:dyDescent="0.2">
      <c r="C8756" s="293"/>
      <c r="D8756" s="280"/>
      <c r="E8756" s="280"/>
      <c r="F8756" s="280"/>
      <c r="G8756" s="293"/>
    </row>
    <row r="8757" spans="3:7" x14ac:dyDescent="0.2">
      <c r="C8757" s="293"/>
      <c r="D8757" s="280"/>
      <c r="E8757" s="280"/>
      <c r="F8757" s="280"/>
      <c r="G8757" s="293"/>
    </row>
    <row r="8758" spans="3:7" x14ac:dyDescent="0.2">
      <c r="C8758" s="293"/>
      <c r="D8758" s="280"/>
      <c r="E8758" s="280"/>
      <c r="F8758" s="280"/>
      <c r="G8758" s="293"/>
    </row>
    <row r="8759" spans="3:7" x14ac:dyDescent="0.2">
      <c r="C8759" s="293"/>
      <c r="D8759" s="280"/>
      <c r="E8759" s="280"/>
      <c r="F8759" s="280"/>
      <c r="G8759" s="293"/>
    </row>
    <row r="8760" spans="3:7" x14ac:dyDescent="0.2">
      <c r="C8760" s="293"/>
      <c r="D8760" s="280"/>
      <c r="E8760" s="280"/>
      <c r="F8760" s="280"/>
      <c r="G8760" s="293"/>
    </row>
    <row r="8761" spans="3:7" x14ac:dyDescent="0.2">
      <c r="C8761" s="293"/>
      <c r="D8761" s="280"/>
      <c r="E8761" s="280"/>
      <c r="F8761" s="280"/>
      <c r="G8761" s="293"/>
    </row>
    <row r="8762" spans="3:7" x14ac:dyDescent="0.2">
      <c r="C8762" s="293"/>
      <c r="D8762" s="280"/>
      <c r="E8762" s="280"/>
      <c r="F8762" s="280"/>
      <c r="G8762" s="293"/>
    </row>
    <row r="8763" spans="3:7" x14ac:dyDescent="0.2">
      <c r="C8763" s="293"/>
      <c r="D8763" s="280"/>
      <c r="E8763" s="280"/>
      <c r="F8763" s="280"/>
      <c r="G8763" s="293"/>
    </row>
    <row r="8764" spans="3:7" x14ac:dyDescent="0.2">
      <c r="C8764" s="293"/>
      <c r="D8764" s="280"/>
      <c r="E8764" s="280"/>
      <c r="F8764" s="280"/>
      <c r="G8764" s="293"/>
    </row>
    <row r="8765" spans="3:7" x14ac:dyDescent="0.2">
      <c r="C8765" s="293"/>
      <c r="D8765" s="280"/>
      <c r="E8765" s="280"/>
      <c r="F8765" s="280"/>
      <c r="G8765" s="293"/>
    </row>
    <row r="8766" spans="3:7" x14ac:dyDescent="0.2">
      <c r="C8766" s="293"/>
      <c r="D8766" s="280"/>
      <c r="E8766" s="280"/>
      <c r="F8766" s="280"/>
      <c r="G8766" s="293"/>
    </row>
    <row r="8767" spans="3:7" x14ac:dyDescent="0.2">
      <c r="C8767" s="293"/>
      <c r="D8767" s="280"/>
      <c r="E8767" s="280"/>
      <c r="F8767" s="280"/>
      <c r="G8767" s="293"/>
    </row>
    <row r="8768" spans="3:7" x14ac:dyDescent="0.2">
      <c r="C8768" s="293"/>
      <c r="D8768" s="280"/>
      <c r="E8768" s="280"/>
      <c r="F8768" s="280"/>
      <c r="G8768" s="293"/>
    </row>
    <row r="8769" spans="3:7" x14ac:dyDescent="0.2">
      <c r="C8769" s="293"/>
      <c r="D8769" s="280"/>
      <c r="E8769" s="280"/>
      <c r="F8769" s="280"/>
      <c r="G8769" s="293"/>
    </row>
    <row r="8770" spans="3:7" x14ac:dyDescent="0.2">
      <c r="C8770" s="293"/>
      <c r="D8770" s="280"/>
      <c r="E8770" s="280"/>
      <c r="F8770" s="280"/>
      <c r="G8770" s="293"/>
    </row>
    <row r="8771" spans="3:7" x14ac:dyDescent="0.2">
      <c r="C8771" s="293"/>
      <c r="D8771" s="280"/>
      <c r="E8771" s="280"/>
      <c r="F8771" s="280"/>
      <c r="G8771" s="293"/>
    </row>
    <row r="8772" spans="3:7" x14ac:dyDescent="0.2">
      <c r="C8772" s="293"/>
      <c r="D8772" s="280"/>
      <c r="E8772" s="280"/>
      <c r="F8772" s="280"/>
      <c r="G8772" s="293"/>
    </row>
    <row r="8773" spans="3:7" x14ac:dyDescent="0.2">
      <c r="C8773" s="293"/>
      <c r="D8773" s="280"/>
      <c r="E8773" s="280"/>
      <c r="F8773" s="280"/>
      <c r="G8773" s="293"/>
    </row>
    <row r="8774" spans="3:7" x14ac:dyDescent="0.2">
      <c r="C8774" s="293"/>
      <c r="D8774" s="280"/>
      <c r="E8774" s="280"/>
      <c r="F8774" s="280"/>
      <c r="G8774" s="293"/>
    </row>
    <row r="8775" spans="3:7" x14ac:dyDescent="0.2">
      <c r="C8775" s="293"/>
      <c r="D8775" s="280"/>
      <c r="E8775" s="280"/>
      <c r="F8775" s="280"/>
      <c r="G8775" s="293"/>
    </row>
    <row r="8776" spans="3:7" x14ac:dyDescent="0.2">
      <c r="C8776" s="293"/>
      <c r="D8776" s="280"/>
      <c r="E8776" s="280"/>
      <c r="F8776" s="280"/>
      <c r="G8776" s="293"/>
    </row>
    <row r="8777" spans="3:7" x14ac:dyDescent="0.2">
      <c r="C8777" s="293"/>
      <c r="D8777" s="280"/>
      <c r="E8777" s="280"/>
      <c r="F8777" s="280"/>
      <c r="G8777" s="293"/>
    </row>
    <row r="8778" spans="3:7" x14ac:dyDescent="0.2">
      <c r="C8778" s="293"/>
      <c r="D8778" s="280"/>
      <c r="E8778" s="280"/>
      <c r="F8778" s="280"/>
      <c r="G8778" s="293"/>
    </row>
    <row r="8779" spans="3:7" x14ac:dyDescent="0.2">
      <c r="C8779" s="293"/>
      <c r="D8779" s="280"/>
      <c r="E8779" s="280"/>
      <c r="F8779" s="280"/>
      <c r="G8779" s="293"/>
    </row>
    <row r="8780" spans="3:7" x14ac:dyDescent="0.2">
      <c r="C8780" s="293"/>
      <c r="D8780" s="280"/>
      <c r="E8780" s="280"/>
      <c r="F8780" s="280"/>
      <c r="G8780" s="293"/>
    </row>
    <row r="8781" spans="3:7" x14ac:dyDescent="0.2">
      <c r="C8781" s="293"/>
      <c r="D8781" s="280"/>
      <c r="E8781" s="280"/>
      <c r="F8781" s="280"/>
      <c r="G8781" s="293"/>
    </row>
    <row r="8782" spans="3:7" x14ac:dyDescent="0.2">
      <c r="C8782" s="293"/>
      <c r="D8782" s="280"/>
      <c r="E8782" s="280"/>
      <c r="F8782" s="280"/>
      <c r="G8782" s="293"/>
    </row>
    <row r="8783" spans="3:7" x14ac:dyDescent="0.2">
      <c r="C8783" s="293"/>
      <c r="D8783" s="280"/>
      <c r="E8783" s="280"/>
      <c r="F8783" s="280"/>
      <c r="G8783" s="293"/>
    </row>
    <row r="8784" spans="3:7" x14ac:dyDescent="0.2">
      <c r="C8784" s="293"/>
      <c r="D8784" s="280"/>
      <c r="E8784" s="280"/>
      <c r="F8784" s="280"/>
      <c r="G8784" s="293"/>
    </row>
    <row r="8785" spans="3:7" x14ac:dyDescent="0.2">
      <c r="C8785" s="293"/>
      <c r="D8785" s="280"/>
      <c r="E8785" s="280"/>
      <c r="F8785" s="280"/>
      <c r="G8785" s="293"/>
    </row>
    <row r="8786" spans="3:7" x14ac:dyDescent="0.2">
      <c r="C8786" s="293"/>
      <c r="D8786" s="280"/>
      <c r="E8786" s="280"/>
      <c r="F8786" s="280"/>
      <c r="G8786" s="293"/>
    </row>
    <row r="8787" spans="3:7" x14ac:dyDescent="0.2">
      <c r="C8787" s="293"/>
      <c r="D8787" s="280"/>
      <c r="E8787" s="280"/>
      <c r="F8787" s="280"/>
      <c r="G8787" s="293"/>
    </row>
    <row r="8788" spans="3:7" x14ac:dyDescent="0.2">
      <c r="C8788" s="293"/>
      <c r="D8788" s="280"/>
      <c r="E8788" s="280"/>
      <c r="F8788" s="280"/>
      <c r="G8788" s="293"/>
    </row>
    <row r="8789" spans="3:7" x14ac:dyDescent="0.2">
      <c r="C8789" s="293"/>
      <c r="D8789" s="280"/>
      <c r="E8789" s="280"/>
      <c r="F8789" s="280"/>
      <c r="G8789" s="293"/>
    </row>
    <row r="8790" spans="3:7" x14ac:dyDescent="0.2">
      <c r="C8790" s="293"/>
      <c r="D8790" s="280"/>
      <c r="E8790" s="280"/>
      <c r="F8790" s="280"/>
      <c r="G8790" s="293"/>
    </row>
    <row r="8791" spans="3:7" x14ac:dyDescent="0.2">
      <c r="C8791" s="293"/>
      <c r="D8791" s="280"/>
      <c r="E8791" s="280"/>
      <c r="F8791" s="280"/>
      <c r="G8791" s="293"/>
    </row>
    <row r="8792" spans="3:7" x14ac:dyDescent="0.2">
      <c r="C8792" s="293"/>
      <c r="D8792" s="280"/>
      <c r="E8792" s="280"/>
      <c r="F8792" s="280"/>
      <c r="G8792" s="293"/>
    </row>
    <row r="8793" spans="3:7" x14ac:dyDescent="0.2">
      <c r="C8793" s="293"/>
      <c r="D8793" s="280"/>
      <c r="E8793" s="280"/>
      <c r="F8793" s="280"/>
      <c r="G8793" s="293"/>
    </row>
    <row r="8794" spans="3:7" x14ac:dyDescent="0.2">
      <c r="C8794" s="293"/>
      <c r="D8794" s="280"/>
      <c r="E8794" s="280"/>
      <c r="F8794" s="280"/>
      <c r="G8794" s="293"/>
    </row>
    <row r="8795" spans="3:7" x14ac:dyDescent="0.2">
      <c r="C8795" s="293"/>
      <c r="D8795" s="280"/>
      <c r="E8795" s="280"/>
      <c r="F8795" s="280"/>
      <c r="G8795" s="293"/>
    </row>
    <row r="8796" spans="3:7" x14ac:dyDescent="0.2">
      <c r="C8796" s="293"/>
      <c r="D8796" s="280"/>
      <c r="E8796" s="280"/>
      <c r="F8796" s="280"/>
      <c r="G8796" s="293"/>
    </row>
    <row r="8797" spans="3:7" x14ac:dyDescent="0.2">
      <c r="C8797" s="293"/>
      <c r="D8797" s="280"/>
      <c r="E8797" s="280"/>
      <c r="F8797" s="280"/>
      <c r="G8797" s="293"/>
    </row>
    <row r="8798" spans="3:7" x14ac:dyDescent="0.2">
      <c r="C8798" s="293"/>
      <c r="D8798" s="280"/>
      <c r="E8798" s="280"/>
      <c r="F8798" s="280"/>
      <c r="G8798" s="293"/>
    </row>
    <row r="8799" spans="3:7" x14ac:dyDescent="0.2">
      <c r="C8799" s="293"/>
      <c r="D8799" s="280"/>
      <c r="E8799" s="280"/>
      <c r="F8799" s="280"/>
      <c r="G8799" s="293"/>
    </row>
    <row r="8800" spans="3:7" x14ac:dyDescent="0.2">
      <c r="C8800" s="293"/>
      <c r="D8800" s="280"/>
      <c r="E8800" s="280"/>
      <c r="F8800" s="280"/>
      <c r="G8800" s="293"/>
    </row>
    <row r="8801" spans="3:7" x14ac:dyDescent="0.2">
      <c r="C8801" s="293"/>
      <c r="D8801" s="280"/>
      <c r="E8801" s="280"/>
      <c r="F8801" s="280"/>
      <c r="G8801" s="293"/>
    </row>
    <row r="8802" spans="3:7" x14ac:dyDescent="0.2">
      <c r="C8802" s="293"/>
      <c r="D8802" s="280"/>
      <c r="E8802" s="280"/>
      <c r="F8802" s="280"/>
      <c r="G8802" s="293"/>
    </row>
    <row r="8803" spans="3:7" x14ac:dyDescent="0.2">
      <c r="C8803" s="293"/>
      <c r="D8803" s="280"/>
      <c r="E8803" s="280"/>
      <c r="F8803" s="280"/>
      <c r="G8803" s="293"/>
    </row>
    <row r="8804" spans="3:7" x14ac:dyDescent="0.2">
      <c r="C8804" s="293"/>
      <c r="D8804" s="280"/>
      <c r="E8804" s="280"/>
      <c r="F8804" s="280"/>
      <c r="G8804" s="293"/>
    </row>
    <row r="8805" spans="3:7" x14ac:dyDescent="0.2">
      <c r="C8805" s="293"/>
      <c r="D8805" s="280"/>
      <c r="E8805" s="280"/>
      <c r="F8805" s="280"/>
      <c r="G8805" s="293"/>
    </row>
    <row r="8806" spans="3:7" x14ac:dyDescent="0.2">
      <c r="C8806" s="293"/>
      <c r="D8806" s="280"/>
      <c r="E8806" s="280"/>
      <c r="F8806" s="280"/>
      <c r="G8806" s="293"/>
    </row>
    <row r="8807" spans="3:7" x14ac:dyDescent="0.2">
      <c r="C8807" s="293"/>
      <c r="D8807" s="280"/>
      <c r="E8807" s="280"/>
      <c r="F8807" s="280"/>
      <c r="G8807" s="293"/>
    </row>
    <row r="8808" spans="3:7" x14ac:dyDescent="0.2">
      <c r="C8808" s="293"/>
      <c r="D8808" s="280"/>
      <c r="E8808" s="280"/>
      <c r="F8808" s="280"/>
      <c r="G8808" s="293"/>
    </row>
    <row r="8809" spans="3:7" x14ac:dyDescent="0.2">
      <c r="C8809" s="293"/>
      <c r="D8809" s="280"/>
      <c r="E8809" s="280"/>
      <c r="F8809" s="280"/>
      <c r="G8809" s="293"/>
    </row>
    <row r="8810" spans="3:7" x14ac:dyDescent="0.2">
      <c r="C8810" s="293"/>
      <c r="D8810" s="280"/>
      <c r="E8810" s="280"/>
      <c r="F8810" s="280"/>
      <c r="G8810" s="293"/>
    </row>
    <row r="8811" spans="3:7" x14ac:dyDescent="0.2">
      <c r="C8811" s="293"/>
      <c r="D8811" s="280"/>
      <c r="E8811" s="280"/>
      <c r="F8811" s="280"/>
      <c r="G8811" s="293"/>
    </row>
    <row r="8812" spans="3:7" x14ac:dyDescent="0.2">
      <c r="C8812" s="293"/>
      <c r="D8812" s="280"/>
      <c r="E8812" s="280"/>
      <c r="F8812" s="280"/>
      <c r="G8812" s="293"/>
    </row>
    <row r="8813" spans="3:7" x14ac:dyDescent="0.2">
      <c r="C8813" s="293"/>
      <c r="D8813" s="280"/>
      <c r="E8813" s="280"/>
      <c r="F8813" s="280"/>
      <c r="G8813" s="293"/>
    </row>
    <row r="8814" spans="3:7" x14ac:dyDescent="0.2">
      <c r="C8814" s="293"/>
      <c r="D8814" s="280"/>
      <c r="E8814" s="280"/>
      <c r="F8814" s="280"/>
      <c r="G8814" s="293"/>
    </row>
    <row r="8815" spans="3:7" x14ac:dyDescent="0.2">
      <c r="C8815" s="293"/>
      <c r="D8815" s="280"/>
      <c r="E8815" s="280"/>
      <c r="F8815" s="280"/>
      <c r="G8815" s="293"/>
    </row>
    <row r="8816" spans="3:7" x14ac:dyDescent="0.2">
      <c r="C8816" s="293"/>
      <c r="D8816" s="280"/>
      <c r="E8816" s="280"/>
      <c r="F8816" s="280"/>
      <c r="G8816" s="293"/>
    </row>
    <row r="8817" spans="3:7" x14ac:dyDescent="0.2">
      <c r="C8817" s="293"/>
      <c r="D8817" s="280"/>
      <c r="E8817" s="280"/>
      <c r="F8817" s="280"/>
      <c r="G8817" s="293"/>
    </row>
    <row r="8818" spans="3:7" x14ac:dyDescent="0.2">
      <c r="C8818" s="293"/>
      <c r="D8818" s="280"/>
      <c r="E8818" s="280"/>
      <c r="F8818" s="280"/>
      <c r="G8818" s="293"/>
    </row>
    <row r="8819" spans="3:7" x14ac:dyDescent="0.2">
      <c r="C8819" s="293"/>
      <c r="D8819" s="280"/>
      <c r="E8819" s="280"/>
      <c r="F8819" s="280"/>
      <c r="G8819" s="293"/>
    </row>
    <row r="8820" spans="3:7" x14ac:dyDescent="0.2">
      <c r="C8820" s="293"/>
      <c r="D8820" s="280"/>
      <c r="E8820" s="280"/>
      <c r="F8820" s="280"/>
      <c r="G8820" s="293"/>
    </row>
    <row r="8821" spans="3:7" x14ac:dyDescent="0.2">
      <c r="C8821" s="293"/>
      <c r="D8821" s="280"/>
      <c r="E8821" s="280"/>
      <c r="F8821" s="280"/>
      <c r="G8821" s="293"/>
    </row>
    <row r="8822" spans="3:7" x14ac:dyDescent="0.2">
      <c r="C8822" s="293"/>
      <c r="D8822" s="280"/>
      <c r="E8822" s="280"/>
      <c r="F8822" s="280"/>
      <c r="G8822" s="293"/>
    </row>
    <row r="8823" spans="3:7" x14ac:dyDescent="0.2">
      <c r="C8823" s="293"/>
      <c r="D8823" s="280"/>
      <c r="E8823" s="280"/>
      <c r="F8823" s="280"/>
      <c r="G8823" s="293"/>
    </row>
    <row r="8824" spans="3:7" x14ac:dyDescent="0.2">
      <c r="C8824" s="293"/>
      <c r="D8824" s="280"/>
      <c r="E8824" s="280"/>
      <c r="F8824" s="280"/>
      <c r="G8824" s="293"/>
    </row>
    <row r="8825" spans="3:7" x14ac:dyDescent="0.2">
      <c r="C8825" s="293"/>
      <c r="D8825" s="280"/>
      <c r="E8825" s="280"/>
      <c r="F8825" s="280"/>
      <c r="G8825" s="293"/>
    </row>
    <row r="8826" spans="3:7" x14ac:dyDescent="0.2">
      <c r="C8826" s="293"/>
      <c r="D8826" s="280"/>
      <c r="E8826" s="280"/>
      <c r="F8826" s="280"/>
      <c r="G8826" s="293"/>
    </row>
    <row r="8827" spans="3:7" x14ac:dyDescent="0.2">
      <c r="C8827" s="293"/>
      <c r="D8827" s="280"/>
      <c r="E8827" s="280"/>
      <c r="F8827" s="280"/>
      <c r="G8827" s="293"/>
    </row>
    <row r="8828" spans="3:7" x14ac:dyDescent="0.2">
      <c r="C8828" s="293"/>
      <c r="D8828" s="280"/>
      <c r="E8828" s="280"/>
      <c r="F8828" s="280"/>
      <c r="G8828" s="293"/>
    </row>
    <row r="8829" spans="3:7" x14ac:dyDescent="0.2">
      <c r="C8829" s="293"/>
      <c r="D8829" s="280"/>
      <c r="E8829" s="280"/>
      <c r="F8829" s="280"/>
      <c r="G8829" s="293"/>
    </row>
    <row r="8830" spans="3:7" x14ac:dyDescent="0.2">
      <c r="C8830" s="293"/>
      <c r="D8830" s="280"/>
      <c r="E8830" s="280"/>
      <c r="F8830" s="280"/>
      <c r="G8830" s="293"/>
    </row>
    <row r="8831" spans="3:7" x14ac:dyDescent="0.2">
      <c r="C8831" s="293"/>
      <c r="D8831" s="280"/>
      <c r="E8831" s="280"/>
      <c r="F8831" s="280"/>
      <c r="G8831" s="293"/>
    </row>
    <row r="8832" spans="3:7" x14ac:dyDescent="0.2">
      <c r="C8832" s="293"/>
      <c r="D8832" s="280"/>
      <c r="E8832" s="280"/>
      <c r="F8832" s="280"/>
      <c r="G8832" s="293"/>
    </row>
    <row r="8833" spans="3:7" x14ac:dyDescent="0.2">
      <c r="C8833" s="293"/>
      <c r="D8833" s="280"/>
      <c r="E8833" s="280"/>
      <c r="F8833" s="280"/>
      <c r="G8833" s="293"/>
    </row>
    <row r="8834" spans="3:7" x14ac:dyDescent="0.2">
      <c r="C8834" s="293"/>
      <c r="D8834" s="280"/>
      <c r="E8834" s="280"/>
      <c r="F8834" s="280"/>
      <c r="G8834" s="293"/>
    </row>
    <row r="8835" spans="3:7" x14ac:dyDescent="0.2">
      <c r="C8835" s="293"/>
      <c r="D8835" s="280"/>
      <c r="E8835" s="280"/>
      <c r="F8835" s="280"/>
      <c r="G8835" s="293"/>
    </row>
    <row r="8836" spans="3:7" x14ac:dyDescent="0.2">
      <c r="C8836" s="293"/>
      <c r="D8836" s="280"/>
      <c r="E8836" s="280"/>
      <c r="F8836" s="280"/>
      <c r="G8836" s="293"/>
    </row>
    <row r="8837" spans="3:7" x14ac:dyDescent="0.2">
      <c r="C8837" s="293"/>
      <c r="D8837" s="280"/>
      <c r="E8837" s="280"/>
      <c r="F8837" s="280"/>
      <c r="G8837" s="293"/>
    </row>
    <row r="8838" spans="3:7" x14ac:dyDescent="0.2">
      <c r="C8838" s="293"/>
      <c r="D8838" s="280"/>
      <c r="E8838" s="280"/>
      <c r="F8838" s="280"/>
      <c r="G8838" s="293"/>
    </row>
    <row r="8839" spans="3:7" x14ac:dyDescent="0.2">
      <c r="C8839" s="293"/>
      <c r="D8839" s="280"/>
      <c r="E8839" s="280"/>
      <c r="F8839" s="280"/>
      <c r="G8839" s="293"/>
    </row>
    <row r="8840" spans="3:7" x14ac:dyDescent="0.2">
      <c r="C8840" s="293"/>
      <c r="D8840" s="280"/>
      <c r="E8840" s="280"/>
      <c r="F8840" s="280"/>
      <c r="G8840" s="293"/>
    </row>
    <row r="8841" spans="3:7" x14ac:dyDescent="0.2">
      <c r="C8841" s="293"/>
      <c r="D8841" s="280"/>
      <c r="E8841" s="280"/>
      <c r="F8841" s="280"/>
      <c r="G8841" s="293"/>
    </row>
    <row r="8842" spans="3:7" x14ac:dyDescent="0.2">
      <c r="C8842" s="293"/>
      <c r="D8842" s="280"/>
      <c r="E8842" s="280"/>
      <c r="F8842" s="280"/>
      <c r="G8842" s="293"/>
    </row>
    <row r="8843" spans="3:7" x14ac:dyDescent="0.2">
      <c r="C8843" s="293"/>
      <c r="D8843" s="280"/>
      <c r="E8843" s="280"/>
      <c r="F8843" s="280"/>
      <c r="G8843" s="293"/>
    </row>
    <row r="8844" spans="3:7" x14ac:dyDescent="0.2">
      <c r="C8844" s="293"/>
      <c r="D8844" s="280"/>
      <c r="E8844" s="280"/>
      <c r="F8844" s="280"/>
      <c r="G8844" s="293"/>
    </row>
    <row r="8845" spans="3:7" x14ac:dyDescent="0.2">
      <c r="C8845" s="293"/>
      <c r="D8845" s="280"/>
      <c r="E8845" s="280"/>
      <c r="F8845" s="280"/>
      <c r="G8845" s="293"/>
    </row>
    <row r="8846" spans="3:7" x14ac:dyDescent="0.2">
      <c r="C8846" s="293"/>
      <c r="D8846" s="280"/>
      <c r="E8846" s="280"/>
      <c r="F8846" s="280"/>
      <c r="G8846" s="293"/>
    </row>
    <row r="8847" spans="3:7" x14ac:dyDescent="0.2">
      <c r="C8847" s="293"/>
      <c r="D8847" s="280"/>
      <c r="E8847" s="280"/>
      <c r="F8847" s="280"/>
      <c r="G8847" s="293"/>
    </row>
    <row r="8848" spans="3:7" x14ac:dyDescent="0.2">
      <c r="C8848" s="293"/>
      <c r="D8848" s="280"/>
      <c r="E8848" s="280"/>
      <c r="F8848" s="280"/>
      <c r="G8848" s="293"/>
    </row>
    <row r="8849" spans="3:7" x14ac:dyDescent="0.2">
      <c r="C8849" s="293"/>
      <c r="D8849" s="280"/>
      <c r="E8849" s="280"/>
      <c r="F8849" s="280"/>
      <c r="G8849" s="293"/>
    </row>
    <row r="8850" spans="3:7" x14ac:dyDescent="0.2">
      <c r="C8850" s="293"/>
      <c r="D8850" s="280"/>
      <c r="E8850" s="280"/>
      <c r="F8850" s="280"/>
      <c r="G8850" s="293"/>
    </row>
    <row r="8851" spans="3:7" x14ac:dyDescent="0.2">
      <c r="C8851" s="293"/>
      <c r="D8851" s="280"/>
      <c r="E8851" s="280"/>
      <c r="F8851" s="280"/>
      <c r="G8851" s="293"/>
    </row>
    <row r="8852" spans="3:7" x14ac:dyDescent="0.2">
      <c r="C8852" s="293"/>
      <c r="D8852" s="280"/>
      <c r="E8852" s="280"/>
      <c r="F8852" s="280"/>
      <c r="G8852" s="293"/>
    </row>
    <row r="8853" spans="3:7" x14ac:dyDescent="0.2">
      <c r="C8853" s="293"/>
      <c r="D8853" s="280"/>
      <c r="E8853" s="280"/>
      <c r="F8853" s="280"/>
      <c r="G8853" s="293"/>
    </row>
    <row r="8854" spans="3:7" x14ac:dyDescent="0.2">
      <c r="C8854" s="293"/>
      <c r="D8854" s="280"/>
      <c r="E8854" s="280"/>
      <c r="F8854" s="280"/>
      <c r="G8854" s="293"/>
    </row>
    <row r="8855" spans="3:7" x14ac:dyDescent="0.2">
      <c r="C8855" s="293"/>
      <c r="D8855" s="280"/>
      <c r="E8855" s="280"/>
      <c r="F8855" s="280"/>
      <c r="G8855" s="293"/>
    </row>
    <row r="8856" spans="3:7" x14ac:dyDescent="0.2">
      <c r="C8856" s="293"/>
      <c r="D8856" s="280"/>
      <c r="E8856" s="280"/>
      <c r="F8856" s="280"/>
      <c r="G8856" s="293"/>
    </row>
    <row r="8857" spans="3:7" x14ac:dyDescent="0.2">
      <c r="C8857" s="293"/>
      <c r="D8857" s="280"/>
      <c r="E8857" s="280"/>
      <c r="F8857" s="280"/>
      <c r="G8857" s="293"/>
    </row>
    <row r="8858" spans="3:7" x14ac:dyDescent="0.2">
      <c r="C8858" s="293"/>
      <c r="D8858" s="280"/>
      <c r="E8858" s="280"/>
      <c r="F8858" s="280"/>
      <c r="G8858" s="293"/>
    </row>
    <row r="8859" spans="3:7" x14ac:dyDescent="0.2">
      <c r="C8859" s="293"/>
      <c r="D8859" s="280"/>
      <c r="E8859" s="280"/>
      <c r="F8859" s="280"/>
      <c r="G8859" s="293"/>
    </row>
    <row r="8860" spans="3:7" x14ac:dyDescent="0.2">
      <c r="C8860" s="293"/>
      <c r="D8860" s="280"/>
      <c r="E8860" s="280"/>
      <c r="F8860" s="280"/>
      <c r="G8860" s="293"/>
    </row>
    <row r="8861" spans="3:7" x14ac:dyDescent="0.2">
      <c r="C8861" s="293"/>
      <c r="D8861" s="280"/>
      <c r="E8861" s="280"/>
      <c r="F8861" s="280"/>
      <c r="G8861" s="293"/>
    </row>
    <row r="8862" spans="3:7" x14ac:dyDescent="0.2">
      <c r="C8862" s="293"/>
      <c r="D8862" s="280"/>
      <c r="E8862" s="280"/>
      <c r="F8862" s="280"/>
      <c r="G8862" s="293"/>
    </row>
    <row r="8863" spans="3:7" x14ac:dyDescent="0.2">
      <c r="C8863" s="293"/>
      <c r="D8863" s="280"/>
      <c r="E8863" s="280"/>
      <c r="F8863" s="280"/>
      <c r="G8863" s="293"/>
    </row>
    <row r="8864" spans="3:7" x14ac:dyDescent="0.2">
      <c r="C8864" s="293"/>
      <c r="D8864" s="280"/>
      <c r="E8864" s="280"/>
      <c r="F8864" s="280"/>
      <c r="G8864" s="293"/>
    </row>
    <row r="8865" spans="3:7" x14ac:dyDescent="0.2">
      <c r="C8865" s="293"/>
      <c r="D8865" s="280"/>
      <c r="E8865" s="280"/>
      <c r="F8865" s="280"/>
      <c r="G8865" s="293"/>
    </row>
    <row r="8866" spans="3:7" x14ac:dyDescent="0.2">
      <c r="C8866" s="293"/>
      <c r="D8866" s="280"/>
      <c r="E8866" s="280"/>
      <c r="F8866" s="280"/>
      <c r="G8866" s="293"/>
    </row>
    <row r="8867" spans="3:7" x14ac:dyDescent="0.2">
      <c r="C8867" s="293"/>
      <c r="D8867" s="280"/>
      <c r="E8867" s="280"/>
      <c r="F8867" s="280"/>
      <c r="G8867" s="293"/>
    </row>
    <row r="8868" spans="3:7" x14ac:dyDescent="0.2">
      <c r="C8868" s="293"/>
      <c r="D8868" s="280"/>
      <c r="E8868" s="280"/>
      <c r="F8868" s="280"/>
      <c r="G8868" s="293"/>
    </row>
    <row r="8869" spans="3:7" x14ac:dyDescent="0.2">
      <c r="C8869" s="293"/>
      <c r="D8869" s="280"/>
      <c r="E8869" s="280"/>
      <c r="F8869" s="280"/>
      <c r="G8869" s="293"/>
    </row>
    <row r="8870" spans="3:7" x14ac:dyDescent="0.2">
      <c r="C8870" s="293"/>
      <c r="D8870" s="280"/>
      <c r="E8870" s="280"/>
      <c r="F8870" s="280"/>
      <c r="G8870" s="293"/>
    </row>
    <row r="8871" spans="3:7" x14ac:dyDescent="0.2">
      <c r="C8871" s="293"/>
      <c r="D8871" s="280"/>
      <c r="E8871" s="280"/>
      <c r="F8871" s="280"/>
      <c r="G8871" s="293"/>
    </row>
    <row r="8872" spans="3:7" x14ac:dyDescent="0.2">
      <c r="C8872" s="293"/>
      <c r="D8872" s="280"/>
      <c r="E8872" s="280"/>
      <c r="F8872" s="280"/>
      <c r="G8872" s="293"/>
    </row>
    <row r="8873" spans="3:7" x14ac:dyDescent="0.2">
      <c r="C8873" s="293"/>
      <c r="D8873" s="280"/>
      <c r="E8873" s="280"/>
      <c r="F8873" s="280"/>
      <c r="G8873" s="293"/>
    </row>
    <row r="8874" spans="3:7" x14ac:dyDescent="0.2">
      <c r="C8874" s="293"/>
      <c r="D8874" s="280"/>
      <c r="E8874" s="280"/>
      <c r="F8874" s="280"/>
      <c r="G8874" s="293"/>
    </row>
    <row r="8875" spans="3:7" x14ac:dyDescent="0.2">
      <c r="C8875" s="293"/>
      <c r="D8875" s="280"/>
      <c r="E8875" s="280"/>
      <c r="F8875" s="280"/>
      <c r="G8875" s="293"/>
    </row>
    <row r="8876" spans="3:7" x14ac:dyDescent="0.2">
      <c r="C8876" s="293"/>
      <c r="D8876" s="280"/>
      <c r="E8876" s="280"/>
      <c r="F8876" s="280"/>
      <c r="G8876" s="293"/>
    </row>
    <row r="8877" spans="3:7" x14ac:dyDescent="0.2">
      <c r="C8877" s="293"/>
      <c r="D8877" s="280"/>
      <c r="E8877" s="280"/>
      <c r="F8877" s="280"/>
      <c r="G8877" s="293"/>
    </row>
    <row r="8878" spans="3:7" x14ac:dyDescent="0.2">
      <c r="C8878" s="293"/>
      <c r="D8878" s="280"/>
      <c r="E8878" s="280"/>
      <c r="F8878" s="280"/>
      <c r="G8878" s="293"/>
    </row>
    <row r="8879" spans="3:7" x14ac:dyDescent="0.2">
      <c r="C8879" s="293"/>
      <c r="D8879" s="280"/>
      <c r="E8879" s="280"/>
      <c r="F8879" s="280"/>
      <c r="G8879" s="293"/>
    </row>
    <row r="8880" spans="3:7" x14ac:dyDescent="0.2">
      <c r="C8880" s="293"/>
      <c r="D8880" s="280"/>
      <c r="E8880" s="280"/>
      <c r="F8880" s="280"/>
      <c r="G8880" s="293"/>
    </row>
    <row r="8881" spans="3:7" x14ac:dyDescent="0.2">
      <c r="C8881" s="293"/>
      <c r="D8881" s="280"/>
      <c r="E8881" s="280"/>
      <c r="F8881" s="280"/>
      <c r="G8881" s="293"/>
    </row>
    <row r="8882" spans="3:7" x14ac:dyDescent="0.2">
      <c r="C8882" s="293"/>
      <c r="D8882" s="280"/>
      <c r="E8882" s="280"/>
      <c r="F8882" s="280"/>
      <c r="G8882" s="293"/>
    </row>
    <row r="8883" spans="3:7" x14ac:dyDescent="0.2">
      <c r="C8883" s="293"/>
      <c r="D8883" s="280"/>
      <c r="E8883" s="280"/>
      <c r="F8883" s="280"/>
      <c r="G8883" s="293"/>
    </row>
    <row r="8884" spans="3:7" x14ac:dyDescent="0.2">
      <c r="C8884" s="293"/>
      <c r="D8884" s="280"/>
      <c r="E8884" s="280"/>
      <c r="F8884" s="280"/>
      <c r="G8884" s="293"/>
    </row>
    <row r="8885" spans="3:7" x14ac:dyDescent="0.2">
      <c r="C8885" s="293"/>
      <c r="D8885" s="280"/>
      <c r="E8885" s="280"/>
      <c r="F8885" s="280"/>
      <c r="G8885" s="293"/>
    </row>
    <row r="8886" spans="3:7" x14ac:dyDescent="0.2">
      <c r="C8886" s="293"/>
      <c r="D8886" s="280"/>
      <c r="E8886" s="280"/>
      <c r="F8886" s="280"/>
      <c r="G8886" s="293"/>
    </row>
    <row r="8887" spans="3:7" x14ac:dyDescent="0.2">
      <c r="C8887" s="293"/>
      <c r="D8887" s="280"/>
      <c r="E8887" s="280"/>
      <c r="F8887" s="280"/>
      <c r="G8887" s="293"/>
    </row>
    <row r="8888" spans="3:7" x14ac:dyDescent="0.2">
      <c r="C8888" s="293"/>
      <c r="D8888" s="280"/>
      <c r="E8888" s="280"/>
      <c r="F8888" s="280"/>
      <c r="G8888" s="293"/>
    </row>
    <row r="8889" spans="3:7" x14ac:dyDescent="0.2">
      <c r="C8889" s="293"/>
      <c r="D8889" s="280"/>
      <c r="E8889" s="280"/>
      <c r="F8889" s="280"/>
      <c r="G8889" s="293"/>
    </row>
    <row r="8890" spans="3:7" x14ac:dyDescent="0.2">
      <c r="C8890" s="293"/>
      <c r="D8890" s="280"/>
      <c r="E8890" s="280"/>
      <c r="F8890" s="280"/>
      <c r="G8890" s="293"/>
    </row>
    <row r="8891" spans="3:7" x14ac:dyDescent="0.2">
      <c r="C8891" s="293"/>
      <c r="D8891" s="280"/>
      <c r="E8891" s="280"/>
      <c r="F8891" s="280"/>
      <c r="G8891" s="293"/>
    </row>
    <row r="8892" spans="3:7" x14ac:dyDescent="0.2">
      <c r="C8892" s="293"/>
      <c r="D8892" s="280"/>
      <c r="E8892" s="280"/>
      <c r="F8892" s="280"/>
      <c r="G8892" s="293"/>
    </row>
    <row r="8893" spans="3:7" x14ac:dyDescent="0.2">
      <c r="C8893" s="293"/>
      <c r="D8893" s="280"/>
      <c r="E8893" s="280"/>
      <c r="F8893" s="280"/>
      <c r="G8893" s="293"/>
    </row>
    <row r="8894" spans="3:7" x14ac:dyDescent="0.2">
      <c r="C8894" s="293"/>
      <c r="D8894" s="280"/>
      <c r="E8894" s="280"/>
      <c r="F8894" s="280"/>
      <c r="G8894" s="293"/>
    </row>
    <row r="8895" spans="3:7" x14ac:dyDescent="0.2">
      <c r="C8895" s="293"/>
      <c r="D8895" s="280"/>
      <c r="E8895" s="280"/>
      <c r="F8895" s="280"/>
      <c r="G8895" s="293"/>
    </row>
    <row r="8896" spans="3:7" x14ac:dyDescent="0.2">
      <c r="C8896" s="293"/>
      <c r="D8896" s="280"/>
      <c r="E8896" s="280"/>
      <c r="F8896" s="280"/>
      <c r="G8896" s="293"/>
    </row>
    <row r="8897" spans="3:7" x14ac:dyDescent="0.2">
      <c r="C8897" s="293"/>
      <c r="D8897" s="280"/>
      <c r="E8897" s="280"/>
      <c r="F8897" s="280"/>
      <c r="G8897" s="293"/>
    </row>
    <row r="8898" spans="3:7" x14ac:dyDescent="0.2">
      <c r="C8898" s="293"/>
      <c r="D8898" s="280"/>
      <c r="E8898" s="280"/>
      <c r="F8898" s="280"/>
      <c r="G8898" s="293"/>
    </row>
    <row r="8899" spans="3:7" x14ac:dyDescent="0.2">
      <c r="C8899" s="293"/>
      <c r="D8899" s="280"/>
      <c r="E8899" s="280"/>
      <c r="F8899" s="280"/>
      <c r="G8899" s="293"/>
    </row>
    <row r="8900" spans="3:7" x14ac:dyDescent="0.2">
      <c r="C8900" s="293"/>
      <c r="D8900" s="280"/>
      <c r="E8900" s="280"/>
      <c r="F8900" s="280"/>
      <c r="G8900" s="293"/>
    </row>
    <row r="8901" spans="3:7" x14ac:dyDescent="0.2">
      <c r="C8901" s="293"/>
      <c r="D8901" s="280"/>
      <c r="E8901" s="280"/>
      <c r="F8901" s="280"/>
      <c r="G8901" s="293"/>
    </row>
    <row r="8902" spans="3:7" x14ac:dyDescent="0.2">
      <c r="C8902" s="293"/>
      <c r="D8902" s="280"/>
      <c r="E8902" s="280"/>
      <c r="F8902" s="280"/>
      <c r="G8902" s="293"/>
    </row>
    <row r="8903" spans="3:7" x14ac:dyDescent="0.2">
      <c r="C8903" s="293"/>
      <c r="D8903" s="280"/>
      <c r="E8903" s="280"/>
      <c r="F8903" s="280"/>
      <c r="G8903" s="293"/>
    </row>
    <row r="8904" spans="3:7" x14ac:dyDescent="0.2">
      <c r="C8904" s="293"/>
      <c r="D8904" s="280"/>
      <c r="E8904" s="280"/>
      <c r="F8904" s="280"/>
      <c r="G8904" s="293"/>
    </row>
    <row r="8905" spans="3:7" x14ac:dyDescent="0.2">
      <c r="C8905" s="293"/>
      <c r="D8905" s="280"/>
      <c r="E8905" s="280"/>
      <c r="F8905" s="280"/>
      <c r="G8905" s="293"/>
    </row>
    <row r="8906" spans="3:7" x14ac:dyDescent="0.2">
      <c r="C8906" s="293"/>
      <c r="D8906" s="280"/>
      <c r="E8906" s="280"/>
      <c r="F8906" s="280"/>
      <c r="G8906" s="293"/>
    </row>
    <row r="8907" spans="3:7" x14ac:dyDescent="0.2">
      <c r="C8907" s="293"/>
      <c r="D8907" s="280"/>
      <c r="E8907" s="280"/>
      <c r="F8907" s="280"/>
      <c r="G8907" s="293"/>
    </row>
    <row r="8908" spans="3:7" x14ac:dyDescent="0.2">
      <c r="C8908" s="293"/>
      <c r="D8908" s="280"/>
      <c r="E8908" s="280"/>
      <c r="F8908" s="280"/>
      <c r="G8908" s="293"/>
    </row>
    <row r="8909" spans="3:7" x14ac:dyDescent="0.2">
      <c r="C8909" s="293"/>
      <c r="D8909" s="280"/>
      <c r="E8909" s="280"/>
      <c r="F8909" s="280"/>
      <c r="G8909" s="293"/>
    </row>
    <row r="8910" spans="3:7" x14ac:dyDescent="0.2">
      <c r="C8910" s="293"/>
      <c r="D8910" s="280"/>
      <c r="E8910" s="280"/>
      <c r="F8910" s="280"/>
      <c r="G8910" s="293"/>
    </row>
    <row r="8911" spans="3:7" x14ac:dyDescent="0.2">
      <c r="C8911" s="293"/>
      <c r="D8911" s="280"/>
      <c r="E8911" s="280"/>
      <c r="F8911" s="280"/>
      <c r="G8911" s="293"/>
    </row>
    <row r="8912" spans="3:7" x14ac:dyDescent="0.2">
      <c r="C8912" s="293"/>
      <c r="D8912" s="280"/>
      <c r="E8912" s="280"/>
      <c r="F8912" s="280"/>
      <c r="G8912" s="293"/>
    </row>
    <row r="8913" spans="3:7" x14ac:dyDescent="0.2">
      <c r="C8913" s="293"/>
      <c r="D8913" s="280"/>
      <c r="E8913" s="280"/>
      <c r="F8913" s="280"/>
      <c r="G8913" s="293"/>
    </row>
    <row r="8914" spans="3:7" x14ac:dyDescent="0.2">
      <c r="C8914" s="293"/>
      <c r="D8914" s="280"/>
      <c r="E8914" s="280"/>
      <c r="F8914" s="280"/>
      <c r="G8914" s="293"/>
    </row>
    <row r="8915" spans="3:7" x14ac:dyDescent="0.2">
      <c r="C8915" s="293"/>
      <c r="D8915" s="280"/>
      <c r="E8915" s="280"/>
      <c r="F8915" s="280"/>
      <c r="G8915" s="293"/>
    </row>
    <row r="8916" spans="3:7" x14ac:dyDescent="0.2">
      <c r="C8916" s="293"/>
      <c r="D8916" s="280"/>
      <c r="E8916" s="280"/>
      <c r="F8916" s="280"/>
      <c r="G8916" s="293"/>
    </row>
    <row r="8917" spans="3:7" x14ac:dyDescent="0.2">
      <c r="C8917" s="293"/>
      <c r="D8917" s="280"/>
      <c r="E8917" s="280"/>
      <c r="F8917" s="280"/>
      <c r="G8917" s="293"/>
    </row>
    <row r="8918" spans="3:7" x14ac:dyDescent="0.2">
      <c r="C8918" s="293"/>
      <c r="D8918" s="280"/>
      <c r="E8918" s="280"/>
      <c r="F8918" s="280"/>
      <c r="G8918" s="293"/>
    </row>
    <row r="8919" spans="3:7" x14ac:dyDescent="0.2">
      <c r="C8919" s="293"/>
      <c r="D8919" s="280"/>
      <c r="E8919" s="280"/>
      <c r="F8919" s="280"/>
      <c r="G8919" s="293"/>
    </row>
    <row r="8920" spans="3:7" x14ac:dyDescent="0.2">
      <c r="C8920" s="293"/>
      <c r="D8920" s="280"/>
      <c r="E8920" s="280"/>
      <c r="F8920" s="280"/>
      <c r="G8920" s="293"/>
    </row>
    <row r="8921" spans="3:7" x14ac:dyDescent="0.2">
      <c r="C8921" s="293"/>
      <c r="D8921" s="280"/>
      <c r="E8921" s="280"/>
      <c r="F8921" s="280"/>
      <c r="G8921" s="293"/>
    </row>
    <row r="8922" spans="3:7" x14ac:dyDescent="0.2">
      <c r="C8922" s="293"/>
      <c r="D8922" s="280"/>
      <c r="E8922" s="280"/>
      <c r="F8922" s="280"/>
      <c r="G8922" s="293"/>
    </row>
    <row r="8923" spans="3:7" x14ac:dyDescent="0.2">
      <c r="C8923" s="293"/>
      <c r="D8923" s="280"/>
      <c r="E8923" s="280"/>
      <c r="F8923" s="280"/>
      <c r="G8923" s="293"/>
    </row>
    <row r="8924" spans="3:7" x14ac:dyDescent="0.2">
      <c r="C8924" s="293"/>
      <c r="D8924" s="280"/>
      <c r="E8924" s="280"/>
      <c r="F8924" s="280"/>
      <c r="G8924" s="293"/>
    </row>
    <row r="8925" spans="3:7" x14ac:dyDescent="0.2">
      <c r="C8925" s="293"/>
      <c r="D8925" s="280"/>
      <c r="E8925" s="280"/>
      <c r="F8925" s="280"/>
      <c r="G8925" s="293"/>
    </row>
    <row r="8926" spans="3:7" x14ac:dyDescent="0.2">
      <c r="C8926" s="293"/>
      <c r="D8926" s="280"/>
      <c r="E8926" s="280"/>
      <c r="F8926" s="280"/>
      <c r="G8926" s="293"/>
    </row>
    <row r="8927" spans="3:7" x14ac:dyDescent="0.2">
      <c r="C8927" s="293"/>
      <c r="D8927" s="280"/>
      <c r="E8927" s="280"/>
      <c r="F8927" s="280"/>
      <c r="G8927" s="293"/>
    </row>
    <row r="8928" spans="3:7" x14ac:dyDescent="0.2">
      <c r="C8928" s="293"/>
      <c r="D8928" s="280"/>
      <c r="E8928" s="280"/>
      <c r="F8928" s="280"/>
      <c r="G8928" s="293"/>
    </row>
    <row r="8929" spans="3:7" x14ac:dyDescent="0.2">
      <c r="C8929" s="293"/>
      <c r="D8929" s="280"/>
      <c r="E8929" s="280"/>
      <c r="F8929" s="280"/>
      <c r="G8929" s="293"/>
    </row>
    <row r="8930" spans="3:7" x14ac:dyDescent="0.2">
      <c r="C8930" s="293"/>
      <c r="D8930" s="280"/>
      <c r="E8930" s="280"/>
      <c r="F8930" s="280"/>
      <c r="G8930" s="293"/>
    </row>
    <row r="8931" spans="3:7" x14ac:dyDescent="0.2">
      <c r="C8931" s="293"/>
      <c r="D8931" s="280"/>
      <c r="E8931" s="280"/>
      <c r="F8931" s="280"/>
      <c r="G8931" s="293"/>
    </row>
    <row r="8932" spans="3:7" x14ac:dyDescent="0.2">
      <c r="C8932" s="293"/>
      <c r="D8932" s="280"/>
      <c r="E8932" s="280"/>
      <c r="F8932" s="280"/>
      <c r="G8932" s="293"/>
    </row>
    <row r="8933" spans="3:7" x14ac:dyDescent="0.2">
      <c r="C8933" s="293"/>
      <c r="D8933" s="280"/>
      <c r="E8933" s="280"/>
      <c r="F8933" s="280"/>
      <c r="G8933" s="293"/>
    </row>
    <row r="8934" spans="3:7" x14ac:dyDescent="0.2">
      <c r="C8934" s="293"/>
      <c r="D8934" s="280"/>
      <c r="E8934" s="280"/>
      <c r="F8934" s="280"/>
      <c r="G8934" s="293"/>
    </row>
    <row r="8935" spans="3:7" x14ac:dyDescent="0.2">
      <c r="C8935" s="293"/>
      <c r="D8935" s="280"/>
      <c r="E8935" s="280"/>
      <c r="F8935" s="280"/>
      <c r="G8935" s="293"/>
    </row>
    <row r="8936" spans="3:7" x14ac:dyDescent="0.2">
      <c r="C8936" s="293"/>
      <c r="D8936" s="280"/>
      <c r="E8936" s="280"/>
      <c r="F8936" s="280"/>
      <c r="G8936" s="293"/>
    </row>
    <row r="8937" spans="3:7" x14ac:dyDescent="0.2">
      <c r="C8937" s="293"/>
      <c r="D8937" s="280"/>
      <c r="E8937" s="280"/>
      <c r="F8937" s="280"/>
      <c r="G8937" s="293"/>
    </row>
    <row r="8938" spans="3:7" x14ac:dyDescent="0.2">
      <c r="C8938" s="293"/>
      <c r="D8938" s="280"/>
      <c r="E8938" s="280"/>
      <c r="F8938" s="280"/>
      <c r="G8938" s="293"/>
    </row>
    <row r="8939" spans="3:7" x14ac:dyDescent="0.2">
      <c r="C8939" s="293"/>
      <c r="D8939" s="280"/>
      <c r="E8939" s="280"/>
      <c r="F8939" s="280"/>
      <c r="G8939" s="293"/>
    </row>
    <row r="8940" spans="3:7" x14ac:dyDescent="0.2">
      <c r="C8940" s="293"/>
      <c r="D8940" s="280"/>
      <c r="E8940" s="280"/>
      <c r="F8940" s="280"/>
      <c r="G8940" s="293"/>
    </row>
    <row r="8941" spans="3:7" x14ac:dyDescent="0.2">
      <c r="C8941" s="293"/>
      <c r="D8941" s="280"/>
      <c r="E8941" s="280"/>
      <c r="F8941" s="280"/>
      <c r="G8941" s="293"/>
    </row>
    <row r="8942" spans="3:7" x14ac:dyDescent="0.2">
      <c r="C8942" s="293"/>
      <c r="D8942" s="280"/>
      <c r="E8942" s="280"/>
      <c r="F8942" s="280"/>
      <c r="G8942" s="293"/>
    </row>
    <row r="8943" spans="3:7" x14ac:dyDescent="0.2">
      <c r="C8943" s="293"/>
      <c r="D8943" s="280"/>
      <c r="E8943" s="280"/>
      <c r="F8943" s="280"/>
      <c r="G8943" s="293"/>
    </row>
    <row r="8944" spans="3:7" x14ac:dyDescent="0.2">
      <c r="C8944" s="293"/>
      <c r="D8944" s="280"/>
      <c r="E8944" s="280"/>
      <c r="F8944" s="280"/>
      <c r="G8944" s="293"/>
    </row>
    <row r="8945" spans="3:7" x14ac:dyDescent="0.2">
      <c r="C8945" s="293"/>
      <c r="D8945" s="280"/>
      <c r="E8945" s="280"/>
      <c r="F8945" s="280"/>
      <c r="G8945" s="293"/>
    </row>
    <row r="8946" spans="3:7" x14ac:dyDescent="0.2">
      <c r="C8946" s="293"/>
      <c r="D8946" s="280"/>
      <c r="E8946" s="280"/>
      <c r="F8946" s="280"/>
      <c r="G8946" s="293"/>
    </row>
    <row r="8947" spans="3:7" x14ac:dyDescent="0.2">
      <c r="C8947" s="293"/>
      <c r="D8947" s="280"/>
      <c r="E8947" s="280"/>
      <c r="F8947" s="280"/>
      <c r="G8947" s="293"/>
    </row>
    <row r="8948" spans="3:7" x14ac:dyDescent="0.2">
      <c r="C8948" s="293"/>
      <c r="D8948" s="280"/>
      <c r="E8948" s="280"/>
      <c r="F8948" s="280"/>
      <c r="G8948" s="293"/>
    </row>
    <row r="8949" spans="3:7" x14ac:dyDescent="0.2">
      <c r="C8949" s="293"/>
      <c r="D8949" s="280"/>
      <c r="E8949" s="280"/>
      <c r="F8949" s="280"/>
      <c r="G8949" s="293"/>
    </row>
    <row r="8950" spans="3:7" x14ac:dyDescent="0.2">
      <c r="C8950" s="293"/>
      <c r="D8950" s="280"/>
      <c r="E8950" s="280"/>
      <c r="F8950" s="280"/>
      <c r="G8950" s="293"/>
    </row>
    <row r="8951" spans="3:7" x14ac:dyDescent="0.2">
      <c r="C8951" s="293"/>
      <c r="D8951" s="280"/>
      <c r="E8951" s="280"/>
      <c r="F8951" s="280"/>
      <c r="G8951" s="293"/>
    </row>
    <row r="8952" spans="3:7" x14ac:dyDescent="0.2">
      <c r="C8952" s="293"/>
      <c r="D8952" s="280"/>
      <c r="E8952" s="280"/>
      <c r="F8952" s="280"/>
      <c r="G8952" s="293"/>
    </row>
    <row r="8953" spans="3:7" x14ac:dyDescent="0.2">
      <c r="C8953" s="293"/>
      <c r="D8953" s="280"/>
      <c r="E8953" s="280"/>
      <c r="F8953" s="280"/>
      <c r="G8953" s="293"/>
    </row>
    <row r="8954" spans="3:7" x14ac:dyDescent="0.2">
      <c r="C8954" s="293"/>
      <c r="D8954" s="280"/>
      <c r="E8954" s="280"/>
      <c r="F8954" s="280"/>
      <c r="G8954" s="293"/>
    </row>
    <row r="8955" spans="3:7" x14ac:dyDescent="0.2">
      <c r="C8955" s="293"/>
      <c r="D8955" s="280"/>
      <c r="E8955" s="280"/>
      <c r="F8955" s="280"/>
      <c r="G8955" s="293"/>
    </row>
    <row r="8956" spans="3:7" x14ac:dyDescent="0.2">
      <c r="C8956" s="293"/>
      <c r="D8956" s="280"/>
      <c r="E8956" s="280"/>
      <c r="F8956" s="280"/>
      <c r="G8956" s="293"/>
    </row>
    <row r="8957" spans="3:7" x14ac:dyDescent="0.2">
      <c r="C8957" s="293"/>
      <c r="D8957" s="280"/>
      <c r="E8957" s="280"/>
      <c r="F8957" s="280"/>
      <c r="G8957" s="293"/>
    </row>
    <row r="8958" spans="3:7" x14ac:dyDescent="0.2">
      <c r="C8958" s="293"/>
      <c r="D8958" s="280"/>
      <c r="E8958" s="280"/>
      <c r="F8958" s="280"/>
      <c r="G8958" s="293"/>
    </row>
    <row r="8959" spans="3:7" x14ac:dyDescent="0.2">
      <c r="C8959" s="293"/>
      <c r="D8959" s="280"/>
      <c r="E8959" s="280"/>
      <c r="F8959" s="280"/>
      <c r="G8959" s="293"/>
    </row>
    <row r="8960" spans="3:7" x14ac:dyDescent="0.2">
      <c r="C8960" s="293"/>
      <c r="D8960" s="280"/>
      <c r="E8960" s="280"/>
      <c r="F8960" s="280"/>
      <c r="G8960" s="293"/>
    </row>
    <row r="8961" spans="3:7" x14ac:dyDescent="0.2">
      <c r="C8961" s="293"/>
      <c r="D8961" s="280"/>
      <c r="E8961" s="280"/>
      <c r="F8961" s="280"/>
      <c r="G8961" s="293"/>
    </row>
    <row r="8962" spans="3:7" x14ac:dyDescent="0.2">
      <c r="C8962" s="293"/>
      <c r="D8962" s="280"/>
      <c r="E8962" s="280"/>
      <c r="F8962" s="280"/>
      <c r="G8962" s="293"/>
    </row>
    <row r="8963" spans="3:7" x14ac:dyDescent="0.2">
      <c r="C8963" s="293"/>
      <c r="D8963" s="280"/>
      <c r="E8963" s="280"/>
      <c r="F8963" s="280"/>
      <c r="G8963" s="293"/>
    </row>
    <row r="8964" spans="3:7" x14ac:dyDescent="0.2">
      <c r="C8964" s="293"/>
      <c r="D8964" s="280"/>
      <c r="E8964" s="280"/>
      <c r="F8964" s="280"/>
      <c r="G8964" s="293"/>
    </row>
    <row r="8965" spans="3:7" x14ac:dyDescent="0.2">
      <c r="C8965" s="293"/>
      <c r="D8965" s="280"/>
      <c r="E8965" s="280"/>
      <c r="F8965" s="280"/>
      <c r="G8965" s="293"/>
    </row>
    <row r="8966" spans="3:7" x14ac:dyDescent="0.2">
      <c r="C8966" s="293"/>
      <c r="D8966" s="280"/>
      <c r="E8966" s="280"/>
      <c r="F8966" s="280"/>
      <c r="G8966" s="293"/>
    </row>
    <row r="8967" spans="3:7" x14ac:dyDescent="0.2">
      <c r="C8967" s="293"/>
      <c r="D8967" s="280"/>
      <c r="E8967" s="280"/>
      <c r="F8967" s="280"/>
      <c r="G8967" s="293"/>
    </row>
    <row r="8968" spans="3:7" x14ac:dyDescent="0.2">
      <c r="C8968" s="293"/>
      <c r="D8968" s="280"/>
      <c r="E8968" s="280"/>
      <c r="F8968" s="280"/>
      <c r="G8968" s="293"/>
    </row>
    <row r="8969" spans="3:7" x14ac:dyDescent="0.2">
      <c r="C8969" s="293"/>
      <c r="D8969" s="280"/>
      <c r="E8969" s="280"/>
      <c r="F8969" s="280"/>
      <c r="G8969" s="293"/>
    </row>
    <row r="8970" spans="3:7" x14ac:dyDescent="0.2">
      <c r="C8970" s="293"/>
      <c r="D8970" s="280"/>
      <c r="E8970" s="280"/>
      <c r="F8970" s="280"/>
      <c r="G8970" s="293"/>
    </row>
    <row r="8971" spans="3:7" x14ac:dyDescent="0.2">
      <c r="C8971" s="293"/>
      <c r="D8971" s="280"/>
      <c r="E8971" s="280"/>
      <c r="F8971" s="280"/>
      <c r="G8971" s="293"/>
    </row>
    <row r="8972" spans="3:7" x14ac:dyDescent="0.2">
      <c r="C8972" s="293"/>
      <c r="D8972" s="280"/>
      <c r="E8972" s="280"/>
      <c r="F8972" s="280"/>
      <c r="G8972" s="293"/>
    </row>
    <row r="8973" spans="3:7" x14ac:dyDescent="0.2">
      <c r="C8973" s="293"/>
      <c r="D8973" s="280"/>
      <c r="E8973" s="280"/>
      <c r="F8973" s="280"/>
      <c r="G8973" s="293"/>
    </row>
    <row r="8974" spans="3:7" x14ac:dyDescent="0.2">
      <c r="C8974" s="293"/>
      <c r="D8974" s="280"/>
      <c r="E8974" s="280"/>
      <c r="F8974" s="280"/>
      <c r="G8974" s="293"/>
    </row>
    <row r="8975" spans="3:7" x14ac:dyDescent="0.2">
      <c r="C8975" s="293"/>
      <c r="D8975" s="280"/>
      <c r="E8975" s="280"/>
      <c r="F8975" s="280"/>
      <c r="G8975" s="293"/>
    </row>
    <row r="8976" spans="3:7" x14ac:dyDescent="0.2">
      <c r="C8976" s="293"/>
      <c r="D8976" s="280"/>
      <c r="E8976" s="280"/>
      <c r="F8976" s="280"/>
      <c r="G8976" s="293"/>
    </row>
    <row r="8977" spans="3:7" x14ac:dyDescent="0.2">
      <c r="C8977" s="293"/>
      <c r="D8977" s="280"/>
      <c r="E8977" s="280"/>
      <c r="F8977" s="280"/>
      <c r="G8977" s="293"/>
    </row>
    <row r="8978" spans="3:7" x14ac:dyDescent="0.2">
      <c r="C8978" s="293"/>
      <c r="D8978" s="280"/>
      <c r="E8978" s="280"/>
      <c r="F8978" s="280"/>
      <c r="G8978" s="293"/>
    </row>
    <row r="8979" spans="3:7" x14ac:dyDescent="0.2">
      <c r="C8979" s="293"/>
      <c r="D8979" s="280"/>
      <c r="E8979" s="280"/>
      <c r="F8979" s="280"/>
      <c r="G8979" s="293"/>
    </row>
    <row r="8980" spans="3:7" x14ac:dyDescent="0.2">
      <c r="C8980" s="293"/>
      <c r="D8980" s="280"/>
      <c r="E8980" s="280"/>
      <c r="F8980" s="280"/>
      <c r="G8980" s="293"/>
    </row>
    <row r="8981" spans="3:7" x14ac:dyDescent="0.2">
      <c r="C8981" s="293"/>
      <c r="D8981" s="280"/>
      <c r="E8981" s="280"/>
      <c r="F8981" s="280"/>
      <c r="G8981" s="293"/>
    </row>
    <row r="8982" spans="3:7" x14ac:dyDescent="0.2">
      <c r="C8982" s="293"/>
      <c r="D8982" s="280"/>
      <c r="E8982" s="280"/>
      <c r="F8982" s="280"/>
      <c r="G8982" s="293"/>
    </row>
    <row r="8983" spans="3:7" x14ac:dyDescent="0.2">
      <c r="C8983" s="293"/>
      <c r="D8983" s="280"/>
      <c r="E8983" s="280"/>
      <c r="F8983" s="280"/>
      <c r="G8983" s="293"/>
    </row>
    <row r="8984" spans="3:7" x14ac:dyDescent="0.2">
      <c r="C8984" s="293"/>
      <c r="D8984" s="280"/>
      <c r="E8984" s="280"/>
      <c r="F8984" s="280"/>
      <c r="G8984" s="293"/>
    </row>
    <row r="8985" spans="3:7" x14ac:dyDescent="0.2">
      <c r="C8985" s="293"/>
      <c r="D8985" s="280"/>
      <c r="E8985" s="280"/>
      <c r="F8985" s="280"/>
      <c r="G8985" s="293"/>
    </row>
    <row r="8986" spans="3:7" x14ac:dyDescent="0.2">
      <c r="C8986" s="293"/>
      <c r="D8986" s="280"/>
      <c r="E8986" s="280"/>
      <c r="F8986" s="280"/>
      <c r="G8986" s="293"/>
    </row>
    <row r="8987" spans="3:7" x14ac:dyDescent="0.2">
      <c r="C8987" s="293"/>
      <c r="D8987" s="280"/>
      <c r="E8987" s="280"/>
      <c r="F8987" s="280"/>
      <c r="G8987" s="293"/>
    </row>
    <row r="8988" spans="3:7" x14ac:dyDescent="0.2">
      <c r="C8988" s="293"/>
      <c r="D8988" s="280"/>
      <c r="E8988" s="280"/>
      <c r="F8988" s="280"/>
      <c r="G8988" s="293"/>
    </row>
    <row r="8989" spans="3:7" x14ac:dyDescent="0.2">
      <c r="C8989" s="293"/>
      <c r="D8989" s="280"/>
      <c r="E8989" s="280"/>
      <c r="F8989" s="280"/>
      <c r="G8989" s="293"/>
    </row>
    <row r="8990" spans="3:7" x14ac:dyDescent="0.2">
      <c r="C8990" s="293"/>
      <c r="D8990" s="280"/>
      <c r="E8990" s="280"/>
      <c r="F8990" s="280"/>
      <c r="G8990" s="293"/>
    </row>
    <row r="8991" spans="3:7" x14ac:dyDescent="0.2">
      <c r="C8991" s="293"/>
      <c r="D8991" s="280"/>
      <c r="E8991" s="280"/>
      <c r="F8991" s="280"/>
      <c r="G8991" s="293"/>
    </row>
    <row r="8992" spans="3:7" x14ac:dyDescent="0.2">
      <c r="C8992" s="293"/>
      <c r="D8992" s="280"/>
      <c r="E8992" s="280"/>
      <c r="F8992" s="280"/>
      <c r="G8992" s="293"/>
    </row>
    <row r="8993" spans="3:7" x14ac:dyDescent="0.2">
      <c r="C8993" s="293"/>
      <c r="D8993" s="280"/>
      <c r="E8993" s="280"/>
      <c r="F8993" s="280"/>
      <c r="G8993" s="293"/>
    </row>
    <row r="8994" spans="3:7" x14ac:dyDescent="0.2">
      <c r="C8994" s="293"/>
      <c r="D8994" s="280"/>
      <c r="E8994" s="280"/>
      <c r="F8994" s="280"/>
      <c r="G8994" s="293"/>
    </row>
    <row r="8995" spans="3:7" x14ac:dyDescent="0.2">
      <c r="C8995" s="293"/>
      <c r="D8995" s="280"/>
      <c r="E8995" s="280"/>
      <c r="F8995" s="280"/>
      <c r="G8995" s="293"/>
    </row>
    <row r="8996" spans="3:7" x14ac:dyDescent="0.2">
      <c r="C8996" s="293"/>
      <c r="D8996" s="280"/>
      <c r="E8996" s="280"/>
      <c r="F8996" s="280"/>
      <c r="G8996" s="293"/>
    </row>
    <row r="8997" spans="3:7" x14ac:dyDescent="0.2">
      <c r="C8997" s="293"/>
      <c r="D8997" s="280"/>
      <c r="E8997" s="280"/>
      <c r="F8997" s="280"/>
      <c r="G8997" s="293"/>
    </row>
    <row r="8998" spans="3:7" x14ac:dyDescent="0.2">
      <c r="C8998" s="293"/>
      <c r="D8998" s="280"/>
      <c r="E8998" s="280"/>
      <c r="F8998" s="280"/>
      <c r="G8998" s="293"/>
    </row>
    <row r="8999" spans="3:7" x14ac:dyDescent="0.2">
      <c r="C8999" s="293"/>
      <c r="D8999" s="280"/>
      <c r="E8999" s="280"/>
      <c r="F8999" s="280"/>
      <c r="G8999" s="293"/>
    </row>
    <row r="9000" spans="3:7" x14ac:dyDescent="0.2">
      <c r="C9000" s="293"/>
      <c r="D9000" s="280"/>
      <c r="E9000" s="280"/>
      <c r="F9000" s="280"/>
      <c r="G9000" s="293"/>
    </row>
    <row r="9001" spans="3:7" x14ac:dyDescent="0.2">
      <c r="C9001" s="293"/>
      <c r="D9001" s="280"/>
      <c r="E9001" s="280"/>
      <c r="F9001" s="280"/>
      <c r="G9001" s="293"/>
    </row>
    <row r="9002" spans="3:7" x14ac:dyDescent="0.2">
      <c r="C9002" s="293"/>
      <c r="D9002" s="280"/>
      <c r="E9002" s="280"/>
      <c r="F9002" s="280"/>
      <c r="G9002" s="293"/>
    </row>
    <row r="9003" spans="3:7" x14ac:dyDescent="0.2">
      <c r="C9003" s="293"/>
      <c r="D9003" s="280"/>
      <c r="E9003" s="280"/>
      <c r="F9003" s="280"/>
      <c r="G9003" s="293"/>
    </row>
    <row r="9004" spans="3:7" x14ac:dyDescent="0.2">
      <c r="C9004" s="293"/>
      <c r="D9004" s="280"/>
      <c r="E9004" s="280"/>
      <c r="F9004" s="280"/>
      <c r="G9004" s="293"/>
    </row>
    <row r="9005" spans="3:7" x14ac:dyDescent="0.2">
      <c r="C9005" s="293"/>
      <c r="D9005" s="280"/>
      <c r="E9005" s="280"/>
      <c r="F9005" s="280"/>
      <c r="G9005" s="293"/>
    </row>
    <row r="9006" spans="3:7" x14ac:dyDescent="0.2">
      <c r="C9006" s="293"/>
      <c r="D9006" s="280"/>
      <c r="E9006" s="280"/>
      <c r="F9006" s="280"/>
      <c r="G9006" s="293"/>
    </row>
    <row r="9007" spans="3:7" x14ac:dyDescent="0.2">
      <c r="C9007" s="293"/>
      <c r="D9007" s="280"/>
      <c r="E9007" s="280"/>
      <c r="F9007" s="280"/>
      <c r="G9007" s="293"/>
    </row>
    <row r="9008" spans="3:7" x14ac:dyDescent="0.2">
      <c r="C9008" s="293"/>
      <c r="D9008" s="280"/>
      <c r="E9008" s="280"/>
      <c r="F9008" s="280"/>
      <c r="G9008" s="293"/>
    </row>
    <row r="9009" spans="3:7" x14ac:dyDescent="0.2">
      <c r="C9009" s="293"/>
      <c r="D9009" s="280"/>
      <c r="E9009" s="280"/>
      <c r="F9009" s="280"/>
      <c r="G9009" s="293"/>
    </row>
    <row r="9010" spans="3:7" x14ac:dyDescent="0.2">
      <c r="C9010" s="293"/>
      <c r="D9010" s="280"/>
      <c r="E9010" s="280"/>
      <c r="F9010" s="280"/>
      <c r="G9010" s="293"/>
    </row>
    <row r="9011" spans="3:7" x14ac:dyDescent="0.2">
      <c r="C9011" s="293"/>
      <c r="D9011" s="280"/>
      <c r="E9011" s="280"/>
      <c r="F9011" s="280"/>
      <c r="G9011" s="293"/>
    </row>
    <row r="9012" spans="3:7" x14ac:dyDescent="0.2">
      <c r="C9012" s="293"/>
      <c r="D9012" s="280"/>
      <c r="E9012" s="280"/>
      <c r="F9012" s="280"/>
      <c r="G9012" s="293"/>
    </row>
    <row r="9013" spans="3:7" x14ac:dyDescent="0.2">
      <c r="C9013" s="293"/>
      <c r="D9013" s="280"/>
      <c r="E9013" s="280"/>
      <c r="F9013" s="280"/>
      <c r="G9013" s="293"/>
    </row>
    <row r="9014" spans="3:7" x14ac:dyDescent="0.2">
      <c r="C9014" s="293"/>
      <c r="D9014" s="280"/>
      <c r="E9014" s="280"/>
      <c r="F9014" s="280"/>
      <c r="G9014" s="293"/>
    </row>
    <row r="9015" spans="3:7" x14ac:dyDescent="0.2">
      <c r="C9015" s="293"/>
      <c r="D9015" s="280"/>
      <c r="E9015" s="280"/>
      <c r="F9015" s="280"/>
      <c r="G9015" s="293"/>
    </row>
    <row r="9016" spans="3:7" x14ac:dyDescent="0.2">
      <c r="C9016" s="293"/>
      <c r="D9016" s="280"/>
      <c r="E9016" s="280"/>
      <c r="F9016" s="280"/>
      <c r="G9016" s="293"/>
    </row>
    <row r="9017" spans="3:7" x14ac:dyDescent="0.2">
      <c r="C9017" s="293"/>
      <c r="D9017" s="280"/>
      <c r="E9017" s="280"/>
      <c r="F9017" s="280"/>
      <c r="G9017" s="293"/>
    </row>
    <row r="9018" spans="3:7" x14ac:dyDescent="0.2">
      <c r="C9018" s="293"/>
      <c r="D9018" s="280"/>
      <c r="E9018" s="280"/>
      <c r="F9018" s="280"/>
      <c r="G9018" s="293"/>
    </row>
    <row r="9019" spans="3:7" x14ac:dyDescent="0.2">
      <c r="C9019" s="293"/>
      <c r="D9019" s="280"/>
      <c r="E9019" s="280"/>
      <c r="F9019" s="280"/>
      <c r="G9019" s="293"/>
    </row>
    <row r="9020" spans="3:7" x14ac:dyDescent="0.2">
      <c r="C9020" s="293"/>
      <c r="D9020" s="280"/>
      <c r="E9020" s="280"/>
      <c r="F9020" s="280"/>
      <c r="G9020" s="293"/>
    </row>
    <row r="9021" spans="3:7" x14ac:dyDescent="0.2">
      <c r="C9021" s="293"/>
      <c r="D9021" s="280"/>
      <c r="E9021" s="280"/>
      <c r="F9021" s="280"/>
      <c r="G9021" s="293"/>
    </row>
    <row r="9022" spans="3:7" x14ac:dyDescent="0.2">
      <c r="C9022" s="293"/>
      <c r="D9022" s="280"/>
      <c r="E9022" s="280"/>
      <c r="F9022" s="280"/>
      <c r="G9022" s="293"/>
    </row>
    <row r="9023" spans="3:7" x14ac:dyDescent="0.2">
      <c r="C9023" s="293"/>
      <c r="D9023" s="280"/>
      <c r="E9023" s="280"/>
      <c r="F9023" s="280"/>
      <c r="G9023" s="293"/>
    </row>
    <row r="9024" spans="3:7" x14ac:dyDescent="0.2">
      <c r="C9024" s="293"/>
      <c r="D9024" s="280"/>
      <c r="E9024" s="280"/>
      <c r="F9024" s="280"/>
      <c r="G9024" s="293"/>
    </row>
    <row r="9025" spans="3:7" x14ac:dyDescent="0.2">
      <c r="C9025" s="293"/>
      <c r="D9025" s="280"/>
      <c r="E9025" s="280"/>
      <c r="F9025" s="280"/>
      <c r="G9025" s="293"/>
    </row>
    <row r="9026" spans="3:7" x14ac:dyDescent="0.2">
      <c r="C9026" s="293"/>
      <c r="D9026" s="280"/>
      <c r="E9026" s="280"/>
      <c r="F9026" s="280"/>
      <c r="G9026" s="293"/>
    </row>
    <row r="9027" spans="3:7" x14ac:dyDescent="0.2">
      <c r="C9027" s="293"/>
      <c r="D9027" s="280"/>
      <c r="E9027" s="280"/>
      <c r="F9027" s="280"/>
      <c r="G9027" s="293"/>
    </row>
    <row r="9028" spans="3:7" x14ac:dyDescent="0.2">
      <c r="C9028" s="293"/>
      <c r="D9028" s="280"/>
      <c r="E9028" s="280"/>
      <c r="F9028" s="280"/>
      <c r="G9028" s="293"/>
    </row>
    <row r="9029" spans="3:7" x14ac:dyDescent="0.2">
      <c r="C9029" s="293"/>
      <c r="D9029" s="280"/>
      <c r="E9029" s="280"/>
      <c r="F9029" s="280"/>
      <c r="G9029" s="293"/>
    </row>
    <row r="9030" spans="3:7" x14ac:dyDescent="0.2">
      <c r="C9030" s="293"/>
      <c r="D9030" s="280"/>
      <c r="E9030" s="280"/>
      <c r="F9030" s="280"/>
      <c r="G9030" s="293"/>
    </row>
    <row r="9031" spans="3:7" x14ac:dyDescent="0.2">
      <c r="C9031" s="293"/>
      <c r="D9031" s="280"/>
      <c r="E9031" s="280"/>
      <c r="F9031" s="280"/>
      <c r="G9031" s="293"/>
    </row>
    <row r="9032" spans="3:7" x14ac:dyDescent="0.2">
      <c r="C9032" s="293"/>
      <c r="D9032" s="280"/>
      <c r="E9032" s="280"/>
      <c r="F9032" s="280"/>
      <c r="G9032" s="293"/>
    </row>
    <row r="9033" spans="3:7" x14ac:dyDescent="0.2">
      <c r="C9033" s="293"/>
      <c r="D9033" s="280"/>
      <c r="E9033" s="280"/>
      <c r="F9033" s="280"/>
      <c r="G9033" s="293"/>
    </row>
    <row r="9034" spans="3:7" x14ac:dyDescent="0.2">
      <c r="C9034" s="293"/>
      <c r="D9034" s="280"/>
      <c r="E9034" s="280"/>
      <c r="F9034" s="280"/>
      <c r="G9034" s="293"/>
    </row>
    <row r="9035" spans="3:7" x14ac:dyDescent="0.2">
      <c r="C9035" s="293"/>
      <c r="D9035" s="280"/>
      <c r="E9035" s="280"/>
      <c r="F9035" s="280"/>
      <c r="G9035" s="293"/>
    </row>
    <row r="9036" spans="3:7" x14ac:dyDescent="0.2">
      <c r="C9036" s="293"/>
      <c r="D9036" s="280"/>
      <c r="E9036" s="280"/>
      <c r="F9036" s="280"/>
      <c r="G9036" s="293"/>
    </row>
    <row r="9037" spans="3:7" x14ac:dyDescent="0.2">
      <c r="C9037" s="293"/>
      <c r="D9037" s="280"/>
      <c r="E9037" s="280"/>
      <c r="F9037" s="280"/>
      <c r="G9037" s="293"/>
    </row>
    <row r="9038" spans="3:7" x14ac:dyDescent="0.2">
      <c r="C9038" s="293"/>
      <c r="D9038" s="280"/>
      <c r="E9038" s="280"/>
      <c r="F9038" s="280"/>
      <c r="G9038" s="293"/>
    </row>
    <row r="9039" spans="3:7" x14ac:dyDescent="0.2">
      <c r="C9039" s="293"/>
      <c r="D9039" s="280"/>
      <c r="E9039" s="280"/>
      <c r="F9039" s="280"/>
      <c r="G9039" s="293"/>
    </row>
    <row r="9040" spans="3:7" x14ac:dyDescent="0.2">
      <c r="C9040" s="293"/>
      <c r="D9040" s="280"/>
      <c r="E9040" s="280"/>
      <c r="F9040" s="280"/>
      <c r="G9040" s="293"/>
    </row>
    <row r="9041" spans="3:7" x14ac:dyDescent="0.2">
      <c r="C9041" s="293"/>
      <c r="D9041" s="280"/>
      <c r="E9041" s="280"/>
      <c r="F9041" s="280"/>
      <c r="G9041" s="293"/>
    </row>
    <row r="9042" spans="3:7" x14ac:dyDescent="0.2">
      <c r="C9042" s="293"/>
      <c r="D9042" s="280"/>
      <c r="E9042" s="280"/>
      <c r="F9042" s="280"/>
      <c r="G9042" s="293"/>
    </row>
    <row r="9043" spans="3:7" x14ac:dyDescent="0.2">
      <c r="C9043" s="293"/>
      <c r="D9043" s="280"/>
      <c r="E9043" s="280"/>
      <c r="F9043" s="280"/>
      <c r="G9043" s="293"/>
    </row>
    <row r="9044" spans="3:7" x14ac:dyDescent="0.2">
      <c r="C9044" s="293"/>
      <c r="D9044" s="280"/>
      <c r="E9044" s="280"/>
      <c r="F9044" s="280"/>
      <c r="G9044" s="293"/>
    </row>
    <row r="9045" spans="3:7" x14ac:dyDescent="0.2">
      <c r="C9045" s="293"/>
      <c r="D9045" s="280"/>
      <c r="E9045" s="280"/>
      <c r="F9045" s="280"/>
      <c r="G9045" s="293"/>
    </row>
    <row r="9046" spans="3:7" x14ac:dyDescent="0.2">
      <c r="C9046" s="293"/>
      <c r="D9046" s="280"/>
      <c r="E9046" s="280"/>
      <c r="F9046" s="280"/>
      <c r="G9046" s="293"/>
    </row>
    <row r="9047" spans="3:7" x14ac:dyDescent="0.2">
      <c r="C9047" s="293"/>
      <c r="D9047" s="280"/>
      <c r="E9047" s="280"/>
      <c r="F9047" s="280"/>
      <c r="G9047" s="293"/>
    </row>
    <row r="9048" spans="3:7" x14ac:dyDescent="0.2">
      <c r="C9048" s="293"/>
      <c r="D9048" s="280"/>
      <c r="E9048" s="280"/>
      <c r="F9048" s="280"/>
      <c r="G9048" s="293"/>
    </row>
    <row r="9049" spans="3:7" x14ac:dyDescent="0.2">
      <c r="C9049" s="293"/>
      <c r="D9049" s="280"/>
      <c r="E9049" s="280"/>
      <c r="F9049" s="280"/>
      <c r="G9049" s="293"/>
    </row>
    <row r="9050" spans="3:7" x14ac:dyDescent="0.2">
      <c r="C9050" s="293"/>
      <c r="D9050" s="280"/>
      <c r="E9050" s="280"/>
      <c r="F9050" s="280"/>
      <c r="G9050" s="293"/>
    </row>
    <row r="9051" spans="3:7" x14ac:dyDescent="0.2">
      <c r="C9051" s="293"/>
      <c r="D9051" s="280"/>
      <c r="E9051" s="280"/>
      <c r="F9051" s="280"/>
      <c r="G9051" s="293"/>
    </row>
    <row r="9052" spans="3:7" x14ac:dyDescent="0.2">
      <c r="C9052" s="293"/>
      <c r="D9052" s="280"/>
      <c r="E9052" s="280"/>
      <c r="F9052" s="280"/>
      <c r="G9052" s="293"/>
    </row>
    <row r="9053" spans="3:7" x14ac:dyDescent="0.2">
      <c r="C9053" s="293"/>
      <c r="D9053" s="280"/>
      <c r="E9053" s="280"/>
      <c r="F9053" s="280"/>
      <c r="G9053" s="293"/>
    </row>
    <row r="9054" spans="3:7" x14ac:dyDescent="0.2">
      <c r="C9054" s="293"/>
      <c r="D9054" s="280"/>
      <c r="E9054" s="280"/>
      <c r="F9054" s="280"/>
      <c r="G9054" s="293"/>
    </row>
    <row r="9055" spans="3:7" x14ac:dyDescent="0.2">
      <c r="C9055" s="293"/>
      <c r="D9055" s="280"/>
      <c r="E9055" s="280"/>
      <c r="F9055" s="280"/>
      <c r="G9055" s="293"/>
    </row>
    <row r="9056" spans="3:7" x14ac:dyDescent="0.2">
      <c r="C9056" s="293"/>
      <c r="D9056" s="280"/>
      <c r="E9056" s="280"/>
      <c r="F9056" s="280"/>
      <c r="G9056" s="293"/>
    </row>
    <row r="9057" spans="3:7" x14ac:dyDescent="0.2">
      <c r="C9057" s="293"/>
      <c r="D9057" s="280"/>
      <c r="E9057" s="280"/>
      <c r="F9057" s="280"/>
      <c r="G9057" s="293"/>
    </row>
    <row r="9058" spans="3:7" x14ac:dyDescent="0.2">
      <c r="C9058" s="293"/>
      <c r="D9058" s="280"/>
      <c r="E9058" s="280"/>
      <c r="F9058" s="280"/>
      <c r="G9058" s="293"/>
    </row>
    <row r="9059" spans="3:7" x14ac:dyDescent="0.2">
      <c r="C9059" s="293"/>
      <c r="D9059" s="280"/>
      <c r="E9059" s="280"/>
      <c r="F9059" s="280"/>
      <c r="G9059" s="293"/>
    </row>
    <row r="9060" spans="3:7" x14ac:dyDescent="0.2">
      <c r="C9060" s="293"/>
      <c r="D9060" s="280"/>
      <c r="E9060" s="280"/>
      <c r="F9060" s="280"/>
      <c r="G9060" s="293"/>
    </row>
    <row r="9061" spans="3:7" x14ac:dyDescent="0.2">
      <c r="C9061" s="293"/>
      <c r="D9061" s="280"/>
      <c r="E9061" s="280"/>
      <c r="F9061" s="280"/>
      <c r="G9061" s="293"/>
    </row>
    <row r="9062" spans="3:7" x14ac:dyDescent="0.2">
      <c r="C9062" s="293"/>
      <c r="D9062" s="280"/>
      <c r="E9062" s="280"/>
      <c r="F9062" s="280"/>
      <c r="G9062" s="293"/>
    </row>
    <row r="9063" spans="3:7" x14ac:dyDescent="0.2">
      <c r="C9063" s="293"/>
      <c r="D9063" s="280"/>
      <c r="E9063" s="280"/>
      <c r="F9063" s="280"/>
      <c r="G9063" s="293"/>
    </row>
    <row r="9064" spans="3:7" x14ac:dyDescent="0.2">
      <c r="C9064" s="293"/>
      <c r="D9064" s="280"/>
      <c r="E9064" s="280"/>
      <c r="F9064" s="280"/>
      <c r="G9064" s="293"/>
    </row>
    <row r="9065" spans="3:7" x14ac:dyDescent="0.2">
      <c r="C9065" s="293"/>
      <c r="D9065" s="280"/>
      <c r="E9065" s="280"/>
      <c r="F9065" s="280"/>
      <c r="G9065" s="293"/>
    </row>
    <row r="9066" spans="3:7" x14ac:dyDescent="0.2">
      <c r="C9066" s="293"/>
      <c r="D9066" s="280"/>
      <c r="E9066" s="280"/>
      <c r="F9066" s="280"/>
      <c r="G9066" s="293"/>
    </row>
    <row r="9067" spans="3:7" x14ac:dyDescent="0.2">
      <c r="C9067" s="293"/>
      <c r="D9067" s="280"/>
      <c r="E9067" s="280"/>
      <c r="F9067" s="280"/>
      <c r="G9067" s="293"/>
    </row>
    <row r="9068" spans="3:7" x14ac:dyDescent="0.2">
      <c r="C9068" s="293"/>
      <c r="D9068" s="280"/>
      <c r="E9068" s="280"/>
      <c r="F9068" s="280"/>
      <c r="G9068" s="293"/>
    </row>
    <row r="9069" spans="3:7" x14ac:dyDescent="0.2">
      <c r="C9069" s="293"/>
      <c r="D9069" s="280"/>
      <c r="E9069" s="280"/>
      <c r="F9069" s="280"/>
      <c r="G9069" s="293"/>
    </row>
    <row r="9070" spans="3:7" x14ac:dyDescent="0.2">
      <c r="C9070" s="293"/>
      <c r="D9070" s="280"/>
      <c r="E9070" s="280"/>
      <c r="F9070" s="280"/>
      <c r="G9070" s="293"/>
    </row>
    <row r="9071" spans="3:7" x14ac:dyDescent="0.2">
      <c r="C9071" s="293"/>
      <c r="D9071" s="280"/>
      <c r="E9071" s="280"/>
      <c r="F9071" s="280"/>
      <c r="G9071" s="293"/>
    </row>
    <row r="9072" spans="3:7" x14ac:dyDescent="0.2">
      <c r="C9072" s="293"/>
      <c r="D9072" s="280"/>
      <c r="E9072" s="280"/>
      <c r="F9072" s="280"/>
      <c r="G9072" s="293"/>
    </row>
    <row r="9073" spans="3:7" x14ac:dyDescent="0.2">
      <c r="C9073" s="293"/>
      <c r="D9073" s="280"/>
      <c r="E9073" s="280"/>
      <c r="F9073" s="280"/>
      <c r="G9073" s="293"/>
    </row>
    <row r="9074" spans="3:7" x14ac:dyDescent="0.2">
      <c r="C9074" s="293"/>
      <c r="D9074" s="280"/>
      <c r="E9074" s="280"/>
      <c r="F9074" s="280"/>
      <c r="G9074" s="293"/>
    </row>
    <row r="9075" spans="3:7" x14ac:dyDescent="0.2">
      <c r="C9075" s="293"/>
      <c r="D9075" s="280"/>
      <c r="E9075" s="280"/>
      <c r="F9075" s="280"/>
      <c r="G9075" s="293"/>
    </row>
    <row r="9076" spans="3:7" x14ac:dyDescent="0.2">
      <c r="C9076" s="293"/>
      <c r="D9076" s="280"/>
      <c r="E9076" s="280"/>
      <c r="F9076" s="280"/>
      <c r="G9076" s="293"/>
    </row>
    <row r="9077" spans="3:7" x14ac:dyDescent="0.2">
      <c r="C9077" s="293"/>
      <c r="D9077" s="280"/>
      <c r="E9077" s="280"/>
      <c r="F9077" s="280"/>
      <c r="G9077" s="293"/>
    </row>
    <row r="9078" spans="3:7" x14ac:dyDescent="0.2">
      <c r="C9078" s="293"/>
      <c r="D9078" s="280"/>
      <c r="E9078" s="280"/>
      <c r="F9078" s="280"/>
      <c r="G9078" s="293"/>
    </row>
    <row r="9079" spans="3:7" x14ac:dyDescent="0.2">
      <c r="C9079" s="293"/>
      <c r="D9079" s="280"/>
      <c r="E9079" s="280"/>
      <c r="F9079" s="280"/>
      <c r="G9079" s="293"/>
    </row>
    <row r="9080" spans="3:7" x14ac:dyDescent="0.2">
      <c r="C9080" s="293"/>
      <c r="D9080" s="280"/>
      <c r="E9080" s="280"/>
      <c r="F9080" s="280"/>
      <c r="G9080" s="293"/>
    </row>
    <row r="9081" spans="3:7" x14ac:dyDescent="0.2">
      <c r="C9081" s="293"/>
      <c r="D9081" s="280"/>
      <c r="E9081" s="280"/>
      <c r="F9081" s="280"/>
      <c r="G9081" s="293"/>
    </row>
    <row r="9082" spans="3:7" x14ac:dyDescent="0.2">
      <c r="C9082" s="293"/>
      <c r="D9082" s="280"/>
      <c r="E9082" s="280"/>
      <c r="F9082" s="280"/>
      <c r="G9082" s="293"/>
    </row>
    <row r="9083" spans="3:7" x14ac:dyDescent="0.2">
      <c r="C9083" s="293"/>
      <c r="D9083" s="280"/>
      <c r="E9083" s="280"/>
      <c r="F9083" s="280"/>
      <c r="G9083" s="293"/>
    </row>
    <row r="9084" spans="3:7" x14ac:dyDescent="0.2">
      <c r="C9084" s="293"/>
      <c r="D9084" s="280"/>
      <c r="E9084" s="280"/>
      <c r="F9084" s="280"/>
      <c r="G9084" s="293"/>
    </row>
    <row r="9085" spans="3:7" x14ac:dyDescent="0.2">
      <c r="C9085" s="293"/>
      <c r="D9085" s="280"/>
      <c r="E9085" s="280"/>
      <c r="F9085" s="280"/>
      <c r="G9085" s="293"/>
    </row>
    <row r="9086" spans="3:7" x14ac:dyDescent="0.2">
      <c r="C9086" s="293"/>
      <c r="D9086" s="280"/>
      <c r="E9086" s="280"/>
      <c r="F9086" s="280"/>
      <c r="G9086" s="293"/>
    </row>
    <row r="9087" spans="3:7" x14ac:dyDescent="0.2">
      <c r="C9087" s="293"/>
      <c r="D9087" s="280"/>
      <c r="E9087" s="280"/>
      <c r="F9087" s="280"/>
      <c r="G9087" s="293"/>
    </row>
    <row r="9088" spans="3:7" x14ac:dyDescent="0.2">
      <c r="C9088" s="293"/>
      <c r="D9088" s="280"/>
      <c r="E9088" s="280"/>
      <c r="F9088" s="280"/>
      <c r="G9088" s="293"/>
    </row>
    <row r="9089" spans="3:7" x14ac:dyDescent="0.2">
      <c r="C9089" s="293"/>
      <c r="D9089" s="280"/>
      <c r="E9089" s="280"/>
      <c r="F9089" s="280"/>
      <c r="G9089" s="293"/>
    </row>
    <row r="9090" spans="3:7" x14ac:dyDescent="0.2">
      <c r="C9090" s="293"/>
      <c r="D9090" s="280"/>
      <c r="E9090" s="280"/>
      <c r="F9090" s="280"/>
      <c r="G9090" s="293"/>
    </row>
    <row r="9091" spans="3:7" x14ac:dyDescent="0.2">
      <c r="C9091" s="293"/>
      <c r="D9091" s="280"/>
      <c r="E9091" s="280"/>
      <c r="F9091" s="280"/>
      <c r="G9091" s="293"/>
    </row>
    <row r="9092" spans="3:7" x14ac:dyDescent="0.2">
      <c r="C9092" s="293"/>
      <c r="D9092" s="280"/>
      <c r="E9092" s="280"/>
      <c r="F9092" s="280"/>
      <c r="G9092" s="293"/>
    </row>
    <row r="9093" spans="3:7" x14ac:dyDescent="0.2">
      <c r="C9093" s="293"/>
      <c r="D9093" s="280"/>
      <c r="E9093" s="280"/>
      <c r="F9093" s="280"/>
      <c r="G9093" s="293"/>
    </row>
    <row r="9094" spans="3:7" x14ac:dyDescent="0.2">
      <c r="C9094" s="293"/>
      <c r="D9094" s="280"/>
      <c r="E9094" s="280"/>
      <c r="F9094" s="280"/>
      <c r="G9094" s="293"/>
    </row>
    <row r="9095" spans="3:7" x14ac:dyDescent="0.2">
      <c r="C9095" s="293"/>
      <c r="D9095" s="280"/>
      <c r="E9095" s="280"/>
      <c r="F9095" s="280"/>
      <c r="G9095" s="293"/>
    </row>
    <row r="9096" spans="3:7" x14ac:dyDescent="0.2">
      <c r="C9096" s="293"/>
      <c r="D9096" s="280"/>
      <c r="E9096" s="280"/>
      <c r="F9096" s="280"/>
      <c r="G9096" s="293"/>
    </row>
    <row r="9097" spans="3:7" x14ac:dyDescent="0.2">
      <c r="C9097" s="293"/>
      <c r="D9097" s="280"/>
      <c r="E9097" s="280"/>
      <c r="F9097" s="280"/>
      <c r="G9097" s="293"/>
    </row>
    <row r="9098" spans="3:7" x14ac:dyDescent="0.2">
      <c r="C9098" s="293"/>
      <c r="D9098" s="280"/>
      <c r="E9098" s="280"/>
      <c r="F9098" s="280"/>
      <c r="G9098" s="293"/>
    </row>
    <row r="9099" spans="3:7" x14ac:dyDescent="0.2">
      <c r="C9099" s="293"/>
      <c r="D9099" s="280"/>
      <c r="E9099" s="280"/>
      <c r="F9099" s="280"/>
      <c r="G9099" s="293"/>
    </row>
    <row r="9100" spans="3:7" x14ac:dyDescent="0.2">
      <c r="C9100" s="293"/>
      <c r="D9100" s="280"/>
      <c r="E9100" s="280"/>
      <c r="F9100" s="280"/>
      <c r="G9100" s="293"/>
    </row>
    <row r="9101" spans="3:7" x14ac:dyDescent="0.2">
      <c r="C9101" s="293"/>
      <c r="D9101" s="280"/>
      <c r="E9101" s="280"/>
      <c r="F9101" s="280"/>
      <c r="G9101" s="293"/>
    </row>
    <row r="9102" spans="3:7" x14ac:dyDescent="0.2">
      <c r="C9102" s="293"/>
      <c r="D9102" s="280"/>
      <c r="E9102" s="280"/>
      <c r="F9102" s="280"/>
      <c r="G9102" s="293"/>
    </row>
    <row r="9103" spans="3:7" x14ac:dyDescent="0.2">
      <c r="C9103" s="293"/>
      <c r="D9103" s="280"/>
      <c r="E9103" s="280"/>
      <c r="F9103" s="280"/>
      <c r="G9103" s="293"/>
    </row>
    <row r="9104" spans="3:7" x14ac:dyDescent="0.2">
      <c r="C9104" s="293"/>
      <c r="D9104" s="280"/>
      <c r="E9104" s="280"/>
      <c r="F9104" s="280"/>
      <c r="G9104" s="293"/>
    </row>
    <row r="9105" spans="3:7" x14ac:dyDescent="0.2">
      <c r="C9105" s="293"/>
      <c r="D9105" s="280"/>
      <c r="E9105" s="280"/>
      <c r="F9105" s="280"/>
      <c r="G9105" s="293"/>
    </row>
    <row r="9106" spans="3:7" x14ac:dyDescent="0.2">
      <c r="C9106" s="293"/>
      <c r="D9106" s="280"/>
      <c r="E9106" s="280"/>
      <c r="F9106" s="280"/>
      <c r="G9106" s="293"/>
    </row>
    <row r="9107" spans="3:7" x14ac:dyDescent="0.2">
      <c r="C9107" s="293"/>
      <c r="D9107" s="280"/>
      <c r="E9107" s="280"/>
      <c r="F9107" s="280"/>
      <c r="G9107" s="293"/>
    </row>
    <row r="9108" spans="3:7" x14ac:dyDescent="0.2">
      <c r="C9108" s="293"/>
      <c r="D9108" s="280"/>
      <c r="E9108" s="280"/>
      <c r="F9108" s="280"/>
      <c r="G9108" s="293"/>
    </row>
    <row r="9109" spans="3:7" x14ac:dyDescent="0.2">
      <c r="C9109" s="293"/>
      <c r="D9109" s="280"/>
      <c r="E9109" s="280"/>
      <c r="F9109" s="280"/>
      <c r="G9109" s="293"/>
    </row>
    <row r="9110" spans="3:7" x14ac:dyDescent="0.2">
      <c r="C9110" s="293"/>
      <c r="D9110" s="280"/>
      <c r="E9110" s="280"/>
      <c r="F9110" s="280"/>
      <c r="G9110" s="293"/>
    </row>
    <row r="9111" spans="3:7" x14ac:dyDescent="0.2">
      <c r="C9111" s="293"/>
      <c r="D9111" s="280"/>
      <c r="E9111" s="280"/>
      <c r="F9111" s="280"/>
      <c r="G9111" s="293"/>
    </row>
    <row r="9112" spans="3:7" x14ac:dyDescent="0.2">
      <c r="C9112" s="293"/>
      <c r="D9112" s="280"/>
      <c r="E9112" s="280"/>
      <c r="F9112" s="280"/>
      <c r="G9112" s="293"/>
    </row>
    <row r="9113" spans="3:7" x14ac:dyDescent="0.2">
      <c r="C9113" s="293"/>
      <c r="D9113" s="280"/>
      <c r="E9113" s="280"/>
      <c r="F9113" s="280"/>
      <c r="G9113" s="293"/>
    </row>
    <row r="9114" spans="3:7" x14ac:dyDescent="0.2">
      <c r="C9114" s="293"/>
      <c r="D9114" s="280"/>
      <c r="E9114" s="280"/>
      <c r="F9114" s="280"/>
      <c r="G9114" s="293"/>
    </row>
    <row r="9115" spans="3:7" x14ac:dyDescent="0.2">
      <c r="C9115" s="293"/>
      <c r="D9115" s="280"/>
      <c r="E9115" s="280"/>
      <c r="F9115" s="280"/>
      <c r="G9115" s="293"/>
    </row>
    <row r="9116" spans="3:7" x14ac:dyDescent="0.2">
      <c r="C9116" s="293"/>
      <c r="D9116" s="280"/>
      <c r="E9116" s="280"/>
      <c r="F9116" s="280"/>
      <c r="G9116" s="293"/>
    </row>
    <row r="9117" spans="3:7" x14ac:dyDescent="0.2">
      <c r="C9117" s="293"/>
      <c r="D9117" s="280"/>
      <c r="E9117" s="280"/>
      <c r="F9117" s="280"/>
      <c r="G9117" s="293"/>
    </row>
    <row r="9118" spans="3:7" x14ac:dyDescent="0.2">
      <c r="C9118" s="293"/>
      <c r="D9118" s="280"/>
      <c r="E9118" s="280"/>
      <c r="F9118" s="280"/>
      <c r="G9118" s="293"/>
    </row>
    <row r="9119" spans="3:7" x14ac:dyDescent="0.2">
      <c r="C9119" s="293"/>
      <c r="D9119" s="280"/>
      <c r="E9119" s="280"/>
      <c r="F9119" s="280"/>
      <c r="G9119" s="293"/>
    </row>
    <row r="9120" spans="3:7" x14ac:dyDescent="0.2">
      <c r="C9120" s="293"/>
      <c r="D9120" s="280"/>
      <c r="E9120" s="280"/>
      <c r="F9120" s="280"/>
      <c r="G9120" s="293"/>
    </row>
    <row r="9121" spans="3:7" x14ac:dyDescent="0.2">
      <c r="C9121" s="293"/>
      <c r="D9121" s="280"/>
      <c r="E9121" s="280"/>
      <c r="F9121" s="280"/>
      <c r="G9121" s="293"/>
    </row>
    <row r="9122" spans="3:7" x14ac:dyDescent="0.2">
      <c r="C9122" s="293"/>
      <c r="D9122" s="280"/>
      <c r="E9122" s="280"/>
      <c r="F9122" s="280"/>
      <c r="G9122" s="293"/>
    </row>
    <row r="9123" spans="3:7" x14ac:dyDescent="0.2">
      <c r="C9123" s="293"/>
      <c r="D9123" s="280"/>
      <c r="E9123" s="280"/>
      <c r="F9123" s="280"/>
      <c r="G9123" s="293"/>
    </row>
    <row r="9124" spans="3:7" x14ac:dyDescent="0.2">
      <c r="C9124" s="293"/>
      <c r="D9124" s="280"/>
      <c r="E9124" s="280"/>
      <c r="F9124" s="280"/>
      <c r="G9124" s="293"/>
    </row>
    <row r="9125" spans="3:7" x14ac:dyDescent="0.2">
      <c r="C9125" s="293"/>
      <c r="D9125" s="280"/>
      <c r="E9125" s="280"/>
      <c r="F9125" s="280"/>
      <c r="G9125" s="293"/>
    </row>
    <row r="9126" spans="3:7" x14ac:dyDescent="0.2">
      <c r="C9126" s="293"/>
      <c r="D9126" s="280"/>
      <c r="E9126" s="280"/>
      <c r="F9126" s="280"/>
      <c r="G9126" s="293"/>
    </row>
    <row r="9127" spans="3:7" x14ac:dyDescent="0.2">
      <c r="C9127" s="293"/>
      <c r="D9127" s="280"/>
      <c r="E9127" s="280"/>
      <c r="F9127" s="280"/>
      <c r="G9127" s="293"/>
    </row>
    <row r="9128" spans="3:7" x14ac:dyDescent="0.2">
      <c r="C9128" s="293"/>
      <c r="D9128" s="280"/>
      <c r="E9128" s="280"/>
      <c r="F9128" s="280"/>
      <c r="G9128" s="293"/>
    </row>
    <row r="9129" spans="3:7" x14ac:dyDescent="0.2">
      <c r="C9129" s="293"/>
      <c r="D9129" s="280"/>
      <c r="E9129" s="280"/>
      <c r="F9129" s="280"/>
      <c r="G9129" s="293"/>
    </row>
    <row r="9130" spans="3:7" x14ac:dyDescent="0.2">
      <c r="C9130" s="293"/>
      <c r="D9130" s="280"/>
      <c r="E9130" s="280"/>
      <c r="F9130" s="280"/>
      <c r="G9130" s="293"/>
    </row>
    <row r="9131" spans="3:7" x14ac:dyDescent="0.2">
      <c r="C9131" s="293"/>
      <c r="D9131" s="280"/>
      <c r="E9131" s="280"/>
      <c r="F9131" s="280"/>
      <c r="G9131" s="293"/>
    </row>
    <row r="9132" spans="3:7" x14ac:dyDescent="0.2">
      <c r="C9132" s="293"/>
      <c r="D9132" s="280"/>
      <c r="E9132" s="280"/>
      <c r="F9132" s="280"/>
      <c r="G9132" s="293"/>
    </row>
    <row r="9133" spans="3:7" x14ac:dyDescent="0.2">
      <c r="C9133" s="293"/>
      <c r="D9133" s="280"/>
      <c r="E9133" s="280"/>
      <c r="F9133" s="280"/>
      <c r="G9133" s="293"/>
    </row>
    <row r="9134" spans="3:7" x14ac:dyDescent="0.2">
      <c r="C9134" s="293"/>
      <c r="D9134" s="280"/>
      <c r="E9134" s="280"/>
      <c r="F9134" s="280"/>
      <c r="G9134" s="293"/>
    </row>
    <row r="9135" spans="3:7" x14ac:dyDescent="0.2">
      <c r="C9135" s="293"/>
      <c r="D9135" s="280"/>
      <c r="E9135" s="280"/>
      <c r="F9135" s="280"/>
      <c r="G9135" s="293"/>
    </row>
    <row r="9136" spans="3:7" x14ac:dyDescent="0.2">
      <c r="C9136" s="293"/>
      <c r="D9136" s="280"/>
      <c r="E9136" s="280"/>
      <c r="F9136" s="280"/>
      <c r="G9136" s="293"/>
    </row>
    <row r="9137" spans="3:7" x14ac:dyDescent="0.2">
      <c r="C9137" s="293"/>
      <c r="D9137" s="280"/>
      <c r="E9137" s="280"/>
      <c r="F9137" s="280"/>
      <c r="G9137" s="293"/>
    </row>
    <row r="9138" spans="3:7" x14ac:dyDescent="0.2">
      <c r="C9138" s="293"/>
      <c r="D9138" s="280"/>
      <c r="E9138" s="280"/>
      <c r="F9138" s="280"/>
      <c r="G9138" s="293"/>
    </row>
    <row r="9139" spans="3:7" x14ac:dyDescent="0.2">
      <c r="C9139" s="293"/>
      <c r="D9139" s="280"/>
      <c r="E9139" s="280"/>
      <c r="F9139" s="280"/>
      <c r="G9139" s="293"/>
    </row>
    <row r="9140" spans="3:7" x14ac:dyDescent="0.2">
      <c r="C9140" s="293"/>
      <c r="D9140" s="280"/>
      <c r="E9140" s="280"/>
      <c r="F9140" s="280"/>
      <c r="G9140" s="293"/>
    </row>
    <row r="9141" spans="3:7" x14ac:dyDescent="0.2">
      <c r="C9141" s="293"/>
      <c r="D9141" s="280"/>
      <c r="E9141" s="280"/>
      <c r="F9141" s="280"/>
      <c r="G9141" s="293"/>
    </row>
    <row r="9142" spans="3:7" x14ac:dyDescent="0.2">
      <c r="C9142" s="293"/>
      <c r="D9142" s="280"/>
      <c r="E9142" s="280"/>
      <c r="F9142" s="280"/>
      <c r="G9142" s="293"/>
    </row>
    <row r="9143" spans="3:7" x14ac:dyDescent="0.2">
      <c r="C9143" s="293"/>
      <c r="D9143" s="280"/>
      <c r="E9143" s="280"/>
      <c r="F9143" s="280"/>
      <c r="G9143" s="293"/>
    </row>
    <row r="9144" spans="3:7" x14ac:dyDescent="0.2">
      <c r="C9144" s="293"/>
      <c r="D9144" s="280"/>
      <c r="E9144" s="280"/>
      <c r="F9144" s="280"/>
      <c r="G9144" s="293"/>
    </row>
    <row r="9145" spans="3:7" x14ac:dyDescent="0.2">
      <c r="C9145" s="293"/>
      <c r="D9145" s="280"/>
      <c r="E9145" s="280"/>
      <c r="F9145" s="280"/>
      <c r="G9145" s="293"/>
    </row>
    <row r="9146" spans="3:7" x14ac:dyDescent="0.2">
      <c r="C9146" s="293"/>
      <c r="D9146" s="280"/>
      <c r="E9146" s="280"/>
      <c r="F9146" s="280"/>
      <c r="G9146" s="293"/>
    </row>
    <row r="9147" spans="3:7" x14ac:dyDescent="0.2">
      <c r="C9147" s="293"/>
      <c r="D9147" s="280"/>
      <c r="E9147" s="280"/>
      <c r="F9147" s="280"/>
      <c r="G9147" s="293"/>
    </row>
    <row r="9148" spans="3:7" x14ac:dyDescent="0.2">
      <c r="C9148" s="293"/>
      <c r="D9148" s="280"/>
      <c r="E9148" s="280"/>
      <c r="F9148" s="280"/>
      <c r="G9148" s="293"/>
    </row>
    <row r="9149" spans="3:7" x14ac:dyDescent="0.2">
      <c r="C9149" s="293"/>
      <c r="D9149" s="280"/>
      <c r="E9149" s="280"/>
      <c r="F9149" s="280"/>
      <c r="G9149" s="293"/>
    </row>
    <row r="9150" spans="3:7" x14ac:dyDescent="0.2">
      <c r="C9150" s="293"/>
      <c r="D9150" s="280"/>
      <c r="E9150" s="280"/>
      <c r="F9150" s="280"/>
      <c r="G9150" s="293"/>
    </row>
    <row r="9151" spans="3:7" x14ac:dyDescent="0.2">
      <c r="C9151" s="293"/>
      <c r="D9151" s="280"/>
      <c r="E9151" s="280"/>
      <c r="F9151" s="280"/>
      <c r="G9151" s="293"/>
    </row>
    <row r="9152" spans="3:7" x14ac:dyDescent="0.2">
      <c r="C9152" s="293"/>
      <c r="D9152" s="280"/>
      <c r="E9152" s="280"/>
      <c r="F9152" s="280"/>
      <c r="G9152" s="293"/>
    </row>
    <row r="9153" spans="3:7" x14ac:dyDescent="0.2">
      <c r="C9153" s="293"/>
      <c r="D9153" s="280"/>
      <c r="E9153" s="280"/>
      <c r="F9153" s="280"/>
      <c r="G9153" s="293"/>
    </row>
    <row r="9154" spans="3:7" x14ac:dyDescent="0.2">
      <c r="C9154" s="293"/>
      <c r="D9154" s="280"/>
      <c r="E9154" s="280"/>
      <c r="F9154" s="280"/>
      <c r="G9154" s="293"/>
    </row>
    <row r="9155" spans="3:7" x14ac:dyDescent="0.2">
      <c r="C9155" s="293"/>
      <c r="D9155" s="280"/>
      <c r="E9155" s="280"/>
      <c r="F9155" s="280"/>
      <c r="G9155" s="293"/>
    </row>
    <row r="9156" spans="3:7" x14ac:dyDescent="0.2">
      <c r="C9156" s="293"/>
      <c r="D9156" s="280"/>
      <c r="E9156" s="280"/>
      <c r="F9156" s="280"/>
      <c r="G9156" s="293"/>
    </row>
    <row r="9157" spans="3:7" x14ac:dyDescent="0.2">
      <c r="C9157" s="293"/>
      <c r="D9157" s="280"/>
      <c r="E9157" s="280"/>
      <c r="F9157" s="280"/>
      <c r="G9157" s="293"/>
    </row>
    <row r="9158" spans="3:7" x14ac:dyDescent="0.2">
      <c r="C9158" s="293"/>
      <c r="D9158" s="280"/>
      <c r="E9158" s="280"/>
      <c r="F9158" s="280"/>
      <c r="G9158" s="293"/>
    </row>
    <row r="9159" spans="3:7" x14ac:dyDescent="0.2">
      <c r="C9159" s="293"/>
      <c r="D9159" s="280"/>
      <c r="E9159" s="280"/>
      <c r="F9159" s="280"/>
      <c r="G9159" s="293"/>
    </row>
    <row r="9160" spans="3:7" x14ac:dyDescent="0.2">
      <c r="C9160" s="293"/>
      <c r="D9160" s="280"/>
      <c r="E9160" s="280"/>
      <c r="F9160" s="280"/>
      <c r="G9160" s="293"/>
    </row>
    <row r="9161" spans="3:7" x14ac:dyDescent="0.2">
      <c r="C9161" s="293"/>
      <c r="D9161" s="280"/>
      <c r="E9161" s="280"/>
      <c r="F9161" s="280"/>
      <c r="G9161" s="293"/>
    </row>
    <row r="9162" spans="3:7" x14ac:dyDescent="0.2">
      <c r="C9162" s="293"/>
      <c r="D9162" s="280"/>
      <c r="E9162" s="280"/>
      <c r="F9162" s="280"/>
      <c r="G9162" s="293"/>
    </row>
    <row r="9163" spans="3:7" x14ac:dyDescent="0.2">
      <c r="C9163" s="293"/>
      <c r="D9163" s="280"/>
      <c r="E9163" s="280"/>
      <c r="F9163" s="280"/>
      <c r="G9163" s="293"/>
    </row>
    <row r="9164" spans="3:7" x14ac:dyDescent="0.2">
      <c r="C9164" s="293"/>
      <c r="D9164" s="280"/>
      <c r="E9164" s="280"/>
      <c r="F9164" s="280"/>
      <c r="G9164" s="293"/>
    </row>
    <row r="9165" spans="3:7" x14ac:dyDescent="0.2">
      <c r="C9165" s="293"/>
      <c r="D9165" s="280"/>
      <c r="E9165" s="280"/>
      <c r="F9165" s="280"/>
      <c r="G9165" s="293"/>
    </row>
    <row r="9166" spans="3:7" x14ac:dyDescent="0.2">
      <c r="C9166" s="293"/>
      <c r="D9166" s="280"/>
      <c r="E9166" s="280"/>
      <c r="F9166" s="280"/>
      <c r="G9166" s="293"/>
    </row>
    <row r="9167" spans="3:7" x14ac:dyDescent="0.2">
      <c r="C9167" s="293"/>
      <c r="D9167" s="280"/>
      <c r="E9167" s="280"/>
      <c r="F9167" s="280"/>
      <c r="G9167" s="293"/>
    </row>
    <row r="9168" spans="3:7" x14ac:dyDescent="0.2">
      <c r="C9168" s="293"/>
      <c r="D9168" s="280"/>
      <c r="E9168" s="280"/>
      <c r="F9168" s="280"/>
      <c r="G9168" s="293"/>
    </row>
    <row r="9169" spans="3:7" x14ac:dyDescent="0.2">
      <c r="C9169" s="293"/>
      <c r="D9169" s="280"/>
      <c r="E9169" s="280"/>
      <c r="F9169" s="280"/>
      <c r="G9169" s="293"/>
    </row>
    <row r="9170" spans="3:7" x14ac:dyDescent="0.2">
      <c r="C9170" s="293"/>
      <c r="D9170" s="280"/>
      <c r="E9170" s="280"/>
      <c r="F9170" s="280"/>
      <c r="G9170" s="293"/>
    </row>
    <row r="9171" spans="3:7" x14ac:dyDescent="0.2">
      <c r="C9171" s="293"/>
      <c r="D9171" s="280"/>
      <c r="E9171" s="280"/>
      <c r="F9171" s="280"/>
      <c r="G9171" s="293"/>
    </row>
    <row r="9172" spans="3:7" x14ac:dyDescent="0.2">
      <c r="C9172" s="293"/>
      <c r="D9172" s="280"/>
      <c r="E9172" s="280"/>
      <c r="F9172" s="280"/>
      <c r="G9172" s="293"/>
    </row>
    <row r="9173" spans="3:7" x14ac:dyDescent="0.2">
      <c r="C9173" s="293"/>
      <c r="D9173" s="280"/>
      <c r="E9173" s="280"/>
      <c r="F9173" s="280"/>
      <c r="G9173" s="293"/>
    </row>
    <row r="9174" spans="3:7" x14ac:dyDescent="0.2">
      <c r="C9174" s="293"/>
      <c r="D9174" s="280"/>
      <c r="E9174" s="280"/>
      <c r="F9174" s="280"/>
      <c r="G9174" s="293"/>
    </row>
    <row r="9175" spans="3:7" x14ac:dyDescent="0.2">
      <c r="C9175" s="293"/>
      <c r="D9175" s="280"/>
      <c r="E9175" s="280"/>
      <c r="F9175" s="280"/>
      <c r="G9175" s="293"/>
    </row>
    <row r="9176" spans="3:7" x14ac:dyDescent="0.2">
      <c r="C9176" s="293"/>
      <c r="D9176" s="280"/>
      <c r="E9176" s="280"/>
      <c r="F9176" s="280"/>
      <c r="G9176" s="293"/>
    </row>
    <row r="9177" spans="3:7" x14ac:dyDescent="0.2">
      <c r="C9177" s="293"/>
      <c r="D9177" s="280"/>
      <c r="E9177" s="280"/>
      <c r="F9177" s="280"/>
      <c r="G9177" s="293"/>
    </row>
    <row r="9178" spans="3:7" x14ac:dyDescent="0.2">
      <c r="C9178" s="293"/>
      <c r="D9178" s="280"/>
      <c r="E9178" s="280"/>
      <c r="F9178" s="280"/>
      <c r="G9178" s="293"/>
    </row>
    <row r="9179" spans="3:7" x14ac:dyDescent="0.2">
      <c r="C9179" s="293"/>
      <c r="D9179" s="280"/>
      <c r="E9179" s="280"/>
      <c r="F9179" s="280"/>
      <c r="G9179" s="293"/>
    </row>
    <row r="9180" spans="3:7" x14ac:dyDescent="0.2">
      <c r="C9180" s="293"/>
      <c r="D9180" s="280"/>
      <c r="E9180" s="280"/>
      <c r="F9180" s="280"/>
      <c r="G9180" s="293"/>
    </row>
    <row r="9181" spans="3:7" x14ac:dyDescent="0.2">
      <c r="C9181" s="293"/>
      <c r="D9181" s="280"/>
      <c r="E9181" s="280"/>
      <c r="F9181" s="280"/>
      <c r="G9181" s="293"/>
    </row>
    <row r="9182" spans="3:7" x14ac:dyDescent="0.2">
      <c r="C9182" s="293"/>
      <c r="D9182" s="280"/>
      <c r="E9182" s="280"/>
      <c r="F9182" s="280"/>
      <c r="G9182" s="293"/>
    </row>
    <row r="9183" spans="3:7" x14ac:dyDescent="0.2">
      <c r="C9183" s="293"/>
      <c r="D9183" s="280"/>
      <c r="E9183" s="280"/>
      <c r="F9183" s="280"/>
      <c r="G9183" s="293"/>
    </row>
    <row r="9184" spans="3:7" x14ac:dyDescent="0.2">
      <c r="C9184" s="293"/>
      <c r="D9184" s="280"/>
      <c r="E9184" s="280"/>
      <c r="F9184" s="280"/>
      <c r="G9184" s="293"/>
    </row>
    <row r="9185" spans="3:7" x14ac:dyDescent="0.2">
      <c r="C9185" s="293"/>
      <c r="D9185" s="280"/>
      <c r="E9185" s="280"/>
      <c r="F9185" s="280"/>
      <c r="G9185" s="293"/>
    </row>
    <row r="9186" spans="3:7" x14ac:dyDescent="0.2">
      <c r="C9186" s="293"/>
      <c r="D9186" s="280"/>
      <c r="E9186" s="280"/>
      <c r="F9186" s="280"/>
      <c r="G9186" s="293"/>
    </row>
    <row r="9187" spans="3:7" x14ac:dyDescent="0.2">
      <c r="C9187" s="293"/>
      <c r="D9187" s="280"/>
      <c r="E9187" s="280"/>
      <c r="F9187" s="280"/>
      <c r="G9187" s="293"/>
    </row>
    <row r="9188" spans="3:7" x14ac:dyDescent="0.2">
      <c r="C9188" s="293"/>
      <c r="D9188" s="280"/>
      <c r="E9188" s="280"/>
      <c r="F9188" s="280"/>
      <c r="G9188" s="293"/>
    </row>
    <row r="9189" spans="3:7" x14ac:dyDescent="0.2">
      <c r="C9189" s="293"/>
      <c r="D9189" s="280"/>
      <c r="E9189" s="280"/>
      <c r="F9189" s="280"/>
      <c r="G9189" s="293"/>
    </row>
    <row r="9190" spans="3:7" x14ac:dyDescent="0.2">
      <c r="C9190" s="293"/>
      <c r="D9190" s="280"/>
      <c r="E9190" s="280"/>
      <c r="F9190" s="280"/>
      <c r="G9190" s="293"/>
    </row>
    <row r="9191" spans="3:7" x14ac:dyDescent="0.2">
      <c r="C9191" s="293"/>
      <c r="D9191" s="280"/>
      <c r="E9191" s="280"/>
      <c r="F9191" s="280"/>
      <c r="G9191" s="293"/>
    </row>
    <row r="9192" spans="3:7" x14ac:dyDescent="0.2">
      <c r="C9192" s="293"/>
      <c r="D9192" s="280"/>
      <c r="E9192" s="280"/>
      <c r="F9192" s="280"/>
      <c r="G9192" s="293"/>
    </row>
    <row r="9193" spans="3:7" x14ac:dyDescent="0.2">
      <c r="C9193" s="293"/>
      <c r="D9193" s="280"/>
      <c r="E9193" s="280"/>
      <c r="F9193" s="280"/>
      <c r="G9193" s="293"/>
    </row>
    <row r="9194" spans="3:7" x14ac:dyDescent="0.2">
      <c r="C9194" s="293"/>
      <c r="D9194" s="280"/>
      <c r="E9194" s="280"/>
      <c r="F9194" s="280"/>
      <c r="G9194" s="293"/>
    </row>
    <row r="9195" spans="3:7" x14ac:dyDescent="0.2">
      <c r="C9195" s="293"/>
      <c r="D9195" s="280"/>
      <c r="E9195" s="280"/>
      <c r="F9195" s="280"/>
      <c r="G9195" s="293"/>
    </row>
    <row r="9196" spans="3:7" x14ac:dyDescent="0.2">
      <c r="C9196" s="293"/>
      <c r="D9196" s="280"/>
      <c r="E9196" s="280"/>
      <c r="F9196" s="280"/>
      <c r="G9196" s="293"/>
    </row>
    <row r="9197" spans="3:7" x14ac:dyDescent="0.2">
      <c r="C9197" s="293"/>
      <c r="D9197" s="280"/>
      <c r="E9197" s="280"/>
      <c r="F9197" s="280"/>
      <c r="G9197" s="293"/>
    </row>
    <row r="9198" spans="3:7" x14ac:dyDescent="0.2">
      <c r="C9198" s="293"/>
      <c r="D9198" s="280"/>
      <c r="E9198" s="280"/>
      <c r="F9198" s="280"/>
      <c r="G9198" s="293"/>
    </row>
    <row r="9199" spans="3:7" x14ac:dyDescent="0.2">
      <c r="C9199" s="293"/>
      <c r="D9199" s="280"/>
      <c r="E9199" s="280"/>
      <c r="F9199" s="280"/>
      <c r="G9199" s="293"/>
    </row>
    <row r="9200" spans="3:7" x14ac:dyDescent="0.2">
      <c r="C9200" s="293"/>
      <c r="D9200" s="280"/>
      <c r="E9200" s="280"/>
      <c r="F9200" s="280"/>
      <c r="G9200" s="293"/>
    </row>
    <row r="9201" spans="3:7" x14ac:dyDescent="0.2">
      <c r="C9201" s="293"/>
      <c r="D9201" s="280"/>
      <c r="E9201" s="280"/>
      <c r="F9201" s="280"/>
      <c r="G9201" s="293"/>
    </row>
    <row r="9202" spans="3:7" x14ac:dyDescent="0.2">
      <c r="C9202" s="293"/>
      <c r="D9202" s="280"/>
      <c r="E9202" s="280"/>
      <c r="F9202" s="280"/>
      <c r="G9202" s="293"/>
    </row>
    <row r="9203" spans="3:7" x14ac:dyDescent="0.2">
      <c r="C9203" s="293"/>
      <c r="D9203" s="280"/>
      <c r="E9203" s="280"/>
      <c r="F9203" s="280"/>
      <c r="G9203" s="293"/>
    </row>
    <row r="9204" spans="3:7" x14ac:dyDescent="0.2">
      <c r="C9204" s="293"/>
      <c r="D9204" s="280"/>
      <c r="E9204" s="280"/>
      <c r="F9204" s="280"/>
      <c r="G9204" s="293"/>
    </row>
    <row r="9205" spans="3:7" x14ac:dyDescent="0.2">
      <c r="C9205" s="293"/>
      <c r="D9205" s="280"/>
      <c r="E9205" s="280"/>
      <c r="F9205" s="280"/>
      <c r="G9205" s="293"/>
    </row>
    <row r="9206" spans="3:7" x14ac:dyDescent="0.2">
      <c r="C9206" s="293"/>
      <c r="D9206" s="280"/>
      <c r="E9206" s="280"/>
      <c r="F9206" s="280"/>
      <c r="G9206" s="293"/>
    </row>
    <row r="9207" spans="3:7" x14ac:dyDescent="0.2">
      <c r="C9207" s="293"/>
      <c r="D9207" s="280"/>
      <c r="E9207" s="280"/>
      <c r="F9207" s="280"/>
      <c r="G9207" s="293"/>
    </row>
    <row r="9208" spans="3:7" x14ac:dyDescent="0.2">
      <c r="C9208" s="293"/>
      <c r="D9208" s="280"/>
      <c r="E9208" s="280"/>
      <c r="F9208" s="280"/>
      <c r="G9208" s="293"/>
    </row>
    <row r="9209" spans="3:7" x14ac:dyDescent="0.2">
      <c r="C9209" s="293"/>
      <c r="D9209" s="280"/>
      <c r="E9209" s="280"/>
      <c r="F9209" s="280"/>
      <c r="G9209" s="293"/>
    </row>
    <row r="9210" spans="3:7" x14ac:dyDescent="0.2">
      <c r="C9210" s="293"/>
      <c r="D9210" s="280"/>
      <c r="E9210" s="280"/>
      <c r="F9210" s="280"/>
      <c r="G9210" s="293"/>
    </row>
    <row r="9211" spans="3:7" x14ac:dyDescent="0.2">
      <c r="C9211" s="293"/>
      <c r="D9211" s="280"/>
      <c r="E9211" s="280"/>
      <c r="F9211" s="280"/>
      <c r="G9211" s="293"/>
    </row>
    <row r="9212" spans="3:7" x14ac:dyDescent="0.2">
      <c r="C9212" s="293"/>
      <c r="D9212" s="280"/>
      <c r="E9212" s="280"/>
      <c r="F9212" s="280"/>
      <c r="G9212" s="293"/>
    </row>
    <row r="9213" spans="3:7" x14ac:dyDescent="0.2">
      <c r="C9213" s="293"/>
      <c r="D9213" s="280"/>
      <c r="E9213" s="280"/>
      <c r="F9213" s="280"/>
      <c r="G9213" s="293"/>
    </row>
    <row r="9214" spans="3:7" x14ac:dyDescent="0.2">
      <c r="C9214" s="293"/>
      <c r="D9214" s="280"/>
      <c r="E9214" s="280"/>
      <c r="F9214" s="280"/>
      <c r="G9214" s="293"/>
    </row>
    <row r="9215" spans="3:7" x14ac:dyDescent="0.2">
      <c r="C9215" s="293"/>
      <c r="D9215" s="280"/>
      <c r="E9215" s="280"/>
      <c r="F9215" s="280"/>
      <c r="G9215" s="293"/>
    </row>
    <row r="9216" spans="3:7" x14ac:dyDescent="0.2">
      <c r="C9216" s="293"/>
      <c r="D9216" s="280"/>
      <c r="E9216" s="280"/>
      <c r="F9216" s="280"/>
      <c r="G9216" s="293"/>
    </row>
    <row r="9217" spans="3:7" x14ac:dyDescent="0.2">
      <c r="C9217" s="293"/>
      <c r="D9217" s="280"/>
      <c r="E9217" s="280"/>
      <c r="F9217" s="280"/>
      <c r="G9217" s="293"/>
    </row>
    <row r="9218" spans="3:7" x14ac:dyDescent="0.2">
      <c r="C9218" s="293"/>
      <c r="D9218" s="280"/>
      <c r="E9218" s="280"/>
      <c r="F9218" s="280"/>
      <c r="G9218" s="293"/>
    </row>
    <row r="9219" spans="3:7" x14ac:dyDescent="0.2">
      <c r="C9219" s="293"/>
      <c r="D9219" s="280"/>
      <c r="E9219" s="280"/>
      <c r="F9219" s="280"/>
      <c r="G9219" s="293"/>
    </row>
    <row r="9220" spans="3:7" x14ac:dyDescent="0.2">
      <c r="C9220" s="293"/>
      <c r="D9220" s="280"/>
      <c r="E9220" s="280"/>
      <c r="F9220" s="280"/>
      <c r="G9220" s="293"/>
    </row>
    <row r="9221" spans="3:7" x14ac:dyDescent="0.2">
      <c r="C9221" s="293"/>
      <c r="D9221" s="280"/>
      <c r="E9221" s="280"/>
      <c r="F9221" s="280"/>
      <c r="G9221" s="293"/>
    </row>
    <row r="9222" spans="3:7" x14ac:dyDescent="0.2">
      <c r="C9222" s="293"/>
      <c r="D9222" s="280"/>
      <c r="E9222" s="280"/>
      <c r="F9222" s="280"/>
      <c r="G9222" s="293"/>
    </row>
    <row r="9223" spans="3:7" x14ac:dyDescent="0.2">
      <c r="C9223" s="293"/>
      <c r="D9223" s="280"/>
      <c r="E9223" s="280"/>
      <c r="F9223" s="280"/>
      <c r="G9223" s="293"/>
    </row>
    <row r="9224" spans="3:7" x14ac:dyDescent="0.2">
      <c r="C9224" s="293"/>
      <c r="D9224" s="280"/>
      <c r="E9224" s="280"/>
      <c r="F9224" s="280"/>
      <c r="G9224" s="293"/>
    </row>
    <row r="9225" spans="3:7" x14ac:dyDescent="0.2">
      <c r="C9225" s="293"/>
      <c r="D9225" s="280"/>
      <c r="E9225" s="280"/>
      <c r="F9225" s="280"/>
      <c r="G9225" s="293"/>
    </row>
    <row r="9226" spans="3:7" x14ac:dyDescent="0.2">
      <c r="C9226" s="293"/>
      <c r="D9226" s="280"/>
      <c r="E9226" s="280"/>
      <c r="F9226" s="280"/>
      <c r="G9226" s="293"/>
    </row>
    <row r="9227" spans="3:7" x14ac:dyDescent="0.2">
      <c r="C9227" s="293"/>
      <c r="D9227" s="280"/>
      <c r="E9227" s="280"/>
      <c r="F9227" s="280"/>
      <c r="G9227" s="293"/>
    </row>
    <row r="9228" spans="3:7" x14ac:dyDescent="0.2">
      <c r="C9228" s="293"/>
      <c r="D9228" s="280"/>
      <c r="E9228" s="280"/>
      <c r="F9228" s="280"/>
      <c r="G9228" s="293"/>
    </row>
    <row r="9229" spans="3:7" x14ac:dyDescent="0.2">
      <c r="C9229" s="293"/>
      <c r="D9229" s="280"/>
      <c r="E9229" s="280"/>
      <c r="F9229" s="280"/>
      <c r="G9229" s="293"/>
    </row>
    <row r="9230" spans="3:7" x14ac:dyDescent="0.2">
      <c r="C9230" s="293"/>
      <c r="D9230" s="280"/>
      <c r="E9230" s="280"/>
      <c r="F9230" s="280"/>
      <c r="G9230" s="293"/>
    </row>
    <row r="9231" spans="3:7" x14ac:dyDescent="0.2">
      <c r="C9231" s="293"/>
      <c r="D9231" s="280"/>
      <c r="E9231" s="280"/>
      <c r="F9231" s="280"/>
      <c r="G9231" s="293"/>
    </row>
    <row r="9232" spans="3:7" x14ac:dyDescent="0.2">
      <c r="C9232" s="293"/>
      <c r="D9232" s="280"/>
      <c r="E9232" s="280"/>
      <c r="F9232" s="280"/>
      <c r="G9232" s="293"/>
    </row>
    <row r="9233" spans="3:7" x14ac:dyDescent="0.2">
      <c r="C9233" s="293"/>
      <c r="D9233" s="280"/>
      <c r="E9233" s="280"/>
      <c r="F9233" s="280"/>
      <c r="G9233" s="293"/>
    </row>
    <row r="9234" spans="3:7" x14ac:dyDescent="0.2">
      <c r="C9234" s="293"/>
      <c r="D9234" s="280"/>
      <c r="E9234" s="280"/>
      <c r="F9234" s="280"/>
      <c r="G9234" s="293"/>
    </row>
    <row r="9235" spans="3:7" x14ac:dyDescent="0.2">
      <c r="C9235" s="293"/>
      <c r="D9235" s="280"/>
      <c r="E9235" s="280"/>
      <c r="F9235" s="280"/>
      <c r="G9235" s="293"/>
    </row>
    <row r="9236" spans="3:7" x14ac:dyDescent="0.2">
      <c r="C9236" s="293"/>
      <c r="D9236" s="280"/>
      <c r="E9236" s="280"/>
      <c r="F9236" s="280"/>
      <c r="G9236" s="293"/>
    </row>
    <row r="9237" spans="3:7" x14ac:dyDescent="0.2">
      <c r="C9237" s="293"/>
      <c r="D9237" s="280"/>
      <c r="E9237" s="280"/>
      <c r="F9237" s="280"/>
      <c r="G9237" s="293"/>
    </row>
    <row r="9238" spans="3:7" x14ac:dyDescent="0.2">
      <c r="C9238" s="293"/>
      <c r="D9238" s="280"/>
      <c r="E9238" s="280"/>
      <c r="F9238" s="280"/>
      <c r="G9238" s="293"/>
    </row>
    <row r="9239" spans="3:7" x14ac:dyDescent="0.2">
      <c r="C9239" s="293"/>
      <c r="D9239" s="280"/>
      <c r="E9239" s="280"/>
      <c r="F9239" s="280"/>
      <c r="G9239" s="293"/>
    </row>
    <row r="9240" spans="3:7" x14ac:dyDescent="0.2">
      <c r="C9240" s="293"/>
      <c r="D9240" s="280"/>
      <c r="E9240" s="280"/>
      <c r="F9240" s="280"/>
      <c r="G9240" s="293"/>
    </row>
    <row r="9241" spans="3:7" x14ac:dyDescent="0.2">
      <c r="C9241" s="293"/>
      <c r="D9241" s="280"/>
      <c r="E9241" s="280"/>
      <c r="F9241" s="280"/>
      <c r="G9241" s="293"/>
    </row>
    <row r="9242" spans="3:7" x14ac:dyDescent="0.2">
      <c r="C9242" s="293"/>
      <c r="D9242" s="280"/>
      <c r="E9242" s="280"/>
      <c r="F9242" s="280"/>
      <c r="G9242" s="293"/>
    </row>
    <row r="9243" spans="3:7" x14ac:dyDescent="0.2">
      <c r="C9243" s="293"/>
      <c r="D9243" s="280"/>
      <c r="E9243" s="280"/>
      <c r="F9243" s="280"/>
      <c r="G9243" s="293"/>
    </row>
    <row r="9244" spans="3:7" x14ac:dyDescent="0.2">
      <c r="C9244" s="293"/>
      <c r="D9244" s="280"/>
      <c r="E9244" s="280"/>
      <c r="F9244" s="280"/>
      <c r="G9244" s="293"/>
    </row>
    <row r="9245" spans="3:7" x14ac:dyDescent="0.2">
      <c r="C9245" s="293"/>
      <c r="D9245" s="280"/>
      <c r="E9245" s="280"/>
      <c r="F9245" s="280"/>
      <c r="G9245" s="293"/>
    </row>
    <row r="9246" spans="3:7" x14ac:dyDescent="0.2">
      <c r="C9246" s="293"/>
      <c r="D9246" s="280"/>
      <c r="E9246" s="280"/>
      <c r="F9246" s="280"/>
      <c r="G9246" s="293"/>
    </row>
    <row r="9247" spans="3:7" x14ac:dyDescent="0.2">
      <c r="C9247" s="293"/>
      <c r="D9247" s="280"/>
      <c r="E9247" s="280"/>
      <c r="F9247" s="280"/>
      <c r="G9247" s="293"/>
    </row>
    <row r="9248" spans="3:7" x14ac:dyDescent="0.2">
      <c r="C9248" s="293"/>
      <c r="D9248" s="280"/>
      <c r="E9248" s="280"/>
      <c r="F9248" s="280"/>
      <c r="G9248" s="293"/>
    </row>
    <row r="9249" spans="3:7" x14ac:dyDescent="0.2">
      <c r="C9249" s="293"/>
      <c r="D9249" s="280"/>
      <c r="E9249" s="280"/>
      <c r="F9249" s="280"/>
      <c r="G9249" s="293"/>
    </row>
    <row r="9250" spans="3:7" x14ac:dyDescent="0.2">
      <c r="C9250" s="293"/>
      <c r="D9250" s="280"/>
      <c r="E9250" s="280"/>
      <c r="F9250" s="280"/>
      <c r="G9250" s="293"/>
    </row>
    <row r="9251" spans="3:7" x14ac:dyDescent="0.2">
      <c r="C9251" s="293"/>
      <c r="D9251" s="280"/>
      <c r="E9251" s="280"/>
      <c r="F9251" s="280"/>
      <c r="G9251" s="293"/>
    </row>
    <row r="9252" spans="3:7" x14ac:dyDescent="0.2">
      <c r="C9252" s="293"/>
      <c r="D9252" s="280"/>
      <c r="E9252" s="280"/>
      <c r="F9252" s="280"/>
      <c r="G9252" s="293"/>
    </row>
    <row r="9253" spans="3:7" x14ac:dyDescent="0.2">
      <c r="C9253" s="293"/>
      <c r="D9253" s="280"/>
      <c r="E9253" s="280"/>
      <c r="F9253" s="280"/>
      <c r="G9253" s="293"/>
    </row>
    <row r="9254" spans="3:7" x14ac:dyDescent="0.2">
      <c r="C9254" s="293"/>
      <c r="D9254" s="280"/>
      <c r="E9254" s="280"/>
      <c r="F9254" s="280"/>
      <c r="G9254" s="293"/>
    </row>
    <row r="9255" spans="3:7" x14ac:dyDescent="0.2">
      <c r="C9255" s="293"/>
      <c r="D9255" s="280"/>
      <c r="E9255" s="280"/>
      <c r="F9255" s="280"/>
      <c r="G9255" s="293"/>
    </row>
    <row r="9256" spans="3:7" x14ac:dyDescent="0.2">
      <c r="C9256" s="293"/>
      <c r="D9256" s="280"/>
      <c r="E9256" s="280"/>
      <c r="F9256" s="280"/>
      <c r="G9256" s="293"/>
    </row>
    <row r="9257" spans="3:7" x14ac:dyDescent="0.2">
      <c r="C9257" s="293"/>
      <c r="D9257" s="280"/>
      <c r="E9257" s="280"/>
      <c r="F9257" s="280"/>
      <c r="G9257" s="293"/>
    </row>
    <row r="9258" spans="3:7" x14ac:dyDescent="0.2">
      <c r="C9258" s="293"/>
      <c r="D9258" s="280"/>
      <c r="E9258" s="280"/>
      <c r="F9258" s="280"/>
      <c r="G9258" s="293"/>
    </row>
    <row r="9259" spans="3:7" x14ac:dyDescent="0.2">
      <c r="C9259" s="293"/>
      <c r="D9259" s="280"/>
      <c r="E9259" s="280"/>
      <c r="F9259" s="280"/>
      <c r="G9259" s="293"/>
    </row>
    <row r="9260" spans="3:7" x14ac:dyDescent="0.2">
      <c r="C9260" s="293"/>
      <c r="D9260" s="280"/>
      <c r="E9260" s="280"/>
      <c r="F9260" s="280"/>
      <c r="G9260" s="293"/>
    </row>
    <row r="9261" spans="3:7" x14ac:dyDescent="0.2">
      <c r="C9261" s="293"/>
      <c r="D9261" s="280"/>
      <c r="E9261" s="280"/>
      <c r="F9261" s="280"/>
      <c r="G9261" s="293"/>
    </row>
    <row r="9262" spans="3:7" x14ac:dyDescent="0.2">
      <c r="C9262" s="293"/>
      <c r="D9262" s="280"/>
      <c r="E9262" s="280"/>
      <c r="F9262" s="280"/>
      <c r="G9262" s="293"/>
    </row>
    <row r="9263" spans="3:7" x14ac:dyDescent="0.2">
      <c r="C9263" s="293"/>
      <c r="D9263" s="280"/>
      <c r="E9263" s="280"/>
      <c r="F9263" s="280"/>
      <c r="G9263" s="293"/>
    </row>
    <row r="9264" spans="3:7" x14ac:dyDescent="0.2">
      <c r="C9264" s="293"/>
      <c r="D9264" s="280"/>
      <c r="E9264" s="280"/>
      <c r="F9264" s="280"/>
      <c r="G9264" s="293"/>
    </row>
    <row r="9265" spans="3:7" x14ac:dyDescent="0.2">
      <c r="C9265" s="293"/>
      <c r="D9265" s="280"/>
      <c r="E9265" s="280"/>
      <c r="F9265" s="280"/>
      <c r="G9265" s="293"/>
    </row>
    <row r="9266" spans="3:7" x14ac:dyDescent="0.2">
      <c r="C9266" s="293"/>
      <c r="D9266" s="280"/>
      <c r="E9266" s="280"/>
      <c r="F9266" s="280"/>
      <c r="G9266" s="293"/>
    </row>
    <row r="9267" spans="3:7" x14ac:dyDescent="0.2">
      <c r="C9267" s="293"/>
      <c r="D9267" s="280"/>
      <c r="E9267" s="280"/>
      <c r="F9267" s="280"/>
      <c r="G9267" s="293"/>
    </row>
    <row r="9268" spans="3:7" x14ac:dyDescent="0.2">
      <c r="C9268" s="293"/>
      <c r="D9268" s="280"/>
      <c r="E9268" s="280"/>
      <c r="F9268" s="280"/>
      <c r="G9268" s="293"/>
    </row>
    <row r="9269" spans="3:7" x14ac:dyDescent="0.2">
      <c r="C9269" s="293"/>
      <c r="D9269" s="280"/>
      <c r="E9269" s="280"/>
      <c r="F9269" s="280"/>
      <c r="G9269" s="293"/>
    </row>
    <row r="9270" spans="3:7" x14ac:dyDescent="0.2">
      <c r="C9270" s="293"/>
      <c r="D9270" s="280"/>
      <c r="E9270" s="280"/>
      <c r="F9270" s="280"/>
      <c r="G9270" s="293"/>
    </row>
    <row r="9271" spans="3:7" x14ac:dyDescent="0.2">
      <c r="C9271" s="293"/>
      <c r="D9271" s="280"/>
      <c r="E9271" s="280"/>
      <c r="F9271" s="280"/>
      <c r="G9271" s="293"/>
    </row>
    <row r="9272" spans="3:7" x14ac:dyDescent="0.2">
      <c r="C9272" s="293"/>
      <c r="D9272" s="280"/>
      <c r="E9272" s="280"/>
      <c r="F9272" s="280"/>
      <c r="G9272" s="293"/>
    </row>
    <row r="9273" spans="3:7" x14ac:dyDescent="0.2">
      <c r="C9273" s="293"/>
      <c r="D9273" s="280"/>
      <c r="E9273" s="280"/>
      <c r="F9273" s="280"/>
      <c r="G9273" s="293"/>
    </row>
    <row r="9274" spans="3:7" x14ac:dyDescent="0.2">
      <c r="C9274" s="293"/>
      <c r="D9274" s="280"/>
      <c r="E9274" s="280"/>
      <c r="F9274" s="280"/>
      <c r="G9274" s="293"/>
    </row>
    <row r="9275" spans="3:7" x14ac:dyDescent="0.2">
      <c r="C9275" s="293"/>
      <c r="D9275" s="280"/>
      <c r="E9275" s="280"/>
      <c r="F9275" s="280"/>
      <c r="G9275" s="293"/>
    </row>
    <row r="9276" spans="3:7" x14ac:dyDescent="0.2">
      <c r="C9276" s="293"/>
      <c r="D9276" s="280"/>
      <c r="E9276" s="280"/>
      <c r="F9276" s="280"/>
      <c r="G9276" s="293"/>
    </row>
    <row r="9277" spans="3:7" x14ac:dyDescent="0.2">
      <c r="C9277" s="293"/>
      <c r="D9277" s="280"/>
      <c r="E9277" s="280"/>
      <c r="F9277" s="280"/>
      <c r="G9277" s="293"/>
    </row>
    <row r="9278" spans="3:7" x14ac:dyDescent="0.2">
      <c r="C9278" s="293"/>
      <c r="D9278" s="280"/>
      <c r="E9278" s="280"/>
      <c r="F9278" s="280"/>
      <c r="G9278" s="293"/>
    </row>
    <row r="9279" spans="3:7" x14ac:dyDescent="0.2">
      <c r="C9279" s="293"/>
      <c r="D9279" s="280"/>
      <c r="E9279" s="280"/>
      <c r="F9279" s="280"/>
      <c r="G9279" s="293"/>
    </row>
    <row r="9280" spans="3:7" x14ac:dyDescent="0.2">
      <c r="C9280" s="293"/>
      <c r="D9280" s="280"/>
      <c r="E9280" s="280"/>
      <c r="F9280" s="280"/>
      <c r="G9280" s="293"/>
    </row>
    <row r="9281" spans="3:7" x14ac:dyDescent="0.2">
      <c r="C9281" s="293"/>
      <c r="D9281" s="280"/>
      <c r="E9281" s="280"/>
      <c r="F9281" s="280"/>
      <c r="G9281" s="293"/>
    </row>
    <row r="9282" spans="3:7" x14ac:dyDescent="0.2">
      <c r="C9282" s="293"/>
      <c r="D9282" s="280"/>
      <c r="E9282" s="280"/>
      <c r="F9282" s="280"/>
      <c r="G9282" s="293"/>
    </row>
    <row r="9283" spans="3:7" x14ac:dyDescent="0.2">
      <c r="C9283" s="293"/>
      <c r="D9283" s="280"/>
      <c r="E9283" s="280"/>
      <c r="F9283" s="280"/>
      <c r="G9283" s="293"/>
    </row>
    <row r="9284" spans="3:7" x14ac:dyDescent="0.2">
      <c r="C9284" s="293"/>
      <c r="D9284" s="280"/>
      <c r="E9284" s="280"/>
      <c r="F9284" s="280"/>
      <c r="G9284" s="293"/>
    </row>
    <row r="9285" spans="3:7" x14ac:dyDescent="0.2">
      <c r="C9285" s="293"/>
      <c r="D9285" s="280"/>
      <c r="E9285" s="280"/>
      <c r="F9285" s="280"/>
      <c r="G9285" s="293"/>
    </row>
    <row r="9286" spans="3:7" x14ac:dyDescent="0.2">
      <c r="C9286" s="293"/>
      <c r="D9286" s="280"/>
      <c r="E9286" s="280"/>
      <c r="F9286" s="280"/>
      <c r="G9286" s="293"/>
    </row>
    <row r="9287" spans="3:7" x14ac:dyDescent="0.2">
      <c r="C9287" s="293"/>
      <c r="D9287" s="280"/>
      <c r="E9287" s="280"/>
      <c r="F9287" s="280"/>
      <c r="G9287" s="293"/>
    </row>
    <row r="9288" spans="3:7" x14ac:dyDescent="0.2">
      <c r="C9288" s="293"/>
      <c r="D9288" s="280"/>
      <c r="E9288" s="280"/>
      <c r="F9288" s="280"/>
      <c r="G9288" s="293"/>
    </row>
    <row r="9289" spans="3:7" x14ac:dyDescent="0.2">
      <c r="C9289" s="293"/>
      <c r="D9289" s="280"/>
      <c r="E9289" s="280"/>
      <c r="F9289" s="280"/>
      <c r="G9289" s="293"/>
    </row>
    <row r="9290" spans="3:7" x14ac:dyDescent="0.2">
      <c r="C9290" s="293"/>
      <c r="D9290" s="280"/>
      <c r="E9290" s="280"/>
      <c r="F9290" s="280"/>
      <c r="G9290" s="293"/>
    </row>
    <row r="9291" spans="3:7" x14ac:dyDescent="0.2">
      <c r="C9291" s="293"/>
      <c r="D9291" s="280"/>
      <c r="E9291" s="280"/>
      <c r="F9291" s="280"/>
      <c r="G9291" s="293"/>
    </row>
    <row r="9292" spans="3:7" x14ac:dyDescent="0.2">
      <c r="C9292" s="293"/>
      <c r="D9292" s="280"/>
      <c r="E9292" s="280"/>
      <c r="F9292" s="280"/>
      <c r="G9292" s="293"/>
    </row>
    <row r="9293" spans="3:7" x14ac:dyDescent="0.2">
      <c r="C9293" s="293"/>
      <c r="D9293" s="280"/>
      <c r="E9293" s="280"/>
      <c r="F9293" s="280"/>
      <c r="G9293" s="293"/>
    </row>
    <row r="9294" spans="3:7" x14ac:dyDescent="0.2">
      <c r="C9294" s="293"/>
      <c r="D9294" s="280"/>
      <c r="E9294" s="280"/>
      <c r="F9294" s="280"/>
      <c r="G9294" s="293"/>
    </row>
    <row r="9295" spans="3:7" x14ac:dyDescent="0.2">
      <c r="C9295" s="293"/>
      <c r="D9295" s="280"/>
      <c r="E9295" s="280"/>
      <c r="F9295" s="280"/>
      <c r="G9295" s="293"/>
    </row>
    <row r="9296" spans="3:7" x14ac:dyDescent="0.2">
      <c r="C9296" s="293"/>
      <c r="D9296" s="280"/>
      <c r="E9296" s="280"/>
      <c r="F9296" s="280"/>
      <c r="G9296" s="293"/>
    </row>
    <row r="9297" spans="3:7" x14ac:dyDescent="0.2">
      <c r="C9297" s="293"/>
      <c r="D9297" s="280"/>
      <c r="E9297" s="280"/>
      <c r="F9297" s="280"/>
      <c r="G9297" s="293"/>
    </row>
    <row r="9298" spans="3:7" x14ac:dyDescent="0.2">
      <c r="C9298" s="293"/>
      <c r="D9298" s="280"/>
      <c r="E9298" s="280"/>
      <c r="F9298" s="280"/>
      <c r="G9298" s="293"/>
    </row>
    <row r="9299" spans="3:7" x14ac:dyDescent="0.2">
      <c r="C9299" s="293"/>
      <c r="D9299" s="280"/>
      <c r="E9299" s="280"/>
      <c r="F9299" s="280"/>
      <c r="G9299" s="293"/>
    </row>
    <row r="9300" spans="3:7" x14ac:dyDescent="0.2">
      <c r="C9300" s="293"/>
      <c r="D9300" s="280"/>
      <c r="E9300" s="280"/>
      <c r="F9300" s="280"/>
      <c r="G9300" s="293"/>
    </row>
    <row r="9301" spans="3:7" x14ac:dyDescent="0.2">
      <c r="C9301" s="293"/>
      <c r="D9301" s="280"/>
      <c r="E9301" s="280"/>
      <c r="F9301" s="280"/>
      <c r="G9301" s="293"/>
    </row>
    <row r="9302" spans="3:7" x14ac:dyDescent="0.2">
      <c r="C9302" s="293"/>
      <c r="D9302" s="280"/>
      <c r="E9302" s="280"/>
      <c r="F9302" s="280"/>
      <c r="G9302" s="293"/>
    </row>
    <row r="9303" spans="3:7" x14ac:dyDescent="0.2">
      <c r="C9303" s="293"/>
      <c r="D9303" s="280"/>
      <c r="E9303" s="280"/>
      <c r="F9303" s="280"/>
      <c r="G9303" s="293"/>
    </row>
    <row r="9304" spans="3:7" x14ac:dyDescent="0.2">
      <c r="C9304" s="293"/>
      <c r="D9304" s="280"/>
      <c r="E9304" s="280"/>
      <c r="F9304" s="280"/>
      <c r="G9304" s="293"/>
    </row>
    <row r="9305" spans="3:7" x14ac:dyDescent="0.2">
      <c r="C9305" s="293"/>
      <c r="D9305" s="280"/>
      <c r="E9305" s="280"/>
      <c r="F9305" s="280"/>
      <c r="G9305" s="293"/>
    </row>
    <row r="9306" spans="3:7" x14ac:dyDescent="0.2">
      <c r="C9306" s="293"/>
      <c r="D9306" s="280"/>
      <c r="E9306" s="280"/>
      <c r="F9306" s="280"/>
      <c r="G9306" s="293"/>
    </row>
    <row r="9307" spans="3:7" x14ac:dyDescent="0.2">
      <c r="C9307" s="293"/>
      <c r="D9307" s="280"/>
      <c r="E9307" s="280"/>
      <c r="F9307" s="280"/>
      <c r="G9307" s="293"/>
    </row>
    <row r="9308" spans="3:7" x14ac:dyDescent="0.2">
      <c r="C9308" s="293"/>
      <c r="D9308" s="280"/>
      <c r="E9308" s="280"/>
      <c r="F9308" s="280"/>
      <c r="G9308" s="293"/>
    </row>
    <row r="9309" spans="3:7" x14ac:dyDescent="0.2">
      <c r="C9309" s="293"/>
      <c r="D9309" s="280"/>
      <c r="E9309" s="280"/>
      <c r="F9309" s="280"/>
      <c r="G9309" s="293"/>
    </row>
    <row r="9310" spans="3:7" x14ac:dyDescent="0.2">
      <c r="C9310" s="293"/>
      <c r="D9310" s="280"/>
      <c r="E9310" s="280"/>
      <c r="F9310" s="280"/>
      <c r="G9310" s="293"/>
    </row>
    <row r="9311" spans="3:7" x14ac:dyDescent="0.2">
      <c r="C9311" s="293"/>
      <c r="D9311" s="280"/>
      <c r="E9311" s="280"/>
      <c r="F9311" s="280"/>
      <c r="G9311" s="293"/>
    </row>
    <row r="9312" spans="3:7" x14ac:dyDescent="0.2">
      <c r="C9312" s="293"/>
      <c r="D9312" s="280"/>
      <c r="E9312" s="280"/>
      <c r="F9312" s="280"/>
      <c r="G9312" s="293"/>
    </row>
    <row r="9313" spans="3:7" x14ac:dyDescent="0.2">
      <c r="C9313" s="293"/>
      <c r="D9313" s="280"/>
      <c r="E9313" s="280"/>
      <c r="F9313" s="280"/>
      <c r="G9313" s="293"/>
    </row>
    <row r="9314" spans="3:7" x14ac:dyDescent="0.2">
      <c r="C9314" s="293"/>
      <c r="D9314" s="280"/>
      <c r="E9314" s="280"/>
      <c r="F9314" s="280"/>
      <c r="G9314" s="293"/>
    </row>
    <row r="9315" spans="3:7" x14ac:dyDescent="0.2">
      <c r="C9315" s="293"/>
      <c r="D9315" s="280"/>
      <c r="E9315" s="280"/>
      <c r="F9315" s="280"/>
      <c r="G9315" s="293"/>
    </row>
    <row r="9316" spans="3:7" x14ac:dyDescent="0.2">
      <c r="C9316" s="293"/>
      <c r="D9316" s="280"/>
      <c r="E9316" s="280"/>
      <c r="F9316" s="280"/>
      <c r="G9316" s="293"/>
    </row>
    <row r="9317" spans="3:7" x14ac:dyDescent="0.2">
      <c r="C9317" s="293"/>
      <c r="D9317" s="280"/>
      <c r="E9317" s="280"/>
      <c r="F9317" s="280"/>
      <c r="G9317" s="293"/>
    </row>
    <row r="9318" spans="3:7" x14ac:dyDescent="0.2">
      <c r="C9318" s="293"/>
      <c r="D9318" s="280"/>
      <c r="E9318" s="280"/>
      <c r="F9318" s="280"/>
      <c r="G9318" s="293"/>
    </row>
    <row r="9319" spans="3:7" x14ac:dyDescent="0.2">
      <c r="C9319" s="293"/>
      <c r="D9319" s="280"/>
      <c r="E9319" s="280"/>
      <c r="F9319" s="280"/>
      <c r="G9319" s="293"/>
    </row>
    <row r="9320" spans="3:7" x14ac:dyDescent="0.2">
      <c r="C9320" s="293"/>
      <c r="D9320" s="280"/>
      <c r="E9320" s="280"/>
      <c r="F9320" s="280"/>
      <c r="G9320" s="293"/>
    </row>
    <row r="9321" spans="3:7" x14ac:dyDescent="0.2">
      <c r="C9321" s="293"/>
      <c r="D9321" s="280"/>
      <c r="E9321" s="280"/>
      <c r="F9321" s="280"/>
      <c r="G9321" s="293"/>
    </row>
    <row r="9322" spans="3:7" x14ac:dyDescent="0.2">
      <c r="C9322" s="293"/>
      <c r="D9322" s="280"/>
      <c r="E9322" s="280"/>
      <c r="F9322" s="280"/>
      <c r="G9322" s="293"/>
    </row>
    <row r="9323" spans="3:7" x14ac:dyDescent="0.2">
      <c r="C9323" s="293"/>
      <c r="D9323" s="280"/>
      <c r="E9323" s="280"/>
      <c r="F9323" s="280"/>
      <c r="G9323" s="293"/>
    </row>
    <row r="9324" spans="3:7" x14ac:dyDescent="0.2">
      <c r="C9324" s="293"/>
      <c r="D9324" s="280"/>
      <c r="E9324" s="280"/>
      <c r="F9324" s="280"/>
      <c r="G9324" s="293"/>
    </row>
    <row r="9325" spans="3:7" x14ac:dyDescent="0.2">
      <c r="C9325" s="293"/>
      <c r="D9325" s="280"/>
      <c r="E9325" s="280"/>
      <c r="F9325" s="280"/>
      <c r="G9325" s="293"/>
    </row>
    <row r="9326" spans="3:7" x14ac:dyDescent="0.2">
      <c r="C9326" s="293"/>
      <c r="D9326" s="280"/>
      <c r="E9326" s="280"/>
      <c r="F9326" s="280"/>
      <c r="G9326" s="293"/>
    </row>
    <row r="9327" spans="3:7" x14ac:dyDescent="0.2">
      <c r="C9327" s="293"/>
      <c r="D9327" s="280"/>
      <c r="E9327" s="280"/>
      <c r="F9327" s="280"/>
      <c r="G9327" s="293"/>
    </row>
    <row r="9328" spans="3:7" x14ac:dyDescent="0.2">
      <c r="C9328" s="293"/>
      <c r="D9328" s="280"/>
      <c r="E9328" s="280"/>
      <c r="F9328" s="280"/>
      <c r="G9328" s="293"/>
    </row>
    <row r="9329" spans="3:7" x14ac:dyDescent="0.2">
      <c r="C9329" s="293"/>
      <c r="D9329" s="280"/>
      <c r="E9329" s="280"/>
      <c r="F9329" s="280"/>
      <c r="G9329" s="293"/>
    </row>
    <row r="9330" spans="3:7" x14ac:dyDescent="0.2">
      <c r="C9330" s="293"/>
      <c r="D9330" s="280"/>
      <c r="E9330" s="280"/>
      <c r="F9330" s="280"/>
      <c r="G9330" s="293"/>
    </row>
    <row r="9331" spans="3:7" x14ac:dyDescent="0.2">
      <c r="C9331" s="293"/>
      <c r="D9331" s="280"/>
      <c r="E9331" s="280"/>
      <c r="F9331" s="280"/>
      <c r="G9331" s="293"/>
    </row>
    <row r="9332" spans="3:7" x14ac:dyDescent="0.2">
      <c r="C9332" s="293"/>
      <c r="D9332" s="280"/>
      <c r="E9332" s="280"/>
      <c r="F9332" s="280"/>
      <c r="G9332" s="293"/>
    </row>
    <row r="9333" spans="3:7" x14ac:dyDescent="0.2">
      <c r="C9333" s="293"/>
      <c r="D9333" s="280"/>
      <c r="E9333" s="280"/>
      <c r="F9333" s="280"/>
      <c r="G9333" s="293"/>
    </row>
    <row r="9334" spans="3:7" x14ac:dyDescent="0.2">
      <c r="C9334" s="293"/>
      <c r="D9334" s="280"/>
      <c r="E9334" s="280"/>
      <c r="F9334" s="280"/>
      <c r="G9334" s="293"/>
    </row>
    <row r="9335" spans="3:7" x14ac:dyDescent="0.2">
      <c r="C9335" s="293"/>
      <c r="D9335" s="280"/>
      <c r="E9335" s="280"/>
      <c r="F9335" s="280"/>
      <c r="G9335" s="293"/>
    </row>
    <row r="9336" spans="3:7" x14ac:dyDescent="0.2">
      <c r="C9336" s="293"/>
      <c r="D9336" s="280"/>
      <c r="E9336" s="280"/>
      <c r="F9336" s="280"/>
      <c r="G9336" s="293"/>
    </row>
    <row r="9337" spans="3:7" x14ac:dyDescent="0.2">
      <c r="C9337" s="293"/>
      <c r="D9337" s="280"/>
      <c r="E9337" s="280"/>
      <c r="F9337" s="280"/>
      <c r="G9337" s="293"/>
    </row>
    <row r="9338" spans="3:7" x14ac:dyDescent="0.2">
      <c r="C9338" s="293"/>
      <c r="D9338" s="280"/>
      <c r="E9338" s="280"/>
      <c r="F9338" s="280"/>
      <c r="G9338" s="293"/>
    </row>
    <row r="9339" spans="3:7" x14ac:dyDescent="0.2">
      <c r="C9339" s="293"/>
      <c r="D9339" s="280"/>
      <c r="E9339" s="280"/>
      <c r="F9339" s="280"/>
      <c r="G9339" s="293"/>
    </row>
    <row r="9340" spans="3:7" x14ac:dyDescent="0.2">
      <c r="C9340" s="293"/>
      <c r="D9340" s="280"/>
      <c r="E9340" s="280"/>
      <c r="F9340" s="280"/>
      <c r="G9340" s="293"/>
    </row>
    <row r="9341" spans="3:7" x14ac:dyDescent="0.2">
      <c r="C9341" s="293"/>
      <c r="D9341" s="280"/>
      <c r="E9341" s="280"/>
      <c r="F9341" s="280"/>
      <c r="G9341" s="293"/>
    </row>
    <row r="9342" spans="3:7" x14ac:dyDescent="0.2">
      <c r="C9342" s="293"/>
      <c r="D9342" s="280"/>
      <c r="E9342" s="280"/>
      <c r="F9342" s="280"/>
      <c r="G9342" s="293"/>
    </row>
    <row r="9343" spans="3:7" x14ac:dyDescent="0.2">
      <c r="C9343" s="293"/>
      <c r="D9343" s="280"/>
      <c r="E9343" s="280"/>
      <c r="F9343" s="280"/>
      <c r="G9343" s="293"/>
    </row>
    <row r="9344" spans="3:7" x14ac:dyDescent="0.2">
      <c r="C9344" s="293"/>
      <c r="D9344" s="280"/>
      <c r="E9344" s="280"/>
      <c r="F9344" s="280"/>
      <c r="G9344" s="293"/>
    </row>
    <row r="9345" spans="3:7" x14ac:dyDescent="0.2">
      <c r="C9345" s="293"/>
      <c r="D9345" s="280"/>
      <c r="E9345" s="280"/>
      <c r="F9345" s="280"/>
      <c r="G9345" s="293"/>
    </row>
    <row r="9346" spans="3:7" x14ac:dyDescent="0.2">
      <c r="C9346" s="293"/>
      <c r="D9346" s="280"/>
      <c r="E9346" s="280"/>
      <c r="F9346" s="280"/>
      <c r="G9346" s="293"/>
    </row>
    <row r="9347" spans="3:7" x14ac:dyDescent="0.2">
      <c r="C9347" s="293"/>
      <c r="D9347" s="280"/>
      <c r="E9347" s="280"/>
      <c r="F9347" s="280"/>
      <c r="G9347" s="293"/>
    </row>
    <row r="9348" spans="3:7" x14ac:dyDescent="0.2">
      <c r="C9348" s="293"/>
      <c r="D9348" s="280"/>
      <c r="E9348" s="280"/>
      <c r="F9348" s="280"/>
      <c r="G9348" s="293"/>
    </row>
    <row r="9349" spans="3:7" x14ac:dyDescent="0.2">
      <c r="C9349" s="293"/>
      <c r="D9349" s="280"/>
      <c r="E9349" s="280"/>
      <c r="F9349" s="280"/>
      <c r="G9349" s="293"/>
    </row>
    <row r="9350" spans="3:7" x14ac:dyDescent="0.2">
      <c r="C9350" s="293"/>
      <c r="D9350" s="280"/>
      <c r="E9350" s="280"/>
      <c r="F9350" s="280"/>
      <c r="G9350" s="293"/>
    </row>
    <row r="9351" spans="3:7" x14ac:dyDescent="0.2">
      <c r="C9351" s="293"/>
      <c r="D9351" s="280"/>
      <c r="E9351" s="280"/>
      <c r="F9351" s="280"/>
      <c r="G9351" s="293"/>
    </row>
    <row r="9352" spans="3:7" x14ac:dyDescent="0.2">
      <c r="C9352" s="293"/>
      <c r="D9352" s="280"/>
      <c r="E9352" s="280"/>
      <c r="F9352" s="280"/>
      <c r="G9352" s="293"/>
    </row>
    <row r="9353" spans="3:7" x14ac:dyDescent="0.2">
      <c r="C9353" s="293"/>
      <c r="D9353" s="280"/>
      <c r="E9353" s="280"/>
      <c r="F9353" s="280"/>
      <c r="G9353" s="293"/>
    </row>
    <row r="9354" spans="3:7" x14ac:dyDescent="0.2">
      <c r="C9354" s="293"/>
      <c r="D9354" s="280"/>
      <c r="E9354" s="280"/>
      <c r="F9354" s="280"/>
      <c r="G9354" s="293"/>
    </row>
    <row r="9355" spans="3:7" x14ac:dyDescent="0.2">
      <c r="C9355" s="293"/>
      <c r="D9355" s="280"/>
      <c r="E9355" s="280"/>
      <c r="F9355" s="280"/>
      <c r="G9355" s="293"/>
    </row>
    <row r="9356" spans="3:7" x14ac:dyDescent="0.2">
      <c r="C9356" s="293"/>
      <c r="D9356" s="280"/>
      <c r="E9356" s="280"/>
      <c r="F9356" s="280"/>
      <c r="G9356" s="293"/>
    </row>
    <row r="9357" spans="3:7" x14ac:dyDescent="0.2">
      <c r="C9357" s="293"/>
      <c r="D9357" s="280"/>
      <c r="E9357" s="280"/>
      <c r="F9357" s="280"/>
      <c r="G9357" s="293"/>
    </row>
    <row r="9358" spans="3:7" x14ac:dyDescent="0.2">
      <c r="C9358" s="293"/>
      <c r="D9358" s="280"/>
      <c r="E9358" s="280"/>
      <c r="F9358" s="280"/>
      <c r="G9358" s="293"/>
    </row>
    <row r="9359" spans="3:7" x14ac:dyDescent="0.2">
      <c r="C9359" s="293"/>
      <c r="D9359" s="280"/>
      <c r="E9359" s="280"/>
      <c r="F9359" s="280"/>
      <c r="G9359" s="293"/>
    </row>
    <row r="9360" spans="3:7" x14ac:dyDescent="0.2">
      <c r="C9360" s="293"/>
      <c r="D9360" s="280"/>
      <c r="E9360" s="280"/>
      <c r="F9360" s="280"/>
      <c r="G9360" s="293"/>
    </row>
    <row r="9361" spans="3:7" x14ac:dyDescent="0.2">
      <c r="C9361" s="293"/>
      <c r="D9361" s="280"/>
      <c r="E9361" s="280"/>
      <c r="F9361" s="280"/>
      <c r="G9361" s="293"/>
    </row>
    <row r="9362" spans="3:7" x14ac:dyDescent="0.2">
      <c r="C9362" s="293"/>
      <c r="D9362" s="280"/>
      <c r="E9362" s="280"/>
      <c r="F9362" s="280"/>
      <c r="G9362" s="293"/>
    </row>
    <row r="9363" spans="3:7" x14ac:dyDescent="0.2">
      <c r="C9363" s="293"/>
      <c r="D9363" s="280"/>
      <c r="E9363" s="280"/>
      <c r="F9363" s="280"/>
      <c r="G9363" s="293"/>
    </row>
    <row r="9364" spans="3:7" x14ac:dyDescent="0.2">
      <c r="C9364" s="293"/>
      <c r="D9364" s="280"/>
      <c r="E9364" s="280"/>
      <c r="F9364" s="280"/>
      <c r="G9364" s="293"/>
    </row>
    <row r="9365" spans="3:7" x14ac:dyDescent="0.2">
      <c r="C9365" s="293"/>
      <c r="D9365" s="280"/>
      <c r="E9365" s="280"/>
      <c r="F9365" s="280"/>
      <c r="G9365" s="293"/>
    </row>
    <row r="9366" spans="3:7" x14ac:dyDescent="0.2">
      <c r="C9366" s="293"/>
      <c r="D9366" s="280"/>
      <c r="E9366" s="280"/>
      <c r="F9366" s="280"/>
      <c r="G9366" s="293"/>
    </row>
    <row r="9367" spans="3:7" x14ac:dyDescent="0.2">
      <c r="C9367" s="293"/>
      <c r="D9367" s="280"/>
      <c r="E9367" s="280"/>
      <c r="F9367" s="280"/>
      <c r="G9367" s="293"/>
    </row>
    <row r="9368" spans="3:7" x14ac:dyDescent="0.2">
      <c r="C9368" s="293"/>
      <c r="D9368" s="280"/>
      <c r="E9368" s="280"/>
      <c r="F9368" s="280"/>
      <c r="G9368" s="293"/>
    </row>
    <row r="9369" spans="3:7" x14ac:dyDescent="0.2">
      <c r="C9369" s="293"/>
      <c r="D9369" s="280"/>
      <c r="E9369" s="280"/>
      <c r="F9369" s="280"/>
      <c r="G9369" s="293"/>
    </row>
    <row r="9370" spans="3:7" x14ac:dyDescent="0.2">
      <c r="C9370" s="293"/>
      <c r="D9370" s="280"/>
      <c r="E9370" s="280"/>
      <c r="F9370" s="280"/>
      <c r="G9370" s="293"/>
    </row>
    <row r="9371" spans="3:7" x14ac:dyDescent="0.2">
      <c r="C9371" s="293"/>
      <c r="D9371" s="280"/>
      <c r="E9371" s="280"/>
      <c r="F9371" s="280"/>
      <c r="G9371" s="293"/>
    </row>
    <row r="9372" spans="3:7" x14ac:dyDescent="0.2">
      <c r="C9372" s="293"/>
      <c r="D9372" s="280"/>
      <c r="E9372" s="280"/>
      <c r="F9372" s="280"/>
      <c r="G9372" s="293"/>
    </row>
    <row r="9373" spans="3:7" x14ac:dyDescent="0.2">
      <c r="C9373" s="293"/>
      <c r="D9373" s="280"/>
      <c r="E9373" s="280"/>
      <c r="F9373" s="280"/>
      <c r="G9373" s="293"/>
    </row>
    <row r="9374" spans="3:7" x14ac:dyDescent="0.2">
      <c r="C9374" s="293"/>
      <c r="D9374" s="280"/>
      <c r="E9374" s="280"/>
      <c r="F9374" s="280"/>
      <c r="G9374" s="293"/>
    </row>
    <row r="9375" spans="3:7" x14ac:dyDescent="0.2">
      <c r="C9375" s="293"/>
      <c r="D9375" s="280"/>
      <c r="E9375" s="280"/>
      <c r="F9375" s="280"/>
      <c r="G9375" s="293"/>
    </row>
    <row r="9376" spans="3:7" x14ac:dyDescent="0.2">
      <c r="C9376" s="293"/>
      <c r="D9376" s="280"/>
      <c r="E9376" s="280"/>
      <c r="F9376" s="280"/>
      <c r="G9376" s="293"/>
    </row>
    <row r="9377" spans="3:7" x14ac:dyDescent="0.2">
      <c r="C9377" s="293"/>
      <c r="D9377" s="280"/>
      <c r="E9377" s="280"/>
      <c r="F9377" s="280"/>
      <c r="G9377" s="293"/>
    </row>
    <row r="9378" spans="3:7" x14ac:dyDescent="0.2">
      <c r="C9378" s="293"/>
      <c r="D9378" s="280"/>
      <c r="E9378" s="280"/>
      <c r="F9378" s="280"/>
      <c r="G9378" s="293"/>
    </row>
    <row r="9379" spans="3:7" x14ac:dyDescent="0.2">
      <c r="C9379" s="293"/>
      <c r="D9379" s="280"/>
      <c r="E9379" s="280"/>
      <c r="F9379" s="280"/>
      <c r="G9379" s="293"/>
    </row>
    <row r="9380" spans="3:7" x14ac:dyDescent="0.2">
      <c r="C9380" s="293"/>
      <c r="D9380" s="280"/>
      <c r="E9380" s="280"/>
      <c r="F9380" s="280"/>
      <c r="G9380" s="293"/>
    </row>
    <row r="9381" spans="3:7" x14ac:dyDescent="0.2">
      <c r="C9381" s="293"/>
      <c r="D9381" s="280"/>
      <c r="E9381" s="280"/>
      <c r="F9381" s="280"/>
      <c r="G9381" s="293"/>
    </row>
    <row r="9382" spans="3:7" x14ac:dyDescent="0.2">
      <c r="C9382" s="293"/>
      <c r="D9382" s="280"/>
      <c r="E9382" s="280"/>
      <c r="F9382" s="280"/>
      <c r="G9382" s="293"/>
    </row>
    <row r="9383" spans="3:7" x14ac:dyDescent="0.2">
      <c r="C9383" s="293"/>
      <c r="D9383" s="280"/>
      <c r="E9383" s="280"/>
      <c r="F9383" s="280"/>
      <c r="G9383" s="293"/>
    </row>
    <row r="9384" spans="3:7" x14ac:dyDescent="0.2">
      <c r="C9384" s="293"/>
      <c r="D9384" s="280"/>
      <c r="E9384" s="280"/>
      <c r="F9384" s="280"/>
      <c r="G9384" s="293"/>
    </row>
    <row r="9385" spans="3:7" x14ac:dyDescent="0.2">
      <c r="C9385" s="293"/>
      <c r="D9385" s="280"/>
      <c r="E9385" s="280"/>
      <c r="F9385" s="280"/>
      <c r="G9385" s="293"/>
    </row>
    <row r="9386" spans="3:7" x14ac:dyDescent="0.2">
      <c r="C9386" s="293"/>
      <c r="D9386" s="280"/>
      <c r="E9386" s="280"/>
      <c r="F9386" s="280"/>
      <c r="G9386" s="293"/>
    </row>
    <row r="9387" spans="3:7" x14ac:dyDescent="0.2">
      <c r="C9387" s="293"/>
      <c r="D9387" s="280"/>
      <c r="E9387" s="280"/>
      <c r="F9387" s="280"/>
      <c r="G9387" s="293"/>
    </row>
    <row r="9388" spans="3:7" x14ac:dyDescent="0.2">
      <c r="C9388" s="293"/>
      <c r="D9388" s="280"/>
      <c r="E9388" s="280"/>
      <c r="F9388" s="280"/>
      <c r="G9388" s="293"/>
    </row>
    <row r="9389" spans="3:7" x14ac:dyDescent="0.2">
      <c r="C9389" s="293"/>
      <c r="D9389" s="280"/>
      <c r="E9389" s="280"/>
      <c r="F9389" s="280"/>
      <c r="G9389" s="293"/>
    </row>
    <row r="9390" spans="3:7" x14ac:dyDescent="0.2">
      <c r="C9390" s="293"/>
      <c r="D9390" s="280"/>
      <c r="E9390" s="280"/>
      <c r="F9390" s="280"/>
      <c r="G9390" s="293"/>
    </row>
    <row r="9391" spans="3:7" x14ac:dyDescent="0.2">
      <c r="C9391" s="293"/>
      <c r="D9391" s="280"/>
      <c r="E9391" s="280"/>
      <c r="F9391" s="280"/>
      <c r="G9391" s="293"/>
    </row>
    <row r="9392" spans="3:7" x14ac:dyDescent="0.2">
      <c r="C9392" s="293"/>
      <c r="D9392" s="280"/>
      <c r="E9392" s="280"/>
      <c r="F9392" s="280"/>
      <c r="G9392" s="293"/>
    </row>
    <row r="9393" spans="3:7" x14ac:dyDescent="0.2">
      <c r="C9393" s="293"/>
      <c r="D9393" s="280"/>
      <c r="E9393" s="280"/>
      <c r="F9393" s="280"/>
      <c r="G9393" s="293"/>
    </row>
    <row r="9394" spans="3:7" x14ac:dyDescent="0.2">
      <c r="C9394" s="293"/>
      <c r="D9394" s="280"/>
      <c r="E9394" s="280"/>
      <c r="F9394" s="280"/>
      <c r="G9394" s="293"/>
    </row>
    <row r="9395" spans="3:7" x14ac:dyDescent="0.2">
      <c r="C9395" s="293"/>
      <c r="D9395" s="280"/>
      <c r="E9395" s="280"/>
      <c r="F9395" s="280"/>
      <c r="G9395" s="293"/>
    </row>
    <row r="9396" spans="3:7" x14ac:dyDescent="0.2">
      <c r="C9396" s="293"/>
      <c r="D9396" s="280"/>
      <c r="E9396" s="280"/>
      <c r="F9396" s="280"/>
      <c r="G9396" s="293"/>
    </row>
    <row r="9397" spans="3:7" x14ac:dyDescent="0.2">
      <c r="C9397" s="293"/>
      <c r="D9397" s="280"/>
      <c r="E9397" s="280"/>
      <c r="F9397" s="280"/>
      <c r="G9397" s="293"/>
    </row>
    <row r="9398" spans="3:7" x14ac:dyDescent="0.2">
      <c r="C9398" s="293"/>
      <c r="D9398" s="280"/>
      <c r="E9398" s="280"/>
      <c r="F9398" s="280"/>
      <c r="G9398" s="293"/>
    </row>
    <row r="9399" spans="3:7" x14ac:dyDescent="0.2">
      <c r="C9399" s="293"/>
      <c r="D9399" s="280"/>
      <c r="E9399" s="280"/>
      <c r="F9399" s="280"/>
      <c r="G9399" s="293"/>
    </row>
    <row r="9400" spans="3:7" x14ac:dyDescent="0.2">
      <c r="C9400" s="293"/>
      <c r="D9400" s="280"/>
      <c r="E9400" s="280"/>
      <c r="F9400" s="280"/>
      <c r="G9400" s="293"/>
    </row>
    <row r="9401" spans="3:7" x14ac:dyDescent="0.2">
      <c r="C9401" s="293"/>
      <c r="D9401" s="280"/>
      <c r="E9401" s="280"/>
      <c r="F9401" s="280"/>
      <c r="G9401" s="293"/>
    </row>
    <row r="9402" spans="3:7" x14ac:dyDescent="0.2">
      <c r="C9402" s="293"/>
      <c r="D9402" s="280"/>
      <c r="E9402" s="280"/>
      <c r="F9402" s="280"/>
      <c r="G9402" s="293"/>
    </row>
    <row r="9403" spans="3:7" x14ac:dyDescent="0.2">
      <c r="C9403" s="293"/>
      <c r="D9403" s="280"/>
      <c r="E9403" s="280"/>
      <c r="F9403" s="280"/>
      <c r="G9403" s="293"/>
    </row>
    <row r="9404" spans="3:7" x14ac:dyDescent="0.2">
      <c r="C9404" s="293"/>
      <c r="D9404" s="280"/>
      <c r="E9404" s="280"/>
      <c r="F9404" s="280"/>
      <c r="G9404" s="293"/>
    </row>
    <row r="9405" spans="3:7" x14ac:dyDescent="0.2">
      <c r="C9405" s="293"/>
      <c r="D9405" s="280"/>
      <c r="E9405" s="280"/>
      <c r="F9405" s="280"/>
      <c r="G9405" s="293"/>
    </row>
    <row r="9406" spans="3:7" x14ac:dyDescent="0.2">
      <c r="C9406" s="293"/>
      <c r="D9406" s="280"/>
      <c r="E9406" s="280"/>
      <c r="F9406" s="280"/>
      <c r="G9406" s="293"/>
    </row>
    <row r="9407" spans="3:7" x14ac:dyDescent="0.2">
      <c r="C9407" s="293"/>
      <c r="D9407" s="280"/>
      <c r="E9407" s="280"/>
      <c r="F9407" s="280"/>
      <c r="G9407" s="293"/>
    </row>
    <row r="9408" spans="3:7" x14ac:dyDescent="0.2">
      <c r="C9408" s="293"/>
      <c r="D9408" s="280"/>
      <c r="E9408" s="280"/>
      <c r="F9408" s="280"/>
      <c r="G9408" s="293"/>
    </row>
    <row r="9409" spans="3:7" x14ac:dyDescent="0.2">
      <c r="C9409" s="293"/>
      <c r="D9409" s="280"/>
      <c r="E9409" s="280"/>
      <c r="F9409" s="280"/>
      <c r="G9409" s="293"/>
    </row>
    <row r="9410" spans="3:7" x14ac:dyDescent="0.2">
      <c r="C9410" s="293"/>
      <c r="D9410" s="280"/>
      <c r="E9410" s="280"/>
      <c r="F9410" s="280"/>
      <c r="G9410" s="293"/>
    </row>
    <row r="9411" spans="3:7" x14ac:dyDescent="0.2">
      <c r="C9411" s="293"/>
      <c r="D9411" s="280"/>
      <c r="E9411" s="280"/>
      <c r="F9411" s="280"/>
      <c r="G9411" s="293"/>
    </row>
    <row r="9412" spans="3:7" x14ac:dyDescent="0.2">
      <c r="C9412" s="293"/>
      <c r="D9412" s="280"/>
      <c r="E9412" s="280"/>
      <c r="F9412" s="280"/>
      <c r="G9412" s="293"/>
    </row>
    <row r="9413" spans="3:7" x14ac:dyDescent="0.2">
      <c r="C9413" s="293"/>
      <c r="D9413" s="280"/>
      <c r="E9413" s="280"/>
      <c r="F9413" s="280"/>
      <c r="G9413" s="293"/>
    </row>
    <row r="9414" spans="3:7" x14ac:dyDescent="0.2">
      <c r="C9414" s="293"/>
      <c r="D9414" s="280"/>
      <c r="E9414" s="280"/>
      <c r="F9414" s="280"/>
      <c r="G9414" s="293"/>
    </row>
    <row r="9415" spans="3:7" x14ac:dyDescent="0.2">
      <c r="C9415" s="293"/>
      <c r="D9415" s="280"/>
      <c r="E9415" s="280"/>
      <c r="F9415" s="280"/>
      <c r="G9415" s="293"/>
    </row>
    <row r="9416" spans="3:7" x14ac:dyDescent="0.2">
      <c r="C9416" s="293"/>
      <c r="D9416" s="280"/>
      <c r="E9416" s="280"/>
      <c r="F9416" s="280"/>
      <c r="G9416" s="293"/>
    </row>
    <row r="9417" spans="3:7" x14ac:dyDescent="0.2">
      <c r="C9417" s="293"/>
      <c r="D9417" s="280"/>
      <c r="E9417" s="280"/>
      <c r="F9417" s="280"/>
      <c r="G9417" s="293"/>
    </row>
    <row r="9418" spans="3:7" x14ac:dyDescent="0.2">
      <c r="C9418" s="293"/>
      <c r="D9418" s="280"/>
      <c r="E9418" s="280"/>
      <c r="F9418" s="280"/>
      <c r="G9418" s="293"/>
    </row>
    <row r="9419" spans="3:7" x14ac:dyDescent="0.2">
      <c r="C9419" s="293"/>
      <c r="D9419" s="280"/>
      <c r="E9419" s="280"/>
      <c r="F9419" s="280"/>
      <c r="G9419" s="293"/>
    </row>
    <row r="9420" spans="3:7" x14ac:dyDescent="0.2">
      <c r="C9420" s="293"/>
      <c r="D9420" s="280"/>
      <c r="E9420" s="280"/>
      <c r="F9420" s="280"/>
      <c r="G9420" s="293"/>
    </row>
    <row r="9421" spans="3:7" x14ac:dyDescent="0.2">
      <c r="C9421" s="293"/>
      <c r="D9421" s="280"/>
      <c r="E9421" s="280"/>
      <c r="F9421" s="280"/>
      <c r="G9421" s="293"/>
    </row>
    <row r="9422" spans="3:7" x14ac:dyDescent="0.2">
      <c r="C9422" s="293"/>
      <c r="D9422" s="280"/>
      <c r="E9422" s="280"/>
      <c r="F9422" s="280"/>
      <c r="G9422" s="293"/>
    </row>
    <row r="9423" spans="3:7" x14ac:dyDescent="0.2">
      <c r="C9423" s="293"/>
      <c r="D9423" s="280"/>
      <c r="E9423" s="280"/>
      <c r="F9423" s="280"/>
      <c r="G9423" s="293"/>
    </row>
    <row r="9424" spans="3:7" x14ac:dyDescent="0.2">
      <c r="C9424" s="293"/>
      <c r="D9424" s="280"/>
      <c r="E9424" s="280"/>
      <c r="F9424" s="280"/>
      <c r="G9424" s="293"/>
    </row>
    <row r="9425" spans="3:7" x14ac:dyDescent="0.2">
      <c r="C9425" s="293"/>
      <c r="D9425" s="280"/>
      <c r="E9425" s="280"/>
      <c r="F9425" s="280"/>
      <c r="G9425" s="293"/>
    </row>
    <row r="9426" spans="3:7" x14ac:dyDescent="0.2">
      <c r="C9426" s="293"/>
      <c r="D9426" s="280"/>
      <c r="E9426" s="280"/>
      <c r="F9426" s="280"/>
      <c r="G9426" s="293"/>
    </row>
    <row r="9427" spans="3:7" x14ac:dyDescent="0.2">
      <c r="C9427" s="293"/>
      <c r="D9427" s="280"/>
      <c r="E9427" s="280"/>
      <c r="F9427" s="280"/>
      <c r="G9427" s="293"/>
    </row>
    <row r="9428" spans="3:7" x14ac:dyDescent="0.2">
      <c r="C9428" s="293"/>
      <c r="D9428" s="280"/>
      <c r="E9428" s="280"/>
      <c r="F9428" s="280"/>
      <c r="G9428" s="293"/>
    </row>
    <row r="9429" spans="3:7" x14ac:dyDescent="0.2">
      <c r="C9429" s="293"/>
      <c r="D9429" s="280"/>
      <c r="E9429" s="280"/>
      <c r="F9429" s="280"/>
      <c r="G9429" s="293"/>
    </row>
    <row r="9430" spans="3:7" x14ac:dyDescent="0.2">
      <c r="C9430" s="293"/>
      <c r="D9430" s="280"/>
      <c r="E9430" s="280"/>
      <c r="F9430" s="280"/>
      <c r="G9430" s="293"/>
    </row>
    <row r="9431" spans="3:7" x14ac:dyDescent="0.2">
      <c r="C9431" s="293"/>
      <c r="D9431" s="280"/>
      <c r="E9431" s="280"/>
      <c r="F9431" s="280"/>
      <c r="G9431" s="293"/>
    </row>
    <row r="9432" spans="3:7" x14ac:dyDescent="0.2">
      <c r="C9432" s="293"/>
      <c r="D9432" s="280"/>
      <c r="E9432" s="280"/>
      <c r="F9432" s="280"/>
      <c r="G9432" s="293"/>
    </row>
    <row r="9433" spans="3:7" x14ac:dyDescent="0.2">
      <c r="C9433" s="293"/>
      <c r="D9433" s="280"/>
      <c r="E9433" s="280"/>
      <c r="F9433" s="280"/>
      <c r="G9433" s="293"/>
    </row>
    <row r="9434" spans="3:7" x14ac:dyDescent="0.2">
      <c r="C9434" s="293"/>
      <c r="D9434" s="280"/>
      <c r="E9434" s="280"/>
      <c r="F9434" s="280"/>
      <c r="G9434" s="293"/>
    </row>
    <row r="9435" spans="3:7" x14ac:dyDescent="0.2">
      <c r="C9435" s="293"/>
      <c r="D9435" s="280"/>
      <c r="E9435" s="280"/>
      <c r="F9435" s="280"/>
      <c r="G9435" s="293"/>
    </row>
    <row r="9436" spans="3:7" x14ac:dyDescent="0.2">
      <c r="C9436" s="293"/>
      <c r="D9436" s="280"/>
      <c r="E9436" s="280"/>
      <c r="F9436" s="280"/>
      <c r="G9436" s="293"/>
    </row>
    <row r="9437" spans="3:7" x14ac:dyDescent="0.2">
      <c r="C9437" s="293"/>
      <c r="D9437" s="280"/>
      <c r="E9437" s="280"/>
      <c r="F9437" s="280"/>
      <c r="G9437" s="293"/>
    </row>
    <row r="9438" spans="3:7" x14ac:dyDescent="0.2">
      <c r="C9438" s="293"/>
      <c r="D9438" s="280"/>
      <c r="E9438" s="280"/>
      <c r="F9438" s="280"/>
      <c r="G9438" s="293"/>
    </row>
    <row r="9439" spans="3:7" x14ac:dyDescent="0.2">
      <c r="C9439" s="293"/>
      <c r="D9439" s="280"/>
      <c r="E9439" s="280"/>
      <c r="F9439" s="280"/>
      <c r="G9439" s="293"/>
    </row>
    <row r="9440" spans="3:7" x14ac:dyDescent="0.2">
      <c r="C9440" s="293"/>
      <c r="D9440" s="280"/>
      <c r="E9440" s="280"/>
      <c r="F9440" s="280"/>
      <c r="G9440" s="293"/>
    </row>
    <row r="9441" spans="3:7" x14ac:dyDescent="0.2">
      <c r="C9441" s="293"/>
      <c r="D9441" s="280"/>
      <c r="E9441" s="280"/>
      <c r="F9441" s="280"/>
      <c r="G9441" s="293"/>
    </row>
    <row r="9442" spans="3:7" x14ac:dyDescent="0.2">
      <c r="C9442" s="293"/>
      <c r="D9442" s="280"/>
      <c r="E9442" s="280"/>
      <c r="F9442" s="280"/>
      <c r="G9442" s="293"/>
    </row>
    <row r="9443" spans="3:7" x14ac:dyDescent="0.2">
      <c r="C9443" s="293"/>
      <c r="D9443" s="280"/>
      <c r="E9443" s="280"/>
      <c r="F9443" s="280"/>
      <c r="G9443" s="293"/>
    </row>
    <row r="9444" spans="3:7" x14ac:dyDescent="0.2">
      <c r="C9444" s="293"/>
      <c r="D9444" s="280"/>
      <c r="E9444" s="280"/>
      <c r="F9444" s="280"/>
      <c r="G9444" s="293"/>
    </row>
    <row r="9445" spans="3:7" x14ac:dyDescent="0.2">
      <c r="C9445" s="293"/>
      <c r="D9445" s="280"/>
      <c r="E9445" s="280"/>
      <c r="F9445" s="280"/>
      <c r="G9445" s="293"/>
    </row>
    <row r="9446" spans="3:7" x14ac:dyDescent="0.2">
      <c r="C9446" s="293"/>
      <c r="D9446" s="280"/>
      <c r="E9446" s="280"/>
      <c r="F9446" s="280"/>
      <c r="G9446" s="293"/>
    </row>
    <row r="9447" spans="3:7" x14ac:dyDescent="0.2">
      <c r="C9447" s="293"/>
      <c r="D9447" s="280"/>
      <c r="E9447" s="280"/>
      <c r="F9447" s="280"/>
      <c r="G9447" s="293"/>
    </row>
    <row r="9448" spans="3:7" x14ac:dyDescent="0.2">
      <c r="C9448" s="293"/>
      <c r="D9448" s="280"/>
      <c r="E9448" s="280"/>
      <c r="F9448" s="280"/>
      <c r="G9448" s="293"/>
    </row>
    <row r="9449" spans="3:7" x14ac:dyDescent="0.2">
      <c r="C9449" s="293"/>
      <c r="D9449" s="280"/>
      <c r="E9449" s="280"/>
      <c r="F9449" s="280"/>
      <c r="G9449" s="293"/>
    </row>
    <row r="9450" spans="3:7" x14ac:dyDescent="0.2">
      <c r="C9450" s="293"/>
      <c r="D9450" s="280"/>
      <c r="E9450" s="280"/>
      <c r="F9450" s="280"/>
      <c r="G9450" s="293"/>
    </row>
    <row r="9451" spans="3:7" x14ac:dyDescent="0.2">
      <c r="C9451" s="293"/>
      <c r="D9451" s="280"/>
      <c r="E9451" s="280"/>
      <c r="F9451" s="280"/>
      <c r="G9451" s="293"/>
    </row>
    <row r="9452" spans="3:7" x14ac:dyDescent="0.2">
      <c r="C9452" s="293"/>
      <c r="D9452" s="280"/>
      <c r="E9452" s="280"/>
      <c r="F9452" s="280"/>
      <c r="G9452" s="293"/>
    </row>
    <row r="9453" spans="3:7" x14ac:dyDescent="0.2">
      <c r="C9453" s="293"/>
      <c r="D9453" s="280"/>
      <c r="E9453" s="280"/>
      <c r="F9453" s="280"/>
      <c r="G9453" s="293"/>
    </row>
    <row r="9454" spans="3:7" x14ac:dyDescent="0.2">
      <c r="C9454" s="293"/>
      <c r="D9454" s="280"/>
      <c r="E9454" s="280"/>
      <c r="F9454" s="280"/>
      <c r="G9454" s="293"/>
    </row>
    <row r="9455" spans="3:7" x14ac:dyDescent="0.2">
      <c r="C9455" s="293"/>
      <c r="D9455" s="280"/>
      <c r="E9455" s="280"/>
      <c r="F9455" s="280"/>
      <c r="G9455" s="293"/>
    </row>
    <row r="9456" spans="3:7" x14ac:dyDescent="0.2">
      <c r="C9456" s="293"/>
      <c r="D9456" s="280"/>
      <c r="E9456" s="280"/>
      <c r="F9456" s="280"/>
      <c r="G9456" s="293"/>
    </row>
    <row r="9457" spans="3:7" x14ac:dyDescent="0.2">
      <c r="C9457" s="293"/>
      <c r="D9457" s="280"/>
      <c r="E9457" s="280"/>
      <c r="F9457" s="280"/>
      <c r="G9457" s="293"/>
    </row>
    <row r="9458" spans="3:7" x14ac:dyDescent="0.2">
      <c r="C9458" s="293"/>
      <c r="D9458" s="280"/>
      <c r="E9458" s="280"/>
      <c r="F9458" s="280"/>
      <c r="G9458" s="293"/>
    </row>
    <row r="9459" spans="3:7" x14ac:dyDescent="0.2">
      <c r="C9459" s="293"/>
      <c r="D9459" s="280"/>
      <c r="E9459" s="280"/>
      <c r="F9459" s="280"/>
      <c r="G9459" s="293"/>
    </row>
    <row r="9460" spans="3:7" x14ac:dyDescent="0.2">
      <c r="C9460" s="293"/>
      <c r="D9460" s="280"/>
      <c r="E9460" s="280"/>
      <c r="F9460" s="280"/>
      <c r="G9460" s="293"/>
    </row>
    <row r="9461" spans="3:7" x14ac:dyDescent="0.2">
      <c r="C9461" s="293"/>
      <c r="D9461" s="280"/>
      <c r="E9461" s="280"/>
      <c r="F9461" s="280"/>
      <c r="G9461" s="293"/>
    </row>
    <row r="9462" spans="3:7" x14ac:dyDescent="0.2">
      <c r="C9462" s="293"/>
      <c r="D9462" s="280"/>
      <c r="E9462" s="280"/>
      <c r="F9462" s="280"/>
      <c r="G9462" s="293"/>
    </row>
    <row r="9463" spans="3:7" x14ac:dyDescent="0.2">
      <c r="C9463" s="293"/>
      <c r="D9463" s="280"/>
      <c r="E9463" s="280"/>
      <c r="F9463" s="280"/>
      <c r="G9463" s="293"/>
    </row>
    <row r="9464" spans="3:7" x14ac:dyDescent="0.2">
      <c r="C9464" s="293"/>
      <c r="D9464" s="280"/>
      <c r="E9464" s="280"/>
      <c r="F9464" s="280"/>
      <c r="G9464" s="293"/>
    </row>
    <row r="9465" spans="3:7" x14ac:dyDescent="0.2">
      <c r="C9465" s="293"/>
      <c r="D9465" s="280"/>
      <c r="E9465" s="280"/>
      <c r="F9465" s="280"/>
      <c r="G9465" s="293"/>
    </row>
    <row r="9466" spans="3:7" x14ac:dyDescent="0.2">
      <c r="C9466" s="293"/>
      <c r="D9466" s="280"/>
      <c r="E9466" s="280"/>
      <c r="F9466" s="280"/>
      <c r="G9466" s="293"/>
    </row>
    <row r="9467" spans="3:7" x14ac:dyDescent="0.2">
      <c r="C9467" s="293"/>
      <c r="D9467" s="280"/>
      <c r="E9467" s="280"/>
      <c r="F9467" s="280"/>
      <c r="G9467" s="293"/>
    </row>
    <row r="9468" spans="3:7" x14ac:dyDescent="0.2">
      <c r="C9468" s="293"/>
      <c r="D9468" s="280"/>
      <c r="E9468" s="280"/>
      <c r="F9468" s="280"/>
      <c r="G9468" s="293"/>
    </row>
    <row r="9469" spans="3:7" x14ac:dyDescent="0.2">
      <c r="C9469" s="293"/>
      <c r="D9469" s="280"/>
      <c r="E9469" s="280"/>
      <c r="F9469" s="280"/>
      <c r="G9469" s="293"/>
    </row>
    <row r="9470" spans="3:7" x14ac:dyDescent="0.2">
      <c r="C9470" s="293"/>
      <c r="D9470" s="280"/>
      <c r="E9470" s="280"/>
      <c r="F9470" s="280"/>
      <c r="G9470" s="293"/>
    </row>
    <row r="9471" spans="3:7" x14ac:dyDescent="0.2">
      <c r="C9471" s="293"/>
      <c r="D9471" s="280"/>
      <c r="E9471" s="280"/>
      <c r="F9471" s="280"/>
      <c r="G9471" s="293"/>
    </row>
    <row r="9472" spans="3:7" x14ac:dyDescent="0.2">
      <c r="C9472" s="293"/>
      <c r="D9472" s="280"/>
      <c r="E9472" s="280"/>
      <c r="F9472" s="280"/>
      <c r="G9472" s="293"/>
    </row>
    <row r="9473" spans="3:7" x14ac:dyDescent="0.2">
      <c r="C9473" s="293"/>
      <c r="D9473" s="280"/>
      <c r="E9473" s="280"/>
      <c r="F9473" s="280"/>
      <c r="G9473" s="293"/>
    </row>
    <row r="9474" spans="3:7" x14ac:dyDescent="0.2">
      <c r="C9474" s="293"/>
      <c r="D9474" s="280"/>
      <c r="E9474" s="280"/>
      <c r="F9474" s="280"/>
      <c r="G9474" s="293"/>
    </row>
    <row r="9475" spans="3:7" x14ac:dyDescent="0.2">
      <c r="C9475" s="293"/>
      <c r="D9475" s="280"/>
      <c r="E9475" s="280"/>
      <c r="F9475" s="280"/>
      <c r="G9475" s="293"/>
    </row>
    <row r="9476" spans="3:7" x14ac:dyDescent="0.2">
      <c r="C9476" s="293"/>
      <c r="D9476" s="280"/>
      <c r="E9476" s="280"/>
      <c r="F9476" s="280"/>
      <c r="G9476" s="293"/>
    </row>
    <row r="9477" spans="3:7" x14ac:dyDescent="0.2">
      <c r="C9477" s="293"/>
      <c r="D9477" s="280"/>
      <c r="E9477" s="280"/>
      <c r="F9477" s="280"/>
      <c r="G9477" s="293"/>
    </row>
    <row r="9478" spans="3:7" x14ac:dyDescent="0.2">
      <c r="C9478" s="293"/>
      <c r="D9478" s="280"/>
      <c r="E9478" s="280"/>
      <c r="F9478" s="280"/>
      <c r="G9478" s="293"/>
    </row>
    <row r="9479" spans="3:7" x14ac:dyDescent="0.2">
      <c r="C9479" s="293"/>
      <c r="D9479" s="280"/>
      <c r="E9479" s="280"/>
      <c r="F9479" s="280"/>
      <c r="G9479" s="293"/>
    </row>
    <row r="9480" spans="3:7" x14ac:dyDescent="0.2">
      <c r="C9480" s="293"/>
      <c r="D9480" s="280"/>
      <c r="E9480" s="280"/>
      <c r="F9480" s="280"/>
      <c r="G9480" s="293"/>
    </row>
    <row r="9481" spans="3:7" x14ac:dyDescent="0.2">
      <c r="C9481" s="293"/>
      <c r="D9481" s="280"/>
      <c r="E9481" s="280"/>
      <c r="F9481" s="280"/>
      <c r="G9481" s="293"/>
    </row>
    <row r="9482" spans="3:7" x14ac:dyDescent="0.2">
      <c r="C9482" s="293"/>
      <c r="D9482" s="280"/>
      <c r="E9482" s="280"/>
      <c r="F9482" s="280"/>
      <c r="G9482" s="293"/>
    </row>
    <row r="9483" spans="3:7" x14ac:dyDescent="0.2">
      <c r="C9483" s="293"/>
      <c r="D9483" s="280"/>
      <c r="E9483" s="280"/>
      <c r="F9483" s="280"/>
      <c r="G9483" s="293"/>
    </row>
    <row r="9484" spans="3:7" x14ac:dyDescent="0.2">
      <c r="C9484" s="293"/>
      <c r="D9484" s="280"/>
      <c r="E9484" s="280"/>
      <c r="F9484" s="280"/>
      <c r="G9484" s="293"/>
    </row>
    <row r="9485" spans="3:7" x14ac:dyDescent="0.2">
      <c r="C9485" s="293"/>
      <c r="D9485" s="280"/>
      <c r="E9485" s="280"/>
      <c r="F9485" s="280"/>
      <c r="G9485" s="293"/>
    </row>
    <row r="9486" spans="3:7" x14ac:dyDescent="0.2">
      <c r="C9486" s="293"/>
      <c r="D9486" s="280"/>
      <c r="E9486" s="280"/>
      <c r="F9486" s="280"/>
      <c r="G9486" s="293"/>
    </row>
    <row r="9487" spans="3:7" x14ac:dyDescent="0.2">
      <c r="C9487" s="293"/>
      <c r="D9487" s="280"/>
      <c r="E9487" s="280"/>
      <c r="F9487" s="280"/>
      <c r="G9487" s="293"/>
    </row>
    <row r="9488" spans="3:7" x14ac:dyDescent="0.2">
      <c r="C9488" s="293"/>
      <c r="D9488" s="280"/>
      <c r="E9488" s="280"/>
      <c r="F9488" s="280"/>
      <c r="G9488" s="293"/>
    </row>
    <row r="9489" spans="3:7" x14ac:dyDescent="0.2">
      <c r="C9489" s="293"/>
      <c r="D9489" s="280"/>
      <c r="E9489" s="280"/>
      <c r="F9489" s="280"/>
      <c r="G9489" s="293"/>
    </row>
    <row r="9490" spans="3:7" x14ac:dyDescent="0.2">
      <c r="C9490" s="293"/>
      <c r="D9490" s="280"/>
      <c r="E9490" s="280"/>
      <c r="F9490" s="280"/>
      <c r="G9490" s="293"/>
    </row>
    <row r="9491" spans="3:7" x14ac:dyDescent="0.2">
      <c r="C9491" s="293"/>
      <c r="D9491" s="280"/>
      <c r="E9491" s="280"/>
      <c r="F9491" s="280"/>
      <c r="G9491" s="293"/>
    </row>
    <row r="9492" spans="3:7" x14ac:dyDescent="0.2">
      <c r="C9492" s="293"/>
      <c r="D9492" s="280"/>
      <c r="E9492" s="280"/>
      <c r="F9492" s="280"/>
      <c r="G9492" s="293"/>
    </row>
    <row r="9493" spans="3:7" x14ac:dyDescent="0.2">
      <c r="C9493" s="293"/>
      <c r="D9493" s="280"/>
      <c r="E9493" s="280"/>
      <c r="F9493" s="280"/>
      <c r="G9493" s="293"/>
    </row>
    <row r="9494" spans="3:7" x14ac:dyDescent="0.2">
      <c r="C9494" s="293"/>
      <c r="D9494" s="280"/>
      <c r="E9494" s="280"/>
      <c r="F9494" s="280"/>
      <c r="G9494" s="293"/>
    </row>
    <row r="9495" spans="3:7" x14ac:dyDescent="0.2">
      <c r="C9495" s="293"/>
      <c r="D9495" s="280"/>
      <c r="E9495" s="280"/>
      <c r="F9495" s="280"/>
      <c r="G9495" s="293"/>
    </row>
    <row r="9496" spans="3:7" x14ac:dyDescent="0.2">
      <c r="C9496" s="293"/>
      <c r="D9496" s="280"/>
      <c r="E9496" s="280"/>
      <c r="F9496" s="280"/>
      <c r="G9496" s="293"/>
    </row>
    <row r="9497" spans="3:7" x14ac:dyDescent="0.2">
      <c r="C9497" s="293"/>
      <c r="D9497" s="280"/>
      <c r="E9497" s="280"/>
      <c r="F9497" s="280"/>
      <c r="G9497" s="293"/>
    </row>
    <row r="9498" spans="3:7" x14ac:dyDescent="0.2">
      <c r="C9498" s="293"/>
      <c r="D9498" s="280"/>
      <c r="E9498" s="280"/>
      <c r="F9498" s="280"/>
      <c r="G9498" s="293"/>
    </row>
    <row r="9499" spans="3:7" x14ac:dyDescent="0.2">
      <c r="C9499" s="293"/>
      <c r="D9499" s="280"/>
      <c r="E9499" s="280"/>
      <c r="F9499" s="280"/>
      <c r="G9499" s="293"/>
    </row>
    <row r="9500" spans="3:7" x14ac:dyDescent="0.2">
      <c r="C9500" s="293"/>
      <c r="D9500" s="280"/>
      <c r="E9500" s="280"/>
      <c r="F9500" s="280"/>
      <c r="G9500" s="293"/>
    </row>
    <row r="9501" spans="3:7" x14ac:dyDescent="0.2">
      <c r="C9501" s="293"/>
      <c r="D9501" s="280"/>
      <c r="E9501" s="280"/>
      <c r="F9501" s="280"/>
      <c r="G9501" s="293"/>
    </row>
    <row r="9502" spans="3:7" x14ac:dyDescent="0.2">
      <c r="C9502" s="293"/>
      <c r="D9502" s="280"/>
      <c r="E9502" s="280"/>
      <c r="F9502" s="280"/>
      <c r="G9502" s="293"/>
    </row>
    <row r="9503" spans="3:7" x14ac:dyDescent="0.2">
      <c r="C9503" s="293"/>
      <c r="D9503" s="280"/>
      <c r="E9503" s="280"/>
      <c r="F9503" s="280"/>
      <c r="G9503" s="293"/>
    </row>
    <row r="9504" spans="3:7" x14ac:dyDescent="0.2">
      <c r="C9504" s="293"/>
      <c r="D9504" s="280"/>
      <c r="E9504" s="280"/>
      <c r="F9504" s="280"/>
      <c r="G9504" s="293"/>
    </row>
    <row r="9505" spans="3:7" x14ac:dyDescent="0.2">
      <c r="C9505" s="293"/>
      <c r="D9505" s="280"/>
      <c r="E9505" s="280"/>
      <c r="F9505" s="280"/>
      <c r="G9505" s="293"/>
    </row>
    <row r="9506" spans="3:7" x14ac:dyDescent="0.2">
      <c r="C9506" s="293"/>
      <c r="D9506" s="280"/>
      <c r="E9506" s="280"/>
      <c r="F9506" s="280"/>
      <c r="G9506" s="293"/>
    </row>
    <row r="9507" spans="3:7" x14ac:dyDescent="0.2">
      <c r="C9507" s="293"/>
      <c r="D9507" s="280"/>
      <c r="E9507" s="280"/>
      <c r="F9507" s="280"/>
      <c r="G9507" s="293"/>
    </row>
    <row r="9508" spans="3:7" x14ac:dyDescent="0.2">
      <c r="C9508" s="293"/>
      <c r="D9508" s="280"/>
      <c r="E9508" s="280"/>
      <c r="F9508" s="280"/>
      <c r="G9508" s="293"/>
    </row>
    <row r="9509" spans="3:7" x14ac:dyDescent="0.2">
      <c r="C9509" s="293"/>
      <c r="D9509" s="280"/>
      <c r="E9509" s="280"/>
      <c r="F9509" s="280"/>
      <c r="G9509" s="293"/>
    </row>
    <row r="9510" spans="3:7" x14ac:dyDescent="0.2">
      <c r="C9510" s="293"/>
      <c r="D9510" s="280"/>
      <c r="E9510" s="280"/>
      <c r="F9510" s="280"/>
      <c r="G9510" s="293"/>
    </row>
    <row r="9511" spans="3:7" x14ac:dyDescent="0.2">
      <c r="C9511" s="293"/>
      <c r="D9511" s="280"/>
      <c r="E9511" s="280"/>
      <c r="F9511" s="280"/>
      <c r="G9511" s="293"/>
    </row>
    <row r="9512" spans="3:7" x14ac:dyDescent="0.2">
      <c r="C9512" s="293"/>
      <c r="D9512" s="280"/>
      <c r="E9512" s="280"/>
      <c r="F9512" s="280"/>
      <c r="G9512" s="293"/>
    </row>
    <row r="9513" spans="3:7" x14ac:dyDescent="0.2">
      <c r="C9513" s="293"/>
      <c r="D9513" s="280"/>
      <c r="E9513" s="280"/>
      <c r="F9513" s="280"/>
      <c r="G9513" s="293"/>
    </row>
    <row r="9514" spans="3:7" x14ac:dyDescent="0.2">
      <c r="C9514" s="293"/>
      <c r="D9514" s="280"/>
      <c r="E9514" s="280"/>
      <c r="F9514" s="280"/>
      <c r="G9514" s="293"/>
    </row>
    <row r="9515" spans="3:7" x14ac:dyDescent="0.2">
      <c r="C9515" s="293"/>
      <c r="D9515" s="280"/>
      <c r="E9515" s="280"/>
      <c r="F9515" s="280"/>
      <c r="G9515" s="293"/>
    </row>
    <row r="9516" spans="3:7" x14ac:dyDescent="0.2">
      <c r="C9516" s="293"/>
      <c r="D9516" s="280"/>
      <c r="E9516" s="280"/>
      <c r="F9516" s="280"/>
      <c r="G9516" s="293"/>
    </row>
    <row r="9517" spans="3:7" x14ac:dyDescent="0.2">
      <c r="C9517" s="293"/>
      <c r="D9517" s="280"/>
      <c r="E9517" s="280"/>
      <c r="F9517" s="280"/>
      <c r="G9517" s="293"/>
    </row>
    <row r="9518" spans="3:7" x14ac:dyDescent="0.2">
      <c r="C9518" s="293"/>
      <c r="D9518" s="280"/>
      <c r="E9518" s="280"/>
      <c r="F9518" s="280"/>
      <c r="G9518" s="293"/>
    </row>
    <row r="9519" spans="3:7" x14ac:dyDescent="0.2">
      <c r="C9519" s="293"/>
      <c r="D9519" s="280"/>
      <c r="E9519" s="280"/>
      <c r="F9519" s="280"/>
      <c r="G9519" s="293"/>
    </row>
    <row r="9520" spans="3:7" x14ac:dyDescent="0.2">
      <c r="C9520" s="293"/>
      <c r="D9520" s="280"/>
      <c r="E9520" s="280"/>
      <c r="F9520" s="280"/>
      <c r="G9520" s="293"/>
    </row>
    <row r="9521" spans="3:7" x14ac:dyDescent="0.2">
      <c r="C9521" s="293"/>
      <c r="D9521" s="280"/>
      <c r="E9521" s="280"/>
      <c r="F9521" s="280"/>
      <c r="G9521" s="293"/>
    </row>
    <row r="9522" spans="3:7" x14ac:dyDescent="0.2">
      <c r="C9522" s="293"/>
      <c r="D9522" s="280"/>
      <c r="E9522" s="280"/>
      <c r="F9522" s="280"/>
      <c r="G9522" s="293"/>
    </row>
    <row r="9523" spans="3:7" x14ac:dyDescent="0.2">
      <c r="C9523" s="293"/>
      <c r="D9523" s="280"/>
      <c r="E9523" s="280"/>
      <c r="F9523" s="280"/>
      <c r="G9523" s="293"/>
    </row>
    <row r="9524" spans="3:7" x14ac:dyDescent="0.2">
      <c r="C9524" s="293"/>
      <c r="D9524" s="280"/>
      <c r="E9524" s="280"/>
      <c r="F9524" s="280"/>
      <c r="G9524" s="293"/>
    </row>
    <row r="9525" spans="3:7" x14ac:dyDescent="0.2">
      <c r="C9525" s="293"/>
      <c r="D9525" s="280"/>
      <c r="E9525" s="280"/>
      <c r="F9525" s="280"/>
      <c r="G9525" s="293"/>
    </row>
    <row r="9526" spans="3:7" x14ac:dyDescent="0.2">
      <c r="C9526" s="293"/>
      <c r="D9526" s="280"/>
      <c r="E9526" s="280"/>
      <c r="F9526" s="280"/>
      <c r="G9526" s="293"/>
    </row>
    <row r="9527" spans="3:7" x14ac:dyDescent="0.2">
      <c r="C9527" s="293"/>
      <c r="D9527" s="280"/>
      <c r="E9527" s="280"/>
      <c r="F9527" s="280"/>
      <c r="G9527" s="293"/>
    </row>
    <row r="9528" spans="3:7" x14ac:dyDescent="0.2">
      <c r="C9528" s="293"/>
      <c r="D9528" s="280"/>
      <c r="E9528" s="280"/>
      <c r="F9528" s="280"/>
      <c r="G9528" s="293"/>
    </row>
    <row r="9529" spans="3:7" x14ac:dyDescent="0.2">
      <c r="C9529" s="293"/>
      <c r="D9529" s="280"/>
      <c r="E9529" s="280"/>
      <c r="F9529" s="280"/>
      <c r="G9529" s="293"/>
    </row>
    <row r="9530" spans="3:7" x14ac:dyDescent="0.2">
      <c r="C9530" s="293"/>
      <c r="D9530" s="280"/>
      <c r="E9530" s="280"/>
      <c r="F9530" s="280"/>
      <c r="G9530" s="293"/>
    </row>
    <row r="9531" spans="3:7" x14ac:dyDescent="0.2">
      <c r="C9531" s="293"/>
      <c r="D9531" s="280"/>
      <c r="E9531" s="280"/>
      <c r="F9531" s="280"/>
      <c r="G9531" s="293"/>
    </row>
    <row r="9532" spans="3:7" x14ac:dyDescent="0.2">
      <c r="C9532" s="293"/>
      <c r="D9532" s="280"/>
      <c r="E9532" s="280"/>
      <c r="F9532" s="280"/>
      <c r="G9532" s="293"/>
    </row>
    <row r="9533" spans="3:7" x14ac:dyDescent="0.2">
      <c r="C9533" s="293"/>
      <c r="D9533" s="280"/>
      <c r="E9533" s="280"/>
      <c r="F9533" s="280"/>
      <c r="G9533" s="293"/>
    </row>
    <row r="9534" spans="3:7" x14ac:dyDescent="0.2">
      <c r="C9534" s="293"/>
      <c r="D9534" s="280"/>
      <c r="E9534" s="280"/>
      <c r="F9534" s="280"/>
      <c r="G9534" s="293"/>
    </row>
    <row r="9535" spans="3:7" x14ac:dyDescent="0.2">
      <c r="C9535" s="293"/>
      <c r="D9535" s="280"/>
      <c r="E9535" s="280"/>
      <c r="F9535" s="280"/>
      <c r="G9535" s="293"/>
    </row>
    <row r="9536" spans="3:7" x14ac:dyDescent="0.2">
      <c r="C9536" s="293"/>
      <c r="D9536" s="280"/>
      <c r="E9536" s="280"/>
      <c r="F9536" s="280"/>
      <c r="G9536" s="293"/>
    </row>
    <row r="9537" spans="3:7" x14ac:dyDescent="0.2">
      <c r="C9537" s="293"/>
      <c r="D9537" s="280"/>
      <c r="E9537" s="280"/>
      <c r="F9537" s="280"/>
      <c r="G9537" s="293"/>
    </row>
    <row r="9538" spans="3:7" x14ac:dyDescent="0.2">
      <c r="C9538" s="293"/>
      <c r="D9538" s="280"/>
      <c r="E9538" s="280"/>
      <c r="F9538" s="280"/>
      <c r="G9538" s="293"/>
    </row>
    <row r="9539" spans="3:7" x14ac:dyDescent="0.2">
      <c r="C9539" s="293"/>
      <c r="D9539" s="280"/>
      <c r="E9539" s="280"/>
      <c r="F9539" s="280"/>
      <c r="G9539" s="293"/>
    </row>
    <row r="9540" spans="3:7" x14ac:dyDescent="0.2">
      <c r="C9540" s="293"/>
      <c r="D9540" s="280"/>
      <c r="E9540" s="280"/>
      <c r="F9540" s="280"/>
      <c r="G9540" s="293"/>
    </row>
    <row r="9541" spans="3:7" x14ac:dyDescent="0.2">
      <c r="C9541" s="293"/>
      <c r="D9541" s="280"/>
      <c r="E9541" s="280"/>
      <c r="F9541" s="280"/>
      <c r="G9541" s="293"/>
    </row>
    <row r="9542" spans="3:7" x14ac:dyDescent="0.2">
      <c r="C9542" s="293"/>
      <c r="D9542" s="280"/>
      <c r="E9542" s="280"/>
      <c r="F9542" s="280"/>
      <c r="G9542" s="293"/>
    </row>
    <row r="9543" spans="3:7" x14ac:dyDescent="0.2">
      <c r="C9543" s="293"/>
      <c r="D9543" s="280"/>
      <c r="E9543" s="280"/>
      <c r="F9543" s="280"/>
      <c r="G9543" s="293"/>
    </row>
    <row r="9544" spans="3:7" x14ac:dyDescent="0.2">
      <c r="C9544" s="293"/>
      <c r="D9544" s="280"/>
      <c r="E9544" s="280"/>
      <c r="F9544" s="280"/>
      <c r="G9544" s="293"/>
    </row>
    <row r="9545" spans="3:7" x14ac:dyDescent="0.2">
      <c r="C9545" s="293"/>
      <c r="D9545" s="280"/>
      <c r="E9545" s="280"/>
      <c r="F9545" s="280"/>
      <c r="G9545" s="293"/>
    </row>
    <row r="9546" spans="3:7" x14ac:dyDescent="0.2">
      <c r="C9546" s="293"/>
      <c r="D9546" s="280"/>
      <c r="E9546" s="280"/>
      <c r="F9546" s="280"/>
      <c r="G9546" s="293"/>
    </row>
    <row r="9547" spans="3:7" x14ac:dyDescent="0.2">
      <c r="C9547" s="293"/>
      <c r="D9547" s="280"/>
      <c r="E9547" s="280"/>
      <c r="F9547" s="280"/>
      <c r="G9547" s="293"/>
    </row>
    <row r="9548" spans="3:7" x14ac:dyDescent="0.2">
      <c r="C9548" s="293"/>
      <c r="D9548" s="280"/>
      <c r="E9548" s="280"/>
      <c r="F9548" s="280"/>
      <c r="G9548" s="293"/>
    </row>
    <row r="9549" spans="3:7" x14ac:dyDescent="0.2">
      <c r="C9549" s="293"/>
      <c r="D9549" s="280"/>
      <c r="E9549" s="280"/>
      <c r="F9549" s="280"/>
      <c r="G9549" s="293"/>
    </row>
    <row r="9550" spans="3:7" x14ac:dyDescent="0.2">
      <c r="C9550" s="293"/>
      <c r="D9550" s="280"/>
      <c r="E9550" s="280"/>
      <c r="F9550" s="280"/>
      <c r="G9550" s="293"/>
    </row>
    <row r="9551" spans="3:7" x14ac:dyDescent="0.2">
      <c r="C9551" s="293"/>
      <c r="D9551" s="280"/>
      <c r="E9551" s="280"/>
      <c r="F9551" s="280"/>
      <c r="G9551" s="293"/>
    </row>
    <row r="9552" spans="3:7" x14ac:dyDescent="0.2">
      <c r="C9552" s="293"/>
      <c r="D9552" s="280"/>
      <c r="E9552" s="280"/>
      <c r="F9552" s="280"/>
      <c r="G9552" s="293"/>
    </row>
    <row r="9553" spans="3:7" x14ac:dyDescent="0.2">
      <c r="C9553" s="293"/>
      <c r="D9553" s="280"/>
      <c r="E9553" s="280"/>
      <c r="F9553" s="280"/>
      <c r="G9553" s="293"/>
    </row>
    <row r="9554" spans="3:7" x14ac:dyDescent="0.2">
      <c r="C9554" s="293"/>
      <c r="D9554" s="280"/>
      <c r="E9554" s="280"/>
      <c r="F9554" s="280"/>
      <c r="G9554" s="293"/>
    </row>
    <row r="9555" spans="3:7" x14ac:dyDescent="0.2">
      <c r="C9555" s="293"/>
      <c r="D9555" s="280"/>
      <c r="E9555" s="280"/>
      <c r="F9555" s="280"/>
      <c r="G9555" s="293"/>
    </row>
    <row r="9556" spans="3:7" x14ac:dyDescent="0.2">
      <c r="C9556" s="293"/>
      <c r="D9556" s="280"/>
      <c r="E9556" s="280"/>
      <c r="F9556" s="280"/>
      <c r="G9556" s="293"/>
    </row>
    <row r="9557" spans="3:7" x14ac:dyDescent="0.2">
      <c r="C9557" s="293"/>
      <c r="D9557" s="280"/>
      <c r="E9557" s="280"/>
      <c r="F9557" s="280"/>
      <c r="G9557" s="293"/>
    </row>
    <row r="9558" spans="3:7" x14ac:dyDescent="0.2">
      <c r="C9558" s="293"/>
      <c r="D9558" s="280"/>
      <c r="E9558" s="280"/>
      <c r="F9558" s="280"/>
      <c r="G9558" s="293"/>
    </row>
    <row r="9559" spans="3:7" x14ac:dyDescent="0.2">
      <c r="C9559" s="293"/>
      <c r="D9559" s="280"/>
      <c r="E9559" s="280"/>
      <c r="F9559" s="280"/>
      <c r="G9559" s="293"/>
    </row>
    <row r="9560" spans="3:7" x14ac:dyDescent="0.2">
      <c r="C9560" s="293"/>
      <c r="D9560" s="280"/>
      <c r="E9560" s="280"/>
      <c r="F9560" s="280"/>
      <c r="G9560" s="293"/>
    </row>
    <row r="9561" spans="3:7" x14ac:dyDescent="0.2">
      <c r="C9561" s="293"/>
      <c r="D9561" s="280"/>
      <c r="E9561" s="280"/>
      <c r="F9561" s="280"/>
      <c r="G9561" s="293"/>
    </row>
    <row r="9562" spans="3:7" x14ac:dyDescent="0.2">
      <c r="C9562" s="293"/>
      <c r="D9562" s="280"/>
      <c r="E9562" s="280"/>
      <c r="F9562" s="280"/>
      <c r="G9562" s="293"/>
    </row>
    <row r="9563" spans="3:7" x14ac:dyDescent="0.2">
      <c r="C9563" s="293"/>
      <c r="D9563" s="280"/>
      <c r="E9563" s="280"/>
      <c r="F9563" s="280"/>
      <c r="G9563" s="293"/>
    </row>
    <row r="9564" spans="3:7" x14ac:dyDescent="0.2">
      <c r="C9564" s="293"/>
      <c r="D9564" s="280"/>
      <c r="E9564" s="280"/>
      <c r="F9564" s="280"/>
      <c r="G9564" s="293"/>
    </row>
    <row r="9565" spans="3:7" x14ac:dyDescent="0.2">
      <c r="C9565" s="293"/>
      <c r="D9565" s="280"/>
      <c r="E9565" s="280"/>
      <c r="F9565" s="280"/>
      <c r="G9565" s="293"/>
    </row>
    <row r="9566" spans="3:7" x14ac:dyDescent="0.2">
      <c r="C9566" s="293"/>
      <c r="D9566" s="280"/>
      <c r="E9566" s="280"/>
      <c r="F9566" s="280"/>
      <c r="G9566" s="293"/>
    </row>
    <row r="9567" spans="3:7" x14ac:dyDescent="0.2">
      <c r="C9567" s="293"/>
      <c r="D9567" s="280"/>
      <c r="E9567" s="280"/>
      <c r="F9567" s="280"/>
      <c r="G9567" s="293"/>
    </row>
    <row r="9568" spans="3:7" x14ac:dyDescent="0.2">
      <c r="C9568" s="293"/>
      <c r="D9568" s="280"/>
      <c r="E9568" s="280"/>
      <c r="F9568" s="280"/>
      <c r="G9568" s="293"/>
    </row>
    <row r="9569" spans="3:7" x14ac:dyDescent="0.2">
      <c r="C9569" s="293"/>
      <c r="D9569" s="280"/>
      <c r="E9569" s="280"/>
      <c r="F9569" s="280"/>
      <c r="G9569" s="293"/>
    </row>
    <row r="9570" spans="3:7" x14ac:dyDescent="0.2">
      <c r="C9570" s="293"/>
      <c r="D9570" s="280"/>
      <c r="E9570" s="280"/>
      <c r="F9570" s="280"/>
      <c r="G9570" s="293"/>
    </row>
    <row r="9571" spans="3:7" x14ac:dyDescent="0.2">
      <c r="C9571" s="293"/>
      <c r="D9571" s="280"/>
      <c r="E9571" s="280"/>
      <c r="F9571" s="280"/>
      <c r="G9571" s="293"/>
    </row>
    <row r="9572" spans="3:7" x14ac:dyDescent="0.2">
      <c r="C9572" s="293"/>
      <c r="D9572" s="280"/>
      <c r="E9572" s="280"/>
      <c r="F9572" s="280"/>
      <c r="G9572" s="293"/>
    </row>
    <row r="9573" spans="3:7" x14ac:dyDescent="0.2">
      <c r="C9573" s="293"/>
      <c r="D9573" s="280"/>
      <c r="E9573" s="280"/>
      <c r="F9573" s="280"/>
      <c r="G9573" s="293"/>
    </row>
    <row r="9574" spans="3:7" x14ac:dyDescent="0.2">
      <c r="C9574" s="293"/>
      <c r="D9574" s="280"/>
      <c r="E9574" s="280"/>
      <c r="F9574" s="280"/>
      <c r="G9574" s="293"/>
    </row>
    <row r="9575" spans="3:7" x14ac:dyDescent="0.2">
      <c r="C9575" s="293"/>
      <c r="D9575" s="280"/>
      <c r="E9575" s="280"/>
      <c r="F9575" s="280"/>
      <c r="G9575" s="293"/>
    </row>
    <row r="9576" spans="3:7" x14ac:dyDescent="0.2">
      <c r="C9576" s="293"/>
      <c r="D9576" s="280"/>
      <c r="E9576" s="280"/>
      <c r="F9576" s="280"/>
      <c r="G9576" s="293"/>
    </row>
    <row r="9577" spans="3:7" x14ac:dyDescent="0.2">
      <c r="C9577" s="293"/>
      <c r="D9577" s="280"/>
      <c r="E9577" s="280"/>
      <c r="F9577" s="280"/>
      <c r="G9577" s="293"/>
    </row>
    <row r="9578" spans="3:7" x14ac:dyDescent="0.2">
      <c r="C9578" s="293"/>
      <c r="D9578" s="280"/>
      <c r="E9578" s="280"/>
      <c r="F9578" s="280"/>
      <c r="G9578" s="293"/>
    </row>
    <row r="9579" spans="3:7" x14ac:dyDescent="0.2">
      <c r="C9579" s="293"/>
      <c r="D9579" s="280"/>
      <c r="E9579" s="280"/>
      <c r="F9579" s="280"/>
      <c r="G9579" s="293"/>
    </row>
    <row r="9580" spans="3:7" x14ac:dyDescent="0.2">
      <c r="C9580" s="293"/>
      <c r="D9580" s="280"/>
      <c r="E9580" s="280"/>
      <c r="F9580" s="280"/>
      <c r="G9580" s="293"/>
    </row>
    <row r="9581" spans="3:7" x14ac:dyDescent="0.2">
      <c r="C9581" s="293"/>
      <c r="D9581" s="280"/>
      <c r="E9581" s="280"/>
      <c r="F9581" s="280"/>
      <c r="G9581" s="293"/>
    </row>
    <row r="9582" spans="3:7" x14ac:dyDescent="0.2">
      <c r="C9582" s="293"/>
      <c r="D9582" s="280"/>
      <c r="E9582" s="280"/>
      <c r="F9582" s="280"/>
      <c r="G9582" s="293"/>
    </row>
    <row r="9583" spans="3:7" x14ac:dyDescent="0.2">
      <c r="C9583" s="293"/>
      <c r="D9583" s="280"/>
      <c r="E9583" s="280"/>
      <c r="F9583" s="280"/>
      <c r="G9583" s="293"/>
    </row>
    <row r="9584" spans="3:7" x14ac:dyDescent="0.2">
      <c r="C9584" s="293"/>
      <c r="D9584" s="280"/>
      <c r="E9584" s="280"/>
      <c r="F9584" s="280"/>
      <c r="G9584" s="293"/>
    </row>
    <row r="9585" spans="3:7" x14ac:dyDescent="0.2">
      <c r="C9585" s="293"/>
      <c r="D9585" s="280"/>
      <c r="E9585" s="280"/>
      <c r="F9585" s="280"/>
      <c r="G9585" s="293"/>
    </row>
    <row r="9586" spans="3:7" x14ac:dyDescent="0.2">
      <c r="C9586" s="293"/>
      <c r="D9586" s="280"/>
      <c r="E9586" s="280"/>
      <c r="F9586" s="280"/>
      <c r="G9586" s="293"/>
    </row>
    <row r="9587" spans="3:7" x14ac:dyDescent="0.2">
      <c r="C9587" s="293"/>
      <c r="D9587" s="280"/>
      <c r="E9587" s="280"/>
      <c r="F9587" s="280"/>
      <c r="G9587" s="293"/>
    </row>
    <row r="9588" spans="3:7" x14ac:dyDescent="0.2">
      <c r="C9588" s="293"/>
      <c r="D9588" s="280"/>
      <c r="E9588" s="280"/>
      <c r="F9588" s="280"/>
      <c r="G9588" s="293"/>
    </row>
    <row r="9589" spans="3:7" x14ac:dyDescent="0.2">
      <c r="C9589" s="293"/>
      <c r="D9589" s="280"/>
      <c r="E9589" s="280"/>
      <c r="F9589" s="280"/>
      <c r="G9589" s="293"/>
    </row>
    <row r="9590" spans="3:7" x14ac:dyDescent="0.2">
      <c r="C9590" s="293"/>
      <c r="D9590" s="280"/>
      <c r="E9590" s="280"/>
      <c r="F9590" s="280"/>
      <c r="G9590" s="293"/>
    </row>
    <row r="9591" spans="3:7" x14ac:dyDescent="0.2">
      <c r="C9591" s="293"/>
      <c r="D9591" s="280"/>
      <c r="E9591" s="280"/>
      <c r="F9591" s="280"/>
      <c r="G9591" s="293"/>
    </row>
    <row r="9592" spans="3:7" x14ac:dyDescent="0.2">
      <c r="C9592" s="293"/>
      <c r="D9592" s="280"/>
      <c r="E9592" s="280"/>
      <c r="F9592" s="280"/>
      <c r="G9592" s="293"/>
    </row>
    <row r="9593" spans="3:7" x14ac:dyDescent="0.2">
      <c r="C9593" s="293"/>
      <c r="D9593" s="280"/>
      <c r="E9593" s="280"/>
      <c r="F9593" s="280"/>
      <c r="G9593" s="293"/>
    </row>
    <row r="9594" spans="3:7" x14ac:dyDescent="0.2">
      <c r="C9594" s="293"/>
      <c r="D9594" s="280"/>
      <c r="E9594" s="280"/>
      <c r="F9594" s="280"/>
      <c r="G9594" s="293"/>
    </row>
    <row r="9595" spans="3:7" x14ac:dyDescent="0.2">
      <c r="C9595" s="293"/>
      <c r="D9595" s="280"/>
      <c r="E9595" s="280"/>
      <c r="F9595" s="280"/>
      <c r="G9595" s="293"/>
    </row>
    <row r="9596" spans="3:7" x14ac:dyDescent="0.2">
      <c r="C9596" s="293"/>
      <c r="D9596" s="280"/>
      <c r="E9596" s="280"/>
      <c r="F9596" s="280"/>
      <c r="G9596" s="293"/>
    </row>
    <row r="9597" spans="3:7" x14ac:dyDescent="0.2">
      <c r="C9597" s="293"/>
      <c r="D9597" s="280"/>
      <c r="E9597" s="280"/>
      <c r="F9597" s="280"/>
      <c r="G9597" s="293"/>
    </row>
    <row r="9598" spans="3:7" x14ac:dyDescent="0.2">
      <c r="C9598" s="293"/>
      <c r="D9598" s="280"/>
      <c r="E9598" s="280"/>
      <c r="F9598" s="280"/>
      <c r="G9598" s="293"/>
    </row>
    <row r="9599" spans="3:7" x14ac:dyDescent="0.2">
      <c r="C9599" s="293"/>
      <c r="D9599" s="280"/>
      <c r="E9599" s="280"/>
      <c r="F9599" s="280"/>
      <c r="G9599" s="293"/>
    </row>
    <row r="9600" spans="3:7" x14ac:dyDescent="0.2">
      <c r="C9600" s="293"/>
      <c r="D9600" s="280"/>
      <c r="E9600" s="280"/>
      <c r="F9600" s="280"/>
      <c r="G9600" s="293"/>
    </row>
    <row r="9601" spans="3:7" x14ac:dyDescent="0.2">
      <c r="C9601" s="293"/>
      <c r="D9601" s="280"/>
      <c r="E9601" s="280"/>
      <c r="F9601" s="280"/>
      <c r="G9601" s="293"/>
    </row>
    <row r="9602" spans="3:7" x14ac:dyDescent="0.2">
      <c r="C9602" s="293"/>
      <c r="D9602" s="280"/>
      <c r="E9602" s="280"/>
      <c r="F9602" s="280"/>
      <c r="G9602" s="293"/>
    </row>
    <row r="9603" spans="3:7" x14ac:dyDescent="0.2">
      <c r="C9603" s="293"/>
      <c r="D9603" s="280"/>
      <c r="E9603" s="280"/>
      <c r="F9603" s="280"/>
      <c r="G9603" s="293"/>
    </row>
    <row r="9604" spans="3:7" x14ac:dyDescent="0.2">
      <c r="C9604" s="293"/>
      <c r="D9604" s="280"/>
      <c r="E9604" s="280"/>
      <c r="F9604" s="280"/>
      <c r="G9604" s="293"/>
    </row>
    <row r="9605" spans="3:7" x14ac:dyDescent="0.2">
      <c r="C9605" s="293"/>
      <c r="D9605" s="280"/>
      <c r="E9605" s="280"/>
      <c r="F9605" s="280"/>
      <c r="G9605" s="293"/>
    </row>
    <row r="9606" spans="3:7" x14ac:dyDescent="0.2">
      <c r="C9606" s="293"/>
      <c r="D9606" s="280"/>
      <c r="E9606" s="280"/>
      <c r="F9606" s="280"/>
      <c r="G9606" s="293"/>
    </row>
    <row r="9607" spans="3:7" x14ac:dyDescent="0.2">
      <c r="C9607" s="293"/>
      <c r="D9607" s="280"/>
      <c r="E9607" s="280"/>
      <c r="F9607" s="280"/>
      <c r="G9607" s="293"/>
    </row>
    <row r="9608" spans="3:7" x14ac:dyDescent="0.2">
      <c r="C9608" s="293"/>
      <c r="D9608" s="280"/>
      <c r="E9608" s="280"/>
      <c r="F9608" s="280"/>
      <c r="G9608" s="293"/>
    </row>
    <row r="9609" spans="3:7" x14ac:dyDescent="0.2">
      <c r="C9609" s="293"/>
      <c r="D9609" s="280"/>
      <c r="E9609" s="280"/>
      <c r="F9609" s="280"/>
      <c r="G9609" s="293"/>
    </row>
    <row r="9610" spans="3:7" x14ac:dyDescent="0.2">
      <c r="C9610" s="293"/>
      <c r="D9610" s="280"/>
      <c r="E9610" s="280"/>
      <c r="F9610" s="280"/>
      <c r="G9610" s="293"/>
    </row>
    <row r="9611" spans="3:7" x14ac:dyDescent="0.2">
      <c r="C9611" s="293"/>
      <c r="D9611" s="280"/>
      <c r="E9611" s="280"/>
      <c r="F9611" s="280"/>
      <c r="G9611" s="293"/>
    </row>
    <row r="9612" spans="3:7" x14ac:dyDescent="0.2">
      <c r="C9612" s="293"/>
      <c r="D9612" s="280"/>
      <c r="E9612" s="280"/>
      <c r="F9612" s="280"/>
      <c r="G9612" s="293"/>
    </row>
    <row r="9613" spans="3:7" x14ac:dyDescent="0.2">
      <c r="C9613" s="293"/>
      <c r="D9613" s="280"/>
      <c r="E9613" s="280"/>
      <c r="F9613" s="280"/>
      <c r="G9613" s="293"/>
    </row>
    <row r="9614" spans="3:7" x14ac:dyDescent="0.2">
      <c r="C9614" s="293"/>
      <c r="D9614" s="280"/>
      <c r="E9614" s="280"/>
      <c r="F9614" s="280"/>
      <c r="G9614" s="293"/>
    </row>
    <row r="9615" spans="3:7" x14ac:dyDescent="0.2">
      <c r="C9615" s="293"/>
      <c r="D9615" s="280"/>
      <c r="E9615" s="280"/>
      <c r="F9615" s="280"/>
      <c r="G9615" s="293"/>
    </row>
    <row r="9616" spans="3:7" x14ac:dyDescent="0.2">
      <c r="C9616" s="293"/>
      <c r="D9616" s="280"/>
      <c r="E9616" s="280"/>
      <c r="F9616" s="280"/>
      <c r="G9616" s="293"/>
    </row>
    <row r="9617" spans="3:7" x14ac:dyDescent="0.2">
      <c r="C9617" s="293"/>
      <c r="D9617" s="280"/>
      <c r="E9617" s="280"/>
      <c r="F9617" s="280"/>
      <c r="G9617" s="293"/>
    </row>
    <row r="9618" spans="3:7" x14ac:dyDescent="0.2">
      <c r="C9618" s="293"/>
      <c r="D9618" s="280"/>
      <c r="E9618" s="280"/>
      <c r="F9618" s="280"/>
      <c r="G9618" s="293"/>
    </row>
    <row r="9619" spans="3:7" x14ac:dyDescent="0.2">
      <c r="C9619" s="293"/>
      <c r="D9619" s="280"/>
      <c r="E9619" s="280"/>
      <c r="F9619" s="280"/>
      <c r="G9619" s="293"/>
    </row>
    <row r="9620" spans="3:7" x14ac:dyDescent="0.2">
      <c r="C9620" s="293"/>
      <c r="D9620" s="280"/>
      <c r="E9620" s="280"/>
      <c r="F9620" s="280"/>
      <c r="G9620" s="293"/>
    </row>
    <row r="9621" spans="3:7" x14ac:dyDescent="0.2">
      <c r="C9621" s="293"/>
      <c r="D9621" s="280"/>
      <c r="E9621" s="280"/>
      <c r="F9621" s="280"/>
      <c r="G9621" s="293"/>
    </row>
    <row r="9622" spans="3:7" x14ac:dyDescent="0.2">
      <c r="C9622" s="293"/>
      <c r="D9622" s="280"/>
      <c r="E9622" s="280"/>
      <c r="F9622" s="280"/>
      <c r="G9622" s="293"/>
    </row>
    <row r="9623" spans="3:7" x14ac:dyDescent="0.2">
      <c r="C9623" s="293"/>
      <c r="D9623" s="280"/>
      <c r="E9623" s="280"/>
      <c r="F9623" s="280"/>
      <c r="G9623" s="293"/>
    </row>
    <row r="9624" spans="3:7" x14ac:dyDescent="0.2">
      <c r="C9624" s="293"/>
      <c r="D9624" s="280"/>
      <c r="E9624" s="280"/>
      <c r="F9624" s="280"/>
      <c r="G9624" s="293"/>
    </row>
    <row r="9625" spans="3:7" x14ac:dyDescent="0.2">
      <c r="C9625" s="293"/>
      <c r="D9625" s="280"/>
      <c r="E9625" s="280"/>
      <c r="F9625" s="280"/>
      <c r="G9625" s="293"/>
    </row>
    <row r="9626" spans="3:7" x14ac:dyDescent="0.2">
      <c r="C9626" s="293"/>
      <c r="D9626" s="280"/>
      <c r="E9626" s="280"/>
      <c r="F9626" s="280"/>
      <c r="G9626" s="293"/>
    </row>
    <row r="9627" spans="3:7" x14ac:dyDescent="0.2">
      <c r="C9627" s="293"/>
      <c r="D9627" s="280"/>
      <c r="E9627" s="280"/>
      <c r="F9627" s="280"/>
      <c r="G9627" s="293"/>
    </row>
    <row r="9628" spans="3:7" x14ac:dyDescent="0.2">
      <c r="C9628" s="293"/>
      <c r="D9628" s="280"/>
      <c r="E9628" s="280"/>
      <c r="F9628" s="280"/>
      <c r="G9628" s="293"/>
    </row>
    <row r="9629" spans="3:7" x14ac:dyDescent="0.2">
      <c r="C9629" s="293"/>
      <c r="D9629" s="280"/>
      <c r="E9629" s="280"/>
      <c r="F9629" s="280"/>
      <c r="G9629" s="293"/>
    </row>
    <row r="9630" spans="3:7" x14ac:dyDescent="0.2">
      <c r="C9630" s="293"/>
      <c r="D9630" s="280"/>
      <c r="E9630" s="280"/>
      <c r="F9630" s="280"/>
      <c r="G9630" s="293"/>
    </row>
    <row r="9631" spans="3:7" x14ac:dyDescent="0.2">
      <c r="C9631" s="293"/>
      <c r="D9631" s="280"/>
      <c r="E9631" s="280"/>
      <c r="F9631" s="280"/>
      <c r="G9631" s="293"/>
    </row>
    <row r="9632" spans="3:7" x14ac:dyDescent="0.2">
      <c r="C9632" s="293"/>
      <c r="D9632" s="280"/>
      <c r="E9632" s="280"/>
      <c r="F9632" s="280"/>
      <c r="G9632" s="293"/>
    </row>
    <row r="9633" spans="3:7" x14ac:dyDescent="0.2">
      <c r="C9633" s="293"/>
      <c r="D9633" s="280"/>
      <c r="E9633" s="280"/>
      <c r="F9633" s="280"/>
      <c r="G9633" s="293"/>
    </row>
    <row r="9634" spans="3:7" x14ac:dyDescent="0.2">
      <c r="C9634" s="293"/>
      <c r="D9634" s="280"/>
      <c r="E9634" s="280"/>
      <c r="F9634" s="280"/>
      <c r="G9634" s="293"/>
    </row>
    <row r="9635" spans="3:7" x14ac:dyDescent="0.2">
      <c r="C9635" s="293"/>
      <c r="D9635" s="280"/>
      <c r="E9635" s="280"/>
      <c r="F9635" s="280"/>
      <c r="G9635" s="293"/>
    </row>
    <row r="9636" spans="3:7" x14ac:dyDescent="0.2">
      <c r="C9636" s="293"/>
      <c r="D9636" s="280"/>
      <c r="E9636" s="280"/>
      <c r="F9636" s="280"/>
      <c r="G9636" s="293"/>
    </row>
    <row r="9637" spans="3:7" x14ac:dyDescent="0.2">
      <c r="C9637" s="293"/>
      <c r="D9637" s="280"/>
      <c r="E9637" s="280"/>
      <c r="F9637" s="280"/>
      <c r="G9637" s="293"/>
    </row>
    <row r="9638" spans="3:7" x14ac:dyDescent="0.2">
      <c r="C9638" s="293"/>
      <c r="D9638" s="280"/>
      <c r="E9638" s="280"/>
      <c r="F9638" s="280"/>
      <c r="G9638" s="293"/>
    </row>
    <row r="9639" spans="3:7" x14ac:dyDescent="0.2">
      <c r="C9639" s="293"/>
      <c r="D9639" s="280"/>
      <c r="E9639" s="280"/>
      <c r="F9639" s="280"/>
      <c r="G9639" s="293"/>
    </row>
    <row r="9640" spans="3:7" x14ac:dyDescent="0.2">
      <c r="C9640" s="293"/>
      <c r="D9640" s="280"/>
      <c r="E9640" s="280"/>
      <c r="F9640" s="280"/>
      <c r="G9640" s="293"/>
    </row>
    <row r="9641" spans="3:7" x14ac:dyDescent="0.2">
      <c r="C9641" s="293"/>
      <c r="D9641" s="280"/>
      <c r="E9641" s="280"/>
      <c r="F9641" s="280"/>
      <c r="G9641" s="293"/>
    </row>
    <row r="9642" spans="3:7" x14ac:dyDescent="0.2">
      <c r="C9642" s="293"/>
      <c r="D9642" s="280"/>
      <c r="E9642" s="280"/>
      <c r="F9642" s="280"/>
      <c r="G9642" s="293"/>
    </row>
    <row r="9643" spans="3:7" x14ac:dyDescent="0.2">
      <c r="C9643" s="293"/>
      <c r="D9643" s="280"/>
      <c r="E9643" s="280"/>
      <c r="F9643" s="280"/>
      <c r="G9643" s="293"/>
    </row>
    <row r="9644" spans="3:7" x14ac:dyDescent="0.2">
      <c r="C9644" s="293"/>
      <c r="D9644" s="280"/>
      <c r="E9644" s="280"/>
      <c r="F9644" s="280"/>
      <c r="G9644" s="293"/>
    </row>
    <row r="9645" spans="3:7" x14ac:dyDescent="0.2">
      <c r="C9645" s="293"/>
      <c r="D9645" s="280"/>
      <c r="E9645" s="280"/>
      <c r="F9645" s="280"/>
      <c r="G9645" s="293"/>
    </row>
    <row r="9646" spans="3:7" x14ac:dyDescent="0.2">
      <c r="C9646" s="293"/>
      <c r="D9646" s="280"/>
      <c r="E9646" s="280"/>
      <c r="F9646" s="280"/>
      <c r="G9646" s="293"/>
    </row>
    <row r="9647" spans="3:7" x14ac:dyDescent="0.2">
      <c r="C9647" s="293"/>
      <c r="D9647" s="280"/>
      <c r="E9647" s="280"/>
      <c r="F9647" s="280"/>
      <c r="G9647" s="293"/>
    </row>
    <row r="9648" spans="3:7" x14ac:dyDescent="0.2">
      <c r="C9648" s="293"/>
      <c r="D9648" s="280"/>
      <c r="E9648" s="280"/>
      <c r="F9648" s="280"/>
      <c r="G9648" s="293"/>
    </row>
    <row r="9649" spans="3:7" x14ac:dyDescent="0.2">
      <c r="C9649" s="293"/>
      <c r="D9649" s="280"/>
      <c r="E9649" s="280"/>
      <c r="F9649" s="280"/>
      <c r="G9649" s="293"/>
    </row>
    <row r="9650" spans="3:7" x14ac:dyDescent="0.2">
      <c r="C9650" s="293"/>
      <c r="D9650" s="280"/>
      <c r="E9650" s="280"/>
      <c r="F9650" s="280"/>
      <c r="G9650" s="293"/>
    </row>
    <row r="9651" spans="3:7" x14ac:dyDescent="0.2">
      <c r="C9651" s="293"/>
      <c r="D9651" s="280"/>
      <c r="E9651" s="280"/>
      <c r="F9651" s="280"/>
      <c r="G9651" s="293"/>
    </row>
    <row r="9652" spans="3:7" x14ac:dyDescent="0.2">
      <c r="C9652" s="293"/>
      <c r="D9652" s="280"/>
      <c r="E9652" s="280"/>
      <c r="F9652" s="280"/>
      <c r="G9652" s="293"/>
    </row>
    <row r="9653" spans="3:7" x14ac:dyDescent="0.2">
      <c r="C9653" s="293"/>
      <c r="D9653" s="280"/>
      <c r="E9653" s="280"/>
      <c r="F9653" s="280"/>
      <c r="G9653" s="293"/>
    </row>
    <row r="9654" spans="3:7" x14ac:dyDescent="0.2">
      <c r="C9654" s="293"/>
      <c r="D9654" s="280"/>
      <c r="E9654" s="280"/>
      <c r="F9654" s="280"/>
      <c r="G9654" s="293"/>
    </row>
    <row r="9655" spans="3:7" x14ac:dyDescent="0.2">
      <c r="C9655" s="293"/>
      <c r="D9655" s="280"/>
      <c r="E9655" s="280"/>
      <c r="F9655" s="280"/>
      <c r="G9655" s="293"/>
    </row>
    <row r="9656" spans="3:7" x14ac:dyDescent="0.2">
      <c r="C9656" s="293"/>
      <c r="D9656" s="280"/>
      <c r="E9656" s="280"/>
      <c r="F9656" s="280"/>
      <c r="G9656" s="293"/>
    </row>
    <row r="9657" spans="3:7" x14ac:dyDescent="0.2">
      <c r="C9657" s="293"/>
      <c r="D9657" s="280"/>
      <c r="E9657" s="280"/>
      <c r="F9657" s="280"/>
      <c r="G9657" s="293"/>
    </row>
    <row r="9658" spans="3:7" x14ac:dyDescent="0.2">
      <c r="C9658" s="293"/>
      <c r="D9658" s="280"/>
      <c r="E9658" s="280"/>
      <c r="F9658" s="280"/>
      <c r="G9658" s="293"/>
    </row>
    <row r="9659" spans="3:7" x14ac:dyDescent="0.2">
      <c r="C9659" s="293"/>
      <c r="D9659" s="280"/>
      <c r="E9659" s="280"/>
      <c r="F9659" s="280"/>
      <c r="G9659" s="293"/>
    </row>
    <row r="9660" spans="3:7" x14ac:dyDescent="0.2">
      <c r="C9660" s="293"/>
      <c r="D9660" s="280"/>
      <c r="E9660" s="280"/>
      <c r="F9660" s="280"/>
      <c r="G9660" s="293"/>
    </row>
    <row r="9661" spans="3:7" x14ac:dyDescent="0.2">
      <c r="C9661" s="293"/>
      <c r="D9661" s="280"/>
      <c r="E9661" s="280"/>
      <c r="F9661" s="280"/>
      <c r="G9661" s="293"/>
    </row>
    <row r="9662" spans="3:7" x14ac:dyDescent="0.2">
      <c r="C9662" s="293"/>
      <c r="D9662" s="280"/>
      <c r="E9662" s="280"/>
      <c r="F9662" s="280"/>
      <c r="G9662" s="293"/>
    </row>
    <row r="9663" spans="3:7" x14ac:dyDescent="0.2">
      <c r="C9663" s="293"/>
      <c r="D9663" s="280"/>
      <c r="E9663" s="280"/>
      <c r="F9663" s="280"/>
      <c r="G9663" s="293"/>
    </row>
    <row r="9664" spans="3:7" x14ac:dyDescent="0.2">
      <c r="C9664" s="293"/>
      <c r="D9664" s="280"/>
      <c r="E9664" s="280"/>
      <c r="F9664" s="280"/>
      <c r="G9664" s="293"/>
    </row>
    <row r="9665" spans="3:7" x14ac:dyDescent="0.2">
      <c r="C9665" s="293"/>
      <c r="D9665" s="280"/>
      <c r="E9665" s="280"/>
      <c r="F9665" s="280"/>
      <c r="G9665" s="293"/>
    </row>
    <row r="9666" spans="3:7" x14ac:dyDescent="0.2">
      <c r="C9666" s="293"/>
      <c r="D9666" s="280"/>
      <c r="E9666" s="280"/>
      <c r="F9666" s="280"/>
      <c r="G9666" s="293"/>
    </row>
    <row r="9667" spans="3:7" x14ac:dyDescent="0.2">
      <c r="C9667" s="293"/>
      <c r="D9667" s="280"/>
      <c r="E9667" s="280"/>
      <c r="F9667" s="280"/>
      <c r="G9667" s="293"/>
    </row>
    <row r="9668" spans="3:7" x14ac:dyDescent="0.2">
      <c r="C9668" s="293"/>
      <c r="D9668" s="280"/>
      <c r="E9668" s="280"/>
      <c r="F9668" s="280"/>
      <c r="G9668" s="293"/>
    </row>
    <row r="9669" spans="3:7" x14ac:dyDescent="0.2">
      <c r="C9669" s="293"/>
      <c r="D9669" s="280"/>
      <c r="E9669" s="280"/>
      <c r="F9669" s="280"/>
      <c r="G9669" s="293"/>
    </row>
    <row r="9670" spans="3:7" x14ac:dyDescent="0.2">
      <c r="C9670" s="293"/>
      <c r="D9670" s="280"/>
      <c r="E9670" s="280"/>
      <c r="F9670" s="280"/>
      <c r="G9670" s="293"/>
    </row>
    <row r="9671" spans="3:7" x14ac:dyDescent="0.2">
      <c r="C9671" s="293"/>
      <c r="D9671" s="280"/>
      <c r="E9671" s="280"/>
      <c r="F9671" s="280"/>
      <c r="G9671" s="293"/>
    </row>
    <row r="9672" spans="3:7" x14ac:dyDescent="0.2">
      <c r="C9672" s="293"/>
      <c r="D9672" s="280"/>
      <c r="E9672" s="280"/>
      <c r="F9672" s="280"/>
      <c r="G9672" s="293"/>
    </row>
    <row r="9673" spans="3:7" x14ac:dyDescent="0.2">
      <c r="C9673" s="293"/>
      <c r="D9673" s="280"/>
      <c r="E9673" s="280"/>
      <c r="F9673" s="280"/>
      <c r="G9673" s="293"/>
    </row>
    <row r="9674" spans="3:7" x14ac:dyDescent="0.2">
      <c r="C9674" s="293"/>
      <c r="D9674" s="280"/>
      <c r="E9674" s="280"/>
      <c r="F9674" s="280"/>
      <c r="G9674" s="293"/>
    </row>
    <row r="9675" spans="3:7" x14ac:dyDescent="0.2">
      <c r="C9675" s="293"/>
      <c r="D9675" s="280"/>
      <c r="E9675" s="280"/>
      <c r="F9675" s="280"/>
      <c r="G9675" s="293"/>
    </row>
    <row r="9676" spans="3:7" x14ac:dyDescent="0.2">
      <c r="C9676" s="293"/>
      <c r="D9676" s="280"/>
      <c r="E9676" s="280"/>
      <c r="F9676" s="280"/>
      <c r="G9676" s="293"/>
    </row>
    <row r="9677" spans="3:7" x14ac:dyDescent="0.2">
      <c r="C9677" s="293"/>
      <c r="D9677" s="280"/>
      <c r="E9677" s="280"/>
      <c r="F9677" s="280"/>
      <c r="G9677" s="293"/>
    </row>
    <row r="9678" spans="3:7" x14ac:dyDescent="0.2">
      <c r="C9678" s="293"/>
      <c r="D9678" s="280"/>
      <c r="E9678" s="280"/>
      <c r="F9678" s="280"/>
      <c r="G9678" s="293"/>
    </row>
    <row r="9679" spans="3:7" x14ac:dyDescent="0.2">
      <c r="C9679" s="293"/>
      <c r="D9679" s="280"/>
      <c r="E9679" s="280"/>
      <c r="F9679" s="280"/>
      <c r="G9679" s="293"/>
    </row>
    <row r="9680" spans="3:7" x14ac:dyDescent="0.2">
      <c r="C9680" s="293"/>
      <c r="D9680" s="280"/>
      <c r="E9680" s="280"/>
      <c r="F9680" s="280"/>
      <c r="G9680" s="293"/>
    </row>
    <row r="9681" spans="3:7" x14ac:dyDescent="0.2">
      <c r="C9681" s="293"/>
      <c r="D9681" s="280"/>
      <c r="E9681" s="280"/>
      <c r="F9681" s="280"/>
      <c r="G9681" s="293"/>
    </row>
    <row r="9682" spans="3:7" x14ac:dyDescent="0.2">
      <c r="C9682" s="293"/>
      <c r="D9682" s="280"/>
      <c r="E9682" s="280"/>
      <c r="F9682" s="280"/>
      <c r="G9682" s="293"/>
    </row>
    <row r="9683" spans="3:7" x14ac:dyDescent="0.2">
      <c r="C9683" s="293"/>
      <c r="D9683" s="280"/>
      <c r="E9683" s="280"/>
      <c r="F9683" s="280"/>
      <c r="G9683" s="293"/>
    </row>
    <row r="9684" spans="3:7" x14ac:dyDescent="0.2">
      <c r="C9684" s="293"/>
      <c r="D9684" s="280"/>
      <c r="E9684" s="280"/>
      <c r="F9684" s="280"/>
      <c r="G9684" s="293"/>
    </row>
    <row r="9685" spans="3:7" x14ac:dyDescent="0.2">
      <c r="C9685" s="293"/>
      <c r="D9685" s="280"/>
      <c r="E9685" s="280"/>
      <c r="F9685" s="280"/>
      <c r="G9685" s="293"/>
    </row>
    <row r="9686" spans="3:7" x14ac:dyDescent="0.2">
      <c r="C9686" s="293"/>
      <c r="D9686" s="280"/>
      <c r="E9686" s="280"/>
      <c r="F9686" s="280"/>
      <c r="G9686" s="293"/>
    </row>
    <row r="9687" spans="3:7" x14ac:dyDescent="0.2">
      <c r="C9687" s="293"/>
      <c r="D9687" s="280"/>
      <c r="E9687" s="280"/>
      <c r="F9687" s="280"/>
      <c r="G9687" s="293"/>
    </row>
    <row r="9688" spans="3:7" x14ac:dyDescent="0.2">
      <c r="C9688" s="293"/>
      <c r="D9688" s="280"/>
      <c r="E9688" s="280"/>
      <c r="F9688" s="280"/>
      <c r="G9688" s="293"/>
    </row>
    <row r="9689" spans="3:7" x14ac:dyDescent="0.2">
      <c r="C9689" s="293"/>
      <c r="D9689" s="280"/>
      <c r="E9689" s="280"/>
      <c r="F9689" s="280"/>
      <c r="G9689" s="293"/>
    </row>
    <row r="9690" spans="3:7" x14ac:dyDescent="0.2">
      <c r="C9690" s="293"/>
      <c r="D9690" s="280"/>
      <c r="E9690" s="280"/>
      <c r="F9690" s="280"/>
      <c r="G9690" s="293"/>
    </row>
    <row r="9691" spans="3:7" x14ac:dyDescent="0.2">
      <c r="C9691" s="293"/>
      <c r="D9691" s="280"/>
      <c r="E9691" s="280"/>
      <c r="F9691" s="280"/>
      <c r="G9691" s="293"/>
    </row>
    <row r="9692" spans="3:7" x14ac:dyDescent="0.2">
      <c r="C9692" s="293"/>
      <c r="D9692" s="280"/>
      <c r="E9692" s="280"/>
      <c r="F9692" s="280"/>
      <c r="G9692" s="293"/>
    </row>
    <row r="9693" spans="3:7" x14ac:dyDescent="0.2">
      <c r="C9693" s="293"/>
      <c r="D9693" s="280"/>
      <c r="E9693" s="280"/>
      <c r="F9693" s="280"/>
      <c r="G9693" s="293"/>
    </row>
    <row r="9694" spans="3:7" x14ac:dyDescent="0.2">
      <c r="C9694" s="293"/>
      <c r="D9694" s="280"/>
      <c r="E9694" s="280"/>
      <c r="F9694" s="280"/>
      <c r="G9694" s="293"/>
    </row>
    <row r="9695" spans="3:7" x14ac:dyDescent="0.2">
      <c r="C9695" s="293"/>
      <c r="D9695" s="280"/>
      <c r="E9695" s="280"/>
      <c r="F9695" s="280"/>
      <c r="G9695" s="293"/>
    </row>
    <row r="9696" spans="3:7" x14ac:dyDescent="0.2">
      <c r="C9696" s="293"/>
      <c r="D9696" s="280"/>
      <c r="E9696" s="280"/>
      <c r="F9696" s="280"/>
      <c r="G9696" s="293"/>
    </row>
    <row r="9697" spans="3:7" x14ac:dyDescent="0.2">
      <c r="C9697" s="293"/>
      <c r="D9697" s="280"/>
      <c r="E9697" s="280"/>
      <c r="F9697" s="280"/>
      <c r="G9697" s="293"/>
    </row>
    <row r="9698" spans="3:7" x14ac:dyDescent="0.2">
      <c r="C9698" s="293"/>
      <c r="D9698" s="280"/>
      <c r="E9698" s="280"/>
      <c r="F9698" s="280"/>
      <c r="G9698" s="293"/>
    </row>
    <row r="9699" spans="3:7" x14ac:dyDescent="0.2">
      <c r="C9699" s="293"/>
      <c r="D9699" s="280"/>
      <c r="E9699" s="280"/>
      <c r="F9699" s="280"/>
      <c r="G9699" s="293"/>
    </row>
    <row r="9700" spans="3:7" x14ac:dyDescent="0.2">
      <c r="C9700" s="293"/>
      <c r="D9700" s="280"/>
      <c r="E9700" s="280"/>
      <c r="F9700" s="280"/>
      <c r="G9700" s="293"/>
    </row>
    <row r="9701" spans="3:7" x14ac:dyDescent="0.2">
      <c r="C9701" s="293"/>
      <c r="D9701" s="280"/>
      <c r="E9701" s="280"/>
      <c r="F9701" s="280"/>
      <c r="G9701" s="293"/>
    </row>
    <row r="9702" spans="3:7" x14ac:dyDescent="0.2">
      <c r="C9702" s="293"/>
      <c r="D9702" s="280"/>
      <c r="E9702" s="280"/>
      <c r="F9702" s="280"/>
      <c r="G9702" s="293"/>
    </row>
    <row r="9703" spans="3:7" x14ac:dyDescent="0.2">
      <c r="C9703" s="293"/>
      <c r="D9703" s="280"/>
      <c r="E9703" s="280"/>
      <c r="F9703" s="280"/>
      <c r="G9703" s="293"/>
    </row>
    <row r="9704" spans="3:7" x14ac:dyDescent="0.2">
      <c r="C9704" s="293"/>
      <c r="D9704" s="280"/>
      <c r="E9704" s="280"/>
      <c r="F9704" s="280"/>
      <c r="G9704" s="293"/>
    </row>
    <row r="9705" spans="3:7" x14ac:dyDescent="0.2">
      <c r="C9705" s="293"/>
      <c r="D9705" s="280"/>
      <c r="E9705" s="280"/>
      <c r="F9705" s="280"/>
      <c r="G9705" s="293"/>
    </row>
    <row r="9706" spans="3:7" x14ac:dyDescent="0.2">
      <c r="C9706" s="293"/>
      <c r="D9706" s="280"/>
      <c r="E9706" s="280"/>
      <c r="F9706" s="280"/>
      <c r="G9706" s="293"/>
    </row>
    <row r="9707" spans="3:7" x14ac:dyDescent="0.2">
      <c r="C9707" s="293"/>
      <c r="D9707" s="280"/>
      <c r="E9707" s="280"/>
      <c r="F9707" s="280"/>
      <c r="G9707" s="293"/>
    </row>
    <row r="9708" spans="3:7" x14ac:dyDescent="0.2">
      <c r="C9708" s="293"/>
      <c r="D9708" s="280"/>
      <c r="E9708" s="280"/>
      <c r="F9708" s="280"/>
      <c r="G9708" s="293"/>
    </row>
    <row r="9709" spans="3:7" x14ac:dyDescent="0.2">
      <c r="C9709" s="293"/>
      <c r="D9709" s="280"/>
      <c r="E9709" s="280"/>
      <c r="F9709" s="280"/>
      <c r="G9709" s="293"/>
    </row>
    <row r="9710" spans="3:7" x14ac:dyDescent="0.2">
      <c r="C9710" s="293"/>
      <c r="D9710" s="280"/>
      <c r="E9710" s="280"/>
      <c r="F9710" s="280"/>
      <c r="G9710" s="293"/>
    </row>
    <row r="9711" spans="3:7" x14ac:dyDescent="0.2">
      <c r="C9711" s="293"/>
      <c r="D9711" s="280"/>
      <c r="E9711" s="280"/>
      <c r="F9711" s="280"/>
      <c r="G9711" s="293"/>
    </row>
    <row r="9712" spans="3:7" x14ac:dyDescent="0.2">
      <c r="C9712" s="293"/>
      <c r="D9712" s="280"/>
      <c r="E9712" s="280"/>
      <c r="F9712" s="280"/>
      <c r="G9712" s="293"/>
    </row>
    <row r="9713" spans="3:7" x14ac:dyDescent="0.2">
      <c r="C9713" s="293"/>
      <c r="D9713" s="280"/>
      <c r="E9713" s="280"/>
      <c r="F9713" s="280"/>
      <c r="G9713" s="293"/>
    </row>
    <row r="9714" spans="3:7" x14ac:dyDescent="0.2">
      <c r="C9714" s="293"/>
      <c r="D9714" s="280"/>
      <c r="E9714" s="280"/>
      <c r="F9714" s="280"/>
      <c r="G9714" s="293"/>
    </row>
    <row r="9715" spans="3:7" x14ac:dyDescent="0.2">
      <c r="C9715" s="293"/>
      <c r="D9715" s="280"/>
      <c r="E9715" s="280"/>
      <c r="F9715" s="280"/>
      <c r="G9715" s="293"/>
    </row>
    <row r="9716" spans="3:7" x14ac:dyDescent="0.2">
      <c r="C9716" s="293"/>
      <c r="D9716" s="280"/>
      <c r="E9716" s="280"/>
      <c r="F9716" s="280"/>
      <c r="G9716" s="293"/>
    </row>
    <row r="9717" spans="3:7" x14ac:dyDescent="0.2">
      <c r="C9717" s="293"/>
      <c r="D9717" s="280"/>
      <c r="E9717" s="280"/>
      <c r="F9717" s="280"/>
      <c r="G9717" s="293"/>
    </row>
    <row r="9718" spans="3:7" x14ac:dyDescent="0.2">
      <c r="C9718" s="293"/>
      <c r="D9718" s="280"/>
      <c r="E9718" s="280"/>
      <c r="F9718" s="280"/>
      <c r="G9718" s="293"/>
    </row>
    <row r="9719" spans="3:7" x14ac:dyDescent="0.2">
      <c r="C9719" s="293"/>
      <c r="D9719" s="280"/>
      <c r="E9719" s="280"/>
      <c r="F9719" s="280"/>
      <c r="G9719" s="293"/>
    </row>
    <row r="9720" spans="3:7" x14ac:dyDescent="0.2">
      <c r="C9720" s="293"/>
      <c r="D9720" s="280"/>
      <c r="E9720" s="280"/>
      <c r="F9720" s="280"/>
      <c r="G9720" s="293"/>
    </row>
    <row r="9721" spans="3:7" x14ac:dyDescent="0.2">
      <c r="C9721" s="293"/>
      <c r="D9721" s="280"/>
      <c r="E9721" s="280"/>
      <c r="F9721" s="280"/>
      <c r="G9721" s="293"/>
    </row>
    <row r="9722" spans="3:7" x14ac:dyDescent="0.2">
      <c r="C9722" s="293"/>
      <c r="D9722" s="280"/>
      <c r="E9722" s="280"/>
      <c r="F9722" s="280"/>
      <c r="G9722" s="293"/>
    </row>
    <row r="9723" spans="3:7" x14ac:dyDescent="0.2">
      <c r="C9723" s="293"/>
      <c r="D9723" s="280"/>
      <c r="E9723" s="280"/>
      <c r="F9723" s="280"/>
      <c r="G9723" s="293"/>
    </row>
    <row r="9724" spans="3:7" x14ac:dyDescent="0.2">
      <c r="C9724" s="293"/>
      <c r="D9724" s="280"/>
      <c r="E9724" s="280"/>
      <c r="F9724" s="280"/>
      <c r="G9724" s="293"/>
    </row>
    <row r="9725" spans="3:7" x14ac:dyDescent="0.2">
      <c r="C9725" s="293"/>
      <c r="D9725" s="280"/>
      <c r="E9725" s="280"/>
      <c r="F9725" s="280"/>
      <c r="G9725" s="293"/>
    </row>
    <row r="9726" spans="3:7" x14ac:dyDescent="0.2">
      <c r="C9726" s="293"/>
      <c r="D9726" s="280"/>
      <c r="E9726" s="280"/>
      <c r="F9726" s="280"/>
      <c r="G9726" s="293"/>
    </row>
    <row r="9727" spans="3:7" x14ac:dyDescent="0.2">
      <c r="C9727" s="293"/>
      <c r="D9727" s="280"/>
      <c r="E9727" s="280"/>
      <c r="F9727" s="280"/>
      <c r="G9727" s="293"/>
    </row>
    <row r="9728" spans="3:7" x14ac:dyDescent="0.2">
      <c r="C9728" s="293"/>
      <c r="D9728" s="280"/>
      <c r="E9728" s="280"/>
      <c r="F9728" s="280"/>
      <c r="G9728" s="293"/>
    </row>
    <row r="9729" spans="3:7" x14ac:dyDescent="0.2">
      <c r="C9729" s="293"/>
      <c r="D9729" s="280"/>
      <c r="E9729" s="280"/>
      <c r="F9729" s="280"/>
      <c r="G9729" s="293"/>
    </row>
    <row r="9730" spans="3:7" x14ac:dyDescent="0.2">
      <c r="C9730" s="293"/>
      <c r="D9730" s="280"/>
      <c r="E9730" s="280"/>
      <c r="F9730" s="280"/>
      <c r="G9730" s="293"/>
    </row>
    <row r="9731" spans="3:7" x14ac:dyDescent="0.2">
      <c r="C9731" s="293"/>
      <c r="D9731" s="280"/>
      <c r="E9731" s="280"/>
      <c r="F9731" s="280"/>
      <c r="G9731" s="293"/>
    </row>
    <row r="9732" spans="3:7" x14ac:dyDescent="0.2">
      <c r="C9732" s="293"/>
      <c r="D9732" s="280"/>
      <c r="E9732" s="280"/>
      <c r="F9732" s="280"/>
      <c r="G9732" s="293"/>
    </row>
    <row r="9733" spans="3:7" x14ac:dyDescent="0.2">
      <c r="C9733" s="293"/>
      <c r="D9733" s="280"/>
      <c r="E9733" s="280"/>
      <c r="F9733" s="280"/>
      <c r="G9733" s="293"/>
    </row>
    <row r="9734" spans="3:7" x14ac:dyDescent="0.2">
      <c r="C9734" s="293"/>
      <c r="D9734" s="280"/>
      <c r="E9734" s="280"/>
      <c r="F9734" s="280"/>
      <c r="G9734" s="293"/>
    </row>
    <row r="9735" spans="3:7" x14ac:dyDescent="0.2">
      <c r="C9735" s="293"/>
      <c r="D9735" s="280"/>
      <c r="E9735" s="280"/>
      <c r="F9735" s="280"/>
      <c r="G9735" s="293"/>
    </row>
    <row r="9736" spans="3:7" x14ac:dyDescent="0.2">
      <c r="C9736" s="293"/>
      <c r="D9736" s="280"/>
      <c r="E9736" s="280"/>
      <c r="F9736" s="280"/>
      <c r="G9736" s="293"/>
    </row>
    <row r="9737" spans="3:7" x14ac:dyDescent="0.2">
      <c r="C9737" s="293"/>
      <c r="D9737" s="280"/>
      <c r="E9737" s="280"/>
      <c r="F9737" s="280"/>
      <c r="G9737" s="293"/>
    </row>
    <row r="9738" spans="3:7" x14ac:dyDescent="0.2">
      <c r="C9738" s="293"/>
      <c r="D9738" s="280"/>
      <c r="E9738" s="280"/>
      <c r="F9738" s="280"/>
      <c r="G9738" s="293"/>
    </row>
    <row r="9739" spans="3:7" x14ac:dyDescent="0.2">
      <c r="C9739" s="293"/>
      <c r="D9739" s="280"/>
      <c r="E9739" s="280"/>
      <c r="F9739" s="280"/>
      <c r="G9739" s="293"/>
    </row>
    <row r="9740" spans="3:7" x14ac:dyDescent="0.2">
      <c r="C9740" s="293"/>
      <c r="D9740" s="280"/>
      <c r="E9740" s="280"/>
      <c r="F9740" s="280"/>
      <c r="G9740" s="293"/>
    </row>
    <row r="9741" spans="3:7" x14ac:dyDescent="0.2">
      <c r="C9741" s="293"/>
      <c r="D9741" s="280"/>
      <c r="E9741" s="280"/>
      <c r="F9741" s="280"/>
      <c r="G9741" s="293"/>
    </row>
    <row r="9742" spans="3:7" x14ac:dyDescent="0.2">
      <c r="C9742" s="293"/>
      <c r="D9742" s="280"/>
      <c r="E9742" s="280"/>
      <c r="F9742" s="280"/>
      <c r="G9742" s="293"/>
    </row>
    <row r="9743" spans="3:7" x14ac:dyDescent="0.2">
      <c r="C9743" s="293"/>
      <c r="D9743" s="280"/>
      <c r="E9743" s="280"/>
      <c r="F9743" s="280"/>
      <c r="G9743" s="293"/>
    </row>
    <row r="9744" spans="3:7" x14ac:dyDescent="0.2">
      <c r="C9744" s="293"/>
      <c r="D9744" s="280"/>
      <c r="E9744" s="280"/>
      <c r="F9744" s="280"/>
      <c r="G9744" s="293"/>
    </row>
    <row r="9745" spans="3:7" x14ac:dyDescent="0.2">
      <c r="C9745" s="293"/>
      <c r="D9745" s="280"/>
      <c r="E9745" s="280"/>
      <c r="F9745" s="280"/>
      <c r="G9745" s="293"/>
    </row>
    <row r="9746" spans="3:7" x14ac:dyDescent="0.2">
      <c r="C9746" s="293"/>
      <c r="D9746" s="280"/>
      <c r="E9746" s="280"/>
      <c r="F9746" s="280"/>
      <c r="G9746" s="293"/>
    </row>
    <row r="9747" spans="3:7" x14ac:dyDescent="0.2">
      <c r="C9747" s="293"/>
      <c r="D9747" s="280"/>
      <c r="E9747" s="280"/>
      <c r="F9747" s="280"/>
      <c r="G9747" s="293"/>
    </row>
    <row r="9748" spans="3:7" x14ac:dyDescent="0.2">
      <c r="C9748" s="293"/>
      <c r="D9748" s="280"/>
      <c r="E9748" s="280"/>
      <c r="F9748" s="280"/>
      <c r="G9748" s="293"/>
    </row>
    <row r="9749" spans="3:7" x14ac:dyDescent="0.2">
      <c r="C9749" s="293"/>
      <c r="D9749" s="280"/>
      <c r="E9749" s="280"/>
      <c r="F9749" s="280"/>
      <c r="G9749" s="293"/>
    </row>
    <row r="9750" spans="3:7" x14ac:dyDescent="0.2">
      <c r="C9750" s="293"/>
      <c r="D9750" s="280"/>
      <c r="E9750" s="280"/>
      <c r="F9750" s="280"/>
      <c r="G9750" s="293"/>
    </row>
    <row r="9751" spans="3:7" x14ac:dyDescent="0.2">
      <c r="C9751" s="293"/>
      <c r="D9751" s="280"/>
      <c r="E9751" s="280"/>
      <c r="F9751" s="280"/>
      <c r="G9751" s="293"/>
    </row>
    <row r="9752" spans="3:7" x14ac:dyDescent="0.2">
      <c r="C9752" s="293"/>
      <c r="D9752" s="280"/>
      <c r="E9752" s="280"/>
      <c r="F9752" s="280"/>
      <c r="G9752" s="293"/>
    </row>
    <row r="9753" spans="3:7" x14ac:dyDescent="0.2">
      <c r="C9753" s="293"/>
      <c r="D9753" s="280"/>
      <c r="E9753" s="280"/>
      <c r="F9753" s="280"/>
      <c r="G9753" s="293"/>
    </row>
    <row r="9754" spans="3:7" x14ac:dyDescent="0.2">
      <c r="C9754" s="293"/>
      <c r="D9754" s="280"/>
      <c r="E9754" s="280"/>
      <c r="F9754" s="280"/>
      <c r="G9754" s="293"/>
    </row>
    <row r="9755" spans="3:7" x14ac:dyDescent="0.2">
      <c r="C9755" s="293"/>
      <c r="D9755" s="280"/>
      <c r="E9755" s="280"/>
      <c r="F9755" s="280"/>
      <c r="G9755" s="293"/>
    </row>
    <row r="9756" spans="3:7" x14ac:dyDescent="0.2">
      <c r="C9756" s="293"/>
      <c r="D9756" s="280"/>
      <c r="E9756" s="280"/>
      <c r="F9756" s="280"/>
      <c r="G9756" s="293"/>
    </row>
    <row r="9757" spans="3:7" x14ac:dyDescent="0.2">
      <c r="C9757" s="293"/>
      <c r="D9757" s="280"/>
      <c r="E9757" s="280"/>
      <c r="F9757" s="280"/>
      <c r="G9757" s="293"/>
    </row>
    <row r="9758" spans="3:7" x14ac:dyDescent="0.2">
      <c r="C9758" s="293"/>
      <c r="D9758" s="280"/>
      <c r="E9758" s="280"/>
      <c r="F9758" s="280"/>
      <c r="G9758" s="293"/>
    </row>
    <row r="9759" spans="3:7" x14ac:dyDescent="0.2">
      <c r="C9759" s="293"/>
      <c r="D9759" s="280"/>
      <c r="E9759" s="280"/>
      <c r="F9759" s="280"/>
      <c r="G9759" s="293"/>
    </row>
    <row r="9760" spans="3:7" x14ac:dyDescent="0.2">
      <c r="C9760" s="293"/>
      <c r="D9760" s="280"/>
      <c r="E9760" s="280"/>
      <c r="F9760" s="280"/>
      <c r="G9760" s="293"/>
    </row>
    <row r="9761" spans="3:7" x14ac:dyDescent="0.2">
      <c r="C9761" s="293"/>
      <c r="D9761" s="280"/>
      <c r="E9761" s="280"/>
      <c r="F9761" s="280"/>
      <c r="G9761" s="293"/>
    </row>
    <row r="9762" spans="3:7" x14ac:dyDescent="0.2">
      <c r="C9762" s="293"/>
      <c r="D9762" s="280"/>
      <c r="E9762" s="280"/>
      <c r="F9762" s="280"/>
      <c r="G9762" s="293"/>
    </row>
    <row r="9763" spans="3:7" x14ac:dyDescent="0.2">
      <c r="C9763" s="293"/>
      <c r="D9763" s="280"/>
      <c r="E9763" s="280"/>
      <c r="F9763" s="280"/>
      <c r="G9763" s="293"/>
    </row>
    <row r="9764" spans="3:7" x14ac:dyDescent="0.2">
      <c r="C9764" s="293"/>
      <c r="D9764" s="280"/>
      <c r="E9764" s="280"/>
      <c r="F9764" s="280"/>
      <c r="G9764" s="293"/>
    </row>
    <row r="9765" spans="3:7" x14ac:dyDescent="0.2">
      <c r="C9765" s="293"/>
      <c r="D9765" s="280"/>
      <c r="E9765" s="280"/>
      <c r="F9765" s="280"/>
      <c r="G9765" s="293"/>
    </row>
    <row r="9766" spans="3:7" x14ac:dyDescent="0.2">
      <c r="C9766" s="293"/>
      <c r="D9766" s="280"/>
      <c r="E9766" s="280"/>
      <c r="F9766" s="280"/>
      <c r="G9766" s="293"/>
    </row>
    <row r="9767" spans="3:7" x14ac:dyDescent="0.2">
      <c r="C9767" s="293"/>
      <c r="D9767" s="280"/>
      <c r="E9767" s="280"/>
      <c r="F9767" s="280"/>
      <c r="G9767" s="293"/>
    </row>
    <row r="9768" spans="3:7" x14ac:dyDescent="0.2">
      <c r="C9768" s="293"/>
      <c r="D9768" s="280"/>
      <c r="E9768" s="280"/>
      <c r="F9768" s="280"/>
      <c r="G9768" s="293"/>
    </row>
    <row r="9769" spans="3:7" x14ac:dyDescent="0.2">
      <c r="C9769" s="293"/>
      <c r="D9769" s="280"/>
      <c r="E9769" s="280"/>
      <c r="F9769" s="280"/>
      <c r="G9769" s="293"/>
    </row>
    <row r="9770" spans="3:7" x14ac:dyDescent="0.2">
      <c r="C9770" s="293"/>
      <c r="D9770" s="280"/>
      <c r="E9770" s="280"/>
      <c r="F9770" s="280"/>
      <c r="G9770" s="293"/>
    </row>
    <row r="9771" spans="3:7" x14ac:dyDescent="0.2">
      <c r="C9771" s="293"/>
      <c r="D9771" s="280"/>
      <c r="E9771" s="280"/>
      <c r="F9771" s="280"/>
      <c r="G9771" s="293"/>
    </row>
    <row r="9772" spans="3:7" x14ac:dyDescent="0.2">
      <c r="C9772" s="293"/>
      <c r="D9772" s="280"/>
      <c r="E9772" s="280"/>
      <c r="F9772" s="280"/>
      <c r="G9772" s="293"/>
    </row>
    <row r="9773" spans="3:7" x14ac:dyDescent="0.2">
      <c r="C9773" s="293"/>
      <c r="D9773" s="280"/>
      <c r="E9773" s="280"/>
      <c r="F9773" s="280"/>
      <c r="G9773" s="293"/>
    </row>
    <row r="9774" spans="3:7" x14ac:dyDescent="0.2">
      <c r="C9774" s="293"/>
      <c r="D9774" s="280"/>
      <c r="E9774" s="280"/>
      <c r="F9774" s="280"/>
      <c r="G9774" s="293"/>
    </row>
    <row r="9775" spans="3:7" x14ac:dyDescent="0.2">
      <c r="C9775" s="293"/>
      <c r="D9775" s="280"/>
      <c r="E9775" s="280"/>
      <c r="F9775" s="280"/>
      <c r="G9775" s="293"/>
    </row>
    <row r="9776" spans="3:7" x14ac:dyDescent="0.2">
      <c r="C9776" s="293"/>
      <c r="D9776" s="280"/>
      <c r="E9776" s="280"/>
      <c r="F9776" s="280"/>
      <c r="G9776" s="293"/>
    </row>
    <row r="9777" spans="3:7" x14ac:dyDescent="0.2">
      <c r="C9777" s="293"/>
      <c r="D9777" s="280"/>
      <c r="E9777" s="280"/>
      <c r="F9777" s="280"/>
      <c r="G9777" s="293"/>
    </row>
    <row r="9778" spans="3:7" x14ac:dyDescent="0.2">
      <c r="C9778" s="293"/>
      <c r="D9778" s="280"/>
      <c r="E9778" s="280"/>
      <c r="F9778" s="280"/>
      <c r="G9778" s="293"/>
    </row>
    <row r="9779" spans="3:7" x14ac:dyDescent="0.2">
      <c r="C9779" s="293"/>
      <c r="D9779" s="280"/>
      <c r="E9779" s="280"/>
      <c r="F9779" s="280"/>
      <c r="G9779" s="293"/>
    </row>
    <row r="9780" spans="3:7" x14ac:dyDescent="0.2">
      <c r="C9780" s="293"/>
      <c r="D9780" s="280"/>
      <c r="E9780" s="280"/>
      <c r="F9780" s="280"/>
      <c r="G9780" s="293"/>
    </row>
    <row r="9781" spans="3:7" x14ac:dyDescent="0.2">
      <c r="C9781" s="293"/>
      <c r="D9781" s="280"/>
      <c r="E9781" s="280"/>
      <c r="F9781" s="280"/>
      <c r="G9781" s="293"/>
    </row>
    <row r="9782" spans="3:7" x14ac:dyDescent="0.2">
      <c r="C9782" s="293"/>
      <c r="D9782" s="280"/>
      <c r="E9782" s="280"/>
      <c r="F9782" s="280"/>
      <c r="G9782" s="293"/>
    </row>
    <row r="9783" spans="3:7" x14ac:dyDescent="0.2">
      <c r="C9783" s="293"/>
      <c r="D9783" s="280"/>
      <c r="E9783" s="280"/>
      <c r="F9783" s="280"/>
      <c r="G9783" s="293"/>
    </row>
    <row r="9784" spans="3:7" x14ac:dyDescent="0.2">
      <c r="C9784" s="293"/>
      <c r="D9784" s="280"/>
      <c r="E9784" s="280"/>
      <c r="F9784" s="280"/>
      <c r="G9784" s="293"/>
    </row>
    <row r="9785" spans="3:7" x14ac:dyDescent="0.2">
      <c r="C9785" s="293"/>
      <c r="D9785" s="280"/>
      <c r="E9785" s="280"/>
      <c r="F9785" s="280"/>
      <c r="G9785" s="293"/>
    </row>
    <row r="9786" spans="3:7" x14ac:dyDescent="0.2">
      <c r="C9786" s="293"/>
      <c r="D9786" s="280"/>
      <c r="E9786" s="280"/>
      <c r="F9786" s="280"/>
      <c r="G9786" s="293"/>
    </row>
    <row r="9787" spans="3:7" x14ac:dyDescent="0.2">
      <c r="C9787" s="293"/>
      <c r="D9787" s="280"/>
      <c r="E9787" s="280"/>
      <c r="F9787" s="280"/>
      <c r="G9787" s="293"/>
    </row>
    <row r="9788" spans="3:7" x14ac:dyDescent="0.2">
      <c r="C9788" s="293"/>
      <c r="D9788" s="280"/>
      <c r="E9788" s="280"/>
      <c r="F9788" s="280"/>
      <c r="G9788" s="293"/>
    </row>
    <row r="9789" spans="3:7" x14ac:dyDescent="0.2">
      <c r="C9789" s="293"/>
      <c r="D9789" s="280"/>
      <c r="E9789" s="280"/>
      <c r="F9789" s="280"/>
      <c r="G9789" s="293"/>
    </row>
    <row r="9790" spans="3:7" x14ac:dyDescent="0.2">
      <c r="C9790" s="293"/>
      <c r="D9790" s="280"/>
      <c r="E9790" s="280"/>
      <c r="F9790" s="280"/>
      <c r="G9790" s="293"/>
    </row>
    <row r="9791" spans="3:7" x14ac:dyDescent="0.2">
      <c r="C9791" s="293"/>
      <c r="D9791" s="280"/>
      <c r="E9791" s="280"/>
      <c r="F9791" s="280"/>
      <c r="G9791" s="293"/>
    </row>
    <row r="9792" spans="3:7" x14ac:dyDescent="0.2">
      <c r="C9792" s="293"/>
      <c r="D9792" s="280"/>
      <c r="E9792" s="280"/>
      <c r="F9792" s="280"/>
      <c r="G9792" s="293"/>
    </row>
    <row r="9793" spans="3:7" x14ac:dyDescent="0.2">
      <c r="C9793" s="293"/>
      <c r="D9793" s="280"/>
      <c r="E9793" s="280"/>
      <c r="F9793" s="280"/>
      <c r="G9793" s="293"/>
    </row>
    <row r="9794" spans="3:7" x14ac:dyDescent="0.2">
      <c r="C9794" s="293"/>
      <c r="D9794" s="280"/>
      <c r="E9794" s="280"/>
      <c r="F9794" s="280"/>
      <c r="G9794" s="293"/>
    </row>
    <row r="9795" spans="3:7" x14ac:dyDescent="0.2">
      <c r="C9795" s="293"/>
      <c r="D9795" s="280"/>
      <c r="E9795" s="280"/>
      <c r="F9795" s="280"/>
      <c r="G9795" s="293"/>
    </row>
    <row r="9796" spans="3:7" x14ac:dyDescent="0.2">
      <c r="C9796" s="293"/>
      <c r="D9796" s="280"/>
      <c r="E9796" s="280"/>
      <c r="F9796" s="280"/>
      <c r="G9796" s="293"/>
    </row>
    <row r="9797" spans="3:7" x14ac:dyDescent="0.2">
      <c r="C9797" s="293"/>
      <c r="D9797" s="280"/>
      <c r="E9797" s="280"/>
      <c r="F9797" s="280"/>
      <c r="G9797" s="293"/>
    </row>
    <row r="9798" spans="3:7" x14ac:dyDescent="0.2">
      <c r="C9798" s="293"/>
      <c r="D9798" s="280"/>
      <c r="E9798" s="280"/>
      <c r="F9798" s="280"/>
      <c r="G9798" s="293"/>
    </row>
    <row r="9799" spans="3:7" x14ac:dyDescent="0.2">
      <c r="C9799" s="293"/>
      <c r="D9799" s="280"/>
      <c r="E9799" s="280"/>
      <c r="F9799" s="280"/>
      <c r="G9799" s="293"/>
    </row>
    <row r="9800" spans="3:7" x14ac:dyDescent="0.2">
      <c r="C9800" s="293"/>
      <c r="D9800" s="280"/>
      <c r="E9800" s="280"/>
      <c r="F9800" s="280"/>
      <c r="G9800" s="293"/>
    </row>
    <row r="9801" spans="3:7" x14ac:dyDescent="0.2">
      <c r="C9801" s="293"/>
      <c r="D9801" s="280"/>
      <c r="E9801" s="280"/>
      <c r="F9801" s="280"/>
      <c r="G9801" s="293"/>
    </row>
    <row r="9802" spans="3:7" x14ac:dyDescent="0.2">
      <c r="C9802" s="293"/>
      <c r="D9802" s="280"/>
      <c r="E9802" s="280"/>
      <c r="F9802" s="280"/>
      <c r="G9802" s="293"/>
    </row>
    <row r="9803" spans="3:7" x14ac:dyDescent="0.2">
      <c r="C9803" s="293"/>
      <c r="D9803" s="280"/>
      <c r="E9803" s="280"/>
      <c r="F9803" s="280"/>
      <c r="G9803" s="293"/>
    </row>
    <row r="9804" spans="3:7" x14ac:dyDescent="0.2">
      <c r="C9804" s="293"/>
      <c r="D9804" s="280"/>
      <c r="E9804" s="280"/>
      <c r="F9804" s="280"/>
      <c r="G9804" s="293"/>
    </row>
    <row r="9805" spans="3:7" x14ac:dyDescent="0.2">
      <c r="C9805" s="293"/>
      <c r="D9805" s="280"/>
      <c r="E9805" s="280"/>
      <c r="F9805" s="280"/>
      <c r="G9805" s="293"/>
    </row>
    <row r="9806" spans="3:7" x14ac:dyDescent="0.2">
      <c r="C9806" s="293"/>
      <c r="D9806" s="280"/>
      <c r="E9806" s="280"/>
      <c r="F9806" s="280"/>
      <c r="G9806" s="293"/>
    </row>
    <row r="9807" spans="3:7" x14ac:dyDescent="0.2">
      <c r="C9807" s="293"/>
      <c r="D9807" s="280"/>
      <c r="E9807" s="280"/>
      <c r="F9807" s="280"/>
      <c r="G9807" s="293"/>
    </row>
    <row r="9808" spans="3:7" x14ac:dyDescent="0.2">
      <c r="C9808" s="293"/>
      <c r="D9808" s="280"/>
      <c r="E9808" s="280"/>
      <c r="F9808" s="280"/>
      <c r="G9808" s="293"/>
    </row>
    <row r="9809" spans="3:7" x14ac:dyDescent="0.2">
      <c r="C9809" s="293"/>
      <c r="D9809" s="280"/>
      <c r="E9809" s="280"/>
      <c r="F9809" s="280"/>
      <c r="G9809" s="293"/>
    </row>
    <row r="9810" spans="3:7" x14ac:dyDescent="0.2">
      <c r="C9810" s="293"/>
      <c r="D9810" s="280"/>
      <c r="E9810" s="280"/>
      <c r="F9810" s="280"/>
      <c r="G9810" s="293"/>
    </row>
    <row r="9811" spans="3:7" x14ac:dyDescent="0.2">
      <c r="C9811" s="293"/>
      <c r="D9811" s="280"/>
      <c r="E9811" s="280"/>
      <c r="F9811" s="280"/>
      <c r="G9811" s="293"/>
    </row>
    <row r="9812" spans="3:7" x14ac:dyDescent="0.2">
      <c r="C9812" s="293"/>
      <c r="D9812" s="280"/>
      <c r="E9812" s="280"/>
      <c r="F9812" s="280"/>
      <c r="G9812" s="293"/>
    </row>
    <row r="9813" spans="3:7" x14ac:dyDescent="0.2">
      <c r="C9813" s="293"/>
      <c r="D9813" s="280"/>
      <c r="E9813" s="280"/>
      <c r="F9813" s="280"/>
      <c r="G9813" s="293"/>
    </row>
    <row r="9814" spans="3:7" x14ac:dyDescent="0.2">
      <c r="C9814" s="293"/>
      <c r="D9814" s="280"/>
      <c r="E9814" s="280"/>
      <c r="F9814" s="280"/>
      <c r="G9814" s="293"/>
    </row>
    <row r="9815" spans="3:7" x14ac:dyDescent="0.2">
      <c r="C9815" s="293"/>
      <c r="D9815" s="280"/>
      <c r="E9815" s="280"/>
      <c r="F9815" s="280"/>
      <c r="G9815" s="293"/>
    </row>
    <row r="9816" spans="3:7" x14ac:dyDescent="0.2">
      <c r="C9816" s="293"/>
      <c r="D9816" s="280"/>
      <c r="E9816" s="280"/>
      <c r="F9816" s="280"/>
      <c r="G9816" s="293"/>
    </row>
    <row r="9817" spans="3:7" x14ac:dyDescent="0.2">
      <c r="C9817" s="293"/>
      <c r="D9817" s="280"/>
      <c r="E9817" s="280"/>
      <c r="F9817" s="280"/>
      <c r="G9817" s="293"/>
    </row>
    <row r="9818" spans="3:7" x14ac:dyDescent="0.2">
      <c r="C9818" s="293"/>
      <c r="D9818" s="280"/>
      <c r="E9818" s="280"/>
      <c r="F9818" s="280"/>
      <c r="G9818" s="293"/>
    </row>
    <row r="9819" spans="3:7" x14ac:dyDescent="0.2">
      <c r="C9819" s="293"/>
      <c r="D9819" s="280"/>
      <c r="E9819" s="280"/>
      <c r="F9819" s="280"/>
      <c r="G9819" s="293"/>
    </row>
    <row r="9820" spans="3:7" x14ac:dyDescent="0.2">
      <c r="C9820" s="293"/>
      <c r="D9820" s="280"/>
      <c r="E9820" s="280"/>
      <c r="F9820" s="280"/>
      <c r="G9820" s="293"/>
    </row>
    <row r="9821" spans="3:7" x14ac:dyDescent="0.2">
      <c r="C9821" s="293"/>
      <c r="D9821" s="280"/>
      <c r="E9821" s="280"/>
      <c r="F9821" s="280"/>
      <c r="G9821" s="293"/>
    </row>
    <row r="9822" spans="3:7" x14ac:dyDescent="0.2">
      <c r="C9822" s="293"/>
      <c r="D9822" s="280"/>
      <c r="E9822" s="280"/>
      <c r="F9822" s="280"/>
      <c r="G9822" s="293"/>
    </row>
    <row r="9823" spans="3:7" x14ac:dyDescent="0.2">
      <c r="C9823" s="293"/>
      <c r="D9823" s="280"/>
      <c r="E9823" s="280"/>
      <c r="F9823" s="280"/>
      <c r="G9823" s="293"/>
    </row>
    <row r="9824" spans="3:7" x14ac:dyDescent="0.2">
      <c r="C9824" s="293"/>
      <c r="D9824" s="280"/>
      <c r="E9824" s="280"/>
      <c r="F9824" s="280"/>
      <c r="G9824" s="293"/>
    </row>
    <row r="9825" spans="3:7" x14ac:dyDescent="0.2">
      <c r="C9825" s="293"/>
      <c r="D9825" s="280"/>
      <c r="E9825" s="280"/>
      <c r="F9825" s="280"/>
      <c r="G9825" s="293"/>
    </row>
    <row r="9826" spans="3:7" x14ac:dyDescent="0.2">
      <c r="C9826" s="293"/>
      <c r="D9826" s="280"/>
      <c r="E9826" s="280"/>
      <c r="F9826" s="280"/>
      <c r="G9826" s="293"/>
    </row>
    <row r="9827" spans="3:7" x14ac:dyDescent="0.2">
      <c r="C9827" s="293"/>
      <c r="D9827" s="280"/>
      <c r="E9827" s="280"/>
      <c r="F9827" s="280"/>
      <c r="G9827" s="293"/>
    </row>
    <row r="9828" spans="3:7" x14ac:dyDescent="0.2">
      <c r="C9828" s="293"/>
      <c r="D9828" s="280"/>
      <c r="E9828" s="280"/>
      <c r="F9828" s="280"/>
      <c r="G9828" s="293"/>
    </row>
    <row r="9829" spans="3:7" x14ac:dyDescent="0.2">
      <c r="C9829" s="293"/>
      <c r="D9829" s="280"/>
      <c r="E9829" s="280"/>
      <c r="F9829" s="280"/>
      <c r="G9829" s="293"/>
    </row>
    <row r="9830" spans="3:7" x14ac:dyDescent="0.2">
      <c r="C9830" s="293"/>
      <c r="D9830" s="280"/>
      <c r="E9830" s="280"/>
      <c r="F9830" s="280"/>
      <c r="G9830" s="293"/>
    </row>
    <row r="9831" spans="3:7" x14ac:dyDescent="0.2">
      <c r="C9831" s="293"/>
      <c r="D9831" s="280"/>
      <c r="E9831" s="280"/>
      <c r="F9831" s="280"/>
      <c r="G9831" s="293"/>
    </row>
    <row r="9832" spans="3:7" x14ac:dyDescent="0.2">
      <c r="C9832" s="293"/>
      <c r="D9832" s="280"/>
      <c r="E9832" s="280"/>
      <c r="F9832" s="280"/>
      <c r="G9832" s="293"/>
    </row>
    <row r="9833" spans="3:7" x14ac:dyDescent="0.2">
      <c r="C9833" s="293"/>
      <c r="D9833" s="280"/>
      <c r="E9833" s="280"/>
      <c r="F9833" s="280"/>
      <c r="G9833" s="293"/>
    </row>
    <row r="9834" spans="3:7" x14ac:dyDescent="0.2">
      <c r="C9834" s="293"/>
      <c r="D9834" s="280"/>
      <c r="E9834" s="280"/>
      <c r="F9834" s="280"/>
      <c r="G9834" s="293"/>
    </row>
    <row r="9835" spans="3:7" x14ac:dyDescent="0.2">
      <c r="C9835" s="293"/>
      <c r="D9835" s="280"/>
      <c r="E9835" s="280"/>
      <c r="F9835" s="280"/>
      <c r="G9835" s="293"/>
    </row>
    <row r="9836" spans="3:7" x14ac:dyDescent="0.2">
      <c r="C9836" s="293"/>
      <c r="D9836" s="280"/>
      <c r="E9836" s="280"/>
      <c r="F9836" s="280"/>
      <c r="G9836" s="293"/>
    </row>
    <row r="9837" spans="3:7" x14ac:dyDescent="0.2">
      <c r="C9837" s="293"/>
      <c r="D9837" s="280"/>
      <c r="E9837" s="280"/>
      <c r="F9837" s="280"/>
      <c r="G9837" s="293"/>
    </row>
    <row r="9838" spans="3:7" x14ac:dyDescent="0.2">
      <c r="C9838" s="293"/>
      <c r="D9838" s="280"/>
      <c r="E9838" s="280"/>
      <c r="F9838" s="280"/>
      <c r="G9838" s="293"/>
    </row>
    <row r="9839" spans="3:7" x14ac:dyDescent="0.2">
      <c r="C9839" s="293"/>
      <c r="D9839" s="280"/>
      <c r="E9839" s="280"/>
      <c r="F9839" s="280"/>
      <c r="G9839" s="293"/>
    </row>
    <row r="9840" spans="3:7" x14ac:dyDescent="0.2">
      <c r="C9840" s="293"/>
      <c r="D9840" s="280"/>
      <c r="E9840" s="280"/>
      <c r="F9840" s="280"/>
      <c r="G9840" s="293"/>
    </row>
    <row r="9841" spans="3:7" x14ac:dyDescent="0.2">
      <c r="C9841" s="293"/>
      <c r="D9841" s="280"/>
      <c r="E9841" s="280"/>
      <c r="F9841" s="280"/>
      <c r="G9841" s="293"/>
    </row>
    <row r="9842" spans="3:7" x14ac:dyDescent="0.2">
      <c r="C9842" s="293"/>
      <c r="D9842" s="280"/>
      <c r="E9842" s="280"/>
      <c r="F9842" s="280"/>
      <c r="G9842" s="293"/>
    </row>
    <row r="9843" spans="3:7" x14ac:dyDescent="0.2">
      <c r="C9843" s="293"/>
      <c r="D9843" s="280"/>
      <c r="E9843" s="280"/>
      <c r="F9843" s="280"/>
      <c r="G9843" s="293"/>
    </row>
    <row r="9844" spans="3:7" x14ac:dyDescent="0.2">
      <c r="C9844" s="293"/>
      <c r="D9844" s="280"/>
      <c r="E9844" s="280"/>
      <c r="F9844" s="280"/>
      <c r="G9844" s="293"/>
    </row>
    <row r="9845" spans="3:7" x14ac:dyDescent="0.2">
      <c r="C9845" s="293"/>
      <c r="D9845" s="280"/>
      <c r="E9845" s="280"/>
      <c r="F9845" s="280"/>
      <c r="G9845" s="293"/>
    </row>
    <row r="9846" spans="3:7" x14ac:dyDescent="0.2">
      <c r="C9846" s="293"/>
      <c r="D9846" s="280"/>
      <c r="E9846" s="280"/>
      <c r="F9846" s="280"/>
      <c r="G9846" s="293"/>
    </row>
    <row r="9847" spans="3:7" x14ac:dyDescent="0.2">
      <c r="C9847" s="293"/>
      <c r="D9847" s="280"/>
      <c r="E9847" s="280"/>
      <c r="F9847" s="280"/>
      <c r="G9847" s="293"/>
    </row>
    <row r="9848" spans="3:7" x14ac:dyDescent="0.2">
      <c r="C9848" s="293"/>
      <c r="D9848" s="280"/>
      <c r="E9848" s="280"/>
      <c r="F9848" s="280"/>
      <c r="G9848" s="293"/>
    </row>
    <row r="9849" spans="3:7" x14ac:dyDescent="0.2">
      <c r="C9849" s="293"/>
      <c r="D9849" s="280"/>
      <c r="E9849" s="280"/>
      <c r="F9849" s="280"/>
      <c r="G9849" s="293"/>
    </row>
    <row r="9850" spans="3:7" x14ac:dyDescent="0.2">
      <c r="C9850" s="293"/>
      <c r="D9850" s="280"/>
      <c r="E9850" s="280"/>
      <c r="F9850" s="280"/>
      <c r="G9850" s="293"/>
    </row>
    <row r="9851" spans="3:7" x14ac:dyDescent="0.2">
      <c r="C9851" s="293"/>
      <c r="D9851" s="280"/>
      <c r="E9851" s="280"/>
      <c r="F9851" s="280"/>
      <c r="G9851" s="293"/>
    </row>
    <row r="9852" spans="3:7" x14ac:dyDescent="0.2">
      <c r="C9852" s="293"/>
      <c r="D9852" s="280"/>
      <c r="E9852" s="280"/>
      <c r="F9852" s="280"/>
      <c r="G9852" s="293"/>
    </row>
    <row r="9853" spans="3:7" x14ac:dyDescent="0.2">
      <c r="C9853" s="293"/>
      <c r="D9853" s="280"/>
      <c r="E9853" s="280"/>
      <c r="F9853" s="280"/>
      <c r="G9853" s="293"/>
    </row>
    <row r="9854" spans="3:7" x14ac:dyDescent="0.2">
      <c r="C9854" s="293"/>
      <c r="D9854" s="280"/>
      <c r="E9854" s="280"/>
      <c r="F9854" s="280"/>
      <c r="G9854" s="293"/>
    </row>
    <row r="9855" spans="3:7" x14ac:dyDescent="0.2">
      <c r="C9855" s="293"/>
      <c r="D9855" s="280"/>
      <c r="E9855" s="280"/>
      <c r="F9855" s="280"/>
      <c r="G9855" s="293"/>
    </row>
    <row r="9856" spans="3:7" x14ac:dyDescent="0.2">
      <c r="C9856" s="293"/>
      <c r="D9856" s="280"/>
      <c r="E9856" s="280"/>
      <c r="F9856" s="280"/>
      <c r="G9856" s="293"/>
    </row>
    <row r="9857" spans="3:7" x14ac:dyDescent="0.2">
      <c r="C9857" s="293"/>
      <c r="D9857" s="280"/>
      <c r="E9857" s="280"/>
      <c r="F9857" s="280"/>
      <c r="G9857" s="293"/>
    </row>
    <row r="9858" spans="3:7" x14ac:dyDescent="0.2">
      <c r="C9858" s="293"/>
      <c r="D9858" s="280"/>
      <c r="E9858" s="280"/>
      <c r="F9858" s="280"/>
      <c r="G9858" s="293"/>
    </row>
    <row r="9859" spans="3:7" x14ac:dyDescent="0.2">
      <c r="C9859" s="293"/>
      <c r="D9859" s="280"/>
      <c r="E9859" s="280"/>
      <c r="F9859" s="280"/>
      <c r="G9859" s="293"/>
    </row>
    <row r="9860" spans="3:7" x14ac:dyDescent="0.2">
      <c r="C9860" s="293"/>
      <c r="D9860" s="280"/>
      <c r="E9860" s="280"/>
      <c r="F9860" s="280"/>
      <c r="G9860" s="293"/>
    </row>
    <row r="9861" spans="3:7" x14ac:dyDescent="0.2">
      <c r="C9861" s="293"/>
      <c r="D9861" s="280"/>
      <c r="E9861" s="280"/>
      <c r="F9861" s="280"/>
      <c r="G9861" s="293"/>
    </row>
    <row r="9862" spans="3:7" x14ac:dyDescent="0.2">
      <c r="C9862" s="293"/>
      <c r="D9862" s="280"/>
      <c r="E9862" s="280"/>
      <c r="F9862" s="280"/>
      <c r="G9862" s="293"/>
    </row>
    <row r="9863" spans="3:7" x14ac:dyDescent="0.2">
      <c r="C9863" s="293"/>
      <c r="D9863" s="280"/>
      <c r="E9863" s="280"/>
      <c r="F9863" s="280"/>
      <c r="G9863" s="293"/>
    </row>
    <row r="9864" spans="3:7" x14ac:dyDescent="0.2">
      <c r="C9864" s="293"/>
      <c r="D9864" s="280"/>
      <c r="E9864" s="280"/>
      <c r="F9864" s="280"/>
      <c r="G9864" s="293"/>
    </row>
    <row r="9865" spans="3:7" x14ac:dyDescent="0.2">
      <c r="C9865" s="293"/>
      <c r="D9865" s="280"/>
      <c r="E9865" s="280"/>
      <c r="F9865" s="280"/>
      <c r="G9865" s="293"/>
    </row>
    <row r="9866" spans="3:7" x14ac:dyDescent="0.2">
      <c r="C9866" s="293"/>
      <c r="D9866" s="280"/>
      <c r="E9866" s="280"/>
      <c r="F9866" s="280"/>
      <c r="G9866" s="293"/>
    </row>
    <row r="9867" spans="3:7" x14ac:dyDescent="0.2">
      <c r="C9867" s="293"/>
      <c r="D9867" s="280"/>
      <c r="E9867" s="280"/>
      <c r="F9867" s="280"/>
      <c r="G9867" s="293"/>
    </row>
    <row r="9868" spans="3:7" x14ac:dyDescent="0.2">
      <c r="C9868" s="293"/>
      <c r="D9868" s="280"/>
      <c r="E9868" s="280"/>
      <c r="F9868" s="280"/>
      <c r="G9868" s="293"/>
    </row>
    <row r="9869" spans="3:7" x14ac:dyDescent="0.2">
      <c r="C9869" s="293"/>
      <c r="D9869" s="280"/>
      <c r="E9869" s="280"/>
      <c r="F9869" s="280"/>
      <c r="G9869" s="293"/>
    </row>
    <row r="9870" spans="3:7" x14ac:dyDescent="0.2">
      <c r="C9870" s="293"/>
      <c r="D9870" s="280"/>
      <c r="E9870" s="280"/>
      <c r="F9870" s="280"/>
      <c r="G9870" s="293"/>
    </row>
    <row r="9871" spans="3:7" x14ac:dyDescent="0.2">
      <c r="C9871" s="293"/>
      <c r="D9871" s="280"/>
      <c r="E9871" s="280"/>
      <c r="F9871" s="280"/>
      <c r="G9871" s="293"/>
    </row>
    <row r="9872" spans="3:7" x14ac:dyDescent="0.2">
      <c r="C9872" s="293"/>
      <c r="D9872" s="280"/>
      <c r="E9872" s="280"/>
      <c r="F9872" s="280"/>
      <c r="G9872" s="293"/>
    </row>
    <row r="9873" spans="3:7" x14ac:dyDescent="0.2">
      <c r="C9873" s="293"/>
      <c r="D9873" s="280"/>
      <c r="E9873" s="280"/>
      <c r="F9873" s="280"/>
      <c r="G9873" s="293"/>
    </row>
    <row r="9874" spans="3:7" x14ac:dyDescent="0.2">
      <c r="C9874" s="293"/>
      <c r="D9874" s="280"/>
      <c r="E9874" s="280"/>
      <c r="F9874" s="280"/>
      <c r="G9874" s="293"/>
    </row>
    <row r="9875" spans="3:7" x14ac:dyDescent="0.2">
      <c r="C9875" s="293"/>
      <c r="D9875" s="280"/>
      <c r="E9875" s="280"/>
      <c r="F9875" s="280"/>
      <c r="G9875" s="293"/>
    </row>
    <row r="9876" spans="3:7" x14ac:dyDescent="0.2">
      <c r="C9876" s="293"/>
      <c r="D9876" s="280"/>
      <c r="E9876" s="280"/>
      <c r="F9876" s="280"/>
      <c r="G9876" s="293"/>
    </row>
    <row r="9877" spans="3:7" x14ac:dyDescent="0.2">
      <c r="C9877" s="293"/>
      <c r="D9877" s="280"/>
      <c r="E9877" s="280"/>
      <c r="F9877" s="280"/>
      <c r="G9877" s="293"/>
    </row>
    <row r="9878" spans="3:7" x14ac:dyDescent="0.2">
      <c r="C9878" s="293"/>
      <c r="D9878" s="280"/>
      <c r="E9878" s="280"/>
      <c r="F9878" s="280"/>
      <c r="G9878" s="293"/>
    </row>
    <row r="9879" spans="3:7" x14ac:dyDescent="0.2">
      <c r="C9879" s="293"/>
      <c r="D9879" s="280"/>
      <c r="E9879" s="280"/>
      <c r="F9879" s="280"/>
      <c r="G9879" s="293"/>
    </row>
    <row r="9880" spans="3:7" x14ac:dyDescent="0.2">
      <c r="C9880" s="293"/>
      <c r="D9880" s="280"/>
      <c r="E9880" s="280"/>
      <c r="F9880" s="280"/>
      <c r="G9880" s="293"/>
    </row>
    <row r="9881" spans="3:7" x14ac:dyDescent="0.2">
      <c r="C9881" s="293"/>
      <c r="D9881" s="280"/>
      <c r="E9881" s="280"/>
      <c r="F9881" s="280"/>
      <c r="G9881" s="293"/>
    </row>
    <row r="9882" spans="3:7" x14ac:dyDescent="0.2">
      <c r="C9882" s="293"/>
      <c r="D9882" s="280"/>
      <c r="E9882" s="280"/>
      <c r="F9882" s="280"/>
      <c r="G9882" s="293"/>
    </row>
    <row r="9883" spans="3:7" x14ac:dyDescent="0.2">
      <c r="C9883" s="293"/>
      <c r="D9883" s="280"/>
      <c r="E9883" s="280"/>
      <c r="F9883" s="280"/>
      <c r="G9883" s="293"/>
    </row>
    <row r="9884" spans="3:7" x14ac:dyDescent="0.2">
      <c r="C9884" s="293"/>
      <c r="D9884" s="280"/>
      <c r="E9884" s="280"/>
      <c r="F9884" s="280"/>
      <c r="G9884" s="293"/>
    </row>
    <row r="9885" spans="3:7" x14ac:dyDescent="0.2">
      <c r="C9885" s="293"/>
      <c r="D9885" s="280"/>
      <c r="E9885" s="280"/>
      <c r="F9885" s="280"/>
      <c r="G9885" s="293"/>
    </row>
    <row r="9886" spans="3:7" x14ac:dyDescent="0.2">
      <c r="C9886" s="293"/>
      <c r="D9886" s="280"/>
      <c r="E9886" s="280"/>
      <c r="F9886" s="280"/>
      <c r="G9886" s="293"/>
    </row>
    <row r="9887" spans="3:7" x14ac:dyDescent="0.2">
      <c r="C9887" s="293"/>
      <c r="D9887" s="280"/>
      <c r="E9887" s="280"/>
      <c r="F9887" s="280"/>
      <c r="G9887" s="293"/>
    </row>
    <row r="9888" spans="3:7" x14ac:dyDescent="0.2">
      <c r="C9888" s="293"/>
      <c r="D9888" s="280"/>
      <c r="E9888" s="280"/>
      <c r="F9888" s="280"/>
      <c r="G9888" s="293"/>
    </row>
    <row r="9889" spans="3:7" x14ac:dyDescent="0.2">
      <c r="C9889" s="293"/>
      <c r="D9889" s="280"/>
      <c r="E9889" s="280"/>
      <c r="F9889" s="280"/>
      <c r="G9889" s="293"/>
    </row>
    <row r="9890" spans="3:7" x14ac:dyDescent="0.2">
      <c r="C9890" s="293"/>
      <c r="D9890" s="280"/>
      <c r="E9890" s="280"/>
      <c r="F9890" s="280"/>
      <c r="G9890" s="293"/>
    </row>
    <row r="9891" spans="3:7" x14ac:dyDescent="0.2">
      <c r="C9891" s="293"/>
      <c r="D9891" s="280"/>
      <c r="E9891" s="280"/>
      <c r="F9891" s="280"/>
      <c r="G9891" s="293"/>
    </row>
    <row r="9892" spans="3:7" x14ac:dyDescent="0.2">
      <c r="C9892" s="293"/>
      <c r="D9892" s="280"/>
      <c r="E9892" s="280"/>
      <c r="F9892" s="280"/>
      <c r="G9892" s="293"/>
    </row>
    <row r="9893" spans="3:7" x14ac:dyDescent="0.2">
      <c r="C9893" s="293"/>
      <c r="D9893" s="280"/>
      <c r="E9893" s="280"/>
      <c r="F9893" s="280"/>
      <c r="G9893" s="293"/>
    </row>
    <row r="9894" spans="3:7" x14ac:dyDescent="0.2">
      <c r="C9894" s="293"/>
      <c r="D9894" s="280"/>
      <c r="E9894" s="280"/>
      <c r="F9894" s="280"/>
      <c r="G9894" s="293"/>
    </row>
    <row r="9895" spans="3:7" x14ac:dyDescent="0.2">
      <c r="C9895" s="293"/>
      <c r="D9895" s="280"/>
      <c r="E9895" s="280"/>
      <c r="F9895" s="280"/>
      <c r="G9895" s="293"/>
    </row>
    <row r="9896" spans="3:7" x14ac:dyDescent="0.2">
      <c r="C9896" s="293"/>
      <c r="D9896" s="280"/>
      <c r="E9896" s="280"/>
      <c r="F9896" s="280"/>
      <c r="G9896" s="293"/>
    </row>
    <row r="9897" spans="3:7" x14ac:dyDescent="0.2">
      <c r="C9897" s="293"/>
      <c r="D9897" s="280"/>
      <c r="E9897" s="280"/>
      <c r="F9897" s="280"/>
      <c r="G9897" s="293"/>
    </row>
    <row r="9898" spans="3:7" x14ac:dyDescent="0.2">
      <c r="C9898" s="293"/>
      <c r="D9898" s="280"/>
      <c r="E9898" s="280"/>
      <c r="F9898" s="280"/>
      <c r="G9898" s="293"/>
    </row>
    <row r="9899" spans="3:7" x14ac:dyDescent="0.2">
      <c r="C9899" s="293"/>
      <c r="D9899" s="280"/>
      <c r="E9899" s="280"/>
      <c r="F9899" s="280"/>
      <c r="G9899" s="293"/>
    </row>
    <row r="9900" spans="3:7" x14ac:dyDescent="0.2">
      <c r="C9900" s="293"/>
      <c r="D9900" s="280"/>
      <c r="E9900" s="280"/>
      <c r="F9900" s="280"/>
      <c r="G9900" s="293"/>
    </row>
    <row r="9901" spans="3:7" x14ac:dyDescent="0.2">
      <c r="C9901" s="293"/>
      <c r="D9901" s="280"/>
      <c r="E9901" s="280"/>
      <c r="F9901" s="280"/>
      <c r="G9901" s="293"/>
    </row>
    <row r="9902" spans="3:7" x14ac:dyDescent="0.2">
      <c r="C9902" s="293"/>
      <c r="D9902" s="280"/>
      <c r="E9902" s="280"/>
      <c r="F9902" s="280"/>
      <c r="G9902" s="293"/>
    </row>
    <row r="9903" spans="3:7" x14ac:dyDescent="0.2">
      <c r="C9903" s="293"/>
      <c r="D9903" s="280"/>
      <c r="E9903" s="280"/>
      <c r="F9903" s="280"/>
      <c r="G9903" s="293"/>
    </row>
    <row r="9904" spans="3:7" x14ac:dyDescent="0.2">
      <c r="C9904" s="293"/>
      <c r="D9904" s="280"/>
      <c r="E9904" s="280"/>
      <c r="F9904" s="280"/>
      <c r="G9904" s="293"/>
    </row>
    <row r="9905" spans="3:7" x14ac:dyDescent="0.2">
      <c r="C9905" s="293"/>
      <c r="D9905" s="280"/>
      <c r="E9905" s="280"/>
      <c r="F9905" s="280"/>
      <c r="G9905" s="293"/>
    </row>
    <row r="9906" spans="3:7" x14ac:dyDescent="0.2">
      <c r="C9906" s="293"/>
      <c r="D9906" s="280"/>
      <c r="E9906" s="280"/>
      <c r="F9906" s="280"/>
      <c r="G9906" s="293"/>
    </row>
    <row r="9907" spans="3:7" x14ac:dyDescent="0.2">
      <c r="C9907" s="293"/>
      <c r="D9907" s="280"/>
      <c r="E9907" s="280"/>
      <c r="F9907" s="280"/>
      <c r="G9907" s="293"/>
    </row>
    <row r="9908" spans="3:7" x14ac:dyDescent="0.2">
      <c r="C9908" s="293"/>
      <c r="D9908" s="280"/>
      <c r="E9908" s="280"/>
      <c r="F9908" s="280"/>
      <c r="G9908" s="293"/>
    </row>
    <row r="9909" spans="3:7" x14ac:dyDescent="0.2">
      <c r="C9909" s="293"/>
      <c r="D9909" s="280"/>
      <c r="E9909" s="280"/>
      <c r="F9909" s="280"/>
      <c r="G9909" s="293"/>
    </row>
    <row r="9910" spans="3:7" x14ac:dyDescent="0.2">
      <c r="C9910" s="293"/>
      <c r="D9910" s="280"/>
      <c r="E9910" s="280"/>
      <c r="F9910" s="280"/>
      <c r="G9910" s="293"/>
    </row>
    <row r="9911" spans="3:7" x14ac:dyDescent="0.2">
      <c r="C9911" s="293"/>
      <c r="D9911" s="280"/>
      <c r="E9911" s="280"/>
      <c r="F9911" s="280"/>
      <c r="G9911" s="293"/>
    </row>
    <row r="9912" spans="3:7" x14ac:dyDescent="0.2">
      <c r="C9912" s="293"/>
      <c r="D9912" s="280"/>
      <c r="E9912" s="280"/>
      <c r="F9912" s="280"/>
      <c r="G9912" s="293"/>
    </row>
    <row r="9913" spans="3:7" x14ac:dyDescent="0.2">
      <c r="C9913" s="293"/>
      <c r="D9913" s="280"/>
      <c r="E9913" s="280"/>
      <c r="F9913" s="280"/>
      <c r="G9913" s="293"/>
    </row>
    <row r="9914" spans="3:7" x14ac:dyDescent="0.2">
      <c r="C9914" s="293"/>
      <c r="D9914" s="280"/>
      <c r="E9914" s="280"/>
      <c r="F9914" s="280"/>
      <c r="G9914" s="293"/>
    </row>
    <row r="9915" spans="3:7" x14ac:dyDescent="0.2">
      <c r="C9915" s="293"/>
      <c r="D9915" s="280"/>
      <c r="E9915" s="280"/>
      <c r="F9915" s="280"/>
      <c r="G9915" s="293"/>
    </row>
    <row r="9916" spans="3:7" x14ac:dyDescent="0.2">
      <c r="C9916" s="293"/>
      <c r="D9916" s="280"/>
      <c r="E9916" s="280"/>
      <c r="F9916" s="280"/>
      <c r="G9916" s="293"/>
    </row>
    <row r="9917" spans="3:7" x14ac:dyDescent="0.2">
      <c r="C9917" s="293"/>
      <c r="D9917" s="280"/>
      <c r="E9917" s="280"/>
      <c r="F9917" s="280"/>
      <c r="G9917" s="293"/>
    </row>
    <row r="9918" spans="3:7" x14ac:dyDescent="0.2">
      <c r="C9918" s="293"/>
      <c r="D9918" s="280"/>
      <c r="E9918" s="280"/>
      <c r="F9918" s="280"/>
      <c r="G9918" s="293"/>
    </row>
    <row r="9919" spans="3:7" x14ac:dyDescent="0.2">
      <c r="C9919" s="293"/>
      <c r="D9919" s="280"/>
      <c r="E9919" s="280"/>
      <c r="F9919" s="280"/>
      <c r="G9919" s="293"/>
    </row>
    <row r="9920" spans="3:7" x14ac:dyDescent="0.2">
      <c r="C9920" s="293"/>
      <c r="D9920" s="280"/>
      <c r="E9920" s="280"/>
      <c r="F9920" s="280"/>
      <c r="G9920" s="293"/>
    </row>
    <row r="9921" spans="3:7" x14ac:dyDescent="0.2">
      <c r="C9921" s="293"/>
      <c r="D9921" s="280"/>
      <c r="E9921" s="280"/>
      <c r="F9921" s="280"/>
      <c r="G9921" s="293"/>
    </row>
    <row r="9922" spans="3:7" x14ac:dyDescent="0.2">
      <c r="C9922" s="293"/>
      <c r="D9922" s="280"/>
      <c r="E9922" s="280"/>
      <c r="F9922" s="280"/>
      <c r="G9922" s="293"/>
    </row>
    <row r="9923" spans="3:7" x14ac:dyDescent="0.2">
      <c r="C9923" s="293"/>
      <c r="D9923" s="280"/>
      <c r="E9923" s="280"/>
      <c r="F9923" s="280"/>
      <c r="G9923" s="293"/>
    </row>
    <row r="9924" spans="3:7" x14ac:dyDescent="0.2">
      <c r="C9924" s="293"/>
      <c r="D9924" s="280"/>
      <c r="E9924" s="280"/>
      <c r="F9924" s="280"/>
      <c r="G9924" s="293"/>
    </row>
    <row r="9925" spans="3:7" x14ac:dyDescent="0.2">
      <c r="C9925" s="293"/>
      <c r="D9925" s="280"/>
      <c r="E9925" s="280"/>
      <c r="F9925" s="280"/>
      <c r="G9925" s="293"/>
    </row>
    <row r="9926" spans="3:7" x14ac:dyDescent="0.2">
      <c r="C9926" s="293"/>
      <c r="D9926" s="280"/>
      <c r="E9926" s="280"/>
      <c r="F9926" s="280"/>
      <c r="G9926" s="293"/>
    </row>
    <row r="9927" spans="3:7" x14ac:dyDescent="0.2">
      <c r="C9927" s="293"/>
      <c r="D9927" s="280"/>
      <c r="E9927" s="280"/>
      <c r="F9927" s="280"/>
      <c r="G9927" s="293"/>
    </row>
    <row r="9928" spans="3:7" x14ac:dyDescent="0.2">
      <c r="C9928" s="293"/>
      <c r="D9928" s="280"/>
      <c r="E9928" s="280"/>
      <c r="F9928" s="280"/>
      <c r="G9928" s="293"/>
    </row>
    <row r="9929" spans="3:7" x14ac:dyDescent="0.2">
      <c r="C9929" s="293"/>
      <c r="D9929" s="280"/>
      <c r="E9929" s="280"/>
      <c r="F9929" s="280"/>
      <c r="G9929" s="293"/>
    </row>
    <row r="9930" spans="3:7" x14ac:dyDescent="0.2">
      <c r="C9930" s="293"/>
      <c r="D9930" s="280"/>
      <c r="E9930" s="280"/>
      <c r="F9930" s="280"/>
      <c r="G9930" s="293"/>
    </row>
    <row r="9931" spans="3:7" x14ac:dyDescent="0.2">
      <c r="C9931" s="293"/>
      <c r="D9931" s="280"/>
      <c r="E9931" s="280"/>
      <c r="F9931" s="280"/>
      <c r="G9931" s="293"/>
    </row>
    <row r="9932" spans="3:7" x14ac:dyDescent="0.2">
      <c r="C9932" s="293"/>
      <c r="D9932" s="280"/>
      <c r="E9932" s="280"/>
      <c r="F9932" s="280"/>
      <c r="G9932" s="293"/>
    </row>
    <row r="9933" spans="3:7" x14ac:dyDescent="0.2">
      <c r="C9933" s="293"/>
      <c r="D9933" s="280"/>
      <c r="E9933" s="280"/>
      <c r="F9933" s="280"/>
      <c r="G9933" s="293"/>
    </row>
    <row r="9934" spans="3:7" x14ac:dyDescent="0.2">
      <c r="C9934" s="293"/>
      <c r="D9934" s="280"/>
      <c r="E9934" s="280"/>
      <c r="F9934" s="280"/>
      <c r="G9934" s="293"/>
    </row>
    <row r="9935" spans="3:7" x14ac:dyDescent="0.2">
      <c r="C9935" s="293"/>
      <c r="D9935" s="280"/>
      <c r="E9935" s="280"/>
      <c r="F9935" s="280"/>
      <c r="G9935" s="293"/>
    </row>
    <row r="9936" spans="3:7" x14ac:dyDescent="0.2">
      <c r="C9936" s="293"/>
      <c r="D9936" s="280"/>
      <c r="E9936" s="280"/>
      <c r="F9936" s="280"/>
      <c r="G9936" s="293"/>
    </row>
    <row r="9937" spans="3:7" x14ac:dyDescent="0.2">
      <c r="C9937" s="293"/>
      <c r="D9937" s="280"/>
      <c r="E9937" s="280"/>
      <c r="F9937" s="280"/>
      <c r="G9937" s="293"/>
    </row>
    <row r="9938" spans="3:7" x14ac:dyDescent="0.2">
      <c r="C9938" s="293"/>
      <c r="D9938" s="280"/>
      <c r="E9938" s="280"/>
      <c r="F9938" s="280"/>
      <c r="G9938" s="293"/>
    </row>
    <row r="9939" spans="3:7" x14ac:dyDescent="0.2">
      <c r="C9939" s="293"/>
      <c r="D9939" s="280"/>
      <c r="E9939" s="280"/>
      <c r="F9939" s="280"/>
      <c r="G9939" s="293"/>
    </row>
    <row r="9940" spans="3:7" x14ac:dyDescent="0.2">
      <c r="C9940" s="293"/>
      <c r="D9940" s="280"/>
      <c r="E9940" s="280"/>
      <c r="F9940" s="280"/>
      <c r="G9940" s="293"/>
    </row>
    <row r="9941" spans="3:7" x14ac:dyDescent="0.2">
      <c r="C9941" s="293"/>
      <c r="D9941" s="280"/>
      <c r="E9941" s="280"/>
      <c r="F9941" s="280"/>
      <c r="G9941" s="293"/>
    </row>
    <row r="9942" spans="3:7" x14ac:dyDescent="0.2">
      <c r="C9942" s="293"/>
      <c r="D9942" s="280"/>
      <c r="E9942" s="280"/>
      <c r="F9942" s="280"/>
      <c r="G9942" s="293"/>
    </row>
    <row r="9943" spans="3:7" x14ac:dyDescent="0.2">
      <c r="C9943" s="293"/>
      <c r="D9943" s="280"/>
      <c r="E9943" s="280"/>
      <c r="F9943" s="280"/>
      <c r="G9943" s="293"/>
    </row>
    <row r="9944" spans="3:7" x14ac:dyDescent="0.2">
      <c r="C9944" s="293"/>
      <c r="D9944" s="280"/>
      <c r="E9944" s="280"/>
      <c r="F9944" s="280"/>
      <c r="G9944" s="293"/>
    </row>
    <row r="9945" spans="3:7" x14ac:dyDescent="0.2">
      <c r="C9945" s="293"/>
      <c r="D9945" s="280"/>
      <c r="E9945" s="280"/>
      <c r="F9945" s="280"/>
      <c r="G9945" s="293"/>
    </row>
    <row r="9946" spans="3:7" x14ac:dyDescent="0.2">
      <c r="C9946" s="293"/>
      <c r="D9946" s="280"/>
      <c r="E9946" s="280"/>
      <c r="F9946" s="280"/>
      <c r="G9946" s="293"/>
    </row>
    <row r="9947" spans="3:7" x14ac:dyDescent="0.2">
      <c r="C9947" s="293"/>
      <c r="D9947" s="280"/>
      <c r="E9947" s="280"/>
      <c r="F9947" s="280"/>
      <c r="G9947" s="293"/>
    </row>
    <row r="9948" spans="3:7" x14ac:dyDescent="0.2">
      <c r="C9948" s="293"/>
      <c r="D9948" s="280"/>
      <c r="E9948" s="280"/>
      <c r="F9948" s="280"/>
      <c r="G9948" s="293"/>
    </row>
    <row r="9949" spans="3:7" x14ac:dyDescent="0.2">
      <c r="C9949" s="293"/>
      <c r="D9949" s="280"/>
      <c r="E9949" s="280"/>
      <c r="F9949" s="280"/>
      <c r="G9949" s="293"/>
    </row>
    <row r="9950" spans="3:7" x14ac:dyDescent="0.2">
      <c r="C9950" s="293"/>
      <c r="D9950" s="280"/>
      <c r="E9950" s="280"/>
      <c r="F9950" s="280"/>
      <c r="G9950" s="293"/>
    </row>
    <row r="9951" spans="3:7" x14ac:dyDescent="0.2">
      <c r="C9951" s="293"/>
      <c r="D9951" s="280"/>
      <c r="E9951" s="280"/>
      <c r="F9951" s="280"/>
      <c r="G9951" s="293"/>
    </row>
    <row r="9952" spans="3:7" x14ac:dyDescent="0.2">
      <c r="C9952" s="293"/>
      <c r="D9952" s="280"/>
      <c r="E9952" s="280"/>
      <c r="F9952" s="280"/>
      <c r="G9952" s="293"/>
    </row>
    <row r="9953" spans="3:7" x14ac:dyDescent="0.2">
      <c r="C9953" s="293"/>
      <c r="D9953" s="280"/>
      <c r="E9953" s="280"/>
      <c r="F9953" s="280"/>
      <c r="G9953" s="293"/>
    </row>
    <row r="9954" spans="3:7" x14ac:dyDescent="0.2">
      <c r="C9954" s="293"/>
      <c r="D9954" s="280"/>
      <c r="E9954" s="280"/>
      <c r="F9954" s="280"/>
      <c r="G9954" s="293"/>
    </row>
    <row r="9955" spans="3:7" x14ac:dyDescent="0.2">
      <c r="C9955" s="293"/>
      <c r="D9955" s="280"/>
      <c r="E9955" s="280"/>
      <c r="F9955" s="280"/>
      <c r="G9955" s="293"/>
    </row>
    <row r="9956" spans="3:7" x14ac:dyDescent="0.2">
      <c r="C9956" s="293"/>
      <c r="D9956" s="280"/>
      <c r="E9956" s="280"/>
      <c r="F9956" s="280"/>
      <c r="G9956" s="293"/>
    </row>
    <row r="9957" spans="3:7" x14ac:dyDescent="0.2">
      <c r="C9957" s="293"/>
      <c r="D9957" s="280"/>
      <c r="E9957" s="280"/>
      <c r="F9957" s="280"/>
      <c r="G9957" s="293"/>
    </row>
    <row r="9958" spans="3:7" x14ac:dyDescent="0.2">
      <c r="C9958" s="293"/>
      <c r="D9958" s="280"/>
      <c r="E9958" s="280"/>
      <c r="F9958" s="280"/>
      <c r="G9958" s="293"/>
    </row>
    <row r="9959" spans="3:7" x14ac:dyDescent="0.2">
      <c r="C9959" s="293"/>
      <c r="D9959" s="280"/>
      <c r="E9959" s="280"/>
      <c r="F9959" s="280"/>
      <c r="G9959" s="293"/>
    </row>
    <row r="9960" spans="3:7" x14ac:dyDescent="0.2">
      <c r="C9960" s="293"/>
      <c r="D9960" s="280"/>
      <c r="E9960" s="280"/>
      <c r="F9960" s="280"/>
      <c r="G9960" s="293"/>
    </row>
    <row r="9961" spans="3:7" x14ac:dyDescent="0.2">
      <c r="C9961" s="293"/>
      <c r="D9961" s="280"/>
      <c r="E9961" s="280"/>
      <c r="F9961" s="280"/>
      <c r="G9961" s="293"/>
    </row>
    <row r="9962" spans="3:7" x14ac:dyDescent="0.2">
      <c r="C9962" s="293"/>
      <c r="D9962" s="280"/>
      <c r="E9962" s="280"/>
      <c r="F9962" s="280"/>
      <c r="G9962" s="293"/>
    </row>
    <row r="9963" spans="3:7" x14ac:dyDescent="0.2">
      <c r="C9963" s="293"/>
      <c r="D9963" s="280"/>
      <c r="E9963" s="280"/>
      <c r="F9963" s="280"/>
      <c r="G9963" s="293"/>
    </row>
    <row r="9964" spans="3:7" x14ac:dyDescent="0.2">
      <c r="C9964" s="293"/>
      <c r="D9964" s="280"/>
      <c r="E9964" s="280"/>
      <c r="F9964" s="280"/>
      <c r="G9964" s="293"/>
    </row>
    <row r="9965" spans="3:7" x14ac:dyDescent="0.2">
      <c r="C9965" s="293"/>
      <c r="D9965" s="280"/>
      <c r="E9965" s="280"/>
      <c r="F9965" s="280"/>
      <c r="G9965" s="293"/>
    </row>
    <row r="9966" spans="3:7" x14ac:dyDescent="0.2">
      <c r="C9966" s="293"/>
      <c r="D9966" s="280"/>
      <c r="E9966" s="280"/>
      <c r="F9966" s="280"/>
      <c r="G9966" s="293"/>
    </row>
    <row r="9967" spans="3:7" x14ac:dyDescent="0.2">
      <c r="C9967" s="293"/>
      <c r="D9967" s="280"/>
      <c r="E9967" s="280"/>
      <c r="F9967" s="280"/>
      <c r="G9967" s="293"/>
    </row>
    <row r="9968" spans="3:7" x14ac:dyDescent="0.2">
      <c r="C9968" s="293"/>
      <c r="D9968" s="280"/>
      <c r="E9968" s="280"/>
      <c r="F9968" s="280"/>
      <c r="G9968" s="293"/>
    </row>
    <row r="9969" spans="3:7" x14ac:dyDescent="0.2">
      <c r="C9969" s="293"/>
      <c r="D9969" s="280"/>
      <c r="E9969" s="280"/>
      <c r="F9969" s="280"/>
      <c r="G9969" s="293"/>
    </row>
    <row r="9970" spans="3:7" x14ac:dyDescent="0.2">
      <c r="C9970" s="293"/>
      <c r="D9970" s="280"/>
      <c r="E9970" s="280"/>
      <c r="F9970" s="280"/>
      <c r="G9970" s="293"/>
    </row>
    <row r="9971" spans="3:7" x14ac:dyDescent="0.2">
      <c r="C9971" s="293"/>
      <c r="D9971" s="280"/>
      <c r="E9971" s="280"/>
      <c r="F9971" s="280"/>
      <c r="G9971" s="293"/>
    </row>
    <row r="9972" spans="3:7" x14ac:dyDescent="0.2">
      <c r="C9972" s="293"/>
      <c r="D9972" s="280"/>
      <c r="E9972" s="280"/>
      <c r="F9972" s="280"/>
      <c r="G9972" s="293"/>
    </row>
    <row r="9973" spans="3:7" x14ac:dyDescent="0.2">
      <c r="C9973" s="293"/>
      <c r="D9973" s="280"/>
      <c r="E9973" s="280"/>
      <c r="F9973" s="280"/>
      <c r="G9973" s="293"/>
    </row>
    <row r="9974" spans="3:7" x14ac:dyDescent="0.2">
      <c r="C9974" s="293"/>
      <c r="D9974" s="280"/>
      <c r="E9974" s="280"/>
      <c r="F9974" s="280"/>
      <c r="G9974" s="293"/>
    </row>
    <row r="9975" spans="3:7" x14ac:dyDescent="0.2">
      <c r="C9975" s="293"/>
      <c r="D9975" s="280"/>
      <c r="E9975" s="280"/>
      <c r="F9975" s="280"/>
      <c r="G9975" s="293"/>
    </row>
    <row r="9976" spans="3:7" x14ac:dyDescent="0.2">
      <c r="C9976" s="293"/>
      <c r="D9976" s="280"/>
      <c r="E9976" s="280"/>
      <c r="F9976" s="280"/>
      <c r="G9976" s="293"/>
    </row>
    <row r="9977" spans="3:7" x14ac:dyDescent="0.2">
      <c r="C9977" s="293"/>
      <c r="D9977" s="280"/>
      <c r="E9977" s="280"/>
      <c r="F9977" s="280"/>
      <c r="G9977" s="293"/>
    </row>
    <row r="9978" spans="3:7" x14ac:dyDescent="0.2">
      <c r="C9978" s="293"/>
      <c r="D9978" s="280"/>
      <c r="E9978" s="280"/>
      <c r="F9978" s="280"/>
      <c r="G9978" s="293"/>
    </row>
    <row r="9979" spans="3:7" x14ac:dyDescent="0.2">
      <c r="C9979" s="293"/>
      <c r="D9979" s="280"/>
      <c r="E9979" s="280"/>
      <c r="F9979" s="280"/>
      <c r="G9979" s="293"/>
    </row>
    <row r="9980" spans="3:7" x14ac:dyDescent="0.2">
      <c r="C9980" s="293"/>
      <c r="D9980" s="280"/>
      <c r="E9980" s="280"/>
      <c r="F9980" s="280"/>
      <c r="G9980" s="293"/>
    </row>
    <row r="9981" spans="3:7" x14ac:dyDescent="0.2">
      <c r="C9981" s="293"/>
      <c r="D9981" s="280"/>
      <c r="E9981" s="280"/>
      <c r="F9981" s="280"/>
      <c r="G9981" s="293"/>
    </row>
    <row r="9982" spans="3:7" x14ac:dyDescent="0.2">
      <c r="C9982" s="293"/>
      <c r="D9982" s="280"/>
      <c r="E9982" s="280"/>
      <c r="F9982" s="280"/>
      <c r="G9982" s="293"/>
    </row>
    <row r="9983" spans="3:7" x14ac:dyDescent="0.2">
      <c r="C9983" s="293"/>
      <c r="D9983" s="280"/>
      <c r="E9983" s="280"/>
      <c r="F9983" s="280"/>
      <c r="G9983" s="293"/>
    </row>
    <row r="9984" spans="3:7" x14ac:dyDescent="0.2">
      <c r="C9984" s="293"/>
      <c r="D9984" s="280"/>
      <c r="E9984" s="280"/>
      <c r="F9984" s="280"/>
      <c r="G9984" s="293"/>
    </row>
    <row r="9985" spans="3:7" x14ac:dyDescent="0.2">
      <c r="C9985" s="293"/>
      <c r="D9985" s="280"/>
      <c r="E9985" s="280"/>
      <c r="F9985" s="280"/>
      <c r="G9985" s="293"/>
    </row>
    <row r="9986" spans="3:7" x14ac:dyDescent="0.2">
      <c r="C9986" s="293"/>
      <c r="D9986" s="280"/>
      <c r="E9986" s="280"/>
      <c r="F9986" s="280"/>
      <c r="G9986" s="293"/>
    </row>
    <row r="9987" spans="3:7" x14ac:dyDescent="0.2">
      <c r="C9987" s="293"/>
      <c r="D9987" s="280"/>
      <c r="E9987" s="280"/>
      <c r="F9987" s="280"/>
      <c r="G9987" s="293"/>
    </row>
    <row r="9988" spans="3:7" x14ac:dyDescent="0.2">
      <c r="C9988" s="293"/>
      <c r="D9988" s="280"/>
      <c r="E9988" s="280"/>
      <c r="F9988" s="280"/>
      <c r="G9988" s="293"/>
    </row>
    <row r="9989" spans="3:7" x14ac:dyDescent="0.2">
      <c r="C9989" s="293"/>
      <c r="D9989" s="280"/>
      <c r="E9989" s="280"/>
      <c r="F9989" s="280"/>
      <c r="G9989" s="293"/>
    </row>
    <row r="9990" spans="3:7" x14ac:dyDescent="0.2">
      <c r="C9990" s="293"/>
      <c r="D9990" s="280"/>
      <c r="E9990" s="280"/>
      <c r="F9990" s="280"/>
      <c r="G9990" s="293"/>
    </row>
    <row r="9991" spans="3:7" x14ac:dyDescent="0.2">
      <c r="C9991" s="293"/>
      <c r="D9991" s="280"/>
      <c r="E9991" s="280"/>
      <c r="F9991" s="280"/>
      <c r="G9991" s="293"/>
    </row>
    <row r="9992" spans="3:7" x14ac:dyDescent="0.2">
      <c r="C9992" s="293"/>
      <c r="D9992" s="280"/>
      <c r="E9992" s="280"/>
      <c r="F9992" s="280"/>
      <c r="G9992" s="293"/>
    </row>
    <row r="9993" spans="3:7" x14ac:dyDescent="0.2">
      <c r="C9993" s="293"/>
      <c r="D9993" s="280"/>
      <c r="E9993" s="280"/>
      <c r="F9993" s="280"/>
      <c r="G9993" s="293"/>
    </row>
    <row r="9994" spans="3:7" x14ac:dyDescent="0.2">
      <c r="C9994" s="293"/>
      <c r="D9994" s="280"/>
      <c r="E9994" s="280"/>
      <c r="F9994" s="280"/>
      <c r="G9994" s="293"/>
    </row>
    <row r="9995" spans="3:7" x14ac:dyDescent="0.2">
      <c r="C9995" s="293"/>
      <c r="D9995" s="280"/>
      <c r="E9995" s="280"/>
      <c r="F9995" s="280"/>
      <c r="G9995" s="293"/>
    </row>
    <row r="9996" spans="3:7" x14ac:dyDescent="0.2">
      <c r="C9996" s="293"/>
      <c r="D9996" s="280"/>
      <c r="E9996" s="280"/>
      <c r="F9996" s="280"/>
      <c r="G9996" s="293"/>
    </row>
    <row r="9997" spans="3:7" x14ac:dyDescent="0.2">
      <c r="C9997" s="293"/>
      <c r="D9997" s="280"/>
      <c r="E9997" s="280"/>
      <c r="F9997" s="280"/>
      <c r="G9997" s="293"/>
    </row>
    <row r="9998" spans="3:7" x14ac:dyDescent="0.2">
      <c r="C9998" s="293"/>
      <c r="D9998" s="280"/>
      <c r="E9998" s="280"/>
      <c r="F9998" s="280"/>
      <c r="G9998" s="293"/>
    </row>
    <row r="9999" spans="3:7" x14ac:dyDescent="0.2">
      <c r="C9999" s="293"/>
      <c r="D9999" s="280"/>
      <c r="E9999" s="280"/>
      <c r="F9999" s="280"/>
      <c r="G9999" s="293"/>
    </row>
    <row r="10000" spans="3:7" x14ac:dyDescent="0.2">
      <c r="C10000" s="293"/>
      <c r="D10000" s="280"/>
      <c r="E10000" s="280"/>
      <c r="F10000" s="280"/>
      <c r="G10000" s="293"/>
    </row>
    <row r="10001" spans="3:7" x14ac:dyDescent="0.2">
      <c r="C10001" s="293"/>
      <c r="D10001" s="280"/>
      <c r="E10001" s="280"/>
      <c r="F10001" s="280"/>
      <c r="G10001" s="293"/>
    </row>
    <row r="10002" spans="3:7" x14ac:dyDescent="0.2">
      <c r="C10002" s="293"/>
      <c r="D10002" s="280"/>
      <c r="E10002" s="280"/>
      <c r="F10002" s="280"/>
      <c r="G10002" s="293"/>
    </row>
    <row r="10003" spans="3:7" x14ac:dyDescent="0.2">
      <c r="C10003" s="293"/>
      <c r="D10003" s="280"/>
      <c r="E10003" s="280"/>
      <c r="F10003" s="280"/>
      <c r="G10003" s="293"/>
    </row>
    <row r="10004" spans="3:7" x14ac:dyDescent="0.2">
      <c r="C10004" s="293"/>
      <c r="D10004" s="280"/>
      <c r="E10004" s="280"/>
      <c r="F10004" s="280"/>
      <c r="G10004" s="293"/>
    </row>
    <row r="10005" spans="3:7" x14ac:dyDescent="0.2">
      <c r="C10005" s="293"/>
      <c r="D10005" s="280"/>
      <c r="E10005" s="280"/>
      <c r="F10005" s="280"/>
      <c r="G10005" s="293"/>
    </row>
    <row r="10006" spans="3:7" x14ac:dyDescent="0.2">
      <c r="C10006" s="293"/>
      <c r="D10006" s="280"/>
      <c r="E10006" s="280"/>
      <c r="F10006" s="280"/>
      <c r="G10006" s="293"/>
    </row>
    <row r="10007" spans="3:7" x14ac:dyDescent="0.2">
      <c r="C10007" s="293"/>
      <c r="D10007" s="280"/>
      <c r="E10007" s="280"/>
      <c r="F10007" s="280"/>
      <c r="G10007" s="293"/>
    </row>
    <row r="10008" spans="3:7" x14ac:dyDescent="0.2">
      <c r="C10008" s="293"/>
      <c r="D10008" s="280"/>
      <c r="E10008" s="280"/>
      <c r="F10008" s="280"/>
      <c r="G10008" s="293"/>
    </row>
    <row r="10009" spans="3:7" x14ac:dyDescent="0.2">
      <c r="C10009" s="293"/>
      <c r="D10009" s="280"/>
      <c r="E10009" s="280"/>
      <c r="F10009" s="280"/>
      <c r="G10009" s="293"/>
    </row>
    <row r="10010" spans="3:7" x14ac:dyDescent="0.2">
      <c r="C10010" s="293"/>
      <c r="D10010" s="280"/>
      <c r="E10010" s="280"/>
      <c r="F10010" s="280"/>
      <c r="G10010" s="293"/>
    </row>
    <row r="10011" spans="3:7" x14ac:dyDescent="0.2">
      <c r="C10011" s="293"/>
      <c r="D10011" s="280"/>
      <c r="E10011" s="280"/>
      <c r="F10011" s="280"/>
      <c r="G10011" s="293"/>
    </row>
    <row r="10012" spans="3:7" x14ac:dyDescent="0.2">
      <c r="C10012" s="293"/>
      <c r="D10012" s="280"/>
      <c r="E10012" s="280"/>
      <c r="F10012" s="280"/>
      <c r="G10012" s="293"/>
    </row>
    <row r="10013" spans="3:7" x14ac:dyDescent="0.2">
      <c r="C10013" s="293"/>
      <c r="D10013" s="280"/>
      <c r="E10013" s="280"/>
      <c r="F10013" s="280"/>
      <c r="G10013" s="293"/>
    </row>
    <row r="10014" spans="3:7" x14ac:dyDescent="0.2">
      <c r="C10014" s="293"/>
      <c r="D10014" s="280"/>
      <c r="E10014" s="280"/>
      <c r="F10014" s="280"/>
      <c r="G10014" s="293"/>
    </row>
    <row r="10015" spans="3:7" x14ac:dyDescent="0.2">
      <c r="C10015" s="293"/>
      <c r="D10015" s="280"/>
      <c r="E10015" s="280"/>
      <c r="F10015" s="280"/>
      <c r="G10015" s="293"/>
    </row>
    <row r="10016" spans="3:7" x14ac:dyDescent="0.2">
      <c r="C10016" s="293"/>
      <c r="D10016" s="280"/>
      <c r="E10016" s="280"/>
      <c r="F10016" s="280"/>
      <c r="G10016" s="293"/>
    </row>
    <row r="10017" spans="3:7" x14ac:dyDescent="0.2">
      <c r="C10017" s="293"/>
      <c r="D10017" s="280"/>
      <c r="E10017" s="280"/>
      <c r="F10017" s="280"/>
      <c r="G10017" s="293"/>
    </row>
    <row r="10018" spans="3:7" x14ac:dyDescent="0.2">
      <c r="C10018" s="293"/>
      <c r="D10018" s="280"/>
      <c r="E10018" s="280"/>
      <c r="F10018" s="280"/>
      <c r="G10018" s="293"/>
    </row>
    <row r="10019" spans="3:7" x14ac:dyDescent="0.2">
      <c r="C10019" s="293"/>
      <c r="D10019" s="280"/>
      <c r="E10019" s="280"/>
      <c r="F10019" s="280"/>
      <c r="G10019" s="293"/>
    </row>
    <row r="10020" spans="3:7" x14ac:dyDescent="0.2">
      <c r="C10020" s="293"/>
      <c r="D10020" s="280"/>
      <c r="E10020" s="280"/>
      <c r="F10020" s="280"/>
      <c r="G10020" s="293"/>
    </row>
    <row r="10021" spans="3:7" x14ac:dyDescent="0.2">
      <c r="C10021" s="293"/>
      <c r="D10021" s="280"/>
      <c r="E10021" s="280"/>
      <c r="F10021" s="280"/>
      <c r="G10021" s="293"/>
    </row>
    <row r="10022" spans="3:7" x14ac:dyDescent="0.2">
      <c r="C10022" s="293"/>
      <c r="D10022" s="280"/>
      <c r="E10022" s="280"/>
      <c r="F10022" s="280"/>
      <c r="G10022" s="293"/>
    </row>
    <row r="10023" spans="3:7" x14ac:dyDescent="0.2">
      <c r="C10023" s="293"/>
      <c r="D10023" s="280"/>
      <c r="E10023" s="280"/>
      <c r="F10023" s="280"/>
      <c r="G10023" s="293"/>
    </row>
    <row r="10024" spans="3:7" x14ac:dyDescent="0.2">
      <c r="C10024" s="293"/>
      <c r="D10024" s="280"/>
      <c r="E10024" s="280"/>
      <c r="F10024" s="280"/>
      <c r="G10024" s="293"/>
    </row>
    <row r="10025" spans="3:7" x14ac:dyDescent="0.2">
      <c r="C10025" s="293"/>
      <c r="D10025" s="280"/>
      <c r="E10025" s="280"/>
      <c r="F10025" s="280"/>
      <c r="G10025" s="293"/>
    </row>
    <row r="10026" spans="3:7" x14ac:dyDescent="0.2">
      <c r="C10026" s="293"/>
      <c r="D10026" s="280"/>
      <c r="E10026" s="280"/>
      <c r="F10026" s="280"/>
      <c r="G10026" s="293"/>
    </row>
    <row r="10027" spans="3:7" x14ac:dyDescent="0.2">
      <c r="C10027" s="293"/>
      <c r="D10027" s="280"/>
      <c r="E10027" s="280"/>
      <c r="F10027" s="280"/>
      <c r="G10027" s="293"/>
    </row>
    <row r="10028" spans="3:7" x14ac:dyDescent="0.2">
      <c r="C10028" s="293"/>
      <c r="D10028" s="280"/>
      <c r="E10028" s="280"/>
      <c r="F10028" s="280"/>
      <c r="G10028" s="293"/>
    </row>
    <row r="10029" spans="3:7" x14ac:dyDescent="0.2">
      <c r="C10029" s="293"/>
      <c r="D10029" s="280"/>
      <c r="E10029" s="280"/>
      <c r="F10029" s="280"/>
      <c r="G10029" s="293"/>
    </row>
    <row r="10030" spans="3:7" x14ac:dyDescent="0.2">
      <c r="C10030" s="293"/>
      <c r="D10030" s="280"/>
      <c r="E10030" s="280"/>
      <c r="F10030" s="280"/>
      <c r="G10030" s="293"/>
    </row>
    <row r="10031" spans="3:7" x14ac:dyDescent="0.2">
      <c r="C10031" s="293"/>
      <c r="D10031" s="280"/>
      <c r="E10031" s="280"/>
      <c r="F10031" s="280"/>
      <c r="G10031" s="293"/>
    </row>
    <row r="10032" spans="3:7" x14ac:dyDescent="0.2">
      <c r="C10032" s="293"/>
      <c r="D10032" s="280"/>
      <c r="E10032" s="280"/>
      <c r="F10032" s="280"/>
      <c r="G10032" s="293"/>
    </row>
    <row r="10033" spans="3:7" x14ac:dyDescent="0.2">
      <c r="C10033" s="293"/>
      <c r="D10033" s="280"/>
      <c r="E10033" s="280"/>
      <c r="F10033" s="280"/>
      <c r="G10033" s="293"/>
    </row>
    <row r="10034" spans="3:7" x14ac:dyDescent="0.2">
      <c r="C10034" s="293"/>
      <c r="D10034" s="280"/>
      <c r="E10034" s="280"/>
      <c r="F10034" s="280"/>
      <c r="G10034" s="293"/>
    </row>
    <row r="10035" spans="3:7" x14ac:dyDescent="0.2">
      <c r="C10035" s="293"/>
      <c r="D10035" s="280"/>
      <c r="E10035" s="280"/>
      <c r="F10035" s="280"/>
      <c r="G10035" s="293"/>
    </row>
    <row r="10036" spans="3:7" x14ac:dyDescent="0.2">
      <c r="C10036" s="293"/>
      <c r="D10036" s="280"/>
      <c r="E10036" s="280"/>
      <c r="F10036" s="280"/>
      <c r="G10036" s="293"/>
    </row>
    <row r="10037" spans="3:7" x14ac:dyDescent="0.2">
      <c r="C10037" s="293"/>
      <c r="D10037" s="280"/>
      <c r="E10037" s="280"/>
      <c r="F10037" s="280"/>
      <c r="G10037" s="293"/>
    </row>
    <row r="10038" spans="3:7" x14ac:dyDescent="0.2">
      <c r="C10038" s="293"/>
      <c r="D10038" s="280"/>
      <c r="E10038" s="280"/>
      <c r="F10038" s="280"/>
      <c r="G10038" s="293"/>
    </row>
    <row r="10039" spans="3:7" x14ac:dyDescent="0.2">
      <c r="C10039" s="293"/>
      <c r="D10039" s="280"/>
      <c r="E10039" s="280"/>
      <c r="F10039" s="280"/>
      <c r="G10039" s="293"/>
    </row>
    <row r="10040" spans="3:7" x14ac:dyDescent="0.2">
      <c r="C10040" s="293"/>
      <c r="D10040" s="280"/>
      <c r="E10040" s="280"/>
      <c r="F10040" s="280"/>
      <c r="G10040" s="293"/>
    </row>
    <row r="10041" spans="3:7" x14ac:dyDescent="0.2">
      <c r="C10041" s="293"/>
      <c r="D10041" s="280"/>
      <c r="E10041" s="280"/>
      <c r="F10041" s="280"/>
      <c r="G10041" s="293"/>
    </row>
    <row r="10042" spans="3:7" x14ac:dyDescent="0.2">
      <c r="C10042" s="293"/>
      <c r="D10042" s="280"/>
      <c r="E10042" s="280"/>
      <c r="F10042" s="280"/>
      <c r="G10042" s="293"/>
    </row>
    <row r="10043" spans="3:7" x14ac:dyDescent="0.2">
      <c r="C10043" s="293"/>
      <c r="D10043" s="280"/>
      <c r="E10043" s="280"/>
      <c r="F10043" s="280"/>
      <c r="G10043" s="293"/>
    </row>
    <row r="10044" spans="3:7" x14ac:dyDescent="0.2">
      <c r="C10044" s="293"/>
      <c r="D10044" s="280"/>
      <c r="E10044" s="280"/>
      <c r="F10044" s="280"/>
      <c r="G10044" s="293"/>
    </row>
    <row r="10045" spans="3:7" x14ac:dyDescent="0.2">
      <c r="C10045" s="293"/>
      <c r="D10045" s="280"/>
      <c r="E10045" s="280"/>
      <c r="F10045" s="280"/>
      <c r="G10045" s="293"/>
    </row>
    <row r="10046" spans="3:7" x14ac:dyDescent="0.2">
      <c r="C10046" s="293"/>
      <c r="D10046" s="280"/>
      <c r="E10046" s="280"/>
      <c r="F10046" s="280"/>
      <c r="G10046" s="293"/>
    </row>
    <row r="10047" spans="3:7" x14ac:dyDescent="0.2">
      <c r="C10047" s="293"/>
      <c r="D10047" s="280"/>
      <c r="E10047" s="280"/>
      <c r="F10047" s="280"/>
      <c r="G10047" s="293"/>
    </row>
    <row r="10048" spans="3:7" x14ac:dyDescent="0.2">
      <c r="C10048" s="293"/>
      <c r="D10048" s="280"/>
      <c r="E10048" s="280"/>
      <c r="F10048" s="280"/>
      <c r="G10048" s="293"/>
    </row>
    <row r="10049" spans="3:7" x14ac:dyDescent="0.2">
      <c r="C10049" s="293"/>
      <c r="D10049" s="280"/>
      <c r="E10049" s="280"/>
      <c r="F10049" s="280"/>
      <c r="G10049" s="293"/>
    </row>
    <row r="10050" spans="3:7" x14ac:dyDescent="0.2">
      <c r="C10050" s="293"/>
      <c r="D10050" s="280"/>
      <c r="E10050" s="280"/>
      <c r="F10050" s="280"/>
      <c r="G10050" s="293"/>
    </row>
    <row r="10051" spans="3:7" x14ac:dyDescent="0.2">
      <c r="C10051" s="293"/>
      <c r="D10051" s="280"/>
      <c r="E10051" s="280"/>
      <c r="F10051" s="280"/>
      <c r="G10051" s="293"/>
    </row>
    <row r="10052" spans="3:7" x14ac:dyDescent="0.2">
      <c r="C10052" s="293"/>
      <c r="D10052" s="280"/>
      <c r="E10052" s="280"/>
      <c r="F10052" s="280"/>
      <c r="G10052" s="293"/>
    </row>
    <row r="10053" spans="3:7" x14ac:dyDescent="0.2">
      <c r="C10053" s="293"/>
      <c r="D10053" s="280"/>
      <c r="E10053" s="280"/>
      <c r="F10053" s="280"/>
      <c r="G10053" s="293"/>
    </row>
    <row r="10054" spans="3:7" x14ac:dyDescent="0.2">
      <c r="C10054" s="293"/>
      <c r="D10054" s="280"/>
      <c r="E10054" s="280"/>
      <c r="F10054" s="280"/>
      <c r="G10054" s="293"/>
    </row>
    <row r="10055" spans="3:7" x14ac:dyDescent="0.2">
      <c r="C10055" s="293"/>
      <c r="D10055" s="280"/>
      <c r="E10055" s="280"/>
      <c r="F10055" s="280"/>
      <c r="G10055" s="293"/>
    </row>
    <row r="10056" spans="3:7" x14ac:dyDescent="0.2">
      <c r="C10056" s="293"/>
      <c r="D10056" s="280"/>
      <c r="E10056" s="280"/>
      <c r="F10056" s="280"/>
      <c r="G10056" s="293"/>
    </row>
    <row r="10057" spans="3:7" x14ac:dyDescent="0.2">
      <c r="C10057" s="293"/>
      <c r="D10057" s="280"/>
      <c r="E10057" s="280"/>
      <c r="F10057" s="280"/>
      <c r="G10057" s="293"/>
    </row>
    <row r="10058" spans="3:7" x14ac:dyDescent="0.2">
      <c r="C10058" s="293"/>
      <c r="D10058" s="280"/>
      <c r="E10058" s="280"/>
      <c r="F10058" s="280"/>
      <c r="G10058" s="293"/>
    </row>
    <row r="10059" spans="3:7" x14ac:dyDescent="0.2">
      <c r="C10059" s="293"/>
      <c r="D10059" s="280"/>
      <c r="E10059" s="280"/>
      <c r="F10059" s="280"/>
      <c r="G10059" s="293"/>
    </row>
    <row r="10060" spans="3:7" x14ac:dyDescent="0.2">
      <c r="C10060" s="293"/>
      <c r="D10060" s="280"/>
      <c r="E10060" s="280"/>
      <c r="F10060" s="280"/>
      <c r="G10060" s="293"/>
    </row>
    <row r="10061" spans="3:7" x14ac:dyDescent="0.2">
      <c r="C10061" s="293"/>
      <c r="D10061" s="280"/>
      <c r="E10061" s="280"/>
      <c r="F10061" s="280"/>
      <c r="G10061" s="293"/>
    </row>
    <row r="10062" spans="3:7" x14ac:dyDescent="0.2">
      <c r="C10062" s="293"/>
      <c r="D10062" s="280"/>
      <c r="E10062" s="280"/>
      <c r="F10062" s="280"/>
      <c r="G10062" s="293"/>
    </row>
    <row r="10063" spans="3:7" x14ac:dyDescent="0.2">
      <c r="C10063" s="293"/>
      <c r="D10063" s="280"/>
      <c r="E10063" s="280"/>
      <c r="F10063" s="280"/>
      <c r="G10063" s="293"/>
    </row>
    <row r="10064" spans="3:7" x14ac:dyDescent="0.2">
      <c r="C10064" s="293"/>
      <c r="D10064" s="280"/>
      <c r="E10064" s="280"/>
      <c r="F10064" s="280"/>
      <c r="G10064" s="293"/>
    </row>
    <row r="10065" spans="3:7" x14ac:dyDescent="0.2">
      <c r="C10065" s="293"/>
      <c r="D10065" s="280"/>
      <c r="E10065" s="280"/>
      <c r="F10065" s="280"/>
      <c r="G10065" s="293"/>
    </row>
    <row r="10066" spans="3:7" x14ac:dyDescent="0.2">
      <c r="C10066" s="293"/>
      <c r="D10066" s="280"/>
      <c r="E10066" s="280"/>
      <c r="F10066" s="280"/>
      <c r="G10066" s="293"/>
    </row>
    <row r="10067" spans="3:7" x14ac:dyDescent="0.2">
      <c r="C10067" s="293"/>
      <c r="D10067" s="280"/>
      <c r="E10067" s="280"/>
      <c r="F10067" s="280"/>
      <c r="G10067" s="293"/>
    </row>
    <row r="10068" spans="3:7" x14ac:dyDescent="0.2">
      <c r="C10068" s="293"/>
      <c r="D10068" s="280"/>
      <c r="E10068" s="280"/>
      <c r="F10068" s="280"/>
      <c r="G10068" s="293"/>
    </row>
    <row r="10069" spans="3:7" x14ac:dyDescent="0.2">
      <c r="C10069" s="293"/>
      <c r="D10069" s="280"/>
      <c r="E10069" s="280"/>
      <c r="F10069" s="280"/>
      <c r="G10069" s="293"/>
    </row>
    <row r="10070" spans="3:7" x14ac:dyDescent="0.2">
      <c r="C10070" s="293"/>
      <c r="D10070" s="280"/>
      <c r="E10070" s="280"/>
      <c r="F10070" s="280"/>
      <c r="G10070" s="293"/>
    </row>
    <row r="10071" spans="3:7" x14ac:dyDescent="0.2">
      <c r="C10071" s="293"/>
      <c r="D10071" s="280"/>
      <c r="E10071" s="280"/>
      <c r="F10071" s="280"/>
      <c r="G10071" s="293"/>
    </row>
    <row r="10072" spans="3:7" x14ac:dyDescent="0.2">
      <c r="C10072" s="293"/>
      <c r="D10072" s="280"/>
      <c r="E10072" s="280"/>
      <c r="F10072" s="280"/>
      <c r="G10072" s="293"/>
    </row>
    <row r="10073" spans="3:7" x14ac:dyDescent="0.2">
      <c r="C10073" s="293"/>
      <c r="D10073" s="280"/>
      <c r="E10073" s="280"/>
      <c r="F10073" s="280"/>
      <c r="G10073" s="293"/>
    </row>
    <row r="10074" spans="3:7" x14ac:dyDescent="0.2">
      <c r="C10074" s="293"/>
      <c r="D10074" s="280"/>
      <c r="E10074" s="280"/>
      <c r="F10074" s="280"/>
      <c r="G10074" s="293"/>
    </row>
    <row r="10075" spans="3:7" x14ac:dyDescent="0.2">
      <c r="C10075" s="293"/>
      <c r="D10075" s="280"/>
      <c r="E10075" s="280"/>
      <c r="F10075" s="280"/>
      <c r="G10075" s="293"/>
    </row>
    <row r="10076" spans="3:7" x14ac:dyDescent="0.2">
      <c r="C10076" s="293"/>
      <c r="D10076" s="280"/>
      <c r="E10076" s="280"/>
      <c r="F10076" s="280"/>
      <c r="G10076" s="293"/>
    </row>
    <row r="10077" spans="3:7" x14ac:dyDescent="0.2">
      <c r="C10077" s="293"/>
      <c r="D10077" s="280"/>
      <c r="E10077" s="280"/>
      <c r="F10077" s="280"/>
      <c r="G10077" s="293"/>
    </row>
    <row r="10078" spans="3:7" x14ac:dyDescent="0.2">
      <c r="C10078" s="293"/>
      <c r="D10078" s="280"/>
      <c r="E10078" s="280"/>
      <c r="F10078" s="280"/>
      <c r="G10078" s="293"/>
    </row>
    <row r="10079" spans="3:7" x14ac:dyDescent="0.2">
      <c r="C10079" s="293"/>
      <c r="D10079" s="280"/>
      <c r="E10079" s="280"/>
      <c r="F10079" s="280"/>
      <c r="G10079" s="293"/>
    </row>
    <row r="10080" spans="3:7" x14ac:dyDescent="0.2">
      <c r="C10080" s="293"/>
      <c r="D10080" s="280"/>
      <c r="E10080" s="280"/>
      <c r="F10080" s="280"/>
      <c r="G10080" s="293"/>
    </row>
    <row r="10081" spans="3:7" x14ac:dyDescent="0.2">
      <c r="C10081" s="293"/>
      <c r="D10081" s="280"/>
      <c r="E10081" s="280"/>
      <c r="F10081" s="280"/>
      <c r="G10081" s="293"/>
    </row>
    <row r="10082" spans="3:7" x14ac:dyDescent="0.2">
      <c r="C10082" s="293"/>
      <c r="D10082" s="280"/>
      <c r="E10082" s="280"/>
      <c r="F10082" s="280"/>
      <c r="G10082" s="293"/>
    </row>
    <row r="10083" spans="3:7" x14ac:dyDescent="0.2">
      <c r="C10083" s="293"/>
      <c r="D10083" s="280"/>
      <c r="E10083" s="280"/>
      <c r="F10083" s="280"/>
      <c r="G10083" s="293"/>
    </row>
    <row r="10084" spans="3:7" x14ac:dyDescent="0.2">
      <c r="C10084" s="293"/>
      <c r="D10084" s="280"/>
      <c r="E10084" s="280"/>
      <c r="F10084" s="280"/>
      <c r="G10084" s="293"/>
    </row>
    <row r="10085" spans="3:7" x14ac:dyDescent="0.2">
      <c r="C10085" s="293"/>
      <c r="D10085" s="280"/>
      <c r="E10085" s="280"/>
      <c r="F10085" s="280"/>
      <c r="G10085" s="293"/>
    </row>
    <row r="10086" spans="3:7" x14ac:dyDescent="0.2">
      <c r="C10086" s="293"/>
      <c r="D10086" s="280"/>
      <c r="E10086" s="280"/>
      <c r="F10086" s="280"/>
      <c r="G10086" s="293"/>
    </row>
    <row r="10087" spans="3:7" x14ac:dyDescent="0.2">
      <c r="C10087" s="293"/>
      <c r="D10087" s="280"/>
      <c r="E10087" s="280"/>
      <c r="F10087" s="280"/>
      <c r="G10087" s="293"/>
    </row>
    <row r="10088" spans="3:7" x14ac:dyDescent="0.2">
      <c r="C10088" s="293"/>
      <c r="D10088" s="280"/>
      <c r="E10088" s="280"/>
      <c r="F10088" s="280"/>
      <c r="G10088" s="293"/>
    </row>
    <row r="10089" spans="3:7" x14ac:dyDescent="0.2">
      <c r="C10089" s="293"/>
      <c r="D10089" s="280"/>
      <c r="E10089" s="280"/>
      <c r="F10089" s="280"/>
      <c r="G10089" s="293"/>
    </row>
    <row r="10090" spans="3:7" x14ac:dyDescent="0.2">
      <c r="C10090" s="293"/>
      <c r="D10090" s="280"/>
      <c r="E10090" s="280"/>
      <c r="F10090" s="280"/>
      <c r="G10090" s="293"/>
    </row>
    <row r="10091" spans="3:7" x14ac:dyDescent="0.2">
      <c r="C10091" s="293"/>
      <c r="D10091" s="280"/>
      <c r="E10091" s="280"/>
      <c r="F10091" s="280"/>
      <c r="G10091" s="293"/>
    </row>
    <row r="10092" spans="3:7" x14ac:dyDescent="0.2">
      <c r="C10092" s="293"/>
      <c r="D10092" s="280"/>
      <c r="E10092" s="280"/>
      <c r="F10092" s="280"/>
      <c r="G10092" s="293"/>
    </row>
    <row r="10093" spans="3:7" x14ac:dyDescent="0.2">
      <c r="C10093" s="293"/>
      <c r="D10093" s="280"/>
      <c r="E10093" s="280"/>
      <c r="F10093" s="280"/>
      <c r="G10093" s="293"/>
    </row>
    <row r="10094" spans="3:7" x14ac:dyDescent="0.2">
      <c r="C10094" s="293"/>
      <c r="D10094" s="280"/>
      <c r="E10094" s="280"/>
      <c r="F10094" s="280"/>
      <c r="G10094" s="293"/>
    </row>
    <row r="10095" spans="3:7" x14ac:dyDescent="0.2">
      <c r="C10095" s="293"/>
      <c r="D10095" s="280"/>
      <c r="E10095" s="280"/>
      <c r="F10095" s="280"/>
      <c r="G10095" s="293"/>
    </row>
    <row r="10096" spans="3:7" x14ac:dyDescent="0.2">
      <c r="C10096" s="293"/>
      <c r="D10096" s="280"/>
      <c r="E10096" s="280"/>
      <c r="F10096" s="280"/>
      <c r="G10096" s="293"/>
    </row>
    <row r="10097" spans="3:7" x14ac:dyDescent="0.2">
      <c r="C10097" s="293"/>
      <c r="D10097" s="280"/>
      <c r="E10097" s="280"/>
      <c r="F10097" s="280"/>
      <c r="G10097" s="293"/>
    </row>
    <row r="10098" spans="3:7" x14ac:dyDescent="0.2">
      <c r="C10098" s="293"/>
      <c r="D10098" s="280"/>
      <c r="E10098" s="280"/>
      <c r="F10098" s="280"/>
      <c r="G10098" s="293"/>
    </row>
    <row r="10099" spans="3:7" x14ac:dyDescent="0.2">
      <c r="C10099" s="293"/>
      <c r="D10099" s="280"/>
      <c r="E10099" s="280"/>
      <c r="F10099" s="280"/>
      <c r="G10099" s="293"/>
    </row>
    <row r="10100" spans="3:7" x14ac:dyDescent="0.2">
      <c r="C10100" s="293"/>
      <c r="D10100" s="280"/>
      <c r="E10100" s="280"/>
      <c r="F10100" s="280"/>
      <c r="G10100" s="293"/>
    </row>
    <row r="10101" spans="3:7" x14ac:dyDescent="0.2">
      <c r="C10101" s="293"/>
      <c r="D10101" s="280"/>
      <c r="E10101" s="280"/>
      <c r="F10101" s="280"/>
      <c r="G10101" s="293"/>
    </row>
    <row r="10102" spans="3:7" x14ac:dyDescent="0.2">
      <c r="C10102" s="293"/>
      <c r="D10102" s="280"/>
      <c r="E10102" s="280"/>
      <c r="F10102" s="280"/>
      <c r="G10102" s="293"/>
    </row>
    <row r="10103" spans="3:7" x14ac:dyDescent="0.2">
      <c r="C10103" s="293"/>
      <c r="D10103" s="280"/>
      <c r="E10103" s="280"/>
      <c r="F10103" s="280"/>
      <c r="G10103" s="293"/>
    </row>
    <row r="10104" spans="3:7" x14ac:dyDescent="0.2">
      <c r="C10104" s="293"/>
      <c r="D10104" s="280"/>
      <c r="E10104" s="280"/>
      <c r="F10104" s="280"/>
      <c r="G10104" s="293"/>
    </row>
    <row r="10105" spans="3:7" x14ac:dyDescent="0.2">
      <c r="C10105" s="293"/>
      <c r="D10105" s="280"/>
      <c r="E10105" s="280"/>
      <c r="F10105" s="280"/>
      <c r="G10105" s="293"/>
    </row>
    <row r="10106" spans="3:7" x14ac:dyDescent="0.2">
      <c r="C10106" s="293"/>
      <c r="D10106" s="280"/>
      <c r="E10106" s="280"/>
      <c r="F10106" s="280"/>
      <c r="G10106" s="293"/>
    </row>
    <row r="10107" spans="3:7" x14ac:dyDescent="0.2">
      <c r="C10107" s="293"/>
      <c r="D10107" s="280"/>
      <c r="E10107" s="280"/>
      <c r="F10107" s="280"/>
      <c r="G10107" s="293"/>
    </row>
    <row r="10108" spans="3:7" x14ac:dyDescent="0.2">
      <c r="C10108" s="293"/>
      <c r="D10108" s="280"/>
      <c r="E10108" s="280"/>
      <c r="F10108" s="280"/>
      <c r="G10108" s="293"/>
    </row>
    <row r="10109" spans="3:7" x14ac:dyDescent="0.2">
      <c r="C10109" s="293"/>
      <c r="D10109" s="280"/>
      <c r="E10109" s="280"/>
      <c r="F10109" s="280"/>
      <c r="G10109" s="293"/>
    </row>
    <row r="10110" spans="3:7" x14ac:dyDescent="0.2">
      <c r="C10110" s="293"/>
      <c r="D10110" s="280"/>
      <c r="E10110" s="280"/>
      <c r="F10110" s="280"/>
      <c r="G10110" s="293"/>
    </row>
    <row r="10111" spans="3:7" x14ac:dyDescent="0.2">
      <c r="C10111" s="293"/>
      <c r="D10111" s="280"/>
      <c r="E10111" s="280"/>
      <c r="F10111" s="280"/>
      <c r="G10111" s="293"/>
    </row>
    <row r="10112" spans="3:7" x14ac:dyDescent="0.2">
      <c r="C10112" s="293"/>
      <c r="D10112" s="280"/>
      <c r="E10112" s="280"/>
      <c r="F10112" s="280"/>
      <c r="G10112" s="293"/>
    </row>
    <row r="10113" spans="3:7" x14ac:dyDescent="0.2">
      <c r="C10113" s="293"/>
      <c r="D10113" s="280"/>
      <c r="E10113" s="280"/>
      <c r="F10113" s="280"/>
      <c r="G10113" s="293"/>
    </row>
    <row r="10114" spans="3:7" x14ac:dyDescent="0.2">
      <c r="C10114" s="293"/>
      <c r="D10114" s="280"/>
      <c r="E10114" s="280"/>
      <c r="F10114" s="280"/>
      <c r="G10114" s="293"/>
    </row>
    <row r="10115" spans="3:7" x14ac:dyDescent="0.2">
      <c r="C10115" s="293"/>
      <c r="D10115" s="280"/>
      <c r="E10115" s="280"/>
      <c r="F10115" s="280"/>
      <c r="G10115" s="293"/>
    </row>
    <row r="10116" spans="3:7" x14ac:dyDescent="0.2">
      <c r="C10116" s="293"/>
      <c r="D10116" s="280"/>
      <c r="E10116" s="280"/>
      <c r="F10116" s="280"/>
      <c r="G10116" s="293"/>
    </row>
    <row r="10117" spans="3:7" x14ac:dyDescent="0.2">
      <c r="C10117" s="293"/>
      <c r="D10117" s="280"/>
      <c r="E10117" s="280"/>
      <c r="F10117" s="280"/>
      <c r="G10117" s="293"/>
    </row>
    <row r="10118" spans="3:7" x14ac:dyDescent="0.2">
      <c r="C10118" s="293"/>
      <c r="D10118" s="280"/>
      <c r="E10118" s="280"/>
      <c r="F10118" s="280"/>
      <c r="G10118" s="293"/>
    </row>
    <row r="10119" spans="3:7" x14ac:dyDescent="0.2">
      <c r="C10119" s="293"/>
      <c r="D10119" s="280"/>
      <c r="E10119" s="280"/>
      <c r="F10119" s="280"/>
      <c r="G10119" s="293"/>
    </row>
    <row r="10120" spans="3:7" x14ac:dyDescent="0.2">
      <c r="C10120" s="293"/>
      <c r="D10120" s="280"/>
      <c r="E10120" s="280"/>
      <c r="F10120" s="280"/>
      <c r="G10120" s="293"/>
    </row>
    <row r="10121" spans="3:7" x14ac:dyDescent="0.2">
      <c r="C10121" s="293"/>
      <c r="D10121" s="280"/>
      <c r="E10121" s="280"/>
      <c r="F10121" s="280"/>
      <c r="G10121" s="293"/>
    </row>
    <row r="10122" spans="3:7" x14ac:dyDescent="0.2">
      <c r="C10122" s="293"/>
      <c r="D10122" s="280"/>
      <c r="E10122" s="280"/>
      <c r="F10122" s="280"/>
      <c r="G10122" s="293"/>
    </row>
    <row r="10123" spans="3:7" x14ac:dyDescent="0.2">
      <c r="C10123" s="293"/>
      <c r="D10123" s="280"/>
      <c r="E10123" s="280"/>
      <c r="F10123" s="280"/>
      <c r="G10123" s="293"/>
    </row>
    <row r="10124" spans="3:7" x14ac:dyDescent="0.2">
      <c r="C10124" s="293"/>
      <c r="D10124" s="280"/>
      <c r="E10124" s="280"/>
      <c r="F10124" s="280"/>
      <c r="G10124" s="293"/>
    </row>
    <row r="10125" spans="3:7" x14ac:dyDescent="0.2">
      <c r="C10125" s="293"/>
      <c r="D10125" s="280"/>
      <c r="E10125" s="280"/>
      <c r="F10125" s="280"/>
      <c r="G10125" s="293"/>
    </row>
    <row r="10126" spans="3:7" x14ac:dyDescent="0.2">
      <c r="C10126" s="293"/>
      <c r="D10126" s="280"/>
      <c r="E10126" s="280"/>
      <c r="F10126" s="280"/>
      <c r="G10126" s="293"/>
    </row>
    <row r="10127" spans="3:7" x14ac:dyDescent="0.2">
      <c r="C10127" s="293"/>
      <c r="D10127" s="280"/>
      <c r="E10127" s="280"/>
      <c r="F10127" s="280"/>
      <c r="G10127" s="293"/>
    </row>
    <row r="10128" spans="3:7" x14ac:dyDescent="0.2">
      <c r="C10128" s="293"/>
      <c r="D10128" s="280"/>
      <c r="E10128" s="280"/>
      <c r="F10128" s="280"/>
      <c r="G10128" s="293"/>
    </row>
    <row r="10129" spans="3:7" x14ac:dyDescent="0.2">
      <c r="C10129" s="293"/>
      <c r="D10129" s="280"/>
      <c r="E10129" s="280"/>
      <c r="F10129" s="280"/>
      <c r="G10129" s="293"/>
    </row>
    <row r="10130" spans="3:7" x14ac:dyDescent="0.2">
      <c r="C10130" s="293"/>
      <c r="D10130" s="280"/>
      <c r="E10130" s="280"/>
      <c r="F10130" s="280"/>
      <c r="G10130" s="293"/>
    </row>
    <row r="10131" spans="3:7" x14ac:dyDescent="0.2">
      <c r="C10131" s="293"/>
      <c r="D10131" s="280"/>
      <c r="E10131" s="280"/>
      <c r="F10131" s="280"/>
      <c r="G10131" s="293"/>
    </row>
    <row r="10132" spans="3:7" x14ac:dyDescent="0.2">
      <c r="C10132" s="293"/>
      <c r="D10132" s="280"/>
      <c r="E10132" s="280"/>
      <c r="F10132" s="280"/>
      <c r="G10132" s="293"/>
    </row>
    <row r="10133" spans="3:7" x14ac:dyDescent="0.2">
      <c r="C10133" s="293"/>
      <c r="D10133" s="280"/>
      <c r="E10133" s="280"/>
      <c r="F10133" s="280"/>
      <c r="G10133" s="293"/>
    </row>
    <row r="10134" spans="3:7" x14ac:dyDescent="0.2">
      <c r="C10134" s="293"/>
      <c r="D10134" s="280"/>
      <c r="E10134" s="280"/>
      <c r="F10134" s="280"/>
      <c r="G10134" s="293"/>
    </row>
    <row r="10135" spans="3:7" x14ac:dyDescent="0.2">
      <c r="C10135" s="293"/>
      <c r="D10135" s="280"/>
      <c r="E10135" s="280"/>
      <c r="F10135" s="280"/>
      <c r="G10135" s="293"/>
    </row>
    <row r="10136" spans="3:7" x14ac:dyDescent="0.2">
      <c r="C10136" s="293"/>
      <c r="D10136" s="280"/>
      <c r="E10136" s="280"/>
      <c r="F10136" s="280"/>
      <c r="G10136" s="293"/>
    </row>
    <row r="10137" spans="3:7" x14ac:dyDescent="0.2">
      <c r="C10137" s="293"/>
      <c r="D10137" s="280"/>
      <c r="E10137" s="280"/>
      <c r="F10137" s="280"/>
      <c r="G10137" s="293"/>
    </row>
    <row r="10138" spans="3:7" x14ac:dyDescent="0.2">
      <c r="C10138" s="293"/>
      <c r="D10138" s="280"/>
      <c r="E10138" s="280"/>
      <c r="F10138" s="280"/>
      <c r="G10138" s="293"/>
    </row>
    <row r="10139" spans="3:7" x14ac:dyDescent="0.2">
      <c r="C10139" s="293"/>
      <c r="D10139" s="280"/>
      <c r="E10139" s="280"/>
      <c r="F10139" s="280"/>
      <c r="G10139" s="293"/>
    </row>
    <row r="10140" spans="3:7" x14ac:dyDescent="0.2">
      <c r="C10140" s="293"/>
      <c r="D10140" s="280"/>
      <c r="E10140" s="280"/>
      <c r="F10140" s="280"/>
      <c r="G10140" s="293"/>
    </row>
    <row r="10141" spans="3:7" x14ac:dyDescent="0.2">
      <c r="C10141" s="293"/>
      <c r="D10141" s="280"/>
      <c r="E10141" s="280"/>
      <c r="F10141" s="280"/>
      <c r="G10141" s="293"/>
    </row>
    <row r="10142" spans="3:7" x14ac:dyDescent="0.2">
      <c r="C10142" s="293"/>
      <c r="D10142" s="280"/>
      <c r="E10142" s="280"/>
      <c r="F10142" s="280"/>
      <c r="G10142" s="293"/>
    </row>
    <row r="10143" spans="3:7" x14ac:dyDescent="0.2">
      <c r="C10143" s="293"/>
      <c r="D10143" s="280"/>
      <c r="E10143" s="280"/>
      <c r="F10143" s="280"/>
      <c r="G10143" s="293"/>
    </row>
    <row r="10144" spans="3:7" x14ac:dyDescent="0.2">
      <c r="C10144" s="293"/>
      <c r="D10144" s="280"/>
      <c r="E10144" s="280"/>
      <c r="F10144" s="280"/>
      <c r="G10144" s="293"/>
    </row>
    <row r="10145" spans="3:7" x14ac:dyDescent="0.2">
      <c r="C10145" s="293"/>
      <c r="D10145" s="280"/>
      <c r="E10145" s="280"/>
      <c r="F10145" s="280"/>
      <c r="G10145" s="293"/>
    </row>
    <row r="10146" spans="3:7" x14ac:dyDescent="0.2">
      <c r="C10146" s="293"/>
      <c r="D10146" s="280"/>
      <c r="E10146" s="280"/>
      <c r="F10146" s="280"/>
      <c r="G10146" s="293"/>
    </row>
    <row r="10147" spans="3:7" x14ac:dyDescent="0.2">
      <c r="C10147" s="293"/>
      <c r="D10147" s="280"/>
      <c r="E10147" s="280"/>
      <c r="F10147" s="280"/>
      <c r="G10147" s="293"/>
    </row>
    <row r="10148" spans="3:7" x14ac:dyDescent="0.2">
      <c r="C10148" s="293"/>
      <c r="D10148" s="280"/>
      <c r="E10148" s="280"/>
      <c r="F10148" s="280"/>
      <c r="G10148" s="293"/>
    </row>
    <row r="10149" spans="3:7" x14ac:dyDescent="0.2">
      <c r="C10149" s="293"/>
      <c r="D10149" s="280"/>
      <c r="E10149" s="280"/>
      <c r="F10149" s="280"/>
      <c r="G10149" s="293"/>
    </row>
    <row r="10150" spans="3:7" x14ac:dyDescent="0.2">
      <c r="C10150" s="293"/>
      <c r="D10150" s="280"/>
      <c r="E10150" s="280"/>
      <c r="F10150" s="280"/>
      <c r="G10150" s="293"/>
    </row>
    <row r="10151" spans="3:7" x14ac:dyDescent="0.2">
      <c r="C10151" s="293"/>
      <c r="D10151" s="280"/>
      <c r="E10151" s="280"/>
      <c r="F10151" s="280"/>
      <c r="G10151" s="293"/>
    </row>
    <row r="10152" spans="3:7" x14ac:dyDescent="0.2">
      <c r="C10152" s="293"/>
      <c r="D10152" s="280"/>
      <c r="E10152" s="280"/>
      <c r="F10152" s="280"/>
      <c r="G10152" s="293"/>
    </row>
    <row r="10153" spans="3:7" x14ac:dyDescent="0.2">
      <c r="C10153" s="293"/>
      <c r="D10153" s="280"/>
      <c r="E10153" s="280"/>
      <c r="F10153" s="280"/>
      <c r="G10153" s="293"/>
    </row>
    <row r="10154" spans="3:7" x14ac:dyDescent="0.2">
      <c r="C10154" s="293"/>
      <c r="D10154" s="280"/>
      <c r="E10154" s="280"/>
      <c r="F10154" s="280"/>
      <c r="G10154" s="293"/>
    </row>
    <row r="10155" spans="3:7" x14ac:dyDescent="0.2">
      <c r="C10155" s="293"/>
      <c r="D10155" s="280"/>
      <c r="E10155" s="280"/>
      <c r="F10155" s="280"/>
      <c r="G10155" s="293"/>
    </row>
    <row r="10156" spans="3:7" x14ac:dyDescent="0.2">
      <c r="C10156" s="293"/>
      <c r="D10156" s="280"/>
      <c r="E10156" s="280"/>
      <c r="F10156" s="280"/>
      <c r="G10156" s="293"/>
    </row>
    <row r="10157" spans="3:7" x14ac:dyDescent="0.2">
      <c r="C10157" s="293"/>
      <c r="D10157" s="280"/>
      <c r="E10157" s="280"/>
      <c r="F10157" s="280"/>
      <c r="G10157" s="293"/>
    </row>
    <row r="10158" spans="3:7" x14ac:dyDescent="0.2">
      <c r="C10158" s="293"/>
      <c r="D10158" s="280"/>
      <c r="E10158" s="280"/>
      <c r="F10158" s="280"/>
      <c r="G10158" s="293"/>
    </row>
    <row r="10159" spans="3:7" x14ac:dyDescent="0.2">
      <c r="C10159" s="293"/>
      <c r="D10159" s="280"/>
      <c r="E10159" s="280"/>
      <c r="F10159" s="280"/>
      <c r="G10159" s="293"/>
    </row>
    <row r="10160" spans="3:7" x14ac:dyDescent="0.2">
      <c r="C10160" s="293"/>
      <c r="D10160" s="280"/>
      <c r="E10160" s="280"/>
      <c r="F10160" s="280"/>
      <c r="G10160" s="293"/>
    </row>
    <row r="10161" spans="3:7" x14ac:dyDescent="0.2">
      <c r="C10161" s="293"/>
      <c r="D10161" s="280"/>
      <c r="E10161" s="280"/>
      <c r="F10161" s="280"/>
      <c r="G10161" s="293"/>
    </row>
    <row r="10162" spans="3:7" x14ac:dyDescent="0.2">
      <c r="C10162" s="293"/>
      <c r="D10162" s="280"/>
      <c r="E10162" s="280"/>
      <c r="F10162" s="280"/>
      <c r="G10162" s="293"/>
    </row>
    <row r="10163" spans="3:7" x14ac:dyDescent="0.2">
      <c r="C10163" s="293"/>
      <c r="D10163" s="280"/>
      <c r="E10163" s="280"/>
      <c r="F10163" s="280"/>
      <c r="G10163" s="293"/>
    </row>
    <row r="10164" spans="3:7" x14ac:dyDescent="0.2">
      <c r="C10164" s="293"/>
      <c r="D10164" s="280"/>
      <c r="E10164" s="280"/>
      <c r="F10164" s="280"/>
      <c r="G10164" s="293"/>
    </row>
    <row r="10165" spans="3:7" x14ac:dyDescent="0.2">
      <c r="C10165" s="293"/>
      <c r="D10165" s="280"/>
      <c r="E10165" s="280"/>
      <c r="F10165" s="280"/>
      <c r="G10165" s="293"/>
    </row>
    <row r="10166" spans="3:7" x14ac:dyDescent="0.2">
      <c r="C10166" s="293"/>
      <c r="D10166" s="280"/>
      <c r="E10166" s="280"/>
      <c r="F10166" s="280"/>
      <c r="G10166" s="293"/>
    </row>
    <row r="10167" spans="3:7" x14ac:dyDescent="0.2">
      <c r="C10167" s="293"/>
      <c r="D10167" s="280"/>
      <c r="E10167" s="280"/>
      <c r="F10167" s="280"/>
      <c r="G10167" s="293"/>
    </row>
    <row r="10168" spans="3:7" x14ac:dyDescent="0.2">
      <c r="C10168" s="293"/>
      <c r="D10168" s="280"/>
      <c r="E10168" s="280"/>
      <c r="F10168" s="280"/>
      <c r="G10168" s="293"/>
    </row>
    <row r="10169" spans="3:7" x14ac:dyDescent="0.2">
      <c r="C10169" s="293"/>
      <c r="D10169" s="280"/>
      <c r="E10169" s="280"/>
      <c r="F10169" s="280"/>
      <c r="G10169" s="293"/>
    </row>
    <row r="10170" spans="3:7" x14ac:dyDescent="0.2">
      <c r="C10170" s="293"/>
      <c r="D10170" s="280"/>
      <c r="E10170" s="280"/>
      <c r="F10170" s="280"/>
      <c r="G10170" s="293"/>
    </row>
    <row r="10171" spans="3:7" x14ac:dyDescent="0.2">
      <c r="C10171" s="293"/>
      <c r="D10171" s="280"/>
      <c r="E10171" s="280"/>
      <c r="F10171" s="280"/>
      <c r="G10171" s="293"/>
    </row>
    <row r="10172" spans="3:7" x14ac:dyDescent="0.2">
      <c r="C10172" s="293"/>
      <c r="D10172" s="280"/>
      <c r="E10172" s="280"/>
      <c r="F10172" s="280"/>
      <c r="G10172" s="293"/>
    </row>
    <row r="10173" spans="3:7" x14ac:dyDescent="0.2">
      <c r="C10173" s="293"/>
      <c r="D10173" s="280"/>
      <c r="E10173" s="280"/>
      <c r="F10173" s="280"/>
      <c r="G10173" s="293"/>
    </row>
    <row r="10174" spans="3:7" x14ac:dyDescent="0.2">
      <c r="C10174" s="293"/>
      <c r="D10174" s="280"/>
      <c r="E10174" s="280"/>
      <c r="F10174" s="280"/>
      <c r="G10174" s="293"/>
    </row>
    <row r="10175" spans="3:7" x14ac:dyDescent="0.2">
      <c r="C10175" s="293"/>
      <c r="D10175" s="280"/>
      <c r="E10175" s="280"/>
      <c r="F10175" s="280"/>
      <c r="G10175" s="293"/>
    </row>
    <row r="10176" spans="3:7" x14ac:dyDescent="0.2">
      <c r="C10176" s="293"/>
      <c r="D10176" s="280"/>
      <c r="E10176" s="280"/>
      <c r="F10176" s="280"/>
      <c r="G10176" s="293"/>
    </row>
    <row r="10177" spans="3:7" x14ac:dyDescent="0.2">
      <c r="C10177" s="293"/>
      <c r="D10177" s="280"/>
      <c r="E10177" s="280"/>
      <c r="F10177" s="280"/>
      <c r="G10177" s="293"/>
    </row>
    <row r="10178" spans="3:7" x14ac:dyDescent="0.2">
      <c r="C10178" s="293"/>
      <c r="D10178" s="280"/>
      <c r="E10178" s="280"/>
      <c r="F10178" s="280"/>
      <c r="G10178" s="293"/>
    </row>
    <row r="10179" spans="3:7" x14ac:dyDescent="0.2">
      <c r="C10179" s="293"/>
      <c r="D10179" s="280"/>
      <c r="E10179" s="280"/>
      <c r="F10179" s="280"/>
      <c r="G10179" s="293"/>
    </row>
    <row r="10180" spans="3:7" x14ac:dyDescent="0.2">
      <c r="C10180" s="293"/>
      <c r="D10180" s="280"/>
      <c r="E10180" s="280"/>
      <c r="F10180" s="280"/>
      <c r="G10180" s="293"/>
    </row>
    <row r="10181" spans="3:7" x14ac:dyDescent="0.2">
      <c r="C10181" s="293"/>
      <c r="D10181" s="280"/>
      <c r="E10181" s="280"/>
      <c r="F10181" s="280"/>
      <c r="G10181" s="293"/>
    </row>
    <row r="10182" spans="3:7" x14ac:dyDescent="0.2">
      <c r="C10182" s="293"/>
      <c r="D10182" s="280"/>
      <c r="E10182" s="280"/>
      <c r="F10182" s="280"/>
      <c r="G10182" s="293"/>
    </row>
    <row r="10183" spans="3:7" x14ac:dyDescent="0.2">
      <c r="C10183" s="293"/>
      <c r="D10183" s="280"/>
      <c r="E10183" s="280"/>
      <c r="F10183" s="280"/>
      <c r="G10183" s="293"/>
    </row>
    <row r="10184" spans="3:7" x14ac:dyDescent="0.2">
      <c r="C10184" s="293"/>
      <c r="D10184" s="280"/>
      <c r="E10184" s="280"/>
      <c r="F10184" s="280"/>
      <c r="G10184" s="293"/>
    </row>
    <row r="10185" spans="3:7" x14ac:dyDescent="0.2">
      <c r="C10185" s="293"/>
      <c r="D10185" s="280"/>
      <c r="E10185" s="280"/>
      <c r="F10185" s="280"/>
      <c r="G10185" s="293"/>
    </row>
    <row r="10186" spans="3:7" x14ac:dyDescent="0.2">
      <c r="C10186" s="293"/>
      <c r="D10186" s="280"/>
      <c r="E10186" s="280"/>
      <c r="F10186" s="280"/>
      <c r="G10186" s="293"/>
    </row>
    <row r="10187" spans="3:7" x14ac:dyDescent="0.2">
      <c r="C10187" s="293"/>
      <c r="D10187" s="280"/>
      <c r="E10187" s="280"/>
      <c r="F10187" s="280"/>
      <c r="G10187" s="293"/>
    </row>
    <row r="10188" spans="3:7" x14ac:dyDescent="0.2">
      <c r="C10188" s="293"/>
      <c r="D10188" s="280"/>
      <c r="E10188" s="280"/>
      <c r="F10188" s="280"/>
      <c r="G10188" s="293"/>
    </row>
    <row r="10189" spans="3:7" x14ac:dyDescent="0.2">
      <c r="C10189" s="293"/>
      <c r="D10189" s="280"/>
      <c r="E10189" s="280"/>
      <c r="F10189" s="280"/>
      <c r="G10189" s="293"/>
    </row>
    <row r="10190" spans="3:7" x14ac:dyDescent="0.2">
      <c r="C10190" s="293"/>
      <c r="D10190" s="280"/>
      <c r="E10190" s="280"/>
      <c r="F10190" s="280"/>
      <c r="G10190" s="293"/>
    </row>
    <row r="10191" spans="3:7" x14ac:dyDescent="0.2">
      <c r="C10191" s="293"/>
      <c r="D10191" s="280"/>
      <c r="E10191" s="280"/>
      <c r="F10191" s="280"/>
      <c r="G10191" s="293"/>
    </row>
    <row r="10192" spans="3:7" x14ac:dyDescent="0.2">
      <c r="C10192" s="293"/>
      <c r="D10192" s="280"/>
      <c r="E10192" s="280"/>
      <c r="F10192" s="280"/>
      <c r="G10192" s="293"/>
    </row>
    <row r="10193" spans="3:7" x14ac:dyDescent="0.2">
      <c r="C10193" s="293"/>
      <c r="D10193" s="280"/>
      <c r="E10193" s="280"/>
      <c r="F10193" s="280"/>
      <c r="G10193" s="293"/>
    </row>
    <row r="10194" spans="3:7" x14ac:dyDescent="0.2">
      <c r="C10194" s="293"/>
      <c r="D10194" s="280"/>
      <c r="E10194" s="280"/>
      <c r="F10194" s="280"/>
      <c r="G10194" s="293"/>
    </row>
    <row r="10195" spans="3:7" x14ac:dyDescent="0.2">
      <c r="C10195" s="293"/>
      <c r="D10195" s="280"/>
      <c r="E10195" s="280"/>
      <c r="F10195" s="280"/>
      <c r="G10195" s="293"/>
    </row>
    <row r="10196" spans="3:7" x14ac:dyDescent="0.2">
      <c r="C10196" s="293"/>
      <c r="D10196" s="280"/>
      <c r="E10196" s="280"/>
      <c r="F10196" s="280"/>
      <c r="G10196" s="293"/>
    </row>
    <row r="10197" spans="3:7" x14ac:dyDescent="0.2">
      <c r="C10197" s="293"/>
      <c r="D10197" s="280"/>
      <c r="E10197" s="280"/>
      <c r="F10197" s="280"/>
      <c r="G10197" s="293"/>
    </row>
    <row r="10198" spans="3:7" x14ac:dyDescent="0.2">
      <c r="C10198" s="293"/>
      <c r="D10198" s="280"/>
      <c r="E10198" s="280"/>
      <c r="F10198" s="280"/>
      <c r="G10198" s="293"/>
    </row>
    <row r="10199" spans="3:7" x14ac:dyDescent="0.2">
      <c r="C10199" s="293"/>
      <c r="D10199" s="280"/>
      <c r="E10199" s="280"/>
      <c r="F10199" s="280"/>
      <c r="G10199" s="293"/>
    </row>
    <row r="10200" spans="3:7" x14ac:dyDescent="0.2">
      <c r="C10200" s="293"/>
      <c r="D10200" s="280"/>
      <c r="E10200" s="280"/>
      <c r="F10200" s="280"/>
      <c r="G10200" s="293"/>
    </row>
    <row r="10201" spans="3:7" x14ac:dyDescent="0.2">
      <c r="C10201" s="293"/>
      <c r="D10201" s="280"/>
      <c r="E10201" s="280"/>
      <c r="F10201" s="280"/>
      <c r="G10201" s="293"/>
    </row>
    <row r="10202" spans="3:7" x14ac:dyDescent="0.2">
      <c r="C10202" s="293"/>
      <c r="D10202" s="280"/>
      <c r="E10202" s="280"/>
      <c r="F10202" s="280"/>
      <c r="G10202" s="293"/>
    </row>
    <row r="10203" spans="3:7" x14ac:dyDescent="0.2">
      <c r="C10203" s="293"/>
      <c r="D10203" s="280"/>
      <c r="E10203" s="280"/>
      <c r="F10203" s="280"/>
      <c r="G10203" s="293"/>
    </row>
    <row r="10204" spans="3:7" x14ac:dyDescent="0.2">
      <c r="C10204" s="293"/>
      <c r="D10204" s="280"/>
      <c r="E10204" s="280"/>
      <c r="F10204" s="280"/>
      <c r="G10204" s="293"/>
    </row>
    <row r="10205" spans="3:7" x14ac:dyDescent="0.2">
      <c r="C10205" s="293"/>
      <c r="D10205" s="280"/>
      <c r="E10205" s="280"/>
      <c r="F10205" s="280"/>
      <c r="G10205" s="293"/>
    </row>
    <row r="10206" spans="3:7" x14ac:dyDescent="0.2">
      <c r="C10206" s="293"/>
      <c r="D10206" s="280"/>
      <c r="E10206" s="280"/>
      <c r="F10206" s="280"/>
      <c r="G10206" s="293"/>
    </row>
    <row r="10207" spans="3:7" x14ac:dyDescent="0.2">
      <c r="C10207" s="293"/>
      <c r="D10207" s="280"/>
      <c r="E10207" s="280"/>
      <c r="F10207" s="280"/>
      <c r="G10207" s="293"/>
    </row>
    <row r="10208" spans="3:7" x14ac:dyDescent="0.2">
      <c r="C10208" s="293"/>
      <c r="D10208" s="280"/>
      <c r="E10208" s="280"/>
      <c r="F10208" s="280"/>
      <c r="G10208" s="293"/>
    </row>
    <row r="10209" spans="3:7" x14ac:dyDescent="0.2">
      <c r="C10209" s="293"/>
      <c r="D10209" s="280"/>
      <c r="E10209" s="280"/>
      <c r="F10209" s="280"/>
      <c r="G10209" s="293"/>
    </row>
    <row r="10210" spans="3:7" x14ac:dyDescent="0.2">
      <c r="C10210" s="293"/>
      <c r="D10210" s="280"/>
      <c r="E10210" s="280"/>
      <c r="F10210" s="280"/>
      <c r="G10210" s="293"/>
    </row>
    <row r="10211" spans="3:7" x14ac:dyDescent="0.2">
      <c r="C10211" s="293"/>
      <c r="D10211" s="280"/>
      <c r="E10211" s="280"/>
      <c r="F10211" s="280"/>
      <c r="G10211" s="293"/>
    </row>
    <row r="10212" spans="3:7" x14ac:dyDescent="0.2">
      <c r="C10212" s="293"/>
      <c r="D10212" s="280"/>
      <c r="E10212" s="280"/>
      <c r="F10212" s="280"/>
      <c r="G10212" s="293"/>
    </row>
    <row r="10213" spans="3:7" x14ac:dyDescent="0.2">
      <c r="C10213" s="293"/>
      <c r="D10213" s="280"/>
      <c r="E10213" s="280"/>
      <c r="F10213" s="280"/>
      <c r="G10213" s="293"/>
    </row>
    <row r="10214" spans="3:7" x14ac:dyDescent="0.2">
      <c r="C10214" s="293"/>
      <c r="D10214" s="280"/>
      <c r="E10214" s="280"/>
      <c r="F10214" s="280"/>
      <c r="G10214" s="293"/>
    </row>
    <row r="10215" spans="3:7" x14ac:dyDescent="0.2">
      <c r="C10215" s="293"/>
      <c r="D10215" s="280"/>
      <c r="E10215" s="280"/>
      <c r="F10215" s="280"/>
      <c r="G10215" s="293"/>
    </row>
    <row r="10216" spans="3:7" x14ac:dyDescent="0.2">
      <c r="C10216" s="293"/>
      <c r="D10216" s="280"/>
      <c r="E10216" s="280"/>
      <c r="F10216" s="280"/>
      <c r="G10216" s="293"/>
    </row>
    <row r="10217" spans="3:7" x14ac:dyDescent="0.2">
      <c r="C10217" s="293"/>
      <c r="D10217" s="280"/>
      <c r="E10217" s="280"/>
      <c r="F10217" s="280"/>
      <c r="G10217" s="293"/>
    </row>
    <row r="10218" spans="3:7" x14ac:dyDescent="0.2">
      <c r="C10218" s="293"/>
      <c r="D10218" s="280"/>
      <c r="E10218" s="280"/>
      <c r="F10218" s="280"/>
      <c r="G10218" s="293"/>
    </row>
    <row r="10219" spans="3:7" x14ac:dyDescent="0.2">
      <c r="C10219" s="293"/>
      <c r="D10219" s="280"/>
      <c r="E10219" s="280"/>
      <c r="F10219" s="280"/>
      <c r="G10219" s="293"/>
    </row>
    <row r="10220" spans="3:7" x14ac:dyDescent="0.2">
      <c r="C10220" s="293"/>
      <c r="D10220" s="280"/>
      <c r="E10220" s="280"/>
      <c r="F10220" s="280"/>
      <c r="G10220" s="293"/>
    </row>
    <row r="10221" spans="3:7" x14ac:dyDescent="0.2">
      <c r="C10221" s="293"/>
      <c r="D10221" s="280"/>
      <c r="E10221" s="280"/>
      <c r="F10221" s="280"/>
      <c r="G10221" s="293"/>
    </row>
    <row r="10222" spans="3:7" x14ac:dyDescent="0.2">
      <c r="C10222" s="293"/>
      <c r="D10222" s="280"/>
      <c r="E10222" s="280"/>
      <c r="F10222" s="280"/>
      <c r="G10222" s="293"/>
    </row>
    <row r="10223" spans="3:7" x14ac:dyDescent="0.2">
      <c r="C10223" s="293"/>
      <c r="D10223" s="280"/>
      <c r="E10223" s="280"/>
      <c r="F10223" s="280"/>
      <c r="G10223" s="293"/>
    </row>
    <row r="10224" spans="3:7" x14ac:dyDescent="0.2">
      <c r="C10224" s="293"/>
      <c r="D10224" s="280"/>
      <c r="E10224" s="280"/>
      <c r="F10224" s="280"/>
      <c r="G10224" s="293"/>
    </row>
    <row r="10225" spans="3:7" x14ac:dyDescent="0.2">
      <c r="C10225" s="293"/>
      <c r="D10225" s="280"/>
      <c r="E10225" s="280"/>
      <c r="F10225" s="280"/>
      <c r="G10225" s="293"/>
    </row>
    <row r="10226" spans="3:7" x14ac:dyDescent="0.2">
      <c r="C10226" s="293"/>
      <c r="D10226" s="280"/>
      <c r="E10226" s="280"/>
      <c r="F10226" s="280"/>
      <c r="G10226" s="293"/>
    </row>
    <row r="10227" spans="3:7" x14ac:dyDescent="0.2">
      <c r="C10227" s="293"/>
      <c r="D10227" s="280"/>
      <c r="E10227" s="280"/>
      <c r="F10227" s="280"/>
      <c r="G10227" s="293"/>
    </row>
    <row r="10228" spans="3:7" x14ac:dyDescent="0.2">
      <c r="C10228" s="293"/>
      <c r="D10228" s="280"/>
      <c r="E10228" s="280"/>
      <c r="F10228" s="280"/>
      <c r="G10228" s="293"/>
    </row>
    <row r="10229" spans="3:7" x14ac:dyDescent="0.2">
      <c r="C10229" s="293"/>
      <c r="D10229" s="280"/>
      <c r="E10229" s="280"/>
      <c r="F10229" s="280"/>
      <c r="G10229" s="293"/>
    </row>
    <row r="10230" spans="3:7" x14ac:dyDescent="0.2">
      <c r="C10230" s="293"/>
      <c r="D10230" s="280"/>
      <c r="E10230" s="280"/>
      <c r="F10230" s="280"/>
      <c r="G10230" s="293"/>
    </row>
    <row r="10231" spans="3:7" x14ac:dyDescent="0.2">
      <c r="C10231" s="293"/>
      <c r="D10231" s="280"/>
      <c r="E10231" s="280"/>
      <c r="F10231" s="280"/>
      <c r="G10231" s="293"/>
    </row>
    <row r="10232" spans="3:7" x14ac:dyDescent="0.2">
      <c r="C10232" s="293"/>
      <c r="D10232" s="280"/>
      <c r="E10232" s="280"/>
      <c r="F10232" s="280"/>
      <c r="G10232" s="293"/>
    </row>
    <row r="10233" spans="3:7" x14ac:dyDescent="0.2">
      <c r="C10233" s="293"/>
      <c r="D10233" s="280"/>
      <c r="E10233" s="280"/>
      <c r="F10233" s="280"/>
      <c r="G10233" s="293"/>
    </row>
    <row r="10234" spans="3:7" x14ac:dyDescent="0.2">
      <c r="C10234" s="293"/>
      <c r="D10234" s="280"/>
      <c r="E10234" s="280"/>
      <c r="F10234" s="280"/>
      <c r="G10234" s="293"/>
    </row>
    <row r="10235" spans="3:7" x14ac:dyDescent="0.2">
      <c r="C10235" s="293"/>
      <c r="D10235" s="280"/>
      <c r="E10235" s="280"/>
      <c r="F10235" s="280"/>
      <c r="G10235" s="293"/>
    </row>
    <row r="10236" spans="3:7" x14ac:dyDescent="0.2">
      <c r="C10236" s="293"/>
      <c r="D10236" s="280"/>
      <c r="E10236" s="280"/>
      <c r="F10236" s="280"/>
      <c r="G10236" s="293"/>
    </row>
    <row r="10237" spans="3:7" x14ac:dyDescent="0.2">
      <c r="C10237" s="293"/>
      <c r="D10237" s="280"/>
      <c r="E10237" s="280"/>
      <c r="F10237" s="280"/>
      <c r="G10237" s="293"/>
    </row>
    <row r="10238" spans="3:7" x14ac:dyDescent="0.2">
      <c r="C10238" s="293"/>
      <c r="D10238" s="280"/>
      <c r="E10238" s="280"/>
      <c r="F10238" s="280"/>
      <c r="G10238" s="293"/>
    </row>
    <row r="10239" spans="3:7" x14ac:dyDescent="0.2">
      <c r="C10239" s="293"/>
      <c r="D10239" s="280"/>
      <c r="E10239" s="280"/>
      <c r="F10239" s="280"/>
      <c r="G10239" s="293"/>
    </row>
    <row r="10240" spans="3:7" x14ac:dyDescent="0.2">
      <c r="C10240" s="293"/>
      <c r="D10240" s="280"/>
      <c r="E10240" s="280"/>
      <c r="F10240" s="280"/>
      <c r="G10240" s="293"/>
    </row>
    <row r="10241" spans="3:7" x14ac:dyDescent="0.2">
      <c r="C10241" s="293"/>
      <c r="D10241" s="280"/>
      <c r="E10241" s="280"/>
      <c r="F10241" s="280"/>
      <c r="G10241" s="293"/>
    </row>
    <row r="10242" spans="3:7" x14ac:dyDescent="0.2">
      <c r="C10242" s="293"/>
      <c r="D10242" s="280"/>
      <c r="E10242" s="280"/>
      <c r="F10242" s="280"/>
      <c r="G10242" s="293"/>
    </row>
    <row r="10243" spans="3:7" x14ac:dyDescent="0.2">
      <c r="C10243" s="293"/>
      <c r="D10243" s="280"/>
      <c r="E10243" s="280"/>
      <c r="F10243" s="280"/>
      <c r="G10243" s="293"/>
    </row>
    <row r="10244" spans="3:7" x14ac:dyDescent="0.2">
      <c r="C10244" s="293"/>
      <c r="D10244" s="280"/>
      <c r="E10244" s="280"/>
      <c r="F10244" s="280"/>
      <c r="G10244" s="293"/>
    </row>
    <row r="10245" spans="3:7" x14ac:dyDescent="0.2">
      <c r="C10245" s="293"/>
      <c r="D10245" s="280"/>
      <c r="E10245" s="280"/>
      <c r="F10245" s="280"/>
      <c r="G10245" s="293"/>
    </row>
    <row r="10246" spans="3:7" x14ac:dyDescent="0.2">
      <c r="C10246" s="293"/>
      <c r="D10246" s="280"/>
      <c r="E10246" s="280"/>
      <c r="F10246" s="280"/>
      <c r="G10246" s="293"/>
    </row>
    <row r="10247" spans="3:7" x14ac:dyDescent="0.2">
      <c r="C10247" s="293"/>
      <c r="D10247" s="280"/>
      <c r="E10247" s="280"/>
      <c r="F10247" s="280"/>
      <c r="G10247" s="293"/>
    </row>
    <row r="10248" spans="3:7" x14ac:dyDescent="0.2">
      <c r="C10248" s="293"/>
      <c r="D10248" s="280"/>
      <c r="E10248" s="280"/>
      <c r="F10248" s="280"/>
      <c r="G10248" s="293"/>
    </row>
    <row r="10249" spans="3:7" x14ac:dyDescent="0.2">
      <c r="C10249" s="293"/>
      <c r="D10249" s="280"/>
      <c r="E10249" s="280"/>
      <c r="F10249" s="280"/>
      <c r="G10249" s="293"/>
    </row>
    <row r="10250" spans="3:7" x14ac:dyDescent="0.2">
      <c r="C10250" s="293"/>
      <c r="D10250" s="280"/>
      <c r="E10250" s="280"/>
      <c r="F10250" s="280"/>
      <c r="G10250" s="293"/>
    </row>
    <row r="10251" spans="3:7" x14ac:dyDescent="0.2">
      <c r="C10251" s="293"/>
      <c r="D10251" s="280"/>
      <c r="E10251" s="280"/>
      <c r="F10251" s="280"/>
      <c r="G10251" s="293"/>
    </row>
    <row r="10252" spans="3:7" x14ac:dyDescent="0.2">
      <c r="C10252" s="293"/>
      <c r="D10252" s="280"/>
      <c r="E10252" s="280"/>
      <c r="F10252" s="280"/>
      <c r="G10252" s="293"/>
    </row>
    <row r="10253" spans="3:7" x14ac:dyDescent="0.2">
      <c r="C10253" s="293"/>
      <c r="D10253" s="280"/>
      <c r="E10253" s="280"/>
      <c r="F10253" s="280"/>
      <c r="G10253" s="293"/>
    </row>
    <row r="10254" spans="3:7" x14ac:dyDescent="0.2">
      <c r="C10254" s="293"/>
      <c r="D10254" s="280"/>
      <c r="E10254" s="280"/>
      <c r="F10254" s="280"/>
      <c r="G10254" s="293"/>
    </row>
    <row r="10255" spans="3:7" x14ac:dyDescent="0.2">
      <c r="C10255" s="293"/>
      <c r="D10255" s="280"/>
      <c r="E10255" s="280"/>
      <c r="F10255" s="280"/>
      <c r="G10255" s="293"/>
    </row>
    <row r="10256" spans="3:7" x14ac:dyDescent="0.2">
      <c r="C10256" s="293"/>
      <c r="D10256" s="280"/>
      <c r="E10256" s="280"/>
      <c r="F10256" s="280"/>
      <c r="G10256" s="293"/>
    </row>
    <row r="10257" spans="3:7" x14ac:dyDescent="0.2">
      <c r="C10257" s="293"/>
      <c r="D10257" s="280"/>
      <c r="E10257" s="280"/>
      <c r="F10257" s="280"/>
      <c r="G10257" s="293"/>
    </row>
    <row r="10258" spans="3:7" x14ac:dyDescent="0.2">
      <c r="C10258" s="293"/>
      <c r="D10258" s="280"/>
      <c r="E10258" s="280"/>
      <c r="F10258" s="280"/>
      <c r="G10258" s="293"/>
    </row>
    <row r="10259" spans="3:7" x14ac:dyDescent="0.2">
      <c r="C10259" s="293"/>
      <c r="D10259" s="280"/>
      <c r="E10259" s="280"/>
      <c r="F10259" s="280"/>
      <c r="G10259" s="293"/>
    </row>
    <row r="10260" spans="3:7" x14ac:dyDescent="0.2">
      <c r="C10260" s="293"/>
      <c r="D10260" s="280"/>
      <c r="E10260" s="280"/>
      <c r="F10260" s="280"/>
      <c r="G10260" s="293"/>
    </row>
    <row r="10261" spans="3:7" x14ac:dyDescent="0.2">
      <c r="C10261" s="293"/>
      <c r="D10261" s="280"/>
      <c r="E10261" s="280"/>
      <c r="F10261" s="280"/>
      <c r="G10261" s="293"/>
    </row>
    <row r="10262" spans="3:7" x14ac:dyDescent="0.2">
      <c r="C10262" s="293"/>
      <c r="D10262" s="280"/>
      <c r="E10262" s="280"/>
      <c r="F10262" s="280"/>
      <c r="G10262" s="293"/>
    </row>
    <row r="10263" spans="3:7" x14ac:dyDescent="0.2">
      <c r="C10263" s="293"/>
      <c r="D10263" s="280"/>
      <c r="E10263" s="280"/>
      <c r="F10263" s="280"/>
      <c r="G10263" s="293"/>
    </row>
    <row r="10264" spans="3:7" x14ac:dyDescent="0.2">
      <c r="C10264" s="293"/>
      <c r="D10264" s="280"/>
      <c r="E10264" s="280"/>
      <c r="F10264" s="280"/>
      <c r="G10264" s="293"/>
    </row>
    <row r="10265" spans="3:7" x14ac:dyDescent="0.2">
      <c r="C10265" s="293"/>
      <c r="D10265" s="280"/>
      <c r="E10265" s="280"/>
      <c r="F10265" s="280"/>
      <c r="G10265" s="293"/>
    </row>
    <row r="10266" spans="3:7" x14ac:dyDescent="0.2">
      <c r="C10266" s="293"/>
      <c r="D10266" s="280"/>
      <c r="E10266" s="280"/>
      <c r="F10266" s="280"/>
      <c r="G10266" s="293"/>
    </row>
    <row r="10267" spans="3:7" x14ac:dyDescent="0.2">
      <c r="C10267" s="293"/>
      <c r="D10267" s="280"/>
      <c r="E10267" s="280"/>
      <c r="F10267" s="280"/>
      <c r="G10267" s="293"/>
    </row>
    <row r="10268" spans="3:7" x14ac:dyDescent="0.2">
      <c r="C10268" s="293"/>
      <c r="D10268" s="280"/>
      <c r="E10268" s="280"/>
      <c r="F10268" s="280"/>
      <c r="G10268" s="293"/>
    </row>
    <row r="10269" spans="3:7" x14ac:dyDescent="0.2">
      <c r="C10269" s="293"/>
      <c r="D10269" s="280"/>
      <c r="E10269" s="280"/>
      <c r="F10269" s="280"/>
      <c r="G10269" s="293"/>
    </row>
    <row r="10270" spans="3:7" x14ac:dyDescent="0.2">
      <c r="C10270" s="293"/>
      <c r="D10270" s="280"/>
      <c r="E10270" s="280"/>
      <c r="F10270" s="280"/>
      <c r="G10270" s="293"/>
    </row>
    <row r="10271" spans="3:7" x14ac:dyDescent="0.2">
      <c r="C10271" s="293"/>
      <c r="D10271" s="280"/>
      <c r="E10271" s="280"/>
      <c r="F10271" s="280"/>
      <c r="G10271" s="293"/>
    </row>
    <row r="10272" spans="3:7" x14ac:dyDescent="0.2">
      <c r="C10272" s="293"/>
      <c r="D10272" s="280"/>
      <c r="E10272" s="280"/>
      <c r="F10272" s="280"/>
      <c r="G10272" s="293"/>
    </row>
    <row r="10273" spans="3:7" x14ac:dyDescent="0.2">
      <c r="C10273" s="293"/>
      <c r="D10273" s="280"/>
      <c r="E10273" s="280"/>
      <c r="F10273" s="280"/>
      <c r="G10273" s="293"/>
    </row>
    <row r="10274" spans="3:7" x14ac:dyDescent="0.2">
      <c r="C10274" s="293"/>
      <c r="D10274" s="280"/>
      <c r="E10274" s="280"/>
      <c r="F10274" s="280"/>
      <c r="G10274" s="293"/>
    </row>
    <row r="10275" spans="3:7" x14ac:dyDescent="0.2">
      <c r="C10275" s="293"/>
      <c r="D10275" s="280"/>
      <c r="E10275" s="280"/>
      <c r="F10275" s="280"/>
      <c r="G10275" s="293"/>
    </row>
    <row r="10276" spans="3:7" x14ac:dyDescent="0.2">
      <c r="C10276" s="293"/>
      <c r="D10276" s="280"/>
      <c r="E10276" s="280"/>
      <c r="F10276" s="280"/>
      <c r="G10276" s="293"/>
    </row>
    <row r="10277" spans="3:7" x14ac:dyDescent="0.2">
      <c r="C10277" s="293"/>
      <c r="D10277" s="280"/>
      <c r="E10277" s="280"/>
      <c r="F10277" s="280"/>
      <c r="G10277" s="293"/>
    </row>
    <row r="10278" spans="3:7" x14ac:dyDescent="0.2">
      <c r="C10278" s="293"/>
      <c r="D10278" s="280"/>
      <c r="E10278" s="280"/>
      <c r="F10278" s="280"/>
      <c r="G10278" s="293"/>
    </row>
    <row r="10279" spans="3:7" x14ac:dyDescent="0.2">
      <c r="C10279" s="293"/>
      <c r="D10279" s="280"/>
      <c r="E10279" s="280"/>
      <c r="F10279" s="280"/>
      <c r="G10279" s="293"/>
    </row>
    <row r="10280" spans="3:7" x14ac:dyDescent="0.2">
      <c r="C10280" s="293"/>
      <c r="D10280" s="280"/>
      <c r="E10280" s="280"/>
      <c r="F10280" s="280"/>
      <c r="G10280" s="293"/>
    </row>
    <row r="10281" spans="3:7" x14ac:dyDescent="0.2">
      <c r="C10281" s="293"/>
      <c r="D10281" s="280"/>
      <c r="E10281" s="280"/>
      <c r="F10281" s="280"/>
      <c r="G10281" s="293"/>
    </row>
    <row r="10282" spans="3:7" x14ac:dyDescent="0.2">
      <c r="C10282" s="293"/>
      <c r="D10282" s="280"/>
      <c r="E10282" s="280"/>
      <c r="F10282" s="280"/>
      <c r="G10282" s="293"/>
    </row>
    <row r="10283" spans="3:7" x14ac:dyDescent="0.2">
      <c r="C10283" s="293"/>
      <c r="D10283" s="280"/>
      <c r="E10283" s="280"/>
      <c r="F10283" s="280"/>
      <c r="G10283" s="293"/>
    </row>
    <row r="10284" spans="3:7" x14ac:dyDescent="0.2">
      <c r="C10284" s="293"/>
      <c r="D10284" s="280"/>
      <c r="E10284" s="280"/>
      <c r="F10284" s="280"/>
      <c r="G10284" s="293"/>
    </row>
    <row r="10285" spans="3:7" x14ac:dyDescent="0.2">
      <c r="C10285" s="293"/>
      <c r="D10285" s="280"/>
      <c r="E10285" s="280"/>
      <c r="F10285" s="280"/>
      <c r="G10285" s="293"/>
    </row>
    <row r="10286" spans="3:7" x14ac:dyDescent="0.2">
      <c r="C10286" s="293"/>
      <c r="D10286" s="280"/>
      <c r="E10286" s="280"/>
      <c r="F10286" s="280"/>
      <c r="G10286" s="293"/>
    </row>
    <row r="10287" spans="3:7" x14ac:dyDescent="0.2">
      <c r="C10287" s="293"/>
      <c r="D10287" s="280"/>
      <c r="E10287" s="280"/>
      <c r="F10287" s="280"/>
      <c r="G10287" s="293"/>
    </row>
    <row r="10288" spans="3:7" x14ac:dyDescent="0.2">
      <c r="C10288" s="293"/>
      <c r="D10288" s="280"/>
      <c r="E10288" s="280"/>
      <c r="F10288" s="280"/>
      <c r="G10288" s="293"/>
    </row>
    <row r="10289" spans="3:7" x14ac:dyDescent="0.2">
      <c r="C10289" s="293"/>
      <c r="D10289" s="280"/>
      <c r="E10289" s="280"/>
      <c r="F10289" s="280"/>
      <c r="G10289" s="293"/>
    </row>
    <row r="10290" spans="3:7" x14ac:dyDescent="0.2">
      <c r="C10290" s="293"/>
      <c r="D10290" s="280"/>
      <c r="E10290" s="280"/>
      <c r="F10290" s="280"/>
      <c r="G10290" s="293"/>
    </row>
    <row r="10291" spans="3:7" x14ac:dyDescent="0.2">
      <c r="C10291" s="293"/>
      <c r="D10291" s="280"/>
      <c r="E10291" s="280"/>
      <c r="F10291" s="280"/>
      <c r="G10291" s="293"/>
    </row>
    <row r="10292" spans="3:7" x14ac:dyDescent="0.2">
      <c r="C10292" s="293"/>
      <c r="D10292" s="280"/>
      <c r="E10292" s="280"/>
      <c r="F10292" s="280"/>
      <c r="G10292" s="293"/>
    </row>
    <row r="10293" spans="3:7" x14ac:dyDescent="0.2">
      <c r="C10293" s="293"/>
      <c r="D10293" s="280"/>
      <c r="E10293" s="280"/>
      <c r="F10293" s="280"/>
      <c r="G10293" s="293"/>
    </row>
    <row r="10294" spans="3:7" x14ac:dyDescent="0.2">
      <c r="C10294" s="293"/>
      <c r="D10294" s="280"/>
      <c r="E10294" s="280"/>
      <c r="F10294" s="280"/>
      <c r="G10294" s="293"/>
    </row>
    <row r="10295" spans="3:7" x14ac:dyDescent="0.2">
      <c r="C10295" s="293"/>
      <c r="D10295" s="280"/>
      <c r="E10295" s="280"/>
      <c r="F10295" s="280"/>
      <c r="G10295" s="293"/>
    </row>
    <row r="10296" spans="3:7" x14ac:dyDescent="0.2">
      <c r="C10296" s="293"/>
      <c r="D10296" s="280"/>
      <c r="E10296" s="280"/>
      <c r="F10296" s="280"/>
      <c r="G10296" s="293"/>
    </row>
    <row r="10297" spans="3:7" x14ac:dyDescent="0.2">
      <c r="C10297" s="293"/>
      <c r="D10297" s="280"/>
      <c r="E10297" s="280"/>
      <c r="F10297" s="280"/>
      <c r="G10297" s="293"/>
    </row>
    <row r="10298" spans="3:7" x14ac:dyDescent="0.2">
      <c r="C10298" s="293"/>
      <c r="D10298" s="280"/>
      <c r="E10298" s="280"/>
      <c r="F10298" s="280"/>
      <c r="G10298" s="293"/>
    </row>
    <row r="10299" spans="3:7" x14ac:dyDescent="0.2">
      <c r="C10299" s="293"/>
      <c r="D10299" s="280"/>
      <c r="E10299" s="280"/>
      <c r="F10299" s="280"/>
      <c r="G10299" s="293"/>
    </row>
    <row r="10300" spans="3:7" x14ac:dyDescent="0.2">
      <c r="C10300" s="293"/>
      <c r="D10300" s="280"/>
      <c r="E10300" s="280"/>
      <c r="F10300" s="280"/>
      <c r="G10300" s="293"/>
    </row>
    <row r="10301" spans="3:7" x14ac:dyDescent="0.2">
      <c r="C10301" s="293"/>
      <c r="D10301" s="280"/>
      <c r="E10301" s="280"/>
      <c r="F10301" s="280"/>
      <c r="G10301" s="293"/>
    </row>
    <row r="10302" spans="3:7" x14ac:dyDescent="0.2">
      <c r="C10302" s="293"/>
      <c r="D10302" s="280"/>
      <c r="E10302" s="280"/>
      <c r="F10302" s="280"/>
      <c r="G10302" s="293"/>
    </row>
    <row r="10303" spans="3:7" x14ac:dyDescent="0.2">
      <c r="C10303" s="293"/>
      <c r="D10303" s="280"/>
      <c r="E10303" s="280"/>
      <c r="F10303" s="280"/>
      <c r="G10303" s="293"/>
    </row>
    <row r="10304" spans="3:7" x14ac:dyDescent="0.2">
      <c r="C10304" s="293"/>
      <c r="D10304" s="280"/>
      <c r="E10304" s="280"/>
      <c r="F10304" s="280"/>
      <c r="G10304" s="293"/>
    </row>
    <row r="10305" spans="3:7" x14ac:dyDescent="0.2">
      <c r="C10305" s="293"/>
      <c r="D10305" s="280"/>
      <c r="E10305" s="280"/>
      <c r="F10305" s="280"/>
      <c r="G10305" s="293"/>
    </row>
    <row r="10306" spans="3:7" x14ac:dyDescent="0.2">
      <c r="C10306" s="293"/>
      <c r="D10306" s="280"/>
      <c r="E10306" s="280"/>
      <c r="F10306" s="280"/>
      <c r="G10306" s="293"/>
    </row>
    <row r="10307" spans="3:7" x14ac:dyDescent="0.2">
      <c r="C10307" s="293"/>
      <c r="D10307" s="280"/>
      <c r="E10307" s="280"/>
      <c r="F10307" s="280"/>
      <c r="G10307" s="293"/>
    </row>
    <row r="10308" spans="3:7" x14ac:dyDescent="0.2">
      <c r="C10308" s="293"/>
      <c r="D10308" s="280"/>
      <c r="E10308" s="280"/>
      <c r="F10308" s="280"/>
      <c r="G10308" s="293"/>
    </row>
    <row r="10309" spans="3:7" x14ac:dyDescent="0.2">
      <c r="C10309" s="293"/>
      <c r="D10309" s="280"/>
      <c r="E10309" s="280"/>
      <c r="F10309" s="280"/>
      <c r="G10309" s="293"/>
    </row>
    <row r="10310" spans="3:7" x14ac:dyDescent="0.2">
      <c r="C10310" s="293"/>
      <c r="D10310" s="280"/>
      <c r="E10310" s="280"/>
      <c r="F10310" s="280"/>
      <c r="G10310" s="293"/>
    </row>
    <row r="10311" spans="3:7" x14ac:dyDescent="0.2">
      <c r="C10311" s="293"/>
      <c r="D10311" s="280"/>
      <c r="E10311" s="280"/>
      <c r="F10311" s="280"/>
      <c r="G10311" s="293"/>
    </row>
    <row r="10312" spans="3:7" x14ac:dyDescent="0.2">
      <c r="C10312" s="293"/>
      <c r="D10312" s="280"/>
      <c r="E10312" s="280"/>
      <c r="F10312" s="280"/>
      <c r="G10312" s="293"/>
    </row>
    <row r="10313" spans="3:7" x14ac:dyDescent="0.2">
      <c r="C10313" s="293"/>
      <c r="D10313" s="280"/>
      <c r="E10313" s="280"/>
      <c r="F10313" s="280"/>
      <c r="G10313" s="293"/>
    </row>
    <row r="10314" spans="3:7" x14ac:dyDescent="0.2">
      <c r="C10314" s="293"/>
      <c r="D10314" s="280"/>
      <c r="E10314" s="280"/>
      <c r="F10314" s="280"/>
      <c r="G10314" s="293"/>
    </row>
    <row r="10315" spans="3:7" x14ac:dyDescent="0.2">
      <c r="C10315" s="293"/>
      <c r="D10315" s="280"/>
      <c r="E10315" s="280"/>
      <c r="F10315" s="280"/>
      <c r="G10315" s="293"/>
    </row>
    <row r="10316" spans="3:7" x14ac:dyDescent="0.2">
      <c r="C10316" s="293"/>
      <c r="D10316" s="280"/>
      <c r="E10316" s="280"/>
      <c r="F10316" s="280"/>
      <c r="G10316" s="293"/>
    </row>
    <row r="10317" spans="3:7" x14ac:dyDescent="0.2">
      <c r="C10317" s="293"/>
      <c r="D10317" s="280"/>
      <c r="E10317" s="280"/>
      <c r="F10317" s="280"/>
      <c r="G10317" s="293"/>
    </row>
    <row r="10318" spans="3:7" x14ac:dyDescent="0.2">
      <c r="C10318" s="293"/>
      <c r="D10318" s="280"/>
      <c r="E10318" s="280"/>
      <c r="F10318" s="280"/>
      <c r="G10318" s="293"/>
    </row>
    <row r="10319" spans="3:7" x14ac:dyDescent="0.2">
      <c r="C10319" s="293"/>
      <c r="D10319" s="280"/>
      <c r="E10319" s="280"/>
      <c r="F10319" s="280"/>
      <c r="G10319" s="293"/>
    </row>
    <row r="10320" spans="3:7" x14ac:dyDescent="0.2">
      <c r="C10320" s="293"/>
      <c r="D10320" s="280"/>
      <c r="E10320" s="280"/>
      <c r="F10320" s="280"/>
      <c r="G10320" s="293"/>
    </row>
    <row r="10321" spans="3:7" x14ac:dyDescent="0.2">
      <c r="C10321" s="293"/>
      <c r="D10321" s="280"/>
      <c r="E10321" s="280"/>
      <c r="F10321" s="280"/>
      <c r="G10321" s="293"/>
    </row>
    <row r="10322" spans="3:7" x14ac:dyDescent="0.2">
      <c r="C10322" s="293"/>
      <c r="D10322" s="280"/>
      <c r="E10322" s="280"/>
      <c r="F10322" s="280"/>
      <c r="G10322" s="293"/>
    </row>
    <row r="10323" spans="3:7" x14ac:dyDescent="0.2">
      <c r="C10323" s="293"/>
      <c r="D10323" s="280"/>
      <c r="E10323" s="280"/>
      <c r="F10323" s="280"/>
      <c r="G10323" s="293"/>
    </row>
    <row r="10324" spans="3:7" x14ac:dyDescent="0.2">
      <c r="C10324" s="293"/>
      <c r="D10324" s="280"/>
      <c r="E10324" s="280"/>
      <c r="F10324" s="280"/>
      <c r="G10324" s="293"/>
    </row>
    <row r="10325" spans="3:7" x14ac:dyDescent="0.2">
      <c r="C10325" s="293"/>
      <c r="D10325" s="280"/>
      <c r="E10325" s="280"/>
      <c r="F10325" s="280"/>
      <c r="G10325" s="293"/>
    </row>
    <row r="10326" spans="3:7" x14ac:dyDescent="0.2">
      <c r="C10326" s="293"/>
      <c r="D10326" s="280"/>
      <c r="E10326" s="280"/>
      <c r="F10326" s="280"/>
      <c r="G10326" s="293"/>
    </row>
    <row r="10327" spans="3:7" x14ac:dyDescent="0.2">
      <c r="C10327" s="293"/>
      <c r="D10327" s="280"/>
      <c r="E10327" s="280"/>
      <c r="F10327" s="280"/>
      <c r="G10327" s="293"/>
    </row>
    <row r="10328" spans="3:7" x14ac:dyDescent="0.2">
      <c r="C10328" s="293"/>
      <c r="D10328" s="280"/>
      <c r="E10328" s="280"/>
      <c r="F10328" s="280"/>
      <c r="G10328" s="293"/>
    </row>
    <row r="10329" spans="3:7" x14ac:dyDescent="0.2">
      <c r="C10329" s="293"/>
      <c r="D10329" s="280"/>
      <c r="E10329" s="280"/>
      <c r="F10329" s="280"/>
      <c r="G10329" s="293"/>
    </row>
    <row r="10330" spans="3:7" x14ac:dyDescent="0.2">
      <c r="C10330" s="293"/>
      <c r="D10330" s="280"/>
      <c r="E10330" s="280"/>
      <c r="F10330" s="280"/>
      <c r="G10330" s="293"/>
    </row>
    <row r="10331" spans="3:7" x14ac:dyDescent="0.2">
      <c r="C10331" s="293"/>
      <c r="D10331" s="280"/>
      <c r="E10331" s="280"/>
      <c r="F10331" s="280"/>
      <c r="G10331" s="293"/>
    </row>
    <row r="10332" spans="3:7" x14ac:dyDescent="0.2">
      <c r="C10332" s="293"/>
      <c r="D10332" s="280"/>
      <c r="E10332" s="280"/>
      <c r="F10332" s="280"/>
      <c r="G10332" s="293"/>
    </row>
    <row r="10333" spans="3:7" x14ac:dyDescent="0.2">
      <c r="C10333" s="293"/>
      <c r="D10333" s="280"/>
      <c r="E10333" s="280"/>
      <c r="F10333" s="280"/>
      <c r="G10333" s="293"/>
    </row>
    <row r="10334" spans="3:7" x14ac:dyDescent="0.2">
      <c r="C10334" s="293"/>
      <c r="D10334" s="280"/>
      <c r="E10334" s="280"/>
      <c r="F10334" s="280"/>
      <c r="G10334" s="293"/>
    </row>
    <row r="10335" spans="3:7" x14ac:dyDescent="0.2">
      <c r="C10335" s="293"/>
      <c r="D10335" s="280"/>
      <c r="E10335" s="280"/>
      <c r="F10335" s="280"/>
      <c r="G10335" s="293"/>
    </row>
    <row r="10336" spans="3:7" x14ac:dyDescent="0.2">
      <c r="C10336" s="293"/>
      <c r="D10336" s="280"/>
      <c r="E10336" s="280"/>
      <c r="F10336" s="280"/>
      <c r="G10336" s="293"/>
    </row>
    <row r="10337" spans="3:7" x14ac:dyDescent="0.2">
      <c r="C10337" s="293"/>
      <c r="D10337" s="280"/>
      <c r="E10337" s="280"/>
      <c r="F10337" s="280"/>
      <c r="G10337" s="293"/>
    </row>
    <row r="10338" spans="3:7" x14ac:dyDescent="0.2">
      <c r="C10338" s="293"/>
      <c r="D10338" s="280"/>
      <c r="E10338" s="280"/>
      <c r="F10338" s="280"/>
      <c r="G10338" s="293"/>
    </row>
    <row r="10339" spans="3:7" x14ac:dyDescent="0.2">
      <c r="C10339" s="293"/>
      <c r="D10339" s="280"/>
      <c r="E10339" s="280"/>
      <c r="F10339" s="280"/>
      <c r="G10339" s="293"/>
    </row>
    <row r="10340" spans="3:7" x14ac:dyDescent="0.2">
      <c r="C10340" s="293"/>
      <c r="D10340" s="280"/>
      <c r="E10340" s="280"/>
      <c r="F10340" s="280"/>
      <c r="G10340" s="293"/>
    </row>
    <row r="10341" spans="3:7" x14ac:dyDescent="0.2">
      <c r="C10341" s="293"/>
      <c r="D10341" s="280"/>
      <c r="E10341" s="280"/>
      <c r="F10341" s="280"/>
      <c r="G10341" s="293"/>
    </row>
    <row r="10342" spans="3:7" x14ac:dyDescent="0.2">
      <c r="C10342" s="293"/>
      <c r="D10342" s="280"/>
      <c r="E10342" s="280"/>
      <c r="F10342" s="280"/>
      <c r="G10342" s="293"/>
    </row>
    <row r="10343" spans="3:7" x14ac:dyDescent="0.2">
      <c r="C10343" s="293"/>
      <c r="D10343" s="280"/>
      <c r="E10343" s="280"/>
      <c r="F10343" s="280"/>
      <c r="G10343" s="293"/>
    </row>
    <row r="10344" spans="3:7" x14ac:dyDescent="0.2">
      <c r="C10344" s="293"/>
      <c r="D10344" s="280"/>
      <c r="E10344" s="280"/>
      <c r="F10344" s="280"/>
      <c r="G10344" s="293"/>
    </row>
    <row r="10345" spans="3:7" x14ac:dyDescent="0.2">
      <c r="C10345" s="293"/>
      <c r="D10345" s="280"/>
      <c r="E10345" s="280"/>
      <c r="F10345" s="280"/>
      <c r="G10345" s="293"/>
    </row>
    <row r="10346" spans="3:7" x14ac:dyDescent="0.2">
      <c r="C10346" s="293"/>
      <c r="D10346" s="280"/>
      <c r="E10346" s="280"/>
      <c r="F10346" s="280"/>
      <c r="G10346" s="293"/>
    </row>
    <row r="10347" spans="3:7" x14ac:dyDescent="0.2">
      <c r="C10347" s="293"/>
      <c r="D10347" s="280"/>
      <c r="E10347" s="280"/>
      <c r="F10347" s="280"/>
      <c r="G10347" s="293"/>
    </row>
    <row r="10348" spans="3:7" x14ac:dyDescent="0.2">
      <c r="C10348" s="293"/>
      <c r="D10348" s="280"/>
      <c r="E10348" s="280"/>
      <c r="F10348" s="280"/>
      <c r="G10348" s="293"/>
    </row>
    <row r="10349" spans="3:7" x14ac:dyDescent="0.2">
      <c r="C10349" s="293"/>
      <c r="D10349" s="280"/>
      <c r="E10349" s="280"/>
      <c r="F10349" s="280"/>
      <c r="G10349" s="293"/>
    </row>
    <row r="10350" spans="3:7" x14ac:dyDescent="0.2">
      <c r="C10350" s="293"/>
      <c r="D10350" s="280"/>
      <c r="E10350" s="280"/>
      <c r="F10350" s="280"/>
      <c r="G10350" s="293"/>
    </row>
    <row r="10351" spans="3:7" x14ac:dyDescent="0.2">
      <c r="C10351" s="293"/>
      <c r="D10351" s="280"/>
      <c r="E10351" s="280"/>
      <c r="F10351" s="280"/>
      <c r="G10351" s="293"/>
    </row>
    <row r="10352" spans="3:7" x14ac:dyDescent="0.2">
      <c r="C10352" s="293"/>
      <c r="D10352" s="280"/>
      <c r="E10352" s="280"/>
      <c r="F10352" s="280"/>
      <c r="G10352" s="293"/>
    </row>
    <row r="10353" spans="3:7" x14ac:dyDescent="0.2">
      <c r="C10353" s="293"/>
      <c r="D10353" s="280"/>
      <c r="E10353" s="280"/>
      <c r="F10353" s="280"/>
      <c r="G10353" s="293"/>
    </row>
    <row r="10354" spans="3:7" x14ac:dyDescent="0.2">
      <c r="C10354" s="293"/>
      <c r="D10354" s="280"/>
      <c r="E10354" s="280"/>
      <c r="F10354" s="280"/>
      <c r="G10354" s="293"/>
    </row>
    <row r="10355" spans="3:7" x14ac:dyDescent="0.2">
      <c r="C10355" s="293"/>
      <c r="D10355" s="280"/>
      <c r="E10355" s="280"/>
      <c r="F10355" s="280"/>
      <c r="G10355" s="293"/>
    </row>
    <row r="10356" spans="3:7" x14ac:dyDescent="0.2">
      <c r="C10356" s="293"/>
      <c r="D10356" s="280"/>
      <c r="E10356" s="280"/>
      <c r="F10356" s="280"/>
      <c r="G10356" s="293"/>
    </row>
    <row r="10357" spans="3:7" x14ac:dyDescent="0.2">
      <c r="C10357" s="293"/>
      <c r="D10357" s="280"/>
      <c r="E10357" s="280"/>
      <c r="F10357" s="280"/>
      <c r="G10357" s="293"/>
    </row>
    <row r="10358" spans="3:7" x14ac:dyDescent="0.2">
      <c r="C10358" s="293"/>
      <c r="D10358" s="280"/>
      <c r="E10358" s="280"/>
      <c r="F10358" s="280"/>
      <c r="G10358" s="293"/>
    </row>
    <row r="10359" spans="3:7" x14ac:dyDescent="0.2">
      <c r="C10359" s="293"/>
      <c r="D10359" s="280"/>
      <c r="E10359" s="280"/>
      <c r="F10359" s="280"/>
      <c r="G10359" s="293"/>
    </row>
    <row r="10360" spans="3:7" x14ac:dyDescent="0.2">
      <c r="C10360" s="293"/>
      <c r="D10360" s="280"/>
      <c r="E10360" s="280"/>
      <c r="F10360" s="280"/>
      <c r="G10360" s="293"/>
    </row>
    <row r="10361" spans="3:7" x14ac:dyDescent="0.2">
      <c r="C10361" s="293"/>
      <c r="D10361" s="280"/>
      <c r="E10361" s="280"/>
      <c r="F10361" s="280"/>
      <c r="G10361" s="293"/>
    </row>
    <row r="10362" spans="3:7" x14ac:dyDescent="0.2">
      <c r="C10362" s="293"/>
      <c r="D10362" s="280"/>
      <c r="E10362" s="280"/>
      <c r="F10362" s="280"/>
      <c r="G10362" s="293"/>
    </row>
    <row r="10363" spans="3:7" x14ac:dyDescent="0.2">
      <c r="C10363" s="293"/>
      <c r="D10363" s="280"/>
      <c r="E10363" s="280"/>
      <c r="F10363" s="280"/>
      <c r="G10363" s="293"/>
    </row>
    <row r="10364" spans="3:7" x14ac:dyDescent="0.2">
      <c r="C10364" s="293"/>
      <c r="D10364" s="280"/>
      <c r="E10364" s="280"/>
      <c r="F10364" s="280"/>
      <c r="G10364" s="293"/>
    </row>
    <row r="10365" spans="3:7" x14ac:dyDescent="0.2">
      <c r="C10365" s="293"/>
      <c r="D10365" s="280"/>
      <c r="E10365" s="280"/>
      <c r="F10365" s="280"/>
      <c r="G10365" s="293"/>
    </row>
    <row r="10366" spans="3:7" x14ac:dyDescent="0.2">
      <c r="C10366" s="293"/>
      <c r="D10366" s="280"/>
      <c r="E10366" s="280"/>
      <c r="F10366" s="280"/>
      <c r="G10366" s="293"/>
    </row>
    <row r="10367" spans="3:7" x14ac:dyDescent="0.2">
      <c r="C10367" s="293"/>
      <c r="D10367" s="280"/>
      <c r="E10367" s="280"/>
      <c r="F10367" s="280"/>
      <c r="G10367" s="293"/>
    </row>
    <row r="10368" spans="3:7" x14ac:dyDescent="0.2">
      <c r="C10368" s="293"/>
      <c r="D10368" s="280"/>
      <c r="E10368" s="280"/>
      <c r="F10368" s="280"/>
      <c r="G10368" s="293"/>
    </row>
    <row r="10369" spans="3:7" x14ac:dyDescent="0.2">
      <c r="C10369" s="293"/>
      <c r="D10369" s="280"/>
      <c r="E10369" s="280"/>
      <c r="F10369" s="280"/>
      <c r="G10369" s="293"/>
    </row>
    <row r="10370" spans="3:7" x14ac:dyDescent="0.2">
      <c r="C10370" s="293"/>
      <c r="D10370" s="280"/>
      <c r="E10370" s="280"/>
      <c r="F10370" s="280"/>
      <c r="G10370" s="293"/>
    </row>
    <row r="10371" spans="3:7" x14ac:dyDescent="0.2">
      <c r="C10371" s="293"/>
      <c r="D10371" s="280"/>
      <c r="E10371" s="280"/>
      <c r="F10371" s="280"/>
      <c r="G10371" s="293"/>
    </row>
    <row r="10372" spans="3:7" x14ac:dyDescent="0.2">
      <c r="C10372" s="293"/>
      <c r="D10372" s="280"/>
      <c r="E10372" s="280"/>
      <c r="F10372" s="280"/>
      <c r="G10372" s="293"/>
    </row>
    <row r="10373" spans="3:7" x14ac:dyDescent="0.2">
      <c r="C10373" s="293"/>
      <c r="D10373" s="280"/>
      <c r="E10373" s="280"/>
      <c r="F10373" s="280"/>
      <c r="G10373" s="293"/>
    </row>
    <row r="10374" spans="3:7" x14ac:dyDescent="0.2">
      <c r="C10374" s="293"/>
      <c r="D10374" s="280"/>
      <c r="E10374" s="280"/>
      <c r="F10374" s="280"/>
      <c r="G10374" s="293"/>
    </row>
    <row r="10375" spans="3:7" x14ac:dyDescent="0.2">
      <c r="C10375" s="293"/>
      <c r="D10375" s="280"/>
      <c r="E10375" s="280"/>
      <c r="F10375" s="280"/>
      <c r="G10375" s="293"/>
    </row>
    <row r="10376" spans="3:7" x14ac:dyDescent="0.2">
      <c r="C10376" s="293"/>
      <c r="D10376" s="280"/>
      <c r="E10376" s="280"/>
      <c r="F10376" s="280"/>
      <c r="G10376" s="293"/>
    </row>
    <row r="10377" spans="3:7" x14ac:dyDescent="0.2">
      <c r="C10377" s="293"/>
      <c r="D10377" s="280"/>
      <c r="E10377" s="280"/>
      <c r="F10377" s="280"/>
      <c r="G10377" s="293"/>
    </row>
    <row r="10378" spans="3:7" x14ac:dyDescent="0.2">
      <c r="C10378" s="293"/>
      <c r="D10378" s="280"/>
      <c r="E10378" s="280"/>
      <c r="F10378" s="280"/>
      <c r="G10378" s="293"/>
    </row>
    <row r="10379" spans="3:7" x14ac:dyDescent="0.2">
      <c r="C10379" s="293"/>
      <c r="D10379" s="280"/>
      <c r="E10379" s="280"/>
      <c r="F10379" s="280"/>
      <c r="G10379" s="293"/>
    </row>
    <row r="10380" spans="3:7" x14ac:dyDescent="0.2">
      <c r="C10380" s="293"/>
      <c r="D10380" s="280"/>
      <c r="E10380" s="280"/>
      <c r="F10380" s="280"/>
      <c r="G10380" s="293"/>
    </row>
    <row r="10381" spans="3:7" x14ac:dyDescent="0.2">
      <c r="C10381" s="293"/>
      <c r="D10381" s="280"/>
      <c r="E10381" s="280"/>
      <c r="F10381" s="280"/>
      <c r="G10381" s="293"/>
    </row>
    <row r="10382" spans="3:7" x14ac:dyDescent="0.2">
      <c r="C10382" s="293"/>
      <c r="D10382" s="280"/>
      <c r="E10382" s="280"/>
      <c r="F10382" s="280"/>
      <c r="G10382" s="293"/>
    </row>
    <row r="10383" spans="3:7" x14ac:dyDescent="0.2">
      <c r="C10383" s="293"/>
      <c r="D10383" s="280"/>
      <c r="E10383" s="280"/>
      <c r="F10383" s="280"/>
      <c r="G10383" s="293"/>
    </row>
    <row r="10384" spans="3:7" x14ac:dyDescent="0.2">
      <c r="C10384" s="293"/>
      <c r="D10384" s="280"/>
      <c r="E10384" s="280"/>
      <c r="F10384" s="280"/>
      <c r="G10384" s="293"/>
    </row>
    <row r="10385" spans="3:7" x14ac:dyDescent="0.2">
      <c r="C10385" s="293"/>
      <c r="D10385" s="280"/>
      <c r="E10385" s="280"/>
      <c r="F10385" s="280"/>
      <c r="G10385" s="293"/>
    </row>
    <row r="10386" spans="3:7" x14ac:dyDescent="0.2">
      <c r="C10386" s="293"/>
      <c r="D10386" s="280"/>
      <c r="E10386" s="280"/>
      <c r="F10386" s="280"/>
      <c r="G10386" s="293"/>
    </row>
    <row r="10387" spans="3:7" x14ac:dyDescent="0.2">
      <c r="C10387" s="293"/>
      <c r="D10387" s="280"/>
      <c r="E10387" s="280"/>
      <c r="F10387" s="280"/>
      <c r="G10387" s="293"/>
    </row>
    <row r="10388" spans="3:7" x14ac:dyDescent="0.2">
      <c r="C10388" s="293"/>
      <c r="D10388" s="280"/>
      <c r="E10388" s="280"/>
      <c r="F10388" s="280"/>
      <c r="G10388" s="293"/>
    </row>
    <row r="10389" spans="3:7" x14ac:dyDescent="0.2">
      <c r="C10389" s="293"/>
      <c r="D10389" s="280"/>
      <c r="E10389" s="280"/>
      <c r="F10389" s="280"/>
      <c r="G10389" s="293"/>
    </row>
    <row r="10390" spans="3:7" x14ac:dyDescent="0.2">
      <c r="C10390" s="293"/>
      <c r="D10390" s="280"/>
      <c r="E10390" s="280"/>
      <c r="F10390" s="280"/>
      <c r="G10390" s="293"/>
    </row>
    <row r="10391" spans="3:7" x14ac:dyDescent="0.2">
      <c r="C10391" s="293"/>
      <c r="D10391" s="280"/>
      <c r="E10391" s="280"/>
      <c r="F10391" s="280"/>
      <c r="G10391" s="293"/>
    </row>
    <row r="10392" spans="3:7" x14ac:dyDescent="0.2">
      <c r="C10392" s="293"/>
      <c r="D10392" s="280"/>
      <c r="E10392" s="280"/>
      <c r="F10392" s="280"/>
      <c r="G10392" s="293"/>
    </row>
    <row r="10393" spans="3:7" x14ac:dyDescent="0.2">
      <c r="C10393" s="293"/>
      <c r="D10393" s="280"/>
      <c r="E10393" s="280"/>
      <c r="F10393" s="280"/>
      <c r="G10393" s="293"/>
    </row>
    <row r="10394" spans="3:7" x14ac:dyDescent="0.2">
      <c r="C10394" s="293"/>
      <c r="D10394" s="280"/>
      <c r="E10394" s="280"/>
      <c r="F10394" s="280"/>
      <c r="G10394" s="293"/>
    </row>
    <row r="10395" spans="3:7" x14ac:dyDescent="0.2">
      <c r="C10395" s="293"/>
      <c r="D10395" s="280"/>
      <c r="E10395" s="280"/>
      <c r="F10395" s="280"/>
      <c r="G10395" s="293"/>
    </row>
    <row r="10396" spans="3:7" x14ac:dyDescent="0.2">
      <c r="C10396" s="293"/>
      <c r="D10396" s="280"/>
      <c r="E10396" s="280"/>
      <c r="F10396" s="280"/>
      <c r="G10396" s="293"/>
    </row>
    <row r="10397" spans="3:7" x14ac:dyDescent="0.2">
      <c r="C10397" s="293"/>
      <c r="D10397" s="280"/>
      <c r="E10397" s="280"/>
      <c r="F10397" s="280"/>
      <c r="G10397" s="293"/>
    </row>
    <row r="10398" spans="3:7" x14ac:dyDescent="0.2">
      <c r="C10398" s="293"/>
      <c r="D10398" s="280"/>
      <c r="E10398" s="280"/>
      <c r="F10398" s="280"/>
      <c r="G10398" s="293"/>
    </row>
    <row r="10399" spans="3:7" x14ac:dyDescent="0.2">
      <c r="C10399" s="293"/>
      <c r="D10399" s="280"/>
      <c r="E10399" s="280"/>
      <c r="F10399" s="280"/>
      <c r="G10399" s="293"/>
    </row>
    <row r="10400" spans="3:7" x14ac:dyDescent="0.2">
      <c r="C10400" s="293"/>
      <c r="D10400" s="280"/>
      <c r="E10400" s="280"/>
      <c r="F10400" s="280"/>
      <c r="G10400" s="293"/>
    </row>
    <row r="10401" spans="3:7" x14ac:dyDescent="0.2">
      <c r="C10401" s="293"/>
      <c r="D10401" s="280"/>
      <c r="E10401" s="280"/>
      <c r="F10401" s="280"/>
      <c r="G10401" s="293"/>
    </row>
    <row r="10402" spans="3:7" x14ac:dyDescent="0.2">
      <c r="C10402" s="293"/>
      <c r="D10402" s="280"/>
      <c r="E10402" s="280"/>
      <c r="F10402" s="280"/>
      <c r="G10402" s="293"/>
    </row>
    <row r="10403" spans="3:7" x14ac:dyDescent="0.2">
      <c r="C10403" s="293"/>
      <c r="D10403" s="280"/>
      <c r="E10403" s="280"/>
      <c r="F10403" s="280"/>
      <c r="G10403" s="293"/>
    </row>
    <row r="10404" spans="3:7" x14ac:dyDescent="0.2">
      <c r="C10404" s="293"/>
      <c r="D10404" s="280"/>
      <c r="E10404" s="280"/>
      <c r="F10404" s="280"/>
      <c r="G10404" s="293"/>
    </row>
    <row r="10405" spans="3:7" x14ac:dyDescent="0.2">
      <c r="C10405" s="293"/>
      <c r="D10405" s="280"/>
      <c r="E10405" s="280"/>
      <c r="F10405" s="280"/>
      <c r="G10405" s="293"/>
    </row>
    <row r="10406" spans="3:7" x14ac:dyDescent="0.2">
      <c r="C10406" s="293"/>
      <c r="D10406" s="280"/>
      <c r="E10406" s="280"/>
      <c r="F10406" s="280"/>
      <c r="G10406" s="293"/>
    </row>
    <row r="10407" spans="3:7" x14ac:dyDescent="0.2">
      <c r="C10407" s="293"/>
      <c r="D10407" s="280"/>
      <c r="E10407" s="280"/>
      <c r="F10407" s="280"/>
      <c r="G10407" s="293"/>
    </row>
    <row r="10408" spans="3:7" x14ac:dyDescent="0.2">
      <c r="C10408" s="293"/>
      <c r="D10408" s="280"/>
      <c r="E10408" s="280"/>
      <c r="F10408" s="280"/>
      <c r="G10408" s="293"/>
    </row>
    <row r="10409" spans="3:7" x14ac:dyDescent="0.2">
      <c r="C10409" s="293"/>
      <c r="D10409" s="280"/>
      <c r="E10409" s="280"/>
      <c r="F10409" s="280"/>
      <c r="G10409" s="293"/>
    </row>
    <row r="10410" spans="3:7" x14ac:dyDescent="0.2">
      <c r="C10410" s="293"/>
      <c r="D10410" s="280"/>
      <c r="E10410" s="280"/>
      <c r="F10410" s="280"/>
      <c r="G10410" s="293"/>
    </row>
    <row r="10411" spans="3:7" x14ac:dyDescent="0.2">
      <c r="C10411" s="293"/>
      <c r="D10411" s="280"/>
      <c r="E10411" s="280"/>
      <c r="F10411" s="280"/>
      <c r="G10411" s="293"/>
    </row>
    <row r="10412" spans="3:7" x14ac:dyDescent="0.2">
      <c r="C10412" s="293"/>
      <c r="D10412" s="280"/>
      <c r="E10412" s="280"/>
      <c r="F10412" s="280"/>
      <c r="G10412" s="293"/>
    </row>
    <row r="10413" spans="3:7" x14ac:dyDescent="0.2">
      <c r="C10413" s="293"/>
      <c r="D10413" s="280"/>
      <c r="E10413" s="280"/>
      <c r="F10413" s="280"/>
      <c r="G10413" s="293"/>
    </row>
    <row r="10414" spans="3:7" x14ac:dyDescent="0.2">
      <c r="C10414" s="293"/>
      <c r="D10414" s="280"/>
      <c r="E10414" s="280"/>
      <c r="F10414" s="280"/>
      <c r="G10414" s="293"/>
    </row>
    <row r="10415" spans="3:7" x14ac:dyDescent="0.2">
      <c r="C10415" s="293"/>
      <c r="D10415" s="280"/>
      <c r="E10415" s="280"/>
      <c r="F10415" s="280"/>
      <c r="G10415" s="293"/>
    </row>
    <row r="10416" spans="3:7" x14ac:dyDescent="0.2">
      <c r="C10416" s="293"/>
      <c r="D10416" s="280"/>
      <c r="E10416" s="280"/>
      <c r="F10416" s="280"/>
      <c r="G10416" s="293"/>
    </row>
    <row r="10417" spans="3:7" x14ac:dyDescent="0.2">
      <c r="C10417" s="293"/>
      <c r="D10417" s="280"/>
      <c r="E10417" s="280"/>
      <c r="F10417" s="280"/>
      <c r="G10417" s="293"/>
    </row>
    <row r="10418" spans="3:7" x14ac:dyDescent="0.2">
      <c r="C10418" s="293"/>
      <c r="D10418" s="280"/>
      <c r="E10418" s="280"/>
      <c r="F10418" s="280"/>
      <c r="G10418" s="293"/>
    </row>
    <row r="10419" spans="3:7" x14ac:dyDescent="0.2">
      <c r="C10419" s="293"/>
      <c r="D10419" s="280"/>
      <c r="E10419" s="280"/>
      <c r="F10419" s="280"/>
      <c r="G10419" s="293"/>
    </row>
    <row r="10420" spans="3:7" x14ac:dyDescent="0.2">
      <c r="C10420" s="293"/>
      <c r="D10420" s="280"/>
      <c r="E10420" s="280"/>
      <c r="F10420" s="280"/>
      <c r="G10420" s="293"/>
    </row>
    <row r="10421" spans="3:7" x14ac:dyDescent="0.2">
      <c r="C10421" s="293"/>
      <c r="D10421" s="280"/>
      <c r="E10421" s="280"/>
      <c r="F10421" s="280"/>
      <c r="G10421" s="293"/>
    </row>
    <row r="10422" spans="3:7" x14ac:dyDescent="0.2">
      <c r="C10422" s="293"/>
      <c r="D10422" s="280"/>
      <c r="E10422" s="280"/>
      <c r="F10422" s="280"/>
      <c r="G10422" s="293"/>
    </row>
    <row r="10423" spans="3:7" x14ac:dyDescent="0.2">
      <c r="C10423" s="293"/>
      <c r="D10423" s="280"/>
      <c r="E10423" s="280"/>
      <c r="F10423" s="280"/>
      <c r="G10423" s="293"/>
    </row>
    <row r="10424" spans="3:7" x14ac:dyDescent="0.2">
      <c r="C10424" s="293"/>
      <c r="D10424" s="280"/>
      <c r="E10424" s="280"/>
      <c r="F10424" s="280"/>
      <c r="G10424" s="293"/>
    </row>
    <row r="10425" spans="3:7" x14ac:dyDescent="0.2">
      <c r="C10425" s="293"/>
      <c r="D10425" s="280"/>
      <c r="E10425" s="280"/>
      <c r="F10425" s="280"/>
      <c r="G10425" s="293"/>
    </row>
    <row r="10426" spans="3:7" x14ac:dyDescent="0.2">
      <c r="C10426" s="293"/>
      <c r="D10426" s="280"/>
      <c r="E10426" s="280"/>
      <c r="F10426" s="280"/>
      <c r="G10426" s="293"/>
    </row>
    <row r="10427" spans="3:7" x14ac:dyDescent="0.2">
      <c r="C10427" s="293"/>
      <c r="D10427" s="280"/>
      <c r="E10427" s="280"/>
      <c r="F10427" s="280"/>
      <c r="G10427" s="293"/>
    </row>
    <row r="10428" spans="3:7" x14ac:dyDescent="0.2">
      <c r="C10428" s="293"/>
      <c r="D10428" s="280"/>
      <c r="E10428" s="280"/>
      <c r="F10428" s="280"/>
      <c r="G10428" s="293"/>
    </row>
    <row r="10429" spans="3:7" x14ac:dyDescent="0.2">
      <c r="C10429" s="293"/>
      <c r="D10429" s="280"/>
      <c r="E10429" s="280"/>
      <c r="F10429" s="280"/>
      <c r="G10429" s="293"/>
    </row>
    <row r="10430" spans="3:7" x14ac:dyDescent="0.2">
      <c r="C10430" s="293"/>
      <c r="D10430" s="280"/>
      <c r="E10430" s="280"/>
      <c r="F10430" s="280"/>
      <c r="G10430" s="293"/>
    </row>
    <row r="10431" spans="3:7" x14ac:dyDescent="0.2">
      <c r="C10431" s="293"/>
      <c r="D10431" s="280"/>
      <c r="E10431" s="280"/>
      <c r="F10431" s="280"/>
      <c r="G10431" s="293"/>
    </row>
    <row r="10432" spans="3:7" x14ac:dyDescent="0.2">
      <c r="C10432" s="293"/>
      <c r="D10432" s="280"/>
      <c r="E10432" s="280"/>
      <c r="F10432" s="280"/>
      <c r="G10432" s="293"/>
    </row>
    <row r="10433" spans="3:7" x14ac:dyDescent="0.2">
      <c r="C10433" s="293"/>
      <c r="D10433" s="280"/>
      <c r="E10433" s="280"/>
      <c r="F10433" s="280"/>
      <c r="G10433" s="293"/>
    </row>
    <row r="10434" spans="3:7" x14ac:dyDescent="0.2">
      <c r="C10434" s="293"/>
      <c r="D10434" s="280"/>
      <c r="E10434" s="280"/>
      <c r="F10434" s="280"/>
      <c r="G10434" s="293"/>
    </row>
    <row r="10435" spans="3:7" x14ac:dyDescent="0.2">
      <c r="C10435" s="293"/>
      <c r="D10435" s="280"/>
      <c r="E10435" s="280"/>
      <c r="F10435" s="280"/>
      <c r="G10435" s="293"/>
    </row>
    <row r="10436" spans="3:7" x14ac:dyDescent="0.2">
      <c r="C10436" s="293"/>
      <c r="D10436" s="280"/>
      <c r="E10436" s="280"/>
      <c r="F10436" s="280"/>
      <c r="G10436" s="293"/>
    </row>
    <row r="10437" spans="3:7" x14ac:dyDescent="0.2">
      <c r="C10437" s="293"/>
      <c r="D10437" s="280"/>
      <c r="E10437" s="280"/>
      <c r="F10437" s="280"/>
      <c r="G10437" s="293"/>
    </row>
    <row r="10438" spans="3:7" x14ac:dyDescent="0.2">
      <c r="C10438" s="293"/>
      <c r="D10438" s="280"/>
      <c r="E10438" s="280"/>
      <c r="F10438" s="280"/>
      <c r="G10438" s="293"/>
    </row>
    <row r="10439" spans="3:7" x14ac:dyDescent="0.2">
      <c r="C10439" s="293"/>
      <c r="D10439" s="280"/>
      <c r="E10439" s="280"/>
      <c r="F10439" s="280"/>
      <c r="G10439" s="293"/>
    </row>
    <row r="10440" spans="3:7" x14ac:dyDescent="0.2">
      <c r="C10440" s="293"/>
      <c r="D10440" s="280"/>
      <c r="E10440" s="280"/>
      <c r="F10440" s="280"/>
      <c r="G10440" s="293"/>
    </row>
    <row r="10441" spans="3:7" x14ac:dyDescent="0.2">
      <c r="C10441" s="293"/>
      <c r="D10441" s="280"/>
      <c r="E10441" s="280"/>
      <c r="F10441" s="280"/>
      <c r="G10441" s="293"/>
    </row>
    <row r="10442" spans="3:7" x14ac:dyDescent="0.2">
      <c r="C10442" s="293"/>
      <c r="D10442" s="280"/>
      <c r="E10442" s="280"/>
      <c r="F10442" s="280"/>
      <c r="G10442" s="293"/>
    </row>
    <row r="10443" spans="3:7" x14ac:dyDescent="0.2">
      <c r="C10443" s="293"/>
      <c r="D10443" s="280"/>
      <c r="E10443" s="280"/>
      <c r="F10443" s="280"/>
      <c r="G10443" s="293"/>
    </row>
    <row r="10444" spans="3:7" x14ac:dyDescent="0.2">
      <c r="C10444" s="293"/>
      <c r="D10444" s="280"/>
      <c r="E10444" s="280"/>
      <c r="F10444" s="280"/>
      <c r="G10444" s="293"/>
    </row>
    <row r="10445" spans="3:7" x14ac:dyDescent="0.2">
      <c r="C10445" s="293"/>
      <c r="D10445" s="280"/>
      <c r="E10445" s="280"/>
      <c r="F10445" s="280"/>
      <c r="G10445" s="293"/>
    </row>
    <row r="10446" spans="3:7" x14ac:dyDescent="0.2">
      <c r="C10446" s="293"/>
      <c r="D10446" s="280"/>
      <c r="E10446" s="280"/>
      <c r="F10446" s="280"/>
      <c r="G10446" s="293"/>
    </row>
    <row r="10447" spans="3:7" x14ac:dyDescent="0.2">
      <c r="C10447" s="293"/>
      <c r="D10447" s="280"/>
      <c r="E10447" s="280"/>
      <c r="F10447" s="280"/>
      <c r="G10447" s="293"/>
    </row>
    <row r="10448" spans="3:7" x14ac:dyDescent="0.2">
      <c r="C10448" s="293"/>
      <c r="D10448" s="280"/>
      <c r="E10448" s="280"/>
      <c r="F10448" s="280"/>
      <c r="G10448" s="293"/>
    </row>
    <row r="10449" spans="3:7" x14ac:dyDescent="0.2">
      <c r="C10449" s="293"/>
      <c r="D10449" s="280"/>
      <c r="E10449" s="280"/>
      <c r="F10449" s="280"/>
      <c r="G10449" s="293"/>
    </row>
    <row r="10450" spans="3:7" x14ac:dyDescent="0.2">
      <c r="C10450" s="293"/>
      <c r="D10450" s="280"/>
      <c r="E10450" s="280"/>
      <c r="F10450" s="280"/>
      <c r="G10450" s="293"/>
    </row>
    <row r="10451" spans="3:7" x14ac:dyDescent="0.2">
      <c r="C10451" s="293"/>
      <c r="D10451" s="280"/>
      <c r="E10451" s="280"/>
      <c r="F10451" s="280"/>
      <c r="G10451" s="293"/>
    </row>
    <row r="10452" spans="3:7" x14ac:dyDescent="0.2">
      <c r="C10452" s="293"/>
      <c r="D10452" s="280"/>
      <c r="E10452" s="280"/>
      <c r="F10452" s="280"/>
      <c r="G10452" s="293"/>
    </row>
    <row r="10453" spans="3:7" x14ac:dyDescent="0.2">
      <c r="C10453" s="293"/>
      <c r="D10453" s="280"/>
      <c r="E10453" s="280"/>
      <c r="F10453" s="280"/>
      <c r="G10453" s="293"/>
    </row>
    <row r="10454" spans="3:7" x14ac:dyDescent="0.2">
      <c r="C10454" s="293"/>
      <c r="D10454" s="280"/>
      <c r="E10454" s="280"/>
      <c r="F10454" s="280"/>
      <c r="G10454" s="293"/>
    </row>
    <row r="10455" spans="3:7" x14ac:dyDescent="0.2">
      <c r="C10455" s="293"/>
      <c r="D10455" s="280"/>
      <c r="E10455" s="280"/>
      <c r="F10455" s="280"/>
      <c r="G10455" s="293"/>
    </row>
    <row r="10456" spans="3:7" x14ac:dyDescent="0.2">
      <c r="C10456" s="293"/>
      <c r="D10456" s="280"/>
      <c r="E10456" s="280"/>
      <c r="F10456" s="280"/>
      <c r="G10456" s="293"/>
    </row>
    <row r="10457" spans="3:7" x14ac:dyDescent="0.2">
      <c r="C10457" s="293"/>
      <c r="D10457" s="280"/>
      <c r="E10457" s="280"/>
      <c r="F10457" s="280"/>
      <c r="G10457" s="293"/>
    </row>
    <row r="10458" spans="3:7" x14ac:dyDescent="0.2">
      <c r="C10458" s="293"/>
      <c r="D10458" s="280"/>
      <c r="E10458" s="280"/>
      <c r="F10458" s="280"/>
      <c r="G10458" s="293"/>
    </row>
    <row r="10459" spans="3:7" x14ac:dyDescent="0.2">
      <c r="C10459" s="293"/>
      <c r="D10459" s="280"/>
      <c r="E10459" s="280"/>
      <c r="F10459" s="280"/>
      <c r="G10459" s="293"/>
    </row>
    <row r="10460" spans="3:7" x14ac:dyDescent="0.2">
      <c r="C10460" s="293"/>
      <c r="D10460" s="280"/>
      <c r="E10460" s="280"/>
      <c r="F10460" s="280"/>
      <c r="G10460" s="293"/>
    </row>
    <row r="10461" spans="3:7" x14ac:dyDescent="0.2">
      <c r="C10461" s="293"/>
      <c r="D10461" s="280"/>
      <c r="E10461" s="280"/>
      <c r="F10461" s="280"/>
      <c r="G10461" s="293"/>
    </row>
    <row r="10462" spans="3:7" x14ac:dyDescent="0.2">
      <c r="C10462" s="293"/>
      <c r="D10462" s="280"/>
      <c r="E10462" s="280"/>
      <c r="F10462" s="280"/>
      <c r="G10462" s="293"/>
    </row>
    <row r="10463" spans="3:7" x14ac:dyDescent="0.2">
      <c r="C10463" s="293"/>
      <c r="D10463" s="280"/>
      <c r="E10463" s="280"/>
      <c r="F10463" s="280"/>
      <c r="G10463" s="293"/>
    </row>
    <row r="10464" spans="3:7" x14ac:dyDescent="0.2">
      <c r="C10464" s="293"/>
      <c r="D10464" s="280"/>
      <c r="E10464" s="280"/>
      <c r="F10464" s="280"/>
      <c r="G10464" s="293"/>
    </row>
    <row r="10465" spans="3:7" x14ac:dyDescent="0.2">
      <c r="C10465" s="293"/>
      <c r="D10465" s="280"/>
      <c r="E10465" s="280"/>
      <c r="F10465" s="280"/>
      <c r="G10465" s="293"/>
    </row>
    <row r="10466" spans="3:7" x14ac:dyDescent="0.2">
      <c r="C10466" s="293"/>
      <c r="D10466" s="280"/>
      <c r="E10466" s="280"/>
      <c r="F10466" s="280"/>
      <c r="G10466" s="293"/>
    </row>
    <row r="10467" spans="3:7" x14ac:dyDescent="0.2">
      <c r="C10467" s="293"/>
      <c r="D10467" s="280"/>
      <c r="E10467" s="280"/>
      <c r="F10467" s="280"/>
      <c r="G10467" s="293"/>
    </row>
    <row r="10468" spans="3:7" x14ac:dyDescent="0.2">
      <c r="C10468" s="293"/>
      <c r="D10468" s="280"/>
      <c r="E10468" s="280"/>
      <c r="F10468" s="280"/>
      <c r="G10468" s="293"/>
    </row>
    <row r="10469" spans="3:7" x14ac:dyDescent="0.2">
      <c r="C10469" s="293"/>
      <c r="D10469" s="280"/>
      <c r="E10469" s="280"/>
      <c r="F10469" s="280"/>
      <c r="G10469" s="293"/>
    </row>
    <row r="10470" spans="3:7" x14ac:dyDescent="0.2">
      <c r="C10470" s="293"/>
      <c r="D10470" s="280"/>
      <c r="E10470" s="280"/>
      <c r="F10470" s="280"/>
      <c r="G10470" s="293"/>
    </row>
    <row r="10471" spans="3:7" x14ac:dyDescent="0.2">
      <c r="C10471" s="293"/>
      <c r="D10471" s="280"/>
      <c r="E10471" s="280"/>
      <c r="F10471" s="280"/>
      <c r="G10471" s="293"/>
    </row>
    <row r="10472" spans="3:7" x14ac:dyDescent="0.2">
      <c r="C10472" s="293"/>
      <c r="D10472" s="280"/>
      <c r="E10472" s="280"/>
      <c r="F10472" s="280"/>
      <c r="G10472" s="293"/>
    </row>
    <row r="10473" spans="3:7" x14ac:dyDescent="0.2">
      <c r="C10473" s="293"/>
      <c r="D10473" s="280"/>
      <c r="E10473" s="280"/>
      <c r="F10473" s="280"/>
      <c r="G10473" s="293"/>
    </row>
    <row r="10474" spans="3:7" x14ac:dyDescent="0.2">
      <c r="C10474" s="293"/>
      <c r="D10474" s="280"/>
      <c r="E10474" s="280"/>
      <c r="F10474" s="280"/>
      <c r="G10474" s="293"/>
    </row>
    <row r="10475" spans="3:7" x14ac:dyDescent="0.2">
      <c r="C10475" s="293"/>
      <c r="D10475" s="280"/>
      <c r="E10475" s="280"/>
      <c r="F10475" s="280"/>
      <c r="G10475" s="293"/>
    </row>
    <row r="10476" spans="3:7" x14ac:dyDescent="0.2">
      <c r="C10476" s="293"/>
      <c r="D10476" s="280"/>
      <c r="E10476" s="280"/>
      <c r="F10476" s="280"/>
      <c r="G10476" s="293"/>
    </row>
    <row r="10477" spans="3:7" x14ac:dyDescent="0.2">
      <c r="C10477" s="293"/>
      <c r="D10477" s="280"/>
      <c r="E10477" s="280"/>
      <c r="F10477" s="280"/>
      <c r="G10477" s="293"/>
    </row>
    <row r="10478" spans="3:7" x14ac:dyDescent="0.2">
      <c r="C10478" s="293"/>
      <c r="D10478" s="280"/>
      <c r="E10478" s="280"/>
      <c r="F10478" s="280"/>
      <c r="G10478" s="293"/>
    </row>
    <row r="10479" spans="3:7" x14ac:dyDescent="0.2">
      <c r="C10479" s="293"/>
      <c r="D10479" s="280"/>
      <c r="E10479" s="280"/>
      <c r="F10479" s="280"/>
      <c r="G10479" s="293"/>
    </row>
    <row r="10480" spans="3:7" x14ac:dyDescent="0.2">
      <c r="C10480" s="293"/>
      <c r="D10480" s="280"/>
      <c r="E10480" s="280"/>
      <c r="F10480" s="280"/>
      <c r="G10480" s="293"/>
    </row>
    <row r="10481" spans="3:7" x14ac:dyDescent="0.2">
      <c r="C10481" s="293"/>
      <c r="D10481" s="280"/>
      <c r="E10481" s="280"/>
      <c r="F10481" s="280"/>
      <c r="G10481" s="293"/>
    </row>
    <row r="10482" spans="3:7" x14ac:dyDescent="0.2">
      <c r="C10482" s="293"/>
      <c r="D10482" s="280"/>
      <c r="E10482" s="280"/>
      <c r="F10482" s="280"/>
      <c r="G10482" s="293"/>
    </row>
    <row r="10483" spans="3:7" x14ac:dyDescent="0.2">
      <c r="C10483" s="293"/>
      <c r="D10483" s="280"/>
      <c r="E10483" s="280"/>
      <c r="F10483" s="280"/>
      <c r="G10483" s="293"/>
    </row>
    <row r="10484" spans="3:7" x14ac:dyDescent="0.2">
      <c r="C10484" s="293"/>
      <c r="D10484" s="280"/>
      <c r="E10484" s="280"/>
      <c r="F10484" s="280"/>
      <c r="G10484" s="293"/>
    </row>
    <row r="10485" spans="3:7" x14ac:dyDescent="0.2">
      <c r="C10485" s="293"/>
      <c r="D10485" s="280"/>
      <c r="E10485" s="280"/>
      <c r="F10485" s="280"/>
      <c r="G10485" s="293"/>
    </row>
    <row r="10486" spans="3:7" x14ac:dyDescent="0.2">
      <c r="C10486" s="293"/>
      <c r="D10486" s="280"/>
      <c r="E10486" s="280"/>
      <c r="F10486" s="280"/>
      <c r="G10486" s="293"/>
    </row>
    <row r="10487" spans="3:7" x14ac:dyDescent="0.2">
      <c r="C10487" s="293"/>
      <c r="D10487" s="280"/>
      <c r="E10487" s="280"/>
      <c r="F10487" s="280"/>
      <c r="G10487" s="293"/>
    </row>
    <row r="10488" spans="3:7" x14ac:dyDescent="0.2">
      <c r="C10488" s="293"/>
      <c r="D10488" s="280"/>
      <c r="E10488" s="280"/>
      <c r="F10488" s="280"/>
      <c r="G10488" s="293"/>
    </row>
    <row r="10489" spans="3:7" x14ac:dyDescent="0.2">
      <c r="C10489" s="293"/>
      <c r="D10489" s="280"/>
      <c r="E10489" s="280"/>
      <c r="F10489" s="280"/>
      <c r="G10489" s="293"/>
    </row>
    <row r="10490" spans="3:7" x14ac:dyDescent="0.2">
      <c r="C10490" s="293"/>
      <c r="D10490" s="280"/>
      <c r="E10490" s="280"/>
      <c r="F10490" s="280"/>
      <c r="G10490" s="293"/>
    </row>
    <row r="10491" spans="3:7" x14ac:dyDescent="0.2">
      <c r="C10491" s="293"/>
      <c r="D10491" s="280"/>
      <c r="E10491" s="280"/>
      <c r="F10491" s="280"/>
      <c r="G10491" s="293"/>
    </row>
    <row r="10492" spans="3:7" x14ac:dyDescent="0.2">
      <c r="C10492" s="293"/>
      <c r="D10492" s="280"/>
      <c r="E10492" s="280"/>
      <c r="F10492" s="280"/>
      <c r="G10492" s="293"/>
    </row>
    <row r="10493" spans="3:7" x14ac:dyDescent="0.2">
      <c r="C10493" s="293"/>
      <c r="D10493" s="280"/>
      <c r="E10493" s="280"/>
      <c r="F10493" s="280"/>
      <c r="G10493" s="293"/>
    </row>
    <row r="10494" spans="3:7" x14ac:dyDescent="0.2">
      <c r="C10494" s="293"/>
      <c r="D10494" s="280"/>
      <c r="E10494" s="280"/>
      <c r="F10494" s="280"/>
      <c r="G10494" s="293"/>
    </row>
    <row r="10495" spans="3:7" x14ac:dyDescent="0.2">
      <c r="C10495" s="293"/>
      <c r="D10495" s="280"/>
      <c r="E10495" s="280"/>
      <c r="F10495" s="280"/>
      <c r="G10495" s="293"/>
    </row>
    <row r="10496" spans="3:7" x14ac:dyDescent="0.2">
      <c r="C10496" s="293"/>
      <c r="D10496" s="280"/>
      <c r="E10496" s="280"/>
      <c r="F10496" s="280"/>
      <c r="G10496" s="293"/>
    </row>
    <row r="10497" spans="3:7" x14ac:dyDescent="0.2">
      <c r="C10497" s="293"/>
      <c r="D10497" s="280"/>
      <c r="E10497" s="280"/>
      <c r="F10497" s="280"/>
      <c r="G10497" s="293"/>
    </row>
    <row r="10498" spans="3:7" x14ac:dyDescent="0.2">
      <c r="C10498" s="293"/>
      <c r="D10498" s="280"/>
      <c r="E10498" s="280"/>
      <c r="F10498" s="280"/>
      <c r="G10498" s="293"/>
    </row>
    <row r="10499" spans="3:7" x14ac:dyDescent="0.2">
      <c r="C10499" s="293"/>
      <c r="D10499" s="280"/>
      <c r="E10499" s="280"/>
      <c r="F10499" s="280"/>
      <c r="G10499" s="293"/>
    </row>
    <row r="10500" spans="3:7" x14ac:dyDescent="0.2">
      <c r="C10500" s="293"/>
      <c r="D10500" s="280"/>
      <c r="E10500" s="280"/>
      <c r="F10500" s="280"/>
      <c r="G10500" s="293"/>
    </row>
    <row r="10501" spans="3:7" x14ac:dyDescent="0.2">
      <c r="C10501" s="293"/>
      <c r="D10501" s="280"/>
      <c r="E10501" s="280"/>
      <c r="F10501" s="280"/>
      <c r="G10501" s="293"/>
    </row>
    <row r="10502" spans="3:7" x14ac:dyDescent="0.2">
      <c r="C10502" s="293"/>
      <c r="D10502" s="280"/>
      <c r="E10502" s="280"/>
      <c r="F10502" s="280"/>
      <c r="G10502" s="293"/>
    </row>
    <row r="10503" spans="3:7" x14ac:dyDescent="0.2">
      <c r="C10503" s="293"/>
      <c r="D10503" s="280"/>
      <c r="E10503" s="280"/>
      <c r="F10503" s="280"/>
      <c r="G10503" s="293"/>
    </row>
    <row r="10504" spans="3:7" x14ac:dyDescent="0.2">
      <c r="C10504" s="293"/>
      <c r="D10504" s="280"/>
      <c r="E10504" s="280"/>
      <c r="F10504" s="280"/>
      <c r="G10504" s="293"/>
    </row>
    <row r="10505" spans="3:7" x14ac:dyDescent="0.2">
      <c r="C10505" s="293"/>
      <c r="D10505" s="280"/>
      <c r="E10505" s="280"/>
      <c r="F10505" s="280"/>
      <c r="G10505" s="293"/>
    </row>
    <row r="10506" spans="3:7" x14ac:dyDescent="0.2">
      <c r="C10506" s="293"/>
      <c r="D10506" s="280"/>
      <c r="E10506" s="280"/>
      <c r="F10506" s="280"/>
      <c r="G10506" s="293"/>
    </row>
    <row r="10507" spans="3:7" x14ac:dyDescent="0.2">
      <c r="C10507" s="293"/>
      <c r="D10507" s="280"/>
      <c r="E10507" s="280"/>
      <c r="F10507" s="280"/>
      <c r="G10507" s="293"/>
    </row>
    <row r="10508" spans="3:7" x14ac:dyDescent="0.2">
      <c r="C10508" s="293"/>
      <c r="D10508" s="280"/>
      <c r="E10508" s="280"/>
      <c r="F10508" s="280"/>
      <c r="G10508" s="293"/>
    </row>
    <row r="10509" spans="3:7" x14ac:dyDescent="0.2">
      <c r="C10509" s="293"/>
      <c r="D10509" s="280"/>
      <c r="E10509" s="280"/>
      <c r="F10509" s="280"/>
      <c r="G10509" s="293"/>
    </row>
    <row r="10510" spans="3:7" x14ac:dyDescent="0.2">
      <c r="C10510" s="293"/>
      <c r="D10510" s="280"/>
      <c r="E10510" s="280"/>
      <c r="F10510" s="280"/>
      <c r="G10510" s="293"/>
    </row>
    <row r="10511" spans="3:7" x14ac:dyDescent="0.2">
      <c r="C10511" s="293"/>
      <c r="D10511" s="280"/>
      <c r="E10511" s="280"/>
      <c r="F10511" s="280"/>
      <c r="G10511" s="293"/>
    </row>
    <row r="10512" spans="3:7" x14ac:dyDescent="0.2">
      <c r="C10512" s="293"/>
      <c r="D10512" s="280"/>
      <c r="E10512" s="280"/>
      <c r="F10512" s="280"/>
      <c r="G10512" s="293"/>
    </row>
    <row r="10513" spans="3:7" x14ac:dyDescent="0.2">
      <c r="C10513" s="293"/>
      <c r="D10513" s="280"/>
      <c r="E10513" s="280"/>
      <c r="F10513" s="280"/>
      <c r="G10513" s="293"/>
    </row>
    <row r="10514" spans="3:7" x14ac:dyDescent="0.2">
      <c r="C10514" s="293"/>
      <c r="D10514" s="280"/>
      <c r="E10514" s="280"/>
      <c r="F10514" s="280"/>
      <c r="G10514" s="293"/>
    </row>
    <row r="10515" spans="3:7" x14ac:dyDescent="0.2">
      <c r="C10515" s="293"/>
      <c r="D10515" s="280"/>
      <c r="E10515" s="280"/>
      <c r="F10515" s="280"/>
      <c r="G10515" s="293"/>
    </row>
    <row r="10516" spans="3:7" x14ac:dyDescent="0.2">
      <c r="C10516" s="293"/>
      <c r="D10516" s="280"/>
      <c r="E10516" s="280"/>
      <c r="F10516" s="280"/>
      <c r="G10516" s="293"/>
    </row>
    <row r="10517" spans="3:7" x14ac:dyDescent="0.2">
      <c r="C10517" s="293"/>
      <c r="D10517" s="280"/>
      <c r="E10517" s="280"/>
      <c r="F10517" s="280"/>
      <c r="G10517" s="293"/>
    </row>
    <row r="10518" spans="3:7" x14ac:dyDescent="0.2">
      <c r="C10518" s="293"/>
      <c r="D10518" s="280"/>
      <c r="E10518" s="280"/>
      <c r="F10518" s="280"/>
      <c r="G10518" s="293"/>
    </row>
    <row r="10519" spans="3:7" x14ac:dyDescent="0.2">
      <c r="C10519" s="293"/>
      <c r="D10519" s="280"/>
      <c r="E10519" s="280"/>
      <c r="F10519" s="280"/>
      <c r="G10519" s="293"/>
    </row>
    <row r="10520" spans="3:7" x14ac:dyDescent="0.2">
      <c r="C10520" s="293"/>
      <c r="D10520" s="280"/>
      <c r="E10520" s="280"/>
      <c r="F10520" s="280"/>
      <c r="G10520" s="293"/>
    </row>
    <row r="10521" spans="3:7" x14ac:dyDescent="0.2">
      <c r="C10521" s="293"/>
      <c r="D10521" s="280"/>
      <c r="E10521" s="280"/>
      <c r="F10521" s="280"/>
      <c r="G10521" s="293"/>
    </row>
    <row r="10522" spans="3:7" x14ac:dyDescent="0.2">
      <c r="C10522" s="293"/>
      <c r="D10522" s="280"/>
      <c r="E10522" s="280"/>
      <c r="F10522" s="280"/>
      <c r="G10522" s="293"/>
    </row>
    <row r="10523" spans="3:7" x14ac:dyDescent="0.2">
      <c r="C10523" s="293"/>
      <c r="D10523" s="280"/>
      <c r="E10523" s="280"/>
      <c r="F10523" s="280"/>
      <c r="G10523" s="293"/>
    </row>
    <row r="10524" spans="3:7" x14ac:dyDescent="0.2">
      <c r="C10524" s="293"/>
      <c r="D10524" s="280"/>
      <c r="E10524" s="280"/>
      <c r="F10524" s="280"/>
      <c r="G10524" s="293"/>
    </row>
    <row r="10525" spans="3:7" x14ac:dyDescent="0.2">
      <c r="C10525" s="293"/>
      <c r="D10525" s="280"/>
      <c r="E10525" s="280"/>
      <c r="F10525" s="280"/>
      <c r="G10525" s="293"/>
    </row>
    <row r="10526" spans="3:7" x14ac:dyDescent="0.2">
      <c r="C10526" s="293"/>
      <c r="D10526" s="280"/>
      <c r="E10526" s="280"/>
      <c r="F10526" s="280"/>
      <c r="G10526" s="293"/>
    </row>
    <row r="10527" spans="3:7" x14ac:dyDescent="0.2">
      <c r="C10527" s="293"/>
      <c r="D10527" s="280"/>
      <c r="E10527" s="280"/>
      <c r="F10527" s="280"/>
      <c r="G10527" s="293"/>
    </row>
    <row r="10528" spans="3:7" x14ac:dyDescent="0.2">
      <c r="C10528" s="293"/>
      <c r="D10528" s="280"/>
      <c r="E10528" s="280"/>
      <c r="F10528" s="280"/>
      <c r="G10528" s="293"/>
    </row>
    <row r="10529" spans="3:7" x14ac:dyDescent="0.2">
      <c r="C10529" s="293"/>
      <c r="D10529" s="280"/>
      <c r="E10529" s="280"/>
      <c r="F10529" s="280"/>
      <c r="G10529" s="293"/>
    </row>
    <row r="10530" spans="3:7" x14ac:dyDescent="0.2">
      <c r="C10530" s="293"/>
      <c r="D10530" s="280"/>
      <c r="E10530" s="280"/>
      <c r="F10530" s="280"/>
      <c r="G10530" s="293"/>
    </row>
    <row r="10531" spans="3:7" x14ac:dyDescent="0.2">
      <c r="C10531" s="293"/>
      <c r="D10531" s="280"/>
      <c r="E10531" s="280"/>
      <c r="F10531" s="280"/>
      <c r="G10531" s="293"/>
    </row>
    <row r="10532" spans="3:7" x14ac:dyDescent="0.2">
      <c r="C10532" s="293"/>
      <c r="D10532" s="280"/>
      <c r="E10532" s="280"/>
      <c r="F10532" s="280"/>
      <c r="G10532" s="293"/>
    </row>
    <row r="10533" spans="3:7" x14ac:dyDescent="0.2">
      <c r="C10533" s="293"/>
      <c r="D10533" s="280"/>
      <c r="E10533" s="280"/>
      <c r="F10533" s="280"/>
      <c r="G10533" s="293"/>
    </row>
    <row r="10534" spans="3:7" x14ac:dyDescent="0.2">
      <c r="C10534" s="293"/>
      <c r="D10534" s="280"/>
      <c r="E10534" s="280"/>
      <c r="F10534" s="280"/>
      <c r="G10534" s="293"/>
    </row>
    <row r="10535" spans="3:7" x14ac:dyDescent="0.2">
      <c r="C10535" s="293"/>
      <c r="D10535" s="280"/>
      <c r="E10535" s="280"/>
      <c r="F10535" s="280"/>
      <c r="G10535" s="293"/>
    </row>
    <row r="10536" spans="3:7" x14ac:dyDescent="0.2">
      <c r="C10536" s="293"/>
      <c r="D10536" s="280"/>
      <c r="E10536" s="280"/>
      <c r="F10536" s="280"/>
      <c r="G10536" s="293"/>
    </row>
    <row r="10537" spans="3:7" x14ac:dyDescent="0.2">
      <c r="C10537" s="293"/>
      <c r="D10537" s="280"/>
      <c r="E10537" s="280"/>
      <c r="F10537" s="280"/>
      <c r="G10537" s="293"/>
    </row>
    <row r="10538" spans="3:7" x14ac:dyDescent="0.2">
      <c r="C10538" s="293"/>
      <c r="D10538" s="280"/>
      <c r="E10538" s="280"/>
      <c r="F10538" s="280"/>
      <c r="G10538" s="293"/>
    </row>
    <row r="10539" spans="3:7" x14ac:dyDescent="0.2">
      <c r="C10539" s="293"/>
      <c r="D10539" s="280"/>
      <c r="E10539" s="280"/>
      <c r="F10539" s="280"/>
      <c r="G10539" s="293"/>
    </row>
    <row r="10540" spans="3:7" x14ac:dyDescent="0.2">
      <c r="C10540" s="293"/>
      <c r="D10540" s="280"/>
      <c r="E10540" s="280"/>
      <c r="F10540" s="280"/>
      <c r="G10540" s="293"/>
    </row>
    <row r="10541" spans="3:7" x14ac:dyDescent="0.2">
      <c r="C10541" s="293"/>
      <c r="D10541" s="280"/>
      <c r="E10541" s="280"/>
      <c r="F10541" s="280"/>
      <c r="G10541" s="293"/>
    </row>
    <row r="10542" spans="3:7" x14ac:dyDescent="0.2">
      <c r="C10542" s="293"/>
      <c r="D10542" s="280"/>
      <c r="E10542" s="280"/>
      <c r="F10542" s="280"/>
      <c r="G10542" s="293"/>
    </row>
    <row r="10543" spans="3:7" x14ac:dyDescent="0.2">
      <c r="C10543" s="293"/>
      <c r="D10543" s="280"/>
      <c r="E10543" s="280"/>
      <c r="F10543" s="280"/>
      <c r="G10543" s="293"/>
    </row>
    <row r="10544" spans="3:7" x14ac:dyDescent="0.2">
      <c r="C10544" s="293"/>
      <c r="D10544" s="280"/>
      <c r="E10544" s="280"/>
      <c r="F10544" s="280"/>
      <c r="G10544" s="293"/>
    </row>
    <row r="10545" spans="3:7" x14ac:dyDescent="0.2">
      <c r="C10545" s="293"/>
      <c r="D10545" s="280"/>
      <c r="E10545" s="280"/>
      <c r="F10545" s="280"/>
      <c r="G10545" s="293"/>
    </row>
    <row r="10546" spans="3:7" x14ac:dyDescent="0.2">
      <c r="C10546" s="293"/>
      <c r="D10546" s="280"/>
      <c r="E10546" s="280"/>
      <c r="F10546" s="280"/>
      <c r="G10546" s="293"/>
    </row>
    <row r="10547" spans="3:7" x14ac:dyDescent="0.2">
      <c r="C10547" s="293"/>
      <c r="D10547" s="280"/>
      <c r="E10547" s="280"/>
      <c r="F10547" s="280"/>
      <c r="G10547" s="293"/>
    </row>
    <row r="10548" spans="3:7" x14ac:dyDescent="0.2">
      <c r="C10548" s="293"/>
      <c r="D10548" s="280"/>
      <c r="E10548" s="280"/>
      <c r="F10548" s="280"/>
      <c r="G10548" s="293"/>
    </row>
    <row r="10549" spans="3:7" x14ac:dyDescent="0.2">
      <c r="C10549" s="293"/>
      <c r="D10549" s="280"/>
      <c r="E10549" s="280"/>
      <c r="F10549" s="280"/>
      <c r="G10549" s="293"/>
    </row>
    <row r="10550" spans="3:7" x14ac:dyDescent="0.2">
      <c r="C10550" s="293"/>
      <c r="D10550" s="280"/>
      <c r="E10550" s="280"/>
      <c r="F10550" s="280"/>
      <c r="G10550" s="293"/>
    </row>
    <row r="10551" spans="3:7" x14ac:dyDescent="0.2">
      <c r="C10551" s="293"/>
      <c r="D10551" s="280"/>
      <c r="E10551" s="280"/>
      <c r="F10551" s="280"/>
      <c r="G10551" s="293"/>
    </row>
    <row r="10552" spans="3:7" x14ac:dyDescent="0.2">
      <c r="C10552" s="293"/>
      <c r="D10552" s="280"/>
      <c r="E10552" s="280"/>
      <c r="F10552" s="280"/>
      <c r="G10552" s="293"/>
    </row>
    <row r="10553" spans="3:7" x14ac:dyDescent="0.2">
      <c r="C10553" s="293"/>
      <c r="D10553" s="280"/>
      <c r="E10553" s="280"/>
      <c r="F10553" s="280"/>
      <c r="G10553" s="293"/>
    </row>
    <row r="10554" spans="3:7" x14ac:dyDescent="0.2">
      <c r="C10554" s="293"/>
      <c r="D10554" s="280"/>
      <c r="E10554" s="280"/>
      <c r="F10554" s="280"/>
      <c r="G10554" s="293"/>
    </row>
    <row r="10555" spans="3:7" x14ac:dyDescent="0.2">
      <c r="C10555" s="293"/>
      <c r="D10555" s="280"/>
      <c r="E10555" s="280"/>
      <c r="F10555" s="280"/>
      <c r="G10555" s="293"/>
    </row>
    <row r="10556" spans="3:7" x14ac:dyDescent="0.2">
      <c r="C10556" s="293"/>
      <c r="D10556" s="280"/>
      <c r="E10556" s="280"/>
      <c r="F10556" s="280"/>
      <c r="G10556" s="293"/>
    </row>
    <row r="10557" spans="3:7" x14ac:dyDescent="0.2">
      <c r="C10557" s="293"/>
      <c r="D10557" s="280"/>
      <c r="E10557" s="280"/>
      <c r="F10557" s="280"/>
      <c r="G10557" s="293"/>
    </row>
    <row r="10558" spans="3:7" x14ac:dyDescent="0.2">
      <c r="C10558" s="293"/>
      <c r="D10558" s="280"/>
      <c r="E10558" s="280"/>
      <c r="F10558" s="280"/>
      <c r="G10558" s="293"/>
    </row>
    <row r="10559" spans="3:7" x14ac:dyDescent="0.2">
      <c r="C10559" s="293"/>
      <c r="D10559" s="280"/>
      <c r="E10559" s="280"/>
      <c r="F10559" s="280"/>
      <c r="G10559" s="293"/>
    </row>
    <row r="10560" spans="3:7" x14ac:dyDescent="0.2">
      <c r="C10560" s="293"/>
      <c r="D10560" s="280"/>
      <c r="E10560" s="280"/>
      <c r="F10560" s="280"/>
      <c r="G10560" s="293"/>
    </row>
    <row r="10561" spans="3:7" x14ac:dyDescent="0.2">
      <c r="C10561" s="293"/>
      <c r="D10561" s="280"/>
      <c r="E10561" s="280"/>
      <c r="F10561" s="280"/>
      <c r="G10561" s="293"/>
    </row>
    <row r="10562" spans="3:7" x14ac:dyDescent="0.2">
      <c r="C10562" s="293"/>
      <c r="D10562" s="280"/>
      <c r="E10562" s="280"/>
      <c r="F10562" s="280"/>
      <c r="G10562" s="293"/>
    </row>
    <row r="10563" spans="3:7" x14ac:dyDescent="0.2">
      <c r="C10563" s="293"/>
      <c r="D10563" s="280"/>
      <c r="E10563" s="280"/>
      <c r="F10563" s="280"/>
      <c r="G10563" s="293"/>
    </row>
    <row r="10564" spans="3:7" x14ac:dyDescent="0.2">
      <c r="C10564" s="293"/>
      <c r="D10564" s="280"/>
      <c r="E10564" s="280"/>
      <c r="F10564" s="280"/>
      <c r="G10564" s="293"/>
    </row>
    <row r="10565" spans="3:7" x14ac:dyDescent="0.2">
      <c r="C10565" s="293"/>
      <c r="D10565" s="280"/>
      <c r="E10565" s="280"/>
      <c r="F10565" s="280"/>
      <c r="G10565" s="293"/>
    </row>
    <row r="10566" spans="3:7" x14ac:dyDescent="0.2">
      <c r="C10566" s="293"/>
      <c r="D10566" s="280"/>
      <c r="E10566" s="280"/>
      <c r="F10566" s="280"/>
      <c r="G10566" s="293"/>
    </row>
    <row r="10567" spans="3:7" x14ac:dyDescent="0.2">
      <c r="C10567" s="293"/>
      <c r="D10567" s="280"/>
      <c r="E10567" s="280"/>
      <c r="F10567" s="280"/>
      <c r="G10567" s="293"/>
    </row>
    <row r="10568" spans="3:7" x14ac:dyDescent="0.2">
      <c r="C10568" s="293"/>
      <c r="D10568" s="280"/>
      <c r="E10568" s="280"/>
      <c r="F10568" s="280"/>
      <c r="G10568" s="293"/>
    </row>
    <row r="10569" spans="3:7" x14ac:dyDescent="0.2">
      <c r="C10569" s="293"/>
      <c r="D10569" s="280"/>
      <c r="E10569" s="280"/>
      <c r="F10569" s="280"/>
      <c r="G10569" s="293"/>
    </row>
    <row r="10570" spans="3:7" x14ac:dyDescent="0.2">
      <c r="C10570" s="293"/>
      <c r="D10570" s="280"/>
      <c r="E10570" s="280"/>
      <c r="F10570" s="280"/>
      <c r="G10570" s="293"/>
    </row>
    <row r="10571" spans="3:7" x14ac:dyDescent="0.2">
      <c r="C10571" s="293"/>
      <c r="D10571" s="280"/>
      <c r="E10571" s="280"/>
      <c r="F10571" s="280"/>
      <c r="G10571" s="293"/>
    </row>
    <row r="10572" spans="3:7" x14ac:dyDescent="0.2">
      <c r="C10572" s="293"/>
      <c r="D10572" s="280"/>
      <c r="E10572" s="280"/>
      <c r="F10572" s="280"/>
      <c r="G10572" s="293"/>
    </row>
    <row r="10573" spans="3:7" x14ac:dyDescent="0.2">
      <c r="C10573" s="293"/>
      <c r="D10573" s="280"/>
      <c r="E10573" s="280"/>
      <c r="F10573" s="280"/>
      <c r="G10573" s="293"/>
    </row>
    <row r="10574" spans="3:7" x14ac:dyDescent="0.2">
      <c r="C10574" s="293"/>
      <c r="D10574" s="280"/>
      <c r="E10574" s="280"/>
      <c r="F10574" s="280"/>
      <c r="G10574" s="293"/>
    </row>
    <row r="10575" spans="3:7" x14ac:dyDescent="0.2">
      <c r="C10575" s="293"/>
      <c r="D10575" s="280"/>
      <c r="E10575" s="280"/>
      <c r="F10575" s="280"/>
      <c r="G10575" s="293"/>
    </row>
    <row r="10576" spans="3:7" x14ac:dyDescent="0.2">
      <c r="C10576" s="293"/>
      <c r="D10576" s="280"/>
      <c r="E10576" s="280"/>
      <c r="F10576" s="280"/>
      <c r="G10576" s="293"/>
    </row>
    <row r="10577" spans="3:7" x14ac:dyDescent="0.2">
      <c r="C10577" s="293"/>
      <c r="D10577" s="280"/>
      <c r="E10577" s="280"/>
      <c r="F10577" s="280"/>
      <c r="G10577" s="293"/>
    </row>
    <row r="10578" spans="3:7" x14ac:dyDescent="0.2">
      <c r="C10578" s="293"/>
      <c r="D10578" s="280"/>
      <c r="E10578" s="280"/>
      <c r="F10578" s="280"/>
      <c r="G10578" s="293"/>
    </row>
    <row r="10579" spans="3:7" x14ac:dyDescent="0.2">
      <c r="C10579" s="293"/>
      <c r="D10579" s="280"/>
      <c r="E10579" s="280"/>
      <c r="F10579" s="280"/>
      <c r="G10579" s="293"/>
    </row>
    <row r="10580" spans="3:7" x14ac:dyDescent="0.2">
      <c r="C10580" s="293"/>
      <c r="D10580" s="280"/>
      <c r="E10580" s="280"/>
      <c r="F10580" s="280"/>
      <c r="G10580" s="293"/>
    </row>
    <row r="10581" spans="3:7" x14ac:dyDescent="0.2">
      <c r="C10581" s="293"/>
      <c r="D10581" s="280"/>
      <c r="E10581" s="280"/>
      <c r="F10581" s="280"/>
      <c r="G10581" s="293"/>
    </row>
    <row r="10582" spans="3:7" x14ac:dyDescent="0.2">
      <c r="C10582" s="293"/>
      <c r="D10582" s="280"/>
      <c r="E10582" s="280"/>
      <c r="F10582" s="280"/>
      <c r="G10582" s="293"/>
    </row>
    <row r="10583" spans="3:7" x14ac:dyDescent="0.2">
      <c r="C10583" s="293"/>
      <c r="D10583" s="280"/>
      <c r="E10583" s="280"/>
      <c r="F10583" s="280"/>
      <c r="G10583" s="293"/>
    </row>
    <row r="10584" spans="3:7" x14ac:dyDescent="0.2">
      <c r="C10584" s="293"/>
      <c r="D10584" s="280"/>
      <c r="E10584" s="280"/>
      <c r="F10584" s="280"/>
      <c r="G10584" s="293"/>
    </row>
    <row r="10585" spans="3:7" x14ac:dyDescent="0.2">
      <c r="C10585" s="293"/>
      <c r="D10585" s="280"/>
      <c r="E10585" s="280"/>
      <c r="F10585" s="280"/>
      <c r="G10585" s="293"/>
    </row>
    <row r="10586" spans="3:7" x14ac:dyDescent="0.2">
      <c r="C10586" s="293"/>
      <c r="D10586" s="280"/>
      <c r="E10586" s="280"/>
      <c r="F10586" s="280"/>
      <c r="G10586" s="293"/>
    </row>
    <row r="10587" spans="3:7" x14ac:dyDescent="0.2">
      <c r="C10587" s="293"/>
      <c r="D10587" s="280"/>
      <c r="E10587" s="280"/>
      <c r="F10587" s="280"/>
      <c r="G10587" s="293"/>
    </row>
    <row r="10588" spans="3:7" x14ac:dyDescent="0.2">
      <c r="C10588" s="293"/>
      <c r="D10588" s="280"/>
      <c r="E10588" s="280"/>
      <c r="F10588" s="280"/>
      <c r="G10588" s="293"/>
    </row>
    <row r="10589" spans="3:7" x14ac:dyDescent="0.2">
      <c r="C10589" s="293"/>
      <c r="D10589" s="280"/>
      <c r="E10589" s="280"/>
      <c r="F10589" s="280"/>
      <c r="G10589" s="293"/>
    </row>
    <row r="10590" spans="3:7" x14ac:dyDescent="0.2">
      <c r="C10590" s="293"/>
      <c r="D10590" s="280"/>
      <c r="E10590" s="280"/>
      <c r="F10590" s="280"/>
      <c r="G10590" s="293"/>
    </row>
    <row r="10591" spans="3:7" x14ac:dyDescent="0.2">
      <c r="C10591" s="293"/>
      <c r="D10591" s="280"/>
      <c r="E10591" s="280"/>
      <c r="F10591" s="280"/>
      <c r="G10591" s="293"/>
    </row>
    <row r="10592" spans="3:7" x14ac:dyDescent="0.2">
      <c r="C10592" s="293"/>
      <c r="D10592" s="280"/>
      <c r="E10592" s="280"/>
      <c r="F10592" s="280"/>
      <c r="G10592" s="293"/>
    </row>
    <row r="10593" spans="3:7" x14ac:dyDescent="0.2">
      <c r="C10593" s="293"/>
      <c r="D10593" s="280"/>
      <c r="E10593" s="280"/>
      <c r="F10593" s="280"/>
      <c r="G10593" s="293"/>
    </row>
    <row r="10594" spans="3:7" x14ac:dyDescent="0.2">
      <c r="C10594" s="293"/>
      <c r="D10594" s="280"/>
      <c r="E10594" s="280"/>
      <c r="F10594" s="280"/>
      <c r="G10594" s="293"/>
    </row>
    <row r="10595" spans="3:7" x14ac:dyDescent="0.2">
      <c r="C10595" s="293"/>
      <c r="D10595" s="280"/>
      <c r="E10595" s="280"/>
      <c r="F10595" s="280"/>
      <c r="G10595" s="293"/>
    </row>
    <row r="10596" spans="3:7" x14ac:dyDescent="0.2">
      <c r="C10596" s="293"/>
      <c r="D10596" s="280"/>
      <c r="E10596" s="280"/>
      <c r="F10596" s="280"/>
      <c r="G10596" s="293"/>
    </row>
    <row r="10597" spans="3:7" x14ac:dyDescent="0.2">
      <c r="C10597" s="293"/>
      <c r="D10597" s="280"/>
      <c r="E10597" s="280"/>
      <c r="F10597" s="280"/>
      <c r="G10597" s="293"/>
    </row>
    <row r="10598" spans="3:7" x14ac:dyDescent="0.2">
      <c r="C10598" s="293"/>
      <c r="D10598" s="280"/>
      <c r="E10598" s="280"/>
      <c r="F10598" s="280"/>
      <c r="G10598" s="293"/>
    </row>
    <row r="10599" spans="3:7" x14ac:dyDescent="0.2">
      <c r="C10599" s="293"/>
      <c r="D10599" s="280"/>
      <c r="E10599" s="280"/>
      <c r="F10599" s="280"/>
      <c r="G10599" s="293"/>
    </row>
    <row r="10600" spans="3:7" x14ac:dyDescent="0.2">
      <c r="C10600" s="293"/>
      <c r="D10600" s="280"/>
      <c r="E10600" s="280"/>
      <c r="F10600" s="280"/>
      <c r="G10600" s="293"/>
    </row>
    <row r="10601" spans="3:7" x14ac:dyDescent="0.2">
      <c r="C10601" s="293"/>
      <c r="D10601" s="280"/>
      <c r="E10601" s="280"/>
      <c r="F10601" s="280"/>
      <c r="G10601" s="293"/>
    </row>
    <row r="10602" spans="3:7" x14ac:dyDescent="0.2">
      <c r="C10602" s="293"/>
      <c r="D10602" s="280"/>
      <c r="E10602" s="280"/>
      <c r="F10602" s="280"/>
      <c r="G10602" s="293"/>
    </row>
    <row r="10603" spans="3:7" x14ac:dyDescent="0.2">
      <c r="C10603" s="293"/>
      <c r="D10603" s="280"/>
      <c r="E10603" s="280"/>
      <c r="F10603" s="280"/>
      <c r="G10603" s="293"/>
    </row>
    <row r="10604" spans="3:7" x14ac:dyDescent="0.2">
      <c r="C10604" s="293"/>
      <c r="D10604" s="280"/>
      <c r="E10604" s="280"/>
      <c r="F10604" s="280"/>
      <c r="G10604" s="293"/>
    </row>
    <row r="10605" spans="3:7" x14ac:dyDescent="0.2">
      <c r="C10605" s="293"/>
      <c r="D10605" s="280"/>
      <c r="E10605" s="280"/>
      <c r="F10605" s="280"/>
      <c r="G10605" s="293"/>
    </row>
    <row r="10606" spans="3:7" x14ac:dyDescent="0.2">
      <c r="C10606" s="293"/>
      <c r="D10606" s="280"/>
      <c r="E10606" s="280"/>
      <c r="F10606" s="280"/>
      <c r="G10606" s="293"/>
    </row>
    <row r="10607" spans="3:7" x14ac:dyDescent="0.2">
      <c r="C10607" s="293"/>
      <c r="D10607" s="280"/>
      <c r="E10607" s="280"/>
      <c r="F10607" s="280"/>
      <c r="G10607" s="293"/>
    </row>
    <row r="10608" spans="3:7" x14ac:dyDescent="0.2">
      <c r="C10608" s="293"/>
      <c r="D10608" s="280"/>
      <c r="E10608" s="280"/>
      <c r="F10608" s="280"/>
      <c r="G10608" s="293"/>
    </row>
    <row r="10609" spans="3:7" x14ac:dyDescent="0.2">
      <c r="C10609" s="293"/>
      <c r="D10609" s="280"/>
      <c r="E10609" s="280"/>
      <c r="F10609" s="280"/>
      <c r="G10609" s="293"/>
    </row>
    <row r="10610" spans="3:7" x14ac:dyDescent="0.2">
      <c r="C10610" s="293"/>
      <c r="D10610" s="280"/>
      <c r="E10610" s="280"/>
      <c r="F10610" s="280"/>
      <c r="G10610" s="293"/>
    </row>
    <row r="10611" spans="3:7" x14ac:dyDescent="0.2">
      <c r="C10611" s="293"/>
      <c r="D10611" s="280"/>
      <c r="E10611" s="280"/>
      <c r="F10611" s="280"/>
      <c r="G10611" s="293"/>
    </row>
    <row r="10612" spans="3:7" x14ac:dyDescent="0.2">
      <c r="C10612" s="293"/>
      <c r="D10612" s="280"/>
      <c r="E10612" s="280"/>
      <c r="F10612" s="280"/>
      <c r="G10612" s="293"/>
    </row>
    <row r="10613" spans="3:7" x14ac:dyDescent="0.2">
      <c r="C10613" s="293"/>
      <c r="D10613" s="280"/>
      <c r="E10613" s="280"/>
      <c r="F10613" s="280"/>
      <c r="G10613" s="293"/>
    </row>
    <row r="10614" spans="3:7" x14ac:dyDescent="0.2">
      <c r="C10614" s="293"/>
      <c r="D10614" s="280"/>
      <c r="E10614" s="280"/>
      <c r="F10614" s="280"/>
      <c r="G10614" s="293"/>
    </row>
    <row r="10615" spans="3:7" x14ac:dyDescent="0.2">
      <c r="C10615" s="293"/>
      <c r="D10615" s="280"/>
      <c r="E10615" s="280"/>
      <c r="F10615" s="280"/>
      <c r="G10615" s="293"/>
    </row>
    <row r="10616" spans="3:7" x14ac:dyDescent="0.2">
      <c r="C10616" s="293"/>
      <c r="D10616" s="280"/>
      <c r="E10616" s="280"/>
      <c r="F10616" s="280"/>
      <c r="G10616" s="293"/>
    </row>
    <row r="10617" spans="3:7" x14ac:dyDescent="0.2">
      <c r="C10617" s="293"/>
      <c r="D10617" s="280"/>
      <c r="E10617" s="280"/>
      <c r="F10617" s="280"/>
      <c r="G10617" s="293"/>
    </row>
    <row r="10618" spans="3:7" x14ac:dyDescent="0.2">
      <c r="C10618" s="293"/>
      <c r="D10618" s="280"/>
      <c r="E10618" s="280"/>
      <c r="F10618" s="280"/>
      <c r="G10618" s="293"/>
    </row>
    <row r="10619" spans="3:7" x14ac:dyDescent="0.2">
      <c r="C10619" s="293"/>
      <c r="D10619" s="280"/>
      <c r="E10619" s="280"/>
      <c r="F10619" s="280"/>
      <c r="G10619" s="293"/>
    </row>
    <row r="10620" spans="3:7" x14ac:dyDescent="0.2">
      <c r="C10620" s="293"/>
      <c r="D10620" s="280"/>
      <c r="E10620" s="280"/>
      <c r="F10620" s="280"/>
      <c r="G10620" s="293"/>
    </row>
    <row r="10621" spans="3:7" x14ac:dyDescent="0.2">
      <c r="C10621" s="293"/>
      <c r="D10621" s="280"/>
      <c r="E10621" s="280"/>
      <c r="F10621" s="280"/>
      <c r="G10621" s="293"/>
    </row>
    <row r="10622" spans="3:7" x14ac:dyDescent="0.2">
      <c r="C10622" s="293"/>
      <c r="D10622" s="280"/>
      <c r="E10622" s="280"/>
      <c r="F10622" s="280"/>
      <c r="G10622" s="293"/>
    </row>
    <row r="10623" spans="3:7" x14ac:dyDescent="0.2">
      <c r="C10623" s="293"/>
      <c r="D10623" s="280"/>
      <c r="E10623" s="280"/>
      <c r="F10623" s="280"/>
      <c r="G10623" s="293"/>
    </row>
    <row r="10624" spans="3:7" x14ac:dyDescent="0.2">
      <c r="C10624" s="293"/>
      <c r="D10624" s="280"/>
      <c r="E10624" s="280"/>
      <c r="F10624" s="280"/>
      <c r="G10624" s="293"/>
    </row>
    <row r="10625" spans="3:7" x14ac:dyDescent="0.2">
      <c r="C10625" s="293"/>
      <c r="D10625" s="280"/>
      <c r="E10625" s="280"/>
      <c r="F10625" s="280"/>
      <c r="G10625" s="293"/>
    </row>
    <row r="10626" spans="3:7" x14ac:dyDescent="0.2">
      <c r="C10626" s="293"/>
      <c r="D10626" s="280"/>
      <c r="E10626" s="280"/>
      <c r="F10626" s="280"/>
      <c r="G10626" s="293"/>
    </row>
    <row r="10627" spans="3:7" x14ac:dyDescent="0.2">
      <c r="C10627" s="293"/>
      <c r="D10627" s="280"/>
      <c r="E10627" s="280"/>
      <c r="F10627" s="280"/>
      <c r="G10627" s="293"/>
    </row>
    <row r="10628" spans="3:7" x14ac:dyDescent="0.2">
      <c r="C10628" s="293"/>
      <c r="D10628" s="280"/>
      <c r="E10628" s="280"/>
      <c r="F10628" s="280"/>
      <c r="G10628" s="293"/>
    </row>
    <row r="10629" spans="3:7" x14ac:dyDescent="0.2">
      <c r="C10629" s="293"/>
      <c r="D10629" s="280"/>
      <c r="E10629" s="280"/>
      <c r="F10629" s="280"/>
      <c r="G10629" s="293"/>
    </row>
    <row r="10630" spans="3:7" x14ac:dyDescent="0.2">
      <c r="C10630" s="293"/>
      <c r="D10630" s="280"/>
      <c r="E10630" s="280"/>
      <c r="F10630" s="280"/>
      <c r="G10630" s="293"/>
    </row>
    <row r="10631" spans="3:7" x14ac:dyDescent="0.2">
      <c r="C10631" s="293"/>
      <c r="D10631" s="280"/>
      <c r="E10631" s="280"/>
      <c r="F10631" s="280"/>
      <c r="G10631" s="293"/>
    </row>
    <row r="10632" spans="3:7" x14ac:dyDescent="0.2">
      <c r="C10632" s="293"/>
      <c r="D10632" s="280"/>
      <c r="E10632" s="280"/>
      <c r="F10632" s="280"/>
      <c r="G10632" s="293"/>
    </row>
    <row r="10633" spans="3:7" x14ac:dyDescent="0.2">
      <c r="C10633" s="293"/>
      <c r="D10633" s="280"/>
      <c r="E10633" s="280"/>
      <c r="F10633" s="280"/>
      <c r="G10633" s="293"/>
    </row>
    <row r="10634" spans="3:7" x14ac:dyDescent="0.2">
      <c r="C10634" s="293"/>
      <c r="D10634" s="280"/>
      <c r="E10634" s="280"/>
      <c r="F10634" s="280"/>
      <c r="G10634" s="293"/>
    </row>
    <row r="10635" spans="3:7" x14ac:dyDescent="0.2">
      <c r="C10635" s="293"/>
      <c r="D10635" s="280"/>
      <c r="E10635" s="280"/>
      <c r="F10635" s="280"/>
      <c r="G10635" s="293"/>
    </row>
    <row r="10636" spans="3:7" x14ac:dyDescent="0.2">
      <c r="C10636" s="293"/>
      <c r="D10636" s="280"/>
      <c r="E10636" s="280"/>
      <c r="F10636" s="280"/>
      <c r="G10636" s="293"/>
    </row>
    <row r="10637" spans="3:7" x14ac:dyDescent="0.2">
      <c r="C10637" s="293"/>
      <c r="D10637" s="280"/>
      <c r="E10637" s="280"/>
      <c r="F10637" s="280"/>
      <c r="G10637" s="293"/>
    </row>
    <row r="10638" spans="3:7" x14ac:dyDescent="0.2">
      <c r="C10638" s="293"/>
      <c r="D10638" s="280"/>
      <c r="E10638" s="280"/>
      <c r="F10638" s="280"/>
      <c r="G10638" s="293"/>
    </row>
    <row r="10639" spans="3:7" x14ac:dyDescent="0.2">
      <c r="C10639" s="293"/>
      <c r="D10639" s="280"/>
      <c r="E10639" s="280"/>
      <c r="F10639" s="280"/>
      <c r="G10639" s="293"/>
    </row>
    <row r="10640" spans="3:7" x14ac:dyDescent="0.2">
      <c r="C10640" s="293"/>
      <c r="D10640" s="280"/>
      <c r="E10640" s="280"/>
      <c r="F10640" s="280"/>
      <c r="G10640" s="293"/>
    </row>
    <row r="10641" spans="3:7" x14ac:dyDescent="0.2">
      <c r="C10641" s="293"/>
      <c r="D10641" s="280"/>
      <c r="E10641" s="280"/>
      <c r="F10641" s="280"/>
      <c r="G10641" s="293"/>
    </row>
    <row r="10642" spans="3:7" x14ac:dyDescent="0.2">
      <c r="C10642" s="293"/>
      <c r="D10642" s="280"/>
      <c r="E10642" s="280"/>
      <c r="F10642" s="280"/>
      <c r="G10642" s="293"/>
    </row>
    <row r="10643" spans="3:7" x14ac:dyDescent="0.2">
      <c r="C10643" s="293"/>
      <c r="D10643" s="280"/>
      <c r="E10643" s="280"/>
      <c r="F10643" s="280"/>
      <c r="G10643" s="293"/>
    </row>
    <row r="10644" spans="3:7" x14ac:dyDescent="0.2">
      <c r="C10644" s="293"/>
      <c r="D10644" s="280"/>
      <c r="E10644" s="280"/>
      <c r="F10644" s="280"/>
      <c r="G10644" s="293"/>
    </row>
    <row r="10645" spans="3:7" x14ac:dyDescent="0.2">
      <c r="C10645" s="293"/>
      <c r="D10645" s="280"/>
      <c r="E10645" s="280"/>
      <c r="F10645" s="280"/>
      <c r="G10645" s="293"/>
    </row>
    <row r="10646" spans="3:7" x14ac:dyDescent="0.2">
      <c r="C10646" s="293"/>
      <c r="D10646" s="280"/>
      <c r="E10646" s="280"/>
      <c r="F10646" s="280"/>
      <c r="G10646" s="293"/>
    </row>
    <row r="10647" spans="3:7" x14ac:dyDescent="0.2">
      <c r="C10647" s="293"/>
      <c r="D10647" s="280"/>
      <c r="E10647" s="280"/>
      <c r="F10647" s="280"/>
      <c r="G10647" s="293"/>
    </row>
    <row r="10648" spans="3:7" x14ac:dyDescent="0.2">
      <c r="C10648" s="293"/>
      <c r="D10648" s="280"/>
      <c r="E10648" s="280"/>
      <c r="F10648" s="280"/>
      <c r="G10648" s="293"/>
    </row>
    <row r="10649" spans="3:7" x14ac:dyDescent="0.2">
      <c r="C10649" s="293"/>
      <c r="D10649" s="280"/>
      <c r="E10649" s="280"/>
      <c r="F10649" s="280"/>
      <c r="G10649" s="293"/>
    </row>
    <row r="10650" spans="3:7" x14ac:dyDescent="0.2">
      <c r="C10650" s="293"/>
      <c r="D10650" s="280"/>
      <c r="E10650" s="280"/>
      <c r="F10650" s="280"/>
      <c r="G10650" s="293"/>
    </row>
    <row r="10651" spans="3:7" x14ac:dyDescent="0.2">
      <c r="C10651" s="293"/>
      <c r="D10651" s="280"/>
      <c r="E10651" s="280"/>
      <c r="F10651" s="280"/>
      <c r="G10651" s="293"/>
    </row>
    <row r="10652" spans="3:7" x14ac:dyDescent="0.2">
      <c r="C10652" s="293"/>
      <c r="D10652" s="280"/>
      <c r="E10652" s="280"/>
      <c r="F10652" s="280"/>
      <c r="G10652" s="293"/>
    </row>
    <row r="10653" spans="3:7" x14ac:dyDescent="0.2">
      <c r="C10653" s="293"/>
      <c r="D10653" s="280"/>
      <c r="E10653" s="280"/>
      <c r="F10653" s="280"/>
      <c r="G10653" s="293"/>
    </row>
    <row r="10654" spans="3:7" x14ac:dyDescent="0.2">
      <c r="C10654" s="293"/>
      <c r="D10654" s="280"/>
      <c r="E10654" s="280"/>
      <c r="F10654" s="280"/>
      <c r="G10654" s="293"/>
    </row>
    <row r="10655" spans="3:7" x14ac:dyDescent="0.2">
      <c r="C10655" s="293"/>
      <c r="D10655" s="280"/>
      <c r="E10655" s="280"/>
      <c r="F10655" s="280"/>
      <c r="G10655" s="293"/>
    </row>
    <row r="10656" spans="3:7" x14ac:dyDescent="0.2">
      <c r="C10656" s="293"/>
      <c r="D10656" s="280"/>
      <c r="E10656" s="280"/>
      <c r="F10656" s="280"/>
      <c r="G10656" s="293"/>
    </row>
    <row r="10657" spans="3:7" x14ac:dyDescent="0.2">
      <c r="C10657" s="293"/>
      <c r="D10657" s="280"/>
      <c r="E10657" s="280"/>
      <c r="F10657" s="280"/>
      <c r="G10657" s="293"/>
    </row>
    <row r="10658" spans="3:7" x14ac:dyDescent="0.2">
      <c r="C10658" s="293"/>
      <c r="D10658" s="280"/>
      <c r="E10658" s="280"/>
      <c r="F10658" s="280"/>
      <c r="G10658" s="293"/>
    </row>
    <row r="10659" spans="3:7" x14ac:dyDescent="0.2">
      <c r="C10659" s="293"/>
      <c r="D10659" s="280"/>
      <c r="E10659" s="280"/>
      <c r="F10659" s="280"/>
      <c r="G10659" s="293"/>
    </row>
    <row r="10660" spans="3:7" x14ac:dyDescent="0.2">
      <c r="C10660" s="293"/>
      <c r="D10660" s="280"/>
      <c r="E10660" s="280"/>
      <c r="F10660" s="280"/>
      <c r="G10660" s="293"/>
    </row>
    <row r="10661" spans="3:7" x14ac:dyDescent="0.2">
      <c r="C10661" s="293"/>
      <c r="D10661" s="280"/>
      <c r="E10661" s="280"/>
      <c r="F10661" s="280"/>
      <c r="G10661" s="293"/>
    </row>
    <row r="10662" spans="3:7" x14ac:dyDescent="0.2">
      <c r="C10662" s="293"/>
      <c r="D10662" s="280"/>
      <c r="E10662" s="280"/>
      <c r="F10662" s="280"/>
      <c r="G10662" s="293"/>
    </row>
    <row r="10663" spans="3:7" x14ac:dyDescent="0.2">
      <c r="C10663" s="293"/>
      <c r="D10663" s="280"/>
      <c r="E10663" s="280"/>
      <c r="F10663" s="280"/>
      <c r="G10663" s="293"/>
    </row>
    <row r="10664" spans="3:7" x14ac:dyDescent="0.2">
      <c r="C10664" s="293"/>
      <c r="D10664" s="280"/>
      <c r="E10664" s="280"/>
      <c r="F10664" s="280"/>
      <c r="G10664" s="293"/>
    </row>
    <row r="10665" spans="3:7" x14ac:dyDescent="0.2">
      <c r="C10665" s="293"/>
      <c r="D10665" s="280"/>
      <c r="E10665" s="280"/>
      <c r="F10665" s="280"/>
      <c r="G10665" s="293"/>
    </row>
    <row r="10666" spans="3:7" x14ac:dyDescent="0.2">
      <c r="C10666" s="293"/>
      <c r="D10666" s="280"/>
      <c r="E10666" s="280"/>
      <c r="F10666" s="280"/>
      <c r="G10666" s="293"/>
    </row>
    <row r="10667" spans="3:7" x14ac:dyDescent="0.2">
      <c r="C10667" s="293"/>
      <c r="D10667" s="280"/>
      <c r="E10667" s="280"/>
      <c r="F10667" s="280"/>
      <c r="G10667" s="293"/>
    </row>
    <row r="10668" spans="3:7" x14ac:dyDescent="0.2">
      <c r="C10668" s="293"/>
      <c r="D10668" s="280"/>
      <c r="E10668" s="280"/>
      <c r="F10668" s="280"/>
      <c r="G10668" s="293"/>
    </row>
    <row r="10669" spans="3:7" x14ac:dyDescent="0.2">
      <c r="C10669" s="293"/>
      <c r="D10669" s="280"/>
      <c r="E10669" s="280"/>
      <c r="F10669" s="280"/>
      <c r="G10669" s="293"/>
    </row>
    <row r="10670" spans="3:7" x14ac:dyDescent="0.2">
      <c r="C10670" s="293"/>
      <c r="D10670" s="280"/>
      <c r="E10670" s="280"/>
      <c r="F10670" s="280"/>
      <c r="G10670" s="293"/>
    </row>
    <row r="10671" spans="3:7" x14ac:dyDescent="0.2">
      <c r="C10671" s="293"/>
      <c r="D10671" s="280"/>
      <c r="E10671" s="280"/>
      <c r="F10671" s="280"/>
      <c r="G10671" s="293"/>
    </row>
    <row r="10672" spans="3:7" x14ac:dyDescent="0.2">
      <c r="C10672" s="293"/>
      <c r="D10672" s="280"/>
      <c r="E10672" s="280"/>
      <c r="F10672" s="280"/>
      <c r="G10672" s="293"/>
    </row>
    <row r="10673" spans="3:7" x14ac:dyDescent="0.2">
      <c r="C10673" s="293"/>
      <c r="D10673" s="280"/>
      <c r="E10673" s="280"/>
      <c r="F10673" s="280"/>
      <c r="G10673" s="293"/>
    </row>
    <row r="10674" spans="3:7" x14ac:dyDescent="0.2">
      <c r="C10674" s="293"/>
      <c r="D10674" s="280"/>
      <c r="E10674" s="280"/>
      <c r="F10674" s="280"/>
      <c r="G10674" s="293"/>
    </row>
    <row r="10675" spans="3:7" x14ac:dyDescent="0.2">
      <c r="C10675" s="293"/>
      <c r="D10675" s="280"/>
      <c r="E10675" s="280"/>
      <c r="F10675" s="280"/>
      <c r="G10675" s="293"/>
    </row>
    <row r="10676" spans="3:7" x14ac:dyDescent="0.2">
      <c r="C10676" s="293"/>
      <c r="D10676" s="280"/>
      <c r="E10676" s="280"/>
      <c r="F10676" s="280"/>
      <c r="G10676" s="293"/>
    </row>
    <row r="10677" spans="3:7" x14ac:dyDescent="0.2">
      <c r="C10677" s="293"/>
      <c r="D10677" s="280"/>
      <c r="E10677" s="280"/>
      <c r="F10677" s="280"/>
      <c r="G10677" s="293"/>
    </row>
    <row r="10678" spans="3:7" x14ac:dyDescent="0.2">
      <c r="C10678" s="293"/>
      <c r="D10678" s="280"/>
      <c r="E10678" s="280"/>
      <c r="F10678" s="280"/>
      <c r="G10678" s="293"/>
    </row>
    <row r="10679" spans="3:7" x14ac:dyDescent="0.2">
      <c r="C10679" s="293"/>
      <c r="D10679" s="280"/>
      <c r="E10679" s="280"/>
      <c r="F10679" s="280"/>
      <c r="G10679" s="293"/>
    </row>
    <row r="10680" spans="3:7" x14ac:dyDescent="0.2">
      <c r="C10680" s="293"/>
      <c r="D10680" s="280"/>
      <c r="E10680" s="280"/>
      <c r="F10680" s="280"/>
      <c r="G10680" s="293"/>
    </row>
    <row r="10681" spans="3:7" x14ac:dyDescent="0.2">
      <c r="C10681" s="293"/>
      <c r="D10681" s="280"/>
      <c r="E10681" s="280"/>
      <c r="F10681" s="280"/>
      <c r="G10681" s="293"/>
    </row>
    <row r="10682" spans="3:7" x14ac:dyDescent="0.2">
      <c r="C10682" s="293"/>
      <c r="D10682" s="280"/>
      <c r="E10682" s="280"/>
      <c r="F10682" s="280"/>
      <c r="G10682" s="293"/>
    </row>
    <row r="10683" spans="3:7" x14ac:dyDescent="0.2">
      <c r="C10683" s="293"/>
      <c r="D10683" s="280"/>
      <c r="E10683" s="280"/>
      <c r="F10683" s="280"/>
      <c r="G10683" s="293"/>
    </row>
    <row r="10684" spans="3:7" x14ac:dyDescent="0.2">
      <c r="C10684" s="293"/>
      <c r="D10684" s="280"/>
      <c r="E10684" s="280"/>
      <c r="F10684" s="280"/>
      <c r="G10684" s="293"/>
    </row>
    <row r="10685" spans="3:7" x14ac:dyDescent="0.2">
      <c r="C10685" s="293"/>
      <c r="D10685" s="280"/>
      <c r="E10685" s="280"/>
      <c r="F10685" s="280"/>
      <c r="G10685" s="293"/>
    </row>
    <row r="10686" spans="3:7" x14ac:dyDescent="0.2">
      <c r="C10686" s="293"/>
      <c r="D10686" s="280"/>
      <c r="E10686" s="280"/>
      <c r="F10686" s="280"/>
      <c r="G10686" s="293"/>
    </row>
    <row r="10687" spans="3:7" x14ac:dyDescent="0.2">
      <c r="C10687" s="293"/>
      <c r="D10687" s="280"/>
      <c r="E10687" s="280"/>
      <c r="F10687" s="280"/>
      <c r="G10687" s="293"/>
    </row>
    <row r="10688" spans="3:7" x14ac:dyDescent="0.2">
      <c r="C10688" s="293"/>
      <c r="D10688" s="280"/>
      <c r="E10688" s="280"/>
      <c r="F10688" s="280"/>
      <c r="G10688" s="293"/>
    </row>
    <row r="10689" spans="3:7" x14ac:dyDescent="0.2">
      <c r="C10689" s="293"/>
      <c r="D10689" s="280"/>
      <c r="E10689" s="280"/>
      <c r="F10689" s="280"/>
      <c r="G10689" s="293"/>
    </row>
    <row r="10690" spans="3:7" x14ac:dyDescent="0.2">
      <c r="C10690" s="293"/>
      <c r="D10690" s="280"/>
      <c r="E10690" s="280"/>
      <c r="F10690" s="280"/>
      <c r="G10690" s="293"/>
    </row>
    <row r="10691" spans="3:7" x14ac:dyDescent="0.2">
      <c r="C10691" s="293"/>
      <c r="D10691" s="280"/>
      <c r="E10691" s="280"/>
      <c r="F10691" s="280"/>
      <c r="G10691" s="293"/>
    </row>
    <row r="10692" spans="3:7" x14ac:dyDescent="0.2">
      <c r="C10692" s="293"/>
      <c r="D10692" s="280"/>
      <c r="E10692" s="280"/>
      <c r="F10692" s="280"/>
      <c r="G10692" s="293"/>
    </row>
    <row r="10693" spans="3:7" x14ac:dyDescent="0.2">
      <c r="C10693" s="293"/>
      <c r="D10693" s="280"/>
      <c r="E10693" s="280"/>
      <c r="F10693" s="280"/>
      <c r="G10693" s="293"/>
    </row>
    <row r="10694" spans="3:7" x14ac:dyDescent="0.2">
      <c r="C10694" s="293"/>
      <c r="D10694" s="280"/>
      <c r="E10694" s="280"/>
      <c r="F10694" s="280"/>
      <c r="G10694" s="293"/>
    </row>
    <row r="10695" spans="3:7" x14ac:dyDescent="0.2">
      <c r="C10695" s="293"/>
      <c r="D10695" s="280"/>
      <c r="E10695" s="280"/>
      <c r="F10695" s="280"/>
      <c r="G10695" s="293"/>
    </row>
    <row r="10696" spans="3:7" x14ac:dyDescent="0.2">
      <c r="C10696" s="293"/>
      <c r="D10696" s="280"/>
      <c r="E10696" s="280"/>
      <c r="F10696" s="280"/>
      <c r="G10696" s="293"/>
    </row>
    <row r="10697" spans="3:7" x14ac:dyDescent="0.2">
      <c r="C10697" s="293"/>
      <c r="D10697" s="280"/>
      <c r="E10697" s="280"/>
      <c r="F10697" s="280"/>
      <c r="G10697" s="293"/>
    </row>
    <row r="10698" spans="3:7" x14ac:dyDescent="0.2">
      <c r="C10698" s="293"/>
      <c r="D10698" s="280"/>
      <c r="E10698" s="280"/>
      <c r="F10698" s="280"/>
      <c r="G10698" s="293"/>
    </row>
    <row r="10699" spans="3:7" x14ac:dyDescent="0.2">
      <c r="C10699" s="293"/>
      <c r="D10699" s="280"/>
      <c r="E10699" s="280"/>
      <c r="F10699" s="280"/>
      <c r="G10699" s="293"/>
    </row>
    <row r="10700" spans="3:7" x14ac:dyDescent="0.2">
      <c r="C10700" s="293"/>
      <c r="D10700" s="280"/>
      <c r="E10700" s="280"/>
      <c r="F10700" s="280"/>
      <c r="G10700" s="293"/>
    </row>
    <row r="10701" spans="3:7" x14ac:dyDescent="0.2">
      <c r="C10701" s="293"/>
      <c r="D10701" s="280"/>
      <c r="E10701" s="280"/>
      <c r="F10701" s="280"/>
      <c r="G10701" s="293"/>
    </row>
    <row r="10702" spans="3:7" x14ac:dyDescent="0.2">
      <c r="C10702" s="293"/>
      <c r="D10702" s="280"/>
      <c r="E10702" s="280"/>
      <c r="F10702" s="280"/>
      <c r="G10702" s="293"/>
    </row>
    <row r="10703" spans="3:7" x14ac:dyDescent="0.2">
      <c r="C10703" s="293"/>
      <c r="D10703" s="280"/>
      <c r="E10703" s="280"/>
      <c r="F10703" s="280"/>
      <c r="G10703" s="293"/>
    </row>
    <row r="10704" spans="3:7" x14ac:dyDescent="0.2">
      <c r="C10704" s="293"/>
      <c r="D10704" s="280"/>
      <c r="E10704" s="280"/>
      <c r="F10704" s="280"/>
      <c r="G10704" s="293"/>
    </row>
    <row r="10705" spans="3:7" x14ac:dyDescent="0.2">
      <c r="C10705" s="293"/>
      <c r="D10705" s="280"/>
      <c r="E10705" s="280"/>
      <c r="F10705" s="280"/>
      <c r="G10705" s="293"/>
    </row>
    <row r="10706" spans="3:7" x14ac:dyDescent="0.2">
      <c r="C10706" s="293"/>
      <c r="D10706" s="280"/>
      <c r="E10706" s="280"/>
      <c r="F10706" s="280"/>
      <c r="G10706" s="293"/>
    </row>
    <row r="10707" spans="3:7" x14ac:dyDescent="0.2">
      <c r="C10707" s="293"/>
      <c r="D10707" s="280"/>
      <c r="E10707" s="280"/>
      <c r="F10707" s="280"/>
      <c r="G10707" s="293"/>
    </row>
    <row r="10708" spans="3:7" x14ac:dyDescent="0.2">
      <c r="C10708" s="293"/>
      <c r="D10708" s="280"/>
      <c r="E10708" s="280"/>
      <c r="F10708" s="280"/>
      <c r="G10708" s="293"/>
    </row>
    <row r="10709" spans="3:7" x14ac:dyDescent="0.2">
      <c r="C10709" s="293"/>
      <c r="D10709" s="280"/>
      <c r="E10709" s="280"/>
      <c r="F10709" s="280"/>
      <c r="G10709" s="293"/>
    </row>
    <row r="10710" spans="3:7" x14ac:dyDescent="0.2">
      <c r="C10710" s="293"/>
      <c r="D10710" s="280"/>
      <c r="E10710" s="280"/>
      <c r="F10710" s="280"/>
      <c r="G10710" s="293"/>
    </row>
    <row r="10711" spans="3:7" x14ac:dyDescent="0.2">
      <c r="C10711" s="293"/>
      <c r="D10711" s="280"/>
      <c r="E10711" s="280"/>
      <c r="F10711" s="280"/>
      <c r="G10711" s="293"/>
    </row>
    <row r="10712" spans="3:7" x14ac:dyDescent="0.2">
      <c r="C10712" s="293"/>
      <c r="D10712" s="280"/>
      <c r="E10712" s="280"/>
      <c r="F10712" s="280"/>
      <c r="G10712" s="293"/>
    </row>
    <row r="10713" spans="3:7" x14ac:dyDescent="0.2">
      <c r="C10713" s="293"/>
      <c r="D10713" s="280"/>
      <c r="E10713" s="280"/>
      <c r="F10713" s="280"/>
      <c r="G10713" s="293"/>
    </row>
    <row r="10714" spans="3:7" x14ac:dyDescent="0.2">
      <c r="C10714" s="293"/>
      <c r="D10714" s="280"/>
      <c r="E10714" s="280"/>
      <c r="F10714" s="280"/>
      <c r="G10714" s="293"/>
    </row>
    <row r="10715" spans="3:7" x14ac:dyDescent="0.2">
      <c r="C10715" s="293"/>
      <c r="D10715" s="280"/>
      <c r="E10715" s="280"/>
      <c r="F10715" s="280"/>
      <c r="G10715" s="293"/>
    </row>
    <row r="10716" spans="3:7" x14ac:dyDescent="0.2">
      <c r="C10716" s="293"/>
      <c r="D10716" s="280"/>
      <c r="E10716" s="280"/>
      <c r="F10716" s="280"/>
      <c r="G10716" s="293"/>
    </row>
    <row r="10717" spans="3:7" x14ac:dyDescent="0.2">
      <c r="C10717" s="293"/>
      <c r="D10717" s="280"/>
      <c r="E10717" s="280"/>
      <c r="F10717" s="280"/>
      <c r="G10717" s="293"/>
    </row>
    <row r="10718" spans="3:7" x14ac:dyDescent="0.2">
      <c r="C10718" s="293"/>
      <c r="D10718" s="280"/>
      <c r="E10718" s="280"/>
      <c r="F10718" s="280"/>
      <c r="G10718" s="293"/>
    </row>
    <row r="10719" spans="3:7" x14ac:dyDescent="0.2">
      <c r="C10719" s="293"/>
      <c r="D10719" s="280"/>
      <c r="E10719" s="280"/>
      <c r="F10719" s="280"/>
      <c r="G10719" s="293"/>
    </row>
    <row r="10720" spans="3:7" x14ac:dyDescent="0.2">
      <c r="C10720" s="293"/>
      <c r="D10720" s="280"/>
      <c r="E10720" s="280"/>
      <c r="F10720" s="280"/>
      <c r="G10720" s="293"/>
    </row>
    <row r="10721" spans="3:7" x14ac:dyDescent="0.2">
      <c r="C10721" s="293"/>
      <c r="D10721" s="280"/>
      <c r="E10721" s="280"/>
      <c r="F10721" s="280"/>
      <c r="G10721" s="293"/>
    </row>
    <row r="10722" spans="3:7" x14ac:dyDescent="0.2">
      <c r="C10722" s="293"/>
      <c r="D10722" s="280"/>
      <c r="E10722" s="280"/>
      <c r="F10722" s="280"/>
      <c r="G10722" s="293"/>
    </row>
    <row r="10723" spans="3:7" x14ac:dyDescent="0.2">
      <c r="C10723" s="293"/>
      <c r="D10723" s="280"/>
      <c r="E10723" s="280"/>
      <c r="F10723" s="280"/>
      <c r="G10723" s="293"/>
    </row>
    <row r="10724" spans="3:7" x14ac:dyDescent="0.2">
      <c r="C10724" s="293"/>
      <c r="D10724" s="280"/>
      <c r="E10724" s="280"/>
      <c r="F10724" s="280"/>
      <c r="G10724" s="293"/>
    </row>
    <row r="10725" spans="3:7" x14ac:dyDescent="0.2">
      <c r="C10725" s="293"/>
      <c r="D10725" s="280"/>
      <c r="E10725" s="280"/>
      <c r="F10725" s="280"/>
      <c r="G10725" s="293"/>
    </row>
    <row r="10726" spans="3:7" x14ac:dyDescent="0.2">
      <c r="C10726" s="293"/>
      <c r="D10726" s="280"/>
      <c r="E10726" s="280"/>
      <c r="F10726" s="280"/>
      <c r="G10726" s="293"/>
    </row>
    <row r="10727" spans="3:7" x14ac:dyDescent="0.2">
      <c r="C10727" s="293"/>
      <c r="D10727" s="280"/>
      <c r="E10727" s="280"/>
      <c r="F10727" s="280"/>
      <c r="G10727" s="293"/>
    </row>
    <row r="10728" spans="3:7" x14ac:dyDescent="0.2">
      <c r="C10728" s="293"/>
      <c r="D10728" s="280"/>
      <c r="E10728" s="280"/>
      <c r="F10728" s="280"/>
      <c r="G10728" s="293"/>
    </row>
    <row r="10729" spans="3:7" x14ac:dyDescent="0.2">
      <c r="C10729" s="293"/>
      <c r="D10729" s="280"/>
      <c r="E10729" s="280"/>
      <c r="F10729" s="280"/>
      <c r="G10729" s="293"/>
    </row>
    <row r="10730" spans="3:7" x14ac:dyDescent="0.2">
      <c r="C10730" s="293"/>
      <c r="D10730" s="280"/>
      <c r="E10730" s="280"/>
      <c r="F10730" s="280"/>
      <c r="G10730" s="293"/>
    </row>
    <row r="10731" spans="3:7" x14ac:dyDescent="0.2">
      <c r="C10731" s="293"/>
      <c r="D10731" s="280"/>
      <c r="E10731" s="280"/>
      <c r="F10731" s="280"/>
      <c r="G10731" s="293"/>
    </row>
    <row r="10732" spans="3:7" x14ac:dyDescent="0.2">
      <c r="C10732" s="293"/>
      <c r="D10732" s="280"/>
      <c r="E10732" s="280"/>
      <c r="F10732" s="280"/>
      <c r="G10732" s="293"/>
    </row>
    <row r="10733" spans="3:7" x14ac:dyDescent="0.2">
      <c r="C10733" s="293"/>
      <c r="D10733" s="280"/>
      <c r="E10733" s="280"/>
      <c r="F10733" s="280"/>
      <c r="G10733" s="293"/>
    </row>
    <row r="10734" spans="3:7" x14ac:dyDescent="0.2">
      <c r="C10734" s="293"/>
      <c r="D10734" s="280"/>
      <c r="E10734" s="280"/>
      <c r="F10734" s="280"/>
      <c r="G10734" s="293"/>
    </row>
    <row r="10735" spans="3:7" x14ac:dyDescent="0.2">
      <c r="C10735" s="293"/>
      <c r="D10735" s="280"/>
      <c r="E10735" s="280"/>
      <c r="F10735" s="280"/>
      <c r="G10735" s="293"/>
    </row>
    <row r="10736" spans="3:7" x14ac:dyDescent="0.2">
      <c r="C10736" s="293"/>
      <c r="D10736" s="280"/>
      <c r="E10736" s="280"/>
      <c r="F10736" s="280"/>
      <c r="G10736" s="293"/>
    </row>
    <row r="10737" spans="3:7" x14ac:dyDescent="0.2">
      <c r="C10737" s="293"/>
      <c r="D10737" s="280"/>
      <c r="E10737" s="280"/>
      <c r="F10737" s="280"/>
      <c r="G10737" s="293"/>
    </row>
    <row r="10738" spans="3:7" x14ac:dyDescent="0.2">
      <c r="C10738" s="293"/>
      <c r="D10738" s="280"/>
      <c r="E10738" s="280"/>
      <c r="F10738" s="280"/>
      <c r="G10738" s="293"/>
    </row>
    <row r="10739" spans="3:7" x14ac:dyDescent="0.2">
      <c r="C10739" s="293"/>
      <c r="D10739" s="280"/>
      <c r="E10739" s="280"/>
      <c r="F10739" s="280"/>
      <c r="G10739" s="293"/>
    </row>
    <row r="10740" spans="3:7" x14ac:dyDescent="0.2">
      <c r="C10740" s="293"/>
      <c r="D10740" s="280"/>
      <c r="E10740" s="280"/>
      <c r="F10740" s="280"/>
      <c r="G10740" s="293"/>
    </row>
    <row r="10741" spans="3:7" x14ac:dyDescent="0.2">
      <c r="C10741" s="293"/>
      <c r="D10741" s="280"/>
      <c r="E10741" s="280"/>
      <c r="F10741" s="280"/>
      <c r="G10741" s="293"/>
    </row>
    <row r="10742" spans="3:7" x14ac:dyDescent="0.2">
      <c r="C10742" s="293"/>
      <c r="D10742" s="280"/>
      <c r="E10742" s="280"/>
      <c r="F10742" s="280"/>
      <c r="G10742" s="293"/>
    </row>
    <row r="10743" spans="3:7" x14ac:dyDescent="0.2">
      <c r="C10743" s="293"/>
      <c r="D10743" s="280"/>
      <c r="E10743" s="280"/>
      <c r="F10743" s="280"/>
      <c r="G10743" s="293"/>
    </row>
    <row r="10744" spans="3:7" x14ac:dyDescent="0.2">
      <c r="C10744" s="293"/>
      <c r="D10744" s="280"/>
      <c r="E10744" s="280"/>
      <c r="F10744" s="280"/>
      <c r="G10744" s="293"/>
    </row>
    <row r="10745" spans="3:7" x14ac:dyDescent="0.2">
      <c r="C10745" s="293"/>
      <c r="D10745" s="280"/>
      <c r="E10745" s="280"/>
      <c r="F10745" s="280"/>
      <c r="G10745" s="293"/>
    </row>
    <row r="10746" spans="3:7" x14ac:dyDescent="0.2">
      <c r="C10746" s="293"/>
      <c r="D10746" s="280"/>
      <c r="E10746" s="280"/>
      <c r="F10746" s="280"/>
      <c r="G10746" s="293"/>
    </row>
    <row r="10747" spans="3:7" x14ac:dyDescent="0.2">
      <c r="C10747" s="293"/>
      <c r="D10747" s="280"/>
      <c r="E10747" s="280"/>
      <c r="F10747" s="280"/>
      <c r="G10747" s="293"/>
    </row>
    <row r="10748" spans="3:7" x14ac:dyDescent="0.2">
      <c r="C10748" s="293"/>
      <c r="D10748" s="280"/>
      <c r="E10748" s="280"/>
      <c r="F10748" s="280"/>
      <c r="G10748" s="293"/>
    </row>
    <row r="10749" spans="3:7" x14ac:dyDescent="0.2">
      <c r="C10749" s="293"/>
      <c r="D10749" s="280"/>
      <c r="E10749" s="280"/>
      <c r="F10749" s="280"/>
      <c r="G10749" s="293"/>
    </row>
    <row r="10750" spans="3:7" x14ac:dyDescent="0.2">
      <c r="C10750" s="293"/>
      <c r="D10750" s="280"/>
      <c r="E10750" s="280"/>
      <c r="F10750" s="280"/>
      <c r="G10750" s="293"/>
    </row>
    <row r="10751" spans="3:7" x14ac:dyDescent="0.2">
      <c r="C10751" s="293"/>
      <c r="D10751" s="280"/>
      <c r="E10751" s="280"/>
      <c r="F10751" s="280"/>
      <c r="G10751" s="293"/>
    </row>
    <row r="10752" spans="3:7" x14ac:dyDescent="0.2">
      <c r="C10752" s="293"/>
      <c r="D10752" s="280"/>
      <c r="E10752" s="280"/>
      <c r="F10752" s="280"/>
      <c r="G10752" s="293"/>
    </row>
    <row r="10753" spans="3:7" x14ac:dyDescent="0.2">
      <c r="C10753" s="293"/>
      <c r="D10753" s="280"/>
      <c r="E10753" s="280"/>
      <c r="F10753" s="280"/>
      <c r="G10753" s="293"/>
    </row>
    <row r="10754" spans="3:7" x14ac:dyDescent="0.2">
      <c r="C10754" s="293"/>
      <c r="D10754" s="280"/>
      <c r="E10754" s="280"/>
      <c r="F10754" s="280"/>
      <c r="G10754" s="293"/>
    </row>
    <row r="10755" spans="3:7" x14ac:dyDescent="0.2">
      <c r="C10755" s="293"/>
      <c r="D10755" s="280"/>
      <c r="E10755" s="280"/>
      <c r="F10755" s="280"/>
      <c r="G10755" s="293"/>
    </row>
    <row r="10756" spans="3:7" x14ac:dyDescent="0.2">
      <c r="C10756" s="293"/>
      <c r="D10756" s="280"/>
      <c r="E10756" s="280"/>
      <c r="F10756" s="280"/>
      <c r="G10756" s="293"/>
    </row>
    <row r="10757" spans="3:7" x14ac:dyDescent="0.2">
      <c r="C10757" s="293"/>
      <c r="D10757" s="280"/>
      <c r="E10757" s="280"/>
      <c r="F10757" s="280"/>
      <c r="G10757" s="293"/>
    </row>
    <row r="10758" spans="3:7" x14ac:dyDescent="0.2">
      <c r="C10758" s="293"/>
      <c r="D10758" s="280"/>
      <c r="E10758" s="280"/>
      <c r="F10758" s="280"/>
      <c r="G10758" s="293"/>
    </row>
    <row r="10759" spans="3:7" x14ac:dyDescent="0.2">
      <c r="C10759" s="293"/>
      <c r="D10759" s="280"/>
      <c r="E10759" s="280"/>
      <c r="F10759" s="280"/>
      <c r="G10759" s="293"/>
    </row>
    <row r="10760" spans="3:7" x14ac:dyDescent="0.2">
      <c r="C10760" s="293"/>
      <c r="D10760" s="280"/>
      <c r="E10760" s="280"/>
      <c r="F10760" s="280"/>
      <c r="G10760" s="293"/>
    </row>
    <row r="10761" spans="3:7" x14ac:dyDescent="0.2">
      <c r="C10761" s="293"/>
      <c r="D10761" s="280"/>
      <c r="E10761" s="280"/>
      <c r="F10761" s="280"/>
      <c r="G10761" s="293"/>
    </row>
    <row r="10762" spans="3:7" x14ac:dyDescent="0.2">
      <c r="C10762" s="293"/>
      <c r="D10762" s="280"/>
      <c r="E10762" s="280"/>
      <c r="F10762" s="280"/>
      <c r="G10762" s="293"/>
    </row>
    <row r="10763" spans="3:7" x14ac:dyDescent="0.2">
      <c r="C10763" s="293"/>
      <c r="D10763" s="280"/>
      <c r="E10763" s="280"/>
      <c r="F10763" s="280"/>
      <c r="G10763" s="293"/>
    </row>
    <row r="10764" spans="3:7" x14ac:dyDescent="0.2">
      <c r="C10764" s="293"/>
      <c r="D10764" s="280"/>
      <c r="E10764" s="280"/>
      <c r="F10764" s="280"/>
      <c r="G10764" s="293"/>
    </row>
    <row r="10765" spans="3:7" x14ac:dyDescent="0.2">
      <c r="C10765" s="293"/>
      <c r="D10765" s="280"/>
      <c r="E10765" s="280"/>
      <c r="F10765" s="280"/>
      <c r="G10765" s="293"/>
    </row>
    <row r="10766" spans="3:7" x14ac:dyDescent="0.2">
      <c r="C10766" s="293"/>
      <c r="D10766" s="280"/>
      <c r="E10766" s="280"/>
      <c r="F10766" s="280"/>
      <c r="G10766" s="293"/>
    </row>
    <row r="10767" spans="3:7" x14ac:dyDescent="0.2">
      <c r="C10767" s="293"/>
      <c r="D10767" s="280"/>
      <c r="E10767" s="280"/>
      <c r="F10767" s="280"/>
      <c r="G10767" s="293"/>
    </row>
    <row r="10768" spans="3:7" x14ac:dyDescent="0.2">
      <c r="C10768" s="293"/>
      <c r="D10768" s="280"/>
      <c r="E10768" s="280"/>
      <c r="F10768" s="280"/>
      <c r="G10768" s="293"/>
    </row>
    <row r="10769" spans="3:7" x14ac:dyDescent="0.2">
      <c r="C10769" s="293"/>
      <c r="D10769" s="280"/>
      <c r="E10769" s="280"/>
      <c r="F10769" s="280"/>
      <c r="G10769" s="293"/>
    </row>
    <row r="10770" spans="3:7" x14ac:dyDescent="0.2">
      <c r="C10770" s="293"/>
      <c r="D10770" s="280"/>
      <c r="E10770" s="280"/>
      <c r="F10770" s="280"/>
      <c r="G10770" s="293"/>
    </row>
    <row r="10771" spans="3:7" x14ac:dyDescent="0.2">
      <c r="C10771" s="293"/>
      <c r="D10771" s="280"/>
      <c r="E10771" s="280"/>
      <c r="F10771" s="280"/>
      <c r="G10771" s="293"/>
    </row>
    <row r="10772" spans="3:7" x14ac:dyDescent="0.2">
      <c r="C10772" s="293"/>
      <c r="D10772" s="280"/>
      <c r="E10772" s="280"/>
      <c r="F10772" s="280"/>
      <c r="G10772" s="293"/>
    </row>
    <row r="10773" spans="3:7" x14ac:dyDescent="0.2">
      <c r="C10773" s="293"/>
      <c r="D10773" s="280"/>
      <c r="E10773" s="280"/>
      <c r="F10773" s="280"/>
      <c r="G10773" s="293"/>
    </row>
    <row r="10774" spans="3:7" x14ac:dyDescent="0.2">
      <c r="C10774" s="293"/>
      <c r="D10774" s="280"/>
      <c r="E10774" s="280"/>
      <c r="F10774" s="280"/>
      <c r="G10774" s="293"/>
    </row>
    <row r="10775" spans="3:7" x14ac:dyDescent="0.2">
      <c r="C10775" s="293"/>
      <c r="D10775" s="280"/>
      <c r="E10775" s="280"/>
      <c r="F10775" s="280"/>
      <c r="G10775" s="293"/>
    </row>
    <row r="10776" spans="3:7" x14ac:dyDescent="0.2">
      <c r="C10776" s="293"/>
      <c r="D10776" s="280"/>
      <c r="E10776" s="280"/>
      <c r="F10776" s="280"/>
      <c r="G10776" s="293"/>
    </row>
    <row r="10777" spans="3:7" x14ac:dyDescent="0.2">
      <c r="C10777" s="293"/>
      <c r="D10777" s="280"/>
      <c r="E10777" s="280"/>
      <c r="F10777" s="280"/>
      <c r="G10777" s="293"/>
    </row>
    <row r="10778" spans="3:7" x14ac:dyDescent="0.2">
      <c r="C10778" s="293"/>
      <c r="D10778" s="280"/>
      <c r="E10778" s="280"/>
      <c r="F10778" s="280"/>
      <c r="G10778" s="293"/>
    </row>
    <row r="10779" spans="3:7" x14ac:dyDescent="0.2">
      <c r="C10779" s="293"/>
      <c r="D10779" s="280"/>
      <c r="E10779" s="280"/>
      <c r="F10779" s="280"/>
      <c r="G10779" s="293"/>
    </row>
    <row r="10780" spans="3:7" x14ac:dyDescent="0.2">
      <c r="C10780" s="293"/>
      <c r="D10780" s="280"/>
      <c r="E10780" s="280"/>
      <c r="F10780" s="280"/>
      <c r="G10780" s="293"/>
    </row>
    <row r="10781" spans="3:7" x14ac:dyDescent="0.2">
      <c r="C10781" s="293"/>
      <c r="D10781" s="280"/>
      <c r="E10781" s="280"/>
      <c r="F10781" s="280"/>
      <c r="G10781" s="293"/>
    </row>
    <row r="10782" spans="3:7" x14ac:dyDescent="0.2">
      <c r="C10782" s="293"/>
      <c r="D10782" s="280"/>
      <c r="E10782" s="280"/>
      <c r="F10782" s="280"/>
      <c r="G10782" s="293"/>
    </row>
    <row r="10783" spans="3:7" x14ac:dyDescent="0.2">
      <c r="C10783" s="293"/>
      <c r="D10783" s="280"/>
      <c r="E10783" s="280"/>
      <c r="F10783" s="280"/>
      <c r="G10783" s="293"/>
    </row>
    <row r="10784" spans="3:7" x14ac:dyDescent="0.2">
      <c r="C10784" s="293"/>
      <c r="D10784" s="280"/>
      <c r="E10784" s="280"/>
      <c r="F10784" s="280"/>
      <c r="G10784" s="293"/>
    </row>
    <row r="10785" spans="3:7" x14ac:dyDescent="0.2">
      <c r="C10785" s="293"/>
      <c r="D10785" s="280"/>
      <c r="E10785" s="280"/>
      <c r="F10785" s="280"/>
      <c r="G10785" s="293"/>
    </row>
    <row r="10786" spans="3:7" x14ac:dyDescent="0.2">
      <c r="C10786" s="293"/>
      <c r="D10786" s="280"/>
      <c r="E10786" s="280"/>
      <c r="F10786" s="280"/>
      <c r="G10786" s="293"/>
    </row>
    <row r="10787" spans="3:7" x14ac:dyDescent="0.2">
      <c r="C10787" s="293"/>
      <c r="D10787" s="280"/>
      <c r="E10787" s="280"/>
      <c r="F10787" s="280"/>
      <c r="G10787" s="293"/>
    </row>
    <row r="10788" spans="3:7" x14ac:dyDescent="0.2">
      <c r="C10788" s="293"/>
      <c r="D10788" s="280"/>
      <c r="E10788" s="280"/>
      <c r="F10788" s="280"/>
      <c r="G10788" s="293"/>
    </row>
    <row r="10789" spans="3:7" x14ac:dyDescent="0.2">
      <c r="C10789" s="293"/>
      <c r="D10789" s="280"/>
      <c r="E10789" s="280"/>
      <c r="F10789" s="280"/>
      <c r="G10789" s="293"/>
    </row>
    <row r="10790" spans="3:7" x14ac:dyDescent="0.2">
      <c r="C10790" s="293"/>
      <c r="D10790" s="280"/>
      <c r="E10790" s="280"/>
      <c r="F10790" s="280"/>
      <c r="G10790" s="293"/>
    </row>
    <row r="10791" spans="3:7" x14ac:dyDescent="0.2">
      <c r="C10791" s="293"/>
      <c r="D10791" s="280"/>
      <c r="E10791" s="280"/>
      <c r="F10791" s="280"/>
      <c r="G10791" s="293"/>
    </row>
    <row r="10792" spans="3:7" x14ac:dyDescent="0.2">
      <c r="C10792" s="293"/>
      <c r="D10792" s="280"/>
      <c r="E10792" s="280"/>
      <c r="F10792" s="280"/>
      <c r="G10792" s="293"/>
    </row>
    <row r="10793" spans="3:7" x14ac:dyDescent="0.2">
      <c r="C10793" s="293"/>
      <c r="D10793" s="280"/>
      <c r="E10793" s="280"/>
      <c r="F10793" s="280"/>
      <c r="G10793" s="293"/>
    </row>
    <row r="10794" spans="3:7" x14ac:dyDescent="0.2">
      <c r="C10794" s="293"/>
      <c r="D10794" s="280"/>
      <c r="E10794" s="280"/>
      <c r="F10794" s="280"/>
      <c r="G10794" s="293"/>
    </row>
    <row r="10795" spans="3:7" x14ac:dyDescent="0.2">
      <c r="C10795" s="293"/>
      <c r="D10795" s="280"/>
      <c r="E10795" s="280"/>
      <c r="F10795" s="280"/>
      <c r="G10795" s="293"/>
    </row>
    <row r="10796" spans="3:7" x14ac:dyDescent="0.2">
      <c r="C10796" s="293"/>
      <c r="D10796" s="280"/>
      <c r="E10796" s="280"/>
      <c r="F10796" s="280"/>
      <c r="G10796" s="293"/>
    </row>
    <row r="10797" spans="3:7" x14ac:dyDescent="0.2">
      <c r="C10797" s="293"/>
      <c r="D10797" s="280"/>
      <c r="E10797" s="280"/>
      <c r="F10797" s="280"/>
      <c r="G10797" s="293"/>
    </row>
    <row r="10798" spans="3:7" x14ac:dyDescent="0.2">
      <c r="C10798" s="293"/>
      <c r="D10798" s="280"/>
      <c r="E10798" s="280"/>
      <c r="F10798" s="280"/>
      <c r="G10798" s="293"/>
    </row>
    <row r="10799" spans="3:7" x14ac:dyDescent="0.2">
      <c r="C10799" s="293"/>
      <c r="D10799" s="280"/>
      <c r="E10799" s="280"/>
      <c r="F10799" s="280"/>
      <c r="G10799" s="293"/>
    </row>
    <row r="10800" spans="3:7" x14ac:dyDescent="0.2">
      <c r="C10800" s="293"/>
      <c r="D10800" s="280"/>
      <c r="E10800" s="280"/>
      <c r="F10800" s="280"/>
      <c r="G10800" s="293"/>
    </row>
    <row r="10801" spans="3:7" x14ac:dyDescent="0.2">
      <c r="C10801" s="293"/>
      <c r="D10801" s="280"/>
      <c r="E10801" s="280"/>
      <c r="F10801" s="280"/>
      <c r="G10801" s="293"/>
    </row>
    <row r="10802" spans="3:7" x14ac:dyDescent="0.2">
      <c r="C10802" s="293"/>
      <c r="D10802" s="280"/>
      <c r="E10802" s="280"/>
      <c r="F10802" s="280"/>
      <c r="G10802" s="293"/>
    </row>
    <row r="10803" spans="3:7" x14ac:dyDescent="0.2">
      <c r="C10803" s="293"/>
      <c r="D10803" s="280"/>
      <c r="E10803" s="280"/>
      <c r="F10803" s="280"/>
      <c r="G10803" s="293"/>
    </row>
    <row r="10804" spans="3:7" x14ac:dyDescent="0.2">
      <c r="C10804" s="293"/>
      <c r="D10804" s="280"/>
      <c r="E10804" s="280"/>
      <c r="F10804" s="280"/>
      <c r="G10804" s="293"/>
    </row>
    <row r="10805" spans="3:7" x14ac:dyDescent="0.2">
      <c r="C10805" s="293"/>
      <c r="D10805" s="280"/>
      <c r="E10805" s="280"/>
      <c r="F10805" s="280"/>
      <c r="G10805" s="293"/>
    </row>
    <row r="10806" spans="3:7" x14ac:dyDescent="0.2">
      <c r="C10806" s="293"/>
      <c r="D10806" s="280"/>
      <c r="E10806" s="280"/>
      <c r="F10806" s="280"/>
      <c r="G10806" s="293"/>
    </row>
    <row r="10807" spans="3:7" x14ac:dyDescent="0.2">
      <c r="C10807" s="293"/>
      <c r="D10807" s="280"/>
      <c r="E10807" s="280"/>
      <c r="F10807" s="280"/>
      <c r="G10807" s="293"/>
    </row>
    <row r="10808" spans="3:7" x14ac:dyDescent="0.2">
      <c r="C10808" s="293"/>
      <c r="D10808" s="280"/>
      <c r="E10808" s="280"/>
      <c r="F10808" s="280"/>
      <c r="G10808" s="293"/>
    </row>
    <row r="10809" spans="3:7" x14ac:dyDescent="0.2">
      <c r="C10809" s="293"/>
      <c r="D10809" s="280"/>
      <c r="E10809" s="280"/>
      <c r="F10809" s="280"/>
      <c r="G10809" s="293"/>
    </row>
    <row r="10810" spans="3:7" x14ac:dyDescent="0.2">
      <c r="C10810" s="293"/>
      <c r="D10810" s="280"/>
      <c r="E10810" s="280"/>
      <c r="F10810" s="280"/>
      <c r="G10810" s="293"/>
    </row>
    <row r="10811" spans="3:7" x14ac:dyDescent="0.2">
      <c r="C10811" s="293"/>
      <c r="D10811" s="280"/>
      <c r="E10811" s="280"/>
      <c r="F10811" s="280"/>
      <c r="G10811" s="293"/>
    </row>
    <row r="10812" spans="3:7" x14ac:dyDescent="0.2">
      <c r="C10812" s="293"/>
      <c r="D10812" s="280"/>
      <c r="E10812" s="280"/>
      <c r="F10812" s="280"/>
      <c r="G10812" s="293"/>
    </row>
    <row r="10813" spans="3:7" x14ac:dyDescent="0.2">
      <c r="C10813" s="293"/>
      <c r="D10813" s="280"/>
      <c r="E10813" s="280"/>
      <c r="F10813" s="280"/>
      <c r="G10813" s="293"/>
    </row>
    <row r="10814" spans="3:7" x14ac:dyDescent="0.2">
      <c r="C10814" s="293"/>
      <c r="D10814" s="280"/>
      <c r="E10814" s="280"/>
      <c r="F10814" s="280"/>
      <c r="G10814" s="293"/>
    </row>
    <row r="10815" spans="3:7" x14ac:dyDescent="0.2">
      <c r="C10815" s="293"/>
      <c r="D10815" s="280"/>
      <c r="E10815" s="280"/>
      <c r="F10815" s="280"/>
      <c r="G10815" s="293"/>
    </row>
    <row r="10816" spans="3:7" x14ac:dyDescent="0.2">
      <c r="C10816" s="293"/>
      <c r="D10816" s="280"/>
      <c r="E10816" s="280"/>
      <c r="F10816" s="280"/>
      <c r="G10816" s="293"/>
    </row>
    <row r="10817" spans="3:7" x14ac:dyDescent="0.2">
      <c r="C10817" s="293"/>
      <c r="D10817" s="280"/>
      <c r="E10817" s="280"/>
      <c r="F10817" s="280"/>
      <c r="G10817" s="293"/>
    </row>
    <row r="10818" spans="3:7" x14ac:dyDescent="0.2">
      <c r="C10818" s="293"/>
      <c r="D10818" s="280"/>
      <c r="E10818" s="280"/>
      <c r="F10818" s="280"/>
      <c r="G10818" s="293"/>
    </row>
    <row r="10819" spans="3:7" x14ac:dyDescent="0.2">
      <c r="C10819" s="293"/>
      <c r="D10819" s="280"/>
      <c r="E10819" s="280"/>
      <c r="F10819" s="280"/>
      <c r="G10819" s="293"/>
    </row>
    <row r="10820" spans="3:7" x14ac:dyDescent="0.2">
      <c r="C10820" s="293"/>
      <c r="D10820" s="280"/>
      <c r="E10820" s="280"/>
      <c r="F10820" s="280"/>
      <c r="G10820" s="293"/>
    </row>
    <row r="10821" spans="3:7" x14ac:dyDescent="0.2">
      <c r="C10821" s="293"/>
      <c r="D10821" s="280"/>
      <c r="E10821" s="280"/>
      <c r="F10821" s="280"/>
      <c r="G10821" s="293"/>
    </row>
    <row r="10822" spans="3:7" x14ac:dyDescent="0.2">
      <c r="C10822" s="293"/>
      <c r="D10822" s="280"/>
      <c r="E10822" s="280"/>
      <c r="F10822" s="280"/>
      <c r="G10822" s="293"/>
    </row>
    <row r="10823" spans="3:7" x14ac:dyDescent="0.2">
      <c r="C10823" s="293"/>
      <c r="D10823" s="280"/>
      <c r="E10823" s="280"/>
      <c r="F10823" s="280"/>
      <c r="G10823" s="293"/>
    </row>
    <row r="10824" spans="3:7" x14ac:dyDescent="0.2">
      <c r="C10824" s="293"/>
      <c r="D10824" s="280"/>
      <c r="E10824" s="280"/>
      <c r="F10824" s="280"/>
      <c r="G10824" s="293"/>
    </row>
    <row r="10825" spans="3:7" x14ac:dyDescent="0.2">
      <c r="C10825" s="293"/>
      <c r="D10825" s="280"/>
      <c r="E10825" s="280"/>
      <c r="F10825" s="280"/>
      <c r="G10825" s="293"/>
    </row>
    <row r="10826" spans="3:7" x14ac:dyDescent="0.2">
      <c r="C10826" s="293"/>
      <c r="D10826" s="280"/>
      <c r="E10826" s="280"/>
      <c r="F10826" s="280"/>
      <c r="G10826" s="293"/>
    </row>
    <row r="10827" spans="3:7" x14ac:dyDescent="0.2">
      <c r="C10827" s="293"/>
      <c r="D10827" s="280"/>
      <c r="E10827" s="280"/>
      <c r="F10827" s="280"/>
      <c r="G10827" s="293"/>
    </row>
    <row r="10828" spans="3:7" x14ac:dyDescent="0.2">
      <c r="C10828" s="293"/>
      <c r="D10828" s="280"/>
      <c r="E10828" s="280"/>
      <c r="F10828" s="280"/>
      <c r="G10828" s="293"/>
    </row>
    <row r="10829" spans="3:7" x14ac:dyDescent="0.2">
      <c r="C10829" s="293"/>
      <c r="D10829" s="280"/>
      <c r="E10829" s="280"/>
      <c r="F10829" s="280"/>
      <c r="G10829" s="293"/>
    </row>
    <row r="10830" spans="3:7" x14ac:dyDescent="0.2">
      <c r="C10830" s="293"/>
      <c r="D10830" s="280"/>
      <c r="E10830" s="280"/>
      <c r="F10830" s="280"/>
      <c r="G10830" s="293"/>
    </row>
    <row r="10831" spans="3:7" x14ac:dyDescent="0.2">
      <c r="C10831" s="293"/>
      <c r="D10831" s="280"/>
      <c r="E10831" s="280"/>
      <c r="F10831" s="280"/>
      <c r="G10831" s="293"/>
    </row>
    <row r="10832" spans="3:7" x14ac:dyDescent="0.2">
      <c r="C10832" s="293"/>
      <c r="D10832" s="280"/>
      <c r="E10832" s="280"/>
      <c r="F10832" s="280"/>
      <c r="G10832" s="293"/>
    </row>
    <row r="10833" spans="3:7" x14ac:dyDescent="0.2">
      <c r="C10833" s="293"/>
      <c r="D10833" s="280"/>
      <c r="E10833" s="280"/>
      <c r="F10833" s="280"/>
      <c r="G10833" s="293"/>
    </row>
    <row r="10834" spans="3:7" x14ac:dyDescent="0.2">
      <c r="C10834" s="293"/>
      <c r="D10834" s="280"/>
      <c r="E10834" s="280"/>
      <c r="F10834" s="280"/>
      <c r="G10834" s="293"/>
    </row>
    <row r="10835" spans="3:7" x14ac:dyDescent="0.2">
      <c r="C10835" s="293"/>
      <c r="D10835" s="280"/>
      <c r="E10835" s="280"/>
      <c r="F10835" s="280"/>
      <c r="G10835" s="293"/>
    </row>
    <row r="10836" spans="3:7" x14ac:dyDescent="0.2">
      <c r="C10836" s="293"/>
      <c r="D10836" s="280"/>
      <c r="E10836" s="280"/>
      <c r="F10836" s="280"/>
      <c r="G10836" s="293"/>
    </row>
    <row r="10837" spans="3:7" x14ac:dyDescent="0.2">
      <c r="C10837" s="293"/>
      <c r="D10837" s="280"/>
      <c r="E10837" s="280"/>
      <c r="F10837" s="280"/>
      <c r="G10837" s="293"/>
    </row>
    <row r="10838" spans="3:7" x14ac:dyDescent="0.2">
      <c r="C10838" s="293"/>
      <c r="D10838" s="280"/>
      <c r="E10838" s="280"/>
      <c r="F10838" s="280"/>
      <c r="G10838" s="293"/>
    </row>
    <row r="10839" spans="3:7" x14ac:dyDescent="0.2">
      <c r="C10839" s="293"/>
      <c r="D10839" s="280"/>
      <c r="E10839" s="280"/>
      <c r="F10839" s="280"/>
      <c r="G10839" s="293"/>
    </row>
    <row r="10840" spans="3:7" x14ac:dyDescent="0.2">
      <c r="C10840" s="293"/>
      <c r="D10840" s="280"/>
      <c r="E10840" s="280"/>
      <c r="F10840" s="280"/>
      <c r="G10840" s="293"/>
    </row>
    <row r="10841" spans="3:7" x14ac:dyDescent="0.2">
      <c r="C10841" s="293"/>
      <c r="D10841" s="280"/>
      <c r="E10841" s="280"/>
      <c r="F10841" s="280"/>
      <c r="G10841" s="293"/>
    </row>
    <row r="10842" spans="3:7" x14ac:dyDescent="0.2">
      <c r="C10842" s="293"/>
      <c r="D10842" s="280"/>
      <c r="E10842" s="280"/>
      <c r="F10842" s="280"/>
      <c r="G10842" s="293"/>
    </row>
    <row r="10843" spans="3:7" x14ac:dyDescent="0.2">
      <c r="C10843" s="293"/>
      <c r="D10843" s="280"/>
      <c r="E10843" s="280"/>
      <c r="F10843" s="280"/>
      <c r="G10843" s="293"/>
    </row>
    <row r="10844" spans="3:7" x14ac:dyDescent="0.2">
      <c r="C10844" s="293"/>
      <c r="D10844" s="280"/>
      <c r="E10844" s="280"/>
      <c r="F10844" s="280"/>
      <c r="G10844" s="293"/>
    </row>
    <row r="10845" spans="3:7" x14ac:dyDescent="0.2">
      <c r="C10845" s="293"/>
      <c r="D10845" s="280"/>
      <c r="E10845" s="280"/>
      <c r="F10845" s="280"/>
      <c r="G10845" s="293"/>
    </row>
    <row r="10846" spans="3:7" x14ac:dyDescent="0.2">
      <c r="C10846" s="293"/>
      <c r="D10846" s="280"/>
      <c r="E10846" s="280"/>
      <c r="F10846" s="280"/>
      <c r="G10846" s="293"/>
    </row>
    <row r="10847" spans="3:7" x14ac:dyDescent="0.2">
      <c r="C10847" s="293"/>
      <c r="D10847" s="280"/>
      <c r="E10847" s="280"/>
      <c r="F10847" s="280"/>
      <c r="G10847" s="293"/>
    </row>
    <row r="10848" spans="3:7" x14ac:dyDescent="0.2">
      <c r="C10848" s="293"/>
      <c r="D10848" s="280"/>
      <c r="E10848" s="280"/>
      <c r="F10848" s="280"/>
      <c r="G10848" s="293"/>
    </row>
    <row r="10849" spans="3:7" x14ac:dyDescent="0.2">
      <c r="C10849" s="293"/>
      <c r="D10849" s="280"/>
      <c r="E10849" s="280"/>
      <c r="F10849" s="280"/>
      <c r="G10849" s="293"/>
    </row>
    <row r="10850" spans="3:7" x14ac:dyDescent="0.2">
      <c r="C10850" s="293"/>
      <c r="D10850" s="280"/>
      <c r="E10850" s="280"/>
      <c r="F10850" s="280"/>
      <c r="G10850" s="293"/>
    </row>
    <row r="10851" spans="3:7" x14ac:dyDescent="0.2">
      <c r="C10851" s="293"/>
      <c r="D10851" s="280"/>
      <c r="E10851" s="280"/>
      <c r="F10851" s="280"/>
      <c r="G10851" s="293"/>
    </row>
    <row r="10852" spans="3:7" x14ac:dyDescent="0.2">
      <c r="C10852" s="293"/>
      <c r="D10852" s="280"/>
      <c r="E10852" s="280"/>
      <c r="F10852" s="280"/>
      <c r="G10852" s="293"/>
    </row>
    <row r="10853" spans="3:7" x14ac:dyDescent="0.2">
      <c r="C10853" s="293"/>
      <c r="D10853" s="280"/>
      <c r="E10853" s="280"/>
      <c r="F10853" s="280"/>
      <c r="G10853" s="293"/>
    </row>
    <row r="10854" spans="3:7" x14ac:dyDescent="0.2">
      <c r="C10854" s="293"/>
      <c r="D10854" s="280"/>
      <c r="E10854" s="280"/>
      <c r="F10854" s="280"/>
      <c r="G10854" s="293"/>
    </row>
    <row r="10855" spans="3:7" x14ac:dyDescent="0.2">
      <c r="C10855" s="293"/>
      <c r="D10855" s="280"/>
      <c r="E10855" s="280"/>
      <c r="F10855" s="280"/>
      <c r="G10855" s="293"/>
    </row>
    <row r="10856" spans="3:7" x14ac:dyDescent="0.2">
      <c r="C10856" s="293"/>
      <c r="D10856" s="280"/>
      <c r="E10856" s="280"/>
      <c r="F10856" s="280"/>
      <c r="G10856" s="293"/>
    </row>
    <row r="10857" spans="3:7" x14ac:dyDescent="0.2">
      <c r="C10857" s="293"/>
      <c r="D10857" s="280"/>
      <c r="E10857" s="280"/>
      <c r="F10857" s="280"/>
      <c r="G10857" s="293"/>
    </row>
    <row r="10858" spans="3:7" x14ac:dyDescent="0.2">
      <c r="C10858" s="293"/>
      <c r="D10858" s="280"/>
      <c r="E10858" s="280"/>
      <c r="F10858" s="280"/>
      <c r="G10858" s="293"/>
    </row>
    <row r="10859" spans="3:7" x14ac:dyDescent="0.2">
      <c r="C10859" s="293"/>
      <c r="D10859" s="280"/>
      <c r="E10859" s="280"/>
      <c r="F10859" s="280"/>
      <c r="G10859" s="293"/>
    </row>
    <row r="10860" spans="3:7" x14ac:dyDescent="0.2">
      <c r="C10860" s="293"/>
      <c r="D10860" s="280"/>
      <c r="E10860" s="280"/>
      <c r="F10860" s="280"/>
      <c r="G10860" s="293"/>
    </row>
    <row r="10861" spans="3:7" x14ac:dyDescent="0.2">
      <c r="C10861" s="293"/>
      <c r="D10861" s="280"/>
      <c r="E10861" s="280"/>
      <c r="F10861" s="280"/>
      <c r="G10861" s="293"/>
    </row>
    <row r="10862" spans="3:7" x14ac:dyDescent="0.2">
      <c r="C10862" s="293"/>
      <c r="D10862" s="280"/>
      <c r="E10862" s="280"/>
      <c r="F10862" s="280"/>
      <c r="G10862" s="293"/>
    </row>
    <row r="10863" spans="3:7" x14ac:dyDescent="0.2">
      <c r="C10863" s="293"/>
      <c r="D10863" s="280"/>
      <c r="E10863" s="280"/>
      <c r="F10863" s="280"/>
      <c r="G10863" s="293"/>
    </row>
    <row r="10864" spans="3:7" x14ac:dyDescent="0.2">
      <c r="C10864" s="293"/>
      <c r="D10864" s="280"/>
      <c r="E10864" s="280"/>
      <c r="F10864" s="280"/>
      <c r="G10864" s="293"/>
    </row>
    <row r="10865" spans="3:7" x14ac:dyDescent="0.2">
      <c r="C10865" s="293"/>
      <c r="D10865" s="280"/>
      <c r="E10865" s="280"/>
      <c r="F10865" s="280"/>
      <c r="G10865" s="293"/>
    </row>
    <row r="10866" spans="3:7" x14ac:dyDescent="0.2">
      <c r="C10866" s="293"/>
      <c r="D10866" s="280"/>
      <c r="E10866" s="280"/>
      <c r="F10866" s="280"/>
      <c r="G10866" s="293"/>
    </row>
    <row r="10867" spans="3:7" x14ac:dyDescent="0.2">
      <c r="C10867" s="293"/>
      <c r="D10867" s="280"/>
      <c r="E10867" s="280"/>
      <c r="F10867" s="280"/>
      <c r="G10867" s="293"/>
    </row>
    <row r="10868" spans="3:7" x14ac:dyDescent="0.2">
      <c r="C10868" s="293"/>
      <c r="D10868" s="280"/>
      <c r="E10868" s="280"/>
      <c r="F10868" s="280"/>
      <c r="G10868" s="293"/>
    </row>
    <row r="10869" spans="3:7" x14ac:dyDescent="0.2">
      <c r="C10869" s="293"/>
      <c r="D10869" s="280"/>
      <c r="E10869" s="280"/>
      <c r="F10869" s="280"/>
      <c r="G10869" s="293"/>
    </row>
    <row r="10870" spans="3:7" x14ac:dyDescent="0.2">
      <c r="C10870" s="293"/>
      <c r="D10870" s="280"/>
      <c r="E10870" s="280"/>
      <c r="F10870" s="280"/>
      <c r="G10870" s="293"/>
    </row>
    <row r="10871" spans="3:7" x14ac:dyDescent="0.2">
      <c r="C10871" s="293"/>
      <c r="D10871" s="280"/>
      <c r="E10871" s="280"/>
      <c r="F10871" s="280"/>
      <c r="G10871" s="293"/>
    </row>
    <row r="10872" spans="3:7" x14ac:dyDescent="0.2">
      <c r="C10872" s="293"/>
      <c r="D10872" s="280"/>
      <c r="E10872" s="280"/>
      <c r="F10872" s="280"/>
      <c r="G10872" s="293"/>
    </row>
    <row r="10873" spans="3:7" x14ac:dyDescent="0.2">
      <c r="C10873" s="293"/>
      <c r="D10873" s="280"/>
      <c r="E10873" s="280"/>
      <c r="F10873" s="280"/>
      <c r="G10873" s="293"/>
    </row>
    <row r="10874" spans="3:7" x14ac:dyDescent="0.2">
      <c r="C10874" s="293"/>
      <c r="D10874" s="280"/>
      <c r="E10874" s="280"/>
      <c r="F10874" s="280"/>
      <c r="G10874" s="293"/>
    </row>
    <row r="10875" spans="3:7" x14ac:dyDescent="0.2">
      <c r="C10875" s="293"/>
      <c r="D10875" s="280"/>
      <c r="E10875" s="280"/>
      <c r="F10875" s="280"/>
      <c r="G10875" s="293"/>
    </row>
    <row r="10876" spans="3:7" x14ac:dyDescent="0.2">
      <c r="C10876" s="293"/>
      <c r="D10876" s="280"/>
      <c r="E10876" s="280"/>
      <c r="F10876" s="280"/>
      <c r="G10876" s="293"/>
    </row>
    <row r="10877" spans="3:7" x14ac:dyDescent="0.2">
      <c r="C10877" s="293"/>
      <c r="D10877" s="280"/>
      <c r="E10877" s="280"/>
      <c r="F10877" s="280"/>
      <c r="G10877" s="293"/>
    </row>
    <row r="10878" spans="3:7" x14ac:dyDescent="0.2">
      <c r="C10878" s="293"/>
      <c r="D10878" s="280"/>
      <c r="E10878" s="280"/>
      <c r="F10878" s="280"/>
      <c r="G10878" s="293"/>
    </row>
    <row r="10879" spans="3:7" x14ac:dyDescent="0.2">
      <c r="C10879" s="293"/>
      <c r="D10879" s="280"/>
      <c r="E10879" s="280"/>
      <c r="F10879" s="280"/>
      <c r="G10879" s="293"/>
    </row>
    <row r="10880" spans="3:7" x14ac:dyDescent="0.2">
      <c r="C10880" s="293"/>
      <c r="D10880" s="280"/>
      <c r="E10880" s="280"/>
      <c r="F10880" s="280"/>
      <c r="G10880" s="293"/>
    </row>
    <row r="10881" spans="3:7" x14ac:dyDescent="0.2">
      <c r="C10881" s="293"/>
      <c r="D10881" s="280"/>
      <c r="E10881" s="280"/>
      <c r="F10881" s="280"/>
      <c r="G10881" s="293"/>
    </row>
    <row r="10882" spans="3:7" x14ac:dyDescent="0.2">
      <c r="C10882" s="293"/>
      <c r="D10882" s="280"/>
      <c r="E10882" s="280"/>
      <c r="F10882" s="280"/>
      <c r="G10882" s="293"/>
    </row>
    <row r="10883" spans="3:7" x14ac:dyDescent="0.2">
      <c r="C10883" s="293"/>
      <c r="D10883" s="280"/>
      <c r="E10883" s="280"/>
      <c r="F10883" s="280"/>
      <c r="G10883" s="293"/>
    </row>
    <row r="10884" spans="3:7" x14ac:dyDescent="0.2">
      <c r="C10884" s="293"/>
      <c r="D10884" s="280"/>
      <c r="E10884" s="280"/>
      <c r="F10884" s="280"/>
      <c r="G10884" s="293"/>
    </row>
    <row r="10885" spans="3:7" x14ac:dyDescent="0.2">
      <c r="C10885" s="293"/>
      <c r="D10885" s="280"/>
      <c r="E10885" s="280"/>
      <c r="F10885" s="280"/>
      <c r="G10885" s="293"/>
    </row>
    <row r="10886" spans="3:7" x14ac:dyDescent="0.2">
      <c r="C10886" s="293"/>
      <c r="D10886" s="280"/>
      <c r="E10886" s="280"/>
      <c r="F10886" s="280"/>
      <c r="G10886" s="293"/>
    </row>
    <row r="10887" spans="3:7" x14ac:dyDescent="0.2">
      <c r="C10887" s="293"/>
      <c r="D10887" s="280"/>
      <c r="E10887" s="280"/>
      <c r="F10887" s="280"/>
      <c r="G10887" s="293"/>
    </row>
    <row r="10888" spans="3:7" x14ac:dyDescent="0.2">
      <c r="C10888" s="293"/>
      <c r="D10888" s="280"/>
      <c r="E10888" s="280"/>
      <c r="F10888" s="280"/>
      <c r="G10888" s="293"/>
    </row>
    <row r="10889" spans="3:7" x14ac:dyDescent="0.2">
      <c r="C10889" s="293"/>
      <c r="D10889" s="280"/>
      <c r="E10889" s="280"/>
      <c r="F10889" s="280"/>
      <c r="G10889" s="293"/>
    </row>
    <row r="10890" spans="3:7" x14ac:dyDescent="0.2">
      <c r="C10890" s="293"/>
      <c r="D10890" s="280"/>
      <c r="E10890" s="280"/>
      <c r="F10890" s="280"/>
      <c r="G10890" s="293"/>
    </row>
    <row r="10891" spans="3:7" x14ac:dyDescent="0.2">
      <c r="C10891" s="293"/>
      <c r="D10891" s="280"/>
      <c r="E10891" s="280"/>
      <c r="F10891" s="280"/>
      <c r="G10891" s="293"/>
    </row>
    <row r="10892" spans="3:7" x14ac:dyDescent="0.2">
      <c r="C10892" s="293"/>
      <c r="D10892" s="280"/>
      <c r="E10892" s="280"/>
      <c r="F10892" s="280"/>
      <c r="G10892" s="293"/>
    </row>
    <row r="10893" spans="3:7" x14ac:dyDescent="0.2">
      <c r="C10893" s="293"/>
      <c r="D10893" s="280"/>
      <c r="E10893" s="280"/>
      <c r="F10893" s="280"/>
      <c r="G10893" s="293"/>
    </row>
    <row r="10894" spans="3:7" x14ac:dyDescent="0.2">
      <c r="C10894" s="293"/>
      <c r="D10894" s="280"/>
      <c r="E10894" s="280"/>
      <c r="F10894" s="280"/>
      <c r="G10894" s="293"/>
    </row>
    <row r="10895" spans="3:7" x14ac:dyDescent="0.2">
      <c r="C10895" s="293"/>
      <c r="D10895" s="280"/>
      <c r="E10895" s="280"/>
      <c r="F10895" s="280"/>
      <c r="G10895" s="293"/>
    </row>
    <row r="10896" spans="3:7" x14ac:dyDescent="0.2">
      <c r="C10896" s="293"/>
      <c r="D10896" s="280"/>
      <c r="E10896" s="280"/>
      <c r="F10896" s="280"/>
      <c r="G10896" s="293"/>
    </row>
    <row r="10897" spans="3:7" x14ac:dyDescent="0.2">
      <c r="C10897" s="293"/>
      <c r="D10897" s="280"/>
      <c r="E10897" s="280"/>
      <c r="F10897" s="280"/>
      <c r="G10897" s="293"/>
    </row>
    <row r="10898" spans="3:7" x14ac:dyDescent="0.2">
      <c r="C10898" s="293"/>
      <c r="D10898" s="280"/>
      <c r="E10898" s="280"/>
      <c r="F10898" s="280"/>
      <c r="G10898" s="293"/>
    </row>
    <row r="10899" spans="3:7" x14ac:dyDescent="0.2">
      <c r="C10899" s="293"/>
      <c r="D10899" s="280"/>
      <c r="E10899" s="280"/>
      <c r="F10899" s="280"/>
      <c r="G10899" s="293"/>
    </row>
    <row r="10900" spans="3:7" x14ac:dyDescent="0.2">
      <c r="C10900" s="293"/>
      <c r="D10900" s="280"/>
      <c r="E10900" s="280"/>
      <c r="F10900" s="280"/>
      <c r="G10900" s="293"/>
    </row>
    <row r="10901" spans="3:7" x14ac:dyDescent="0.2">
      <c r="C10901" s="293"/>
      <c r="D10901" s="280"/>
      <c r="E10901" s="280"/>
      <c r="F10901" s="280"/>
      <c r="G10901" s="293"/>
    </row>
    <row r="10902" spans="3:7" x14ac:dyDescent="0.2">
      <c r="C10902" s="293"/>
      <c r="D10902" s="280"/>
      <c r="E10902" s="280"/>
      <c r="F10902" s="280"/>
      <c r="G10902" s="293"/>
    </row>
    <row r="10903" spans="3:7" x14ac:dyDescent="0.2">
      <c r="C10903" s="293"/>
      <c r="D10903" s="280"/>
      <c r="E10903" s="280"/>
      <c r="F10903" s="280"/>
      <c r="G10903" s="293"/>
    </row>
    <row r="10904" spans="3:7" x14ac:dyDescent="0.2">
      <c r="C10904" s="293"/>
      <c r="D10904" s="280"/>
      <c r="E10904" s="280"/>
      <c r="F10904" s="280"/>
      <c r="G10904" s="293"/>
    </row>
    <row r="10905" spans="3:7" x14ac:dyDescent="0.2">
      <c r="C10905" s="293"/>
      <c r="D10905" s="280"/>
      <c r="E10905" s="280"/>
      <c r="F10905" s="280"/>
      <c r="G10905" s="293"/>
    </row>
    <row r="10906" spans="3:7" x14ac:dyDescent="0.2">
      <c r="C10906" s="293"/>
      <c r="D10906" s="280"/>
      <c r="E10906" s="280"/>
      <c r="F10906" s="280"/>
      <c r="G10906" s="293"/>
    </row>
    <row r="10907" spans="3:7" x14ac:dyDescent="0.2">
      <c r="C10907" s="293"/>
      <c r="D10907" s="280"/>
      <c r="E10907" s="280"/>
      <c r="F10907" s="280"/>
      <c r="G10907" s="293"/>
    </row>
    <row r="10908" spans="3:7" x14ac:dyDescent="0.2">
      <c r="C10908" s="293"/>
      <c r="D10908" s="280"/>
      <c r="E10908" s="280"/>
      <c r="F10908" s="280"/>
      <c r="G10908" s="293"/>
    </row>
    <row r="10909" spans="3:7" x14ac:dyDescent="0.2">
      <c r="C10909" s="293"/>
      <c r="D10909" s="280"/>
      <c r="E10909" s="280"/>
      <c r="F10909" s="280"/>
      <c r="G10909" s="293"/>
    </row>
    <row r="10910" spans="3:7" x14ac:dyDescent="0.2">
      <c r="C10910" s="293"/>
      <c r="D10910" s="280"/>
      <c r="E10910" s="280"/>
      <c r="F10910" s="280"/>
      <c r="G10910" s="293"/>
    </row>
    <row r="10911" spans="3:7" x14ac:dyDescent="0.2">
      <c r="C10911" s="293"/>
      <c r="D10911" s="280"/>
      <c r="E10911" s="280"/>
      <c r="F10911" s="280"/>
      <c r="G10911" s="293"/>
    </row>
    <row r="10912" spans="3:7" x14ac:dyDescent="0.2">
      <c r="C10912" s="293"/>
      <c r="D10912" s="280"/>
      <c r="E10912" s="280"/>
      <c r="F10912" s="280"/>
      <c r="G10912" s="293"/>
    </row>
    <row r="10913" spans="3:7" x14ac:dyDescent="0.2">
      <c r="C10913" s="293"/>
      <c r="D10913" s="280"/>
      <c r="E10913" s="280"/>
      <c r="F10913" s="280"/>
      <c r="G10913" s="293"/>
    </row>
    <row r="10914" spans="3:7" x14ac:dyDescent="0.2">
      <c r="C10914" s="293"/>
      <c r="D10914" s="280"/>
      <c r="E10914" s="280"/>
      <c r="F10914" s="280"/>
      <c r="G10914" s="293"/>
    </row>
    <row r="10915" spans="3:7" x14ac:dyDescent="0.2">
      <c r="C10915" s="293"/>
      <c r="D10915" s="280"/>
      <c r="E10915" s="280"/>
      <c r="F10915" s="280"/>
      <c r="G10915" s="293"/>
    </row>
    <row r="10916" spans="3:7" x14ac:dyDescent="0.2">
      <c r="C10916" s="293"/>
      <c r="D10916" s="280"/>
      <c r="E10916" s="280"/>
      <c r="F10916" s="280"/>
      <c r="G10916" s="293"/>
    </row>
    <row r="10917" spans="3:7" x14ac:dyDescent="0.2">
      <c r="C10917" s="293"/>
      <c r="D10917" s="280"/>
      <c r="E10917" s="280"/>
      <c r="F10917" s="280"/>
      <c r="G10917" s="293"/>
    </row>
    <row r="10918" spans="3:7" x14ac:dyDescent="0.2">
      <c r="C10918" s="293"/>
      <c r="D10918" s="280"/>
      <c r="E10918" s="280"/>
      <c r="F10918" s="280"/>
      <c r="G10918" s="293"/>
    </row>
    <row r="10919" spans="3:7" x14ac:dyDescent="0.2">
      <c r="C10919" s="293"/>
      <c r="D10919" s="280"/>
      <c r="E10919" s="280"/>
      <c r="F10919" s="280"/>
      <c r="G10919" s="293"/>
    </row>
    <row r="10920" spans="3:7" x14ac:dyDescent="0.2">
      <c r="C10920" s="293"/>
      <c r="D10920" s="280"/>
      <c r="E10920" s="280"/>
      <c r="F10920" s="280"/>
      <c r="G10920" s="293"/>
    </row>
    <row r="10921" spans="3:7" x14ac:dyDescent="0.2">
      <c r="C10921" s="293"/>
      <c r="D10921" s="280"/>
      <c r="E10921" s="280"/>
      <c r="F10921" s="280"/>
      <c r="G10921" s="293"/>
    </row>
    <row r="10922" spans="3:7" x14ac:dyDescent="0.2">
      <c r="C10922" s="293"/>
      <c r="D10922" s="280"/>
      <c r="E10922" s="280"/>
      <c r="F10922" s="280"/>
      <c r="G10922" s="293"/>
    </row>
    <row r="10923" spans="3:7" x14ac:dyDescent="0.2">
      <c r="C10923" s="293"/>
      <c r="D10923" s="280"/>
      <c r="E10923" s="280"/>
      <c r="F10923" s="280"/>
      <c r="G10923" s="293"/>
    </row>
    <row r="10924" spans="3:7" x14ac:dyDescent="0.2">
      <c r="C10924" s="293"/>
      <c r="D10924" s="280"/>
      <c r="E10924" s="280"/>
      <c r="F10924" s="280"/>
      <c r="G10924" s="293"/>
    </row>
    <row r="10925" spans="3:7" x14ac:dyDescent="0.2">
      <c r="C10925" s="293"/>
      <c r="D10925" s="280"/>
      <c r="E10925" s="280"/>
      <c r="F10925" s="280"/>
      <c r="G10925" s="293"/>
    </row>
    <row r="10926" spans="3:7" x14ac:dyDescent="0.2">
      <c r="C10926" s="293"/>
      <c r="D10926" s="280"/>
      <c r="E10926" s="280"/>
      <c r="F10926" s="280"/>
      <c r="G10926" s="293"/>
    </row>
    <row r="10927" spans="3:7" x14ac:dyDescent="0.2">
      <c r="C10927" s="293"/>
      <c r="D10927" s="280"/>
      <c r="E10927" s="280"/>
      <c r="F10927" s="280"/>
      <c r="G10927" s="293"/>
    </row>
    <row r="10928" spans="3:7" x14ac:dyDescent="0.2">
      <c r="C10928" s="293"/>
      <c r="D10928" s="280"/>
      <c r="E10928" s="280"/>
      <c r="F10928" s="280"/>
      <c r="G10928" s="293"/>
    </row>
    <row r="10929" spans="3:7" x14ac:dyDescent="0.2">
      <c r="C10929" s="293"/>
      <c r="D10929" s="280"/>
      <c r="E10929" s="280"/>
      <c r="F10929" s="280"/>
      <c r="G10929" s="293"/>
    </row>
    <row r="10930" spans="3:7" x14ac:dyDescent="0.2">
      <c r="C10930" s="293"/>
      <c r="D10930" s="280"/>
      <c r="E10930" s="280"/>
      <c r="F10930" s="280"/>
      <c r="G10930" s="293"/>
    </row>
    <row r="10931" spans="3:7" x14ac:dyDescent="0.2">
      <c r="C10931" s="293"/>
      <c r="D10931" s="280"/>
      <c r="E10931" s="280"/>
      <c r="F10931" s="280"/>
      <c r="G10931" s="293"/>
    </row>
    <row r="10932" spans="3:7" x14ac:dyDescent="0.2">
      <c r="C10932" s="293"/>
      <c r="D10932" s="280"/>
      <c r="E10932" s="280"/>
      <c r="F10932" s="280"/>
      <c r="G10932" s="293"/>
    </row>
    <row r="10933" spans="3:7" x14ac:dyDescent="0.2">
      <c r="C10933" s="293"/>
      <c r="D10933" s="280"/>
      <c r="E10933" s="280"/>
      <c r="F10933" s="280"/>
      <c r="G10933" s="293"/>
    </row>
    <row r="10934" spans="3:7" x14ac:dyDescent="0.2">
      <c r="C10934" s="293"/>
      <c r="D10934" s="280"/>
      <c r="E10934" s="280"/>
      <c r="F10934" s="280"/>
      <c r="G10934" s="293"/>
    </row>
    <row r="10935" spans="3:7" x14ac:dyDescent="0.2">
      <c r="C10935" s="293"/>
      <c r="D10935" s="280"/>
      <c r="E10935" s="280"/>
      <c r="F10935" s="280"/>
      <c r="G10935" s="293"/>
    </row>
    <row r="10936" spans="3:7" x14ac:dyDescent="0.2">
      <c r="C10936" s="293"/>
      <c r="D10936" s="280"/>
      <c r="E10936" s="280"/>
      <c r="F10936" s="280"/>
      <c r="G10936" s="293"/>
    </row>
    <row r="10937" spans="3:7" x14ac:dyDescent="0.2">
      <c r="C10937" s="293"/>
      <c r="D10937" s="280"/>
      <c r="E10937" s="280"/>
      <c r="F10937" s="280"/>
      <c r="G10937" s="293"/>
    </row>
    <row r="10938" spans="3:7" x14ac:dyDescent="0.2">
      <c r="C10938" s="293"/>
      <c r="D10938" s="280"/>
      <c r="E10938" s="280"/>
      <c r="F10938" s="280"/>
      <c r="G10938" s="293"/>
    </row>
    <row r="10939" spans="3:7" x14ac:dyDescent="0.2">
      <c r="C10939" s="293"/>
      <c r="D10939" s="280"/>
      <c r="E10939" s="280"/>
      <c r="F10939" s="280"/>
      <c r="G10939" s="293"/>
    </row>
    <row r="10940" spans="3:7" x14ac:dyDescent="0.2">
      <c r="C10940" s="293"/>
      <c r="D10940" s="280"/>
      <c r="E10940" s="280"/>
      <c r="F10940" s="280"/>
      <c r="G10940" s="293"/>
    </row>
    <row r="10941" spans="3:7" x14ac:dyDescent="0.2">
      <c r="C10941" s="293"/>
      <c r="D10941" s="280"/>
      <c r="E10941" s="280"/>
      <c r="F10941" s="280"/>
      <c r="G10941" s="293"/>
    </row>
    <row r="10942" spans="3:7" x14ac:dyDescent="0.2">
      <c r="C10942" s="293"/>
      <c r="D10942" s="280"/>
      <c r="E10942" s="280"/>
      <c r="F10942" s="280"/>
      <c r="G10942" s="293"/>
    </row>
    <row r="10943" spans="3:7" x14ac:dyDescent="0.2">
      <c r="C10943" s="293"/>
      <c r="D10943" s="280"/>
      <c r="E10943" s="280"/>
      <c r="F10943" s="280"/>
      <c r="G10943" s="293"/>
    </row>
    <row r="10944" spans="3:7" x14ac:dyDescent="0.2">
      <c r="C10944" s="293"/>
      <c r="D10944" s="280"/>
      <c r="E10944" s="280"/>
      <c r="F10944" s="280"/>
      <c r="G10944" s="293"/>
    </row>
    <row r="10945" spans="3:7" x14ac:dyDescent="0.2">
      <c r="C10945" s="293"/>
      <c r="D10945" s="280"/>
      <c r="E10945" s="280"/>
      <c r="F10945" s="280"/>
      <c r="G10945" s="293"/>
    </row>
    <row r="10946" spans="3:7" x14ac:dyDescent="0.2">
      <c r="C10946" s="293"/>
      <c r="D10946" s="280"/>
      <c r="E10946" s="280"/>
      <c r="F10946" s="280"/>
      <c r="G10946" s="293"/>
    </row>
    <row r="10947" spans="3:7" x14ac:dyDescent="0.2">
      <c r="C10947" s="293"/>
      <c r="D10947" s="280"/>
      <c r="E10947" s="280"/>
      <c r="F10947" s="280"/>
      <c r="G10947" s="293"/>
    </row>
    <row r="10948" spans="3:7" x14ac:dyDescent="0.2">
      <c r="C10948" s="293"/>
      <c r="D10948" s="280"/>
      <c r="E10948" s="280"/>
      <c r="F10948" s="280"/>
      <c r="G10948" s="293"/>
    </row>
    <row r="10949" spans="3:7" x14ac:dyDescent="0.2">
      <c r="C10949" s="293"/>
      <c r="D10949" s="280"/>
      <c r="E10949" s="280"/>
      <c r="F10949" s="280"/>
      <c r="G10949" s="293"/>
    </row>
    <row r="10950" spans="3:7" x14ac:dyDescent="0.2">
      <c r="C10950" s="293"/>
      <c r="D10950" s="280"/>
      <c r="E10950" s="280"/>
      <c r="F10950" s="280"/>
      <c r="G10950" s="293"/>
    </row>
    <row r="10951" spans="3:7" x14ac:dyDescent="0.2">
      <c r="C10951" s="293"/>
      <c r="D10951" s="280"/>
      <c r="E10951" s="280"/>
      <c r="F10951" s="280"/>
      <c r="G10951" s="293"/>
    </row>
    <row r="10952" spans="3:7" x14ac:dyDescent="0.2">
      <c r="C10952" s="293"/>
      <c r="D10952" s="280"/>
      <c r="E10952" s="280"/>
      <c r="F10952" s="280"/>
      <c r="G10952" s="293"/>
    </row>
    <row r="10953" spans="3:7" x14ac:dyDescent="0.2">
      <c r="C10953" s="293"/>
      <c r="D10953" s="280"/>
      <c r="E10953" s="280"/>
      <c r="F10953" s="280"/>
      <c r="G10953" s="293"/>
    </row>
    <row r="10954" spans="3:7" x14ac:dyDescent="0.2">
      <c r="C10954" s="293"/>
      <c r="D10954" s="280"/>
      <c r="E10954" s="280"/>
      <c r="F10954" s="280"/>
      <c r="G10954" s="293"/>
    </row>
    <row r="10955" spans="3:7" x14ac:dyDescent="0.2">
      <c r="C10955" s="293"/>
      <c r="D10955" s="280"/>
      <c r="E10955" s="280"/>
      <c r="F10955" s="280"/>
      <c r="G10955" s="293"/>
    </row>
    <row r="10956" spans="3:7" x14ac:dyDescent="0.2">
      <c r="C10956" s="293"/>
      <c r="D10956" s="280"/>
      <c r="E10956" s="280"/>
      <c r="F10956" s="280"/>
      <c r="G10956" s="293"/>
    </row>
    <row r="10957" spans="3:7" x14ac:dyDescent="0.2">
      <c r="C10957" s="293"/>
      <c r="D10957" s="280"/>
      <c r="E10957" s="280"/>
      <c r="F10957" s="280"/>
      <c r="G10957" s="293"/>
    </row>
    <row r="10958" spans="3:7" x14ac:dyDescent="0.2">
      <c r="C10958" s="293"/>
      <c r="D10958" s="280"/>
      <c r="E10958" s="280"/>
      <c r="F10958" s="280"/>
      <c r="G10958" s="293"/>
    </row>
    <row r="10959" spans="3:7" x14ac:dyDescent="0.2">
      <c r="C10959" s="293"/>
      <c r="D10959" s="280"/>
      <c r="E10959" s="280"/>
      <c r="F10959" s="280"/>
      <c r="G10959" s="293"/>
    </row>
    <row r="10960" spans="3:7" x14ac:dyDescent="0.2">
      <c r="C10960" s="293"/>
      <c r="D10960" s="280"/>
      <c r="E10960" s="280"/>
      <c r="F10960" s="280"/>
      <c r="G10960" s="293"/>
    </row>
    <row r="10961" spans="3:7" x14ac:dyDescent="0.2">
      <c r="C10961" s="293"/>
      <c r="D10961" s="280"/>
      <c r="E10961" s="280"/>
      <c r="F10961" s="280"/>
      <c r="G10961" s="293"/>
    </row>
    <row r="10962" spans="3:7" x14ac:dyDescent="0.2">
      <c r="C10962" s="293"/>
      <c r="D10962" s="280"/>
      <c r="E10962" s="280"/>
      <c r="F10962" s="280"/>
      <c r="G10962" s="293"/>
    </row>
    <row r="10963" spans="3:7" x14ac:dyDescent="0.2">
      <c r="C10963" s="293"/>
      <c r="D10963" s="280"/>
      <c r="E10963" s="280"/>
      <c r="F10963" s="280"/>
      <c r="G10963" s="293"/>
    </row>
    <row r="10964" spans="3:7" x14ac:dyDescent="0.2">
      <c r="C10964" s="293"/>
      <c r="D10964" s="280"/>
      <c r="E10964" s="280"/>
      <c r="F10964" s="280"/>
      <c r="G10964" s="293"/>
    </row>
    <row r="10965" spans="3:7" x14ac:dyDescent="0.2">
      <c r="C10965" s="293"/>
      <c r="D10965" s="280"/>
      <c r="E10965" s="280"/>
      <c r="F10965" s="280"/>
      <c r="G10965" s="293"/>
    </row>
    <row r="10966" spans="3:7" x14ac:dyDescent="0.2">
      <c r="C10966" s="293"/>
      <c r="D10966" s="280"/>
      <c r="E10966" s="280"/>
      <c r="F10966" s="280"/>
      <c r="G10966" s="293"/>
    </row>
    <row r="10967" spans="3:7" x14ac:dyDescent="0.2">
      <c r="C10967" s="293"/>
      <c r="D10967" s="280"/>
      <c r="E10967" s="280"/>
      <c r="F10967" s="280"/>
      <c r="G10967" s="293"/>
    </row>
    <row r="10968" spans="3:7" x14ac:dyDescent="0.2">
      <c r="C10968" s="293"/>
      <c r="D10968" s="280"/>
      <c r="E10968" s="280"/>
      <c r="F10968" s="280"/>
      <c r="G10968" s="293"/>
    </row>
    <row r="10969" spans="3:7" x14ac:dyDescent="0.2">
      <c r="C10969" s="293"/>
      <c r="D10969" s="280"/>
      <c r="E10969" s="280"/>
      <c r="F10969" s="280"/>
      <c r="G10969" s="293"/>
    </row>
    <row r="10970" spans="3:7" x14ac:dyDescent="0.2">
      <c r="C10970" s="293"/>
      <c r="D10970" s="280"/>
      <c r="E10970" s="280"/>
      <c r="F10970" s="280"/>
      <c r="G10970" s="293"/>
    </row>
    <row r="10971" spans="3:7" x14ac:dyDescent="0.2">
      <c r="C10971" s="293"/>
      <c r="D10971" s="280"/>
      <c r="E10971" s="280"/>
      <c r="F10971" s="280"/>
      <c r="G10971" s="293"/>
    </row>
    <row r="10972" spans="3:7" x14ac:dyDescent="0.2">
      <c r="C10972" s="293"/>
      <c r="D10972" s="280"/>
      <c r="E10972" s="280"/>
      <c r="F10972" s="280"/>
      <c r="G10972" s="293"/>
    </row>
    <row r="10973" spans="3:7" x14ac:dyDescent="0.2">
      <c r="C10973" s="293"/>
      <c r="D10973" s="280"/>
      <c r="E10973" s="280"/>
      <c r="F10973" s="280"/>
      <c r="G10973" s="293"/>
    </row>
    <row r="10974" spans="3:7" x14ac:dyDescent="0.2">
      <c r="C10974" s="293"/>
      <c r="D10974" s="280"/>
      <c r="E10974" s="280"/>
      <c r="F10974" s="280"/>
      <c r="G10974" s="293"/>
    </row>
    <row r="10975" spans="3:7" x14ac:dyDescent="0.2">
      <c r="C10975" s="293"/>
      <c r="D10975" s="280"/>
      <c r="E10975" s="280"/>
      <c r="F10975" s="280"/>
      <c r="G10975" s="293"/>
    </row>
    <row r="10976" spans="3:7" x14ac:dyDescent="0.2">
      <c r="C10976" s="293"/>
      <c r="D10976" s="280"/>
      <c r="E10976" s="280"/>
      <c r="F10976" s="280"/>
      <c r="G10976" s="293"/>
    </row>
    <row r="10977" spans="3:7" x14ac:dyDescent="0.2">
      <c r="C10977" s="293"/>
      <c r="D10977" s="280"/>
      <c r="E10977" s="280"/>
      <c r="F10977" s="280"/>
      <c r="G10977" s="293"/>
    </row>
    <row r="10978" spans="3:7" x14ac:dyDescent="0.2">
      <c r="C10978" s="293"/>
      <c r="D10978" s="280"/>
      <c r="E10978" s="280"/>
      <c r="F10978" s="280"/>
      <c r="G10978" s="293"/>
    </row>
    <row r="10979" spans="3:7" x14ac:dyDescent="0.2">
      <c r="C10979" s="293"/>
      <c r="D10979" s="280"/>
      <c r="E10979" s="280"/>
      <c r="F10979" s="280"/>
      <c r="G10979" s="293"/>
    </row>
    <row r="10980" spans="3:7" x14ac:dyDescent="0.2">
      <c r="C10980" s="293"/>
      <c r="D10980" s="280"/>
      <c r="E10980" s="280"/>
      <c r="F10980" s="280"/>
      <c r="G10980" s="293"/>
    </row>
    <row r="10981" spans="3:7" x14ac:dyDescent="0.2">
      <c r="C10981" s="293"/>
      <c r="D10981" s="280"/>
      <c r="E10981" s="280"/>
      <c r="F10981" s="280"/>
      <c r="G10981" s="293"/>
    </row>
    <row r="10982" spans="3:7" x14ac:dyDescent="0.2">
      <c r="C10982" s="293"/>
      <c r="D10982" s="280"/>
      <c r="E10982" s="280"/>
      <c r="F10982" s="280"/>
      <c r="G10982" s="293"/>
    </row>
    <row r="10983" spans="3:7" x14ac:dyDescent="0.2">
      <c r="C10983" s="293"/>
      <c r="D10983" s="280"/>
      <c r="E10983" s="280"/>
      <c r="F10983" s="280"/>
      <c r="G10983" s="293"/>
    </row>
    <row r="10984" spans="3:7" x14ac:dyDescent="0.2">
      <c r="C10984" s="293"/>
      <c r="D10984" s="280"/>
      <c r="E10984" s="280"/>
      <c r="F10984" s="280"/>
      <c r="G10984" s="293"/>
    </row>
    <row r="10985" spans="3:7" x14ac:dyDescent="0.2">
      <c r="C10985" s="293"/>
      <c r="D10985" s="280"/>
      <c r="E10985" s="280"/>
      <c r="F10985" s="280"/>
      <c r="G10985" s="293"/>
    </row>
    <row r="10986" spans="3:7" x14ac:dyDescent="0.2">
      <c r="C10986" s="293"/>
      <c r="D10986" s="280"/>
      <c r="E10986" s="280"/>
      <c r="F10986" s="280"/>
      <c r="G10986" s="293"/>
    </row>
    <row r="10987" spans="3:7" x14ac:dyDescent="0.2">
      <c r="C10987" s="293"/>
      <c r="D10987" s="280"/>
      <c r="E10987" s="280"/>
      <c r="F10987" s="280"/>
      <c r="G10987" s="293"/>
    </row>
    <row r="10988" spans="3:7" x14ac:dyDescent="0.2">
      <c r="C10988" s="293"/>
      <c r="D10988" s="280"/>
      <c r="E10988" s="280"/>
      <c r="F10988" s="280"/>
      <c r="G10988" s="293"/>
    </row>
    <row r="10989" spans="3:7" x14ac:dyDescent="0.2">
      <c r="C10989" s="293"/>
      <c r="D10989" s="280"/>
      <c r="E10989" s="280"/>
      <c r="F10989" s="280"/>
      <c r="G10989" s="293"/>
    </row>
    <row r="10990" spans="3:7" x14ac:dyDescent="0.2">
      <c r="C10990" s="293"/>
      <c r="D10990" s="280"/>
      <c r="E10990" s="280"/>
      <c r="F10990" s="280"/>
      <c r="G10990" s="293"/>
    </row>
    <row r="10991" spans="3:7" x14ac:dyDescent="0.2">
      <c r="C10991" s="293"/>
      <c r="D10991" s="280"/>
      <c r="E10991" s="280"/>
      <c r="F10991" s="280"/>
      <c r="G10991" s="293"/>
    </row>
    <row r="10992" spans="3:7" x14ac:dyDescent="0.2">
      <c r="C10992" s="293"/>
      <c r="D10992" s="280"/>
      <c r="E10992" s="280"/>
      <c r="F10992" s="280"/>
      <c r="G10992" s="293"/>
    </row>
    <row r="10993" spans="3:7" x14ac:dyDescent="0.2">
      <c r="C10993" s="293"/>
      <c r="D10993" s="280"/>
      <c r="E10993" s="280"/>
      <c r="F10993" s="280"/>
      <c r="G10993" s="293"/>
    </row>
    <row r="10994" spans="3:7" x14ac:dyDescent="0.2">
      <c r="C10994" s="293"/>
      <c r="D10994" s="280"/>
      <c r="E10994" s="280"/>
      <c r="F10994" s="280"/>
      <c r="G10994" s="293"/>
    </row>
    <row r="10995" spans="3:7" x14ac:dyDescent="0.2">
      <c r="C10995" s="293"/>
      <c r="D10995" s="280"/>
      <c r="E10995" s="280"/>
      <c r="F10995" s="280"/>
      <c r="G10995" s="293"/>
    </row>
    <row r="10996" spans="3:7" x14ac:dyDescent="0.2">
      <c r="C10996" s="293"/>
      <c r="D10996" s="280"/>
      <c r="E10996" s="280"/>
      <c r="F10996" s="280"/>
      <c r="G10996" s="293"/>
    </row>
    <row r="10997" spans="3:7" x14ac:dyDescent="0.2">
      <c r="C10997" s="293"/>
      <c r="D10997" s="280"/>
      <c r="E10997" s="280"/>
      <c r="F10997" s="280"/>
      <c r="G10997" s="293"/>
    </row>
    <row r="10998" spans="3:7" x14ac:dyDescent="0.2">
      <c r="C10998" s="293"/>
      <c r="D10998" s="280"/>
      <c r="E10998" s="280"/>
      <c r="F10998" s="280"/>
      <c r="G10998" s="293"/>
    </row>
    <row r="10999" spans="3:7" x14ac:dyDescent="0.2">
      <c r="C10999" s="293"/>
      <c r="D10999" s="280"/>
      <c r="E10999" s="280"/>
      <c r="F10999" s="280"/>
      <c r="G10999" s="293"/>
    </row>
    <row r="11000" spans="3:7" x14ac:dyDescent="0.2">
      <c r="C11000" s="293"/>
      <c r="D11000" s="280"/>
      <c r="E11000" s="280"/>
      <c r="F11000" s="280"/>
      <c r="G11000" s="293"/>
    </row>
    <row r="11001" spans="3:7" x14ac:dyDescent="0.2">
      <c r="C11001" s="293"/>
      <c r="D11001" s="280"/>
      <c r="E11001" s="280"/>
      <c r="F11001" s="280"/>
      <c r="G11001" s="293"/>
    </row>
    <row r="11002" spans="3:7" x14ac:dyDescent="0.2">
      <c r="C11002" s="293"/>
      <c r="D11002" s="280"/>
      <c r="E11002" s="280"/>
      <c r="F11002" s="280"/>
      <c r="G11002" s="293"/>
    </row>
    <row r="11003" spans="3:7" x14ac:dyDescent="0.2">
      <c r="C11003" s="293"/>
      <c r="D11003" s="280"/>
      <c r="E11003" s="280"/>
      <c r="F11003" s="280"/>
      <c r="G11003" s="293"/>
    </row>
    <row r="11004" spans="3:7" x14ac:dyDescent="0.2">
      <c r="C11004" s="293"/>
      <c r="D11004" s="280"/>
      <c r="E11004" s="280"/>
      <c r="F11004" s="280"/>
      <c r="G11004" s="293"/>
    </row>
    <row r="11005" spans="3:7" x14ac:dyDescent="0.2">
      <c r="C11005" s="293"/>
      <c r="D11005" s="280"/>
      <c r="E11005" s="280"/>
      <c r="F11005" s="280"/>
      <c r="G11005" s="293"/>
    </row>
    <row r="11006" spans="3:7" x14ac:dyDescent="0.2">
      <c r="C11006" s="293"/>
      <c r="D11006" s="280"/>
      <c r="E11006" s="280"/>
      <c r="F11006" s="280"/>
      <c r="G11006" s="293"/>
    </row>
    <row r="11007" spans="3:7" x14ac:dyDescent="0.2">
      <c r="C11007" s="293"/>
      <c r="D11007" s="280"/>
      <c r="E11007" s="280"/>
      <c r="F11007" s="280"/>
      <c r="G11007" s="293"/>
    </row>
    <row r="11008" spans="3:7" x14ac:dyDescent="0.2">
      <c r="C11008" s="293"/>
      <c r="D11008" s="280"/>
      <c r="E11008" s="280"/>
      <c r="F11008" s="280"/>
      <c r="G11008" s="293"/>
    </row>
    <row r="11009" spans="3:7" x14ac:dyDescent="0.2">
      <c r="C11009" s="293"/>
      <c r="D11009" s="280"/>
      <c r="E11009" s="280"/>
      <c r="F11009" s="280"/>
      <c r="G11009" s="293"/>
    </row>
    <row r="11010" spans="3:7" x14ac:dyDescent="0.2">
      <c r="C11010" s="293"/>
      <c r="D11010" s="280"/>
      <c r="E11010" s="280"/>
      <c r="F11010" s="280"/>
      <c r="G11010" s="293"/>
    </row>
    <row r="11011" spans="3:7" x14ac:dyDescent="0.2">
      <c r="C11011" s="293"/>
      <c r="D11011" s="280"/>
      <c r="E11011" s="280"/>
      <c r="F11011" s="280"/>
      <c r="G11011" s="293"/>
    </row>
    <row r="11012" spans="3:7" x14ac:dyDescent="0.2">
      <c r="C11012" s="293"/>
      <c r="D11012" s="280"/>
      <c r="E11012" s="280"/>
      <c r="F11012" s="280"/>
      <c r="G11012" s="293"/>
    </row>
    <row r="11013" spans="3:7" x14ac:dyDescent="0.2">
      <c r="C11013" s="293"/>
      <c r="D11013" s="280"/>
      <c r="E11013" s="280"/>
      <c r="F11013" s="280"/>
      <c r="G11013" s="293"/>
    </row>
    <row r="11014" spans="3:7" x14ac:dyDescent="0.2">
      <c r="C11014" s="293"/>
      <c r="D11014" s="280"/>
      <c r="E11014" s="280"/>
      <c r="F11014" s="280"/>
      <c r="G11014" s="293"/>
    </row>
    <row r="11015" spans="3:7" x14ac:dyDescent="0.2">
      <c r="C11015" s="293"/>
      <c r="D11015" s="280"/>
      <c r="E11015" s="280"/>
      <c r="F11015" s="280"/>
      <c r="G11015" s="293"/>
    </row>
    <row r="11016" spans="3:7" x14ac:dyDescent="0.2">
      <c r="C11016" s="293"/>
      <c r="D11016" s="280"/>
      <c r="E11016" s="280"/>
      <c r="F11016" s="280"/>
      <c r="G11016" s="293"/>
    </row>
    <row r="11017" spans="3:7" x14ac:dyDescent="0.2">
      <c r="C11017" s="293"/>
      <c r="D11017" s="280"/>
      <c r="E11017" s="280"/>
      <c r="F11017" s="280"/>
      <c r="G11017" s="293"/>
    </row>
    <row r="11018" spans="3:7" x14ac:dyDescent="0.2">
      <c r="C11018" s="293"/>
      <c r="D11018" s="280"/>
      <c r="E11018" s="280"/>
      <c r="F11018" s="280"/>
      <c r="G11018" s="293"/>
    </row>
    <row r="11019" spans="3:7" x14ac:dyDescent="0.2">
      <c r="C11019" s="293"/>
      <c r="D11019" s="280"/>
      <c r="E11019" s="280"/>
      <c r="F11019" s="280"/>
      <c r="G11019" s="293"/>
    </row>
    <row r="11020" spans="3:7" x14ac:dyDescent="0.2">
      <c r="C11020" s="293"/>
      <c r="D11020" s="280"/>
      <c r="E11020" s="280"/>
      <c r="F11020" s="280"/>
      <c r="G11020" s="293"/>
    </row>
    <row r="11021" spans="3:7" x14ac:dyDescent="0.2">
      <c r="C11021" s="293"/>
      <c r="D11021" s="280"/>
      <c r="E11021" s="280"/>
      <c r="F11021" s="280"/>
      <c r="G11021" s="293"/>
    </row>
    <row r="11022" spans="3:7" x14ac:dyDescent="0.2">
      <c r="C11022" s="293"/>
      <c r="D11022" s="280"/>
      <c r="E11022" s="280"/>
      <c r="F11022" s="280"/>
      <c r="G11022" s="293"/>
    </row>
    <row r="11023" spans="3:7" x14ac:dyDescent="0.2">
      <c r="C11023" s="293"/>
      <c r="D11023" s="280"/>
      <c r="E11023" s="280"/>
      <c r="F11023" s="280"/>
      <c r="G11023" s="293"/>
    </row>
    <row r="11024" spans="3:7" x14ac:dyDescent="0.2">
      <c r="C11024" s="293"/>
      <c r="D11024" s="280"/>
      <c r="E11024" s="280"/>
      <c r="F11024" s="280"/>
      <c r="G11024" s="293"/>
    </row>
    <row r="11025" spans="3:7" x14ac:dyDescent="0.2">
      <c r="C11025" s="293"/>
      <c r="D11025" s="280"/>
      <c r="E11025" s="280"/>
      <c r="F11025" s="280"/>
      <c r="G11025" s="293"/>
    </row>
    <row r="11026" spans="3:7" x14ac:dyDescent="0.2">
      <c r="C11026" s="293"/>
      <c r="D11026" s="280"/>
      <c r="E11026" s="280"/>
      <c r="F11026" s="280"/>
      <c r="G11026" s="293"/>
    </row>
    <row r="11027" spans="3:7" x14ac:dyDescent="0.2">
      <c r="C11027" s="293"/>
      <c r="D11027" s="280"/>
      <c r="E11027" s="280"/>
      <c r="F11027" s="280"/>
      <c r="G11027" s="293"/>
    </row>
    <row r="11028" spans="3:7" x14ac:dyDescent="0.2">
      <c r="C11028" s="293"/>
      <c r="D11028" s="280"/>
      <c r="E11028" s="280"/>
      <c r="F11028" s="280"/>
      <c r="G11028" s="293"/>
    </row>
    <row r="11029" spans="3:7" x14ac:dyDescent="0.2">
      <c r="C11029" s="293"/>
      <c r="D11029" s="280"/>
      <c r="E11029" s="280"/>
      <c r="F11029" s="280"/>
      <c r="G11029" s="293"/>
    </row>
    <row r="11030" spans="3:7" x14ac:dyDescent="0.2">
      <c r="C11030" s="293"/>
      <c r="D11030" s="280"/>
      <c r="E11030" s="280"/>
      <c r="F11030" s="280"/>
      <c r="G11030" s="293"/>
    </row>
    <row r="11031" spans="3:7" x14ac:dyDescent="0.2">
      <c r="C11031" s="293"/>
      <c r="D11031" s="280"/>
      <c r="E11031" s="280"/>
      <c r="F11031" s="280"/>
      <c r="G11031" s="293"/>
    </row>
    <row r="11032" spans="3:7" x14ac:dyDescent="0.2">
      <c r="C11032" s="293"/>
      <c r="D11032" s="280"/>
      <c r="E11032" s="280"/>
      <c r="F11032" s="280"/>
      <c r="G11032" s="293"/>
    </row>
    <row r="11033" spans="3:7" x14ac:dyDescent="0.2">
      <c r="C11033" s="293"/>
      <c r="D11033" s="280"/>
      <c r="E11033" s="280"/>
      <c r="F11033" s="280"/>
      <c r="G11033" s="293"/>
    </row>
    <row r="11034" spans="3:7" x14ac:dyDescent="0.2">
      <c r="C11034" s="293"/>
      <c r="D11034" s="280"/>
      <c r="E11034" s="280"/>
      <c r="F11034" s="280"/>
      <c r="G11034" s="293"/>
    </row>
    <row r="11035" spans="3:7" x14ac:dyDescent="0.2">
      <c r="C11035" s="293"/>
      <c r="D11035" s="280"/>
      <c r="E11035" s="280"/>
      <c r="F11035" s="280"/>
      <c r="G11035" s="293"/>
    </row>
    <row r="11036" spans="3:7" x14ac:dyDescent="0.2">
      <c r="C11036" s="293"/>
      <c r="D11036" s="280"/>
      <c r="E11036" s="280"/>
      <c r="F11036" s="280"/>
      <c r="G11036" s="293"/>
    </row>
    <row r="11037" spans="3:7" x14ac:dyDescent="0.2">
      <c r="C11037" s="293"/>
      <c r="D11037" s="280"/>
      <c r="E11037" s="280"/>
      <c r="F11037" s="280"/>
      <c r="G11037" s="293"/>
    </row>
    <row r="11038" spans="3:7" x14ac:dyDescent="0.2">
      <c r="C11038" s="293"/>
      <c r="D11038" s="280"/>
      <c r="E11038" s="280"/>
      <c r="F11038" s="280"/>
      <c r="G11038" s="293"/>
    </row>
    <row r="11039" spans="3:7" x14ac:dyDescent="0.2">
      <c r="C11039" s="293"/>
      <c r="D11039" s="280"/>
      <c r="E11039" s="280"/>
      <c r="F11039" s="280"/>
      <c r="G11039" s="293"/>
    </row>
    <row r="11040" spans="3:7" x14ac:dyDescent="0.2">
      <c r="C11040" s="293"/>
      <c r="D11040" s="280"/>
      <c r="E11040" s="280"/>
      <c r="F11040" s="280"/>
      <c r="G11040" s="293"/>
    </row>
    <row r="11041" spans="3:7" x14ac:dyDescent="0.2">
      <c r="C11041" s="293"/>
      <c r="D11041" s="280"/>
      <c r="E11041" s="280"/>
      <c r="F11041" s="280"/>
      <c r="G11041" s="293"/>
    </row>
    <row r="11042" spans="3:7" x14ac:dyDescent="0.2">
      <c r="C11042" s="293"/>
      <c r="D11042" s="280"/>
      <c r="E11042" s="280"/>
      <c r="F11042" s="280"/>
      <c r="G11042" s="293"/>
    </row>
    <row r="11043" spans="3:7" x14ac:dyDescent="0.2">
      <c r="C11043" s="293"/>
      <c r="D11043" s="280"/>
      <c r="E11043" s="280"/>
      <c r="F11043" s="280"/>
      <c r="G11043" s="293"/>
    </row>
    <row r="11044" spans="3:7" x14ac:dyDescent="0.2">
      <c r="C11044" s="293"/>
      <c r="D11044" s="280"/>
      <c r="E11044" s="280"/>
      <c r="F11044" s="280"/>
      <c r="G11044" s="293"/>
    </row>
    <row r="11045" spans="3:7" x14ac:dyDescent="0.2">
      <c r="C11045" s="293"/>
      <c r="D11045" s="280"/>
      <c r="E11045" s="280"/>
      <c r="F11045" s="280"/>
      <c r="G11045" s="293"/>
    </row>
    <row r="11046" spans="3:7" x14ac:dyDescent="0.2">
      <c r="C11046" s="293"/>
      <c r="D11046" s="280"/>
      <c r="E11046" s="280"/>
      <c r="F11046" s="280"/>
      <c r="G11046" s="293"/>
    </row>
    <row r="11047" spans="3:7" x14ac:dyDescent="0.2">
      <c r="C11047" s="293"/>
      <c r="D11047" s="280"/>
      <c r="E11047" s="280"/>
      <c r="F11047" s="280"/>
      <c r="G11047" s="293"/>
    </row>
    <row r="11048" spans="3:7" x14ac:dyDescent="0.2">
      <c r="C11048" s="293"/>
      <c r="D11048" s="280"/>
      <c r="E11048" s="280"/>
      <c r="F11048" s="280"/>
      <c r="G11048" s="293"/>
    </row>
    <row r="11049" spans="3:7" x14ac:dyDescent="0.2">
      <c r="C11049" s="293"/>
      <c r="D11049" s="280"/>
      <c r="E11049" s="280"/>
      <c r="F11049" s="280"/>
      <c r="G11049" s="293"/>
    </row>
    <row r="11050" spans="3:7" x14ac:dyDescent="0.2">
      <c r="C11050" s="293"/>
      <c r="D11050" s="280"/>
      <c r="E11050" s="280"/>
      <c r="F11050" s="280"/>
      <c r="G11050" s="293"/>
    </row>
    <row r="11051" spans="3:7" x14ac:dyDescent="0.2">
      <c r="C11051" s="293"/>
      <c r="D11051" s="280"/>
      <c r="E11051" s="280"/>
      <c r="F11051" s="280"/>
      <c r="G11051" s="293"/>
    </row>
    <row r="11052" spans="3:7" x14ac:dyDescent="0.2">
      <c r="C11052" s="293"/>
      <c r="D11052" s="280"/>
      <c r="E11052" s="280"/>
      <c r="F11052" s="280"/>
      <c r="G11052" s="293"/>
    </row>
    <row r="11053" spans="3:7" x14ac:dyDescent="0.2">
      <c r="C11053" s="293"/>
      <c r="D11053" s="280"/>
      <c r="E11053" s="280"/>
      <c r="F11053" s="280"/>
      <c r="G11053" s="293"/>
    </row>
    <row r="11054" spans="3:7" x14ac:dyDescent="0.2">
      <c r="C11054" s="293"/>
      <c r="D11054" s="280"/>
      <c r="E11054" s="280"/>
      <c r="F11054" s="280"/>
      <c r="G11054" s="293"/>
    </row>
    <row r="11055" spans="3:7" x14ac:dyDescent="0.2">
      <c r="C11055" s="293"/>
      <c r="D11055" s="280"/>
      <c r="E11055" s="280"/>
      <c r="F11055" s="280"/>
      <c r="G11055" s="293"/>
    </row>
    <row r="11056" spans="3:7" x14ac:dyDescent="0.2">
      <c r="C11056" s="293"/>
      <c r="D11056" s="280"/>
      <c r="E11056" s="280"/>
      <c r="F11056" s="280"/>
      <c r="G11056" s="293"/>
    </row>
    <row r="11057" spans="3:7" x14ac:dyDescent="0.2">
      <c r="C11057" s="293"/>
      <c r="D11057" s="280"/>
      <c r="E11057" s="280"/>
      <c r="F11057" s="280"/>
      <c r="G11057" s="293"/>
    </row>
    <row r="11058" spans="3:7" x14ac:dyDescent="0.2">
      <c r="C11058" s="293"/>
      <c r="D11058" s="280"/>
      <c r="E11058" s="280"/>
      <c r="F11058" s="280"/>
      <c r="G11058" s="293"/>
    </row>
    <row r="11059" spans="3:7" x14ac:dyDescent="0.2">
      <c r="C11059" s="293"/>
      <c r="D11059" s="280"/>
      <c r="E11059" s="280"/>
      <c r="F11059" s="280"/>
      <c r="G11059" s="293"/>
    </row>
    <row r="11060" spans="3:7" x14ac:dyDescent="0.2">
      <c r="C11060" s="293"/>
      <c r="D11060" s="280"/>
      <c r="E11060" s="280"/>
      <c r="F11060" s="280"/>
      <c r="G11060" s="293"/>
    </row>
    <row r="11061" spans="3:7" x14ac:dyDescent="0.2">
      <c r="C11061" s="293"/>
      <c r="D11061" s="280"/>
      <c r="E11061" s="280"/>
      <c r="F11061" s="280"/>
      <c r="G11061" s="293"/>
    </row>
    <row r="11062" spans="3:7" x14ac:dyDescent="0.2">
      <c r="C11062" s="293"/>
      <c r="D11062" s="280"/>
      <c r="E11062" s="280"/>
      <c r="F11062" s="280"/>
      <c r="G11062" s="293"/>
    </row>
    <row r="11063" spans="3:7" x14ac:dyDescent="0.2">
      <c r="C11063" s="293"/>
      <c r="D11063" s="280"/>
      <c r="E11063" s="280"/>
      <c r="F11063" s="280"/>
      <c r="G11063" s="293"/>
    </row>
    <row r="11064" spans="3:7" x14ac:dyDescent="0.2">
      <c r="C11064" s="293"/>
      <c r="D11064" s="280"/>
      <c r="E11064" s="280"/>
      <c r="F11064" s="280"/>
      <c r="G11064" s="293"/>
    </row>
    <row r="11065" spans="3:7" x14ac:dyDescent="0.2">
      <c r="C11065" s="293"/>
      <c r="D11065" s="280"/>
      <c r="E11065" s="280"/>
      <c r="F11065" s="280"/>
      <c r="G11065" s="293"/>
    </row>
    <row r="11066" spans="3:7" x14ac:dyDescent="0.2">
      <c r="C11066" s="293"/>
      <c r="D11066" s="280"/>
      <c r="E11066" s="280"/>
      <c r="F11066" s="280"/>
      <c r="G11066" s="293"/>
    </row>
    <row r="11067" spans="3:7" x14ac:dyDescent="0.2">
      <c r="C11067" s="293"/>
      <c r="D11067" s="280"/>
      <c r="E11067" s="280"/>
      <c r="F11067" s="280"/>
      <c r="G11067" s="293"/>
    </row>
    <row r="11068" spans="3:7" x14ac:dyDescent="0.2">
      <c r="C11068" s="293"/>
      <c r="D11068" s="280"/>
      <c r="E11068" s="280"/>
      <c r="F11068" s="280"/>
      <c r="G11068" s="293"/>
    </row>
    <row r="11069" spans="3:7" x14ac:dyDescent="0.2">
      <c r="C11069" s="293"/>
      <c r="D11069" s="280"/>
      <c r="E11069" s="280"/>
      <c r="F11069" s="280"/>
      <c r="G11069" s="293"/>
    </row>
    <row r="11070" spans="3:7" x14ac:dyDescent="0.2">
      <c r="C11070" s="293"/>
      <c r="D11070" s="280"/>
      <c r="E11070" s="280"/>
      <c r="F11070" s="280"/>
      <c r="G11070" s="293"/>
    </row>
    <row r="11071" spans="3:7" x14ac:dyDescent="0.2">
      <c r="C11071" s="293"/>
      <c r="D11071" s="280"/>
      <c r="E11071" s="280"/>
      <c r="F11071" s="280"/>
      <c r="G11071" s="293"/>
    </row>
    <row r="11072" spans="3:7" x14ac:dyDescent="0.2">
      <c r="C11072" s="293"/>
      <c r="D11072" s="280"/>
      <c r="E11072" s="280"/>
      <c r="F11072" s="280"/>
      <c r="G11072" s="293"/>
    </row>
    <row r="11073" spans="3:7" x14ac:dyDescent="0.2">
      <c r="C11073" s="293"/>
      <c r="D11073" s="280"/>
      <c r="E11073" s="280"/>
      <c r="F11073" s="280"/>
      <c r="G11073" s="293"/>
    </row>
    <row r="11074" spans="3:7" x14ac:dyDescent="0.2">
      <c r="C11074" s="293"/>
      <c r="D11074" s="280"/>
      <c r="E11074" s="280"/>
      <c r="F11074" s="280"/>
      <c r="G11074" s="293"/>
    </row>
    <row r="11075" spans="3:7" x14ac:dyDescent="0.2">
      <c r="C11075" s="293"/>
      <c r="D11075" s="280"/>
      <c r="E11075" s="280"/>
      <c r="F11075" s="280"/>
      <c r="G11075" s="293"/>
    </row>
    <row r="11076" spans="3:7" x14ac:dyDescent="0.2">
      <c r="C11076" s="293"/>
      <c r="D11076" s="280"/>
      <c r="E11076" s="280"/>
      <c r="F11076" s="280"/>
      <c r="G11076" s="293"/>
    </row>
    <row r="11077" spans="3:7" x14ac:dyDescent="0.2">
      <c r="C11077" s="293"/>
      <c r="D11077" s="280"/>
      <c r="E11077" s="280"/>
      <c r="F11077" s="280"/>
      <c r="G11077" s="293"/>
    </row>
    <row r="11078" spans="3:7" x14ac:dyDescent="0.2">
      <c r="C11078" s="293"/>
      <c r="D11078" s="280"/>
      <c r="E11078" s="280"/>
      <c r="F11078" s="280"/>
      <c r="G11078" s="293"/>
    </row>
    <row r="11079" spans="3:7" x14ac:dyDescent="0.2">
      <c r="C11079" s="293"/>
      <c r="D11079" s="280"/>
      <c r="E11079" s="280"/>
      <c r="F11079" s="280"/>
      <c r="G11079" s="293"/>
    </row>
    <row r="11080" spans="3:7" x14ac:dyDescent="0.2">
      <c r="C11080" s="293"/>
      <c r="D11080" s="280"/>
      <c r="E11080" s="280"/>
      <c r="F11080" s="280"/>
      <c r="G11080" s="293"/>
    </row>
    <row r="11081" spans="3:7" x14ac:dyDescent="0.2">
      <c r="C11081" s="293"/>
      <c r="D11081" s="280"/>
      <c r="E11081" s="280"/>
      <c r="F11081" s="280"/>
      <c r="G11081" s="293"/>
    </row>
    <row r="11082" spans="3:7" x14ac:dyDescent="0.2">
      <c r="C11082" s="293"/>
      <c r="D11082" s="280"/>
      <c r="E11082" s="280"/>
      <c r="F11082" s="280"/>
      <c r="G11082" s="293"/>
    </row>
    <row r="11083" spans="3:7" x14ac:dyDescent="0.2">
      <c r="C11083" s="293"/>
      <c r="D11083" s="280"/>
      <c r="E11083" s="280"/>
      <c r="F11083" s="280"/>
      <c r="G11083" s="293"/>
    </row>
    <row r="11084" spans="3:7" x14ac:dyDescent="0.2">
      <c r="C11084" s="293"/>
      <c r="D11084" s="280"/>
      <c r="E11084" s="280"/>
      <c r="F11084" s="280"/>
      <c r="G11084" s="293"/>
    </row>
    <row r="11085" spans="3:7" x14ac:dyDescent="0.2">
      <c r="C11085" s="293"/>
      <c r="D11085" s="280"/>
      <c r="E11085" s="280"/>
      <c r="F11085" s="280"/>
      <c r="G11085" s="293"/>
    </row>
    <row r="11086" spans="3:7" x14ac:dyDescent="0.2">
      <c r="C11086" s="293"/>
      <c r="D11086" s="280"/>
      <c r="E11086" s="280"/>
      <c r="F11086" s="280"/>
      <c r="G11086" s="293"/>
    </row>
    <row r="11087" spans="3:7" x14ac:dyDescent="0.2">
      <c r="C11087" s="293"/>
      <c r="D11087" s="280"/>
      <c r="E11087" s="280"/>
      <c r="F11087" s="280"/>
      <c r="G11087" s="293"/>
    </row>
    <row r="11088" spans="3:7" x14ac:dyDescent="0.2">
      <c r="C11088" s="293"/>
      <c r="D11088" s="280"/>
      <c r="E11088" s="280"/>
      <c r="F11088" s="280"/>
      <c r="G11088" s="293"/>
    </row>
    <row r="11089" spans="3:7" x14ac:dyDescent="0.2">
      <c r="C11089" s="293"/>
      <c r="D11089" s="280"/>
      <c r="E11089" s="280"/>
      <c r="F11089" s="280"/>
      <c r="G11089" s="293"/>
    </row>
    <row r="11090" spans="3:7" x14ac:dyDescent="0.2">
      <c r="C11090" s="293"/>
      <c r="D11090" s="280"/>
      <c r="E11090" s="280"/>
      <c r="F11090" s="280"/>
      <c r="G11090" s="293"/>
    </row>
    <row r="11091" spans="3:7" x14ac:dyDescent="0.2">
      <c r="C11091" s="293"/>
      <c r="D11091" s="280"/>
      <c r="E11091" s="280"/>
      <c r="F11091" s="280"/>
      <c r="G11091" s="293"/>
    </row>
    <row r="11092" spans="3:7" x14ac:dyDescent="0.2">
      <c r="C11092" s="293"/>
      <c r="D11092" s="280"/>
      <c r="E11092" s="280"/>
      <c r="F11092" s="280"/>
      <c r="G11092" s="293"/>
    </row>
    <row r="11093" spans="3:7" x14ac:dyDescent="0.2">
      <c r="C11093" s="293"/>
      <c r="D11093" s="280"/>
      <c r="E11093" s="280"/>
      <c r="F11093" s="280"/>
      <c r="G11093" s="293"/>
    </row>
    <row r="11094" spans="3:7" x14ac:dyDescent="0.2">
      <c r="C11094" s="293"/>
      <c r="D11094" s="280"/>
      <c r="E11094" s="280"/>
      <c r="F11094" s="280"/>
      <c r="G11094" s="293"/>
    </row>
    <row r="11095" spans="3:7" x14ac:dyDescent="0.2">
      <c r="C11095" s="293"/>
      <c r="D11095" s="280"/>
      <c r="E11095" s="280"/>
      <c r="F11095" s="280"/>
      <c r="G11095" s="293"/>
    </row>
    <row r="11096" spans="3:7" x14ac:dyDescent="0.2">
      <c r="C11096" s="293"/>
      <c r="D11096" s="280"/>
      <c r="E11096" s="280"/>
      <c r="F11096" s="280"/>
      <c r="G11096" s="293"/>
    </row>
    <row r="11097" spans="3:7" x14ac:dyDescent="0.2">
      <c r="C11097" s="293"/>
      <c r="D11097" s="280"/>
      <c r="E11097" s="280"/>
      <c r="F11097" s="280"/>
      <c r="G11097" s="293"/>
    </row>
    <row r="11098" spans="3:7" x14ac:dyDescent="0.2">
      <c r="C11098" s="293"/>
      <c r="D11098" s="280"/>
      <c r="E11098" s="280"/>
      <c r="F11098" s="280"/>
      <c r="G11098" s="293"/>
    </row>
    <row r="11099" spans="3:7" x14ac:dyDescent="0.2">
      <c r="C11099" s="293"/>
      <c r="D11099" s="280"/>
      <c r="E11099" s="280"/>
      <c r="F11099" s="280"/>
      <c r="G11099" s="293"/>
    </row>
    <row r="11100" spans="3:7" x14ac:dyDescent="0.2">
      <c r="C11100" s="293"/>
      <c r="D11100" s="280"/>
      <c r="E11100" s="280"/>
      <c r="F11100" s="280"/>
      <c r="G11100" s="293"/>
    </row>
    <row r="11101" spans="3:7" x14ac:dyDescent="0.2">
      <c r="C11101" s="293"/>
      <c r="D11101" s="280"/>
      <c r="E11101" s="280"/>
      <c r="F11101" s="280"/>
      <c r="G11101" s="293"/>
    </row>
    <row r="11102" spans="3:7" x14ac:dyDescent="0.2">
      <c r="C11102" s="293"/>
      <c r="D11102" s="280"/>
      <c r="E11102" s="280"/>
      <c r="F11102" s="280"/>
      <c r="G11102" s="293"/>
    </row>
    <row r="11103" spans="3:7" x14ac:dyDescent="0.2">
      <c r="C11103" s="293"/>
      <c r="D11103" s="280"/>
      <c r="E11103" s="280"/>
      <c r="F11103" s="280"/>
      <c r="G11103" s="293"/>
    </row>
    <row r="11104" spans="3:7" x14ac:dyDescent="0.2">
      <c r="C11104" s="293"/>
      <c r="D11104" s="280"/>
      <c r="E11104" s="280"/>
      <c r="F11104" s="280"/>
      <c r="G11104" s="293"/>
    </row>
    <row r="11105" spans="3:7" x14ac:dyDescent="0.2">
      <c r="C11105" s="293"/>
      <c r="D11105" s="280"/>
      <c r="E11105" s="280"/>
      <c r="F11105" s="280"/>
      <c r="G11105" s="293"/>
    </row>
    <row r="11106" spans="3:7" x14ac:dyDescent="0.2">
      <c r="C11106" s="293"/>
      <c r="D11106" s="280"/>
      <c r="E11106" s="280"/>
      <c r="F11106" s="280"/>
      <c r="G11106" s="293"/>
    </row>
    <row r="11107" spans="3:7" x14ac:dyDescent="0.2">
      <c r="C11107" s="293"/>
      <c r="D11107" s="280"/>
      <c r="E11107" s="280"/>
      <c r="F11107" s="280"/>
      <c r="G11107" s="293"/>
    </row>
    <row r="11108" spans="3:7" x14ac:dyDescent="0.2">
      <c r="C11108" s="293"/>
      <c r="D11108" s="280"/>
      <c r="E11108" s="280"/>
      <c r="F11108" s="280"/>
      <c r="G11108" s="293"/>
    </row>
    <row r="11109" spans="3:7" x14ac:dyDescent="0.2">
      <c r="C11109" s="293"/>
      <c r="D11109" s="280"/>
      <c r="E11109" s="280"/>
      <c r="F11109" s="280"/>
      <c r="G11109" s="293"/>
    </row>
    <row r="11110" spans="3:7" x14ac:dyDescent="0.2">
      <c r="C11110" s="293"/>
      <c r="D11110" s="280"/>
      <c r="E11110" s="280"/>
      <c r="F11110" s="280"/>
      <c r="G11110" s="293"/>
    </row>
    <row r="11111" spans="3:7" x14ac:dyDescent="0.2">
      <c r="C11111" s="293"/>
      <c r="D11111" s="280"/>
      <c r="E11111" s="280"/>
      <c r="F11111" s="280"/>
      <c r="G11111" s="293"/>
    </row>
    <row r="11112" spans="3:7" x14ac:dyDescent="0.2">
      <c r="C11112" s="293"/>
      <c r="D11112" s="280"/>
      <c r="E11112" s="280"/>
      <c r="F11112" s="280"/>
      <c r="G11112" s="293"/>
    </row>
    <row r="11113" spans="3:7" x14ac:dyDescent="0.2">
      <c r="C11113" s="293"/>
      <c r="D11113" s="280"/>
      <c r="E11113" s="280"/>
      <c r="F11113" s="280"/>
      <c r="G11113" s="293"/>
    </row>
    <row r="11114" spans="3:7" x14ac:dyDescent="0.2">
      <c r="C11114" s="293"/>
      <c r="D11114" s="280"/>
      <c r="E11114" s="280"/>
      <c r="F11114" s="280"/>
      <c r="G11114" s="293"/>
    </row>
    <row r="11115" spans="3:7" x14ac:dyDescent="0.2">
      <c r="C11115" s="293"/>
      <c r="D11115" s="280"/>
      <c r="E11115" s="280"/>
      <c r="F11115" s="280"/>
      <c r="G11115" s="293"/>
    </row>
    <row r="11116" spans="3:7" x14ac:dyDescent="0.2">
      <c r="C11116" s="293"/>
      <c r="D11116" s="280"/>
      <c r="E11116" s="280"/>
      <c r="F11116" s="280"/>
      <c r="G11116" s="293"/>
    </row>
    <row r="11117" spans="3:7" x14ac:dyDescent="0.2">
      <c r="C11117" s="293"/>
      <c r="D11117" s="280"/>
      <c r="E11117" s="280"/>
      <c r="F11117" s="280"/>
      <c r="G11117" s="293"/>
    </row>
    <row r="11118" spans="3:7" x14ac:dyDescent="0.2">
      <c r="C11118" s="293"/>
      <c r="D11118" s="280"/>
      <c r="E11118" s="280"/>
      <c r="F11118" s="280"/>
      <c r="G11118" s="293"/>
    </row>
    <row r="11119" spans="3:7" x14ac:dyDescent="0.2">
      <c r="C11119" s="293"/>
      <c r="D11119" s="280"/>
      <c r="E11119" s="280"/>
      <c r="F11119" s="280"/>
      <c r="G11119" s="293"/>
    </row>
    <row r="11120" spans="3:7" x14ac:dyDescent="0.2">
      <c r="C11120" s="293"/>
      <c r="D11120" s="280"/>
      <c r="E11120" s="280"/>
      <c r="F11120" s="280"/>
      <c r="G11120" s="293"/>
    </row>
    <row r="11121" spans="3:7" x14ac:dyDescent="0.2">
      <c r="C11121" s="293"/>
      <c r="D11121" s="280"/>
      <c r="E11121" s="280"/>
      <c r="F11121" s="280"/>
      <c r="G11121" s="293"/>
    </row>
    <row r="11122" spans="3:7" x14ac:dyDescent="0.2">
      <c r="C11122" s="293"/>
      <c r="D11122" s="280"/>
      <c r="E11122" s="280"/>
      <c r="F11122" s="280"/>
      <c r="G11122" s="293"/>
    </row>
    <row r="11123" spans="3:7" x14ac:dyDescent="0.2">
      <c r="C11123" s="293"/>
      <c r="D11123" s="280"/>
      <c r="E11123" s="280"/>
      <c r="F11123" s="280"/>
      <c r="G11123" s="293"/>
    </row>
    <row r="11124" spans="3:7" x14ac:dyDescent="0.2">
      <c r="C11124" s="293"/>
      <c r="D11124" s="280"/>
      <c r="E11124" s="280"/>
      <c r="F11124" s="280"/>
      <c r="G11124" s="293"/>
    </row>
    <row r="11125" spans="3:7" x14ac:dyDescent="0.2">
      <c r="C11125" s="293"/>
      <c r="D11125" s="280"/>
      <c r="E11125" s="280"/>
      <c r="F11125" s="280"/>
      <c r="G11125" s="293"/>
    </row>
    <row r="11126" spans="3:7" x14ac:dyDescent="0.2">
      <c r="C11126" s="293"/>
      <c r="D11126" s="280"/>
      <c r="E11126" s="280"/>
      <c r="F11126" s="280"/>
      <c r="G11126" s="293"/>
    </row>
    <row r="11127" spans="3:7" x14ac:dyDescent="0.2">
      <c r="C11127" s="293"/>
      <c r="D11127" s="280"/>
      <c r="E11127" s="280"/>
      <c r="F11127" s="280"/>
      <c r="G11127" s="293"/>
    </row>
    <row r="11128" spans="3:7" x14ac:dyDescent="0.2">
      <c r="C11128" s="293"/>
      <c r="D11128" s="280"/>
      <c r="E11128" s="280"/>
      <c r="F11128" s="280"/>
      <c r="G11128" s="293"/>
    </row>
    <row r="11129" spans="3:7" x14ac:dyDescent="0.2">
      <c r="C11129" s="293"/>
      <c r="D11129" s="280"/>
      <c r="E11129" s="280"/>
      <c r="F11129" s="280"/>
      <c r="G11129" s="293"/>
    </row>
    <row r="11130" spans="3:7" x14ac:dyDescent="0.2">
      <c r="C11130" s="293"/>
      <c r="D11130" s="280"/>
      <c r="E11130" s="280"/>
      <c r="F11130" s="280"/>
      <c r="G11130" s="293"/>
    </row>
    <row r="11131" spans="3:7" x14ac:dyDescent="0.2">
      <c r="C11131" s="293"/>
      <c r="D11131" s="280"/>
      <c r="E11131" s="280"/>
      <c r="F11131" s="280"/>
      <c r="G11131" s="293"/>
    </row>
    <row r="11132" spans="3:7" x14ac:dyDescent="0.2">
      <c r="C11132" s="293"/>
      <c r="D11132" s="280"/>
      <c r="E11132" s="280"/>
      <c r="F11132" s="280"/>
      <c r="G11132" s="293"/>
    </row>
    <row r="11133" spans="3:7" x14ac:dyDescent="0.2">
      <c r="C11133" s="293"/>
      <c r="D11133" s="280"/>
      <c r="E11133" s="280"/>
      <c r="F11133" s="280"/>
      <c r="G11133" s="293"/>
    </row>
    <row r="11134" spans="3:7" x14ac:dyDescent="0.2">
      <c r="C11134" s="293"/>
      <c r="D11134" s="280"/>
      <c r="E11134" s="280"/>
      <c r="F11134" s="280"/>
      <c r="G11134" s="293"/>
    </row>
    <row r="11135" spans="3:7" x14ac:dyDescent="0.2">
      <c r="C11135" s="293"/>
      <c r="D11135" s="280"/>
      <c r="E11135" s="280"/>
      <c r="F11135" s="280"/>
      <c r="G11135" s="293"/>
    </row>
    <row r="11136" spans="3:7" x14ac:dyDescent="0.2">
      <c r="C11136" s="293"/>
      <c r="D11136" s="280"/>
      <c r="E11136" s="280"/>
      <c r="F11136" s="280"/>
      <c r="G11136" s="293"/>
    </row>
    <row r="11137" spans="3:7" x14ac:dyDescent="0.2">
      <c r="C11137" s="293"/>
      <c r="D11137" s="280"/>
      <c r="E11137" s="280"/>
      <c r="F11137" s="280"/>
      <c r="G11137" s="293"/>
    </row>
    <row r="11138" spans="3:7" x14ac:dyDescent="0.2">
      <c r="C11138" s="293"/>
      <c r="D11138" s="280"/>
      <c r="E11138" s="280"/>
      <c r="F11138" s="280"/>
      <c r="G11138" s="293"/>
    </row>
    <row r="11139" spans="3:7" x14ac:dyDescent="0.2">
      <c r="C11139" s="293"/>
      <c r="D11139" s="280"/>
      <c r="E11139" s="280"/>
      <c r="F11139" s="280"/>
      <c r="G11139" s="293"/>
    </row>
    <row r="11140" spans="3:7" x14ac:dyDescent="0.2">
      <c r="C11140" s="293"/>
      <c r="D11140" s="280"/>
      <c r="E11140" s="280"/>
      <c r="F11140" s="280"/>
      <c r="G11140" s="293"/>
    </row>
    <row r="11141" spans="3:7" x14ac:dyDescent="0.2">
      <c r="C11141" s="293"/>
      <c r="D11141" s="280"/>
      <c r="E11141" s="280"/>
      <c r="F11141" s="280"/>
      <c r="G11141" s="293"/>
    </row>
    <row r="11142" spans="3:7" x14ac:dyDescent="0.2">
      <c r="C11142" s="293"/>
      <c r="D11142" s="280"/>
      <c r="E11142" s="280"/>
      <c r="F11142" s="280"/>
      <c r="G11142" s="293"/>
    </row>
    <row r="11143" spans="3:7" x14ac:dyDescent="0.2">
      <c r="C11143" s="293"/>
      <c r="D11143" s="280"/>
      <c r="E11143" s="280"/>
      <c r="F11143" s="280"/>
      <c r="G11143" s="293"/>
    </row>
    <row r="11144" spans="3:7" x14ac:dyDescent="0.2">
      <c r="C11144" s="293"/>
      <c r="D11144" s="280"/>
      <c r="E11144" s="280"/>
      <c r="F11144" s="280"/>
      <c r="G11144" s="293"/>
    </row>
    <row r="11145" spans="3:7" x14ac:dyDescent="0.2">
      <c r="C11145" s="293"/>
      <c r="D11145" s="280"/>
      <c r="E11145" s="280"/>
      <c r="F11145" s="280"/>
      <c r="G11145" s="293"/>
    </row>
    <row r="11146" spans="3:7" x14ac:dyDescent="0.2">
      <c r="C11146" s="293"/>
      <c r="D11146" s="280"/>
      <c r="E11146" s="280"/>
      <c r="F11146" s="280"/>
      <c r="G11146" s="293"/>
    </row>
    <row r="11147" spans="3:7" x14ac:dyDescent="0.2">
      <c r="C11147" s="293"/>
      <c r="D11147" s="280"/>
      <c r="E11147" s="280"/>
      <c r="F11147" s="280"/>
      <c r="G11147" s="293"/>
    </row>
    <row r="11148" spans="3:7" x14ac:dyDescent="0.2">
      <c r="C11148" s="293"/>
      <c r="D11148" s="280"/>
      <c r="E11148" s="280"/>
      <c r="F11148" s="280"/>
      <c r="G11148" s="293"/>
    </row>
    <row r="11149" spans="3:7" x14ac:dyDescent="0.2">
      <c r="C11149" s="293"/>
      <c r="D11149" s="280"/>
      <c r="E11149" s="280"/>
      <c r="F11149" s="280"/>
      <c r="G11149" s="293"/>
    </row>
    <row r="11150" spans="3:7" x14ac:dyDescent="0.2">
      <c r="C11150" s="293"/>
      <c r="D11150" s="280"/>
      <c r="E11150" s="280"/>
      <c r="F11150" s="280"/>
      <c r="G11150" s="293"/>
    </row>
    <row r="11151" spans="3:7" x14ac:dyDescent="0.2">
      <c r="C11151" s="293"/>
      <c r="D11151" s="280"/>
      <c r="E11151" s="280"/>
      <c r="F11151" s="280"/>
      <c r="G11151" s="293"/>
    </row>
    <row r="11152" spans="3:7" x14ac:dyDescent="0.2">
      <c r="C11152" s="293"/>
      <c r="D11152" s="280"/>
      <c r="E11152" s="280"/>
      <c r="F11152" s="280"/>
      <c r="G11152" s="293"/>
    </row>
    <row r="11153" spans="3:7" x14ac:dyDescent="0.2">
      <c r="C11153" s="293"/>
      <c r="D11153" s="280"/>
      <c r="E11153" s="280"/>
      <c r="F11153" s="280"/>
      <c r="G11153" s="293"/>
    </row>
    <row r="11154" spans="3:7" x14ac:dyDescent="0.2">
      <c r="C11154" s="293"/>
      <c r="D11154" s="280"/>
      <c r="E11154" s="280"/>
      <c r="F11154" s="280"/>
      <c r="G11154" s="293"/>
    </row>
    <row r="11155" spans="3:7" x14ac:dyDescent="0.2">
      <c r="C11155" s="293"/>
      <c r="D11155" s="280"/>
      <c r="E11155" s="280"/>
      <c r="F11155" s="280"/>
      <c r="G11155" s="293"/>
    </row>
    <row r="11156" spans="3:7" x14ac:dyDescent="0.2">
      <c r="C11156" s="293"/>
      <c r="D11156" s="280"/>
      <c r="E11156" s="280"/>
      <c r="F11156" s="280"/>
      <c r="G11156" s="293"/>
    </row>
    <row r="11157" spans="3:7" x14ac:dyDescent="0.2">
      <c r="C11157" s="293"/>
      <c r="D11157" s="280"/>
      <c r="E11157" s="280"/>
      <c r="F11157" s="280"/>
      <c r="G11157" s="293"/>
    </row>
    <row r="11158" spans="3:7" x14ac:dyDescent="0.2">
      <c r="C11158" s="293"/>
      <c r="D11158" s="280"/>
      <c r="E11158" s="280"/>
      <c r="F11158" s="280"/>
      <c r="G11158" s="293"/>
    </row>
    <row r="11159" spans="3:7" x14ac:dyDescent="0.2">
      <c r="C11159" s="293"/>
      <c r="D11159" s="280"/>
      <c r="E11159" s="280"/>
      <c r="F11159" s="280"/>
      <c r="G11159" s="293"/>
    </row>
    <row r="11160" spans="3:7" x14ac:dyDescent="0.2">
      <c r="C11160" s="293"/>
      <c r="D11160" s="280"/>
      <c r="E11160" s="280"/>
      <c r="F11160" s="280"/>
      <c r="G11160" s="293"/>
    </row>
    <row r="11161" spans="3:7" x14ac:dyDescent="0.2">
      <c r="C11161" s="293"/>
      <c r="D11161" s="280"/>
      <c r="E11161" s="280"/>
      <c r="F11161" s="280"/>
      <c r="G11161" s="293"/>
    </row>
    <row r="11162" spans="3:7" x14ac:dyDescent="0.2">
      <c r="C11162" s="293"/>
      <c r="D11162" s="280"/>
      <c r="E11162" s="280"/>
      <c r="F11162" s="280"/>
      <c r="G11162" s="293"/>
    </row>
    <row r="11163" spans="3:7" x14ac:dyDescent="0.2">
      <c r="C11163" s="293"/>
      <c r="D11163" s="280"/>
      <c r="E11163" s="280"/>
      <c r="F11163" s="280"/>
      <c r="G11163" s="293"/>
    </row>
    <row r="11164" spans="3:7" x14ac:dyDescent="0.2">
      <c r="C11164" s="293"/>
      <c r="D11164" s="280"/>
      <c r="E11164" s="280"/>
      <c r="F11164" s="280"/>
      <c r="G11164" s="293"/>
    </row>
    <row r="11165" spans="3:7" x14ac:dyDescent="0.2">
      <c r="C11165" s="293"/>
      <c r="D11165" s="280"/>
      <c r="E11165" s="280"/>
      <c r="F11165" s="280"/>
      <c r="G11165" s="293"/>
    </row>
    <row r="11166" spans="3:7" x14ac:dyDescent="0.2">
      <c r="C11166" s="293"/>
      <c r="D11166" s="280"/>
      <c r="E11166" s="280"/>
      <c r="F11166" s="280"/>
      <c r="G11166" s="293"/>
    </row>
    <row r="11167" spans="3:7" x14ac:dyDescent="0.2">
      <c r="C11167" s="293"/>
      <c r="D11167" s="280"/>
      <c r="E11167" s="280"/>
      <c r="F11167" s="280"/>
      <c r="G11167" s="293"/>
    </row>
    <row r="11168" spans="3:7" x14ac:dyDescent="0.2">
      <c r="C11168" s="293"/>
      <c r="D11168" s="280"/>
      <c r="E11168" s="280"/>
      <c r="F11168" s="280"/>
      <c r="G11168" s="293"/>
    </row>
    <row r="11169" spans="3:7" x14ac:dyDescent="0.2">
      <c r="C11169" s="293"/>
      <c r="D11169" s="280"/>
      <c r="E11169" s="280"/>
      <c r="F11169" s="280"/>
      <c r="G11169" s="293"/>
    </row>
    <row r="11170" spans="3:7" x14ac:dyDescent="0.2">
      <c r="C11170" s="293"/>
      <c r="D11170" s="280"/>
      <c r="E11170" s="280"/>
      <c r="F11170" s="280"/>
      <c r="G11170" s="293"/>
    </row>
    <row r="11171" spans="3:7" x14ac:dyDescent="0.2">
      <c r="C11171" s="293"/>
      <c r="D11171" s="280"/>
      <c r="E11171" s="280"/>
      <c r="F11171" s="280"/>
      <c r="G11171" s="293"/>
    </row>
    <row r="11172" spans="3:7" x14ac:dyDescent="0.2">
      <c r="C11172" s="293"/>
      <c r="D11172" s="280"/>
      <c r="E11172" s="280"/>
      <c r="F11172" s="280"/>
      <c r="G11172" s="293"/>
    </row>
    <row r="11173" spans="3:7" x14ac:dyDescent="0.2">
      <c r="C11173" s="293"/>
      <c r="D11173" s="280"/>
      <c r="E11173" s="280"/>
      <c r="F11173" s="280"/>
      <c r="G11173" s="293"/>
    </row>
    <row r="11174" spans="3:7" x14ac:dyDescent="0.2">
      <c r="C11174" s="293"/>
      <c r="D11174" s="280"/>
      <c r="E11174" s="280"/>
      <c r="F11174" s="280"/>
      <c r="G11174" s="293"/>
    </row>
    <row r="11175" spans="3:7" x14ac:dyDescent="0.2">
      <c r="C11175" s="293"/>
      <c r="D11175" s="280"/>
      <c r="E11175" s="280"/>
      <c r="F11175" s="280"/>
      <c r="G11175" s="293"/>
    </row>
    <row r="11176" spans="3:7" x14ac:dyDescent="0.2">
      <c r="C11176" s="293"/>
      <c r="D11176" s="280"/>
      <c r="E11176" s="280"/>
      <c r="F11176" s="280"/>
      <c r="G11176" s="293"/>
    </row>
    <row r="11177" spans="3:7" x14ac:dyDescent="0.2">
      <c r="C11177" s="293"/>
      <c r="D11177" s="280"/>
      <c r="E11177" s="280"/>
      <c r="F11177" s="280"/>
      <c r="G11177" s="293"/>
    </row>
    <row r="11178" spans="3:7" x14ac:dyDescent="0.2">
      <c r="C11178" s="293"/>
      <c r="D11178" s="280"/>
      <c r="E11178" s="280"/>
      <c r="F11178" s="280"/>
      <c r="G11178" s="293"/>
    </row>
    <row r="11179" spans="3:7" x14ac:dyDescent="0.2">
      <c r="C11179" s="293"/>
      <c r="D11179" s="280"/>
      <c r="E11179" s="280"/>
      <c r="F11179" s="280"/>
      <c r="G11179" s="293"/>
    </row>
    <row r="11180" spans="3:7" x14ac:dyDescent="0.2">
      <c r="C11180" s="293"/>
      <c r="D11180" s="280"/>
      <c r="E11180" s="280"/>
      <c r="F11180" s="280"/>
      <c r="G11180" s="293"/>
    </row>
    <row r="11181" spans="3:7" x14ac:dyDescent="0.2">
      <c r="C11181" s="293"/>
      <c r="D11181" s="280"/>
      <c r="E11181" s="280"/>
      <c r="F11181" s="280"/>
      <c r="G11181" s="293"/>
    </row>
    <row r="11182" spans="3:7" x14ac:dyDescent="0.2">
      <c r="C11182" s="293"/>
      <c r="D11182" s="280"/>
      <c r="E11182" s="280"/>
      <c r="F11182" s="280"/>
      <c r="G11182" s="293"/>
    </row>
    <row r="11183" spans="3:7" x14ac:dyDescent="0.2">
      <c r="C11183" s="293"/>
      <c r="D11183" s="280"/>
      <c r="E11183" s="280"/>
      <c r="F11183" s="280"/>
      <c r="G11183" s="293"/>
    </row>
    <row r="11184" spans="3:7" x14ac:dyDescent="0.2">
      <c r="C11184" s="293"/>
      <c r="D11184" s="280"/>
      <c r="E11184" s="280"/>
      <c r="F11184" s="280"/>
      <c r="G11184" s="293"/>
    </row>
    <row r="11185" spans="3:7" x14ac:dyDescent="0.2">
      <c r="C11185" s="293"/>
      <c r="D11185" s="280"/>
      <c r="E11185" s="280"/>
      <c r="F11185" s="280"/>
      <c r="G11185" s="293"/>
    </row>
    <row r="11186" spans="3:7" x14ac:dyDescent="0.2">
      <c r="C11186" s="293"/>
      <c r="D11186" s="280"/>
      <c r="E11186" s="280"/>
      <c r="F11186" s="280"/>
      <c r="G11186" s="293"/>
    </row>
    <row r="11187" spans="3:7" x14ac:dyDescent="0.2">
      <c r="C11187" s="293"/>
      <c r="D11187" s="280"/>
      <c r="E11187" s="280"/>
      <c r="F11187" s="280"/>
      <c r="G11187" s="293"/>
    </row>
    <row r="11188" spans="3:7" x14ac:dyDescent="0.2">
      <c r="C11188" s="293"/>
      <c r="D11188" s="280"/>
      <c r="E11188" s="280"/>
      <c r="F11188" s="280"/>
      <c r="G11188" s="293"/>
    </row>
    <row r="11189" spans="3:7" x14ac:dyDescent="0.2">
      <c r="C11189" s="293"/>
      <c r="D11189" s="280"/>
      <c r="E11189" s="280"/>
      <c r="F11189" s="280"/>
      <c r="G11189" s="293"/>
    </row>
    <row r="11190" spans="3:7" x14ac:dyDescent="0.2">
      <c r="C11190" s="293"/>
      <c r="D11190" s="280"/>
      <c r="E11190" s="280"/>
      <c r="F11190" s="280"/>
      <c r="G11190" s="293"/>
    </row>
    <row r="11191" spans="3:7" x14ac:dyDescent="0.2">
      <c r="C11191" s="293"/>
      <c r="D11191" s="280"/>
      <c r="E11191" s="280"/>
      <c r="F11191" s="280"/>
      <c r="G11191" s="293"/>
    </row>
    <row r="11192" spans="3:7" x14ac:dyDescent="0.2">
      <c r="C11192" s="293"/>
      <c r="D11192" s="280"/>
      <c r="E11192" s="280"/>
      <c r="F11192" s="280"/>
      <c r="G11192" s="293"/>
    </row>
    <row r="11193" spans="3:7" x14ac:dyDescent="0.2">
      <c r="C11193" s="293"/>
      <c r="D11193" s="280"/>
      <c r="E11193" s="280"/>
      <c r="F11193" s="280"/>
      <c r="G11193" s="293"/>
    </row>
    <row r="11194" spans="3:7" x14ac:dyDescent="0.2">
      <c r="C11194" s="293"/>
      <c r="D11194" s="280"/>
      <c r="E11194" s="280"/>
      <c r="F11194" s="280"/>
      <c r="G11194" s="293"/>
    </row>
    <row r="11195" spans="3:7" x14ac:dyDescent="0.2">
      <c r="C11195" s="293"/>
      <c r="D11195" s="280"/>
      <c r="E11195" s="280"/>
      <c r="F11195" s="280"/>
      <c r="G11195" s="293"/>
    </row>
    <row r="11196" spans="3:7" x14ac:dyDescent="0.2">
      <c r="C11196" s="293"/>
      <c r="D11196" s="280"/>
      <c r="E11196" s="280"/>
      <c r="F11196" s="280"/>
      <c r="G11196" s="293"/>
    </row>
    <row r="11197" spans="3:7" x14ac:dyDescent="0.2">
      <c r="C11197" s="293"/>
      <c r="D11197" s="280"/>
      <c r="E11197" s="280"/>
      <c r="F11197" s="280"/>
      <c r="G11197" s="293"/>
    </row>
    <row r="11198" spans="3:7" x14ac:dyDescent="0.2">
      <c r="C11198" s="293"/>
      <c r="D11198" s="280"/>
      <c r="E11198" s="280"/>
      <c r="F11198" s="280"/>
      <c r="G11198" s="293"/>
    </row>
    <row r="11199" spans="3:7" x14ac:dyDescent="0.2">
      <c r="C11199" s="293"/>
      <c r="D11199" s="280"/>
      <c r="E11199" s="280"/>
      <c r="F11199" s="280"/>
      <c r="G11199" s="293"/>
    </row>
    <row r="11200" spans="3:7" x14ac:dyDescent="0.2">
      <c r="C11200" s="293"/>
      <c r="D11200" s="280"/>
      <c r="E11200" s="280"/>
      <c r="F11200" s="280"/>
      <c r="G11200" s="293"/>
    </row>
    <row r="11201" spans="3:7" x14ac:dyDescent="0.2">
      <c r="C11201" s="293"/>
      <c r="D11201" s="280"/>
      <c r="E11201" s="280"/>
      <c r="F11201" s="280"/>
      <c r="G11201" s="293"/>
    </row>
    <row r="11202" spans="3:7" x14ac:dyDescent="0.2">
      <c r="C11202" s="293"/>
      <c r="D11202" s="280"/>
      <c r="E11202" s="280"/>
      <c r="F11202" s="280"/>
      <c r="G11202" s="293"/>
    </row>
    <row r="11203" spans="3:7" x14ac:dyDescent="0.2">
      <c r="C11203" s="293"/>
      <c r="D11203" s="280"/>
      <c r="E11203" s="280"/>
      <c r="F11203" s="280"/>
      <c r="G11203" s="293"/>
    </row>
    <row r="11204" spans="3:7" x14ac:dyDescent="0.2">
      <c r="C11204" s="293"/>
      <c r="D11204" s="280"/>
      <c r="E11204" s="280"/>
      <c r="F11204" s="280"/>
      <c r="G11204" s="293"/>
    </row>
    <row r="11205" spans="3:7" x14ac:dyDescent="0.2">
      <c r="C11205" s="293"/>
      <c r="D11205" s="280"/>
      <c r="E11205" s="280"/>
      <c r="F11205" s="280"/>
      <c r="G11205" s="293"/>
    </row>
    <row r="11206" spans="3:7" x14ac:dyDescent="0.2">
      <c r="C11206" s="293"/>
      <c r="D11206" s="280"/>
      <c r="E11206" s="280"/>
      <c r="F11206" s="280"/>
      <c r="G11206" s="293"/>
    </row>
    <row r="11207" spans="3:7" x14ac:dyDescent="0.2">
      <c r="C11207" s="293"/>
      <c r="D11207" s="280"/>
      <c r="E11207" s="280"/>
      <c r="F11207" s="280"/>
      <c r="G11207" s="293"/>
    </row>
    <row r="11208" spans="3:7" x14ac:dyDescent="0.2">
      <c r="C11208" s="293"/>
      <c r="D11208" s="280"/>
      <c r="E11208" s="280"/>
      <c r="F11208" s="280"/>
      <c r="G11208" s="293"/>
    </row>
    <row r="11209" spans="3:7" x14ac:dyDescent="0.2">
      <c r="C11209" s="293"/>
      <c r="D11209" s="280"/>
      <c r="E11209" s="280"/>
      <c r="F11209" s="280"/>
      <c r="G11209" s="293"/>
    </row>
    <row r="11210" spans="3:7" x14ac:dyDescent="0.2">
      <c r="C11210" s="293"/>
      <c r="D11210" s="280"/>
      <c r="E11210" s="280"/>
      <c r="F11210" s="280"/>
      <c r="G11210" s="293"/>
    </row>
    <row r="11211" spans="3:7" x14ac:dyDescent="0.2">
      <c r="C11211" s="293"/>
      <c r="D11211" s="280"/>
      <c r="E11211" s="280"/>
      <c r="F11211" s="280"/>
      <c r="G11211" s="293"/>
    </row>
    <row r="11212" spans="3:7" x14ac:dyDescent="0.2">
      <c r="C11212" s="293"/>
      <c r="D11212" s="280"/>
      <c r="E11212" s="280"/>
      <c r="F11212" s="280"/>
      <c r="G11212" s="293"/>
    </row>
    <row r="11213" spans="3:7" x14ac:dyDescent="0.2">
      <c r="C11213" s="293"/>
      <c r="D11213" s="280"/>
      <c r="E11213" s="280"/>
      <c r="F11213" s="280"/>
      <c r="G11213" s="293"/>
    </row>
    <row r="11214" spans="3:7" x14ac:dyDescent="0.2">
      <c r="C11214" s="293"/>
      <c r="D11214" s="280"/>
      <c r="E11214" s="280"/>
      <c r="F11214" s="280"/>
      <c r="G11214" s="293"/>
    </row>
    <row r="11215" spans="3:7" x14ac:dyDescent="0.2">
      <c r="C11215" s="293"/>
      <c r="D11215" s="280"/>
      <c r="E11215" s="280"/>
      <c r="F11215" s="280"/>
      <c r="G11215" s="293"/>
    </row>
    <row r="11216" spans="3:7" x14ac:dyDescent="0.2">
      <c r="C11216" s="293"/>
      <c r="D11216" s="280"/>
      <c r="E11216" s="280"/>
      <c r="F11216" s="280"/>
      <c r="G11216" s="293"/>
    </row>
    <row r="11217" spans="3:7" x14ac:dyDescent="0.2">
      <c r="C11217" s="293"/>
      <c r="D11217" s="280"/>
      <c r="E11217" s="280"/>
      <c r="F11217" s="280"/>
      <c r="G11217" s="293"/>
    </row>
    <row r="11218" spans="3:7" x14ac:dyDescent="0.2">
      <c r="C11218" s="293"/>
      <c r="D11218" s="280"/>
      <c r="E11218" s="280"/>
      <c r="F11218" s="280"/>
      <c r="G11218" s="293"/>
    </row>
    <row r="11219" spans="3:7" x14ac:dyDescent="0.2">
      <c r="C11219" s="293"/>
      <c r="D11219" s="280"/>
      <c r="E11219" s="280"/>
      <c r="F11219" s="280"/>
      <c r="G11219" s="293"/>
    </row>
    <row r="11220" spans="3:7" x14ac:dyDescent="0.2">
      <c r="C11220" s="293"/>
      <c r="D11220" s="280"/>
      <c r="E11220" s="280"/>
      <c r="F11220" s="280"/>
      <c r="G11220" s="293"/>
    </row>
    <row r="11221" spans="3:7" x14ac:dyDescent="0.2">
      <c r="C11221" s="293"/>
      <c r="D11221" s="280"/>
      <c r="E11221" s="280"/>
      <c r="F11221" s="280"/>
      <c r="G11221" s="293"/>
    </row>
    <row r="11222" spans="3:7" x14ac:dyDescent="0.2">
      <c r="C11222" s="293"/>
      <c r="D11222" s="280"/>
      <c r="E11222" s="280"/>
      <c r="F11222" s="280"/>
      <c r="G11222" s="293"/>
    </row>
    <row r="11223" spans="3:7" x14ac:dyDescent="0.2">
      <c r="C11223" s="293"/>
      <c r="D11223" s="280"/>
      <c r="E11223" s="280"/>
      <c r="F11223" s="280"/>
      <c r="G11223" s="293"/>
    </row>
    <row r="11224" spans="3:7" x14ac:dyDescent="0.2">
      <c r="C11224" s="293"/>
      <c r="D11224" s="280"/>
      <c r="E11224" s="280"/>
      <c r="F11224" s="280"/>
      <c r="G11224" s="293"/>
    </row>
    <row r="11225" spans="3:7" x14ac:dyDescent="0.2">
      <c r="C11225" s="293"/>
      <c r="D11225" s="280"/>
      <c r="E11225" s="280"/>
      <c r="F11225" s="280"/>
      <c r="G11225" s="293"/>
    </row>
    <row r="11226" spans="3:7" x14ac:dyDescent="0.2">
      <c r="C11226" s="293"/>
      <c r="D11226" s="280"/>
      <c r="E11226" s="280"/>
      <c r="F11226" s="280"/>
      <c r="G11226" s="293"/>
    </row>
    <row r="11227" spans="3:7" x14ac:dyDescent="0.2">
      <c r="C11227" s="293"/>
      <c r="D11227" s="280"/>
      <c r="E11227" s="280"/>
      <c r="F11227" s="280"/>
      <c r="G11227" s="293"/>
    </row>
    <row r="11228" spans="3:7" x14ac:dyDescent="0.2">
      <c r="C11228" s="293"/>
      <c r="D11228" s="280"/>
      <c r="E11228" s="280"/>
      <c r="F11228" s="280"/>
      <c r="G11228" s="293"/>
    </row>
    <row r="11229" spans="3:7" x14ac:dyDescent="0.2">
      <c r="C11229" s="293"/>
      <c r="D11229" s="280"/>
      <c r="E11229" s="280"/>
      <c r="F11229" s="280"/>
      <c r="G11229" s="293"/>
    </row>
    <row r="11230" spans="3:7" x14ac:dyDescent="0.2">
      <c r="C11230" s="293"/>
      <c r="D11230" s="280"/>
      <c r="E11230" s="280"/>
      <c r="F11230" s="280"/>
      <c r="G11230" s="293"/>
    </row>
    <row r="11231" spans="3:7" x14ac:dyDescent="0.2">
      <c r="C11231" s="293"/>
      <c r="D11231" s="280"/>
      <c r="E11231" s="280"/>
      <c r="F11231" s="280"/>
      <c r="G11231" s="293"/>
    </row>
    <row r="11232" spans="3:7" x14ac:dyDescent="0.2">
      <c r="C11232" s="293"/>
      <c r="D11232" s="280"/>
      <c r="E11232" s="280"/>
      <c r="F11232" s="280"/>
      <c r="G11232" s="293"/>
    </row>
    <row r="11233" spans="3:7" x14ac:dyDescent="0.2">
      <c r="C11233" s="293"/>
      <c r="D11233" s="280"/>
      <c r="E11233" s="280"/>
      <c r="F11233" s="280"/>
      <c r="G11233" s="293"/>
    </row>
    <row r="11234" spans="3:7" x14ac:dyDescent="0.2">
      <c r="C11234" s="293"/>
      <c r="D11234" s="280"/>
      <c r="E11234" s="280"/>
      <c r="F11234" s="280"/>
      <c r="G11234" s="293"/>
    </row>
    <row r="11235" spans="3:7" x14ac:dyDescent="0.2">
      <c r="C11235" s="293"/>
      <c r="D11235" s="280"/>
      <c r="E11235" s="280"/>
      <c r="F11235" s="280"/>
      <c r="G11235" s="293"/>
    </row>
    <row r="11236" spans="3:7" x14ac:dyDescent="0.2">
      <c r="C11236" s="293"/>
      <c r="D11236" s="280"/>
      <c r="E11236" s="280"/>
      <c r="F11236" s="280"/>
      <c r="G11236" s="293"/>
    </row>
    <row r="11237" spans="3:7" x14ac:dyDescent="0.2">
      <c r="C11237" s="293"/>
      <c r="D11237" s="280"/>
      <c r="E11237" s="280"/>
      <c r="F11237" s="280"/>
      <c r="G11237" s="293"/>
    </row>
    <row r="11238" spans="3:7" x14ac:dyDescent="0.2">
      <c r="C11238" s="293"/>
      <c r="D11238" s="280"/>
      <c r="E11238" s="280"/>
      <c r="F11238" s="280"/>
      <c r="G11238" s="293"/>
    </row>
    <row r="11239" spans="3:7" x14ac:dyDescent="0.2">
      <c r="C11239" s="293"/>
      <c r="D11239" s="280"/>
      <c r="E11239" s="280"/>
      <c r="F11239" s="280"/>
      <c r="G11239" s="293"/>
    </row>
    <row r="11240" spans="3:7" x14ac:dyDescent="0.2">
      <c r="C11240" s="293"/>
      <c r="D11240" s="280"/>
      <c r="E11240" s="280"/>
      <c r="F11240" s="280"/>
      <c r="G11240" s="293"/>
    </row>
    <row r="11241" spans="3:7" x14ac:dyDescent="0.2">
      <c r="C11241" s="293"/>
      <c r="D11241" s="280"/>
      <c r="E11241" s="280"/>
      <c r="F11241" s="280"/>
      <c r="G11241" s="293"/>
    </row>
    <row r="11242" spans="3:7" x14ac:dyDescent="0.2">
      <c r="C11242" s="293"/>
      <c r="D11242" s="280"/>
      <c r="E11242" s="280"/>
      <c r="F11242" s="280"/>
      <c r="G11242" s="293"/>
    </row>
    <row r="11243" spans="3:7" x14ac:dyDescent="0.2">
      <c r="C11243" s="293"/>
      <c r="D11243" s="280"/>
      <c r="E11243" s="280"/>
      <c r="F11243" s="280"/>
      <c r="G11243" s="293"/>
    </row>
    <row r="11244" spans="3:7" x14ac:dyDescent="0.2">
      <c r="C11244" s="293"/>
      <c r="D11244" s="280"/>
      <c r="E11244" s="280"/>
      <c r="F11244" s="280"/>
      <c r="G11244" s="293"/>
    </row>
    <row r="11245" spans="3:7" x14ac:dyDescent="0.2">
      <c r="C11245" s="293"/>
      <c r="D11245" s="280"/>
      <c r="E11245" s="280"/>
      <c r="F11245" s="280"/>
      <c r="G11245" s="293"/>
    </row>
    <row r="11246" spans="3:7" x14ac:dyDescent="0.2">
      <c r="C11246" s="293"/>
      <c r="D11246" s="280"/>
      <c r="E11246" s="280"/>
      <c r="F11246" s="280"/>
      <c r="G11246" s="293"/>
    </row>
    <row r="11247" spans="3:7" x14ac:dyDescent="0.2">
      <c r="C11247" s="293"/>
      <c r="D11247" s="280"/>
      <c r="E11247" s="280"/>
      <c r="F11247" s="280"/>
      <c r="G11247" s="293"/>
    </row>
    <row r="11248" spans="3:7" x14ac:dyDescent="0.2">
      <c r="C11248" s="293"/>
      <c r="D11248" s="280"/>
      <c r="E11248" s="280"/>
      <c r="F11248" s="280"/>
      <c r="G11248" s="293"/>
    </row>
    <row r="11249" spans="3:7" x14ac:dyDescent="0.2">
      <c r="C11249" s="293"/>
      <c r="D11249" s="280"/>
      <c r="E11249" s="280"/>
      <c r="F11249" s="280"/>
      <c r="G11249" s="293"/>
    </row>
    <row r="11250" spans="3:7" x14ac:dyDescent="0.2">
      <c r="C11250" s="293"/>
      <c r="D11250" s="280"/>
      <c r="E11250" s="280"/>
      <c r="F11250" s="280"/>
      <c r="G11250" s="293"/>
    </row>
    <row r="11251" spans="3:7" x14ac:dyDescent="0.2">
      <c r="C11251" s="293"/>
      <c r="D11251" s="280"/>
      <c r="E11251" s="280"/>
      <c r="F11251" s="280"/>
      <c r="G11251" s="293"/>
    </row>
    <row r="11252" spans="3:7" x14ac:dyDescent="0.2">
      <c r="C11252" s="293"/>
      <c r="D11252" s="280"/>
      <c r="E11252" s="280"/>
      <c r="F11252" s="280"/>
      <c r="G11252" s="293"/>
    </row>
    <row r="11253" spans="3:7" x14ac:dyDescent="0.2">
      <c r="C11253" s="293"/>
      <c r="D11253" s="280"/>
      <c r="E11253" s="280"/>
      <c r="F11253" s="280"/>
      <c r="G11253" s="293"/>
    </row>
    <row r="11254" spans="3:7" x14ac:dyDescent="0.2">
      <c r="C11254" s="293"/>
      <c r="D11254" s="280"/>
      <c r="E11254" s="280"/>
      <c r="F11254" s="280"/>
      <c r="G11254" s="293"/>
    </row>
    <row r="11255" spans="3:7" x14ac:dyDescent="0.2">
      <c r="C11255" s="293"/>
      <c r="D11255" s="280"/>
      <c r="E11255" s="280"/>
      <c r="F11255" s="280"/>
      <c r="G11255" s="293"/>
    </row>
    <row r="11256" spans="3:7" x14ac:dyDescent="0.2">
      <c r="C11256" s="293"/>
      <c r="D11256" s="280"/>
      <c r="E11256" s="280"/>
      <c r="F11256" s="280"/>
      <c r="G11256" s="293"/>
    </row>
    <row r="11257" spans="3:7" x14ac:dyDescent="0.2">
      <c r="C11257" s="293"/>
      <c r="D11257" s="280"/>
      <c r="E11257" s="280"/>
      <c r="F11257" s="280"/>
      <c r="G11257" s="293"/>
    </row>
    <row r="11258" spans="3:7" x14ac:dyDescent="0.2">
      <c r="C11258" s="293"/>
      <c r="D11258" s="280"/>
      <c r="E11258" s="280"/>
      <c r="F11258" s="280"/>
      <c r="G11258" s="293"/>
    </row>
    <row r="11259" spans="3:7" x14ac:dyDescent="0.2">
      <c r="C11259" s="293"/>
      <c r="D11259" s="280"/>
      <c r="E11259" s="280"/>
      <c r="F11259" s="280"/>
      <c r="G11259" s="293"/>
    </row>
    <row r="11260" spans="3:7" x14ac:dyDescent="0.2">
      <c r="C11260" s="293"/>
      <c r="D11260" s="280"/>
      <c r="E11260" s="280"/>
      <c r="F11260" s="280"/>
      <c r="G11260" s="293"/>
    </row>
    <row r="11261" spans="3:7" x14ac:dyDescent="0.2">
      <c r="C11261" s="293"/>
      <c r="D11261" s="280"/>
      <c r="E11261" s="280"/>
      <c r="F11261" s="280"/>
      <c r="G11261" s="293"/>
    </row>
    <row r="11262" spans="3:7" x14ac:dyDescent="0.2">
      <c r="C11262" s="293"/>
      <c r="D11262" s="280"/>
      <c r="E11262" s="280"/>
      <c r="F11262" s="280"/>
      <c r="G11262" s="293"/>
    </row>
    <row r="11263" spans="3:7" x14ac:dyDescent="0.2">
      <c r="C11263" s="293"/>
      <c r="D11263" s="280"/>
      <c r="E11263" s="280"/>
      <c r="F11263" s="280"/>
      <c r="G11263" s="293"/>
    </row>
    <row r="11264" spans="3:7" x14ac:dyDescent="0.2">
      <c r="C11264" s="293"/>
      <c r="D11264" s="280"/>
      <c r="E11264" s="280"/>
      <c r="F11264" s="280"/>
      <c r="G11264" s="293"/>
    </row>
    <row r="11265" spans="3:7" x14ac:dyDescent="0.2">
      <c r="C11265" s="293"/>
      <c r="D11265" s="280"/>
      <c r="E11265" s="280"/>
      <c r="F11265" s="280"/>
      <c r="G11265" s="293"/>
    </row>
    <row r="11266" spans="3:7" x14ac:dyDescent="0.2">
      <c r="C11266" s="293"/>
      <c r="D11266" s="280"/>
      <c r="E11266" s="280"/>
      <c r="F11266" s="280"/>
      <c r="G11266" s="293"/>
    </row>
    <row r="11267" spans="3:7" x14ac:dyDescent="0.2">
      <c r="C11267" s="293"/>
      <c r="D11267" s="280"/>
      <c r="E11267" s="280"/>
      <c r="F11267" s="280"/>
      <c r="G11267" s="293"/>
    </row>
    <row r="11268" spans="3:7" x14ac:dyDescent="0.2">
      <c r="C11268" s="293"/>
      <c r="D11268" s="280"/>
      <c r="E11268" s="280"/>
      <c r="F11268" s="280"/>
      <c r="G11268" s="293"/>
    </row>
    <row r="11269" spans="3:7" x14ac:dyDescent="0.2">
      <c r="C11269" s="293"/>
      <c r="D11269" s="280"/>
      <c r="E11269" s="280"/>
      <c r="F11269" s="280"/>
      <c r="G11269" s="293"/>
    </row>
    <row r="11270" spans="3:7" x14ac:dyDescent="0.2">
      <c r="C11270" s="293"/>
      <c r="D11270" s="280"/>
      <c r="E11270" s="280"/>
      <c r="F11270" s="280"/>
      <c r="G11270" s="293"/>
    </row>
    <row r="11271" spans="3:7" x14ac:dyDescent="0.2">
      <c r="C11271" s="293"/>
      <c r="D11271" s="280"/>
      <c r="E11271" s="280"/>
      <c r="F11271" s="280"/>
      <c r="G11271" s="293"/>
    </row>
    <row r="11272" spans="3:7" x14ac:dyDescent="0.2">
      <c r="C11272" s="293"/>
      <c r="D11272" s="280"/>
      <c r="E11272" s="280"/>
      <c r="F11272" s="280"/>
      <c r="G11272" s="293"/>
    </row>
    <row r="11273" spans="3:7" x14ac:dyDescent="0.2">
      <c r="C11273" s="293"/>
      <c r="D11273" s="280"/>
      <c r="E11273" s="280"/>
      <c r="F11273" s="280"/>
      <c r="G11273" s="293"/>
    </row>
    <row r="11274" spans="3:7" x14ac:dyDescent="0.2">
      <c r="C11274" s="293"/>
      <c r="D11274" s="280"/>
      <c r="E11274" s="280"/>
      <c r="F11274" s="280"/>
      <c r="G11274" s="293"/>
    </row>
    <row r="11275" spans="3:7" x14ac:dyDescent="0.2">
      <c r="C11275" s="293"/>
      <c r="D11275" s="280"/>
      <c r="E11275" s="280"/>
      <c r="F11275" s="280"/>
      <c r="G11275" s="293"/>
    </row>
    <row r="11276" spans="3:7" x14ac:dyDescent="0.2">
      <c r="C11276" s="293"/>
      <c r="D11276" s="280"/>
      <c r="E11276" s="280"/>
      <c r="F11276" s="280"/>
      <c r="G11276" s="293"/>
    </row>
    <row r="11277" spans="3:7" x14ac:dyDescent="0.2">
      <c r="C11277" s="293"/>
      <c r="D11277" s="280"/>
      <c r="E11277" s="280"/>
      <c r="F11277" s="280"/>
      <c r="G11277" s="293"/>
    </row>
    <row r="11278" spans="3:7" x14ac:dyDescent="0.2">
      <c r="C11278" s="293"/>
      <c r="D11278" s="280"/>
      <c r="E11278" s="280"/>
      <c r="F11278" s="280"/>
      <c r="G11278" s="293"/>
    </row>
    <row r="11279" spans="3:7" x14ac:dyDescent="0.2">
      <c r="C11279" s="293"/>
      <c r="D11279" s="280"/>
      <c r="E11279" s="280"/>
      <c r="F11279" s="280"/>
      <c r="G11279" s="293"/>
    </row>
    <row r="11280" spans="3:7" x14ac:dyDescent="0.2">
      <c r="C11280" s="293"/>
      <c r="D11280" s="280"/>
      <c r="E11280" s="280"/>
      <c r="F11280" s="280"/>
      <c r="G11280" s="293"/>
    </row>
    <row r="11281" spans="3:7" x14ac:dyDescent="0.2">
      <c r="C11281" s="293"/>
      <c r="D11281" s="280"/>
      <c r="E11281" s="280"/>
      <c r="F11281" s="280"/>
      <c r="G11281" s="293"/>
    </row>
    <row r="11282" spans="3:7" x14ac:dyDescent="0.2">
      <c r="C11282" s="293"/>
      <c r="D11282" s="280"/>
      <c r="E11282" s="280"/>
      <c r="F11282" s="280"/>
      <c r="G11282" s="293"/>
    </row>
    <row r="11283" spans="3:7" x14ac:dyDescent="0.2">
      <c r="C11283" s="293"/>
      <c r="D11283" s="280"/>
      <c r="E11283" s="280"/>
      <c r="F11283" s="280"/>
      <c r="G11283" s="293"/>
    </row>
    <row r="11284" spans="3:7" x14ac:dyDescent="0.2">
      <c r="C11284" s="293"/>
      <c r="D11284" s="280"/>
      <c r="E11284" s="280"/>
      <c r="F11284" s="280"/>
      <c r="G11284" s="293"/>
    </row>
    <row r="11285" spans="3:7" x14ac:dyDescent="0.2">
      <c r="C11285" s="293"/>
      <c r="D11285" s="280"/>
      <c r="E11285" s="280"/>
      <c r="F11285" s="280"/>
      <c r="G11285" s="293"/>
    </row>
    <row r="11286" spans="3:7" x14ac:dyDescent="0.2">
      <c r="C11286" s="293"/>
      <c r="D11286" s="280"/>
      <c r="E11286" s="280"/>
      <c r="F11286" s="280"/>
      <c r="G11286" s="293"/>
    </row>
    <row r="11287" spans="3:7" x14ac:dyDescent="0.2">
      <c r="C11287" s="293"/>
      <c r="D11287" s="280"/>
      <c r="E11287" s="280"/>
      <c r="F11287" s="280"/>
      <c r="G11287" s="293"/>
    </row>
    <row r="11288" spans="3:7" x14ac:dyDescent="0.2">
      <c r="C11288" s="293"/>
      <c r="D11288" s="280"/>
      <c r="E11288" s="280"/>
      <c r="F11288" s="280"/>
      <c r="G11288" s="293"/>
    </row>
    <row r="11289" spans="3:7" x14ac:dyDescent="0.2">
      <c r="C11289" s="293"/>
      <c r="D11289" s="280"/>
      <c r="E11289" s="280"/>
      <c r="F11289" s="280"/>
      <c r="G11289" s="293"/>
    </row>
    <row r="11290" spans="3:7" x14ac:dyDescent="0.2">
      <c r="C11290" s="293"/>
      <c r="D11290" s="280"/>
      <c r="E11290" s="280"/>
      <c r="F11290" s="280"/>
      <c r="G11290" s="293"/>
    </row>
    <row r="11291" spans="3:7" x14ac:dyDescent="0.2">
      <c r="C11291" s="293"/>
      <c r="D11291" s="280"/>
      <c r="E11291" s="280"/>
      <c r="F11291" s="280"/>
      <c r="G11291" s="293"/>
    </row>
    <row r="11292" spans="3:7" x14ac:dyDescent="0.2">
      <c r="C11292" s="293"/>
      <c r="D11292" s="280"/>
      <c r="E11292" s="280"/>
      <c r="F11292" s="280"/>
      <c r="G11292" s="293"/>
    </row>
    <row r="11293" spans="3:7" x14ac:dyDescent="0.2">
      <c r="C11293" s="293"/>
      <c r="D11293" s="280"/>
      <c r="E11293" s="280"/>
      <c r="F11293" s="280"/>
      <c r="G11293" s="293"/>
    </row>
    <row r="11294" spans="3:7" x14ac:dyDescent="0.2">
      <c r="C11294" s="293"/>
      <c r="D11294" s="280"/>
      <c r="E11294" s="280"/>
      <c r="F11294" s="280"/>
      <c r="G11294" s="293"/>
    </row>
    <row r="11295" spans="3:7" x14ac:dyDescent="0.2">
      <c r="C11295" s="293"/>
      <c r="D11295" s="280"/>
      <c r="E11295" s="280"/>
      <c r="F11295" s="280"/>
      <c r="G11295" s="293"/>
    </row>
    <row r="11296" spans="3:7" x14ac:dyDescent="0.2">
      <c r="C11296" s="293"/>
      <c r="D11296" s="280"/>
      <c r="E11296" s="280"/>
      <c r="F11296" s="280"/>
      <c r="G11296" s="293"/>
    </row>
    <row r="11297" spans="3:7" x14ac:dyDescent="0.2">
      <c r="C11297" s="293"/>
      <c r="D11297" s="280"/>
      <c r="E11297" s="280"/>
      <c r="F11297" s="280"/>
      <c r="G11297" s="293"/>
    </row>
    <row r="11298" spans="3:7" x14ac:dyDescent="0.2">
      <c r="C11298" s="293"/>
      <c r="D11298" s="280"/>
      <c r="E11298" s="280"/>
      <c r="F11298" s="280"/>
      <c r="G11298" s="293"/>
    </row>
    <row r="11299" spans="3:7" x14ac:dyDescent="0.2">
      <c r="C11299" s="293"/>
      <c r="D11299" s="280"/>
      <c r="E11299" s="280"/>
      <c r="F11299" s="280"/>
      <c r="G11299" s="293"/>
    </row>
    <row r="11300" spans="3:7" x14ac:dyDescent="0.2">
      <c r="C11300" s="293"/>
      <c r="D11300" s="280"/>
      <c r="E11300" s="280"/>
      <c r="F11300" s="280"/>
      <c r="G11300" s="293"/>
    </row>
    <row r="11301" spans="3:7" x14ac:dyDescent="0.2">
      <c r="C11301" s="293"/>
      <c r="D11301" s="280"/>
      <c r="E11301" s="280"/>
      <c r="F11301" s="280"/>
      <c r="G11301" s="293"/>
    </row>
    <row r="11302" spans="3:7" x14ac:dyDescent="0.2">
      <c r="C11302" s="293"/>
      <c r="D11302" s="280"/>
      <c r="E11302" s="280"/>
      <c r="F11302" s="280"/>
      <c r="G11302" s="293"/>
    </row>
    <row r="11303" spans="3:7" x14ac:dyDescent="0.2">
      <c r="C11303" s="293"/>
      <c r="D11303" s="280"/>
      <c r="E11303" s="280"/>
      <c r="F11303" s="280"/>
      <c r="G11303" s="293"/>
    </row>
    <row r="11304" spans="3:7" x14ac:dyDescent="0.2">
      <c r="C11304" s="293"/>
      <c r="D11304" s="280"/>
      <c r="E11304" s="280"/>
      <c r="F11304" s="280"/>
      <c r="G11304" s="293"/>
    </row>
    <row r="11305" spans="3:7" x14ac:dyDescent="0.2">
      <c r="C11305" s="293"/>
      <c r="D11305" s="280"/>
      <c r="E11305" s="280"/>
      <c r="F11305" s="280"/>
      <c r="G11305" s="293"/>
    </row>
    <row r="11306" spans="3:7" x14ac:dyDescent="0.2">
      <c r="C11306" s="293"/>
      <c r="D11306" s="280"/>
      <c r="E11306" s="280"/>
      <c r="F11306" s="280"/>
      <c r="G11306" s="293"/>
    </row>
    <row r="11307" spans="3:7" x14ac:dyDescent="0.2">
      <c r="C11307" s="293"/>
      <c r="D11307" s="280"/>
      <c r="E11307" s="280"/>
      <c r="F11307" s="280"/>
      <c r="G11307" s="293"/>
    </row>
    <row r="11308" spans="3:7" x14ac:dyDescent="0.2">
      <c r="C11308" s="293"/>
      <c r="D11308" s="280"/>
      <c r="E11308" s="280"/>
      <c r="F11308" s="280"/>
      <c r="G11308" s="293"/>
    </row>
    <row r="11309" spans="3:7" x14ac:dyDescent="0.2">
      <c r="C11309" s="293"/>
      <c r="D11309" s="280"/>
      <c r="E11309" s="280"/>
      <c r="F11309" s="280"/>
      <c r="G11309" s="293"/>
    </row>
    <row r="11310" spans="3:7" x14ac:dyDescent="0.2">
      <c r="C11310" s="293"/>
      <c r="D11310" s="280"/>
      <c r="E11310" s="280"/>
      <c r="F11310" s="280"/>
      <c r="G11310" s="293"/>
    </row>
    <row r="11311" spans="3:7" x14ac:dyDescent="0.2">
      <c r="C11311" s="293"/>
      <c r="D11311" s="280"/>
      <c r="E11311" s="280"/>
      <c r="F11311" s="280"/>
      <c r="G11311" s="293"/>
    </row>
    <row r="11312" spans="3:7" x14ac:dyDescent="0.2">
      <c r="C11312" s="293"/>
      <c r="D11312" s="280"/>
      <c r="E11312" s="280"/>
      <c r="F11312" s="280"/>
      <c r="G11312" s="293"/>
    </row>
    <row r="11313" spans="3:7" x14ac:dyDescent="0.2">
      <c r="C11313" s="293"/>
      <c r="D11313" s="280"/>
      <c r="E11313" s="280"/>
      <c r="F11313" s="280"/>
      <c r="G11313" s="293"/>
    </row>
    <row r="11314" spans="3:7" x14ac:dyDescent="0.2">
      <c r="C11314" s="293"/>
      <c r="D11314" s="280"/>
      <c r="E11314" s="280"/>
      <c r="F11314" s="280"/>
      <c r="G11314" s="293"/>
    </row>
    <row r="11315" spans="3:7" x14ac:dyDescent="0.2">
      <c r="C11315" s="293"/>
      <c r="D11315" s="280"/>
      <c r="E11315" s="280"/>
      <c r="F11315" s="280"/>
      <c r="G11315" s="293"/>
    </row>
    <row r="11316" spans="3:7" x14ac:dyDescent="0.2">
      <c r="C11316" s="293"/>
      <c r="D11316" s="280"/>
      <c r="E11316" s="280"/>
      <c r="F11316" s="280"/>
      <c r="G11316" s="293"/>
    </row>
    <row r="11317" spans="3:7" x14ac:dyDescent="0.2">
      <c r="C11317" s="293"/>
      <c r="D11317" s="280"/>
      <c r="E11317" s="280"/>
      <c r="F11317" s="280"/>
      <c r="G11317" s="293"/>
    </row>
    <row r="11318" spans="3:7" x14ac:dyDescent="0.2">
      <c r="C11318" s="293"/>
      <c r="D11318" s="280"/>
      <c r="E11318" s="280"/>
      <c r="F11318" s="280"/>
      <c r="G11318" s="293"/>
    </row>
    <row r="11319" spans="3:7" x14ac:dyDescent="0.2">
      <c r="C11319" s="293"/>
      <c r="D11319" s="280"/>
      <c r="E11319" s="280"/>
      <c r="F11319" s="280"/>
      <c r="G11319" s="293"/>
    </row>
    <row r="11320" spans="3:7" x14ac:dyDescent="0.2">
      <c r="C11320" s="293"/>
      <c r="D11320" s="280"/>
      <c r="E11320" s="280"/>
      <c r="F11320" s="280"/>
      <c r="G11320" s="293"/>
    </row>
    <row r="11321" spans="3:7" x14ac:dyDescent="0.2">
      <c r="C11321" s="293"/>
      <c r="D11321" s="280"/>
      <c r="E11321" s="280"/>
      <c r="F11321" s="280"/>
      <c r="G11321" s="293"/>
    </row>
    <row r="11322" spans="3:7" x14ac:dyDescent="0.2">
      <c r="C11322" s="293"/>
      <c r="D11322" s="280"/>
      <c r="E11322" s="280"/>
      <c r="F11322" s="280"/>
      <c r="G11322" s="293"/>
    </row>
    <row r="11323" spans="3:7" x14ac:dyDescent="0.2">
      <c r="C11323" s="293"/>
      <c r="D11323" s="280"/>
      <c r="E11323" s="280"/>
      <c r="F11323" s="280"/>
      <c r="G11323" s="293"/>
    </row>
    <row r="11324" spans="3:7" x14ac:dyDescent="0.2">
      <c r="C11324" s="293"/>
      <c r="D11324" s="280"/>
      <c r="E11324" s="280"/>
      <c r="F11324" s="280"/>
      <c r="G11324" s="293"/>
    </row>
    <row r="11325" spans="3:7" x14ac:dyDescent="0.2">
      <c r="C11325" s="293"/>
      <c r="D11325" s="280"/>
      <c r="E11325" s="280"/>
      <c r="F11325" s="280"/>
      <c r="G11325" s="293"/>
    </row>
    <row r="11326" spans="3:7" x14ac:dyDescent="0.2">
      <c r="C11326" s="293"/>
      <c r="D11326" s="280"/>
      <c r="E11326" s="280"/>
      <c r="F11326" s="280"/>
      <c r="G11326" s="293"/>
    </row>
    <row r="11327" spans="3:7" x14ac:dyDescent="0.2">
      <c r="C11327" s="293"/>
      <c r="D11327" s="280"/>
      <c r="E11327" s="280"/>
      <c r="F11327" s="280"/>
      <c r="G11327" s="293"/>
    </row>
    <row r="11328" spans="3:7" x14ac:dyDescent="0.2">
      <c r="C11328" s="293"/>
      <c r="D11328" s="280"/>
      <c r="E11328" s="280"/>
      <c r="F11328" s="280"/>
      <c r="G11328" s="293"/>
    </row>
    <row r="11329" spans="3:7" x14ac:dyDescent="0.2">
      <c r="C11329" s="293"/>
      <c r="D11329" s="280"/>
      <c r="E11329" s="280"/>
      <c r="F11329" s="280"/>
      <c r="G11329" s="293"/>
    </row>
    <row r="11330" spans="3:7" x14ac:dyDescent="0.2">
      <c r="C11330" s="293"/>
      <c r="D11330" s="280"/>
      <c r="E11330" s="280"/>
      <c r="F11330" s="280"/>
      <c r="G11330" s="293"/>
    </row>
    <row r="11331" spans="3:7" x14ac:dyDescent="0.2">
      <c r="C11331" s="293"/>
      <c r="D11331" s="280"/>
      <c r="E11331" s="280"/>
      <c r="F11331" s="280"/>
      <c r="G11331" s="293"/>
    </row>
    <row r="11332" spans="3:7" x14ac:dyDescent="0.2">
      <c r="C11332" s="293"/>
      <c r="D11332" s="280"/>
      <c r="E11332" s="280"/>
      <c r="F11332" s="280"/>
      <c r="G11332" s="293"/>
    </row>
    <row r="11333" spans="3:7" x14ac:dyDescent="0.2">
      <c r="C11333" s="293"/>
      <c r="D11333" s="280"/>
      <c r="E11333" s="280"/>
      <c r="F11333" s="280"/>
      <c r="G11333" s="293"/>
    </row>
    <row r="11334" spans="3:7" x14ac:dyDescent="0.2">
      <c r="C11334" s="293"/>
      <c r="D11334" s="280"/>
      <c r="E11334" s="280"/>
      <c r="F11334" s="280"/>
      <c r="G11334" s="293"/>
    </row>
    <row r="11335" spans="3:7" x14ac:dyDescent="0.2">
      <c r="C11335" s="293"/>
      <c r="D11335" s="280"/>
      <c r="E11335" s="280"/>
      <c r="F11335" s="280"/>
      <c r="G11335" s="293"/>
    </row>
    <row r="11336" spans="3:7" x14ac:dyDescent="0.2">
      <c r="C11336" s="293"/>
      <c r="D11336" s="280"/>
      <c r="E11336" s="280"/>
      <c r="F11336" s="280"/>
      <c r="G11336" s="293"/>
    </row>
    <row r="11337" spans="3:7" x14ac:dyDescent="0.2">
      <c r="C11337" s="293"/>
      <c r="D11337" s="280"/>
      <c r="E11337" s="280"/>
      <c r="F11337" s="280"/>
      <c r="G11337" s="293"/>
    </row>
    <row r="11338" spans="3:7" x14ac:dyDescent="0.2">
      <c r="C11338" s="293"/>
      <c r="D11338" s="280"/>
      <c r="E11338" s="280"/>
      <c r="F11338" s="280"/>
      <c r="G11338" s="293"/>
    </row>
    <row r="11339" spans="3:7" x14ac:dyDescent="0.2">
      <c r="C11339" s="293"/>
      <c r="D11339" s="280"/>
      <c r="E11339" s="280"/>
      <c r="F11339" s="280"/>
      <c r="G11339" s="293"/>
    </row>
    <row r="11340" spans="3:7" x14ac:dyDescent="0.2">
      <c r="C11340" s="293"/>
      <c r="D11340" s="280"/>
      <c r="E11340" s="280"/>
      <c r="F11340" s="280"/>
      <c r="G11340" s="293"/>
    </row>
    <row r="11341" spans="3:7" x14ac:dyDescent="0.2">
      <c r="C11341" s="293"/>
      <c r="D11341" s="280"/>
      <c r="E11341" s="280"/>
      <c r="F11341" s="280"/>
      <c r="G11341" s="293"/>
    </row>
    <row r="11342" spans="3:7" x14ac:dyDescent="0.2">
      <c r="C11342" s="293"/>
      <c r="D11342" s="280"/>
      <c r="E11342" s="280"/>
      <c r="F11342" s="280"/>
      <c r="G11342" s="293"/>
    </row>
    <row r="11343" spans="3:7" x14ac:dyDescent="0.2">
      <c r="C11343" s="293"/>
      <c r="D11343" s="280"/>
      <c r="E11343" s="280"/>
      <c r="F11343" s="280"/>
      <c r="G11343" s="293"/>
    </row>
    <row r="11344" spans="3:7" x14ac:dyDescent="0.2">
      <c r="C11344" s="293"/>
      <c r="D11344" s="280"/>
      <c r="E11344" s="280"/>
      <c r="F11344" s="280"/>
      <c r="G11344" s="293"/>
    </row>
    <row r="11345" spans="3:7" x14ac:dyDescent="0.2">
      <c r="C11345" s="293"/>
      <c r="D11345" s="280"/>
      <c r="E11345" s="280"/>
      <c r="F11345" s="280"/>
      <c r="G11345" s="293"/>
    </row>
    <row r="11346" spans="3:7" x14ac:dyDescent="0.2">
      <c r="C11346" s="293"/>
      <c r="D11346" s="280"/>
      <c r="E11346" s="280"/>
      <c r="F11346" s="280"/>
      <c r="G11346" s="293"/>
    </row>
    <row r="11347" spans="3:7" x14ac:dyDescent="0.2">
      <c r="C11347" s="293"/>
      <c r="D11347" s="280"/>
      <c r="E11347" s="280"/>
      <c r="F11347" s="280"/>
      <c r="G11347" s="293"/>
    </row>
    <row r="11348" spans="3:7" x14ac:dyDescent="0.2">
      <c r="C11348" s="293"/>
      <c r="D11348" s="280"/>
      <c r="E11348" s="280"/>
      <c r="F11348" s="280"/>
      <c r="G11348" s="293"/>
    </row>
    <row r="11349" spans="3:7" x14ac:dyDescent="0.2">
      <c r="C11349" s="293"/>
      <c r="D11349" s="280"/>
      <c r="E11349" s="280"/>
      <c r="F11349" s="280"/>
      <c r="G11349" s="293"/>
    </row>
    <row r="11350" spans="3:7" x14ac:dyDescent="0.2">
      <c r="C11350" s="293"/>
      <c r="D11350" s="280"/>
      <c r="E11350" s="280"/>
      <c r="F11350" s="280"/>
      <c r="G11350" s="293"/>
    </row>
    <row r="11351" spans="3:7" x14ac:dyDescent="0.2">
      <c r="C11351" s="293"/>
      <c r="D11351" s="280"/>
      <c r="E11351" s="280"/>
      <c r="F11351" s="280"/>
      <c r="G11351" s="293"/>
    </row>
    <row r="11352" spans="3:7" x14ac:dyDescent="0.2">
      <c r="C11352" s="293"/>
      <c r="D11352" s="280"/>
      <c r="E11352" s="280"/>
      <c r="F11352" s="280"/>
      <c r="G11352" s="293"/>
    </row>
    <row r="11353" spans="3:7" x14ac:dyDescent="0.2">
      <c r="C11353" s="293"/>
      <c r="D11353" s="280"/>
      <c r="E11353" s="280"/>
      <c r="F11353" s="280"/>
      <c r="G11353" s="293"/>
    </row>
    <row r="11354" spans="3:7" x14ac:dyDescent="0.2">
      <c r="C11354" s="293"/>
      <c r="D11354" s="280"/>
      <c r="E11354" s="280"/>
      <c r="F11354" s="280"/>
      <c r="G11354" s="293"/>
    </row>
    <row r="11355" spans="3:7" x14ac:dyDescent="0.2">
      <c r="C11355" s="293"/>
      <c r="D11355" s="280"/>
      <c r="E11355" s="280"/>
      <c r="F11355" s="280"/>
      <c r="G11355" s="293"/>
    </row>
    <row r="11356" spans="3:7" x14ac:dyDescent="0.2">
      <c r="C11356" s="293"/>
      <c r="D11356" s="280"/>
      <c r="E11356" s="280"/>
      <c r="F11356" s="280"/>
      <c r="G11356" s="293"/>
    </row>
    <row r="11357" spans="3:7" x14ac:dyDescent="0.2">
      <c r="C11357" s="293"/>
      <c r="D11357" s="280"/>
      <c r="E11357" s="280"/>
      <c r="F11357" s="280"/>
      <c r="G11357" s="293"/>
    </row>
    <row r="11358" spans="3:7" x14ac:dyDescent="0.2">
      <c r="C11358" s="293"/>
      <c r="D11358" s="280"/>
      <c r="E11358" s="280"/>
      <c r="F11358" s="280"/>
      <c r="G11358" s="293"/>
    </row>
    <row r="11359" spans="3:7" x14ac:dyDescent="0.2">
      <c r="C11359" s="293"/>
      <c r="D11359" s="280"/>
      <c r="E11359" s="280"/>
      <c r="F11359" s="280"/>
      <c r="G11359" s="293"/>
    </row>
    <row r="11360" spans="3:7" x14ac:dyDescent="0.2">
      <c r="C11360" s="293"/>
      <c r="D11360" s="280"/>
      <c r="E11360" s="280"/>
      <c r="F11360" s="280"/>
      <c r="G11360" s="293"/>
    </row>
    <row r="11361" spans="3:7" x14ac:dyDescent="0.2">
      <c r="C11361" s="293"/>
      <c r="D11361" s="280"/>
      <c r="E11361" s="280"/>
      <c r="F11361" s="280"/>
      <c r="G11361" s="293"/>
    </row>
    <row r="11362" spans="3:7" x14ac:dyDescent="0.2">
      <c r="C11362" s="293"/>
      <c r="D11362" s="280"/>
      <c r="E11362" s="280"/>
      <c r="F11362" s="280"/>
      <c r="G11362" s="293"/>
    </row>
    <row r="11363" spans="3:7" x14ac:dyDescent="0.2">
      <c r="C11363" s="293"/>
      <c r="D11363" s="280"/>
      <c r="E11363" s="280"/>
      <c r="F11363" s="280"/>
      <c r="G11363" s="293"/>
    </row>
    <row r="11364" spans="3:7" x14ac:dyDescent="0.2">
      <c r="C11364" s="293"/>
      <c r="D11364" s="280"/>
      <c r="E11364" s="280"/>
      <c r="F11364" s="280"/>
      <c r="G11364" s="293"/>
    </row>
    <row r="11365" spans="3:7" x14ac:dyDescent="0.2">
      <c r="C11365" s="293"/>
      <c r="D11365" s="280"/>
      <c r="E11365" s="280"/>
      <c r="F11365" s="280"/>
      <c r="G11365" s="293"/>
    </row>
    <row r="11366" spans="3:7" x14ac:dyDescent="0.2">
      <c r="C11366" s="293"/>
      <c r="D11366" s="280"/>
      <c r="E11366" s="280"/>
      <c r="F11366" s="280"/>
      <c r="G11366" s="293"/>
    </row>
    <row r="11367" spans="3:7" x14ac:dyDescent="0.2">
      <c r="C11367" s="293"/>
      <c r="D11367" s="280"/>
      <c r="E11367" s="280"/>
      <c r="F11367" s="280"/>
      <c r="G11367" s="293"/>
    </row>
    <row r="11368" spans="3:7" x14ac:dyDescent="0.2">
      <c r="C11368" s="293"/>
      <c r="D11368" s="280"/>
      <c r="E11368" s="280"/>
      <c r="F11368" s="280"/>
      <c r="G11368" s="293"/>
    </row>
    <row r="11369" spans="3:7" x14ac:dyDescent="0.2">
      <c r="C11369" s="293"/>
      <c r="D11369" s="280"/>
      <c r="E11369" s="280"/>
      <c r="F11369" s="280"/>
      <c r="G11369" s="293"/>
    </row>
    <row r="11370" spans="3:7" x14ac:dyDescent="0.2">
      <c r="C11370" s="293"/>
      <c r="D11370" s="280"/>
      <c r="E11370" s="280"/>
      <c r="F11370" s="280"/>
      <c r="G11370" s="293"/>
    </row>
    <row r="11371" spans="3:7" x14ac:dyDescent="0.2">
      <c r="C11371" s="293"/>
      <c r="D11371" s="280"/>
      <c r="E11371" s="280"/>
      <c r="F11371" s="280"/>
      <c r="G11371" s="293"/>
    </row>
    <row r="11372" spans="3:7" x14ac:dyDescent="0.2">
      <c r="C11372" s="293"/>
      <c r="D11372" s="280"/>
      <c r="E11372" s="280"/>
      <c r="F11372" s="280"/>
      <c r="G11372" s="293"/>
    </row>
    <row r="11373" spans="3:7" x14ac:dyDescent="0.2">
      <c r="C11373" s="293"/>
      <c r="D11373" s="280"/>
      <c r="E11373" s="280"/>
      <c r="F11373" s="280"/>
      <c r="G11373" s="293"/>
    </row>
    <row r="11374" spans="3:7" x14ac:dyDescent="0.2">
      <c r="C11374" s="293"/>
      <c r="D11374" s="280"/>
      <c r="E11374" s="280"/>
      <c r="F11374" s="280"/>
      <c r="G11374" s="293"/>
    </row>
    <row r="11375" spans="3:7" x14ac:dyDescent="0.2">
      <c r="C11375" s="293"/>
      <c r="D11375" s="280"/>
      <c r="E11375" s="280"/>
      <c r="F11375" s="280"/>
      <c r="G11375" s="293"/>
    </row>
    <row r="11376" spans="3:7" x14ac:dyDescent="0.2">
      <c r="C11376" s="293"/>
      <c r="D11376" s="280"/>
      <c r="E11376" s="280"/>
      <c r="F11376" s="280"/>
      <c r="G11376" s="293"/>
    </row>
    <row r="11377" spans="3:7" x14ac:dyDescent="0.2">
      <c r="C11377" s="293"/>
      <c r="D11377" s="280"/>
      <c r="E11377" s="280"/>
      <c r="F11377" s="280"/>
      <c r="G11377" s="293"/>
    </row>
    <row r="11378" spans="3:7" x14ac:dyDescent="0.2">
      <c r="C11378" s="293"/>
      <c r="D11378" s="280"/>
      <c r="E11378" s="280"/>
      <c r="F11378" s="280"/>
      <c r="G11378" s="293"/>
    </row>
    <row r="11379" spans="3:7" x14ac:dyDescent="0.2">
      <c r="C11379" s="293"/>
      <c r="D11379" s="280"/>
      <c r="E11379" s="280"/>
      <c r="F11379" s="280"/>
      <c r="G11379" s="293"/>
    </row>
    <row r="11380" spans="3:7" x14ac:dyDescent="0.2">
      <c r="C11380" s="293"/>
      <c r="D11380" s="280"/>
      <c r="E11380" s="280"/>
      <c r="F11380" s="280"/>
      <c r="G11380" s="293"/>
    </row>
    <row r="11381" spans="3:7" x14ac:dyDescent="0.2">
      <c r="C11381" s="293"/>
      <c r="D11381" s="280"/>
      <c r="E11381" s="280"/>
      <c r="F11381" s="280"/>
      <c r="G11381" s="293"/>
    </row>
    <row r="11382" spans="3:7" x14ac:dyDescent="0.2">
      <c r="C11382" s="293"/>
      <c r="D11382" s="280"/>
      <c r="E11382" s="280"/>
      <c r="F11382" s="280"/>
      <c r="G11382" s="293"/>
    </row>
    <row r="11383" spans="3:7" x14ac:dyDescent="0.2">
      <c r="C11383" s="293"/>
      <c r="D11383" s="280"/>
      <c r="E11383" s="280"/>
      <c r="F11383" s="280"/>
      <c r="G11383" s="293"/>
    </row>
    <row r="11384" spans="3:7" x14ac:dyDescent="0.2">
      <c r="C11384" s="293"/>
      <c r="D11384" s="280"/>
      <c r="E11384" s="280"/>
      <c r="F11384" s="280"/>
      <c r="G11384" s="293"/>
    </row>
    <row r="11385" spans="3:7" x14ac:dyDescent="0.2">
      <c r="C11385" s="293"/>
      <c r="D11385" s="280"/>
      <c r="E11385" s="280"/>
      <c r="F11385" s="280"/>
      <c r="G11385" s="293"/>
    </row>
    <row r="11386" spans="3:7" x14ac:dyDescent="0.2">
      <c r="C11386" s="293"/>
      <c r="D11386" s="280"/>
      <c r="E11386" s="280"/>
      <c r="F11386" s="280"/>
      <c r="G11386" s="293"/>
    </row>
    <row r="11387" spans="3:7" x14ac:dyDescent="0.2">
      <c r="C11387" s="293"/>
      <c r="D11387" s="280"/>
      <c r="E11387" s="280"/>
      <c r="F11387" s="280"/>
      <c r="G11387" s="293"/>
    </row>
    <row r="11388" spans="3:7" x14ac:dyDescent="0.2">
      <c r="C11388" s="293"/>
      <c r="D11388" s="280"/>
      <c r="E11388" s="280"/>
      <c r="F11388" s="280"/>
      <c r="G11388" s="293"/>
    </row>
    <row r="11389" spans="3:7" x14ac:dyDescent="0.2">
      <c r="C11389" s="293"/>
      <c r="D11389" s="280"/>
      <c r="E11389" s="280"/>
      <c r="F11389" s="280"/>
      <c r="G11389" s="293"/>
    </row>
    <row r="11390" spans="3:7" x14ac:dyDescent="0.2">
      <c r="C11390" s="293"/>
      <c r="D11390" s="280"/>
      <c r="E11390" s="280"/>
      <c r="F11390" s="280"/>
      <c r="G11390" s="293"/>
    </row>
    <row r="11391" spans="3:7" x14ac:dyDescent="0.2">
      <c r="C11391" s="293"/>
      <c r="D11391" s="280"/>
      <c r="E11391" s="280"/>
      <c r="F11391" s="280"/>
      <c r="G11391" s="293"/>
    </row>
    <row r="11392" spans="3:7" x14ac:dyDescent="0.2">
      <c r="C11392" s="293"/>
      <c r="D11392" s="280"/>
      <c r="E11392" s="280"/>
      <c r="F11392" s="280"/>
      <c r="G11392" s="293"/>
    </row>
    <row r="11393" spans="3:7" x14ac:dyDescent="0.2">
      <c r="C11393" s="293"/>
      <c r="D11393" s="280"/>
      <c r="E11393" s="280"/>
      <c r="F11393" s="280"/>
      <c r="G11393" s="293"/>
    </row>
    <row r="11394" spans="3:7" x14ac:dyDescent="0.2">
      <c r="C11394" s="293"/>
      <c r="D11394" s="280"/>
      <c r="E11394" s="280"/>
      <c r="F11394" s="280"/>
      <c r="G11394" s="293"/>
    </row>
    <row r="11395" spans="3:7" x14ac:dyDescent="0.2">
      <c r="C11395" s="293"/>
      <c r="D11395" s="280"/>
      <c r="E11395" s="280"/>
      <c r="F11395" s="280"/>
      <c r="G11395" s="293"/>
    </row>
    <row r="11396" spans="3:7" x14ac:dyDescent="0.2">
      <c r="C11396" s="293"/>
      <c r="D11396" s="280"/>
      <c r="E11396" s="280"/>
      <c r="F11396" s="280"/>
      <c r="G11396" s="293"/>
    </row>
    <row r="11397" spans="3:7" x14ac:dyDescent="0.2">
      <c r="C11397" s="293"/>
      <c r="D11397" s="280"/>
      <c r="E11397" s="280"/>
      <c r="F11397" s="280"/>
      <c r="G11397" s="293"/>
    </row>
    <row r="11398" spans="3:7" x14ac:dyDescent="0.2">
      <c r="C11398" s="293"/>
      <c r="D11398" s="280"/>
      <c r="E11398" s="280"/>
      <c r="F11398" s="280"/>
      <c r="G11398" s="293"/>
    </row>
    <row r="11399" spans="3:7" x14ac:dyDescent="0.2">
      <c r="C11399" s="293"/>
      <c r="D11399" s="280"/>
      <c r="E11399" s="280"/>
      <c r="F11399" s="280"/>
      <c r="G11399" s="293"/>
    </row>
    <row r="11400" spans="3:7" x14ac:dyDescent="0.2">
      <c r="C11400" s="293"/>
      <c r="D11400" s="280"/>
      <c r="E11400" s="280"/>
      <c r="F11400" s="280"/>
      <c r="G11400" s="293"/>
    </row>
    <row r="11401" spans="3:7" x14ac:dyDescent="0.2">
      <c r="C11401" s="293"/>
      <c r="D11401" s="280"/>
      <c r="E11401" s="280"/>
      <c r="F11401" s="280"/>
      <c r="G11401" s="293"/>
    </row>
    <row r="11402" spans="3:7" x14ac:dyDescent="0.2">
      <c r="C11402" s="293"/>
      <c r="D11402" s="280"/>
      <c r="E11402" s="280"/>
      <c r="F11402" s="280"/>
      <c r="G11402" s="293"/>
    </row>
    <row r="11403" spans="3:7" x14ac:dyDescent="0.2">
      <c r="C11403" s="293"/>
      <c r="D11403" s="280"/>
      <c r="E11403" s="280"/>
      <c r="F11403" s="280"/>
      <c r="G11403" s="293"/>
    </row>
    <row r="11404" spans="3:7" x14ac:dyDescent="0.2">
      <c r="C11404" s="293"/>
      <c r="D11404" s="280"/>
      <c r="E11404" s="280"/>
      <c r="F11404" s="280"/>
      <c r="G11404" s="293"/>
    </row>
    <row r="11405" spans="3:7" x14ac:dyDescent="0.2">
      <c r="C11405" s="293"/>
      <c r="D11405" s="280"/>
      <c r="E11405" s="280"/>
      <c r="F11405" s="280"/>
      <c r="G11405" s="293"/>
    </row>
    <row r="11406" spans="3:7" x14ac:dyDescent="0.2">
      <c r="C11406" s="293"/>
      <c r="D11406" s="280"/>
      <c r="E11406" s="280"/>
      <c r="F11406" s="280"/>
      <c r="G11406" s="293"/>
    </row>
    <row r="11407" spans="3:7" x14ac:dyDescent="0.2">
      <c r="C11407" s="293"/>
      <c r="D11407" s="280"/>
      <c r="E11407" s="280"/>
      <c r="F11407" s="280"/>
      <c r="G11407" s="293"/>
    </row>
    <row r="11408" spans="3:7" x14ac:dyDescent="0.2">
      <c r="C11408" s="293"/>
      <c r="D11408" s="280"/>
      <c r="E11408" s="280"/>
      <c r="F11408" s="280"/>
      <c r="G11408" s="293"/>
    </row>
    <row r="11409" spans="3:7" x14ac:dyDescent="0.2">
      <c r="C11409" s="293"/>
      <c r="D11409" s="280"/>
      <c r="E11409" s="280"/>
      <c r="F11409" s="280"/>
      <c r="G11409" s="293"/>
    </row>
    <row r="11410" spans="3:7" x14ac:dyDescent="0.2">
      <c r="C11410" s="293"/>
      <c r="D11410" s="280"/>
      <c r="E11410" s="280"/>
      <c r="F11410" s="280"/>
      <c r="G11410" s="293"/>
    </row>
    <row r="11411" spans="3:7" x14ac:dyDescent="0.2">
      <c r="C11411" s="293"/>
      <c r="D11411" s="280"/>
      <c r="E11411" s="280"/>
      <c r="F11411" s="280"/>
      <c r="G11411" s="293"/>
    </row>
    <row r="11412" spans="3:7" x14ac:dyDescent="0.2">
      <c r="C11412" s="293"/>
      <c r="D11412" s="280"/>
      <c r="E11412" s="280"/>
      <c r="F11412" s="280"/>
      <c r="G11412" s="293"/>
    </row>
    <row r="11413" spans="3:7" x14ac:dyDescent="0.2">
      <c r="C11413" s="293"/>
      <c r="D11413" s="280"/>
      <c r="E11413" s="280"/>
      <c r="F11413" s="280"/>
      <c r="G11413" s="293"/>
    </row>
    <row r="11414" spans="3:7" x14ac:dyDescent="0.2">
      <c r="C11414" s="293"/>
      <c r="D11414" s="280"/>
      <c r="E11414" s="280"/>
      <c r="F11414" s="280"/>
      <c r="G11414" s="293"/>
    </row>
    <row r="11415" spans="3:7" x14ac:dyDescent="0.2">
      <c r="C11415" s="293"/>
      <c r="D11415" s="280"/>
      <c r="E11415" s="280"/>
      <c r="F11415" s="280"/>
      <c r="G11415" s="293"/>
    </row>
    <row r="11416" spans="3:7" x14ac:dyDescent="0.2">
      <c r="C11416" s="293"/>
      <c r="D11416" s="280"/>
      <c r="E11416" s="280"/>
      <c r="F11416" s="280"/>
      <c r="G11416" s="293"/>
    </row>
    <row r="11417" spans="3:7" x14ac:dyDescent="0.2">
      <c r="C11417" s="293"/>
      <c r="D11417" s="280"/>
      <c r="E11417" s="280"/>
      <c r="F11417" s="280"/>
      <c r="G11417" s="293"/>
    </row>
    <row r="11418" spans="3:7" x14ac:dyDescent="0.2">
      <c r="C11418" s="293"/>
      <c r="D11418" s="280"/>
      <c r="E11418" s="280"/>
      <c r="F11418" s="280"/>
      <c r="G11418" s="293"/>
    </row>
    <row r="11419" spans="3:7" x14ac:dyDescent="0.2">
      <c r="C11419" s="293"/>
      <c r="D11419" s="280"/>
      <c r="E11419" s="280"/>
      <c r="F11419" s="280"/>
      <c r="G11419" s="293"/>
    </row>
    <row r="11420" spans="3:7" x14ac:dyDescent="0.2">
      <c r="C11420" s="293"/>
      <c r="D11420" s="280"/>
      <c r="E11420" s="280"/>
      <c r="F11420" s="280"/>
      <c r="G11420" s="293"/>
    </row>
    <row r="11421" spans="3:7" x14ac:dyDescent="0.2">
      <c r="C11421" s="293"/>
      <c r="D11421" s="280"/>
      <c r="E11421" s="280"/>
      <c r="F11421" s="280"/>
      <c r="G11421" s="293"/>
    </row>
    <row r="11422" spans="3:7" x14ac:dyDescent="0.2">
      <c r="C11422" s="293"/>
      <c r="D11422" s="280"/>
      <c r="E11422" s="280"/>
      <c r="F11422" s="280"/>
      <c r="G11422" s="293"/>
    </row>
    <row r="11423" spans="3:7" x14ac:dyDescent="0.2">
      <c r="C11423" s="293"/>
      <c r="D11423" s="280"/>
      <c r="E11423" s="280"/>
      <c r="F11423" s="280"/>
      <c r="G11423" s="293"/>
    </row>
    <row r="11424" spans="3:7" x14ac:dyDescent="0.2">
      <c r="C11424" s="293"/>
      <c r="D11424" s="280"/>
      <c r="E11424" s="280"/>
      <c r="F11424" s="280"/>
      <c r="G11424" s="293"/>
    </row>
    <row r="11425" spans="3:7" x14ac:dyDescent="0.2">
      <c r="C11425" s="293"/>
      <c r="D11425" s="280"/>
      <c r="E11425" s="280"/>
      <c r="F11425" s="280"/>
      <c r="G11425" s="293"/>
    </row>
    <row r="11426" spans="3:7" x14ac:dyDescent="0.2">
      <c r="C11426" s="293"/>
      <c r="D11426" s="280"/>
      <c r="E11426" s="280"/>
      <c r="F11426" s="280"/>
      <c r="G11426" s="293"/>
    </row>
    <row r="11427" spans="3:7" x14ac:dyDescent="0.2">
      <c r="C11427" s="293"/>
      <c r="D11427" s="280"/>
      <c r="E11427" s="280"/>
      <c r="F11427" s="280"/>
      <c r="G11427" s="293"/>
    </row>
    <row r="11428" spans="3:7" x14ac:dyDescent="0.2">
      <c r="C11428" s="293"/>
      <c r="D11428" s="280"/>
      <c r="E11428" s="280"/>
      <c r="F11428" s="280"/>
      <c r="G11428" s="293"/>
    </row>
    <row r="11429" spans="3:7" x14ac:dyDescent="0.2">
      <c r="C11429" s="293"/>
      <c r="D11429" s="280"/>
      <c r="E11429" s="280"/>
      <c r="F11429" s="280"/>
      <c r="G11429" s="293"/>
    </row>
    <row r="11430" spans="3:7" x14ac:dyDescent="0.2">
      <c r="C11430" s="293"/>
      <c r="D11430" s="280"/>
      <c r="E11430" s="280"/>
      <c r="F11430" s="280"/>
      <c r="G11430" s="293"/>
    </row>
    <row r="11431" spans="3:7" x14ac:dyDescent="0.2">
      <c r="C11431" s="293"/>
      <c r="D11431" s="280"/>
      <c r="E11431" s="280"/>
      <c r="F11431" s="280"/>
      <c r="G11431" s="293"/>
    </row>
    <row r="11432" spans="3:7" x14ac:dyDescent="0.2">
      <c r="C11432" s="293"/>
      <c r="D11432" s="280"/>
      <c r="E11432" s="280"/>
      <c r="F11432" s="280"/>
      <c r="G11432" s="293"/>
    </row>
    <row r="11433" spans="3:7" x14ac:dyDescent="0.2">
      <c r="C11433" s="293"/>
      <c r="D11433" s="280"/>
      <c r="E11433" s="280"/>
      <c r="F11433" s="280"/>
      <c r="G11433" s="293"/>
    </row>
    <row r="11434" spans="3:7" x14ac:dyDescent="0.2">
      <c r="C11434" s="293"/>
      <c r="D11434" s="280"/>
      <c r="E11434" s="280"/>
      <c r="F11434" s="280"/>
      <c r="G11434" s="293"/>
    </row>
    <row r="11435" spans="3:7" x14ac:dyDescent="0.2">
      <c r="C11435" s="293"/>
      <c r="D11435" s="280"/>
      <c r="E11435" s="280"/>
      <c r="F11435" s="280"/>
      <c r="G11435" s="293"/>
    </row>
    <row r="11436" spans="3:7" x14ac:dyDescent="0.2">
      <c r="C11436" s="293"/>
      <c r="D11436" s="280"/>
      <c r="E11436" s="280"/>
      <c r="F11436" s="280"/>
      <c r="G11436" s="293"/>
    </row>
    <row r="11437" spans="3:7" x14ac:dyDescent="0.2">
      <c r="C11437" s="293"/>
      <c r="D11437" s="280"/>
      <c r="E11437" s="280"/>
      <c r="F11437" s="280"/>
      <c r="G11437" s="293"/>
    </row>
    <row r="11438" spans="3:7" x14ac:dyDescent="0.2">
      <c r="C11438" s="293"/>
      <c r="D11438" s="280"/>
      <c r="E11438" s="280"/>
      <c r="F11438" s="280"/>
      <c r="G11438" s="293"/>
    </row>
    <row r="11439" spans="3:7" x14ac:dyDescent="0.2">
      <c r="C11439" s="293"/>
      <c r="D11439" s="280"/>
      <c r="E11439" s="280"/>
      <c r="F11439" s="280"/>
      <c r="G11439" s="293"/>
    </row>
    <row r="11440" spans="3:7" x14ac:dyDescent="0.2">
      <c r="C11440" s="293"/>
      <c r="D11440" s="280"/>
      <c r="E11440" s="280"/>
      <c r="F11440" s="280"/>
      <c r="G11440" s="293"/>
    </row>
    <row r="11441" spans="3:7" x14ac:dyDescent="0.2">
      <c r="C11441" s="293"/>
      <c r="D11441" s="280"/>
      <c r="E11441" s="280"/>
      <c r="F11441" s="280"/>
      <c r="G11441" s="293"/>
    </row>
    <row r="11442" spans="3:7" x14ac:dyDescent="0.2">
      <c r="C11442" s="293"/>
      <c r="D11442" s="280"/>
      <c r="E11442" s="280"/>
      <c r="F11442" s="280"/>
      <c r="G11442" s="293"/>
    </row>
    <row r="11443" spans="3:7" x14ac:dyDescent="0.2">
      <c r="C11443" s="293"/>
      <c r="D11443" s="280"/>
      <c r="E11443" s="280"/>
      <c r="F11443" s="280"/>
      <c r="G11443" s="293"/>
    </row>
    <row r="11444" spans="3:7" x14ac:dyDescent="0.2">
      <c r="C11444" s="293"/>
      <c r="D11444" s="280"/>
      <c r="E11444" s="280"/>
      <c r="F11444" s="280"/>
      <c r="G11444" s="293"/>
    </row>
    <row r="11445" spans="3:7" x14ac:dyDescent="0.2">
      <c r="C11445" s="293"/>
      <c r="D11445" s="280"/>
      <c r="E11445" s="280"/>
      <c r="F11445" s="280"/>
      <c r="G11445" s="293"/>
    </row>
    <row r="11446" spans="3:7" x14ac:dyDescent="0.2">
      <c r="C11446" s="293"/>
      <c r="D11446" s="280"/>
      <c r="E11446" s="280"/>
      <c r="F11446" s="280"/>
      <c r="G11446" s="293"/>
    </row>
    <row r="11447" spans="3:7" x14ac:dyDescent="0.2">
      <c r="C11447" s="293"/>
      <c r="D11447" s="280"/>
      <c r="E11447" s="280"/>
      <c r="F11447" s="280"/>
      <c r="G11447" s="293"/>
    </row>
    <row r="11448" spans="3:7" x14ac:dyDescent="0.2">
      <c r="C11448" s="293"/>
      <c r="D11448" s="280"/>
      <c r="E11448" s="280"/>
      <c r="F11448" s="280"/>
      <c r="G11448" s="293"/>
    </row>
    <row r="11449" spans="3:7" x14ac:dyDescent="0.2">
      <c r="C11449" s="293"/>
      <c r="D11449" s="280"/>
      <c r="E11449" s="280"/>
      <c r="F11449" s="280"/>
      <c r="G11449" s="293"/>
    </row>
    <row r="11450" spans="3:7" x14ac:dyDescent="0.2">
      <c r="C11450" s="293"/>
      <c r="D11450" s="280"/>
      <c r="E11450" s="280"/>
      <c r="F11450" s="280"/>
      <c r="G11450" s="293"/>
    </row>
    <row r="11451" spans="3:7" x14ac:dyDescent="0.2">
      <c r="C11451" s="293"/>
      <c r="D11451" s="280"/>
      <c r="E11451" s="280"/>
      <c r="F11451" s="280"/>
      <c r="G11451" s="293"/>
    </row>
    <row r="11452" spans="3:7" x14ac:dyDescent="0.2">
      <c r="C11452" s="293"/>
      <c r="D11452" s="280"/>
      <c r="E11452" s="280"/>
      <c r="F11452" s="280"/>
      <c r="G11452" s="293"/>
    </row>
    <row r="11453" spans="3:7" x14ac:dyDescent="0.2">
      <c r="C11453" s="293"/>
      <c r="D11453" s="280"/>
      <c r="E11453" s="280"/>
      <c r="F11453" s="280"/>
      <c r="G11453" s="293"/>
    </row>
    <row r="11454" spans="3:7" x14ac:dyDescent="0.2">
      <c r="C11454" s="293"/>
      <c r="D11454" s="280"/>
      <c r="E11454" s="280"/>
      <c r="F11454" s="280"/>
      <c r="G11454" s="293"/>
    </row>
    <row r="11455" spans="3:7" x14ac:dyDescent="0.2">
      <c r="C11455" s="293"/>
      <c r="D11455" s="280"/>
      <c r="E11455" s="280"/>
      <c r="F11455" s="280"/>
      <c r="G11455" s="293"/>
    </row>
    <row r="11456" spans="3:7" x14ac:dyDescent="0.2">
      <c r="C11456" s="293"/>
      <c r="D11456" s="280"/>
      <c r="E11456" s="280"/>
      <c r="F11456" s="280"/>
      <c r="G11456" s="293"/>
    </row>
    <row r="11457" spans="3:7" x14ac:dyDescent="0.2">
      <c r="C11457" s="293"/>
      <c r="D11457" s="280"/>
      <c r="E11457" s="280"/>
      <c r="F11457" s="280"/>
      <c r="G11457" s="293"/>
    </row>
    <row r="11458" spans="3:7" x14ac:dyDescent="0.2">
      <c r="C11458" s="293"/>
      <c r="D11458" s="280"/>
      <c r="E11458" s="280"/>
      <c r="F11458" s="280"/>
      <c r="G11458" s="293"/>
    </row>
    <row r="11459" spans="3:7" x14ac:dyDescent="0.2">
      <c r="C11459" s="293"/>
      <c r="D11459" s="280"/>
      <c r="E11459" s="280"/>
      <c r="F11459" s="280"/>
      <c r="G11459" s="293"/>
    </row>
    <row r="11460" spans="3:7" x14ac:dyDescent="0.2">
      <c r="C11460" s="293"/>
      <c r="D11460" s="280"/>
      <c r="E11460" s="280"/>
      <c r="F11460" s="280"/>
      <c r="G11460" s="293"/>
    </row>
    <row r="11461" spans="3:7" x14ac:dyDescent="0.2">
      <c r="C11461" s="293"/>
      <c r="D11461" s="280"/>
      <c r="E11461" s="280"/>
      <c r="F11461" s="280"/>
      <c r="G11461" s="293"/>
    </row>
    <row r="11462" spans="3:7" x14ac:dyDescent="0.2">
      <c r="C11462" s="293"/>
      <c r="D11462" s="280"/>
      <c r="E11462" s="280"/>
      <c r="F11462" s="280"/>
      <c r="G11462" s="293"/>
    </row>
    <row r="11463" spans="3:7" x14ac:dyDescent="0.2">
      <c r="C11463" s="293"/>
      <c r="D11463" s="280"/>
      <c r="E11463" s="280"/>
      <c r="F11463" s="280"/>
      <c r="G11463" s="293"/>
    </row>
    <row r="11464" spans="3:7" x14ac:dyDescent="0.2">
      <c r="C11464" s="293"/>
      <c r="D11464" s="280"/>
      <c r="E11464" s="280"/>
      <c r="F11464" s="280"/>
      <c r="G11464" s="293"/>
    </row>
    <row r="11465" spans="3:7" x14ac:dyDescent="0.2">
      <c r="C11465" s="293"/>
      <c r="D11465" s="280"/>
      <c r="E11465" s="280"/>
      <c r="F11465" s="280"/>
      <c r="G11465" s="293"/>
    </row>
    <row r="11466" spans="3:7" x14ac:dyDescent="0.2">
      <c r="C11466" s="293"/>
      <c r="D11466" s="280"/>
      <c r="E11466" s="280"/>
      <c r="F11466" s="280"/>
      <c r="G11466" s="293"/>
    </row>
    <row r="11467" spans="3:7" x14ac:dyDescent="0.2">
      <c r="C11467" s="293"/>
      <c r="D11467" s="280"/>
      <c r="E11467" s="280"/>
      <c r="F11467" s="280"/>
      <c r="G11467" s="293"/>
    </row>
    <row r="11468" spans="3:7" x14ac:dyDescent="0.2">
      <c r="C11468" s="293"/>
      <c r="D11468" s="280"/>
      <c r="E11468" s="280"/>
      <c r="F11468" s="280"/>
      <c r="G11468" s="293"/>
    </row>
    <row r="11469" spans="3:7" x14ac:dyDescent="0.2">
      <c r="C11469" s="293"/>
      <c r="D11469" s="280"/>
      <c r="E11469" s="280"/>
      <c r="F11469" s="280"/>
      <c r="G11469" s="293"/>
    </row>
    <row r="11470" spans="3:7" x14ac:dyDescent="0.2">
      <c r="C11470" s="293"/>
      <c r="D11470" s="280"/>
      <c r="E11470" s="280"/>
      <c r="F11470" s="280"/>
      <c r="G11470" s="293"/>
    </row>
    <row r="11471" spans="3:7" x14ac:dyDescent="0.2">
      <c r="C11471" s="293"/>
      <c r="D11471" s="280"/>
      <c r="E11471" s="280"/>
      <c r="F11471" s="280"/>
      <c r="G11471" s="293"/>
    </row>
    <row r="11472" spans="3:7" x14ac:dyDescent="0.2">
      <c r="C11472" s="293"/>
      <c r="D11472" s="280"/>
      <c r="E11472" s="280"/>
      <c r="F11472" s="280"/>
      <c r="G11472" s="293"/>
    </row>
    <row r="11473" spans="3:7" x14ac:dyDescent="0.2">
      <c r="C11473" s="293"/>
      <c r="D11473" s="280"/>
      <c r="E11473" s="280"/>
      <c r="F11473" s="280"/>
      <c r="G11473" s="293"/>
    </row>
    <row r="11474" spans="3:7" x14ac:dyDescent="0.2">
      <c r="C11474" s="293"/>
      <c r="D11474" s="280"/>
      <c r="E11474" s="280"/>
      <c r="F11474" s="280"/>
      <c r="G11474" s="293"/>
    </row>
    <row r="11475" spans="3:7" x14ac:dyDescent="0.2">
      <c r="C11475" s="293"/>
      <c r="D11475" s="280"/>
      <c r="E11475" s="280"/>
      <c r="F11475" s="280"/>
      <c r="G11475" s="293"/>
    </row>
    <row r="11476" spans="3:7" x14ac:dyDescent="0.2">
      <c r="C11476" s="293"/>
      <c r="D11476" s="280"/>
      <c r="E11476" s="280"/>
      <c r="F11476" s="280"/>
      <c r="G11476" s="293"/>
    </row>
    <row r="11477" spans="3:7" x14ac:dyDescent="0.2">
      <c r="C11477" s="293"/>
      <c r="D11477" s="280"/>
      <c r="E11477" s="280"/>
      <c r="F11477" s="280"/>
      <c r="G11477" s="293"/>
    </row>
    <row r="11478" spans="3:7" x14ac:dyDescent="0.2">
      <c r="C11478" s="293"/>
      <c r="D11478" s="280"/>
      <c r="E11478" s="280"/>
      <c r="F11478" s="280"/>
      <c r="G11478" s="293"/>
    </row>
    <row r="11479" spans="3:7" x14ac:dyDescent="0.2">
      <c r="C11479" s="293"/>
      <c r="D11479" s="280"/>
      <c r="E11479" s="280"/>
      <c r="F11479" s="280"/>
      <c r="G11479" s="293"/>
    </row>
    <row r="11480" spans="3:7" x14ac:dyDescent="0.2">
      <c r="C11480" s="293"/>
      <c r="D11480" s="280"/>
      <c r="E11480" s="280"/>
      <c r="F11480" s="280"/>
      <c r="G11480" s="293"/>
    </row>
    <row r="11481" spans="3:7" x14ac:dyDescent="0.2">
      <c r="C11481" s="293"/>
      <c r="D11481" s="280"/>
      <c r="E11481" s="280"/>
      <c r="F11481" s="280"/>
      <c r="G11481" s="293"/>
    </row>
    <row r="11482" spans="3:7" x14ac:dyDescent="0.2">
      <c r="C11482" s="293"/>
      <c r="D11482" s="280"/>
      <c r="E11482" s="280"/>
      <c r="F11482" s="280"/>
      <c r="G11482" s="293"/>
    </row>
    <row r="11483" spans="3:7" x14ac:dyDescent="0.2">
      <c r="C11483" s="293"/>
      <c r="D11483" s="280"/>
      <c r="E11483" s="280"/>
      <c r="F11483" s="280"/>
      <c r="G11483" s="293"/>
    </row>
    <row r="11484" spans="3:7" x14ac:dyDescent="0.2">
      <c r="C11484" s="293"/>
      <c r="D11484" s="280"/>
      <c r="E11484" s="280"/>
      <c r="F11484" s="280"/>
      <c r="G11484" s="293"/>
    </row>
    <row r="11485" spans="3:7" x14ac:dyDescent="0.2">
      <c r="C11485" s="293"/>
      <c r="D11485" s="280"/>
      <c r="E11485" s="280"/>
      <c r="F11485" s="280"/>
      <c r="G11485" s="293"/>
    </row>
    <row r="11486" spans="3:7" x14ac:dyDescent="0.2">
      <c r="C11486" s="293"/>
      <c r="D11486" s="280"/>
      <c r="E11486" s="280"/>
      <c r="F11486" s="280"/>
      <c r="G11486" s="293"/>
    </row>
    <row r="11487" spans="3:7" x14ac:dyDescent="0.2">
      <c r="C11487" s="293"/>
      <c r="D11487" s="280"/>
      <c r="E11487" s="280"/>
      <c r="F11487" s="280"/>
      <c r="G11487" s="293"/>
    </row>
    <row r="11488" spans="3:7" x14ac:dyDescent="0.2">
      <c r="C11488" s="293"/>
      <c r="D11488" s="280"/>
      <c r="E11488" s="280"/>
      <c r="F11488" s="280"/>
      <c r="G11488" s="293"/>
    </row>
    <row r="11489" spans="3:7" x14ac:dyDescent="0.2">
      <c r="C11489" s="293"/>
      <c r="D11489" s="280"/>
      <c r="E11489" s="280"/>
      <c r="F11489" s="280"/>
      <c r="G11489" s="293"/>
    </row>
    <row r="11490" spans="3:7" x14ac:dyDescent="0.2">
      <c r="C11490" s="293"/>
      <c r="D11490" s="280"/>
      <c r="E11490" s="280"/>
      <c r="F11490" s="280"/>
      <c r="G11490" s="293"/>
    </row>
    <row r="11491" spans="3:7" x14ac:dyDescent="0.2">
      <c r="C11491" s="293"/>
      <c r="D11491" s="280"/>
      <c r="E11491" s="280"/>
      <c r="F11491" s="280"/>
      <c r="G11491" s="293"/>
    </row>
    <row r="11492" spans="3:7" x14ac:dyDescent="0.2">
      <c r="C11492" s="293"/>
      <c r="D11492" s="280"/>
      <c r="E11492" s="280"/>
      <c r="F11492" s="280"/>
      <c r="G11492" s="293"/>
    </row>
    <row r="11493" spans="3:7" x14ac:dyDescent="0.2">
      <c r="C11493" s="293"/>
      <c r="D11493" s="280"/>
      <c r="E11493" s="280"/>
      <c r="F11493" s="280"/>
      <c r="G11493" s="293"/>
    </row>
    <row r="11494" spans="3:7" x14ac:dyDescent="0.2">
      <c r="C11494" s="293"/>
      <c r="D11494" s="280"/>
      <c r="E11494" s="280"/>
      <c r="F11494" s="280"/>
      <c r="G11494" s="293"/>
    </row>
    <row r="11495" spans="3:7" x14ac:dyDescent="0.2">
      <c r="C11495" s="293"/>
      <c r="D11495" s="280"/>
      <c r="E11495" s="280"/>
      <c r="F11495" s="280"/>
      <c r="G11495" s="293"/>
    </row>
    <row r="11496" spans="3:7" x14ac:dyDescent="0.2">
      <c r="C11496" s="293"/>
      <c r="D11496" s="280"/>
      <c r="E11496" s="280"/>
      <c r="F11496" s="280"/>
      <c r="G11496" s="293"/>
    </row>
    <row r="11497" spans="3:7" x14ac:dyDescent="0.2">
      <c r="C11497" s="293"/>
      <c r="D11497" s="280"/>
      <c r="E11497" s="280"/>
      <c r="F11497" s="280"/>
      <c r="G11497" s="293"/>
    </row>
    <row r="11498" spans="3:7" x14ac:dyDescent="0.2">
      <c r="C11498" s="293"/>
      <c r="D11498" s="280"/>
      <c r="E11498" s="280"/>
      <c r="F11498" s="280"/>
      <c r="G11498" s="293"/>
    </row>
    <row r="11499" spans="3:7" x14ac:dyDescent="0.2">
      <c r="C11499" s="293"/>
      <c r="D11499" s="280"/>
      <c r="E11499" s="280"/>
      <c r="F11499" s="280"/>
      <c r="G11499" s="293"/>
    </row>
    <row r="11500" spans="3:7" x14ac:dyDescent="0.2">
      <c r="C11500" s="293"/>
      <c r="D11500" s="280"/>
      <c r="E11500" s="280"/>
      <c r="F11500" s="280"/>
      <c r="G11500" s="293"/>
    </row>
    <row r="11501" spans="3:7" x14ac:dyDescent="0.2">
      <c r="C11501" s="293"/>
      <c r="D11501" s="280"/>
      <c r="E11501" s="280"/>
      <c r="F11501" s="280"/>
      <c r="G11501" s="293"/>
    </row>
    <row r="11502" spans="3:7" x14ac:dyDescent="0.2">
      <c r="C11502" s="293"/>
      <c r="D11502" s="280"/>
      <c r="E11502" s="280"/>
      <c r="F11502" s="280"/>
      <c r="G11502" s="293"/>
    </row>
    <row r="11503" spans="3:7" x14ac:dyDescent="0.2">
      <c r="C11503" s="293"/>
      <c r="D11503" s="280"/>
      <c r="E11503" s="280"/>
      <c r="F11503" s="280"/>
      <c r="G11503" s="293"/>
    </row>
    <row r="11504" spans="3:7" x14ac:dyDescent="0.2">
      <c r="C11504" s="293"/>
      <c r="D11504" s="280"/>
      <c r="E11504" s="280"/>
      <c r="F11504" s="280"/>
      <c r="G11504" s="293"/>
    </row>
    <row r="11505" spans="3:7" x14ac:dyDescent="0.2">
      <c r="C11505" s="293"/>
      <c r="D11505" s="280"/>
      <c r="E11505" s="280"/>
      <c r="F11505" s="280"/>
      <c r="G11505" s="293"/>
    </row>
    <row r="11506" spans="3:7" x14ac:dyDescent="0.2">
      <c r="C11506" s="293"/>
      <c r="D11506" s="280"/>
      <c r="E11506" s="280"/>
      <c r="F11506" s="280"/>
      <c r="G11506" s="293"/>
    </row>
    <row r="11507" spans="3:7" x14ac:dyDescent="0.2">
      <c r="C11507" s="293"/>
      <c r="D11507" s="280"/>
      <c r="E11507" s="280"/>
      <c r="F11507" s="280"/>
      <c r="G11507" s="293"/>
    </row>
    <row r="11508" spans="3:7" x14ac:dyDescent="0.2">
      <c r="C11508" s="293"/>
      <c r="D11508" s="280"/>
      <c r="E11508" s="280"/>
      <c r="F11508" s="280"/>
      <c r="G11508" s="293"/>
    </row>
    <row r="11509" spans="3:7" x14ac:dyDescent="0.2">
      <c r="C11509" s="293"/>
      <c r="D11509" s="280"/>
      <c r="E11509" s="280"/>
      <c r="F11509" s="280"/>
      <c r="G11509" s="293"/>
    </row>
    <row r="11510" spans="3:7" x14ac:dyDescent="0.2">
      <c r="C11510" s="293"/>
      <c r="D11510" s="280"/>
      <c r="E11510" s="280"/>
      <c r="F11510" s="280"/>
      <c r="G11510" s="293"/>
    </row>
    <row r="11511" spans="3:7" x14ac:dyDescent="0.2">
      <c r="C11511" s="293"/>
      <c r="D11511" s="280"/>
      <c r="E11511" s="280"/>
      <c r="F11511" s="280"/>
      <c r="G11511" s="293"/>
    </row>
    <row r="11512" spans="3:7" x14ac:dyDescent="0.2">
      <c r="C11512" s="293"/>
      <c r="D11512" s="280"/>
      <c r="E11512" s="280"/>
      <c r="F11512" s="280"/>
      <c r="G11512" s="293"/>
    </row>
    <row r="11513" spans="3:7" x14ac:dyDescent="0.2">
      <c r="C11513" s="293"/>
      <c r="D11513" s="280"/>
      <c r="E11513" s="280"/>
      <c r="F11513" s="280"/>
      <c r="G11513" s="293"/>
    </row>
    <row r="11514" spans="3:7" x14ac:dyDescent="0.2">
      <c r="C11514" s="293"/>
      <c r="D11514" s="280"/>
      <c r="E11514" s="280"/>
      <c r="F11514" s="280"/>
      <c r="G11514" s="293"/>
    </row>
    <row r="11515" spans="3:7" x14ac:dyDescent="0.2">
      <c r="C11515" s="293"/>
      <c r="D11515" s="280"/>
      <c r="E11515" s="280"/>
      <c r="F11515" s="280"/>
      <c r="G11515" s="293"/>
    </row>
    <row r="11516" spans="3:7" x14ac:dyDescent="0.2">
      <c r="C11516" s="293"/>
      <c r="D11516" s="280"/>
      <c r="E11516" s="280"/>
      <c r="F11516" s="280"/>
      <c r="G11516" s="293"/>
    </row>
    <row r="11517" spans="3:7" x14ac:dyDescent="0.2">
      <c r="C11517" s="293"/>
      <c r="D11517" s="280"/>
      <c r="E11517" s="280"/>
      <c r="F11517" s="280"/>
      <c r="G11517" s="293"/>
    </row>
    <row r="11518" spans="3:7" x14ac:dyDescent="0.2">
      <c r="C11518" s="293"/>
      <c r="D11518" s="280"/>
      <c r="E11518" s="280"/>
      <c r="F11518" s="280"/>
      <c r="G11518" s="293"/>
    </row>
    <row r="11519" spans="3:7" x14ac:dyDescent="0.2">
      <c r="C11519" s="293"/>
      <c r="D11519" s="280"/>
      <c r="E11519" s="280"/>
      <c r="F11519" s="280"/>
      <c r="G11519" s="293"/>
    </row>
    <row r="11520" spans="3:7" x14ac:dyDescent="0.2">
      <c r="C11520" s="293"/>
      <c r="D11520" s="280"/>
      <c r="E11520" s="280"/>
      <c r="F11520" s="280"/>
      <c r="G11520" s="293"/>
    </row>
    <row r="11521" spans="3:7" x14ac:dyDescent="0.2">
      <c r="C11521" s="293"/>
      <c r="D11521" s="280"/>
      <c r="E11521" s="280"/>
      <c r="F11521" s="280"/>
      <c r="G11521" s="293"/>
    </row>
    <row r="11522" spans="3:7" x14ac:dyDescent="0.2">
      <c r="C11522" s="293"/>
      <c r="D11522" s="280"/>
      <c r="E11522" s="280"/>
      <c r="F11522" s="280"/>
      <c r="G11522" s="293"/>
    </row>
    <row r="11523" spans="3:7" x14ac:dyDescent="0.2">
      <c r="C11523" s="293"/>
      <c r="D11523" s="280"/>
      <c r="E11523" s="280"/>
      <c r="F11523" s="280"/>
      <c r="G11523" s="293"/>
    </row>
    <row r="11524" spans="3:7" x14ac:dyDescent="0.2">
      <c r="C11524" s="293"/>
      <c r="D11524" s="280"/>
      <c r="E11524" s="280"/>
      <c r="F11524" s="280"/>
      <c r="G11524" s="293"/>
    </row>
    <row r="11525" spans="3:7" x14ac:dyDescent="0.2">
      <c r="C11525" s="293"/>
      <c r="D11525" s="280"/>
      <c r="E11525" s="280"/>
      <c r="F11525" s="280"/>
      <c r="G11525" s="293"/>
    </row>
    <row r="11526" spans="3:7" x14ac:dyDescent="0.2">
      <c r="C11526" s="293"/>
      <c r="D11526" s="280"/>
      <c r="E11526" s="280"/>
      <c r="F11526" s="280"/>
      <c r="G11526" s="293"/>
    </row>
    <row r="11527" spans="3:7" x14ac:dyDescent="0.2">
      <c r="C11527" s="293"/>
      <c r="D11527" s="280"/>
      <c r="E11527" s="280"/>
      <c r="F11527" s="280"/>
      <c r="G11527" s="293"/>
    </row>
    <row r="11528" spans="3:7" x14ac:dyDescent="0.2">
      <c r="C11528" s="293"/>
      <c r="D11528" s="280"/>
      <c r="E11528" s="280"/>
      <c r="F11528" s="280"/>
      <c r="G11528" s="293"/>
    </row>
    <row r="11529" spans="3:7" x14ac:dyDescent="0.2">
      <c r="C11529" s="293"/>
      <c r="D11529" s="280"/>
      <c r="E11529" s="280"/>
      <c r="F11529" s="280"/>
      <c r="G11529" s="293"/>
    </row>
    <row r="11530" spans="3:7" x14ac:dyDescent="0.2">
      <c r="C11530" s="293"/>
      <c r="D11530" s="280"/>
      <c r="E11530" s="280"/>
      <c r="F11530" s="280"/>
      <c r="G11530" s="293"/>
    </row>
    <row r="11531" spans="3:7" x14ac:dyDescent="0.2">
      <c r="C11531" s="293"/>
      <c r="D11531" s="280"/>
      <c r="E11531" s="280"/>
      <c r="F11531" s="280"/>
      <c r="G11531" s="293"/>
    </row>
    <row r="11532" spans="3:7" x14ac:dyDescent="0.2">
      <c r="C11532" s="293"/>
      <c r="D11532" s="280"/>
      <c r="E11532" s="280"/>
      <c r="F11532" s="280"/>
      <c r="G11532" s="293"/>
    </row>
    <row r="11533" spans="3:7" x14ac:dyDescent="0.2">
      <c r="C11533" s="293"/>
      <c r="D11533" s="280"/>
      <c r="E11533" s="280"/>
      <c r="F11533" s="280"/>
      <c r="G11533" s="293"/>
    </row>
    <row r="11534" spans="3:7" x14ac:dyDescent="0.2">
      <c r="C11534" s="293"/>
      <c r="D11534" s="280"/>
      <c r="E11534" s="280"/>
      <c r="F11534" s="280"/>
      <c r="G11534" s="293"/>
    </row>
    <row r="11535" spans="3:7" x14ac:dyDescent="0.2">
      <c r="C11535" s="293"/>
      <c r="D11535" s="280"/>
      <c r="E11535" s="280"/>
      <c r="F11535" s="280"/>
      <c r="G11535" s="293"/>
    </row>
    <row r="11536" spans="3:7" x14ac:dyDescent="0.2">
      <c r="C11536" s="293"/>
      <c r="D11536" s="280"/>
      <c r="E11536" s="280"/>
      <c r="F11536" s="280"/>
      <c r="G11536" s="293"/>
    </row>
    <row r="11537" spans="3:7" x14ac:dyDescent="0.2">
      <c r="C11537" s="293"/>
      <c r="D11537" s="280"/>
      <c r="E11537" s="280"/>
      <c r="F11537" s="280"/>
      <c r="G11537" s="293"/>
    </row>
    <row r="11538" spans="3:7" x14ac:dyDescent="0.2">
      <c r="C11538" s="293"/>
      <c r="D11538" s="280"/>
      <c r="E11538" s="280"/>
      <c r="F11538" s="280"/>
      <c r="G11538" s="293"/>
    </row>
    <row r="11539" spans="3:7" x14ac:dyDescent="0.2">
      <c r="C11539" s="293"/>
      <c r="D11539" s="280"/>
      <c r="E11539" s="280"/>
      <c r="F11539" s="280"/>
      <c r="G11539" s="293"/>
    </row>
    <row r="11540" spans="3:7" x14ac:dyDescent="0.2">
      <c r="C11540" s="293"/>
      <c r="D11540" s="280"/>
      <c r="E11540" s="280"/>
      <c r="F11540" s="280"/>
      <c r="G11540" s="293"/>
    </row>
    <row r="11541" spans="3:7" x14ac:dyDescent="0.2">
      <c r="C11541" s="293"/>
      <c r="D11541" s="280"/>
      <c r="E11541" s="280"/>
      <c r="F11541" s="280"/>
      <c r="G11541" s="293"/>
    </row>
    <row r="11542" spans="3:7" x14ac:dyDescent="0.2">
      <c r="C11542" s="293"/>
      <c r="D11542" s="280"/>
      <c r="E11542" s="280"/>
      <c r="F11542" s="280"/>
      <c r="G11542" s="293"/>
    </row>
    <row r="11543" spans="3:7" x14ac:dyDescent="0.2">
      <c r="C11543" s="293"/>
      <c r="D11543" s="280"/>
      <c r="E11543" s="280"/>
      <c r="F11543" s="280"/>
      <c r="G11543" s="293"/>
    </row>
    <row r="11544" spans="3:7" x14ac:dyDescent="0.2">
      <c r="C11544" s="293"/>
      <c r="D11544" s="280"/>
      <c r="E11544" s="280"/>
      <c r="F11544" s="280"/>
      <c r="G11544" s="293"/>
    </row>
    <row r="11545" spans="3:7" x14ac:dyDescent="0.2">
      <c r="C11545" s="293"/>
      <c r="D11545" s="280"/>
      <c r="E11545" s="280"/>
      <c r="F11545" s="280"/>
      <c r="G11545" s="293"/>
    </row>
    <row r="11546" spans="3:7" x14ac:dyDescent="0.2">
      <c r="C11546" s="293"/>
      <c r="D11546" s="280"/>
      <c r="E11546" s="280"/>
      <c r="F11546" s="280"/>
      <c r="G11546" s="293"/>
    </row>
    <row r="11547" spans="3:7" x14ac:dyDescent="0.2">
      <c r="C11547" s="293"/>
      <c r="D11547" s="280"/>
      <c r="E11547" s="280"/>
      <c r="F11547" s="280"/>
      <c r="G11547" s="293"/>
    </row>
    <row r="11548" spans="3:7" x14ac:dyDescent="0.2">
      <c r="C11548" s="293"/>
      <c r="D11548" s="280"/>
      <c r="E11548" s="280"/>
      <c r="F11548" s="280"/>
      <c r="G11548" s="293"/>
    </row>
    <row r="11549" spans="3:7" x14ac:dyDescent="0.2">
      <c r="C11549" s="293"/>
      <c r="D11549" s="280"/>
      <c r="E11549" s="280"/>
      <c r="F11549" s="280"/>
      <c r="G11549" s="293"/>
    </row>
    <row r="11550" spans="3:7" x14ac:dyDescent="0.2">
      <c r="C11550" s="293"/>
      <c r="D11550" s="280"/>
      <c r="E11550" s="280"/>
      <c r="F11550" s="280"/>
      <c r="G11550" s="293"/>
    </row>
    <row r="11551" spans="3:7" x14ac:dyDescent="0.2">
      <c r="C11551" s="293"/>
      <c r="D11551" s="280"/>
      <c r="E11551" s="280"/>
      <c r="F11551" s="280"/>
      <c r="G11551" s="293"/>
    </row>
    <row r="11552" spans="3:7" x14ac:dyDescent="0.2">
      <c r="C11552" s="293"/>
      <c r="D11552" s="280"/>
      <c r="E11552" s="280"/>
      <c r="F11552" s="280"/>
      <c r="G11552" s="293"/>
    </row>
    <row r="11553" spans="3:7" x14ac:dyDescent="0.2">
      <c r="C11553" s="293"/>
      <c r="D11553" s="280"/>
      <c r="E11553" s="280"/>
      <c r="F11553" s="280"/>
      <c r="G11553" s="293"/>
    </row>
    <row r="11554" spans="3:7" x14ac:dyDescent="0.2">
      <c r="C11554" s="293"/>
      <c r="D11554" s="280"/>
      <c r="E11554" s="280"/>
      <c r="F11554" s="280"/>
      <c r="G11554" s="293"/>
    </row>
    <row r="11555" spans="3:7" x14ac:dyDescent="0.2">
      <c r="C11555" s="293"/>
      <c r="D11555" s="280"/>
      <c r="E11555" s="280"/>
      <c r="F11555" s="280"/>
      <c r="G11555" s="293"/>
    </row>
    <row r="11556" spans="3:7" x14ac:dyDescent="0.2">
      <c r="C11556" s="293"/>
      <c r="D11556" s="280"/>
      <c r="E11556" s="280"/>
      <c r="F11556" s="280"/>
      <c r="G11556" s="293"/>
    </row>
    <row r="11557" spans="3:7" x14ac:dyDescent="0.2">
      <c r="C11557" s="293"/>
      <c r="D11557" s="280"/>
      <c r="E11557" s="280"/>
      <c r="F11557" s="280"/>
      <c r="G11557" s="293"/>
    </row>
    <row r="11558" spans="3:7" x14ac:dyDescent="0.2">
      <c r="C11558" s="293"/>
      <c r="D11558" s="280"/>
      <c r="E11558" s="280"/>
      <c r="F11558" s="280"/>
      <c r="G11558" s="293"/>
    </row>
    <row r="11559" spans="3:7" x14ac:dyDescent="0.2">
      <c r="C11559" s="293"/>
      <c r="D11559" s="280"/>
      <c r="E11559" s="280"/>
      <c r="F11559" s="280"/>
      <c r="G11559" s="293"/>
    </row>
    <row r="11560" spans="3:7" x14ac:dyDescent="0.2">
      <c r="C11560" s="293"/>
      <c r="D11560" s="280"/>
      <c r="E11560" s="280"/>
      <c r="F11560" s="280"/>
      <c r="G11560" s="293"/>
    </row>
    <row r="11561" spans="3:7" x14ac:dyDescent="0.2">
      <c r="C11561" s="293"/>
      <c r="D11561" s="280"/>
      <c r="E11561" s="280"/>
      <c r="F11561" s="280"/>
      <c r="G11561" s="293"/>
    </row>
    <row r="11562" spans="3:7" x14ac:dyDescent="0.2">
      <c r="C11562" s="293"/>
      <c r="D11562" s="280"/>
      <c r="E11562" s="280"/>
      <c r="F11562" s="280"/>
      <c r="G11562" s="293"/>
    </row>
    <row r="11563" spans="3:7" x14ac:dyDescent="0.2">
      <c r="C11563" s="293"/>
      <c r="D11563" s="280"/>
      <c r="E11563" s="280"/>
      <c r="F11563" s="280"/>
      <c r="G11563" s="293"/>
    </row>
    <row r="11564" spans="3:7" x14ac:dyDescent="0.2">
      <c r="C11564" s="293"/>
      <c r="D11564" s="280"/>
      <c r="E11564" s="280"/>
      <c r="F11564" s="280"/>
      <c r="G11564" s="293"/>
    </row>
    <row r="11565" spans="3:7" x14ac:dyDescent="0.2">
      <c r="C11565" s="293"/>
      <c r="D11565" s="280"/>
      <c r="E11565" s="280"/>
      <c r="F11565" s="280"/>
      <c r="G11565" s="293"/>
    </row>
    <row r="11566" spans="3:7" x14ac:dyDescent="0.2">
      <c r="C11566" s="293"/>
      <c r="D11566" s="280"/>
      <c r="E11566" s="280"/>
      <c r="F11566" s="280"/>
      <c r="G11566" s="293"/>
    </row>
    <row r="11567" spans="3:7" x14ac:dyDescent="0.2">
      <c r="C11567" s="293"/>
      <c r="D11567" s="280"/>
      <c r="E11567" s="280"/>
      <c r="F11567" s="280"/>
      <c r="G11567" s="293"/>
    </row>
    <row r="11568" spans="3:7" x14ac:dyDescent="0.2">
      <c r="C11568" s="293"/>
      <c r="D11568" s="280"/>
      <c r="E11568" s="280"/>
      <c r="F11568" s="280"/>
      <c r="G11568" s="293"/>
    </row>
    <row r="11569" spans="3:7" x14ac:dyDescent="0.2">
      <c r="C11569" s="293"/>
      <c r="D11569" s="280"/>
      <c r="E11569" s="280"/>
      <c r="F11569" s="280"/>
      <c r="G11569" s="293"/>
    </row>
    <row r="11570" spans="3:7" x14ac:dyDescent="0.2">
      <c r="C11570" s="293"/>
      <c r="D11570" s="280"/>
      <c r="E11570" s="280"/>
      <c r="F11570" s="280"/>
      <c r="G11570" s="293"/>
    </row>
    <row r="11571" spans="3:7" x14ac:dyDescent="0.2">
      <c r="C11571" s="293"/>
      <c r="D11571" s="280"/>
      <c r="E11571" s="280"/>
      <c r="F11571" s="280"/>
      <c r="G11571" s="293"/>
    </row>
    <row r="11572" spans="3:7" x14ac:dyDescent="0.2">
      <c r="C11572" s="293"/>
      <c r="D11572" s="280"/>
      <c r="E11572" s="280"/>
      <c r="F11572" s="280"/>
      <c r="G11572" s="293"/>
    </row>
    <row r="11573" spans="3:7" x14ac:dyDescent="0.2">
      <c r="C11573" s="293"/>
      <c r="D11573" s="280"/>
      <c r="E11573" s="280"/>
      <c r="F11573" s="280"/>
      <c r="G11573" s="293"/>
    </row>
    <row r="11574" spans="3:7" x14ac:dyDescent="0.2">
      <c r="C11574" s="293"/>
      <c r="D11574" s="280"/>
      <c r="E11574" s="280"/>
      <c r="F11574" s="280"/>
      <c r="G11574" s="293"/>
    </row>
    <row r="11575" spans="3:7" x14ac:dyDescent="0.2">
      <c r="C11575" s="293"/>
      <c r="D11575" s="280"/>
      <c r="E11575" s="280"/>
      <c r="F11575" s="280"/>
      <c r="G11575" s="293"/>
    </row>
    <row r="11576" spans="3:7" x14ac:dyDescent="0.2">
      <c r="C11576" s="293"/>
      <c r="D11576" s="280"/>
      <c r="E11576" s="280"/>
      <c r="F11576" s="280"/>
      <c r="G11576" s="293"/>
    </row>
    <row r="11577" spans="3:7" x14ac:dyDescent="0.2">
      <c r="C11577" s="293"/>
      <c r="D11577" s="280"/>
      <c r="E11577" s="280"/>
      <c r="F11577" s="280"/>
      <c r="G11577" s="293"/>
    </row>
    <row r="11578" spans="3:7" x14ac:dyDescent="0.2">
      <c r="C11578" s="293"/>
      <c r="D11578" s="280"/>
      <c r="E11578" s="280"/>
      <c r="F11578" s="280"/>
      <c r="G11578" s="293"/>
    </row>
    <row r="11579" spans="3:7" x14ac:dyDescent="0.2">
      <c r="C11579" s="293"/>
      <c r="D11579" s="280"/>
      <c r="E11579" s="280"/>
      <c r="F11579" s="280"/>
      <c r="G11579" s="293"/>
    </row>
    <row r="11580" spans="3:7" x14ac:dyDescent="0.2">
      <c r="C11580" s="293"/>
      <c r="D11580" s="280"/>
      <c r="E11580" s="280"/>
      <c r="F11580" s="280"/>
      <c r="G11580" s="293"/>
    </row>
    <row r="11581" spans="3:7" x14ac:dyDescent="0.2">
      <c r="C11581" s="293"/>
      <c r="D11581" s="280"/>
      <c r="E11581" s="280"/>
      <c r="F11581" s="280"/>
      <c r="G11581" s="293"/>
    </row>
    <row r="11582" spans="3:7" x14ac:dyDescent="0.2">
      <c r="C11582" s="293"/>
      <c r="D11582" s="280"/>
      <c r="E11582" s="280"/>
      <c r="F11582" s="280"/>
      <c r="G11582" s="293"/>
    </row>
    <row r="11583" spans="3:7" x14ac:dyDescent="0.2">
      <c r="C11583" s="293"/>
      <c r="D11583" s="280"/>
      <c r="E11583" s="280"/>
      <c r="F11583" s="280"/>
      <c r="G11583" s="293"/>
    </row>
    <row r="11584" spans="3:7" x14ac:dyDescent="0.2">
      <c r="C11584" s="293"/>
      <c r="D11584" s="280"/>
      <c r="E11584" s="280"/>
      <c r="F11584" s="280"/>
      <c r="G11584" s="293"/>
    </row>
    <row r="11585" spans="3:7" x14ac:dyDescent="0.2">
      <c r="C11585" s="293"/>
      <c r="D11585" s="280"/>
      <c r="E11585" s="280"/>
      <c r="F11585" s="280"/>
      <c r="G11585" s="293"/>
    </row>
    <row r="11586" spans="3:7" x14ac:dyDescent="0.2">
      <c r="C11586" s="293"/>
      <c r="D11586" s="280"/>
      <c r="E11586" s="280"/>
      <c r="F11586" s="280"/>
      <c r="G11586" s="293"/>
    </row>
    <row r="11587" spans="3:7" x14ac:dyDescent="0.2">
      <c r="C11587" s="293"/>
      <c r="D11587" s="280"/>
      <c r="E11587" s="280"/>
      <c r="F11587" s="280"/>
      <c r="G11587" s="293"/>
    </row>
    <row r="11588" spans="3:7" x14ac:dyDescent="0.2">
      <c r="C11588" s="293"/>
      <c r="D11588" s="280"/>
      <c r="E11588" s="280"/>
      <c r="F11588" s="280"/>
      <c r="G11588" s="293"/>
    </row>
    <row r="11589" spans="3:7" x14ac:dyDescent="0.2">
      <c r="C11589" s="293"/>
      <c r="D11589" s="280"/>
      <c r="E11589" s="280"/>
      <c r="F11589" s="280"/>
      <c r="G11589" s="293"/>
    </row>
    <row r="11590" spans="3:7" x14ac:dyDescent="0.2">
      <c r="C11590" s="293"/>
      <c r="D11590" s="280"/>
      <c r="E11590" s="280"/>
      <c r="F11590" s="280"/>
      <c r="G11590" s="293"/>
    </row>
    <row r="11591" spans="3:7" x14ac:dyDescent="0.2">
      <c r="C11591" s="293"/>
      <c r="D11591" s="280"/>
      <c r="E11591" s="280"/>
      <c r="F11591" s="280"/>
      <c r="G11591" s="293"/>
    </row>
    <row r="11592" spans="3:7" x14ac:dyDescent="0.2">
      <c r="C11592" s="293"/>
      <c r="D11592" s="280"/>
      <c r="E11592" s="280"/>
      <c r="F11592" s="280"/>
      <c r="G11592" s="293"/>
    </row>
    <row r="11593" spans="3:7" x14ac:dyDescent="0.2">
      <c r="C11593" s="293"/>
      <c r="D11593" s="280"/>
      <c r="E11593" s="280"/>
      <c r="F11593" s="280"/>
      <c r="G11593" s="293"/>
    </row>
    <row r="11594" spans="3:7" x14ac:dyDescent="0.2">
      <c r="C11594" s="293"/>
      <c r="D11594" s="280"/>
      <c r="E11594" s="280"/>
      <c r="F11594" s="280"/>
      <c r="G11594" s="293"/>
    </row>
    <row r="11595" spans="3:7" x14ac:dyDescent="0.2">
      <c r="C11595" s="293"/>
      <c r="D11595" s="280"/>
      <c r="E11595" s="280"/>
      <c r="F11595" s="280"/>
      <c r="G11595" s="293"/>
    </row>
    <row r="11596" spans="3:7" x14ac:dyDescent="0.2">
      <c r="C11596" s="293"/>
      <c r="D11596" s="280"/>
      <c r="E11596" s="280"/>
      <c r="F11596" s="280"/>
      <c r="G11596" s="293"/>
    </row>
    <row r="11597" spans="3:7" x14ac:dyDescent="0.2">
      <c r="C11597" s="293"/>
      <c r="D11597" s="280"/>
      <c r="E11597" s="280"/>
      <c r="F11597" s="280"/>
      <c r="G11597" s="293"/>
    </row>
    <row r="11598" spans="3:7" x14ac:dyDescent="0.2">
      <c r="C11598" s="293"/>
      <c r="D11598" s="280"/>
      <c r="E11598" s="280"/>
      <c r="F11598" s="280"/>
      <c r="G11598" s="293"/>
    </row>
    <row r="11599" spans="3:7" x14ac:dyDescent="0.2">
      <c r="C11599" s="293"/>
      <c r="D11599" s="280"/>
      <c r="E11599" s="280"/>
      <c r="F11599" s="280"/>
      <c r="G11599" s="293"/>
    </row>
    <row r="11600" spans="3:7" x14ac:dyDescent="0.2">
      <c r="C11600" s="293"/>
      <c r="D11600" s="280"/>
      <c r="E11600" s="280"/>
      <c r="F11600" s="280"/>
      <c r="G11600" s="293"/>
    </row>
    <row r="11601" spans="3:7" x14ac:dyDescent="0.2">
      <c r="C11601" s="293"/>
      <c r="D11601" s="280"/>
      <c r="E11601" s="280"/>
      <c r="F11601" s="280"/>
      <c r="G11601" s="293"/>
    </row>
    <row r="11602" spans="3:7" x14ac:dyDescent="0.2">
      <c r="C11602" s="293"/>
      <c r="D11602" s="280"/>
      <c r="E11602" s="280"/>
      <c r="F11602" s="280"/>
      <c r="G11602" s="293"/>
    </row>
    <row r="11603" spans="3:7" x14ac:dyDescent="0.2">
      <c r="C11603" s="293"/>
      <c r="D11603" s="280"/>
      <c r="E11603" s="280"/>
      <c r="F11603" s="280"/>
      <c r="G11603" s="293"/>
    </row>
    <row r="11604" spans="3:7" x14ac:dyDescent="0.2">
      <c r="C11604" s="293"/>
      <c r="D11604" s="280"/>
      <c r="E11604" s="280"/>
      <c r="F11604" s="280"/>
      <c r="G11604" s="293"/>
    </row>
    <row r="11605" spans="3:7" x14ac:dyDescent="0.2">
      <c r="C11605" s="293"/>
      <c r="D11605" s="280"/>
      <c r="E11605" s="280"/>
      <c r="F11605" s="280"/>
      <c r="G11605" s="293"/>
    </row>
    <row r="11606" spans="3:7" x14ac:dyDescent="0.2">
      <c r="C11606" s="293"/>
      <c r="D11606" s="280"/>
      <c r="E11606" s="280"/>
      <c r="F11606" s="280"/>
      <c r="G11606" s="293"/>
    </row>
    <row r="11607" spans="3:7" x14ac:dyDescent="0.2">
      <c r="C11607" s="293"/>
      <c r="D11607" s="280"/>
      <c r="E11607" s="280"/>
      <c r="F11607" s="280"/>
      <c r="G11607" s="293"/>
    </row>
    <row r="11608" spans="3:7" x14ac:dyDescent="0.2">
      <c r="C11608" s="293"/>
      <c r="D11608" s="280"/>
      <c r="E11608" s="280"/>
      <c r="F11608" s="280"/>
      <c r="G11608" s="293"/>
    </row>
    <row r="11609" spans="3:7" x14ac:dyDescent="0.2">
      <c r="C11609" s="293"/>
      <c r="D11609" s="280"/>
      <c r="E11609" s="280"/>
      <c r="F11609" s="280"/>
      <c r="G11609" s="293"/>
    </row>
    <row r="11610" spans="3:7" x14ac:dyDescent="0.2">
      <c r="C11610" s="293"/>
      <c r="D11610" s="280"/>
      <c r="E11610" s="280"/>
      <c r="F11610" s="280"/>
      <c r="G11610" s="293"/>
    </row>
    <row r="11611" spans="3:7" x14ac:dyDescent="0.2">
      <c r="C11611" s="293"/>
      <c r="D11611" s="280"/>
      <c r="E11611" s="280"/>
      <c r="F11611" s="280"/>
      <c r="G11611" s="293"/>
    </row>
    <row r="11612" spans="3:7" x14ac:dyDescent="0.2">
      <c r="C11612" s="293"/>
      <c r="D11612" s="280"/>
      <c r="E11612" s="280"/>
      <c r="F11612" s="280"/>
      <c r="G11612" s="293"/>
    </row>
    <row r="11613" spans="3:7" x14ac:dyDescent="0.2">
      <c r="C11613" s="293"/>
      <c r="D11613" s="280"/>
      <c r="E11613" s="280"/>
      <c r="F11613" s="280"/>
      <c r="G11613" s="293"/>
    </row>
    <row r="11614" spans="3:7" x14ac:dyDescent="0.2">
      <c r="C11614" s="293"/>
      <c r="D11614" s="280"/>
      <c r="E11614" s="280"/>
      <c r="F11614" s="280"/>
      <c r="G11614" s="293"/>
    </row>
    <row r="11615" spans="3:7" x14ac:dyDescent="0.2">
      <c r="C11615" s="293"/>
      <c r="D11615" s="280"/>
      <c r="E11615" s="280"/>
      <c r="F11615" s="280"/>
      <c r="G11615" s="293"/>
    </row>
    <row r="11616" spans="3:7" x14ac:dyDescent="0.2">
      <c r="C11616" s="293"/>
      <c r="D11616" s="280"/>
      <c r="E11616" s="280"/>
      <c r="F11616" s="280"/>
      <c r="G11616" s="293"/>
    </row>
    <row r="11617" spans="3:7" x14ac:dyDescent="0.2">
      <c r="C11617" s="293"/>
      <c r="D11617" s="280"/>
      <c r="E11617" s="280"/>
      <c r="F11617" s="280"/>
      <c r="G11617" s="293"/>
    </row>
    <row r="11618" spans="3:7" x14ac:dyDescent="0.2">
      <c r="C11618" s="293"/>
      <c r="D11618" s="280"/>
      <c r="E11618" s="280"/>
      <c r="F11618" s="280"/>
      <c r="G11618" s="293"/>
    </row>
    <row r="11619" spans="3:7" x14ac:dyDescent="0.2">
      <c r="C11619" s="293"/>
      <c r="D11619" s="280"/>
      <c r="E11619" s="280"/>
      <c r="F11619" s="280"/>
      <c r="G11619" s="293"/>
    </row>
    <row r="11620" spans="3:7" x14ac:dyDescent="0.2">
      <c r="C11620" s="293"/>
      <c r="D11620" s="280"/>
      <c r="E11620" s="280"/>
      <c r="F11620" s="280"/>
      <c r="G11620" s="293"/>
    </row>
    <row r="11621" spans="3:7" x14ac:dyDescent="0.2">
      <c r="C11621" s="293"/>
      <c r="D11621" s="280"/>
      <c r="E11621" s="280"/>
      <c r="F11621" s="280"/>
      <c r="G11621" s="293"/>
    </row>
    <row r="11622" spans="3:7" x14ac:dyDescent="0.2">
      <c r="C11622" s="293"/>
      <c r="D11622" s="280"/>
      <c r="E11622" s="280"/>
      <c r="F11622" s="280"/>
      <c r="G11622" s="293"/>
    </row>
    <row r="11623" spans="3:7" x14ac:dyDescent="0.2">
      <c r="C11623" s="293"/>
      <c r="D11623" s="280"/>
      <c r="E11623" s="280"/>
      <c r="F11623" s="280"/>
      <c r="G11623" s="293"/>
    </row>
    <row r="11624" spans="3:7" x14ac:dyDescent="0.2">
      <c r="C11624" s="293"/>
      <c r="D11624" s="280"/>
      <c r="E11624" s="280"/>
      <c r="F11624" s="280"/>
      <c r="G11624" s="293"/>
    </row>
    <row r="11625" spans="3:7" x14ac:dyDescent="0.2">
      <c r="C11625" s="293"/>
      <c r="D11625" s="280"/>
      <c r="E11625" s="280"/>
      <c r="F11625" s="280"/>
      <c r="G11625" s="293"/>
    </row>
    <row r="11626" spans="3:7" x14ac:dyDescent="0.2">
      <c r="C11626" s="293"/>
      <c r="D11626" s="280"/>
      <c r="E11626" s="280"/>
      <c r="F11626" s="280"/>
      <c r="G11626" s="293"/>
    </row>
    <row r="11627" spans="3:7" x14ac:dyDescent="0.2">
      <c r="C11627" s="293"/>
      <c r="D11627" s="280"/>
      <c r="E11627" s="280"/>
      <c r="F11627" s="280"/>
      <c r="G11627" s="293"/>
    </row>
    <row r="11628" spans="3:7" x14ac:dyDescent="0.2">
      <c r="C11628" s="293"/>
      <c r="D11628" s="280"/>
      <c r="E11628" s="280"/>
      <c r="F11628" s="280"/>
      <c r="G11628" s="293"/>
    </row>
    <row r="11629" spans="3:7" x14ac:dyDescent="0.2">
      <c r="C11629" s="293"/>
      <c r="D11629" s="280"/>
      <c r="E11629" s="280"/>
      <c r="F11629" s="280"/>
      <c r="G11629" s="293"/>
    </row>
    <row r="11630" spans="3:7" x14ac:dyDescent="0.2">
      <c r="C11630" s="293"/>
      <c r="D11630" s="280"/>
      <c r="E11630" s="280"/>
      <c r="F11630" s="280"/>
      <c r="G11630" s="293"/>
    </row>
    <row r="11631" spans="3:7" x14ac:dyDescent="0.2">
      <c r="C11631" s="293"/>
      <c r="D11631" s="280"/>
      <c r="E11631" s="280"/>
      <c r="F11631" s="280"/>
      <c r="G11631" s="293"/>
    </row>
    <row r="11632" spans="3:7" x14ac:dyDescent="0.2">
      <c r="C11632" s="293"/>
      <c r="D11632" s="280"/>
      <c r="E11632" s="280"/>
      <c r="F11632" s="280"/>
      <c r="G11632" s="293"/>
    </row>
    <row r="11633" spans="3:7" x14ac:dyDescent="0.2">
      <c r="C11633" s="293"/>
      <c r="D11633" s="280"/>
      <c r="E11633" s="280"/>
      <c r="F11633" s="280"/>
      <c r="G11633" s="293"/>
    </row>
    <row r="11634" spans="3:7" x14ac:dyDescent="0.2">
      <c r="C11634" s="293"/>
      <c r="D11634" s="280"/>
      <c r="E11634" s="280"/>
      <c r="F11634" s="280"/>
      <c r="G11634" s="293"/>
    </row>
    <row r="11635" spans="3:7" x14ac:dyDescent="0.2">
      <c r="C11635" s="293"/>
      <c r="D11635" s="280"/>
      <c r="E11635" s="280"/>
      <c r="F11635" s="280"/>
      <c r="G11635" s="293"/>
    </row>
    <row r="11636" spans="3:7" x14ac:dyDescent="0.2">
      <c r="C11636" s="293"/>
      <c r="D11636" s="280"/>
      <c r="E11636" s="280"/>
      <c r="F11636" s="280"/>
      <c r="G11636" s="293"/>
    </row>
    <row r="11637" spans="3:7" x14ac:dyDescent="0.2">
      <c r="C11637" s="293"/>
      <c r="D11637" s="280"/>
      <c r="E11637" s="280"/>
      <c r="F11637" s="280"/>
      <c r="G11637" s="293"/>
    </row>
    <row r="11638" spans="3:7" x14ac:dyDescent="0.2">
      <c r="C11638" s="293"/>
      <c r="D11638" s="280"/>
      <c r="E11638" s="280"/>
      <c r="F11638" s="280"/>
      <c r="G11638" s="293"/>
    </row>
    <row r="11639" spans="3:7" x14ac:dyDescent="0.2">
      <c r="C11639" s="293"/>
      <c r="D11639" s="280"/>
      <c r="E11639" s="280"/>
      <c r="F11639" s="280"/>
      <c r="G11639" s="293"/>
    </row>
    <row r="11640" spans="3:7" x14ac:dyDescent="0.2">
      <c r="C11640" s="293"/>
      <c r="D11640" s="280"/>
      <c r="E11640" s="280"/>
      <c r="F11640" s="280"/>
      <c r="G11640" s="293"/>
    </row>
    <row r="11641" spans="3:7" x14ac:dyDescent="0.2">
      <c r="C11641" s="293"/>
      <c r="D11641" s="280"/>
      <c r="E11641" s="280"/>
      <c r="F11641" s="280"/>
      <c r="G11641" s="293"/>
    </row>
    <row r="11642" spans="3:7" x14ac:dyDescent="0.2">
      <c r="C11642" s="293"/>
      <c r="D11642" s="280"/>
      <c r="E11642" s="280"/>
      <c r="F11642" s="280"/>
      <c r="G11642" s="293"/>
    </row>
    <row r="11643" spans="3:7" x14ac:dyDescent="0.2">
      <c r="C11643" s="293"/>
      <c r="D11643" s="280"/>
      <c r="E11643" s="280"/>
      <c r="F11643" s="280"/>
      <c r="G11643" s="293"/>
    </row>
    <row r="11644" spans="3:7" x14ac:dyDescent="0.2">
      <c r="C11644" s="293"/>
      <c r="D11644" s="280"/>
      <c r="E11644" s="280"/>
      <c r="F11644" s="280"/>
      <c r="G11644" s="293"/>
    </row>
    <row r="11645" spans="3:7" x14ac:dyDescent="0.2">
      <c r="C11645" s="293"/>
      <c r="D11645" s="280"/>
      <c r="E11645" s="280"/>
      <c r="F11645" s="280"/>
      <c r="G11645" s="293"/>
    </row>
    <row r="11646" spans="3:7" x14ac:dyDescent="0.2">
      <c r="C11646" s="293"/>
      <c r="D11646" s="280"/>
      <c r="E11646" s="280"/>
      <c r="F11646" s="280"/>
      <c r="G11646" s="293"/>
    </row>
    <row r="11647" spans="3:7" x14ac:dyDescent="0.2">
      <c r="C11647" s="293"/>
      <c r="D11647" s="280"/>
      <c r="E11647" s="280"/>
      <c r="F11647" s="280"/>
      <c r="G11647" s="293"/>
    </row>
    <row r="11648" spans="3:7" x14ac:dyDescent="0.2">
      <c r="C11648" s="293"/>
      <c r="D11648" s="280"/>
      <c r="E11648" s="280"/>
      <c r="F11648" s="280"/>
      <c r="G11648" s="293"/>
    </row>
    <row r="11649" spans="3:7" x14ac:dyDescent="0.2">
      <c r="C11649" s="293"/>
      <c r="D11649" s="280"/>
      <c r="E11649" s="280"/>
      <c r="F11649" s="280"/>
      <c r="G11649" s="293"/>
    </row>
    <row r="11650" spans="3:7" x14ac:dyDescent="0.2">
      <c r="C11650" s="293"/>
      <c r="D11650" s="280"/>
      <c r="E11650" s="280"/>
      <c r="F11650" s="280"/>
      <c r="G11650" s="293"/>
    </row>
    <row r="11651" spans="3:7" x14ac:dyDescent="0.2">
      <c r="C11651" s="293"/>
      <c r="D11651" s="280"/>
      <c r="E11651" s="280"/>
      <c r="F11651" s="280"/>
      <c r="G11651" s="293"/>
    </row>
    <row r="11652" spans="3:7" x14ac:dyDescent="0.2">
      <c r="C11652" s="293"/>
      <c r="D11652" s="280"/>
      <c r="E11652" s="280"/>
      <c r="F11652" s="280"/>
      <c r="G11652" s="293"/>
    </row>
    <row r="11653" spans="3:7" x14ac:dyDescent="0.2">
      <c r="C11653" s="293"/>
      <c r="D11653" s="280"/>
      <c r="E11653" s="280"/>
      <c r="F11653" s="280"/>
      <c r="G11653" s="293"/>
    </row>
    <row r="11654" spans="3:7" x14ac:dyDescent="0.2">
      <c r="C11654" s="293"/>
      <c r="D11654" s="280"/>
      <c r="E11654" s="280"/>
      <c r="F11654" s="280"/>
      <c r="G11654" s="293"/>
    </row>
    <row r="11655" spans="3:7" x14ac:dyDescent="0.2">
      <c r="C11655" s="293"/>
      <c r="D11655" s="280"/>
      <c r="E11655" s="280"/>
      <c r="F11655" s="280"/>
      <c r="G11655" s="293"/>
    </row>
    <row r="11656" spans="3:7" x14ac:dyDescent="0.2">
      <c r="C11656" s="293"/>
      <c r="D11656" s="280"/>
      <c r="E11656" s="280"/>
      <c r="F11656" s="280"/>
      <c r="G11656" s="293"/>
    </row>
    <row r="11657" spans="3:7" x14ac:dyDescent="0.2">
      <c r="C11657" s="293"/>
      <c r="D11657" s="280"/>
      <c r="E11657" s="280"/>
      <c r="F11657" s="280"/>
      <c r="G11657" s="293"/>
    </row>
    <row r="11658" spans="3:7" x14ac:dyDescent="0.2">
      <c r="C11658" s="293"/>
      <c r="D11658" s="280"/>
      <c r="E11658" s="280"/>
      <c r="F11658" s="280"/>
      <c r="G11658" s="293"/>
    </row>
    <row r="11659" spans="3:7" x14ac:dyDescent="0.2">
      <c r="C11659" s="293"/>
      <c r="D11659" s="280"/>
      <c r="E11659" s="280"/>
      <c r="F11659" s="280"/>
      <c r="G11659" s="293"/>
    </row>
    <row r="11660" spans="3:7" x14ac:dyDescent="0.2">
      <c r="C11660" s="293"/>
      <c r="D11660" s="280"/>
      <c r="E11660" s="280"/>
      <c r="F11660" s="280"/>
      <c r="G11660" s="293"/>
    </row>
    <row r="11661" spans="3:7" x14ac:dyDescent="0.2">
      <c r="C11661" s="293"/>
      <c r="D11661" s="280"/>
      <c r="E11661" s="280"/>
      <c r="F11661" s="280"/>
      <c r="G11661" s="293"/>
    </row>
    <row r="11662" spans="3:7" x14ac:dyDescent="0.2">
      <c r="C11662" s="293"/>
      <c r="D11662" s="280"/>
      <c r="E11662" s="280"/>
      <c r="F11662" s="280"/>
      <c r="G11662" s="293"/>
    </row>
    <row r="11663" spans="3:7" x14ac:dyDescent="0.2">
      <c r="C11663" s="293"/>
      <c r="D11663" s="280"/>
      <c r="E11663" s="280"/>
      <c r="F11663" s="280"/>
      <c r="G11663" s="293"/>
    </row>
    <row r="11664" spans="3:7" x14ac:dyDescent="0.2">
      <c r="C11664" s="293"/>
      <c r="D11664" s="280"/>
      <c r="E11664" s="280"/>
      <c r="F11664" s="280"/>
      <c r="G11664" s="293"/>
    </row>
    <row r="11665" spans="3:7" x14ac:dyDescent="0.2">
      <c r="C11665" s="293"/>
      <c r="D11665" s="280"/>
      <c r="E11665" s="280"/>
      <c r="F11665" s="280"/>
      <c r="G11665" s="293"/>
    </row>
    <row r="11666" spans="3:7" x14ac:dyDescent="0.2">
      <c r="C11666" s="293"/>
      <c r="D11666" s="280"/>
      <c r="E11666" s="280"/>
      <c r="F11666" s="280"/>
      <c r="G11666" s="293"/>
    </row>
    <row r="11667" spans="3:7" x14ac:dyDescent="0.2">
      <c r="C11667" s="293"/>
      <c r="D11667" s="280"/>
      <c r="E11667" s="280"/>
      <c r="F11667" s="280"/>
      <c r="G11667" s="293"/>
    </row>
    <row r="11668" spans="3:7" x14ac:dyDescent="0.2">
      <c r="C11668" s="293"/>
      <c r="D11668" s="280"/>
      <c r="E11668" s="280"/>
      <c r="F11668" s="280"/>
      <c r="G11668" s="293"/>
    </row>
    <row r="11669" spans="3:7" x14ac:dyDescent="0.2">
      <c r="C11669" s="293"/>
      <c r="D11669" s="280"/>
      <c r="E11669" s="280"/>
      <c r="F11669" s="280"/>
      <c r="G11669" s="293"/>
    </row>
    <row r="11670" spans="3:7" x14ac:dyDescent="0.2">
      <c r="C11670" s="293"/>
      <c r="D11670" s="280"/>
      <c r="E11670" s="280"/>
      <c r="F11670" s="280"/>
      <c r="G11670" s="293"/>
    </row>
    <row r="11671" spans="3:7" x14ac:dyDescent="0.2">
      <c r="C11671" s="293"/>
      <c r="D11671" s="280"/>
      <c r="E11671" s="280"/>
      <c r="F11671" s="280"/>
      <c r="G11671" s="293"/>
    </row>
    <row r="11672" spans="3:7" x14ac:dyDescent="0.2">
      <c r="C11672" s="293"/>
      <c r="D11672" s="280"/>
      <c r="E11672" s="280"/>
      <c r="F11672" s="280"/>
      <c r="G11672" s="293"/>
    </row>
    <row r="11673" spans="3:7" x14ac:dyDescent="0.2">
      <c r="C11673" s="293"/>
      <c r="D11673" s="280"/>
      <c r="E11673" s="280"/>
      <c r="F11673" s="280"/>
      <c r="G11673" s="293"/>
    </row>
    <row r="11674" spans="3:7" x14ac:dyDescent="0.2">
      <c r="C11674" s="293"/>
      <c r="D11674" s="280"/>
      <c r="E11674" s="280"/>
      <c r="F11674" s="280"/>
      <c r="G11674" s="293"/>
    </row>
    <row r="11675" spans="3:7" x14ac:dyDescent="0.2">
      <c r="C11675" s="293"/>
      <c r="D11675" s="280"/>
      <c r="E11675" s="280"/>
      <c r="F11675" s="280"/>
      <c r="G11675" s="293"/>
    </row>
    <row r="11676" spans="3:7" x14ac:dyDescent="0.2">
      <c r="C11676" s="293"/>
      <c r="D11676" s="280"/>
      <c r="E11676" s="280"/>
      <c r="F11676" s="280"/>
      <c r="G11676" s="293"/>
    </row>
    <row r="11677" spans="3:7" x14ac:dyDescent="0.2">
      <c r="C11677" s="293"/>
      <c r="D11677" s="280"/>
      <c r="E11677" s="280"/>
      <c r="F11677" s="280"/>
      <c r="G11677" s="293"/>
    </row>
    <row r="11678" spans="3:7" x14ac:dyDescent="0.2">
      <c r="C11678" s="293"/>
      <c r="D11678" s="280"/>
      <c r="E11678" s="280"/>
      <c r="F11678" s="280"/>
      <c r="G11678" s="293"/>
    </row>
    <row r="11679" spans="3:7" x14ac:dyDescent="0.2">
      <c r="C11679" s="293"/>
      <c r="D11679" s="280"/>
      <c r="E11679" s="280"/>
      <c r="F11679" s="280"/>
      <c r="G11679" s="293"/>
    </row>
    <row r="11680" spans="3:7" x14ac:dyDescent="0.2">
      <c r="C11680" s="293"/>
      <c r="D11680" s="280"/>
      <c r="E11680" s="280"/>
      <c r="F11680" s="280"/>
      <c r="G11680" s="293"/>
    </row>
    <row r="11681" spans="3:7" x14ac:dyDescent="0.2">
      <c r="C11681" s="293"/>
      <c r="D11681" s="280"/>
      <c r="E11681" s="280"/>
      <c r="F11681" s="280"/>
      <c r="G11681" s="293"/>
    </row>
    <row r="11682" spans="3:7" x14ac:dyDescent="0.2">
      <c r="C11682" s="293"/>
      <c r="D11682" s="280"/>
      <c r="E11682" s="280"/>
      <c r="F11682" s="280"/>
      <c r="G11682" s="293"/>
    </row>
    <row r="11683" spans="3:7" x14ac:dyDescent="0.2">
      <c r="C11683" s="293"/>
      <c r="D11683" s="280"/>
      <c r="E11683" s="280"/>
      <c r="F11683" s="280"/>
      <c r="G11683" s="293"/>
    </row>
    <row r="11684" spans="3:7" x14ac:dyDescent="0.2">
      <c r="C11684" s="293"/>
      <c r="D11684" s="280"/>
      <c r="E11684" s="280"/>
      <c r="F11684" s="280"/>
      <c r="G11684" s="293"/>
    </row>
    <row r="11685" spans="3:7" x14ac:dyDescent="0.2">
      <c r="C11685" s="293"/>
      <c r="D11685" s="280"/>
      <c r="E11685" s="280"/>
      <c r="F11685" s="280"/>
      <c r="G11685" s="293"/>
    </row>
    <row r="11686" spans="3:7" x14ac:dyDescent="0.2">
      <c r="C11686" s="293"/>
      <c r="D11686" s="280"/>
      <c r="E11686" s="280"/>
      <c r="F11686" s="280"/>
      <c r="G11686" s="293"/>
    </row>
    <row r="11687" spans="3:7" x14ac:dyDescent="0.2">
      <c r="C11687" s="293"/>
      <c r="D11687" s="280"/>
      <c r="E11687" s="280"/>
      <c r="F11687" s="280"/>
      <c r="G11687" s="293"/>
    </row>
    <row r="11688" spans="3:7" x14ac:dyDescent="0.2">
      <c r="C11688" s="293"/>
      <c r="D11688" s="280"/>
      <c r="E11688" s="280"/>
      <c r="F11688" s="280"/>
      <c r="G11688" s="293"/>
    </row>
    <row r="11689" spans="3:7" x14ac:dyDescent="0.2">
      <c r="C11689" s="293"/>
      <c r="D11689" s="280"/>
      <c r="E11689" s="280"/>
      <c r="F11689" s="280"/>
      <c r="G11689" s="293"/>
    </row>
    <row r="11690" spans="3:7" x14ac:dyDescent="0.2">
      <c r="C11690" s="293"/>
      <c r="D11690" s="280"/>
      <c r="E11690" s="280"/>
      <c r="F11690" s="280"/>
      <c r="G11690" s="293"/>
    </row>
    <row r="11691" spans="3:7" x14ac:dyDescent="0.2">
      <c r="C11691" s="293"/>
      <c r="D11691" s="280"/>
      <c r="E11691" s="280"/>
      <c r="F11691" s="280"/>
      <c r="G11691" s="293"/>
    </row>
    <row r="11692" spans="3:7" x14ac:dyDescent="0.2">
      <c r="C11692" s="293"/>
      <c r="D11692" s="280"/>
      <c r="E11692" s="280"/>
      <c r="F11692" s="280"/>
      <c r="G11692" s="293"/>
    </row>
    <row r="11693" spans="3:7" x14ac:dyDescent="0.2">
      <c r="C11693" s="293"/>
      <c r="D11693" s="280"/>
      <c r="E11693" s="280"/>
      <c r="F11693" s="280"/>
      <c r="G11693" s="293"/>
    </row>
    <row r="11694" spans="3:7" x14ac:dyDescent="0.2">
      <c r="C11694" s="293"/>
      <c r="D11694" s="280"/>
      <c r="E11694" s="280"/>
      <c r="F11694" s="280"/>
      <c r="G11694" s="293"/>
    </row>
    <row r="11695" spans="3:7" x14ac:dyDescent="0.2">
      <c r="C11695" s="293"/>
      <c r="D11695" s="280"/>
      <c r="E11695" s="280"/>
      <c r="F11695" s="280"/>
      <c r="G11695" s="293"/>
    </row>
    <row r="11696" spans="3:7" x14ac:dyDescent="0.2">
      <c r="C11696" s="293"/>
      <c r="D11696" s="280"/>
      <c r="E11696" s="280"/>
      <c r="F11696" s="280"/>
      <c r="G11696" s="293"/>
    </row>
    <row r="11697" spans="3:7" x14ac:dyDescent="0.2">
      <c r="C11697" s="293"/>
      <c r="D11697" s="280"/>
      <c r="E11697" s="280"/>
      <c r="F11697" s="280"/>
      <c r="G11697" s="293"/>
    </row>
    <row r="11698" spans="3:7" x14ac:dyDescent="0.2">
      <c r="C11698" s="293"/>
      <c r="D11698" s="280"/>
      <c r="E11698" s="280"/>
      <c r="F11698" s="280"/>
      <c r="G11698" s="293"/>
    </row>
    <row r="11699" spans="3:7" x14ac:dyDescent="0.2">
      <c r="C11699" s="293"/>
      <c r="D11699" s="280"/>
      <c r="E11699" s="280"/>
      <c r="F11699" s="280"/>
      <c r="G11699" s="293"/>
    </row>
    <row r="11700" spans="3:7" x14ac:dyDescent="0.2">
      <c r="C11700" s="293"/>
      <c r="D11700" s="280"/>
      <c r="E11700" s="280"/>
      <c r="F11700" s="280"/>
      <c r="G11700" s="293"/>
    </row>
    <row r="11701" spans="3:7" x14ac:dyDescent="0.2">
      <c r="C11701" s="293"/>
      <c r="D11701" s="280"/>
      <c r="E11701" s="280"/>
      <c r="F11701" s="280"/>
      <c r="G11701" s="293"/>
    </row>
    <row r="11702" spans="3:7" x14ac:dyDescent="0.2">
      <c r="C11702" s="293"/>
      <c r="D11702" s="280"/>
      <c r="E11702" s="280"/>
      <c r="F11702" s="280"/>
      <c r="G11702" s="293"/>
    </row>
    <row r="11703" spans="3:7" x14ac:dyDescent="0.2">
      <c r="C11703" s="293"/>
      <c r="D11703" s="280"/>
      <c r="E11703" s="280"/>
      <c r="F11703" s="280"/>
      <c r="G11703" s="293"/>
    </row>
    <row r="11704" spans="3:7" x14ac:dyDescent="0.2">
      <c r="C11704" s="293"/>
      <c r="D11704" s="280"/>
      <c r="E11704" s="280"/>
      <c r="F11704" s="280"/>
      <c r="G11704" s="293"/>
    </row>
    <row r="11705" spans="3:7" x14ac:dyDescent="0.2">
      <c r="C11705" s="293"/>
      <c r="D11705" s="280"/>
      <c r="E11705" s="280"/>
      <c r="F11705" s="280"/>
      <c r="G11705" s="293"/>
    </row>
    <row r="11706" spans="3:7" x14ac:dyDescent="0.2">
      <c r="C11706" s="293"/>
      <c r="D11706" s="280"/>
      <c r="E11706" s="280"/>
      <c r="F11706" s="280"/>
      <c r="G11706" s="293"/>
    </row>
    <row r="11707" spans="3:7" x14ac:dyDescent="0.2">
      <c r="C11707" s="293"/>
      <c r="D11707" s="280"/>
      <c r="E11707" s="280"/>
      <c r="F11707" s="280"/>
      <c r="G11707" s="293"/>
    </row>
    <row r="11708" spans="3:7" x14ac:dyDescent="0.2">
      <c r="C11708" s="293"/>
      <c r="D11708" s="280"/>
      <c r="E11708" s="280"/>
      <c r="F11708" s="280"/>
      <c r="G11708" s="293"/>
    </row>
    <row r="11709" spans="3:7" x14ac:dyDescent="0.2">
      <c r="C11709" s="293"/>
      <c r="D11709" s="280"/>
      <c r="E11709" s="280"/>
      <c r="F11709" s="280"/>
      <c r="G11709" s="293"/>
    </row>
    <row r="11710" spans="3:7" x14ac:dyDescent="0.2">
      <c r="C11710" s="293"/>
      <c r="D11710" s="280"/>
      <c r="E11710" s="280"/>
      <c r="F11710" s="280"/>
      <c r="G11710" s="293"/>
    </row>
    <row r="11711" spans="3:7" x14ac:dyDescent="0.2">
      <c r="C11711" s="293"/>
      <c r="D11711" s="280"/>
      <c r="E11711" s="280"/>
      <c r="F11711" s="280"/>
      <c r="G11711" s="293"/>
    </row>
    <row r="11712" spans="3:7" x14ac:dyDescent="0.2">
      <c r="C11712" s="293"/>
      <c r="D11712" s="280"/>
      <c r="E11712" s="280"/>
      <c r="F11712" s="280"/>
      <c r="G11712" s="293"/>
    </row>
    <row r="11713" spans="3:7" x14ac:dyDescent="0.2">
      <c r="C11713" s="293"/>
      <c r="D11713" s="280"/>
      <c r="E11713" s="280"/>
      <c r="F11713" s="280"/>
      <c r="G11713" s="293"/>
    </row>
    <row r="11714" spans="3:7" x14ac:dyDescent="0.2">
      <c r="C11714" s="293"/>
      <c r="D11714" s="280"/>
      <c r="E11714" s="280"/>
      <c r="F11714" s="280"/>
      <c r="G11714" s="293"/>
    </row>
    <row r="11715" spans="3:7" x14ac:dyDescent="0.2">
      <c r="C11715" s="293"/>
      <c r="D11715" s="280"/>
      <c r="E11715" s="280"/>
      <c r="F11715" s="280"/>
      <c r="G11715" s="293"/>
    </row>
    <row r="11716" spans="3:7" x14ac:dyDescent="0.2">
      <c r="C11716" s="293"/>
      <c r="D11716" s="280"/>
      <c r="E11716" s="280"/>
      <c r="F11716" s="280"/>
      <c r="G11716" s="293"/>
    </row>
    <row r="11717" spans="3:7" x14ac:dyDescent="0.2">
      <c r="C11717" s="293"/>
      <c r="D11717" s="280"/>
      <c r="E11717" s="280"/>
      <c r="F11717" s="280"/>
      <c r="G11717" s="293"/>
    </row>
    <row r="11718" spans="3:7" x14ac:dyDescent="0.2">
      <c r="C11718" s="293"/>
      <c r="D11718" s="280"/>
      <c r="E11718" s="280"/>
      <c r="F11718" s="280"/>
      <c r="G11718" s="293"/>
    </row>
    <row r="11719" spans="3:7" x14ac:dyDescent="0.2">
      <c r="C11719" s="293"/>
      <c r="D11719" s="280"/>
      <c r="E11719" s="280"/>
      <c r="F11719" s="280"/>
      <c r="G11719" s="293"/>
    </row>
    <row r="11720" spans="3:7" x14ac:dyDescent="0.2">
      <c r="C11720" s="293"/>
      <c r="D11720" s="280"/>
      <c r="E11720" s="280"/>
      <c r="F11720" s="280"/>
      <c r="G11720" s="293"/>
    </row>
    <row r="11721" spans="3:7" x14ac:dyDescent="0.2">
      <c r="C11721" s="293"/>
      <c r="D11721" s="280"/>
      <c r="E11721" s="280"/>
      <c r="F11721" s="280"/>
      <c r="G11721" s="293"/>
    </row>
    <row r="11722" spans="3:7" x14ac:dyDescent="0.2">
      <c r="C11722" s="293"/>
      <c r="D11722" s="280"/>
      <c r="E11722" s="280"/>
      <c r="F11722" s="280"/>
      <c r="G11722" s="293"/>
    </row>
    <row r="11723" spans="3:7" x14ac:dyDescent="0.2">
      <c r="C11723" s="293"/>
      <c r="D11723" s="280"/>
      <c r="E11723" s="280"/>
      <c r="F11723" s="280"/>
      <c r="G11723" s="293"/>
    </row>
    <row r="11724" spans="3:7" x14ac:dyDescent="0.2">
      <c r="C11724" s="293"/>
      <c r="D11724" s="280"/>
      <c r="E11724" s="280"/>
      <c r="F11724" s="280"/>
      <c r="G11724" s="293"/>
    </row>
    <row r="11725" spans="3:7" x14ac:dyDescent="0.2">
      <c r="C11725" s="293"/>
      <c r="D11725" s="280"/>
      <c r="E11725" s="280"/>
      <c r="F11725" s="280"/>
      <c r="G11725" s="293"/>
    </row>
    <row r="11726" spans="3:7" x14ac:dyDescent="0.2">
      <c r="C11726" s="293"/>
      <c r="D11726" s="280"/>
      <c r="E11726" s="280"/>
      <c r="F11726" s="280"/>
      <c r="G11726" s="293"/>
    </row>
    <row r="11727" spans="3:7" x14ac:dyDescent="0.2">
      <c r="C11727" s="293"/>
      <c r="D11727" s="280"/>
      <c r="E11727" s="280"/>
      <c r="F11727" s="280"/>
      <c r="G11727" s="293"/>
    </row>
    <row r="11728" spans="3:7" x14ac:dyDescent="0.2">
      <c r="C11728" s="293"/>
      <c r="D11728" s="280"/>
      <c r="E11728" s="280"/>
      <c r="F11728" s="280"/>
      <c r="G11728" s="293"/>
    </row>
    <row r="11729" spans="3:7" x14ac:dyDescent="0.2">
      <c r="C11729" s="293"/>
      <c r="D11729" s="280"/>
      <c r="E11729" s="280"/>
      <c r="F11729" s="280"/>
      <c r="G11729" s="293"/>
    </row>
    <row r="11730" spans="3:7" x14ac:dyDescent="0.2">
      <c r="C11730" s="293"/>
      <c r="D11730" s="280"/>
      <c r="E11730" s="280"/>
      <c r="F11730" s="280"/>
      <c r="G11730" s="293"/>
    </row>
    <row r="11731" spans="3:7" x14ac:dyDescent="0.2">
      <c r="C11731" s="293"/>
      <c r="D11731" s="280"/>
      <c r="E11731" s="280"/>
      <c r="F11731" s="280"/>
      <c r="G11731" s="293"/>
    </row>
    <row r="11732" spans="3:7" x14ac:dyDescent="0.2">
      <c r="C11732" s="293"/>
      <c r="D11732" s="280"/>
      <c r="E11732" s="280"/>
      <c r="F11732" s="280"/>
      <c r="G11732" s="293"/>
    </row>
    <row r="11733" spans="3:7" x14ac:dyDescent="0.2">
      <c r="C11733" s="293"/>
      <c r="D11733" s="280"/>
      <c r="E11733" s="280"/>
      <c r="F11733" s="280"/>
      <c r="G11733" s="293"/>
    </row>
    <row r="11734" spans="3:7" x14ac:dyDescent="0.2">
      <c r="C11734" s="293"/>
      <c r="D11734" s="280"/>
      <c r="E11734" s="280"/>
      <c r="F11734" s="280"/>
      <c r="G11734" s="293"/>
    </row>
    <row r="11735" spans="3:7" x14ac:dyDescent="0.2">
      <c r="C11735" s="293"/>
      <c r="D11735" s="280"/>
      <c r="E11735" s="280"/>
      <c r="F11735" s="280"/>
      <c r="G11735" s="293"/>
    </row>
    <row r="11736" spans="3:7" x14ac:dyDescent="0.2">
      <c r="C11736" s="293"/>
      <c r="D11736" s="280"/>
      <c r="E11736" s="280"/>
      <c r="F11736" s="280"/>
      <c r="G11736" s="293"/>
    </row>
    <row r="11737" spans="3:7" x14ac:dyDescent="0.2">
      <c r="C11737" s="293"/>
      <c r="D11737" s="280"/>
      <c r="E11737" s="280"/>
      <c r="F11737" s="280"/>
      <c r="G11737" s="293"/>
    </row>
    <row r="11738" spans="3:7" x14ac:dyDescent="0.2">
      <c r="C11738" s="293"/>
      <c r="D11738" s="280"/>
      <c r="E11738" s="280"/>
      <c r="F11738" s="280"/>
      <c r="G11738" s="293"/>
    </row>
    <row r="11739" spans="3:7" x14ac:dyDescent="0.2">
      <c r="C11739" s="293"/>
      <c r="D11739" s="280"/>
      <c r="E11739" s="280"/>
      <c r="F11739" s="280"/>
      <c r="G11739" s="293"/>
    </row>
    <row r="11740" spans="3:7" x14ac:dyDescent="0.2">
      <c r="C11740" s="293"/>
      <c r="D11740" s="280"/>
      <c r="E11740" s="280"/>
      <c r="F11740" s="280"/>
      <c r="G11740" s="293"/>
    </row>
    <row r="11741" spans="3:7" x14ac:dyDescent="0.2">
      <c r="C11741" s="293"/>
      <c r="D11741" s="280"/>
      <c r="E11741" s="280"/>
      <c r="F11741" s="280"/>
      <c r="G11741" s="293"/>
    </row>
    <row r="11742" spans="3:7" x14ac:dyDescent="0.2">
      <c r="C11742" s="293"/>
      <c r="D11742" s="280"/>
      <c r="E11742" s="280"/>
      <c r="F11742" s="280"/>
      <c r="G11742" s="293"/>
    </row>
    <row r="11743" spans="3:7" x14ac:dyDescent="0.2">
      <c r="C11743" s="293"/>
      <c r="D11743" s="280"/>
      <c r="E11743" s="280"/>
      <c r="F11743" s="280"/>
      <c r="G11743" s="293"/>
    </row>
    <row r="11744" spans="3:7" x14ac:dyDescent="0.2">
      <c r="C11744" s="293"/>
      <c r="D11744" s="280"/>
      <c r="E11744" s="280"/>
      <c r="F11744" s="280"/>
      <c r="G11744" s="293"/>
    </row>
    <row r="11745" spans="3:7" x14ac:dyDescent="0.2">
      <c r="C11745" s="293"/>
      <c r="D11745" s="280"/>
      <c r="E11745" s="280"/>
      <c r="F11745" s="280"/>
      <c r="G11745" s="293"/>
    </row>
    <row r="11746" spans="3:7" x14ac:dyDescent="0.2">
      <c r="C11746" s="293"/>
      <c r="D11746" s="280"/>
      <c r="E11746" s="280"/>
      <c r="F11746" s="280"/>
      <c r="G11746" s="293"/>
    </row>
    <row r="11747" spans="3:7" x14ac:dyDescent="0.2">
      <c r="C11747" s="293"/>
      <c r="D11747" s="280"/>
      <c r="E11747" s="280"/>
      <c r="F11747" s="280"/>
      <c r="G11747" s="293"/>
    </row>
    <row r="11748" spans="3:7" x14ac:dyDescent="0.2">
      <c r="C11748" s="293"/>
      <c r="D11748" s="280"/>
      <c r="E11748" s="280"/>
      <c r="F11748" s="280"/>
      <c r="G11748" s="293"/>
    </row>
    <row r="11749" spans="3:7" x14ac:dyDescent="0.2">
      <c r="C11749" s="293"/>
      <c r="D11749" s="280"/>
      <c r="E11749" s="280"/>
      <c r="F11749" s="280"/>
      <c r="G11749" s="293"/>
    </row>
    <row r="11750" spans="3:7" x14ac:dyDescent="0.2">
      <c r="C11750" s="293"/>
      <c r="D11750" s="280"/>
      <c r="E11750" s="280"/>
      <c r="F11750" s="280"/>
      <c r="G11750" s="293"/>
    </row>
    <row r="11751" spans="3:7" x14ac:dyDescent="0.2">
      <c r="C11751" s="293"/>
      <c r="D11751" s="280"/>
      <c r="E11751" s="280"/>
      <c r="F11751" s="280"/>
      <c r="G11751" s="293"/>
    </row>
    <row r="11752" spans="3:7" x14ac:dyDescent="0.2">
      <c r="C11752" s="293"/>
      <c r="D11752" s="280"/>
      <c r="E11752" s="280"/>
      <c r="F11752" s="280"/>
      <c r="G11752" s="293"/>
    </row>
    <row r="11753" spans="3:7" x14ac:dyDescent="0.2">
      <c r="C11753" s="293"/>
      <c r="D11753" s="280"/>
      <c r="E11753" s="280"/>
      <c r="F11753" s="280"/>
      <c r="G11753" s="293"/>
    </row>
    <row r="11754" spans="3:7" x14ac:dyDescent="0.2">
      <c r="C11754" s="293"/>
      <c r="D11754" s="280"/>
      <c r="E11754" s="280"/>
      <c r="F11754" s="280"/>
      <c r="G11754" s="293"/>
    </row>
    <row r="11755" spans="3:7" x14ac:dyDescent="0.2">
      <c r="C11755" s="293"/>
      <c r="D11755" s="280"/>
      <c r="E11755" s="280"/>
      <c r="F11755" s="280"/>
      <c r="G11755" s="293"/>
    </row>
    <row r="11756" spans="3:7" x14ac:dyDescent="0.2">
      <c r="C11756" s="293"/>
      <c r="D11756" s="280"/>
      <c r="E11756" s="280"/>
      <c r="F11756" s="280"/>
      <c r="G11756" s="293"/>
    </row>
    <row r="11757" spans="3:7" x14ac:dyDescent="0.2">
      <c r="C11757" s="293"/>
      <c r="D11757" s="280"/>
      <c r="E11757" s="280"/>
      <c r="F11757" s="280"/>
      <c r="G11757" s="293"/>
    </row>
    <row r="11758" spans="3:7" x14ac:dyDescent="0.2">
      <c r="C11758" s="293"/>
      <c r="D11758" s="280"/>
      <c r="E11758" s="280"/>
      <c r="F11758" s="280"/>
      <c r="G11758" s="293"/>
    </row>
    <row r="11759" spans="3:7" x14ac:dyDescent="0.2">
      <c r="C11759" s="293"/>
      <c r="D11759" s="280"/>
      <c r="E11759" s="280"/>
      <c r="F11759" s="280"/>
      <c r="G11759" s="293"/>
    </row>
    <row r="11760" spans="3:7" x14ac:dyDescent="0.2">
      <c r="C11760" s="293"/>
      <c r="D11760" s="280"/>
      <c r="E11760" s="280"/>
      <c r="F11760" s="280"/>
      <c r="G11760" s="293"/>
    </row>
    <row r="11761" spans="3:7" x14ac:dyDescent="0.2">
      <c r="C11761" s="293"/>
      <c r="D11761" s="280"/>
      <c r="E11761" s="280"/>
      <c r="F11761" s="280"/>
      <c r="G11761" s="293"/>
    </row>
    <row r="11762" spans="3:7" x14ac:dyDescent="0.2">
      <c r="C11762" s="293"/>
      <c r="D11762" s="280"/>
      <c r="E11762" s="280"/>
      <c r="F11762" s="280"/>
      <c r="G11762" s="293"/>
    </row>
    <row r="11763" spans="3:7" x14ac:dyDescent="0.2">
      <c r="C11763" s="293"/>
      <c r="D11763" s="280"/>
      <c r="E11763" s="280"/>
      <c r="F11763" s="280"/>
      <c r="G11763" s="293"/>
    </row>
    <row r="11764" spans="3:7" x14ac:dyDescent="0.2">
      <c r="C11764" s="293"/>
      <c r="D11764" s="280"/>
      <c r="E11764" s="280"/>
      <c r="F11764" s="280"/>
      <c r="G11764" s="293"/>
    </row>
    <row r="11765" spans="3:7" x14ac:dyDescent="0.2">
      <c r="C11765" s="293"/>
      <c r="D11765" s="280"/>
      <c r="E11765" s="280"/>
      <c r="F11765" s="280"/>
      <c r="G11765" s="293"/>
    </row>
    <row r="11766" spans="3:7" x14ac:dyDescent="0.2">
      <c r="C11766" s="293"/>
      <c r="D11766" s="280"/>
      <c r="E11766" s="280"/>
      <c r="F11766" s="280"/>
      <c r="G11766" s="293"/>
    </row>
    <row r="11767" spans="3:7" x14ac:dyDescent="0.2">
      <c r="C11767" s="293"/>
      <c r="D11767" s="280"/>
      <c r="E11767" s="280"/>
      <c r="F11767" s="280"/>
      <c r="G11767" s="293"/>
    </row>
    <row r="11768" spans="3:7" x14ac:dyDescent="0.2">
      <c r="C11768" s="293"/>
      <c r="D11768" s="280"/>
      <c r="E11768" s="280"/>
      <c r="F11768" s="280"/>
      <c r="G11768" s="293"/>
    </row>
    <row r="11769" spans="3:7" x14ac:dyDescent="0.2">
      <c r="C11769" s="293"/>
      <c r="D11769" s="280"/>
      <c r="E11769" s="280"/>
      <c r="F11769" s="280"/>
      <c r="G11769" s="293"/>
    </row>
    <row r="11770" spans="3:7" x14ac:dyDescent="0.2">
      <c r="C11770" s="293"/>
      <c r="D11770" s="280"/>
      <c r="E11770" s="280"/>
      <c r="F11770" s="280"/>
      <c r="G11770" s="293"/>
    </row>
    <row r="11771" spans="3:7" x14ac:dyDescent="0.2">
      <c r="C11771" s="293"/>
      <c r="D11771" s="280"/>
      <c r="E11771" s="280"/>
      <c r="F11771" s="280"/>
      <c r="G11771" s="293"/>
    </row>
    <row r="11772" spans="3:7" x14ac:dyDescent="0.2">
      <c r="C11772" s="293"/>
      <c r="D11772" s="280"/>
      <c r="E11772" s="280"/>
      <c r="F11772" s="280"/>
      <c r="G11772" s="293"/>
    </row>
    <row r="11773" spans="3:7" x14ac:dyDescent="0.2">
      <c r="C11773" s="293"/>
      <c r="D11773" s="280"/>
      <c r="E11773" s="280"/>
      <c r="F11773" s="280"/>
      <c r="G11773" s="293"/>
    </row>
    <row r="11774" spans="3:7" x14ac:dyDescent="0.2">
      <c r="C11774" s="293"/>
      <c r="D11774" s="280"/>
      <c r="E11774" s="280"/>
      <c r="F11774" s="280"/>
      <c r="G11774" s="293"/>
    </row>
    <row r="11775" spans="3:7" x14ac:dyDescent="0.2">
      <c r="C11775" s="293"/>
      <c r="D11775" s="280"/>
      <c r="E11775" s="280"/>
      <c r="F11775" s="280"/>
      <c r="G11775" s="293"/>
    </row>
    <row r="11776" spans="3:7" x14ac:dyDescent="0.2">
      <c r="C11776" s="293"/>
      <c r="D11776" s="280"/>
      <c r="E11776" s="280"/>
      <c r="F11776" s="280"/>
      <c r="G11776" s="293"/>
    </row>
    <row r="11777" spans="3:7" x14ac:dyDescent="0.2">
      <c r="C11777" s="293"/>
      <c r="D11777" s="280"/>
      <c r="E11777" s="280"/>
      <c r="F11777" s="280"/>
      <c r="G11777" s="293"/>
    </row>
    <row r="11778" spans="3:7" x14ac:dyDescent="0.2">
      <c r="C11778" s="293"/>
      <c r="D11778" s="280"/>
      <c r="E11778" s="280"/>
      <c r="F11778" s="280"/>
      <c r="G11778" s="293"/>
    </row>
    <row r="11779" spans="3:7" x14ac:dyDescent="0.2">
      <c r="C11779" s="293"/>
      <c r="D11779" s="280"/>
      <c r="E11779" s="280"/>
      <c r="F11779" s="280"/>
      <c r="G11779" s="293"/>
    </row>
    <row r="11780" spans="3:7" x14ac:dyDescent="0.2">
      <c r="C11780" s="293"/>
      <c r="D11780" s="280"/>
      <c r="E11780" s="280"/>
      <c r="F11780" s="280"/>
      <c r="G11780" s="293"/>
    </row>
    <row r="11781" spans="3:7" x14ac:dyDescent="0.2">
      <c r="C11781" s="293"/>
      <c r="D11781" s="280"/>
      <c r="E11781" s="280"/>
      <c r="F11781" s="280"/>
      <c r="G11781" s="293"/>
    </row>
    <row r="11782" spans="3:7" x14ac:dyDescent="0.2">
      <c r="C11782" s="293"/>
      <c r="D11782" s="280"/>
      <c r="E11782" s="280"/>
      <c r="F11782" s="280"/>
      <c r="G11782" s="293"/>
    </row>
    <row r="11783" spans="3:7" x14ac:dyDescent="0.2">
      <c r="C11783" s="293"/>
      <c r="D11783" s="280"/>
      <c r="E11783" s="280"/>
      <c r="F11783" s="280"/>
      <c r="G11783" s="293"/>
    </row>
    <row r="11784" spans="3:7" x14ac:dyDescent="0.2">
      <c r="C11784" s="293"/>
      <c r="D11784" s="280"/>
      <c r="E11784" s="280"/>
      <c r="F11784" s="280"/>
      <c r="G11784" s="293"/>
    </row>
    <row r="11785" spans="3:7" x14ac:dyDescent="0.2">
      <c r="C11785" s="293"/>
      <c r="D11785" s="280"/>
      <c r="E11785" s="280"/>
      <c r="F11785" s="280"/>
      <c r="G11785" s="293"/>
    </row>
    <row r="11786" spans="3:7" x14ac:dyDescent="0.2">
      <c r="C11786" s="293"/>
      <c r="D11786" s="280"/>
      <c r="E11786" s="280"/>
      <c r="F11786" s="280"/>
      <c r="G11786" s="293"/>
    </row>
    <row r="11787" spans="3:7" x14ac:dyDescent="0.2">
      <c r="C11787" s="293"/>
      <c r="D11787" s="280"/>
      <c r="E11787" s="280"/>
      <c r="F11787" s="280"/>
      <c r="G11787" s="293"/>
    </row>
    <row r="11788" spans="3:7" x14ac:dyDescent="0.2">
      <c r="C11788" s="293"/>
      <c r="D11788" s="280"/>
      <c r="E11788" s="280"/>
      <c r="F11788" s="280"/>
      <c r="G11788" s="293"/>
    </row>
    <row r="11789" spans="3:7" x14ac:dyDescent="0.2">
      <c r="C11789" s="293"/>
      <c r="D11789" s="280"/>
      <c r="E11789" s="280"/>
      <c r="F11789" s="280"/>
      <c r="G11789" s="293"/>
    </row>
    <row r="11790" spans="3:7" x14ac:dyDescent="0.2">
      <c r="C11790" s="293"/>
      <c r="D11790" s="280"/>
      <c r="E11790" s="280"/>
      <c r="F11790" s="280"/>
      <c r="G11790" s="293"/>
    </row>
    <row r="11791" spans="3:7" x14ac:dyDescent="0.2">
      <c r="C11791" s="293"/>
      <c r="D11791" s="280"/>
      <c r="E11791" s="280"/>
      <c r="F11791" s="280"/>
      <c r="G11791" s="293"/>
    </row>
    <row r="11792" spans="3:7" x14ac:dyDescent="0.2">
      <c r="C11792" s="293"/>
      <c r="D11792" s="280"/>
      <c r="E11792" s="280"/>
      <c r="F11792" s="280"/>
      <c r="G11792" s="293"/>
    </row>
    <row r="11793" spans="3:7" x14ac:dyDescent="0.2">
      <c r="C11793" s="293"/>
      <c r="D11793" s="280"/>
      <c r="E11793" s="280"/>
      <c r="F11793" s="280"/>
      <c r="G11793" s="293"/>
    </row>
    <row r="11794" spans="3:7" x14ac:dyDescent="0.2">
      <c r="C11794" s="293"/>
      <c r="D11794" s="280"/>
      <c r="E11794" s="280"/>
      <c r="F11794" s="280"/>
      <c r="G11794" s="293"/>
    </row>
    <row r="11795" spans="3:7" x14ac:dyDescent="0.2">
      <c r="C11795" s="293"/>
      <c r="D11795" s="280"/>
      <c r="E11795" s="280"/>
      <c r="F11795" s="280"/>
      <c r="G11795" s="293"/>
    </row>
    <row r="11796" spans="3:7" x14ac:dyDescent="0.2">
      <c r="C11796" s="293"/>
      <c r="D11796" s="280"/>
      <c r="E11796" s="280"/>
      <c r="F11796" s="280"/>
      <c r="G11796" s="293"/>
    </row>
    <row r="11797" spans="3:7" x14ac:dyDescent="0.2">
      <c r="C11797" s="293"/>
      <c r="D11797" s="280"/>
      <c r="E11797" s="280"/>
      <c r="F11797" s="280"/>
      <c r="G11797" s="293"/>
    </row>
    <row r="11798" spans="3:7" x14ac:dyDescent="0.2">
      <c r="C11798" s="293"/>
      <c r="D11798" s="280"/>
      <c r="E11798" s="280"/>
      <c r="F11798" s="280"/>
      <c r="G11798" s="293"/>
    </row>
    <row r="11799" spans="3:7" x14ac:dyDescent="0.2">
      <c r="C11799" s="293"/>
      <c r="D11799" s="280"/>
      <c r="E11799" s="280"/>
      <c r="F11799" s="280"/>
      <c r="G11799" s="293"/>
    </row>
    <row r="11800" spans="3:7" x14ac:dyDescent="0.2">
      <c r="C11800" s="293"/>
      <c r="D11800" s="280"/>
      <c r="E11800" s="280"/>
      <c r="F11800" s="280"/>
      <c r="G11800" s="293"/>
    </row>
    <row r="11801" spans="3:7" x14ac:dyDescent="0.2">
      <c r="C11801" s="293"/>
      <c r="D11801" s="280"/>
      <c r="E11801" s="280"/>
      <c r="F11801" s="280"/>
      <c r="G11801" s="293"/>
    </row>
    <row r="11802" spans="3:7" x14ac:dyDescent="0.2">
      <c r="C11802" s="293"/>
      <c r="D11802" s="280"/>
      <c r="E11802" s="280"/>
      <c r="F11802" s="280"/>
      <c r="G11802" s="293"/>
    </row>
    <row r="11803" spans="3:7" x14ac:dyDescent="0.2">
      <c r="C11803" s="293"/>
      <c r="D11803" s="280"/>
      <c r="E11803" s="280"/>
      <c r="F11803" s="280"/>
      <c r="G11803" s="293"/>
    </row>
    <row r="11804" spans="3:7" x14ac:dyDescent="0.2">
      <c r="C11804" s="293"/>
      <c r="D11804" s="280"/>
      <c r="E11804" s="280"/>
      <c r="F11804" s="280"/>
      <c r="G11804" s="293"/>
    </row>
    <row r="11805" spans="3:7" x14ac:dyDescent="0.2">
      <c r="C11805" s="293"/>
      <c r="D11805" s="280"/>
      <c r="E11805" s="280"/>
      <c r="F11805" s="280"/>
      <c r="G11805" s="293"/>
    </row>
    <row r="11806" spans="3:7" x14ac:dyDescent="0.2">
      <c r="C11806" s="293"/>
      <c r="D11806" s="280"/>
      <c r="E11806" s="280"/>
      <c r="F11806" s="280"/>
      <c r="G11806" s="293"/>
    </row>
    <row r="11807" spans="3:7" x14ac:dyDescent="0.2">
      <c r="C11807" s="293"/>
      <c r="D11807" s="280"/>
      <c r="E11807" s="280"/>
      <c r="F11807" s="280"/>
      <c r="G11807" s="293"/>
    </row>
    <row r="11808" spans="3:7" x14ac:dyDescent="0.2">
      <c r="C11808" s="293"/>
      <c r="D11808" s="280"/>
      <c r="E11808" s="280"/>
      <c r="F11808" s="280"/>
      <c r="G11808" s="293"/>
    </row>
    <row r="11809" spans="3:7" x14ac:dyDescent="0.2">
      <c r="C11809" s="293"/>
      <c r="D11809" s="280"/>
      <c r="E11809" s="280"/>
      <c r="F11809" s="280"/>
      <c r="G11809" s="293"/>
    </row>
    <row r="11810" spans="3:7" x14ac:dyDescent="0.2">
      <c r="C11810" s="293"/>
      <c r="D11810" s="280"/>
      <c r="E11810" s="280"/>
      <c r="F11810" s="280"/>
      <c r="G11810" s="293"/>
    </row>
    <row r="11811" spans="3:7" x14ac:dyDescent="0.2">
      <c r="C11811" s="293"/>
      <c r="D11811" s="280"/>
      <c r="E11811" s="280"/>
      <c r="F11811" s="280"/>
      <c r="G11811" s="293"/>
    </row>
    <row r="11812" spans="3:7" x14ac:dyDescent="0.2">
      <c r="C11812" s="293"/>
      <c r="D11812" s="280"/>
      <c r="E11812" s="280"/>
      <c r="F11812" s="280"/>
      <c r="G11812" s="293"/>
    </row>
    <row r="11813" spans="3:7" x14ac:dyDescent="0.2">
      <c r="C11813" s="293"/>
      <c r="D11813" s="280"/>
      <c r="E11813" s="280"/>
      <c r="F11813" s="280"/>
      <c r="G11813" s="293"/>
    </row>
    <row r="11814" spans="3:7" x14ac:dyDescent="0.2">
      <c r="C11814" s="293"/>
      <c r="D11814" s="280"/>
      <c r="E11814" s="280"/>
      <c r="F11814" s="280"/>
      <c r="G11814" s="293"/>
    </row>
    <row r="11815" spans="3:7" x14ac:dyDescent="0.2">
      <c r="C11815" s="293"/>
      <c r="D11815" s="280"/>
      <c r="E11815" s="280"/>
      <c r="F11815" s="280"/>
      <c r="G11815" s="293"/>
    </row>
    <row r="11816" spans="3:7" x14ac:dyDescent="0.2">
      <c r="C11816" s="293"/>
      <c r="D11816" s="280"/>
      <c r="E11816" s="280"/>
      <c r="F11816" s="280"/>
      <c r="G11816" s="293"/>
    </row>
    <row r="11817" spans="3:7" x14ac:dyDescent="0.2">
      <c r="C11817" s="293"/>
      <c r="D11817" s="280"/>
      <c r="E11817" s="280"/>
      <c r="F11817" s="280"/>
      <c r="G11817" s="293"/>
    </row>
    <row r="11818" spans="3:7" x14ac:dyDescent="0.2">
      <c r="C11818" s="293"/>
      <c r="D11818" s="280"/>
      <c r="E11818" s="280"/>
      <c r="F11818" s="280"/>
      <c r="G11818" s="293"/>
    </row>
    <row r="11819" spans="3:7" x14ac:dyDescent="0.2">
      <c r="C11819" s="293"/>
      <c r="D11819" s="280"/>
      <c r="E11819" s="280"/>
      <c r="F11819" s="280"/>
      <c r="G11819" s="293"/>
    </row>
    <row r="11820" spans="3:7" x14ac:dyDescent="0.2">
      <c r="C11820" s="293"/>
      <c r="D11820" s="280"/>
      <c r="E11820" s="280"/>
      <c r="F11820" s="280"/>
      <c r="G11820" s="293"/>
    </row>
    <row r="11821" spans="3:7" x14ac:dyDescent="0.2">
      <c r="C11821" s="293"/>
      <c r="D11821" s="280"/>
      <c r="E11821" s="280"/>
      <c r="F11821" s="280"/>
      <c r="G11821" s="293"/>
    </row>
    <row r="11822" spans="3:7" x14ac:dyDescent="0.2">
      <c r="C11822" s="293"/>
      <c r="D11822" s="280"/>
      <c r="E11822" s="280"/>
      <c r="F11822" s="280"/>
      <c r="G11822" s="293"/>
    </row>
    <row r="11823" spans="3:7" x14ac:dyDescent="0.2">
      <c r="C11823" s="293"/>
      <c r="D11823" s="280"/>
      <c r="E11823" s="280"/>
      <c r="F11823" s="280"/>
      <c r="G11823" s="293"/>
    </row>
    <row r="11824" spans="3:7" x14ac:dyDescent="0.2">
      <c r="C11824" s="293"/>
      <c r="D11824" s="280"/>
      <c r="E11824" s="280"/>
      <c r="F11824" s="280"/>
      <c r="G11824" s="293"/>
    </row>
    <row r="11825" spans="3:7" x14ac:dyDescent="0.2">
      <c r="C11825" s="293"/>
      <c r="D11825" s="280"/>
      <c r="E11825" s="280"/>
      <c r="F11825" s="280"/>
      <c r="G11825" s="293"/>
    </row>
    <row r="11826" spans="3:7" x14ac:dyDescent="0.2">
      <c r="C11826" s="293"/>
      <c r="D11826" s="280"/>
      <c r="E11826" s="280"/>
      <c r="F11826" s="280"/>
      <c r="G11826" s="293"/>
    </row>
    <row r="11827" spans="3:7" x14ac:dyDescent="0.2">
      <c r="C11827" s="293"/>
      <c r="D11827" s="280"/>
      <c r="E11827" s="280"/>
      <c r="F11827" s="280"/>
      <c r="G11827" s="293"/>
    </row>
    <row r="11828" spans="3:7" x14ac:dyDescent="0.2">
      <c r="C11828" s="293"/>
      <c r="D11828" s="280"/>
      <c r="E11828" s="280"/>
      <c r="F11828" s="280"/>
      <c r="G11828" s="293"/>
    </row>
    <row r="11829" spans="3:7" x14ac:dyDescent="0.2">
      <c r="C11829" s="293"/>
      <c r="D11829" s="280"/>
      <c r="E11829" s="280"/>
      <c r="F11829" s="280"/>
      <c r="G11829" s="293"/>
    </row>
    <row r="11830" spans="3:7" x14ac:dyDescent="0.2">
      <c r="C11830" s="293"/>
      <c r="D11830" s="280"/>
      <c r="E11830" s="280"/>
      <c r="F11830" s="280"/>
      <c r="G11830" s="293"/>
    </row>
    <row r="11831" spans="3:7" x14ac:dyDescent="0.2">
      <c r="C11831" s="293"/>
      <c r="D11831" s="280"/>
      <c r="E11831" s="280"/>
      <c r="F11831" s="280"/>
      <c r="G11831" s="293"/>
    </row>
    <row r="11832" spans="3:7" x14ac:dyDescent="0.2">
      <c r="C11832" s="293"/>
      <c r="D11832" s="280"/>
      <c r="E11832" s="280"/>
      <c r="F11832" s="280"/>
      <c r="G11832" s="293"/>
    </row>
    <row r="11833" spans="3:7" x14ac:dyDescent="0.2">
      <c r="C11833" s="293"/>
      <c r="D11833" s="280"/>
      <c r="E11833" s="280"/>
      <c r="F11833" s="280"/>
      <c r="G11833" s="293"/>
    </row>
    <row r="11834" spans="3:7" x14ac:dyDescent="0.2">
      <c r="C11834" s="293"/>
      <c r="D11834" s="280"/>
      <c r="E11834" s="280"/>
      <c r="F11834" s="280"/>
      <c r="G11834" s="293"/>
    </row>
    <row r="11835" spans="3:7" x14ac:dyDescent="0.2">
      <c r="C11835" s="293"/>
      <c r="D11835" s="280"/>
      <c r="E11835" s="280"/>
      <c r="F11835" s="280"/>
      <c r="G11835" s="293"/>
    </row>
    <row r="11836" spans="3:7" x14ac:dyDescent="0.2">
      <c r="C11836" s="293"/>
      <c r="D11836" s="280"/>
      <c r="E11836" s="280"/>
      <c r="F11836" s="280"/>
      <c r="G11836" s="293"/>
    </row>
    <row r="11837" spans="3:7" x14ac:dyDescent="0.2">
      <c r="C11837" s="293"/>
      <c r="D11837" s="280"/>
      <c r="E11837" s="280"/>
      <c r="F11837" s="280"/>
      <c r="G11837" s="293"/>
    </row>
    <row r="11838" spans="3:7" x14ac:dyDescent="0.2">
      <c r="C11838" s="293"/>
      <c r="D11838" s="280"/>
      <c r="E11838" s="280"/>
      <c r="F11838" s="280"/>
      <c r="G11838" s="293"/>
    </row>
    <row r="11839" spans="3:7" x14ac:dyDescent="0.2">
      <c r="C11839" s="293"/>
      <c r="D11839" s="280"/>
      <c r="E11839" s="280"/>
      <c r="F11839" s="280"/>
      <c r="G11839" s="293"/>
    </row>
    <row r="11840" spans="3:7" x14ac:dyDescent="0.2">
      <c r="C11840" s="293"/>
      <c r="D11840" s="280"/>
      <c r="E11840" s="280"/>
      <c r="F11840" s="280"/>
      <c r="G11840" s="293"/>
    </row>
    <row r="11841" spans="3:7" x14ac:dyDescent="0.2">
      <c r="C11841" s="293"/>
      <c r="D11841" s="280"/>
      <c r="E11841" s="280"/>
      <c r="F11841" s="280"/>
      <c r="G11841" s="293"/>
    </row>
    <row r="11842" spans="3:7" x14ac:dyDescent="0.2">
      <c r="C11842" s="293"/>
      <c r="D11842" s="280"/>
      <c r="E11842" s="280"/>
      <c r="F11842" s="280"/>
      <c r="G11842" s="293"/>
    </row>
    <row r="11843" spans="3:7" x14ac:dyDescent="0.2">
      <c r="C11843" s="293"/>
      <c r="D11843" s="280"/>
      <c r="E11843" s="280"/>
      <c r="F11843" s="280"/>
      <c r="G11843" s="293"/>
    </row>
    <row r="11844" spans="3:7" x14ac:dyDescent="0.2">
      <c r="C11844" s="293"/>
      <c r="D11844" s="280"/>
      <c r="E11844" s="280"/>
      <c r="F11844" s="280"/>
      <c r="G11844" s="293"/>
    </row>
    <row r="11845" spans="3:7" x14ac:dyDescent="0.2">
      <c r="C11845" s="293"/>
      <c r="D11845" s="280"/>
      <c r="E11845" s="280"/>
      <c r="F11845" s="280"/>
      <c r="G11845" s="293"/>
    </row>
    <row r="11846" spans="3:7" x14ac:dyDescent="0.2">
      <c r="C11846" s="293"/>
      <c r="D11846" s="280"/>
      <c r="E11846" s="280"/>
      <c r="F11846" s="280"/>
      <c r="G11846" s="293"/>
    </row>
    <row r="11847" spans="3:7" x14ac:dyDescent="0.2">
      <c r="C11847" s="293"/>
      <c r="D11847" s="280"/>
      <c r="E11847" s="280"/>
      <c r="F11847" s="280"/>
      <c r="G11847" s="293"/>
    </row>
    <row r="11848" spans="3:7" x14ac:dyDescent="0.2">
      <c r="C11848" s="293"/>
      <c r="D11848" s="280"/>
      <c r="E11848" s="280"/>
      <c r="F11848" s="280"/>
      <c r="G11848" s="293"/>
    </row>
    <row r="11849" spans="3:7" x14ac:dyDescent="0.2">
      <c r="C11849" s="293"/>
      <c r="D11849" s="280"/>
      <c r="E11849" s="280"/>
      <c r="F11849" s="280"/>
      <c r="G11849" s="293"/>
    </row>
    <row r="11850" spans="3:7" x14ac:dyDescent="0.2">
      <c r="C11850" s="293"/>
      <c r="D11850" s="280"/>
      <c r="E11850" s="280"/>
      <c r="F11850" s="280"/>
      <c r="G11850" s="293"/>
    </row>
    <row r="11851" spans="3:7" x14ac:dyDescent="0.2">
      <c r="C11851" s="293"/>
      <c r="D11851" s="280"/>
      <c r="E11851" s="280"/>
      <c r="F11851" s="280"/>
      <c r="G11851" s="293"/>
    </row>
    <row r="11852" spans="3:7" x14ac:dyDescent="0.2">
      <c r="C11852" s="293"/>
      <c r="D11852" s="280"/>
      <c r="E11852" s="280"/>
      <c r="F11852" s="280"/>
      <c r="G11852" s="293"/>
    </row>
    <row r="11853" spans="3:7" x14ac:dyDescent="0.2">
      <c r="C11853" s="293"/>
      <c r="D11853" s="280"/>
      <c r="E11853" s="280"/>
      <c r="F11853" s="280"/>
      <c r="G11853" s="293"/>
    </row>
    <row r="11854" spans="3:7" x14ac:dyDescent="0.2">
      <c r="C11854" s="293"/>
      <c r="D11854" s="280"/>
      <c r="E11854" s="280"/>
      <c r="F11854" s="280"/>
      <c r="G11854" s="293"/>
    </row>
    <row r="11855" spans="3:7" x14ac:dyDescent="0.2">
      <c r="C11855" s="293"/>
      <c r="D11855" s="280"/>
      <c r="E11855" s="280"/>
      <c r="F11855" s="280"/>
      <c r="G11855" s="293"/>
    </row>
    <row r="11856" spans="3:7" x14ac:dyDescent="0.2">
      <c r="C11856" s="293"/>
      <c r="D11856" s="280"/>
      <c r="E11856" s="280"/>
      <c r="F11856" s="280"/>
      <c r="G11856" s="293"/>
    </row>
    <row r="11857" spans="3:7" x14ac:dyDescent="0.2">
      <c r="C11857" s="293"/>
      <c r="D11857" s="280"/>
      <c r="E11857" s="280"/>
      <c r="F11857" s="280"/>
      <c r="G11857" s="293"/>
    </row>
    <row r="11858" spans="3:7" x14ac:dyDescent="0.2">
      <c r="C11858" s="293"/>
      <c r="D11858" s="280"/>
      <c r="E11858" s="280"/>
      <c r="F11858" s="280"/>
      <c r="G11858" s="293"/>
    </row>
    <row r="11859" spans="3:7" x14ac:dyDescent="0.2">
      <c r="C11859" s="293"/>
      <c r="D11859" s="280"/>
      <c r="E11859" s="280"/>
      <c r="F11859" s="280"/>
      <c r="G11859" s="293"/>
    </row>
    <row r="11860" spans="3:7" x14ac:dyDescent="0.2">
      <c r="C11860" s="293"/>
      <c r="D11860" s="280"/>
      <c r="E11860" s="280"/>
      <c r="F11860" s="280"/>
      <c r="G11860" s="293"/>
    </row>
    <row r="11861" spans="3:7" x14ac:dyDescent="0.2">
      <c r="C11861" s="293"/>
      <c r="D11861" s="280"/>
      <c r="E11861" s="280"/>
      <c r="F11861" s="280"/>
      <c r="G11861" s="293"/>
    </row>
    <row r="11862" spans="3:7" x14ac:dyDescent="0.2">
      <c r="C11862" s="293"/>
      <c r="D11862" s="280"/>
      <c r="E11862" s="280"/>
      <c r="F11862" s="280"/>
      <c r="G11862" s="293"/>
    </row>
    <row r="11863" spans="3:7" x14ac:dyDescent="0.2">
      <c r="C11863" s="293"/>
      <c r="D11863" s="280"/>
      <c r="E11863" s="280"/>
      <c r="F11863" s="280"/>
      <c r="G11863" s="293"/>
    </row>
    <row r="11864" spans="3:7" x14ac:dyDescent="0.2">
      <c r="C11864" s="293"/>
      <c r="D11864" s="280"/>
      <c r="E11864" s="280"/>
      <c r="F11864" s="280"/>
      <c r="G11864" s="293"/>
    </row>
    <row r="11865" spans="3:7" x14ac:dyDescent="0.2">
      <c r="C11865" s="293"/>
      <c r="D11865" s="280"/>
      <c r="E11865" s="280"/>
      <c r="F11865" s="280"/>
      <c r="G11865" s="293"/>
    </row>
    <row r="11866" spans="3:7" x14ac:dyDescent="0.2">
      <c r="C11866" s="293"/>
      <c r="D11866" s="280"/>
      <c r="E11866" s="280"/>
      <c r="F11866" s="280"/>
      <c r="G11866" s="293"/>
    </row>
    <row r="11867" spans="3:7" x14ac:dyDescent="0.2">
      <c r="C11867" s="293"/>
      <c r="D11867" s="280"/>
      <c r="E11867" s="280"/>
      <c r="F11867" s="280"/>
      <c r="G11867" s="293"/>
    </row>
    <row r="11868" spans="3:7" x14ac:dyDescent="0.2">
      <c r="C11868" s="293"/>
      <c r="D11868" s="280"/>
      <c r="E11868" s="280"/>
      <c r="F11868" s="280"/>
      <c r="G11868" s="293"/>
    </row>
    <row r="11869" spans="3:7" x14ac:dyDescent="0.2">
      <c r="C11869" s="293"/>
      <c r="D11869" s="280"/>
      <c r="E11869" s="280"/>
      <c r="F11869" s="280"/>
      <c r="G11869" s="293"/>
    </row>
    <row r="11870" spans="3:7" x14ac:dyDescent="0.2">
      <c r="C11870" s="293"/>
      <c r="D11870" s="280"/>
      <c r="E11870" s="280"/>
      <c r="F11870" s="280"/>
      <c r="G11870" s="293"/>
    </row>
    <row r="11871" spans="3:7" x14ac:dyDescent="0.2">
      <c r="C11871" s="293"/>
      <c r="D11871" s="280"/>
      <c r="E11871" s="280"/>
      <c r="F11871" s="280"/>
      <c r="G11871" s="293"/>
    </row>
    <row r="11872" spans="3:7" x14ac:dyDescent="0.2">
      <c r="C11872" s="293"/>
      <c r="D11872" s="280"/>
      <c r="E11872" s="280"/>
      <c r="F11872" s="280"/>
      <c r="G11872" s="293"/>
    </row>
    <row r="11873" spans="3:7" x14ac:dyDescent="0.2">
      <c r="C11873" s="293"/>
      <c r="D11873" s="280"/>
      <c r="E11873" s="280"/>
      <c r="F11873" s="280"/>
      <c r="G11873" s="293"/>
    </row>
    <row r="11874" spans="3:7" x14ac:dyDescent="0.2">
      <c r="C11874" s="293"/>
      <c r="D11874" s="280"/>
      <c r="E11874" s="280"/>
      <c r="F11874" s="280"/>
      <c r="G11874" s="293"/>
    </row>
    <row r="11875" spans="3:7" x14ac:dyDescent="0.2">
      <c r="C11875" s="293"/>
      <c r="D11875" s="280"/>
      <c r="E11875" s="280"/>
      <c r="F11875" s="280"/>
      <c r="G11875" s="293"/>
    </row>
    <row r="11876" spans="3:7" x14ac:dyDescent="0.2">
      <c r="C11876" s="293"/>
      <c r="D11876" s="280"/>
      <c r="E11876" s="280"/>
      <c r="F11876" s="280"/>
      <c r="G11876" s="293"/>
    </row>
    <row r="11877" spans="3:7" x14ac:dyDescent="0.2">
      <c r="C11877" s="293"/>
      <c r="D11877" s="280"/>
      <c r="E11877" s="280"/>
      <c r="F11877" s="280"/>
      <c r="G11877" s="293"/>
    </row>
    <row r="11878" spans="3:7" x14ac:dyDescent="0.2">
      <c r="C11878" s="293"/>
      <c r="D11878" s="280"/>
      <c r="E11878" s="280"/>
      <c r="F11878" s="280"/>
      <c r="G11878" s="293"/>
    </row>
    <row r="11879" spans="3:7" x14ac:dyDescent="0.2">
      <c r="C11879" s="293"/>
      <c r="D11879" s="280"/>
      <c r="E11879" s="280"/>
      <c r="F11879" s="280"/>
      <c r="G11879" s="293"/>
    </row>
    <row r="11880" spans="3:7" x14ac:dyDescent="0.2">
      <c r="C11880" s="293"/>
      <c r="D11880" s="280"/>
      <c r="E11880" s="280"/>
      <c r="F11880" s="280"/>
      <c r="G11880" s="293"/>
    </row>
    <row r="11881" spans="3:7" x14ac:dyDescent="0.2">
      <c r="C11881" s="293"/>
      <c r="D11881" s="280"/>
      <c r="E11881" s="280"/>
      <c r="F11881" s="280"/>
      <c r="G11881" s="293"/>
    </row>
    <row r="11882" spans="3:7" x14ac:dyDescent="0.2">
      <c r="C11882" s="293"/>
      <c r="D11882" s="280"/>
      <c r="E11882" s="280"/>
      <c r="F11882" s="280"/>
      <c r="G11882" s="293"/>
    </row>
    <row r="11883" spans="3:7" x14ac:dyDescent="0.2">
      <c r="C11883" s="293"/>
      <c r="D11883" s="280"/>
      <c r="E11883" s="280"/>
      <c r="F11883" s="280"/>
      <c r="G11883" s="293"/>
    </row>
    <row r="11884" spans="3:7" x14ac:dyDescent="0.2">
      <c r="C11884" s="293"/>
      <c r="D11884" s="280"/>
      <c r="E11884" s="280"/>
      <c r="F11884" s="280"/>
      <c r="G11884" s="293"/>
    </row>
    <row r="11885" spans="3:7" x14ac:dyDescent="0.2">
      <c r="C11885" s="293"/>
      <c r="D11885" s="280"/>
      <c r="E11885" s="280"/>
      <c r="F11885" s="280"/>
      <c r="G11885" s="293"/>
    </row>
    <row r="11886" spans="3:7" x14ac:dyDescent="0.2">
      <c r="C11886" s="293"/>
      <c r="D11886" s="280"/>
      <c r="E11886" s="280"/>
      <c r="F11886" s="280"/>
      <c r="G11886" s="293"/>
    </row>
    <row r="11887" spans="3:7" x14ac:dyDescent="0.2">
      <c r="C11887" s="293"/>
      <c r="D11887" s="280"/>
      <c r="E11887" s="280"/>
      <c r="F11887" s="280"/>
      <c r="G11887" s="293"/>
    </row>
    <row r="11888" spans="3:7" x14ac:dyDescent="0.2">
      <c r="C11888" s="293"/>
      <c r="D11888" s="280"/>
      <c r="E11888" s="280"/>
      <c r="F11888" s="280"/>
      <c r="G11888" s="293"/>
    </row>
    <row r="11889" spans="3:7" x14ac:dyDescent="0.2">
      <c r="C11889" s="293"/>
      <c r="D11889" s="280"/>
      <c r="E11889" s="280"/>
      <c r="F11889" s="280"/>
      <c r="G11889" s="293"/>
    </row>
    <row r="11890" spans="3:7" x14ac:dyDescent="0.2">
      <c r="C11890" s="293"/>
      <c r="D11890" s="280"/>
      <c r="E11890" s="280"/>
      <c r="F11890" s="280"/>
      <c r="G11890" s="293"/>
    </row>
    <row r="11891" spans="3:7" x14ac:dyDescent="0.2">
      <c r="C11891" s="293"/>
      <c r="D11891" s="280"/>
      <c r="E11891" s="280"/>
      <c r="F11891" s="280"/>
      <c r="G11891" s="293"/>
    </row>
    <row r="11892" spans="3:7" x14ac:dyDescent="0.2">
      <c r="C11892" s="293"/>
      <c r="D11892" s="280"/>
      <c r="E11892" s="280"/>
      <c r="F11892" s="280"/>
      <c r="G11892" s="293"/>
    </row>
    <row r="11893" spans="3:7" x14ac:dyDescent="0.2">
      <c r="C11893" s="293"/>
      <c r="D11893" s="280"/>
      <c r="E11893" s="280"/>
      <c r="F11893" s="280"/>
      <c r="G11893" s="293"/>
    </row>
    <row r="11894" spans="3:7" x14ac:dyDescent="0.2">
      <c r="C11894" s="293"/>
      <c r="D11894" s="280"/>
      <c r="E11894" s="280"/>
      <c r="F11894" s="280"/>
      <c r="G11894" s="293"/>
    </row>
    <row r="11895" spans="3:7" x14ac:dyDescent="0.2">
      <c r="C11895" s="293"/>
      <c r="D11895" s="280"/>
      <c r="E11895" s="280"/>
      <c r="F11895" s="280"/>
      <c r="G11895" s="293"/>
    </row>
    <row r="11896" spans="3:7" x14ac:dyDescent="0.2">
      <c r="C11896" s="293"/>
      <c r="D11896" s="280"/>
      <c r="E11896" s="280"/>
      <c r="F11896" s="280"/>
      <c r="G11896" s="293"/>
    </row>
    <row r="11897" spans="3:7" x14ac:dyDescent="0.2">
      <c r="C11897" s="293"/>
      <c r="D11897" s="280"/>
      <c r="E11897" s="280"/>
      <c r="F11897" s="280"/>
      <c r="G11897" s="293"/>
    </row>
    <row r="11898" spans="3:7" x14ac:dyDescent="0.2">
      <c r="C11898" s="293"/>
      <c r="D11898" s="280"/>
      <c r="E11898" s="280"/>
      <c r="F11898" s="280"/>
      <c r="G11898" s="293"/>
    </row>
    <row r="11899" spans="3:7" x14ac:dyDescent="0.2">
      <c r="C11899" s="293"/>
      <c r="D11899" s="280"/>
      <c r="E11899" s="280"/>
      <c r="F11899" s="280"/>
      <c r="G11899" s="293"/>
    </row>
    <row r="11900" spans="3:7" x14ac:dyDescent="0.2">
      <c r="C11900" s="293"/>
      <c r="D11900" s="280"/>
      <c r="E11900" s="280"/>
      <c r="F11900" s="280"/>
      <c r="G11900" s="293"/>
    </row>
    <row r="11901" spans="3:7" x14ac:dyDescent="0.2">
      <c r="C11901" s="293"/>
      <c r="D11901" s="280"/>
      <c r="E11901" s="280"/>
      <c r="F11901" s="280"/>
      <c r="G11901" s="293"/>
    </row>
    <row r="11902" spans="3:7" x14ac:dyDescent="0.2">
      <c r="C11902" s="293"/>
      <c r="D11902" s="280"/>
      <c r="E11902" s="280"/>
      <c r="F11902" s="280"/>
      <c r="G11902" s="293"/>
    </row>
    <row r="11903" spans="3:7" x14ac:dyDescent="0.2">
      <c r="C11903" s="293"/>
      <c r="D11903" s="280"/>
      <c r="E11903" s="280"/>
      <c r="F11903" s="280"/>
      <c r="G11903" s="293"/>
    </row>
    <row r="11904" spans="3:7" x14ac:dyDescent="0.2">
      <c r="C11904" s="293"/>
      <c r="D11904" s="280"/>
      <c r="E11904" s="280"/>
      <c r="F11904" s="280"/>
      <c r="G11904" s="293"/>
    </row>
    <row r="11905" spans="3:7" x14ac:dyDescent="0.2">
      <c r="C11905" s="293"/>
      <c r="D11905" s="280"/>
      <c r="E11905" s="280"/>
      <c r="F11905" s="280"/>
      <c r="G11905" s="293"/>
    </row>
    <row r="11906" spans="3:7" x14ac:dyDescent="0.2">
      <c r="C11906" s="293"/>
      <c r="D11906" s="280"/>
      <c r="E11906" s="280"/>
      <c r="F11906" s="280"/>
      <c r="G11906" s="293"/>
    </row>
    <row r="11907" spans="3:7" x14ac:dyDescent="0.2">
      <c r="C11907" s="293"/>
      <c r="D11907" s="280"/>
      <c r="E11907" s="280"/>
      <c r="F11907" s="280"/>
      <c r="G11907" s="293"/>
    </row>
    <row r="11908" spans="3:7" x14ac:dyDescent="0.2">
      <c r="C11908" s="293"/>
      <c r="D11908" s="280"/>
      <c r="E11908" s="280"/>
      <c r="F11908" s="280"/>
      <c r="G11908" s="293"/>
    </row>
    <row r="11909" spans="3:7" x14ac:dyDescent="0.2">
      <c r="C11909" s="293"/>
      <c r="D11909" s="280"/>
      <c r="E11909" s="280"/>
      <c r="F11909" s="280"/>
      <c r="G11909" s="293"/>
    </row>
    <row r="11910" spans="3:7" x14ac:dyDescent="0.2">
      <c r="C11910" s="293"/>
      <c r="D11910" s="280"/>
      <c r="E11910" s="280"/>
      <c r="F11910" s="280"/>
      <c r="G11910" s="293"/>
    </row>
    <row r="11911" spans="3:7" x14ac:dyDescent="0.2">
      <c r="C11911" s="293"/>
      <c r="D11911" s="280"/>
      <c r="E11911" s="280"/>
      <c r="F11911" s="280"/>
      <c r="G11911" s="293"/>
    </row>
    <row r="11912" spans="3:7" x14ac:dyDescent="0.2">
      <c r="C11912" s="293"/>
      <c r="D11912" s="280"/>
      <c r="E11912" s="280"/>
      <c r="F11912" s="280"/>
      <c r="G11912" s="293"/>
    </row>
    <row r="11913" spans="3:7" x14ac:dyDescent="0.2">
      <c r="C11913" s="293"/>
      <c r="D11913" s="280"/>
      <c r="E11913" s="280"/>
      <c r="F11913" s="280"/>
      <c r="G11913" s="293"/>
    </row>
    <row r="11914" spans="3:7" x14ac:dyDescent="0.2">
      <c r="C11914" s="293"/>
      <c r="D11914" s="280"/>
      <c r="E11914" s="280"/>
      <c r="F11914" s="280"/>
      <c r="G11914" s="293"/>
    </row>
    <row r="11915" spans="3:7" x14ac:dyDescent="0.2">
      <c r="C11915" s="293"/>
      <c r="D11915" s="280"/>
      <c r="E11915" s="280"/>
      <c r="F11915" s="280"/>
      <c r="G11915" s="293"/>
    </row>
    <row r="11916" spans="3:7" x14ac:dyDescent="0.2">
      <c r="C11916" s="293"/>
      <c r="D11916" s="280"/>
      <c r="E11916" s="280"/>
      <c r="F11916" s="280"/>
      <c r="G11916" s="293"/>
    </row>
    <row r="11917" spans="3:7" x14ac:dyDescent="0.2">
      <c r="C11917" s="293"/>
      <c r="D11917" s="280"/>
      <c r="E11917" s="280"/>
      <c r="F11917" s="280"/>
      <c r="G11917" s="293"/>
    </row>
    <row r="11918" spans="3:7" x14ac:dyDescent="0.2">
      <c r="C11918" s="293"/>
      <c r="D11918" s="280"/>
      <c r="E11918" s="280"/>
      <c r="F11918" s="280"/>
      <c r="G11918" s="293"/>
    </row>
    <row r="11919" spans="3:7" x14ac:dyDescent="0.2">
      <c r="C11919" s="293"/>
      <c r="D11919" s="280"/>
      <c r="E11919" s="280"/>
      <c r="F11919" s="280"/>
      <c r="G11919" s="293"/>
    </row>
    <row r="11920" spans="3:7" x14ac:dyDescent="0.2">
      <c r="C11920" s="293"/>
      <c r="D11920" s="280"/>
      <c r="E11920" s="280"/>
      <c r="F11920" s="280"/>
      <c r="G11920" s="293"/>
    </row>
    <row r="11921" spans="3:7" x14ac:dyDescent="0.2">
      <c r="C11921" s="293"/>
      <c r="D11921" s="280"/>
      <c r="E11921" s="280"/>
      <c r="F11921" s="280"/>
      <c r="G11921" s="293"/>
    </row>
    <row r="11922" spans="3:7" x14ac:dyDescent="0.2">
      <c r="C11922" s="293"/>
      <c r="D11922" s="280"/>
      <c r="E11922" s="280"/>
      <c r="F11922" s="280"/>
      <c r="G11922" s="293"/>
    </row>
    <row r="11923" spans="3:7" x14ac:dyDescent="0.2">
      <c r="C11923" s="293"/>
      <c r="D11923" s="280"/>
      <c r="E11923" s="280"/>
      <c r="F11923" s="280"/>
      <c r="G11923" s="293"/>
    </row>
    <row r="11924" spans="3:7" x14ac:dyDescent="0.2">
      <c r="C11924" s="293"/>
      <c r="D11924" s="280"/>
      <c r="E11924" s="280"/>
      <c r="F11924" s="280"/>
      <c r="G11924" s="293"/>
    </row>
    <row r="11925" spans="3:7" x14ac:dyDescent="0.2">
      <c r="C11925" s="293"/>
      <c r="D11925" s="280"/>
      <c r="E11925" s="280"/>
      <c r="F11925" s="280"/>
      <c r="G11925" s="293"/>
    </row>
    <row r="11926" spans="3:7" x14ac:dyDescent="0.2">
      <c r="C11926" s="293"/>
      <c r="D11926" s="280"/>
      <c r="E11926" s="280"/>
      <c r="F11926" s="280"/>
      <c r="G11926" s="293"/>
    </row>
    <row r="11927" spans="3:7" x14ac:dyDescent="0.2">
      <c r="C11927" s="293"/>
      <c r="D11927" s="280"/>
      <c r="E11927" s="280"/>
      <c r="F11927" s="280"/>
      <c r="G11927" s="293"/>
    </row>
    <row r="11928" spans="3:7" x14ac:dyDescent="0.2">
      <c r="C11928" s="293"/>
      <c r="D11928" s="280"/>
      <c r="E11928" s="280"/>
      <c r="F11928" s="280"/>
      <c r="G11928" s="293"/>
    </row>
    <row r="11929" spans="3:7" x14ac:dyDescent="0.2">
      <c r="C11929" s="293"/>
      <c r="D11929" s="280"/>
      <c r="E11929" s="280"/>
      <c r="F11929" s="280"/>
      <c r="G11929" s="293"/>
    </row>
    <row r="11930" spans="3:7" x14ac:dyDescent="0.2">
      <c r="C11930" s="293"/>
      <c r="D11930" s="280"/>
      <c r="E11930" s="280"/>
      <c r="F11930" s="280"/>
      <c r="G11930" s="293"/>
    </row>
    <row r="11931" spans="3:7" x14ac:dyDescent="0.2">
      <c r="C11931" s="293"/>
      <c r="D11931" s="280"/>
      <c r="E11931" s="280"/>
      <c r="F11931" s="280"/>
      <c r="G11931" s="293"/>
    </row>
    <row r="11932" spans="3:7" x14ac:dyDescent="0.2">
      <c r="C11932" s="293"/>
      <c r="D11932" s="280"/>
      <c r="E11932" s="280"/>
      <c r="F11932" s="280"/>
      <c r="G11932" s="293"/>
    </row>
    <row r="11933" spans="3:7" x14ac:dyDescent="0.2">
      <c r="C11933" s="293"/>
      <c r="D11933" s="280"/>
      <c r="E11933" s="280"/>
      <c r="F11933" s="280"/>
      <c r="G11933" s="293"/>
    </row>
    <row r="11934" spans="3:7" x14ac:dyDescent="0.2">
      <c r="C11934" s="293"/>
      <c r="D11934" s="280"/>
      <c r="E11934" s="280"/>
      <c r="F11934" s="280"/>
      <c r="G11934" s="293"/>
    </row>
    <row r="11935" spans="3:7" x14ac:dyDescent="0.2">
      <c r="C11935" s="293"/>
      <c r="D11935" s="280"/>
      <c r="E11935" s="280"/>
      <c r="F11935" s="280"/>
      <c r="G11935" s="293"/>
    </row>
    <row r="11936" spans="3:7" x14ac:dyDescent="0.2">
      <c r="C11936" s="293"/>
      <c r="D11936" s="280"/>
      <c r="E11936" s="280"/>
      <c r="F11936" s="280"/>
      <c r="G11936" s="293"/>
    </row>
    <row r="11937" spans="3:7" x14ac:dyDescent="0.2">
      <c r="C11937" s="293"/>
      <c r="D11937" s="280"/>
      <c r="E11937" s="280"/>
      <c r="F11937" s="280"/>
      <c r="G11937" s="293"/>
    </row>
    <row r="11938" spans="3:7" x14ac:dyDescent="0.2">
      <c r="C11938" s="293"/>
      <c r="D11938" s="280"/>
      <c r="E11938" s="280"/>
      <c r="F11938" s="280"/>
      <c r="G11938" s="293"/>
    </row>
    <row r="11939" spans="3:7" x14ac:dyDescent="0.2">
      <c r="C11939" s="293"/>
      <c r="D11939" s="280"/>
      <c r="E11939" s="280"/>
      <c r="F11939" s="280"/>
      <c r="G11939" s="293"/>
    </row>
    <row r="11940" spans="3:7" x14ac:dyDescent="0.2">
      <c r="C11940" s="293"/>
      <c r="D11940" s="280"/>
      <c r="E11940" s="280"/>
      <c r="F11940" s="280"/>
      <c r="G11940" s="293"/>
    </row>
    <row r="11941" spans="3:7" x14ac:dyDescent="0.2">
      <c r="C11941" s="293"/>
      <c r="D11941" s="280"/>
      <c r="E11941" s="280"/>
      <c r="F11941" s="280"/>
      <c r="G11941" s="293"/>
    </row>
    <row r="11942" spans="3:7" x14ac:dyDescent="0.2">
      <c r="C11942" s="293"/>
      <c r="D11942" s="280"/>
      <c r="E11942" s="280"/>
      <c r="F11942" s="280"/>
      <c r="G11942" s="293"/>
    </row>
    <row r="11943" spans="3:7" x14ac:dyDescent="0.2">
      <c r="C11943" s="293"/>
      <c r="D11943" s="280"/>
      <c r="E11943" s="280"/>
      <c r="F11943" s="280"/>
      <c r="G11943" s="293"/>
    </row>
    <row r="11944" spans="3:7" x14ac:dyDescent="0.2">
      <c r="C11944" s="293"/>
      <c r="D11944" s="280"/>
      <c r="E11944" s="280"/>
      <c r="F11944" s="280"/>
      <c r="G11944" s="293"/>
    </row>
    <row r="11945" spans="3:7" x14ac:dyDescent="0.2">
      <c r="C11945" s="293"/>
      <c r="D11945" s="280"/>
      <c r="E11945" s="280"/>
      <c r="F11945" s="280"/>
      <c r="G11945" s="293"/>
    </row>
    <row r="11946" spans="3:7" x14ac:dyDescent="0.2">
      <c r="C11946" s="293"/>
      <c r="D11946" s="280"/>
      <c r="E11946" s="280"/>
      <c r="F11946" s="280"/>
      <c r="G11946" s="293"/>
    </row>
    <row r="11947" spans="3:7" x14ac:dyDescent="0.2">
      <c r="C11947" s="293"/>
      <c r="D11947" s="280"/>
      <c r="E11947" s="280"/>
      <c r="F11947" s="280"/>
      <c r="G11947" s="293"/>
    </row>
    <row r="11948" spans="3:7" x14ac:dyDescent="0.2">
      <c r="C11948" s="293"/>
      <c r="D11948" s="280"/>
      <c r="E11948" s="280"/>
      <c r="F11948" s="280"/>
      <c r="G11948" s="293"/>
    </row>
    <row r="11949" spans="3:7" x14ac:dyDescent="0.2">
      <c r="C11949" s="293"/>
      <c r="D11949" s="280"/>
      <c r="E11949" s="280"/>
      <c r="F11949" s="280"/>
      <c r="G11949" s="293"/>
    </row>
    <row r="11950" spans="3:7" x14ac:dyDescent="0.2">
      <c r="C11950" s="293"/>
      <c r="D11950" s="280"/>
      <c r="E11950" s="280"/>
      <c r="F11950" s="280"/>
      <c r="G11950" s="293"/>
    </row>
    <row r="11951" spans="3:7" x14ac:dyDescent="0.2">
      <c r="C11951" s="293"/>
      <c r="D11951" s="280"/>
      <c r="E11951" s="280"/>
      <c r="F11951" s="280"/>
      <c r="G11951" s="293"/>
    </row>
    <row r="11952" spans="3:7" x14ac:dyDescent="0.2">
      <c r="C11952" s="293"/>
      <c r="D11952" s="280"/>
      <c r="E11952" s="280"/>
      <c r="F11952" s="280"/>
      <c r="G11952" s="293"/>
    </row>
    <row r="11953" spans="3:7" x14ac:dyDescent="0.2">
      <c r="C11953" s="293"/>
      <c r="D11953" s="280"/>
      <c r="E11953" s="280"/>
      <c r="F11953" s="280"/>
      <c r="G11953" s="293"/>
    </row>
    <row r="11954" spans="3:7" x14ac:dyDescent="0.2">
      <c r="C11954" s="293"/>
      <c r="D11954" s="280"/>
      <c r="E11954" s="280"/>
      <c r="F11954" s="280"/>
      <c r="G11954" s="293"/>
    </row>
    <row r="11955" spans="3:7" x14ac:dyDescent="0.2">
      <c r="C11955" s="293"/>
      <c r="D11955" s="280"/>
      <c r="E11955" s="280"/>
      <c r="F11955" s="280"/>
      <c r="G11955" s="293"/>
    </row>
    <row r="11956" spans="3:7" x14ac:dyDescent="0.2">
      <c r="C11956" s="293"/>
      <c r="D11956" s="280"/>
      <c r="E11956" s="280"/>
      <c r="F11956" s="280"/>
      <c r="G11956" s="293"/>
    </row>
    <row r="11957" spans="3:7" x14ac:dyDescent="0.2">
      <c r="C11957" s="293"/>
      <c r="D11957" s="280"/>
      <c r="E11957" s="280"/>
      <c r="F11957" s="280"/>
      <c r="G11957" s="293"/>
    </row>
    <row r="11958" spans="3:7" x14ac:dyDescent="0.2">
      <c r="C11958" s="293"/>
      <c r="D11958" s="280"/>
      <c r="E11958" s="280"/>
      <c r="F11958" s="280"/>
      <c r="G11958" s="293"/>
    </row>
    <row r="11959" spans="3:7" x14ac:dyDescent="0.2">
      <c r="C11959" s="293"/>
      <c r="D11959" s="280"/>
      <c r="E11959" s="280"/>
      <c r="F11959" s="280"/>
      <c r="G11959" s="293"/>
    </row>
    <row r="11960" spans="3:7" x14ac:dyDescent="0.2">
      <c r="C11960" s="293"/>
      <c r="D11960" s="280"/>
      <c r="E11960" s="280"/>
      <c r="F11960" s="280"/>
      <c r="G11960" s="293"/>
    </row>
    <row r="11961" spans="3:7" x14ac:dyDescent="0.2">
      <c r="C11961" s="293"/>
      <c r="D11961" s="280"/>
      <c r="E11961" s="280"/>
      <c r="F11961" s="280"/>
      <c r="G11961" s="293"/>
    </row>
    <row r="11962" spans="3:7" x14ac:dyDescent="0.2">
      <c r="C11962" s="293"/>
      <c r="D11962" s="280"/>
      <c r="E11962" s="280"/>
      <c r="F11962" s="280"/>
      <c r="G11962" s="293"/>
    </row>
    <row r="11963" spans="3:7" x14ac:dyDescent="0.2">
      <c r="C11963" s="293"/>
      <c r="D11963" s="280"/>
      <c r="E11963" s="280"/>
      <c r="F11963" s="280"/>
      <c r="G11963" s="293"/>
    </row>
    <row r="11964" spans="3:7" x14ac:dyDescent="0.2">
      <c r="C11964" s="293"/>
      <c r="D11964" s="280"/>
      <c r="E11964" s="280"/>
      <c r="F11964" s="280"/>
      <c r="G11964" s="293"/>
    </row>
    <row r="11965" spans="3:7" x14ac:dyDescent="0.2">
      <c r="C11965" s="293"/>
      <c r="D11965" s="280"/>
      <c r="E11965" s="280"/>
      <c r="F11965" s="280"/>
      <c r="G11965" s="293"/>
    </row>
    <row r="11966" spans="3:7" x14ac:dyDescent="0.2">
      <c r="C11966" s="293"/>
      <c r="D11966" s="280"/>
      <c r="E11966" s="280"/>
      <c r="F11966" s="280"/>
      <c r="G11966" s="293"/>
    </row>
    <row r="11967" spans="3:7" x14ac:dyDescent="0.2">
      <c r="C11967" s="293"/>
      <c r="D11967" s="280"/>
      <c r="E11967" s="280"/>
      <c r="F11967" s="280"/>
      <c r="G11967" s="293"/>
    </row>
    <row r="11968" spans="3:7" x14ac:dyDescent="0.2">
      <c r="C11968" s="293"/>
      <c r="D11968" s="280"/>
      <c r="E11968" s="280"/>
      <c r="F11968" s="280"/>
      <c r="G11968" s="293"/>
    </row>
    <row r="11969" spans="3:7" x14ac:dyDescent="0.2">
      <c r="C11969" s="293"/>
      <c r="D11969" s="280"/>
      <c r="E11969" s="280"/>
      <c r="F11969" s="280"/>
      <c r="G11969" s="293"/>
    </row>
    <row r="11970" spans="3:7" x14ac:dyDescent="0.2">
      <c r="C11970" s="293"/>
      <c r="D11970" s="280"/>
      <c r="E11970" s="280"/>
      <c r="F11970" s="280"/>
      <c r="G11970" s="293"/>
    </row>
    <row r="11971" spans="3:7" x14ac:dyDescent="0.2">
      <c r="C11971" s="293"/>
      <c r="D11971" s="280"/>
      <c r="E11971" s="280"/>
      <c r="F11971" s="280"/>
      <c r="G11971" s="293"/>
    </row>
    <row r="11972" spans="3:7" x14ac:dyDescent="0.2">
      <c r="C11972" s="293"/>
      <c r="D11972" s="280"/>
      <c r="E11972" s="280"/>
      <c r="F11972" s="280"/>
      <c r="G11972" s="293"/>
    </row>
    <row r="11973" spans="3:7" x14ac:dyDescent="0.2">
      <c r="C11973" s="293"/>
      <c r="D11973" s="280"/>
      <c r="E11973" s="280"/>
      <c r="F11973" s="280"/>
      <c r="G11973" s="293"/>
    </row>
    <row r="11974" spans="3:7" x14ac:dyDescent="0.2">
      <c r="C11974" s="293"/>
      <c r="D11974" s="280"/>
      <c r="E11974" s="280"/>
      <c r="F11974" s="280"/>
      <c r="G11974" s="293"/>
    </row>
    <row r="11975" spans="3:7" x14ac:dyDescent="0.2">
      <c r="C11975" s="293"/>
      <c r="D11975" s="280"/>
      <c r="E11975" s="280"/>
      <c r="F11975" s="280"/>
      <c r="G11975" s="293"/>
    </row>
    <row r="11976" spans="3:7" x14ac:dyDescent="0.2">
      <c r="C11976" s="293"/>
      <c r="D11976" s="280"/>
      <c r="E11976" s="280"/>
      <c r="F11976" s="280"/>
      <c r="G11976" s="293"/>
    </row>
    <row r="11977" spans="3:7" x14ac:dyDescent="0.2">
      <c r="C11977" s="293"/>
      <c r="D11977" s="280"/>
      <c r="E11977" s="280"/>
      <c r="F11977" s="280"/>
      <c r="G11977" s="293"/>
    </row>
    <row r="11978" spans="3:7" x14ac:dyDescent="0.2">
      <c r="C11978" s="293"/>
      <c r="D11978" s="280"/>
      <c r="E11978" s="280"/>
      <c r="F11978" s="280"/>
      <c r="G11978" s="293"/>
    </row>
    <row r="11979" spans="3:7" x14ac:dyDescent="0.2">
      <c r="C11979" s="293"/>
      <c r="D11979" s="280"/>
      <c r="E11979" s="280"/>
      <c r="F11979" s="280"/>
      <c r="G11979" s="293"/>
    </row>
    <row r="11980" spans="3:7" x14ac:dyDescent="0.2">
      <c r="C11980" s="293"/>
      <c r="D11980" s="280"/>
      <c r="E11980" s="280"/>
      <c r="F11980" s="280"/>
      <c r="G11980" s="293"/>
    </row>
    <row r="11981" spans="3:7" x14ac:dyDescent="0.2">
      <c r="C11981" s="293"/>
      <c r="D11981" s="280"/>
      <c r="E11981" s="280"/>
      <c r="F11981" s="280"/>
      <c r="G11981" s="293"/>
    </row>
    <row r="11982" spans="3:7" x14ac:dyDescent="0.2">
      <c r="C11982" s="293"/>
      <c r="D11982" s="280"/>
      <c r="E11982" s="280"/>
      <c r="F11982" s="280"/>
      <c r="G11982" s="293"/>
    </row>
    <row r="11983" spans="3:7" x14ac:dyDescent="0.2">
      <c r="C11983" s="293"/>
      <c r="D11983" s="280"/>
      <c r="E11983" s="280"/>
      <c r="F11983" s="280"/>
      <c r="G11983" s="293"/>
    </row>
    <row r="11984" spans="3:7" x14ac:dyDescent="0.2">
      <c r="C11984" s="293"/>
      <c r="D11984" s="280"/>
      <c r="E11984" s="280"/>
      <c r="F11984" s="280"/>
      <c r="G11984" s="293"/>
    </row>
    <row r="11985" spans="3:7" x14ac:dyDescent="0.2">
      <c r="C11985" s="293"/>
      <c r="D11985" s="280"/>
      <c r="E11985" s="280"/>
      <c r="F11985" s="280"/>
      <c r="G11985" s="293"/>
    </row>
    <row r="11986" spans="3:7" x14ac:dyDescent="0.2">
      <c r="C11986" s="293"/>
      <c r="D11986" s="280"/>
      <c r="E11986" s="280"/>
      <c r="F11986" s="280"/>
      <c r="G11986" s="293"/>
    </row>
    <row r="11987" spans="3:7" x14ac:dyDescent="0.2">
      <c r="C11987" s="293"/>
      <c r="D11987" s="280"/>
      <c r="E11987" s="280"/>
      <c r="F11987" s="280"/>
      <c r="G11987" s="293"/>
    </row>
    <row r="11988" spans="3:7" x14ac:dyDescent="0.2">
      <c r="C11988" s="293"/>
      <c r="D11988" s="280"/>
      <c r="E11988" s="280"/>
      <c r="F11988" s="280"/>
      <c r="G11988" s="293"/>
    </row>
    <row r="11989" spans="3:7" x14ac:dyDescent="0.2">
      <c r="C11989" s="293"/>
      <c r="D11989" s="280"/>
      <c r="E11989" s="280"/>
      <c r="F11989" s="280"/>
      <c r="G11989" s="293"/>
    </row>
    <row r="11990" spans="3:7" x14ac:dyDescent="0.2">
      <c r="C11990" s="293"/>
      <c r="D11990" s="280"/>
      <c r="E11990" s="280"/>
      <c r="F11990" s="280"/>
      <c r="G11990" s="293"/>
    </row>
    <row r="11991" spans="3:7" x14ac:dyDescent="0.2">
      <c r="C11991" s="293"/>
      <c r="D11991" s="280"/>
      <c r="E11991" s="280"/>
      <c r="F11991" s="280"/>
      <c r="G11991" s="293"/>
    </row>
    <row r="11992" spans="3:7" x14ac:dyDescent="0.2">
      <c r="C11992" s="293"/>
      <c r="D11992" s="280"/>
      <c r="E11992" s="280"/>
      <c r="F11992" s="280"/>
      <c r="G11992" s="293"/>
    </row>
    <row r="11993" spans="3:7" x14ac:dyDescent="0.2">
      <c r="C11993" s="293"/>
      <c r="D11993" s="280"/>
      <c r="E11993" s="280"/>
      <c r="F11993" s="280"/>
      <c r="G11993" s="293"/>
    </row>
    <row r="11994" spans="3:7" x14ac:dyDescent="0.2">
      <c r="C11994" s="293"/>
      <c r="D11994" s="280"/>
      <c r="E11994" s="280"/>
      <c r="F11994" s="280"/>
      <c r="G11994" s="293"/>
    </row>
    <row r="11995" spans="3:7" x14ac:dyDescent="0.2">
      <c r="C11995" s="293"/>
      <c r="D11995" s="280"/>
      <c r="E11995" s="280"/>
      <c r="F11995" s="280"/>
      <c r="G11995" s="293"/>
    </row>
    <row r="11996" spans="3:7" x14ac:dyDescent="0.2">
      <c r="C11996" s="293"/>
      <c r="D11996" s="280"/>
      <c r="E11996" s="280"/>
      <c r="F11996" s="280"/>
      <c r="G11996" s="293"/>
    </row>
    <row r="11997" spans="3:7" x14ac:dyDescent="0.2">
      <c r="C11997" s="293"/>
      <c r="D11997" s="280"/>
      <c r="E11997" s="280"/>
      <c r="F11997" s="280"/>
      <c r="G11997" s="293"/>
    </row>
    <row r="11998" spans="3:7" x14ac:dyDescent="0.2">
      <c r="C11998" s="293"/>
      <c r="D11998" s="280"/>
      <c r="E11998" s="280"/>
      <c r="F11998" s="280"/>
      <c r="G11998" s="293"/>
    </row>
    <row r="11999" spans="3:7" x14ac:dyDescent="0.2">
      <c r="C11999" s="293"/>
      <c r="D11999" s="280"/>
      <c r="E11999" s="280"/>
      <c r="F11999" s="280"/>
      <c r="G11999" s="293"/>
    </row>
    <row r="12000" spans="3:7" x14ac:dyDescent="0.2">
      <c r="C12000" s="293"/>
      <c r="D12000" s="280"/>
      <c r="E12000" s="280"/>
      <c r="F12000" s="280"/>
      <c r="G12000" s="293"/>
    </row>
    <row r="12001" spans="3:7" x14ac:dyDescent="0.2">
      <c r="C12001" s="293"/>
      <c r="D12001" s="280"/>
      <c r="E12001" s="280"/>
      <c r="F12001" s="280"/>
      <c r="G12001" s="293"/>
    </row>
    <row r="12002" spans="3:7" x14ac:dyDescent="0.2">
      <c r="C12002" s="293"/>
      <c r="D12002" s="280"/>
      <c r="E12002" s="280"/>
      <c r="F12002" s="280"/>
      <c r="G12002" s="293"/>
    </row>
    <row r="12003" spans="3:7" x14ac:dyDescent="0.2">
      <c r="C12003" s="293"/>
      <c r="D12003" s="280"/>
      <c r="E12003" s="280"/>
      <c r="F12003" s="280"/>
      <c r="G12003" s="293"/>
    </row>
    <row r="12004" spans="3:7" x14ac:dyDescent="0.2">
      <c r="C12004" s="293"/>
      <c r="D12004" s="280"/>
      <c r="E12004" s="280"/>
      <c r="F12004" s="280"/>
      <c r="G12004" s="293"/>
    </row>
    <row r="12005" spans="3:7" x14ac:dyDescent="0.2">
      <c r="C12005" s="293"/>
      <c r="D12005" s="280"/>
      <c r="E12005" s="280"/>
      <c r="F12005" s="280"/>
      <c r="G12005" s="293"/>
    </row>
    <row r="12006" spans="3:7" x14ac:dyDescent="0.2">
      <c r="C12006" s="293"/>
      <c r="D12006" s="280"/>
      <c r="E12006" s="280"/>
      <c r="F12006" s="280"/>
      <c r="G12006" s="293"/>
    </row>
    <row r="12007" spans="3:7" x14ac:dyDescent="0.2">
      <c r="C12007" s="293"/>
      <c r="D12007" s="280"/>
      <c r="E12007" s="280"/>
      <c r="F12007" s="280"/>
      <c r="G12007" s="293"/>
    </row>
    <row r="12008" spans="3:7" x14ac:dyDescent="0.2">
      <c r="C12008" s="293"/>
      <c r="D12008" s="280"/>
      <c r="E12008" s="280"/>
      <c r="F12008" s="280"/>
      <c r="G12008" s="293"/>
    </row>
    <row r="12009" spans="3:7" x14ac:dyDescent="0.2">
      <c r="C12009" s="293"/>
      <c r="D12009" s="280"/>
      <c r="E12009" s="280"/>
      <c r="F12009" s="280"/>
      <c r="G12009" s="293"/>
    </row>
    <row r="12010" spans="3:7" x14ac:dyDescent="0.2">
      <c r="C12010" s="293"/>
      <c r="D12010" s="280"/>
      <c r="E12010" s="280"/>
      <c r="F12010" s="280"/>
      <c r="G12010" s="293"/>
    </row>
    <row r="12011" spans="3:7" x14ac:dyDescent="0.2">
      <c r="C12011" s="293"/>
      <c r="D12011" s="280"/>
      <c r="E12011" s="280"/>
      <c r="F12011" s="280"/>
      <c r="G12011" s="293"/>
    </row>
    <row r="12012" spans="3:7" x14ac:dyDescent="0.2">
      <c r="C12012" s="293"/>
      <c r="D12012" s="280"/>
      <c r="E12012" s="280"/>
      <c r="F12012" s="280"/>
      <c r="G12012" s="293"/>
    </row>
    <row r="12013" spans="3:7" x14ac:dyDescent="0.2">
      <c r="C12013" s="293"/>
      <c r="D12013" s="280"/>
      <c r="E12013" s="280"/>
      <c r="F12013" s="280"/>
      <c r="G12013" s="293"/>
    </row>
    <row r="12014" spans="3:7" x14ac:dyDescent="0.2">
      <c r="C12014" s="293"/>
      <c r="D12014" s="280"/>
      <c r="E12014" s="280"/>
      <c r="F12014" s="280"/>
      <c r="G12014" s="293"/>
    </row>
    <row r="12015" spans="3:7" x14ac:dyDescent="0.2">
      <c r="C12015" s="293"/>
      <c r="D12015" s="280"/>
      <c r="E12015" s="280"/>
      <c r="F12015" s="280"/>
      <c r="G12015" s="293"/>
    </row>
    <row r="12016" spans="3:7" x14ac:dyDescent="0.2">
      <c r="C12016" s="293"/>
      <c r="D12016" s="280"/>
      <c r="E12016" s="280"/>
      <c r="F12016" s="280"/>
      <c r="G12016" s="293"/>
    </row>
    <row r="12017" spans="3:7" x14ac:dyDescent="0.2">
      <c r="C12017" s="293"/>
      <c r="D12017" s="280"/>
      <c r="E12017" s="280"/>
      <c r="F12017" s="280"/>
      <c r="G12017" s="293"/>
    </row>
    <row r="12018" spans="3:7" x14ac:dyDescent="0.2">
      <c r="C12018" s="293"/>
      <c r="D12018" s="280"/>
      <c r="E12018" s="280"/>
      <c r="F12018" s="280"/>
      <c r="G12018" s="293"/>
    </row>
    <row r="12019" spans="3:7" x14ac:dyDescent="0.2">
      <c r="C12019" s="293"/>
      <c r="D12019" s="280"/>
      <c r="E12019" s="280"/>
      <c r="F12019" s="280"/>
      <c r="G12019" s="293"/>
    </row>
    <row r="12020" spans="3:7" x14ac:dyDescent="0.2">
      <c r="C12020" s="293"/>
      <c r="D12020" s="280"/>
      <c r="E12020" s="280"/>
      <c r="F12020" s="280"/>
      <c r="G12020" s="293"/>
    </row>
    <row r="12021" spans="3:7" x14ac:dyDescent="0.2">
      <c r="C12021" s="293"/>
      <c r="D12021" s="280"/>
      <c r="E12021" s="280"/>
      <c r="F12021" s="280"/>
      <c r="G12021" s="293"/>
    </row>
    <row r="12022" spans="3:7" x14ac:dyDescent="0.2">
      <c r="C12022" s="293"/>
      <c r="D12022" s="280"/>
      <c r="E12022" s="280"/>
      <c r="F12022" s="280"/>
      <c r="G12022" s="293"/>
    </row>
    <row r="12023" spans="3:7" x14ac:dyDescent="0.2">
      <c r="C12023" s="293"/>
      <c r="D12023" s="280"/>
      <c r="E12023" s="280"/>
      <c r="F12023" s="280"/>
      <c r="G12023" s="293"/>
    </row>
    <row r="12024" spans="3:7" x14ac:dyDescent="0.2">
      <c r="C12024" s="293"/>
      <c r="D12024" s="280"/>
      <c r="E12024" s="280"/>
      <c r="F12024" s="280"/>
      <c r="G12024" s="293"/>
    </row>
    <row r="12025" spans="3:7" x14ac:dyDescent="0.2">
      <c r="C12025" s="293"/>
      <c r="D12025" s="280"/>
      <c r="E12025" s="280"/>
      <c r="F12025" s="280"/>
      <c r="G12025" s="293"/>
    </row>
    <row r="12026" spans="3:7" x14ac:dyDescent="0.2">
      <c r="C12026" s="293"/>
      <c r="D12026" s="280"/>
      <c r="E12026" s="280"/>
      <c r="F12026" s="280"/>
      <c r="G12026" s="293"/>
    </row>
    <row r="12027" spans="3:7" x14ac:dyDescent="0.2">
      <c r="C12027" s="293"/>
      <c r="D12027" s="280"/>
      <c r="E12027" s="280"/>
      <c r="F12027" s="280"/>
      <c r="G12027" s="293"/>
    </row>
    <row r="12028" spans="3:7" x14ac:dyDescent="0.2">
      <c r="C12028" s="293"/>
      <c r="D12028" s="280"/>
      <c r="E12028" s="280"/>
      <c r="F12028" s="280"/>
      <c r="G12028" s="293"/>
    </row>
    <row r="12029" spans="3:7" x14ac:dyDescent="0.2">
      <c r="C12029" s="293"/>
      <c r="D12029" s="280"/>
      <c r="E12029" s="280"/>
      <c r="F12029" s="280"/>
      <c r="G12029" s="293"/>
    </row>
    <row r="12030" spans="3:7" x14ac:dyDescent="0.2">
      <c r="C12030" s="293"/>
      <c r="D12030" s="280"/>
      <c r="E12030" s="280"/>
      <c r="F12030" s="280"/>
      <c r="G12030" s="293"/>
    </row>
    <row r="12031" spans="3:7" x14ac:dyDescent="0.2">
      <c r="C12031" s="293"/>
      <c r="D12031" s="280"/>
      <c r="E12031" s="280"/>
      <c r="F12031" s="280"/>
      <c r="G12031" s="293"/>
    </row>
    <row r="12032" spans="3:7" x14ac:dyDescent="0.2">
      <c r="C12032" s="293"/>
      <c r="D12032" s="280"/>
      <c r="E12032" s="280"/>
      <c r="F12032" s="280"/>
      <c r="G12032" s="293"/>
    </row>
    <row r="12033" spans="3:7" x14ac:dyDescent="0.2">
      <c r="C12033" s="293"/>
      <c r="D12033" s="280"/>
      <c r="E12033" s="280"/>
      <c r="F12033" s="280"/>
      <c r="G12033" s="293"/>
    </row>
    <row r="12034" spans="3:7" x14ac:dyDescent="0.2">
      <c r="C12034" s="293"/>
      <c r="D12034" s="280"/>
      <c r="E12034" s="280"/>
      <c r="F12034" s="280"/>
      <c r="G12034" s="293"/>
    </row>
    <row r="12035" spans="3:7" x14ac:dyDescent="0.2">
      <c r="C12035" s="293"/>
      <c r="D12035" s="280"/>
      <c r="E12035" s="280"/>
      <c r="F12035" s="280"/>
      <c r="G12035" s="293"/>
    </row>
    <row r="12036" spans="3:7" x14ac:dyDescent="0.2">
      <c r="C12036" s="293"/>
      <c r="D12036" s="280"/>
      <c r="E12036" s="280"/>
      <c r="F12036" s="280"/>
      <c r="G12036" s="293"/>
    </row>
    <row r="12037" spans="3:7" x14ac:dyDescent="0.2">
      <c r="C12037" s="293"/>
      <c r="D12037" s="280"/>
      <c r="E12037" s="280"/>
      <c r="F12037" s="280"/>
      <c r="G12037" s="293"/>
    </row>
    <row r="12038" spans="3:7" x14ac:dyDescent="0.2">
      <c r="C12038" s="293"/>
      <c r="D12038" s="280"/>
      <c r="E12038" s="280"/>
      <c r="F12038" s="280"/>
      <c r="G12038" s="293"/>
    </row>
    <row r="12039" spans="3:7" x14ac:dyDescent="0.2">
      <c r="C12039" s="293"/>
      <c r="D12039" s="280"/>
      <c r="E12039" s="280"/>
      <c r="F12039" s="280"/>
      <c r="G12039" s="293"/>
    </row>
    <row r="12040" spans="3:7" x14ac:dyDescent="0.2">
      <c r="C12040" s="293"/>
      <c r="D12040" s="280"/>
      <c r="E12040" s="280"/>
      <c r="F12040" s="280"/>
      <c r="G12040" s="293"/>
    </row>
    <row r="12041" spans="3:7" x14ac:dyDescent="0.2">
      <c r="C12041" s="293"/>
      <c r="D12041" s="280"/>
      <c r="E12041" s="280"/>
      <c r="F12041" s="280"/>
      <c r="G12041" s="293"/>
    </row>
    <row r="12042" spans="3:7" x14ac:dyDescent="0.2">
      <c r="C12042" s="293"/>
      <c r="D12042" s="280"/>
      <c r="E12042" s="280"/>
      <c r="F12042" s="280"/>
      <c r="G12042" s="293"/>
    </row>
    <row r="12043" spans="3:7" x14ac:dyDescent="0.2">
      <c r="C12043" s="293"/>
      <c r="D12043" s="280"/>
      <c r="E12043" s="280"/>
      <c r="F12043" s="280"/>
      <c r="G12043" s="293"/>
    </row>
    <row r="12044" spans="3:7" x14ac:dyDescent="0.2">
      <c r="C12044" s="293"/>
      <c r="D12044" s="280"/>
      <c r="E12044" s="280"/>
      <c r="F12044" s="280"/>
      <c r="G12044" s="293"/>
    </row>
    <row r="12045" spans="3:7" x14ac:dyDescent="0.2">
      <c r="C12045" s="293"/>
      <c r="D12045" s="280"/>
      <c r="E12045" s="280"/>
      <c r="F12045" s="280"/>
      <c r="G12045" s="293"/>
    </row>
    <row r="12046" spans="3:7" x14ac:dyDescent="0.2">
      <c r="C12046" s="293"/>
      <c r="D12046" s="280"/>
      <c r="E12046" s="280"/>
      <c r="F12046" s="280"/>
      <c r="G12046" s="293"/>
    </row>
    <row r="12047" spans="3:7" x14ac:dyDescent="0.2">
      <c r="C12047" s="293"/>
      <c r="D12047" s="280"/>
      <c r="E12047" s="280"/>
      <c r="F12047" s="280"/>
      <c r="G12047" s="293"/>
    </row>
    <row r="12048" spans="3:7" x14ac:dyDescent="0.2">
      <c r="C12048" s="293"/>
      <c r="D12048" s="280"/>
      <c r="E12048" s="280"/>
      <c r="F12048" s="280"/>
      <c r="G12048" s="293"/>
    </row>
    <row r="12049" spans="3:7" x14ac:dyDescent="0.2">
      <c r="C12049" s="293"/>
      <c r="D12049" s="280"/>
      <c r="E12049" s="280"/>
      <c r="F12049" s="280"/>
      <c r="G12049" s="293"/>
    </row>
    <row r="12050" spans="3:7" x14ac:dyDescent="0.2">
      <c r="C12050" s="293"/>
      <c r="D12050" s="280"/>
      <c r="E12050" s="280"/>
      <c r="F12050" s="280"/>
      <c r="G12050" s="293"/>
    </row>
    <row r="12051" spans="3:7" x14ac:dyDescent="0.2">
      <c r="C12051" s="293"/>
      <c r="D12051" s="280"/>
      <c r="E12051" s="280"/>
      <c r="F12051" s="280"/>
      <c r="G12051" s="293"/>
    </row>
    <row r="12052" spans="3:7" x14ac:dyDescent="0.2">
      <c r="C12052" s="293"/>
      <c r="D12052" s="280"/>
      <c r="E12052" s="280"/>
      <c r="F12052" s="280"/>
      <c r="G12052" s="293"/>
    </row>
    <row r="12053" spans="3:7" x14ac:dyDescent="0.2">
      <c r="C12053" s="293"/>
      <c r="D12053" s="280"/>
      <c r="E12053" s="280"/>
      <c r="F12053" s="280"/>
      <c r="G12053" s="293"/>
    </row>
    <row r="12054" spans="3:7" x14ac:dyDescent="0.2">
      <c r="C12054" s="293"/>
      <c r="D12054" s="280"/>
      <c r="E12054" s="280"/>
      <c r="F12054" s="280"/>
      <c r="G12054" s="293"/>
    </row>
    <row r="12055" spans="3:7" x14ac:dyDescent="0.2">
      <c r="C12055" s="293"/>
      <c r="D12055" s="280"/>
      <c r="E12055" s="280"/>
      <c r="F12055" s="280"/>
      <c r="G12055" s="293"/>
    </row>
    <row r="12056" spans="3:7" x14ac:dyDescent="0.2">
      <c r="C12056" s="293"/>
      <c r="D12056" s="280"/>
      <c r="E12056" s="280"/>
      <c r="F12056" s="280"/>
      <c r="G12056" s="293"/>
    </row>
    <row r="12057" spans="3:7" x14ac:dyDescent="0.2">
      <c r="C12057" s="293"/>
      <c r="D12057" s="280"/>
      <c r="E12057" s="280"/>
      <c r="F12057" s="280"/>
      <c r="G12057" s="293"/>
    </row>
    <row r="12058" spans="3:7" x14ac:dyDescent="0.2">
      <c r="C12058" s="293"/>
      <c r="D12058" s="280"/>
      <c r="E12058" s="280"/>
      <c r="F12058" s="280"/>
      <c r="G12058" s="293"/>
    </row>
    <row r="12059" spans="3:7" x14ac:dyDescent="0.2">
      <c r="C12059" s="293"/>
      <c r="D12059" s="280"/>
      <c r="E12059" s="280"/>
      <c r="F12059" s="280"/>
      <c r="G12059" s="293"/>
    </row>
    <row r="12060" spans="3:7" x14ac:dyDescent="0.2">
      <c r="C12060" s="293"/>
      <c r="D12060" s="280"/>
      <c r="E12060" s="280"/>
      <c r="F12060" s="280"/>
      <c r="G12060" s="293"/>
    </row>
    <row r="12061" spans="3:7" x14ac:dyDescent="0.2">
      <c r="C12061" s="293"/>
      <c r="D12061" s="280"/>
      <c r="E12061" s="280"/>
      <c r="F12061" s="280"/>
      <c r="G12061" s="293"/>
    </row>
    <row r="12062" spans="3:7" x14ac:dyDescent="0.2">
      <c r="C12062" s="293"/>
      <c r="D12062" s="280"/>
      <c r="E12062" s="280"/>
      <c r="F12062" s="280"/>
      <c r="G12062" s="293"/>
    </row>
    <row r="12063" spans="3:7" x14ac:dyDescent="0.2">
      <c r="C12063" s="293"/>
      <c r="D12063" s="280"/>
      <c r="E12063" s="280"/>
      <c r="F12063" s="280"/>
      <c r="G12063" s="293"/>
    </row>
    <row r="12064" spans="3:7" x14ac:dyDescent="0.2">
      <c r="C12064" s="293"/>
      <c r="D12064" s="280"/>
      <c r="E12064" s="280"/>
      <c r="F12064" s="280"/>
      <c r="G12064" s="293"/>
    </row>
    <row r="12065" spans="3:7" x14ac:dyDescent="0.2">
      <c r="C12065" s="293"/>
      <c r="D12065" s="280"/>
      <c r="E12065" s="280"/>
      <c r="F12065" s="280"/>
      <c r="G12065" s="293"/>
    </row>
    <row r="12066" spans="3:7" x14ac:dyDescent="0.2">
      <c r="C12066" s="293"/>
      <c r="D12066" s="280"/>
      <c r="E12066" s="280"/>
      <c r="F12066" s="280"/>
      <c r="G12066" s="293"/>
    </row>
    <row r="12067" spans="3:7" x14ac:dyDescent="0.2">
      <c r="C12067" s="293"/>
      <c r="D12067" s="280"/>
      <c r="E12067" s="280"/>
      <c r="F12067" s="280"/>
      <c r="G12067" s="293"/>
    </row>
    <row r="12068" spans="3:7" x14ac:dyDescent="0.2">
      <c r="C12068" s="293"/>
      <c r="D12068" s="280"/>
      <c r="E12068" s="280"/>
      <c r="F12068" s="280"/>
      <c r="G12068" s="293"/>
    </row>
    <row r="12069" spans="3:7" x14ac:dyDescent="0.2">
      <c r="C12069" s="293"/>
      <c r="D12069" s="280"/>
      <c r="E12069" s="280"/>
      <c r="F12069" s="280"/>
      <c r="G12069" s="293"/>
    </row>
    <row r="12070" spans="3:7" x14ac:dyDescent="0.2">
      <c r="C12070" s="293"/>
      <c r="D12070" s="280"/>
      <c r="E12070" s="280"/>
      <c r="F12070" s="280"/>
      <c r="G12070" s="293"/>
    </row>
    <row r="12071" spans="3:7" x14ac:dyDescent="0.2">
      <c r="C12071" s="293"/>
      <c r="D12071" s="280"/>
      <c r="E12071" s="280"/>
      <c r="F12071" s="280"/>
      <c r="G12071" s="293"/>
    </row>
    <row r="12072" spans="3:7" x14ac:dyDescent="0.2">
      <c r="C12072" s="293"/>
      <c r="D12072" s="280"/>
      <c r="E12072" s="280"/>
      <c r="F12072" s="280"/>
      <c r="G12072" s="293"/>
    </row>
    <row r="12073" spans="3:7" x14ac:dyDescent="0.2">
      <c r="C12073" s="293"/>
      <c r="D12073" s="280"/>
      <c r="E12073" s="280"/>
      <c r="F12073" s="280"/>
      <c r="G12073" s="293"/>
    </row>
    <row r="12074" spans="3:7" x14ac:dyDescent="0.2">
      <c r="C12074" s="293"/>
      <c r="D12074" s="280"/>
      <c r="E12074" s="280"/>
      <c r="F12074" s="280"/>
      <c r="G12074" s="293"/>
    </row>
    <row r="12075" spans="3:7" x14ac:dyDescent="0.2">
      <c r="C12075" s="293"/>
      <c r="D12075" s="280"/>
      <c r="E12075" s="280"/>
      <c r="F12075" s="280"/>
      <c r="G12075" s="293"/>
    </row>
    <row r="12076" spans="3:7" x14ac:dyDescent="0.2">
      <c r="C12076" s="293"/>
      <c r="D12076" s="280"/>
      <c r="E12076" s="280"/>
      <c r="F12076" s="280"/>
      <c r="G12076" s="293"/>
    </row>
    <row r="12077" spans="3:7" x14ac:dyDescent="0.2">
      <c r="C12077" s="293"/>
      <c r="D12077" s="280"/>
      <c r="E12077" s="280"/>
      <c r="F12077" s="280"/>
      <c r="G12077" s="293"/>
    </row>
    <row r="12078" spans="3:7" x14ac:dyDescent="0.2">
      <c r="C12078" s="293"/>
      <c r="D12078" s="280"/>
      <c r="E12078" s="280"/>
      <c r="F12078" s="280"/>
      <c r="G12078" s="293"/>
    </row>
    <row r="12079" spans="3:7" x14ac:dyDescent="0.2">
      <c r="C12079" s="293"/>
      <c r="D12079" s="280"/>
      <c r="E12079" s="280"/>
      <c r="F12079" s="280"/>
      <c r="G12079" s="293"/>
    </row>
    <row r="12080" spans="3:7" x14ac:dyDescent="0.2">
      <c r="C12080" s="293"/>
      <c r="D12080" s="280"/>
      <c r="E12080" s="280"/>
      <c r="F12080" s="280"/>
      <c r="G12080" s="293"/>
    </row>
    <row r="12081" spans="3:7" x14ac:dyDescent="0.2">
      <c r="C12081" s="293"/>
      <c r="D12081" s="280"/>
      <c r="E12081" s="280"/>
      <c r="F12081" s="280"/>
      <c r="G12081" s="293"/>
    </row>
    <row r="12082" spans="3:7" x14ac:dyDescent="0.2">
      <c r="C12082" s="293"/>
      <c r="D12082" s="280"/>
      <c r="E12082" s="280"/>
      <c r="F12082" s="280"/>
      <c r="G12082" s="293"/>
    </row>
    <row r="12083" spans="3:7" x14ac:dyDescent="0.2">
      <c r="C12083" s="293"/>
      <c r="D12083" s="280"/>
      <c r="E12083" s="280"/>
      <c r="F12083" s="280"/>
      <c r="G12083" s="293"/>
    </row>
    <row r="12084" spans="3:7" x14ac:dyDescent="0.2">
      <c r="C12084" s="293"/>
      <c r="D12084" s="280"/>
      <c r="E12084" s="280"/>
      <c r="F12084" s="280"/>
      <c r="G12084" s="293"/>
    </row>
    <row r="12085" spans="3:7" x14ac:dyDescent="0.2">
      <c r="C12085" s="293"/>
      <c r="D12085" s="280"/>
      <c r="E12085" s="280"/>
      <c r="F12085" s="280"/>
      <c r="G12085" s="293"/>
    </row>
    <row r="12086" spans="3:7" x14ac:dyDescent="0.2">
      <c r="C12086" s="293"/>
      <c r="D12086" s="280"/>
      <c r="E12086" s="280"/>
      <c r="F12086" s="280"/>
      <c r="G12086" s="293"/>
    </row>
    <row r="12087" spans="3:7" x14ac:dyDescent="0.2">
      <c r="C12087" s="293"/>
      <c r="D12087" s="280"/>
      <c r="E12087" s="280"/>
      <c r="F12087" s="280"/>
      <c r="G12087" s="293"/>
    </row>
    <row r="12088" spans="3:7" x14ac:dyDescent="0.2">
      <c r="C12088" s="293"/>
      <c r="D12088" s="280"/>
      <c r="E12088" s="280"/>
      <c r="F12088" s="280"/>
      <c r="G12088" s="293"/>
    </row>
    <row r="12089" spans="3:7" x14ac:dyDescent="0.2">
      <c r="C12089" s="293"/>
      <c r="D12089" s="280"/>
      <c r="E12089" s="280"/>
      <c r="F12089" s="280"/>
      <c r="G12089" s="293"/>
    </row>
    <row r="12090" spans="3:7" x14ac:dyDescent="0.2">
      <c r="C12090" s="293"/>
      <c r="D12090" s="280"/>
      <c r="E12090" s="280"/>
      <c r="F12090" s="280"/>
      <c r="G12090" s="293"/>
    </row>
    <row r="12091" spans="3:7" x14ac:dyDescent="0.2">
      <c r="C12091" s="293"/>
      <c r="D12091" s="280"/>
      <c r="E12091" s="280"/>
      <c r="F12091" s="280"/>
      <c r="G12091" s="293"/>
    </row>
    <row r="12092" spans="3:7" x14ac:dyDescent="0.2">
      <c r="C12092" s="293"/>
      <c r="D12092" s="280"/>
      <c r="E12092" s="280"/>
      <c r="F12092" s="280"/>
      <c r="G12092" s="293"/>
    </row>
    <row r="12093" spans="3:7" x14ac:dyDescent="0.2">
      <c r="C12093" s="293"/>
      <c r="D12093" s="280"/>
      <c r="E12093" s="280"/>
      <c r="F12093" s="280"/>
      <c r="G12093" s="293"/>
    </row>
    <row r="12094" spans="3:7" x14ac:dyDescent="0.2">
      <c r="C12094" s="293"/>
      <c r="D12094" s="280"/>
      <c r="E12094" s="280"/>
      <c r="F12094" s="280"/>
      <c r="G12094" s="293"/>
    </row>
    <row r="12095" spans="3:7" x14ac:dyDescent="0.2">
      <c r="C12095" s="293"/>
      <c r="D12095" s="280"/>
      <c r="E12095" s="280"/>
      <c r="F12095" s="280"/>
      <c r="G12095" s="293"/>
    </row>
    <row r="12096" spans="3:7" x14ac:dyDescent="0.2">
      <c r="C12096" s="293"/>
      <c r="D12096" s="280"/>
      <c r="E12096" s="280"/>
      <c r="F12096" s="280"/>
      <c r="G12096" s="293"/>
    </row>
    <row r="12097" spans="3:7" x14ac:dyDescent="0.2">
      <c r="C12097" s="293"/>
      <c r="D12097" s="280"/>
      <c r="E12097" s="280"/>
      <c r="F12097" s="280"/>
      <c r="G12097" s="293"/>
    </row>
    <row r="12098" spans="3:7" x14ac:dyDescent="0.2">
      <c r="C12098" s="293"/>
      <c r="D12098" s="280"/>
      <c r="E12098" s="280"/>
      <c r="F12098" s="280"/>
      <c r="G12098" s="293"/>
    </row>
    <row r="12099" spans="3:7" x14ac:dyDescent="0.2">
      <c r="C12099" s="293"/>
      <c r="D12099" s="280"/>
      <c r="E12099" s="280"/>
      <c r="F12099" s="280"/>
      <c r="G12099" s="293"/>
    </row>
    <row r="12100" spans="3:7" x14ac:dyDescent="0.2">
      <c r="C12100" s="293"/>
      <c r="D12100" s="280"/>
      <c r="E12100" s="280"/>
      <c r="F12100" s="280"/>
      <c r="G12100" s="293"/>
    </row>
    <row r="12101" spans="3:7" x14ac:dyDescent="0.2">
      <c r="C12101" s="293"/>
      <c r="D12101" s="280"/>
      <c r="E12101" s="280"/>
      <c r="F12101" s="280"/>
      <c r="G12101" s="293"/>
    </row>
    <row r="12102" spans="3:7" x14ac:dyDescent="0.2">
      <c r="C12102" s="293"/>
      <c r="D12102" s="280"/>
      <c r="E12102" s="280"/>
      <c r="F12102" s="280"/>
      <c r="G12102" s="293"/>
    </row>
    <row r="12103" spans="3:7" x14ac:dyDescent="0.2">
      <c r="C12103" s="293"/>
      <c r="D12103" s="280"/>
      <c r="E12103" s="280"/>
      <c r="F12103" s="280"/>
      <c r="G12103" s="293"/>
    </row>
    <row r="12104" spans="3:7" x14ac:dyDescent="0.2">
      <c r="C12104" s="293"/>
      <c r="D12104" s="280"/>
      <c r="E12104" s="280"/>
      <c r="F12104" s="280"/>
      <c r="G12104" s="293"/>
    </row>
    <row r="12105" spans="3:7" x14ac:dyDescent="0.2">
      <c r="C12105" s="293"/>
      <c r="D12105" s="280"/>
      <c r="E12105" s="280"/>
      <c r="F12105" s="280"/>
      <c r="G12105" s="293"/>
    </row>
    <row r="12106" spans="3:7" x14ac:dyDescent="0.2">
      <c r="C12106" s="293"/>
      <c r="D12106" s="280"/>
      <c r="E12106" s="280"/>
      <c r="F12106" s="280"/>
      <c r="G12106" s="293"/>
    </row>
    <row r="12107" spans="3:7" x14ac:dyDescent="0.2">
      <c r="C12107" s="293"/>
      <c r="D12107" s="280"/>
      <c r="E12107" s="280"/>
      <c r="F12107" s="280"/>
      <c r="G12107" s="293"/>
    </row>
    <row r="12108" spans="3:7" x14ac:dyDescent="0.2">
      <c r="C12108" s="293"/>
      <c r="D12108" s="280"/>
      <c r="E12108" s="280"/>
      <c r="F12108" s="280"/>
      <c r="G12108" s="293"/>
    </row>
    <row r="12109" spans="3:7" x14ac:dyDescent="0.2">
      <c r="C12109" s="293"/>
      <c r="D12109" s="280"/>
      <c r="E12109" s="280"/>
      <c r="F12109" s="280"/>
      <c r="G12109" s="293"/>
    </row>
    <row r="12110" spans="3:7" x14ac:dyDescent="0.2">
      <c r="C12110" s="293"/>
      <c r="D12110" s="280"/>
      <c r="E12110" s="280"/>
      <c r="F12110" s="280"/>
      <c r="G12110" s="293"/>
    </row>
    <row r="12111" spans="3:7" x14ac:dyDescent="0.2">
      <c r="C12111" s="293"/>
      <c r="D12111" s="280"/>
      <c r="E12111" s="280"/>
      <c r="F12111" s="280"/>
      <c r="G12111" s="293"/>
    </row>
    <row r="12112" spans="3:7" x14ac:dyDescent="0.2">
      <c r="C12112" s="293"/>
      <c r="D12112" s="280"/>
      <c r="E12112" s="280"/>
      <c r="F12112" s="280"/>
      <c r="G12112" s="293"/>
    </row>
    <row r="12113" spans="3:7" x14ac:dyDescent="0.2">
      <c r="C12113" s="293"/>
      <c r="D12113" s="280"/>
      <c r="E12113" s="280"/>
      <c r="F12113" s="280"/>
      <c r="G12113" s="293"/>
    </row>
    <row r="12114" spans="3:7" x14ac:dyDescent="0.2">
      <c r="C12114" s="293"/>
      <c r="D12114" s="280"/>
      <c r="E12114" s="280"/>
      <c r="F12114" s="280"/>
      <c r="G12114" s="293"/>
    </row>
    <row r="12115" spans="3:7" x14ac:dyDescent="0.2">
      <c r="C12115" s="293"/>
      <c r="D12115" s="280"/>
      <c r="E12115" s="280"/>
      <c r="F12115" s="280"/>
      <c r="G12115" s="293"/>
    </row>
    <row r="12116" spans="3:7" x14ac:dyDescent="0.2">
      <c r="C12116" s="293"/>
      <c r="D12116" s="280"/>
      <c r="E12116" s="280"/>
      <c r="F12116" s="280"/>
      <c r="G12116" s="293"/>
    </row>
    <row r="12117" spans="3:7" x14ac:dyDescent="0.2">
      <c r="C12117" s="293"/>
      <c r="D12117" s="280"/>
      <c r="E12117" s="280"/>
      <c r="F12117" s="280"/>
      <c r="G12117" s="293"/>
    </row>
    <row r="12118" spans="3:7" x14ac:dyDescent="0.2">
      <c r="C12118" s="293"/>
      <c r="D12118" s="280"/>
      <c r="E12118" s="280"/>
      <c r="F12118" s="280"/>
      <c r="G12118" s="293"/>
    </row>
    <row r="12119" spans="3:7" x14ac:dyDescent="0.2">
      <c r="C12119" s="293"/>
      <c r="D12119" s="280"/>
      <c r="E12119" s="280"/>
      <c r="F12119" s="280"/>
      <c r="G12119" s="293"/>
    </row>
    <row r="12120" spans="3:7" x14ac:dyDescent="0.2">
      <c r="C12120" s="293"/>
      <c r="D12120" s="280"/>
      <c r="E12120" s="280"/>
      <c r="F12120" s="280"/>
      <c r="G12120" s="293"/>
    </row>
    <row r="12121" spans="3:7" x14ac:dyDescent="0.2">
      <c r="C12121" s="293"/>
      <c r="D12121" s="280"/>
      <c r="E12121" s="280"/>
      <c r="F12121" s="280"/>
      <c r="G12121" s="293"/>
    </row>
    <row r="12122" spans="3:7" x14ac:dyDescent="0.2">
      <c r="C12122" s="293"/>
      <c r="D12122" s="280"/>
      <c r="E12122" s="280"/>
      <c r="F12122" s="280"/>
      <c r="G12122" s="293"/>
    </row>
    <row r="12123" spans="3:7" x14ac:dyDescent="0.2">
      <c r="C12123" s="293"/>
      <c r="D12123" s="280"/>
      <c r="E12123" s="280"/>
      <c r="F12123" s="280"/>
      <c r="G12123" s="293"/>
    </row>
    <row r="12124" spans="3:7" x14ac:dyDescent="0.2">
      <c r="C12124" s="293"/>
      <c r="D12124" s="280"/>
      <c r="E12124" s="280"/>
      <c r="F12124" s="280"/>
      <c r="G12124" s="293"/>
    </row>
    <row r="12125" spans="3:7" x14ac:dyDescent="0.2">
      <c r="C12125" s="293"/>
      <c r="D12125" s="280"/>
      <c r="E12125" s="280"/>
      <c r="F12125" s="280"/>
      <c r="G12125" s="293"/>
    </row>
    <row r="12126" spans="3:7" x14ac:dyDescent="0.2">
      <c r="C12126" s="293"/>
      <c r="D12126" s="280"/>
      <c r="E12126" s="280"/>
      <c r="F12126" s="280"/>
      <c r="G12126" s="293"/>
    </row>
    <row r="12127" spans="3:7" x14ac:dyDescent="0.2">
      <c r="C12127" s="293"/>
      <c r="D12127" s="280"/>
      <c r="E12127" s="280"/>
      <c r="F12127" s="280"/>
      <c r="G12127" s="293"/>
    </row>
    <row r="12128" spans="3:7" x14ac:dyDescent="0.2">
      <c r="C12128" s="293"/>
      <c r="D12128" s="280"/>
      <c r="E12128" s="280"/>
      <c r="F12128" s="280"/>
      <c r="G12128" s="293"/>
    </row>
    <row r="12129" spans="3:7" x14ac:dyDescent="0.2">
      <c r="C12129" s="293"/>
      <c r="D12129" s="280"/>
      <c r="E12129" s="280"/>
      <c r="F12129" s="280"/>
      <c r="G12129" s="293"/>
    </row>
    <row r="12130" spans="3:7" x14ac:dyDescent="0.2">
      <c r="C12130" s="293"/>
      <c r="D12130" s="280"/>
      <c r="E12130" s="280"/>
      <c r="F12130" s="280"/>
      <c r="G12130" s="293"/>
    </row>
    <row r="12131" spans="3:7" x14ac:dyDescent="0.2">
      <c r="C12131" s="293"/>
      <c r="D12131" s="280"/>
      <c r="E12131" s="280"/>
      <c r="F12131" s="280"/>
      <c r="G12131" s="293"/>
    </row>
    <row r="12132" spans="3:7" x14ac:dyDescent="0.2">
      <c r="C12132" s="293"/>
      <c r="D12132" s="280"/>
      <c r="E12132" s="280"/>
      <c r="F12132" s="280"/>
      <c r="G12132" s="293"/>
    </row>
    <row r="12133" spans="3:7" x14ac:dyDescent="0.2">
      <c r="C12133" s="293"/>
      <c r="D12133" s="280"/>
      <c r="E12133" s="280"/>
      <c r="F12133" s="280"/>
      <c r="G12133" s="293"/>
    </row>
    <row r="12134" spans="3:7" x14ac:dyDescent="0.2">
      <c r="C12134" s="293"/>
      <c r="D12134" s="280"/>
      <c r="E12134" s="280"/>
      <c r="F12134" s="280"/>
      <c r="G12134" s="293"/>
    </row>
    <row r="12135" spans="3:7" x14ac:dyDescent="0.2">
      <c r="C12135" s="293"/>
      <c r="D12135" s="280"/>
      <c r="E12135" s="280"/>
      <c r="F12135" s="280"/>
      <c r="G12135" s="293"/>
    </row>
    <row r="12136" spans="3:7" x14ac:dyDescent="0.2">
      <c r="C12136" s="293"/>
      <c r="D12136" s="280"/>
      <c r="E12136" s="280"/>
      <c r="F12136" s="280"/>
      <c r="G12136" s="293"/>
    </row>
    <row r="12137" spans="3:7" x14ac:dyDescent="0.2">
      <c r="C12137" s="293"/>
      <c r="D12137" s="280"/>
      <c r="E12137" s="280"/>
      <c r="F12137" s="280"/>
      <c r="G12137" s="293"/>
    </row>
    <row r="12138" spans="3:7" x14ac:dyDescent="0.2">
      <c r="C12138" s="293"/>
      <c r="D12138" s="280"/>
      <c r="E12138" s="280"/>
      <c r="F12138" s="280"/>
      <c r="G12138" s="293"/>
    </row>
    <row r="12139" spans="3:7" x14ac:dyDescent="0.2">
      <c r="C12139" s="293"/>
      <c r="D12139" s="280"/>
      <c r="E12139" s="280"/>
      <c r="F12139" s="280"/>
      <c r="G12139" s="293"/>
    </row>
    <row r="12140" spans="3:7" x14ac:dyDescent="0.2">
      <c r="C12140" s="293"/>
      <c r="D12140" s="280"/>
      <c r="E12140" s="280"/>
      <c r="F12140" s="280"/>
      <c r="G12140" s="293"/>
    </row>
    <row r="12141" spans="3:7" x14ac:dyDescent="0.2">
      <c r="C12141" s="293"/>
      <c r="D12141" s="280"/>
      <c r="E12141" s="280"/>
      <c r="F12141" s="280"/>
      <c r="G12141" s="293"/>
    </row>
    <row r="12142" spans="3:7" x14ac:dyDescent="0.2">
      <c r="C12142" s="293"/>
      <c r="D12142" s="280"/>
      <c r="E12142" s="280"/>
      <c r="F12142" s="280"/>
      <c r="G12142" s="293"/>
    </row>
    <row r="12143" spans="3:7" x14ac:dyDescent="0.2">
      <c r="C12143" s="293"/>
      <c r="D12143" s="280"/>
      <c r="E12143" s="280"/>
      <c r="F12143" s="280"/>
      <c r="G12143" s="293"/>
    </row>
    <row r="12144" spans="3:7" x14ac:dyDescent="0.2">
      <c r="C12144" s="293"/>
      <c r="D12144" s="280"/>
      <c r="E12144" s="280"/>
      <c r="F12144" s="280"/>
      <c r="G12144" s="293"/>
    </row>
    <row r="12145" spans="3:7" x14ac:dyDescent="0.2">
      <c r="C12145" s="293"/>
      <c r="D12145" s="280"/>
      <c r="E12145" s="280"/>
      <c r="F12145" s="280"/>
      <c r="G12145" s="293"/>
    </row>
    <row r="12146" spans="3:7" x14ac:dyDescent="0.2">
      <c r="C12146" s="293"/>
      <c r="D12146" s="280"/>
      <c r="E12146" s="280"/>
      <c r="F12146" s="280"/>
      <c r="G12146" s="293"/>
    </row>
    <row r="12147" spans="3:7" x14ac:dyDescent="0.2">
      <c r="C12147" s="293"/>
      <c r="D12147" s="280"/>
      <c r="E12147" s="280"/>
      <c r="F12147" s="280"/>
      <c r="G12147" s="293"/>
    </row>
    <row r="12148" spans="3:7" x14ac:dyDescent="0.2">
      <c r="C12148" s="293"/>
      <c r="D12148" s="280"/>
      <c r="E12148" s="280"/>
      <c r="F12148" s="280"/>
      <c r="G12148" s="293"/>
    </row>
    <row r="12149" spans="3:7" x14ac:dyDescent="0.2">
      <c r="C12149" s="293"/>
      <c r="D12149" s="280"/>
      <c r="E12149" s="280"/>
      <c r="F12149" s="280"/>
      <c r="G12149" s="293"/>
    </row>
    <row r="12150" spans="3:7" x14ac:dyDescent="0.2">
      <c r="C12150" s="293"/>
      <c r="D12150" s="280"/>
      <c r="E12150" s="280"/>
      <c r="F12150" s="280"/>
      <c r="G12150" s="293"/>
    </row>
    <row r="12151" spans="3:7" x14ac:dyDescent="0.2">
      <c r="C12151" s="293"/>
      <c r="D12151" s="280"/>
      <c r="E12151" s="280"/>
      <c r="F12151" s="280"/>
      <c r="G12151" s="293"/>
    </row>
    <row r="12152" spans="3:7" x14ac:dyDescent="0.2">
      <c r="C12152" s="293"/>
      <c r="D12152" s="280"/>
      <c r="E12152" s="280"/>
      <c r="F12152" s="280"/>
      <c r="G12152" s="293"/>
    </row>
    <row r="12153" spans="3:7" x14ac:dyDescent="0.2">
      <c r="C12153" s="293"/>
      <c r="D12153" s="280"/>
      <c r="E12153" s="280"/>
      <c r="F12153" s="280"/>
      <c r="G12153" s="293"/>
    </row>
    <row r="12154" spans="3:7" x14ac:dyDescent="0.2">
      <c r="C12154" s="293"/>
      <c r="D12154" s="280"/>
      <c r="E12154" s="280"/>
      <c r="F12154" s="280"/>
      <c r="G12154" s="293"/>
    </row>
    <row r="12155" spans="3:7" x14ac:dyDescent="0.2">
      <c r="C12155" s="293"/>
      <c r="D12155" s="280"/>
      <c r="E12155" s="280"/>
      <c r="F12155" s="280"/>
      <c r="G12155" s="293"/>
    </row>
    <row r="12156" spans="3:7" x14ac:dyDescent="0.2">
      <c r="C12156" s="293"/>
      <c r="D12156" s="280"/>
      <c r="E12156" s="280"/>
      <c r="F12156" s="280"/>
      <c r="G12156" s="293"/>
    </row>
    <row r="12157" spans="3:7" x14ac:dyDescent="0.2">
      <c r="C12157" s="293"/>
      <c r="D12157" s="280"/>
      <c r="E12157" s="280"/>
      <c r="F12157" s="280"/>
      <c r="G12157" s="293"/>
    </row>
    <row r="12158" spans="3:7" x14ac:dyDescent="0.2">
      <c r="C12158" s="293"/>
      <c r="D12158" s="280"/>
      <c r="E12158" s="280"/>
      <c r="F12158" s="280"/>
      <c r="G12158" s="293"/>
    </row>
    <row r="12159" spans="3:7" x14ac:dyDescent="0.2">
      <c r="C12159" s="293"/>
      <c r="D12159" s="280"/>
      <c r="E12159" s="280"/>
      <c r="F12159" s="280"/>
      <c r="G12159" s="293"/>
    </row>
    <row r="12160" spans="3:7" x14ac:dyDescent="0.2">
      <c r="C12160" s="293"/>
      <c r="D12160" s="280"/>
      <c r="E12160" s="280"/>
      <c r="F12160" s="280"/>
      <c r="G12160" s="293"/>
    </row>
    <row r="12161" spans="3:7" x14ac:dyDescent="0.2">
      <c r="C12161" s="293"/>
      <c r="D12161" s="280"/>
      <c r="E12161" s="280"/>
      <c r="F12161" s="280"/>
      <c r="G12161" s="293"/>
    </row>
    <row r="12162" spans="3:7" x14ac:dyDescent="0.2">
      <c r="C12162" s="293"/>
      <c r="D12162" s="280"/>
      <c r="E12162" s="280"/>
      <c r="F12162" s="280"/>
      <c r="G12162" s="293"/>
    </row>
    <row r="12163" spans="3:7" x14ac:dyDescent="0.2">
      <c r="C12163" s="293"/>
      <c r="D12163" s="280"/>
      <c r="E12163" s="280"/>
      <c r="F12163" s="280"/>
      <c r="G12163" s="293"/>
    </row>
    <row r="12164" spans="3:7" x14ac:dyDescent="0.2">
      <c r="C12164" s="293"/>
      <c r="D12164" s="280"/>
      <c r="E12164" s="280"/>
      <c r="F12164" s="280"/>
      <c r="G12164" s="293"/>
    </row>
    <row r="12165" spans="3:7" x14ac:dyDescent="0.2">
      <c r="C12165" s="293"/>
      <c r="D12165" s="280"/>
      <c r="E12165" s="280"/>
      <c r="F12165" s="280"/>
      <c r="G12165" s="293"/>
    </row>
    <row r="12166" spans="3:7" x14ac:dyDescent="0.2">
      <c r="C12166" s="293"/>
      <c r="D12166" s="280"/>
      <c r="E12166" s="280"/>
      <c r="F12166" s="280"/>
      <c r="G12166" s="293"/>
    </row>
    <row r="12167" spans="3:7" x14ac:dyDescent="0.2">
      <c r="C12167" s="293"/>
      <c r="D12167" s="280"/>
      <c r="E12167" s="280"/>
      <c r="F12167" s="280"/>
      <c r="G12167" s="293"/>
    </row>
    <row r="12168" spans="3:7" x14ac:dyDescent="0.2">
      <c r="C12168" s="293"/>
      <c r="D12168" s="280"/>
      <c r="E12168" s="280"/>
      <c r="F12168" s="280"/>
      <c r="G12168" s="293"/>
    </row>
    <row r="12169" spans="3:7" x14ac:dyDescent="0.2">
      <c r="C12169" s="293"/>
      <c r="D12169" s="280"/>
      <c r="E12169" s="280"/>
      <c r="F12169" s="280"/>
      <c r="G12169" s="293"/>
    </row>
    <row r="12170" spans="3:7" x14ac:dyDescent="0.2">
      <c r="C12170" s="293"/>
      <c r="D12170" s="280"/>
      <c r="E12170" s="280"/>
      <c r="F12170" s="280"/>
      <c r="G12170" s="293"/>
    </row>
    <row r="12171" spans="3:7" x14ac:dyDescent="0.2">
      <c r="C12171" s="293"/>
      <c r="D12171" s="280"/>
      <c r="E12171" s="280"/>
      <c r="F12171" s="280"/>
      <c r="G12171" s="293"/>
    </row>
    <row r="12172" spans="3:7" x14ac:dyDescent="0.2">
      <c r="C12172" s="293"/>
      <c r="D12172" s="280"/>
      <c r="E12172" s="280"/>
      <c r="F12172" s="280"/>
      <c r="G12172" s="293"/>
    </row>
    <row r="12173" spans="3:7" x14ac:dyDescent="0.2">
      <c r="C12173" s="293"/>
      <c r="D12173" s="280"/>
      <c r="E12173" s="280"/>
      <c r="F12173" s="280"/>
      <c r="G12173" s="293"/>
    </row>
    <row r="12174" spans="3:7" x14ac:dyDescent="0.2">
      <c r="C12174" s="293"/>
      <c r="D12174" s="280"/>
      <c r="E12174" s="280"/>
      <c r="F12174" s="280"/>
      <c r="G12174" s="293"/>
    </row>
    <row r="12175" spans="3:7" x14ac:dyDescent="0.2">
      <c r="C12175" s="293"/>
      <c r="D12175" s="280"/>
      <c r="E12175" s="280"/>
      <c r="F12175" s="280"/>
      <c r="G12175" s="293"/>
    </row>
    <row r="12176" spans="3:7" x14ac:dyDescent="0.2">
      <c r="C12176" s="293"/>
      <c r="D12176" s="280"/>
      <c r="E12176" s="280"/>
      <c r="F12176" s="280"/>
      <c r="G12176" s="293"/>
    </row>
    <row r="12177" spans="3:7" x14ac:dyDescent="0.2">
      <c r="C12177" s="293"/>
      <c r="D12177" s="280"/>
      <c r="E12177" s="280"/>
      <c r="F12177" s="280"/>
      <c r="G12177" s="293"/>
    </row>
    <row r="12178" spans="3:7" x14ac:dyDescent="0.2">
      <c r="C12178" s="293"/>
      <c r="D12178" s="280"/>
      <c r="E12178" s="280"/>
      <c r="F12178" s="280"/>
      <c r="G12178" s="293"/>
    </row>
    <row r="12179" spans="3:7" x14ac:dyDescent="0.2">
      <c r="C12179" s="293"/>
      <c r="D12179" s="280"/>
      <c r="E12179" s="280"/>
      <c r="F12179" s="280"/>
      <c r="G12179" s="293"/>
    </row>
    <row r="12180" spans="3:7" x14ac:dyDescent="0.2">
      <c r="C12180" s="293"/>
      <c r="D12180" s="280"/>
      <c r="E12180" s="280"/>
      <c r="F12180" s="280"/>
      <c r="G12180" s="293"/>
    </row>
    <row r="12181" spans="3:7" x14ac:dyDescent="0.2">
      <c r="C12181" s="293"/>
      <c r="D12181" s="280"/>
      <c r="E12181" s="280"/>
      <c r="F12181" s="280"/>
      <c r="G12181" s="293"/>
    </row>
    <row r="12182" spans="3:7" x14ac:dyDescent="0.2">
      <c r="C12182" s="293"/>
      <c r="D12182" s="280"/>
      <c r="E12182" s="280"/>
      <c r="F12182" s="280"/>
      <c r="G12182" s="293"/>
    </row>
    <row r="12183" spans="3:7" x14ac:dyDescent="0.2">
      <c r="C12183" s="293"/>
      <c r="D12183" s="280"/>
      <c r="E12183" s="280"/>
      <c r="F12183" s="280"/>
      <c r="G12183" s="293"/>
    </row>
    <row r="12184" spans="3:7" x14ac:dyDescent="0.2">
      <c r="C12184" s="293"/>
      <c r="D12184" s="280"/>
      <c r="E12184" s="280"/>
      <c r="F12184" s="280"/>
      <c r="G12184" s="293"/>
    </row>
    <row r="12185" spans="3:7" x14ac:dyDescent="0.2">
      <c r="C12185" s="293"/>
      <c r="D12185" s="280"/>
      <c r="E12185" s="280"/>
      <c r="F12185" s="280"/>
      <c r="G12185" s="293"/>
    </row>
    <row r="12186" spans="3:7" x14ac:dyDescent="0.2">
      <c r="C12186" s="293"/>
      <c r="D12186" s="280"/>
      <c r="E12186" s="280"/>
      <c r="F12186" s="280"/>
      <c r="G12186" s="293"/>
    </row>
    <row r="12187" spans="3:7" x14ac:dyDescent="0.2">
      <c r="C12187" s="293"/>
      <c r="D12187" s="280"/>
      <c r="E12187" s="280"/>
      <c r="F12187" s="280"/>
      <c r="G12187" s="293"/>
    </row>
    <row r="12188" spans="3:7" x14ac:dyDescent="0.2">
      <c r="C12188" s="293"/>
      <c r="D12188" s="280"/>
      <c r="E12188" s="280"/>
      <c r="F12188" s="280"/>
      <c r="G12188" s="293"/>
    </row>
    <row r="12189" spans="3:7" x14ac:dyDescent="0.2">
      <c r="C12189" s="293"/>
      <c r="D12189" s="280"/>
      <c r="E12189" s="280"/>
      <c r="F12189" s="280"/>
      <c r="G12189" s="293"/>
    </row>
    <row r="12190" spans="3:7" x14ac:dyDescent="0.2">
      <c r="C12190" s="293"/>
      <c r="D12190" s="280"/>
      <c r="E12190" s="280"/>
      <c r="F12190" s="280"/>
      <c r="G12190" s="293"/>
    </row>
    <row r="12191" spans="3:7" x14ac:dyDescent="0.2">
      <c r="C12191" s="293"/>
      <c r="D12191" s="280"/>
      <c r="E12191" s="280"/>
      <c r="F12191" s="280"/>
      <c r="G12191" s="293"/>
    </row>
    <row r="12192" spans="3:7" x14ac:dyDescent="0.2">
      <c r="C12192" s="293"/>
      <c r="D12192" s="280"/>
      <c r="E12192" s="280"/>
      <c r="F12192" s="280"/>
      <c r="G12192" s="293"/>
    </row>
    <row r="12193" spans="3:7" x14ac:dyDescent="0.2">
      <c r="C12193" s="293"/>
      <c r="D12193" s="280"/>
      <c r="E12193" s="280"/>
      <c r="F12193" s="280"/>
      <c r="G12193" s="293"/>
    </row>
    <row r="12194" spans="3:7" x14ac:dyDescent="0.2">
      <c r="C12194" s="293"/>
      <c r="D12194" s="280"/>
      <c r="E12194" s="280"/>
      <c r="F12194" s="280"/>
      <c r="G12194" s="293"/>
    </row>
    <row r="12195" spans="3:7" x14ac:dyDescent="0.2">
      <c r="C12195" s="293"/>
      <c r="D12195" s="280"/>
      <c r="E12195" s="280"/>
      <c r="F12195" s="280"/>
      <c r="G12195" s="293"/>
    </row>
    <row r="12196" spans="3:7" x14ac:dyDescent="0.2">
      <c r="C12196" s="293"/>
      <c r="D12196" s="280"/>
      <c r="E12196" s="280"/>
      <c r="F12196" s="280"/>
      <c r="G12196" s="293"/>
    </row>
    <row r="12197" spans="3:7" x14ac:dyDescent="0.2">
      <c r="C12197" s="293"/>
      <c r="D12197" s="280"/>
      <c r="E12197" s="280"/>
      <c r="F12197" s="280"/>
      <c r="G12197" s="293"/>
    </row>
    <row r="12198" spans="3:7" x14ac:dyDescent="0.2">
      <c r="C12198" s="293"/>
      <c r="D12198" s="280"/>
      <c r="E12198" s="280"/>
      <c r="F12198" s="280"/>
      <c r="G12198" s="293"/>
    </row>
    <row r="12199" spans="3:7" x14ac:dyDescent="0.2">
      <c r="C12199" s="293"/>
      <c r="D12199" s="280"/>
      <c r="E12199" s="280"/>
      <c r="F12199" s="280"/>
      <c r="G12199" s="293"/>
    </row>
    <row r="12200" spans="3:7" x14ac:dyDescent="0.2">
      <c r="C12200" s="293"/>
      <c r="D12200" s="280"/>
      <c r="E12200" s="280"/>
      <c r="F12200" s="280"/>
      <c r="G12200" s="293"/>
    </row>
    <row r="12201" spans="3:7" x14ac:dyDescent="0.2">
      <c r="C12201" s="293"/>
      <c r="D12201" s="280"/>
      <c r="E12201" s="280"/>
      <c r="F12201" s="280"/>
      <c r="G12201" s="293"/>
    </row>
    <row r="12202" spans="3:7" x14ac:dyDescent="0.2">
      <c r="C12202" s="293"/>
      <c r="D12202" s="280"/>
      <c r="E12202" s="280"/>
      <c r="F12202" s="280"/>
      <c r="G12202" s="293"/>
    </row>
    <row r="12203" spans="3:7" x14ac:dyDescent="0.2">
      <c r="C12203" s="293"/>
      <c r="D12203" s="280"/>
      <c r="E12203" s="280"/>
      <c r="F12203" s="280"/>
      <c r="G12203" s="293"/>
    </row>
    <row r="12204" spans="3:7" x14ac:dyDescent="0.2">
      <c r="C12204" s="293"/>
      <c r="D12204" s="280"/>
      <c r="E12204" s="280"/>
      <c r="F12204" s="280"/>
      <c r="G12204" s="293"/>
    </row>
    <row r="12205" spans="3:7" x14ac:dyDescent="0.2">
      <c r="C12205" s="293"/>
      <c r="D12205" s="280"/>
      <c r="E12205" s="280"/>
      <c r="F12205" s="280"/>
      <c r="G12205" s="293"/>
    </row>
    <row r="12206" spans="3:7" x14ac:dyDescent="0.2">
      <c r="C12206" s="293"/>
      <c r="D12206" s="280"/>
      <c r="E12206" s="280"/>
      <c r="F12206" s="280"/>
      <c r="G12206" s="293"/>
    </row>
    <row r="12207" spans="3:7" x14ac:dyDescent="0.2">
      <c r="C12207" s="293"/>
      <c r="D12207" s="280"/>
      <c r="E12207" s="280"/>
      <c r="F12207" s="280"/>
      <c r="G12207" s="293"/>
    </row>
    <row r="12208" spans="3:7" x14ac:dyDescent="0.2">
      <c r="C12208" s="293"/>
      <c r="D12208" s="280"/>
      <c r="E12208" s="280"/>
      <c r="F12208" s="280"/>
      <c r="G12208" s="293"/>
    </row>
    <row r="12209" spans="3:7" x14ac:dyDescent="0.2">
      <c r="C12209" s="293"/>
      <c r="D12209" s="280"/>
      <c r="E12209" s="280"/>
      <c r="F12209" s="280"/>
      <c r="G12209" s="293"/>
    </row>
    <row r="12210" spans="3:7" x14ac:dyDescent="0.2">
      <c r="C12210" s="293"/>
      <c r="D12210" s="280"/>
      <c r="E12210" s="280"/>
      <c r="F12210" s="280"/>
      <c r="G12210" s="293"/>
    </row>
    <row r="12211" spans="3:7" x14ac:dyDescent="0.2">
      <c r="C12211" s="293"/>
      <c r="D12211" s="280"/>
      <c r="E12211" s="280"/>
      <c r="F12211" s="280"/>
      <c r="G12211" s="293"/>
    </row>
    <row r="12212" spans="3:7" x14ac:dyDescent="0.2">
      <c r="C12212" s="293"/>
      <c r="D12212" s="280"/>
      <c r="E12212" s="280"/>
      <c r="F12212" s="280"/>
      <c r="G12212" s="293"/>
    </row>
    <row r="12213" spans="3:7" x14ac:dyDescent="0.2">
      <c r="C12213" s="293"/>
      <c r="D12213" s="280"/>
      <c r="E12213" s="280"/>
      <c r="F12213" s="280"/>
      <c r="G12213" s="293"/>
    </row>
    <row r="12214" spans="3:7" x14ac:dyDescent="0.2">
      <c r="C12214" s="293"/>
      <c r="D12214" s="280"/>
      <c r="E12214" s="280"/>
      <c r="F12214" s="280"/>
      <c r="G12214" s="293"/>
    </row>
    <row r="12215" spans="3:7" x14ac:dyDescent="0.2">
      <c r="C12215" s="293"/>
      <c r="D12215" s="280"/>
      <c r="E12215" s="280"/>
      <c r="F12215" s="280"/>
      <c r="G12215" s="293"/>
    </row>
    <row r="12216" spans="3:7" x14ac:dyDescent="0.2">
      <c r="C12216" s="293"/>
      <c r="D12216" s="280"/>
      <c r="E12216" s="280"/>
      <c r="F12216" s="280"/>
      <c r="G12216" s="293"/>
    </row>
    <row r="12217" spans="3:7" x14ac:dyDescent="0.2">
      <c r="C12217" s="293"/>
      <c r="D12217" s="280"/>
      <c r="E12217" s="280"/>
      <c r="F12217" s="280"/>
      <c r="G12217" s="293"/>
    </row>
    <row r="12218" spans="3:7" x14ac:dyDescent="0.2">
      <c r="C12218" s="293"/>
      <c r="D12218" s="280"/>
      <c r="E12218" s="280"/>
      <c r="F12218" s="280"/>
      <c r="G12218" s="293"/>
    </row>
    <row r="12219" spans="3:7" x14ac:dyDescent="0.2">
      <c r="C12219" s="293"/>
      <c r="D12219" s="280"/>
      <c r="E12219" s="280"/>
      <c r="F12219" s="280"/>
      <c r="G12219" s="293"/>
    </row>
    <row r="12220" spans="3:7" x14ac:dyDescent="0.2">
      <c r="C12220" s="293"/>
      <c r="D12220" s="280"/>
      <c r="E12220" s="280"/>
      <c r="F12220" s="280"/>
      <c r="G12220" s="293"/>
    </row>
    <row r="12221" spans="3:7" x14ac:dyDescent="0.2">
      <c r="C12221" s="293"/>
      <c r="D12221" s="280"/>
      <c r="E12221" s="280"/>
      <c r="F12221" s="280"/>
      <c r="G12221" s="293"/>
    </row>
    <row r="12222" spans="3:7" x14ac:dyDescent="0.2">
      <c r="C12222" s="293"/>
      <c r="D12222" s="280"/>
      <c r="E12222" s="280"/>
      <c r="F12222" s="280"/>
      <c r="G12222" s="293"/>
    </row>
    <row r="12223" spans="3:7" x14ac:dyDescent="0.2">
      <c r="C12223" s="293"/>
      <c r="D12223" s="280"/>
      <c r="E12223" s="280"/>
      <c r="F12223" s="280"/>
      <c r="G12223" s="293"/>
    </row>
    <row r="12224" spans="3:7" x14ac:dyDescent="0.2">
      <c r="C12224" s="293"/>
      <c r="D12224" s="280"/>
      <c r="E12224" s="280"/>
      <c r="F12224" s="280"/>
      <c r="G12224" s="293"/>
    </row>
    <row r="12225" spans="3:7" x14ac:dyDescent="0.2">
      <c r="C12225" s="293"/>
      <c r="D12225" s="280"/>
      <c r="E12225" s="280"/>
      <c r="F12225" s="280"/>
      <c r="G12225" s="293"/>
    </row>
    <row r="12226" spans="3:7" x14ac:dyDescent="0.2">
      <c r="C12226" s="293"/>
      <c r="D12226" s="280"/>
      <c r="E12226" s="280"/>
      <c r="F12226" s="280"/>
      <c r="G12226" s="293"/>
    </row>
    <row r="12227" spans="3:7" x14ac:dyDescent="0.2">
      <c r="C12227" s="293"/>
      <c r="D12227" s="280"/>
      <c r="E12227" s="280"/>
      <c r="F12227" s="280"/>
      <c r="G12227" s="293"/>
    </row>
    <row r="12228" spans="3:7" x14ac:dyDescent="0.2">
      <c r="C12228" s="293"/>
      <c r="D12228" s="280"/>
      <c r="E12228" s="280"/>
      <c r="F12228" s="280"/>
      <c r="G12228" s="293"/>
    </row>
    <row r="12229" spans="3:7" x14ac:dyDescent="0.2">
      <c r="C12229" s="293"/>
      <c r="D12229" s="280"/>
      <c r="E12229" s="280"/>
      <c r="F12229" s="280"/>
      <c r="G12229" s="293"/>
    </row>
    <row r="12230" spans="3:7" x14ac:dyDescent="0.2">
      <c r="C12230" s="293"/>
      <c r="D12230" s="280"/>
      <c r="E12230" s="280"/>
      <c r="F12230" s="280"/>
      <c r="G12230" s="293"/>
    </row>
    <row r="12231" spans="3:7" x14ac:dyDescent="0.2">
      <c r="C12231" s="293"/>
      <c r="D12231" s="280"/>
      <c r="E12231" s="280"/>
      <c r="F12231" s="280"/>
      <c r="G12231" s="293"/>
    </row>
    <row r="12232" spans="3:7" x14ac:dyDescent="0.2">
      <c r="C12232" s="293"/>
      <c r="D12232" s="280"/>
      <c r="E12232" s="280"/>
      <c r="F12232" s="280"/>
      <c r="G12232" s="293"/>
    </row>
    <row r="12233" spans="3:7" x14ac:dyDescent="0.2">
      <c r="C12233" s="293"/>
      <c r="D12233" s="280"/>
      <c r="E12233" s="280"/>
      <c r="F12233" s="280"/>
      <c r="G12233" s="293"/>
    </row>
    <row r="12234" spans="3:7" x14ac:dyDescent="0.2">
      <c r="C12234" s="293"/>
      <c r="D12234" s="280"/>
      <c r="E12234" s="280"/>
      <c r="F12234" s="280"/>
      <c r="G12234" s="293"/>
    </row>
    <row r="12235" spans="3:7" x14ac:dyDescent="0.2">
      <c r="C12235" s="293"/>
      <c r="D12235" s="280"/>
      <c r="E12235" s="280"/>
      <c r="F12235" s="280"/>
      <c r="G12235" s="293"/>
    </row>
    <row r="12236" spans="3:7" x14ac:dyDescent="0.2">
      <c r="C12236" s="293"/>
      <c r="D12236" s="280"/>
      <c r="E12236" s="280"/>
      <c r="F12236" s="280"/>
      <c r="G12236" s="293"/>
    </row>
    <row r="12237" spans="3:7" x14ac:dyDescent="0.2">
      <c r="C12237" s="293"/>
      <c r="D12237" s="280"/>
      <c r="E12237" s="280"/>
      <c r="F12237" s="280"/>
      <c r="G12237" s="293"/>
    </row>
    <row r="12238" spans="3:7" x14ac:dyDescent="0.2">
      <c r="C12238" s="293"/>
      <c r="D12238" s="280"/>
      <c r="E12238" s="280"/>
      <c r="F12238" s="280"/>
      <c r="G12238" s="293"/>
    </row>
    <row r="12239" spans="3:7" x14ac:dyDescent="0.2">
      <c r="C12239" s="293"/>
      <c r="D12239" s="280"/>
      <c r="E12239" s="280"/>
      <c r="F12239" s="280"/>
      <c r="G12239" s="293"/>
    </row>
    <row r="12240" spans="3:7" x14ac:dyDescent="0.2">
      <c r="C12240" s="293"/>
      <c r="D12240" s="280"/>
      <c r="E12240" s="280"/>
      <c r="F12240" s="280"/>
      <c r="G12240" s="293"/>
    </row>
    <row r="12241" spans="3:7" x14ac:dyDescent="0.2">
      <c r="C12241" s="293"/>
      <c r="D12241" s="280"/>
      <c r="E12241" s="280"/>
      <c r="F12241" s="280"/>
      <c r="G12241" s="293"/>
    </row>
    <row r="12242" spans="3:7" x14ac:dyDescent="0.2">
      <c r="C12242" s="293"/>
      <c r="D12242" s="280"/>
      <c r="E12242" s="280"/>
      <c r="F12242" s="280"/>
      <c r="G12242" s="293"/>
    </row>
    <row r="12243" spans="3:7" x14ac:dyDescent="0.2">
      <c r="C12243" s="293"/>
      <c r="D12243" s="280"/>
      <c r="E12243" s="280"/>
      <c r="F12243" s="280"/>
      <c r="G12243" s="293"/>
    </row>
    <row r="12244" spans="3:7" x14ac:dyDescent="0.2">
      <c r="C12244" s="293"/>
      <c r="D12244" s="280"/>
      <c r="E12244" s="280"/>
      <c r="F12244" s="280"/>
      <c r="G12244" s="293"/>
    </row>
    <row r="12245" spans="3:7" x14ac:dyDescent="0.2">
      <c r="C12245" s="293"/>
      <c r="D12245" s="280"/>
      <c r="E12245" s="280"/>
      <c r="F12245" s="280"/>
      <c r="G12245" s="293"/>
    </row>
    <row r="12246" spans="3:7" x14ac:dyDescent="0.2">
      <c r="C12246" s="293"/>
      <c r="D12246" s="280"/>
      <c r="E12246" s="280"/>
      <c r="F12246" s="280"/>
      <c r="G12246" s="293"/>
    </row>
    <row r="12247" spans="3:7" x14ac:dyDescent="0.2">
      <c r="C12247" s="293"/>
      <c r="D12247" s="280"/>
      <c r="E12247" s="280"/>
      <c r="F12247" s="280"/>
      <c r="G12247" s="293"/>
    </row>
    <row r="12248" spans="3:7" x14ac:dyDescent="0.2">
      <c r="C12248" s="293"/>
      <c r="D12248" s="280"/>
      <c r="E12248" s="280"/>
      <c r="F12248" s="280"/>
      <c r="G12248" s="293"/>
    </row>
    <row r="12249" spans="3:7" x14ac:dyDescent="0.2">
      <c r="C12249" s="293"/>
      <c r="D12249" s="280"/>
      <c r="E12249" s="280"/>
      <c r="F12249" s="280"/>
      <c r="G12249" s="293"/>
    </row>
    <row r="12250" spans="3:7" x14ac:dyDescent="0.2">
      <c r="C12250" s="293"/>
      <c r="D12250" s="280"/>
      <c r="E12250" s="280"/>
      <c r="F12250" s="280"/>
      <c r="G12250" s="293"/>
    </row>
    <row r="12251" spans="3:7" x14ac:dyDescent="0.2">
      <c r="C12251" s="293"/>
      <c r="D12251" s="280"/>
      <c r="E12251" s="280"/>
      <c r="F12251" s="280"/>
      <c r="G12251" s="293"/>
    </row>
    <row r="12252" spans="3:7" x14ac:dyDescent="0.2">
      <c r="C12252" s="293"/>
      <c r="D12252" s="280"/>
      <c r="E12252" s="280"/>
      <c r="F12252" s="280"/>
      <c r="G12252" s="293"/>
    </row>
    <row r="12253" spans="3:7" x14ac:dyDescent="0.2">
      <c r="C12253" s="293"/>
      <c r="D12253" s="280"/>
      <c r="E12253" s="280"/>
      <c r="F12253" s="280"/>
      <c r="G12253" s="293"/>
    </row>
    <row r="12254" spans="3:7" x14ac:dyDescent="0.2">
      <c r="C12254" s="293"/>
      <c r="D12254" s="280"/>
      <c r="E12254" s="280"/>
      <c r="F12254" s="280"/>
      <c r="G12254" s="293"/>
    </row>
    <row r="12255" spans="3:7" x14ac:dyDescent="0.2">
      <c r="C12255" s="293"/>
      <c r="D12255" s="280"/>
      <c r="E12255" s="280"/>
      <c r="F12255" s="280"/>
      <c r="G12255" s="293"/>
    </row>
    <row r="12256" spans="3:7" x14ac:dyDescent="0.2">
      <c r="C12256" s="293"/>
      <c r="D12256" s="280"/>
      <c r="E12256" s="280"/>
      <c r="F12256" s="280"/>
      <c r="G12256" s="293"/>
    </row>
    <row r="12257" spans="3:7" x14ac:dyDescent="0.2">
      <c r="C12257" s="293"/>
      <c r="D12257" s="280"/>
      <c r="E12257" s="280"/>
      <c r="F12257" s="280"/>
      <c r="G12257" s="293"/>
    </row>
    <row r="12258" spans="3:7" x14ac:dyDescent="0.2">
      <c r="C12258" s="293"/>
      <c r="D12258" s="280"/>
      <c r="E12258" s="280"/>
      <c r="F12258" s="280"/>
      <c r="G12258" s="293"/>
    </row>
    <row r="12259" spans="3:7" x14ac:dyDescent="0.2">
      <c r="C12259" s="293"/>
      <c r="D12259" s="280"/>
      <c r="E12259" s="280"/>
      <c r="F12259" s="280"/>
      <c r="G12259" s="293"/>
    </row>
    <row r="12260" spans="3:7" x14ac:dyDescent="0.2">
      <c r="C12260" s="293"/>
      <c r="D12260" s="280"/>
      <c r="E12260" s="280"/>
      <c r="F12260" s="280"/>
      <c r="G12260" s="293"/>
    </row>
    <row r="12261" spans="3:7" x14ac:dyDescent="0.2">
      <c r="C12261" s="293"/>
      <c r="D12261" s="280"/>
      <c r="E12261" s="280"/>
      <c r="F12261" s="280"/>
      <c r="G12261" s="293"/>
    </row>
    <row r="12262" spans="3:7" x14ac:dyDescent="0.2">
      <c r="C12262" s="293"/>
      <c r="D12262" s="280"/>
      <c r="E12262" s="280"/>
      <c r="F12262" s="280"/>
      <c r="G12262" s="293"/>
    </row>
    <row r="12263" spans="3:7" x14ac:dyDescent="0.2">
      <c r="C12263" s="293"/>
      <c r="D12263" s="280"/>
      <c r="E12263" s="280"/>
      <c r="F12263" s="280"/>
      <c r="G12263" s="293"/>
    </row>
    <row r="12264" spans="3:7" x14ac:dyDescent="0.2">
      <c r="C12264" s="293"/>
      <c r="D12264" s="280"/>
      <c r="E12264" s="280"/>
      <c r="F12264" s="280"/>
      <c r="G12264" s="293"/>
    </row>
    <row r="12265" spans="3:7" x14ac:dyDescent="0.2">
      <c r="C12265" s="293"/>
      <c r="D12265" s="280"/>
      <c r="E12265" s="280"/>
      <c r="F12265" s="280"/>
      <c r="G12265" s="293"/>
    </row>
    <row r="12266" spans="3:7" x14ac:dyDescent="0.2">
      <c r="C12266" s="293"/>
      <c r="D12266" s="280"/>
      <c r="E12266" s="280"/>
      <c r="F12266" s="280"/>
      <c r="G12266" s="293"/>
    </row>
    <row r="12267" spans="3:7" x14ac:dyDescent="0.2">
      <c r="C12267" s="293"/>
      <c r="D12267" s="280"/>
      <c r="E12267" s="280"/>
      <c r="F12267" s="280"/>
      <c r="G12267" s="293"/>
    </row>
    <row r="12268" spans="3:7" x14ac:dyDescent="0.2">
      <c r="C12268" s="293"/>
      <c r="D12268" s="280"/>
      <c r="E12268" s="280"/>
      <c r="F12268" s="280"/>
      <c r="G12268" s="293"/>
    </row>
    <row r="12269" spans="3:7" x14ac:dyDescent="0.2">
      <c r="C12269" s="293"/>
      <c r="D12269" s="280"/>
      <c r="E12269" s="280"/>
      <c r="F12269" s="280"/>
      <c r="G12269" s="293"/>
    </row>
    <row r="12270" spans="3:7" x14ac:dyDescent="0.2">
      <c r="C12270" s="293"/>
      <c r="D12270" s="280"/>
      <c r="E12270" s="280"/>
      <c r="F12270" s="280"/>
      <c r="G12270" s="293"/>
    </row>
    <row r="12271" spans="3:7" x14ac:dyDescent="0.2">
      <c r="C12271" s="293"/>
      <c r="D12271" s="280"/>
      <c r="E12271" s="280"/>
      <c r="F12271" s="280"/>
      <c r="G12271" s="293"/>
    </row>
    <row r="12272" spans="3:7" x14ac:dyDescent="0.2">
      <c r="C12272" s="293"/>
      <c r="D12272" s="280"/>
      <c r="E12272" s="280"/>
      <c r="F12272" s="280"/>
      <c r="G12272" s="293"/>
    </row>
    <row r="12273" spans="3:7" x14ac:dyDescent="0.2">
      <c r="C12273" s="293"/>
      <c r="D12273" s="280"/>
      <c r="E12273" s="280"/>
      <c r="F12273" s="280"/>
      <c r="G12273" s="293"/>
    </row>
    <row r="12274" spans="3:7" x14ac:dyDescent="0.2">
      <c r="C12274" s="293"/>
      <c r="D12274" s="280"/>
      <c r="E12274" s="280"/>
      <c r="F12274" s="280"/>
      <c r="G12274" s="293"/>
    </row>
    <row r="12275" spans="3:7" x14ac:dyDescent="0.2">
      <c r="C12275" s="293"/>
      <c r="D12275" s="280"/>
      <c r="E12275" s="280"/>
      <c r="F12275" s="280"/>
      <c r="G12275" s="293"/>
    </row>
    <row r="12276" spans="3:7" x14ac:dyDescent="0.2">
      <c r="C12276" s="293"/>
      <c r="D12276" s="280"/>
      <c r="E12276" s="280"/>
      <c r="F12276" s="280"/>
      <c r="G12276" s="293"/>
    </row>
    <row r="12277" spans="3:7" x14ac:dyDescent="0.2">
      <c r="C12277" s="293"/>
      <c r="D12277" s="280"/>
      <c r="E12277" s="280"/>
      <c r="F12277" s="280"/>
      <c r="G12277" s="293"/>
    </row>
    <row r="12278" spans="3:7" x14ac:dyDescent="0.2">
      <c r="C12278" s="293"/>
      <c r="D12278" s="280"/>
      <c r="E12278" s="280"/>
      <c r="F12278" s="280"/>
      <c r="G12278" s="293"/>
    </row>
    <row r="12279" spans="3:7" x14ac:dyDescent="0.2">
      <c r="C12279" s="293"/>
      <c r="D12279" s="280"/>
      <c r="E12279" s="280"/>
      <c r="F12279" s="280"/>
      <c r="G12279" s="293"/>
    </row>
    <row r="12280" spans="3:7" x14ac:dyDescent="0.2">
      <c r="C12280" s="293"/>
      <c r="D12280" s="280"/>
      <c r="E12280" s="280"/>
      <c r="F12280" s="280"/>
      <c r="G12280" s="293"/>
    </row>
    <row r="12281" spans="3:7" x14ac:dyDescent="0.2">
      <c r="C12281" s="293"/>
      <c r="D12281" s="280"/>
      <c r="E12281" s="280"/>
      <c r="F12281" s="280"/>
      <c r="G12281" s="293"/>
    </row>
    <row r="12282" spans="3:7" x14ac:dyDescent="0.2">
      <c r="C12282" s="293"/>
      <c r="D12282" s="280"/>
      <c r="E12282" s="280"/>
      <c r="F12282" s="280"/>
      <c r="G12282" s="293"/>
    </row>
    <row r="12283" spans="3:7" x14ac:dyDescent="0.2">
      <c r="C12283" s="293"/>
      <c r="D12283" s="280"/>
      <c r="E12283" s="280"/>
      <c r="F12283" s="280"/>
      <c r="G12283" s="293"/>
    </row>
    <row r="12284" spans="3:7" x14ac:dyDescent="0.2">
      <c r="C12284" s="293"/>
      <c r="D12284" s="280"/>
      <c r="E12284" s="280"/>
      <c r="F12284" s="280"/>
      <c r="G12284" s="293"/>
    </row>
    <row r="12285" spans="3:7" x14ac:dyDescent="0.2">
      <c r="C12285" s="293"/>
      <c r="D12285" s="280"/>
      <c r="E12285" s="280"/>
      <c r="F12285" s="280"/>
      <c r="G12285" s="293"/>
    </row>
    <row r="12286" spans="3:7" x14ac:dyDescent="0.2">
      <c r="C12286" s="293"/>
      <c r="D12286" s="280"/>
      <c r="E12286" s="280"/>
      <c r="F12286" s="280"/>
      <c r="G12286" s="293"/>
    </row>
    <row r="12287" spans="3:7" x14ac:dyDescent="0.2">
      <c r="C12287" s="293"/>
      <c r="D12287" s="280"/>
      <c r="E12287" s="280"/>
      <c r="F12287" s="280"/>
      <c r="G12287" s="293"/>
    </row>
    <row r="12288" spans="3:7" x14ac:dyDescent="0.2">
      <c r="C12288" s="293"/>
      <c r="D12288" s="280"/>
      <c r="E12288" s="280"/>
      <c r="F12288" s="280"/>
      <c r="G12288" s="293"/>
    </row>
    <row r="12289" spans="3:7" x14ac:dyDescent="0.2">
      <c r="C12289" s="293"/>
      <c r="D12289" s="280"/>
      <c r="E12289" s="280"/>
      <c r="F12289" s="280"/>
      <c r="G12289" s="293"/>
    </row>
    <row r="12290" spans="3:7" x14ac:dyDescent="0.2">
      <c r="C12290" s="293"/>
      <c r="D12290" s="280"/>
      <c r="E12290" s="280"/>
      <c r="F12290" s="280"/>
      <c r="G12290" s="293"/>
    </row>
    <row r="12291" spans="3:7" x14ac:dyDescent="0.2">
      <c r="C12291" s="293"/>
      <c r="D12291" s="280"/>
      <c r="E12291" s="280"/>
      <c r="F12291" s="280"/>
      <c r="G12291" s="293"/>
    </row>
    <row r="12292" spans="3:7" x14ac:dyDescent="0.2">
      <c r="C12292" s="293"/>
      <c r="D12292" s="280"/>
      <c r="E12292" s="280"/>
      <c r="F12292" s="280"/>
      <c r="G12292" s="293"/>
    </row>
    <row r="12293" spans="3:7" x14ac:dyDescent="0.2">
      <c r="C12293" s="293"/>
      <c r="D12293" s="280"/>
      <c r="E12293" s="280"/>
      <c r="F12293" s="280"/>
      <c r="G12293" s="293"/>
    </row>
    <row r="12294" spans="3:7" x14ac:dyDescent="0.2">
      <c r="C12294" s="293"/>
      <c r="D12294" s="280"/>
      <c r="E12294" s="280"/>
      <c r="F12294" s="280"/>
      <c r="G12294" s="293"/>
    </row>
    <row r="12295" spans="3:7" x14ac:dyDescent="0.2">
      <c r="C12295" s="293"/>
      <c r="D12295" s="280"/>
      <c r="E12295" s="280"/>
      <c r="F12295" s="280"/>
      <c r="G12295" s="293"/>
    </row>
    <row r="12296" spans="3:7" x14ac:dyDescent="0.2">
      <c r="C12296" s="293"/>
      <c r="D12296" s="280"/>
      <c r="E12296" s="280"/>
      <c r="F12296" s="280"/>
      <c r="G12296" s="293"/>
    </row>
    <row r="12297" spans="3:7" x14ac:dyDescent="0.2">
      <c r="C12297" s="293"/>
      <c r="D12297" s="280"/>
      <c r="E12297" s="280"/>
      <c r="F12297" s="280"/>
      <c r="G12297" s="293"/>
    </row>
    <row r="12298" spans="3:7" x14ac:dyDescent="0.2">
      <c r="C12298" s="293"/>
      <c r="D12298" s="280"/>
      <c r="E12298" s="280"/>
      <c r="F12298" s="280"/>
      <c r="G12298" s="293"/>
    </row>
    <row r="12299" spans="3:7" x14ac:dyDescent="0.2">
      <c r="C12299" s="293"/>
      <c r="D12299" s="280"/>
      <c r="E12299" s="280"/>
      <c r="F12299" s="280"/>
      <c r="G12299" s="293"/>
    </row>
    <row r="12300" spans="3:7" x14ac:dyDescent="0.2">
      <c r="C12300" s="293"/>
      <c r="D12300" s="280"/>
      <c r="E12300" s="280"/>
      <c r="F12300" s="280"/>
      <c r="G12300" s="293"/>
    </row>
    <row r="12301" spans="3:7" x14ac:dyDescent="0.2">
      <c r="C12301" s="293"/>
      <c r="D12301" s="280"/>
      <c r="E12301" s="280"/>
      <c r="F12301" s="280"/>
      <c r="G12301" s="293"/>
    </row>
    <row r="12302" spans="3:7" x14ac:dyDescent="0.2">
      <c r="C12302" s="293"/>
      <c r="D12302" s="280"/>
      <c r="E12302" s="280"/>
      <c r="F12302" s="280"/>
      <c r="G12302" s="293"/>
    </row>
    <row r="12303" spans="3:7" x14ac:dyDescent="0.2">
      <c r="C12303" s="293"/>
      <c r="D12303" s="280"/>
      <c r="E12303" s="280"/>
      <c r="F12303" s="280"/>
      <c r="G12303" s="293"/>
    </row>
    <row r="12304" spans="3:7" x14ac:dyDescent="0.2">
      <c r="C12304" s="293"/>
      <c r="D12304" s="280"/>
      <c r="E12304" s="280"/>
      <c r="F12304" s="280"/>
      <c r="G12304" s="293"/>
    </row>
    <row r="12305" spans="3:7" x14ac:dyDescent="0.2">
      <c r="C12305" s="293"/>
      <c r="D12305" s="280"/>
      <c r="E12305" s="280"/>
      <c r="F12305" s="280"/>
      <c r="G12305" s="293"/>
    </row>
    <row r="12306" spans="3:7" x14ac:dyDescent="0.2">
      <c r="C12306" s="293"/>
      <c r="D12306" s="280"/>
      <c r="E12306" s="280"/>
      <c r="F12306" s="280"/>
      <c r="G12306" s="293"/>
    </row>
    <row r="12307" spans="3:7" x14ac:dyDescent="0.2">
      <c r="C12307" s="293"/>
      <c r="D12307" s="280"/>
      <c r="E12307" s="280"/>
      <c r="F12307" s="280"/>
      <c r="G12307" s="293"/>
    </row>
    <row r="12308" spans="3:7" x14ac:dyDescent="0.2">
      <c r="C12308" s="293"/>
      <c r="D12308" s="280"/>
      <c r="E12308" s="280"/>
      <c r="F12308" s="280"/>
      <c r="G12308" s="293"/>
    </row>
    <row r="12309" spans="3:7" x14ac:dyDescent="0.2">
      <c r="C12309" s="293"/>
      <c r="D12309" s="280"/>
      <c r="E12309" s="280"/>
      <c r="F12309" s="280"/>
      <c r="G12309" s="293"/>
    </row>
    <row r="12310" spans="3:7" x14ac:dyDescent="0.2">
      <c r="C12310" s="293"/>
      <c r="D12310" s="280"/>
      <c r="E12310" s="280"/>
      <c r="F12310" s="280"/>
      <c r="G12310" s="293"/>
    </row>
    <row r="12311" spans="3:7" x14ac:dyDescent="0.2">
      <c r="C12311" s="293"/>
      <c r="D12311" s="280"/>
      <c r="E12311" s="280"/>
      <c r="F12311" s="280"/>
      <c r="G12311" s="293"/>
    </row>
    <row r="12312" spans="3:7" x14ac:dyDescent="0.2">
      <c r="C12312" s="293"/>
      <c r="D12312" s="280"/>
      <c r="E12312" s="280"/>
      <c r="F12312" s="280"/>
      <c r="G12312" s="293"/>
    </row>
    <row r="12313" spans="3:7" x14ac:dyDescent="0.2">
      <c r="C12313" s="293"/>
      <c r="D12313" s="280"/>
      <c r="E12313" s="280"/>
      <c r="F12313" s="280"/>
      <c r="G12313" s="293"/>
    </row>
    <row r="12314" spans="3:7" x14ac:dyDescent="0.2">
      <c r="C12314" s="293"/>
      <c r="D12314" s="280"/>
      <c r="E12314" s="280"/>
      <c r="F12314" s="280"/>
      <c r="G12314" s="293"/>
    </row>
    <row r="12315" spans="3:7" x14ac:dyDescent="0.2">
      <c r="C12315" s="293"/>
      <c r="D12315" s="280"/>
      <c r="E12315" s="280"/>
      <c r="F12315" s="280"/>
      <c r="G12315" s="293"/>
    </row>
    <row r="12316" spans="3:7" x14ac:dyDescent="0.2">
      <c r="C12316" s="293"/>
      <c r="D12316" s="280"/>
      <c r="E12316" s="280"/>
      <c r="F12316" s="280"/>
      <c r="G12316" s="293"/>
    </row>
    <row r="12317" spans="3:7" x14ac:dyDescent="0.2">
      <c r="C12317" s="293"/>
      <c r="D12317" s="280"/>
      <c r="E12317" s="280"/>
      <c r="F12317" s="280"/>
      <c r="G12317" s="293"/>
    </row>
    <row r="12318" spans="3:7" x14ac:dyDescent="0.2">
      <c r="C12318" s="293"/>
      <c r="D12318" s="280"/>
      <c r="E12318" s="280"/>
      <c r="F12318" s="280"/>
      <c r="G12318" s="293"/>
    </row>
    <row r="12319" spans="3:7" x14ac:dyDescent="0.2">
      <c r="C12319" s="293"/>
      <c r="D12319" s="280"/>
      <c r="E12319" s="280"/>
      <c r="F12319" s="280"/>
      <c r="G12319" s="293"/>
    </row>
    <row r="12320" spans="3:7" x14ac:dyDescent="0.2">
      <c r="C12320" s="293"/>
      <c r="D12320" s="280"/>
      <c r="E12320" s="280"/>
      <c r="F12320" s="280"/>
      <c r="G12320" s="293"/>
    </row>
    <row r="12321" spans="3:7" x14ac:dyDescent="0.2">
      <c r="C12321" s="293"/>
      <c r="D12321" s="280"/>
      <c r="E12321" s="280"/>
      <c r="F12321" s="280"/>
      <c r="G12321" s="293"/>
    </row>
    <row r="12322" spans="3:7" x14ac:dyDescent="0.2">
      <c r="C12322" s="293"/>
      <c r="D12322" s="280"/>
      <c r="E12322" s="280"/>
      <c r="F12322" s="280"/>
      <c r="G12322" s="293"/>
    </row>
    <row r="12323" spans="3:7" x14ac:dyDescent="0.2">
      <c r="C12323" s="293"/>
      <c r="D12323" s="280"/>
      <c r="E12323" s="280"/>
      <c r="F12323" s="280"/>
      <c r="G12323" s="293"/>
    </row>
    <row r="12324" spans="3:7" x14ac:dyDescent="0.2">
      <c r="C12324" s="293"/>
      <c r="D12324" s="280"/>
      <c r="E12324" s="280"/>
      <c r="F12324" s="280"/>
      <c r="G12324" s="293"/>
    </row>
    <row r="12325" spans="3:7" x14ac:dyDescent="0.2">
      <c r="C12325" s="293"/>
      <c r="D12325" s="280"/>
      <c r="E12325" s="280"/>
      <c r="F12325" s="280"/>
      <c r="G12325" s="293"/>
    </row>
    <row r="12326" spans="3:7" x14ac:dyDescent="0.2">
      <c r="C12326" s="293"/>
      <c r="D12326" s="280"/>
      <c r="E12326" s="280"/>
      <c r="F12326" s="280"/>
      <c r="G12326" s="293"/>
    </row>
    <row r="12327" spans="3:7" x14ac:dyDescent="0.2">
      <c r="C12327" s="293"/>
      <c r="D12327" s="280"/>
      <c r="E12327" s="280"/>
      <c r="F12327" s="280"/>
      <c r="G12327" s="293"/>
    </row>
    <row r="12328" spans="3:7" x14ac:dyDescent="0.2">
      <c r="C12328" s="293"/>
      <c r="D12328" s="280"/>
      <c r="E12328" s="280"/>
      <c r="F12328" s="280"/>
      <c r="G12328" s="293"/>
    </row>
    <row r="12329" spans="3:7" x14ac:dyDescent="0.2">
      <c r="C12329" s="293"/>
      <c r="D12329" s="280"/>
      <c r="E12329" s="280"/>
      <c r="F12329" s="280"/>
      <c r="G12329" s="293"/>
    </row>
    <row r="12330" spans="3:7" x14ac:dyDescent="0.2">
      <c r="C12330" s="293"/>
      <c r="D12330" s="280"/>
      <c r="E12330" s="280"/>
      <c r="F12330" s="280"/>
      <c r="G12330" s="293"/>
    </row>
    <row r="12331" spans="3:7" x14ac:dyDescent="0.2">
      <c r="C12331" s="293"/>
      <c r="D12331" s="280"/>
      <c r="E12331" s="280"/>
      <c r="F12331" s="280"/>
      <c r="G12331" s="293"/>
    </row>
    <row r="12332" spans="3:7" x14ac:dyDescent="0.2">
      <c r="C12332" s="293"/>
      <c r="D12332" s="280"/>
      <c r="E12332" s="280"/>
      <c r="F12332" s="280"/>
      <c r="G12332" s="293"/>
    </row>
    <row r="12333" spans="3:7" x14ac:dyDescent="0.2">
      <c r="C12333" s="293"/>
      <c r="D12333" s="280"/>
      <c r="E12333" s="280"/>
      <c r="F12333" s="280"/>
      <c r="G12333" s="293"/>
    </row>
    <row r="12334" spans="3:7" x14ac:dyDescent="0.2">
      <c r="C12334" s="293"/>
      <c r="D12334" s="280"/>
      <c r="E12334" s="280"/>
      <c r="F12334" s="280"/>
      <c r="G12334" s="293"/>
    </row>
    <row r="12335" spans="3:7" x14ac:dyDescent="0.2">
      <c r="C12335" s="293"/>
      <c r="D12335" s="280"/>
      <c r="E12335" s="280"/>
      <c r="F12335" s="280"/>
      <c r="G12335" s="293"/>
    </row>
    <row r="12336" spans="3:7" x14ac:dyDescent="0.2">
      <c r="C12336" s="293"/>
      <c r="D12336" s="280"/>
      <c r="E12336" s="280"/>
      <c r="F12336" s="280"/>
      <c r="G12336" s="293"/>
    </row>
    <row r="12337" spans="3:7" x14ac:dyDescent="0.2">
      <c r="C12337" s="293"/>
      <c r="D12337" s="280"/>
      <c r="E12337" s="280"/>
      <c r="F12337" s="280"/>
      <c r="G12337" s="293"/>
    </row>
    <row r="12338" spans="3:7" x14ac:dyDescent="0.2">
      <c r="C12338" s="293"/>
      <c r="D12338" s="280"/>
      <c r="E12338" s="280"/>
      <c r="F12338" s="280"/>
      <c r="G12338" s="293"/>
    </row>
    <row r="12339" spans="3:7" x14ac:dyDescent="0.2">
      <c r="C12339" s="293"/>
      <c r="D12339" s="280"/>
      <c r="E12339" s="280"/>
      <c r="F12339" s="280"/>
      <c r="G12339" s="293"/>
    </row>
    <row r="12340" spans="3:7" x14ac:dyDescent="0.2">
      <c r="C12340" s="293"/>
      <c r="D12340" s="280"/>
      <c r="E12340" s="280"/>
      <c r="F12340" s="280"/>
      <c r="G12340" s="293"/>
    </row>
    <row r="12341" spans="3:7" x14ac:dyDescent="0.2">
      <c r="C12341" s="293"/>
      <c r="D12341" s="280"/>
      <c r="E12341" s="280"/>
      <c r="F12341" s="280"/>
      <c r="G12341" s="293"/>
    </row>
    <row r="12342" spans="3:7" x14ac:dyDescent="0.2">
      <c r="C12342" s="293"/>
      <c r="D12342" s="280"/>
      <c r="E12342" s="280"/>
      <c r="F12342" s="280"/>
      <c r="G12342" s="293"/>
    </row>
    <row r="12343" spans="3:7" x14ac:dyDescent="0.2">
      <c r="C12343" s="293"/>
      <c r="D12343" s="280"/>
      <c r="E12343" s="280"/>
      <c r="F12343" s="280"/>
      <c r="G12343" s="293"/>
    </row>
    <row r="12344" spans="3:7" x14ac:dyDescent="0.2">
      <c r="C12344" s="293"/>
      <c r="D12344" s="280"/>
      <c r="E12344" s="280"/>
      <c r="F12344" s="280"/>
      <c r="G12344" s="293"/>
    </row>
    <row r="12345" spans="3:7" x14ac:dyDescent="0.2">
      <c r="C12345" s="293"/>
      <c r="D12345" s="280"/>
      <c r="E12345" s="280"/>
      <c r="F12345" s="280"/>
      <c r="G12345" s="293"/>
    </row>
    <row r="12346" spans="3:7" x14ac:dyDescent="0.2">
      <c r="C12346" s="293"/>
      <c r="D12346" s="280"/>
      <c r="E12346" s="280"/>
      <c r="F12346" s="280"/>
      <c r="G12346" s="293"/>
    </row>
    <row r="12347" spans="3:7" x14ac:dyDescent="0.2">
      <c r="C12347" s="293"/>
      <c r="D12347" s="280"/>
      <c r="E12347" s="280"/>
      <c r="F12347" s="280"/>
      <c r="G12347" s="293"/>
    </row>
    <row r="12348" spans="3:7" x14ac:dyDescent="0.2">
      <c r="C12348" s="293"/>
      <c r="D12348" s="280"/>
      <c r="E12348" s="280"/>
      <c r="F12348" s="280"/>
      <c r="G12348" s="293"/>
    </row>
    <row r="12349" spans="3:7" x14ac:dyDescent="0.2">
      <c r="C12349" s="293"/>
      <c r="D12349" s="280"/>
      <c r="E12349" s="280"/>
      <c r="F12349" s="280"/>
      <c r="G12349" s="293"/>
    </row>
    <row r="12350" spans="3:7" x14ac:dyDescent="0.2">
      <c r="C12350" s="293"/>
      <c r="D12350" s="280"/>
      <c r="E12350" s="280"/>
      <c r="F12350" s="280"/>
      <c r="G12350" s="293"/>
    </row>
    <row r="12351" spans="3:7" x14ac:dyDescent="0.2">
      <c r="C12351" s="293"/>
      <c r="D12351" s="280"/>
      <c r="E12351" s="280"/>
      <c r="F12351" s="280"/>
      <c r="G12351" s="293"/>
    </row>
    <row r="12352" spans="3:7" x14ac:dyDescent="0.2">
      <c r="C12352" s="293"/>
      <c r="D12352" s="280"/>
      <c r="E12352" s="280"/>
      <c r="F12352" s="280"/>
      <c r="G12352" s="293"/>
    </row>
    <row r="12353" spans="3:7" x14ac:dyDescent="0.2">
      <c r="C12353" s="293"/>
      <c r="D12353" s="280"/>
      <c r="E12353" s="280"/>
      <c r="F12353" s="280"/>
      <c r="G12353" s="293"/>
    </row>
    <row r="12354" spans="3:7" x14ac:dyDescent="0.2">
      <c r="C12354" s="293"/>
      <c r="D12354" s="280"/>
      <c r="E12354" s="280"/>
      <c r="F12354" s="280"/>
      <c r="G12354" s="293"/>
    </row>
    <row r="12355" spans="3:7" x14ac:dyDescent="0.2">
      <c r="C12355" s="293"/>
      <c r="D12355" s="280"/>
      <c r="E12355" s="280"/>
      <c r="F12355" s="280"/>
      <c r="G12355" s="293"/>
    </row>
    <row r="12356" spans="3:7" x14ac:dyDescent="0.2">
      <c r="C12356" s="293"/>
      <c r="D12356" s="280"/>
      <c r="E12356" s="280"/>
      <c r="F12356" s="280"/>
      <c r="G12356" s="293"/>
    </row>
    <row r="12357" spans="3:7" x14ac:dyDescent="0.2">
      <c r="C12357" s="293"/>
      <c r="D12357" s="280"/>
      <c r="E12357" s="280"/>
      <c r="F12357" s="280"/>
      <c r="G12357" s="293"/>
    </row>
    <row r="12358" spans="3:7" x14ac:dyDescent="0.2">
      <c r="C12358" s="293"/>
      <c r="D12358" s="280"/>
      <c r="E12358" s="280"/>
      <c r="F12358" s="280"/>
      <c r="G12358" s="293"/>
    </row>
    <row r="12359" spans="3:7" x14ac:dyDescent="0.2">
      <c r="C12359" s="293"/>
      <c r="D12359" s="280"/>
      <c r="E12359" s="280"/>
      <c r="F12359" s="280"/>
      <c r="G12359" s="293"/>
    </row>
    <row r="12360" spans="3:7" x14ac:dyDescent="0.2">
      <c r="C12360" s="293"/>
      <c r="D12360" s="280"/>
      <c r="E12360" s="280"/>
      <c r="F12360" s="280"/>
      <c r="G12360" s="293"/>
    </row>
    <row r="12361" spans="3:7" x14ac:dyDescent="0.2">
      <c r="C12361" s="293"/>
      <c r="D12361" s="280"/>
      <c r="E12361" s="280"/>
      <c r="F12361" s="280"/>
      <c r="G12361" s="293"/>
    </row>
    <row r="12362" spans="3:7" x14ac:dyDescent="0.2">
      <c r="C12362" s="293"/>
      <c r="D12362" s="280"/>
      <c r="E12362" s="280"/>
      <c r="F12362" s="280"/>
      <c r="G12362" s="293"/>
    </row>
    <row r="12363" spans="3:7" x14ac:dyDescent="0.2">
      <c r="C12363" s="293"/>
      <c r="D12363" s="280"/>
      <c r="E12363" s="280"/>
      <c r="F12363" s="280"/>
      <c r="G12363" s="293"/>
    </row>
    <row r="12364" spans="3:7" x14ac:dyDescent="0.2">
      <c r="C12364" s="293"/>
      <c r="D12364" s="280"/>
      <c r="E12364" s="280"/>
      <c r="F12364" s="280"/>
      <c r="G12364" s="293"/>
    </row>
    <row r="12365" spans="3:7" x14ac:dyDescent="0.2">
      <c r="C12365" s="293"/>
      <c r="D12365" s="280"/>
      <c r="E12365" s="280"/>
      <c r="F12365" s="280"/>
      <c r="G12365" s="293"/>
    </row>
    <row r="12366" spans="3:7" x14ac:dyDescent="0.2">
      <c r="C12366" s="293"/>
      <c r="D12366" s="280"/>
      <c r="E12366" s="280"/>
      <c r="F12366" s="280"/>
      <c r="G12366" s="293"/>
    </row>
    <row r="12367" spans="3:7" x14ac:dyDescent="0.2">
      <c r="C12367" s="293"/>
      <c r="D12367" s="280"/>
      <c r="E12367" s="280"/>
      <c r="F12367" s="280"/>
      <c r="G12367" s="293"/>
    </row>
    <row r="12368" spans="3:7" x14ac:dyDescent="0.2">
      <c r="C12368" s="293"/>
      <c r="D12368" s="280"/>
      <c r="E12368" s="280"/>
      <c r="F12368" s="280"/>
      <c r="G12368" s="293"/>
    </row>
    <row r="12369" spans="3:7" x14ac:dyDescent="0.2">
      <c r="C12369" s="293"/>
      <c r="D12369" s="280"/>
      <c r="E12369" s="280"/>
      <c r="F12369" s="280"/>
      <c r="G12369" s="293"/>
    </row>
    <row r="12370" spans="3:7" x14ac:dyDescent="0.2">
      <c r="C12370" s="293"/>
      <c r="D12370" s="280"/>
      <c r="E12370" s="280"/>
      <c r="F12370" s="280"/>
      <c r="G12370" s="293"/>
    </row>
    <row r="12371" spans="3:7" x14ac:dyDescent="0.2">
      <c r="C12371" s="293"/>
      <c r="D12371" s="280"/>
      <c r="E12371" s="280"/>
      <c r="F12371" s="280"/>
      <c r="G12371" s="293"/>
    </row>
    <row r="12372" spans="3:7" x14ac:dyDescent="0.2">
      <c r="C12372" s="293"/>
      <c r="D12372" s="280"/>
      <c r="E12372" s="280"/>
      <c r="F12372" s="280"/>
      <c r="G12372" s="293"/>
    </row>
    <row r="12373" spans="3:7" x14ac:dyDescent="0.2">
      <c r="C12373" s="293"/>
      <c r="D12373" s="280"/>
      <c r="E12373" s="280"/>
      <c r="F12373" s="280"/>
      <c r="G12373" s="293"/>
    </row>
    <row r="12374" spans="3:7" x14ac:dyDescent="0.2">
      <c r="C12374" s="293"/>
      <c r="D12374" s="280"/>
      <c r="E12374" s="280"/>
      <c r="F12374" s="280"/>
      <c r="G12374" s="293"/>
    </row>
    <row r="12375" spans="3:7" x14ac:dyDescent="0.2">
      <c r="C12375" s="293"/>
      <c r="D12375" s="280"/>
      <c r="E12375" s="280"/>
      <c r="F12375" s="280"/>
      <c r="G12375" s="293"/>
    </row>
    <row r="12376" spans="3:7" x14ac:dyDescent="0.2">
      <c r="C12376" s="293"/>
      <c r="D12376" s="280"/>
      <c r="E12376" s="280"/>
      <c r="F12376" s="280"/>
      <c r="G12376" s="293"/>
    </row>
    <row r="12377" spans="3:7" x14ac:dyDescent="0.2">
      <c r="C12377" s="293"/>
      <c r="D12377" s="280"/>
      <c r="E12377" s="280"/>
      <c r="F12377" s="280"/>
      <c r="G12377" s="293"/>
    </row>
    <row r="12378" spans="3:7" x14ac:dyDescent="0.2">
      <c r="C12378" s="293"/>
      <c r="D12378" s="280"/>
      <c r="E12378" s="280"/>
      <c r="F12378" s="280"/>
      <c r="G12378" s="293"/>
    </row>
    <row r="12379" spans="3:7" x14ac:dyDescent="0.2">
      <c r="C12379" s="293"/>
      <c r="D12379" s="280"/>
      <c r="E12379" s="280"/>
      <c r="F12379" s="280"/>
      <c r="G12379" s="293"/>
    </row>
    <row r="12380" spans="3:7" x14ac:dyDescent="0.2">
      <c r="C12380" s="293"/>
      <c r="D12380" s="280"/>
      <c r="E12380" s="280"/>
      <c r="F12380" s="280"/>
      <c r="G12380" s="293"/>
    </row>
    <row r="12381" spans="3:7" x14ac:dyDescent="0.2">
      <c r="C12381" s="293"/>
      <c r="D12381" s="280"/>
      <c r="E12381" s="280"/>
      <c r="F12381" s="280"/>
      <c r="G12381" s="293"/>
    </row>
    <row r="12382" spans="3:7" x14ac:dyDescent="0.2">
      <c r="C12382" s="293"/>
      <c r="D12382" s="280"/>
      <c r="E12382" s="280"/>
      <c r="F12382" s="280"/>
      <c r="G12382" s="293"/>
    </row>
    <row r="12383" spans="3:7" x14ac:dyDescent="0.2">
      <c r="C12383" s="293"/>
      <c r="D12383" s="280"/>
      <c r="E12383" s="280"/>
      <c r="F12383" s="280"/>
      <c r="G12383" s="293"/>
    </row>
    <row r="12384" spans="3:7" x14ac:dyDescent="0.2">
      <c r="C12384" s="293"/>
      <c r="D12384" s="280"/>
      <c r="E12384" s="280"/>
      <c r="F12384" s="280"/>
      <c r="G12384" s="293"/>
    </row>
    <row r="12385" spans="3:7" x14ac:dyDescent="0.2">
      <c r="C12385" s="293"/>
      <c r="D12385" s="280"/>
      <c r="E12385" s="280"/>
      <c r="F12385" s="280"/>
      <c r="G12385" s="293"/>
    </row>
    <row r="12386" spans="3:7" x14ac:dyDescent="0.2">
      <c r="C12386" s="293"/>
      <c r="D12386" s="280"/>
      <c r="E12386" s="280"/>
      <c r="F12386" s="280"/>
      <c r="G12386" s="293"/>
    </row>
    <row r="12387" spans="3:7" x14ac:dyDescent="0.2">
      <c r="C12387" s="293"/>
      <c r="D12387" s="280"/>
      <c r="E12387" s="280"/>
      <c r="F12387" s="280"/>
      <c r="G12387" s="293"/>
    </row>
    <row r="12388" spans="3:7" x14ac:dyDescent="0.2">
      <c r="C12388" s="293"/>
      <c r="D12388" s="280"/>
      <c r="E12388" s="280"/>
      <c r="F12388" s="280"/>
      <c r="G12388" s="293"/>
    </row>
    <row r="12389" spans="3:7" x14ac:dyDescent="0.2">
      <c r="C12389" s="293"/>
      <c r="D12389" s="280"/>
      <c r="E12389" s="280"/>
      <c r="F12389" s="280"/>
      <c r="G12389" s="293"/>
    </row>
    <row r="12390" spans="3:7" x14ac:dyDescent="0.2">
      <c r="C12390" s="293"/>
      <c r="D12390" s="280"/>
      <c r="E12390" s="280"/>
      <c r="F12390" s="280"/>
      <c r="G12390" s="293"/>
    </row>
    <row r="12391" spans="3:7" x14ac:dyDescent="0.2">
      <c r="C12391" s="293"/>
      <c r="D12391" s="280"/>
      <c r="E12391" s="280"/>
      <c r="F12391" s="280"/>
      <c r="G12391" s="293"/>
    </row>
    <row r="12392" spans="3:7" x14ac:dyDescent="0.2">
      <c r="C12392" s="293"/>
      <c r="D12392" s="280"/>
      <c r="E12392" s="280"/>
      <c r="F12392" s="280"/>
      <c r="G12392" s="293"/>
    </row>
    <row r="12393" spans="3:7" x14ac:dyDescent="0.2">
      <c r="C12393" s="293"/>
      <c r="D12393" s="280"/>
      <c r="E12393" s="280"/>
      <c r="F12393" s="280"/>
      <c r="G12393" s="293"/>
    </row>
    <row r="12394" spans="3:7" x14ac:dyDescent="0.2">
      <c r="C12394" s="293"/>
      <c r="D12394" s="280"/>
      <c r="E12394" s="280"/>
      <c r="F12394" s="280"/>
      <c r="G12394" s="293"/>
    </row>
    <row r="12395" spans="3:7" x14ac:dyDescent="0.2">
      <c r="C12395" s="293"/>
      <c r="D12395" s="280"/>
      <c r="E12395" s="280"/>
      <c r="F12395" s="280"/>
      <c r="G12395" s="293"/>
    </row>
    <row r="12396" spans="3:7" x14ac:dyDescent="0.2">
      <c r="C12396" s="293"/>
      <c r="D12396" s="280"/>
      <c r="E12396" s="280"/>
      <c r="F12396" s="280"/>
      <c r="G12396" s="293"/>
    </row>
    <row r="12397" spans="3:7" x14ac:dyDescent="0.2">
      <c r="C12397" s="293"/>
      <c r="D12397" s="280"/>
      <c r="E12397" s="280"/>
      <c r="F12397" s="280"/>
      <c r="G12397" s="293"/>
    </row>
    <row r="12398" spans="3:7" x14ac:dyDescent="0.2">
      <c r="C12398" s="293"/>
      <c r="D12398" s="280"/>
      <c r="E12398" s="280"/>
      <c r="F12398" s="280"/>
      <c r="G12398" s="293"/>
    </row>
    <row r="12399" spans="3:7" x14ac:dyDescent="0.2">
      <c r="C12399" s="293"/>
      <c r="D12399" s="280"/>
      <c r="E12399" s="280"/>
      <c r="F12399" s="280"/>
      <c r="G12399" s="293"/>
    </row>
    <row r="12400" spans="3:7" x14ac:dyDescent="0.2">
      <c r="C12400" s="293"/>
      <c r="D12400" s="280"/>
      <c r="E12400" s="280"/>
      <c r="F12400" s="280"/>
      <c r="G12400" s="293"/>
    </row>
    <row r="12401" spans="3:7" x14ac:dyDescent="0.2">
      <c r="C12401" s="293"/>
      <c r="D12401" s="280"/>
      <c r="E12401" s="280"/>
      <c r="F12401" s="280"/>
      <c r="G12401" s="293"/>
    </row>
    <row r="12402" spans="3:7" x14ac:dyDescent="0.2">
      <c r="C12402" s="293"/>
      <c r="D12402" s="280"/>
      <c r="E12402" s="280"/>
      <c r="F12402" s="280"/>
      <c r="G12402" s="293"/>
    </row>
    <row r="12403" spans="3:7" x14ac:dyDescent="0.2">
      <c r="C12403" s="293"/>
      <c r="D12403" s="280"/>
      <c r="E12403" s="280"/>
      <c r="F12403" s="280"/>
      <c r="G12403" s="293"/>
    </row>
    <row r="12404" spans="3:7" x14ac:dyDescent="0.2">
      <c r="C12404" s="293"/>
      <c r="D12404" s="280"/>
      <c r="E12404" s="280"/>
      <c r="F12404" s="280"/>
      <c r="G12404" s="293"/>
    </row>
    <row r="12405" spans="3:7" x14ac:dyDescent="0.2">
      <c r="C12405" s="293"/>
      <c r="D12405" s="280"/>
      <c r="E12405" s="280"/>
      <c r="F12405" s="280"/>
      <c r="G12405" s="293"/>
    </row>
    <row r="12406" spans="3:7" x14ac:dyDescent="0.2">
      <c r="C12406" s="293"/>
      <c r="D12406" s="280"/>
      <c r="E12406" s="280"/>
      <c r="F12406" s="280"/>
      <c r="G12406" s="293"/>
    </row>
    <row r="12407" spans="3:7" x14ac:dyDescent="0.2">
      <c r="C12407" s="293"/>
      <c r="D12407" s="280"/>
      <c r="E12407" s="280"/>
      <c r="F12407" s="280"/>
      <c r="G12407" s="293"/>
    </row>
    <row r="12408" spans="3:7" x14ac:dyDescent="0.2">
      <c r="C12408" s="293"/>
      <c r="D12408" s="280"/>
      <c r="E12408" s="280"/>
      <c r="F12408" s="280"/>
      <c r="G12408" s="293"/>
    </row>
    <row r="12409" spans="3:7" x14ac:dyDescent="0.2">
      <c r="C12409" s="293"/>
      <c r="D12409" s="280"/>
      <c r="E12409" s="280"/>
      <c r="F12409" s="280"/>
      <c r="G12409" s="293"/>
    </row>
    <row r="12410" spans="3:7" x14ac:dyDescent="0.2">
      <c r="C12410" s="293"/>
      <c r="D12410" s="280"/>
      <c r="E12410" s="280"/>
      <c r="F12410" s="280"/>
      <c r="G12410" s="293"/>
    </row>
    <row r="12411" spans="3:7" x14ac:dyDescent="0.2">
      <c r="C12411" s="293"/>
      <c r="D12411" s="280"/>
      <c r="E12411" s="280"/>
      <c r="F12411" s="280"/>
      <c r="G12411" s="293"/>
    </row>
    <row r="12412" spans="3:7" x14ac:dyDescent="0.2">
      <c r="C12412" s="293"/>
      <c r="D12412" s="280"/>
      <c r="E12412" s="280"/>
      <c r="F12412" s="280"/>
      <c r="G12412" s="293"/>
    </row>
    <row r="12413" spans="3:7" x14ac:dyDescent="0.2">
      <c r="C12413" s="293"/>
      <c r="D12413" s="280"/>
      <c r="E12413" s="280"/>
      <c r="F12413" s="280"/>
      <c r="G12413" s="293"/>
    </row>
    <row r="12414" spans="3:7" x14ac:dyDescent="0.2">
      <c r="C12414" s="293"/>
      <c r="D12414" s="280"/>
      <c r="E12414" s="280"/>
      <c r="F12414" s="280"/>
      <c r="G12414" s="293"/>
    </row>
    <row r="12415" spans="3:7" x14ac:dyDescent="0.2">
      <c r="C12415" s="293"/>
      <c r="D12415" s="280"/>
      <c r="E12415" s="280"/>
      <c r="F12415" s="280"/>
      <c r="G12415" s="293"/>
    </row>
    <row r="12416" spans="3:7" x14ac:dyDescent="0.2">
      <c r="C12416" s="293"/>
      <c r="D12416" s="280"/>
      <c r="E12416" s="280"/>
      <c r="F12416" s="280"/>
      <c r="G12416" s="293"/>
    </row>
    <row r="12417" spans="3:7" x14ac:dyDescent="0.2">
      <c r="C12417" s="293"/>
      <c r="D12417" s="280"/>
      <c r="E12417" s="280"/>
      <c r="F12417" s="280"/>
      <c r="G12417" s="293"/>
    </row>
    <row r="12418" spans="3:7" x14ac:dyDescent="0.2">
      <c r="C12418" s="293"/>
      <c r="D12418" s="280"/>
      <c r="E12418" s="280"/>
      <c r="F12418" s="280"/>
      <c r="G12418" s="293"/>
    </row>
    <row r="12419" spans="3:7" x14ac:dyDescent="0.2">
      <c r="C12419" s="293"/>
      <c r="D12419" s="280"/>
      <c r="E12419" s="280"/>
      <c r="F12419" s="280"/>
      <c r="G12419" s="293"/>
    </row>
    <row r="12420" spans="3:7" x14ac:dyDescent="0.2">
      <c r="C12420" s="293"/>
      <c r="D12420" s="280"/>
      <c r="E12420" s="280"/>
      <c r="F12420" s="280"/>
      <c r="G12420" s="293"/>
    </row>
    <row r="12421" spans="3:7" x14ac:dyDescent="0.2">
      <c r="C12421" s="293"/>
      <c r="D12421" s="280"/>
      <c r="E12421" s="280"/>
      <c r="F12421" s="280"/>
      <c r="G12421" s="293"/>
    </row>
    <row r="12422" spans="3:7" x14ac:dyDescent="0.2">
      <c r="C12422" s="293"/>
      <c r="D12422" s="280"/>
      <c r="E12422" s="280"/>
      <c r="F12422" s="280"/>
      <c r="G12422" s="293"/>
    </row>
    <row r="12423" spans="3:7" x14ac:dyDescent="0.2">
      <c r="C12423" s="293"/>
      <c r="D12423" s="280"/>
      <c r="E12423" s="280"/>
      <c r="F12423" s="280"/>
      <c r="G12423" s="293"/>
    </row>
    <row r="12424" spans="3:7" x14ac:dyDescent="0.2">
      <c r="C12424" s="293"/>
      <c r="D12424" s="280"/>
      <c r="E12424" s="280"/>
      <c r="F12424" s="280"/>
      <c r="G12424" s="293"/>
    </row>
    <row r="12425" spans="3:7" x14ac:dyDescent="0.2">
      <c r="C12425" s="293"/>
      <c r="D12425" s="280"/>
      <c r="E12425" s="280"/>
      <c r="F12425" s="280"/>
      <c r="G12425" s="293"/>
    </row>
    <row r="12426" spans="3:7" x14ac:dyDescent="0.2">
      <c r="C12426" s="293"/>
      <c r="D12426" s="280"/>
      <c r="E12426" s="280"/>
      <c r="F12426" s="280"/>
      <c r="G12426" s="293"/>
    </row>
    <row r="12427" spans="3:7" x14ac:dyDescent="0.2">
      <c r="C12427" s="293"/>
      <c r="D12427" s="280"/>
      <c r="E12427" s="280"/>
      <c r="F12427" s="280"/>
      <c r="G12427" s="293"/>
    </row>
    <row r="12428" spans="3:7" x14ac:dyDescent="0.2">
      <c r="C12428" s="293"/>
      <c r="D12428" s="280"/>
      <c r="E12428" s="280"/>
      <c r="F12428" s="280"/>
      <c r="G12428" s="293"/>
    </row>
    <row r="12429" spans="3:7" x14ac:dyDescent="0.2">
      <c r="C12429" s="293"/>
      <c r="D12429" s="280"/>
      <c r="E12429" s="280"/>
      <c r="F12429" s="280"/>
      <c r="G12429" s="293"/>
    </row>
    <row r="12430" spans="3:7" x14ac:dyDescent="0.2">
      <c r="C12430" s="293"/>
      <c r="D12430" s="280"/>
      <c r="E12430" s="280"/>
      <c r="F12430" s="280"/>
      <c r="G12430" s="293"/>
    </row>
    <row r="12431" spans="3:7" x14ac:dyDescent="0.2">
      <c r="C12431" s="293"/>
      <c r="D12431" s="280"/>
      <c r="E12431" s="280"/>
      <c r="F12431" s="280"/>
      <c r="G12431" s="293"/>
    </row>
    <row r="12432" spans="3:7" x14ac:dyDescent="0.2">
      <c r="C12432" s="293"/>
      <c r="D12432" s="280"/>
      <c r="E12432" s="280"/>
      <c r="F12432" s="280"/>
      <c r="G12432" s="293"/>
    </row>
    <row r="12433" spans="3:7" x14ac:dyDescent="0.2">
      <c r="C12433" s="293"/>
      <c r="D12433" s="280"/>
      <c r="E12433" s="280"/>
      <c r="F12433" s="280"/>
      <c r="G12433" s="293"/>
    </row>
    <row r="12434" spans="3:7" x14ac:dyDescent="0.2">
      <c r="C12434" s="293"/>
      <c r="D12434" s="280"/>
      <c r="E12434" s="280"/>
      <c r="F12434" s="280"/>
      <c r="G12434" s="293"/>
    </row>
    <row r="12435" spans="3:7" x14ac:dyDescent="0.2">
      <c r="C12435" s="293"/>
      <c r="D12435" s="280"/>
      <c r="E12435" s="280"/>
      <c r="F12435" s="280"/>
      <c r="G12435" s="293"/>
    </row>
    <row r="12436" spans="3:7" x14ac:dyDescent="0.2">
      <c r="C12436" s="293"/>
      <c r="D12436" s="280"/>
      <c r="E12436" s="280"/>
      <c r="F12436" s="280"/>
      <c r="G12436" s="293"/>
    </row>
    <row r="12437" spans="3:7" x14ac:dyDescent="0.2">
      <c r="C12437" s="293"/>
      <c r="D12437" s="280"/>
      <c r="E12437" s="280"/>
      <c r="F12437" s="280"/>
      <c r="G12437" s="293"/>
    </row>
    <row r="12438" spans="3:7" x14ac:dyDescent="0.2">
      <c r="C12438" s="293"/>
      <c r="D12438" s="280"/>
      <c r="E12438" s="280"/>
      <c r="F12438" s="280"/>
      <c r="G12438" s="293"/>
    </row>
    <row r="12439" spans="3:7" x14ac:dyDescent="0.2">
      <c r="C12439" s="293"/>
      <c r="D12439" s="280"/>
      <c r="E12439" s="280"/>
      <c r="F12439" s="280"/>
      <c r="G12439" s="293"/>
    </row>
    <row r="12440" spans="3:7" x14ac:dyDescent="0.2">
      <c r="C12440" s="293"/>
      <c r="D12440" s="280"/>
      <c r="E12440" s="280"/>
      <c r="F12440" s="280"/>
      <c r="G12440" s="293"/>
    </row>
    <row r="12441" spans="3:7" x14ac:dyDescent="0.2">
      <c r="C12441" s="293"/>
      <c r="D12441" s="280"/>
      <c r="E12441" s="280"/>
      <c r="F12441" s="280"/>
      <c r="G12441" s="293"/>
    </row>
    <row r="12442" spans="3:7" x14ac:dyDescent="0.2">
      <c r="C12442" s="293"/>
      <c r="D12442" s="280"/>
      <c r="E12442" s="280"/>
      <c r="F12442" s="280"/>
      <c r="G12442" s="293"/>
    </row>
    <row r="12443" spans="3:7" x14ac:dyDescent="0.2">
      <c r="C12443" s="293"/>
      <c r="D12443" s="280"/>
      <c r="E12443" s="280"/>
      <c r="F12443" s="280"/>
      <c r="G12443" s="293"/>
    </row>
    <row r="12444" spans="3:7" x14ac:dyDescent="0.2">
      <c r="C12444" s="293"/>
      <c r="D12444" s="280"/>
      <c r="E12444" s="280"/>
      <c r="F12444" s="280"/>
      <c r="G12444" s="293"/>
    </row>
    <row r="12445" spans="3:7" x14ac:dyDescent="0.2">
      <c r="C12445" s="293"/>
      <c r="D12445" s="280"/>
      <c r="E12445" s="280"/>
      <c r="F12445" s="280"/>
      <c r="G12445" s="293"/>
    </row>
    <row r="12446" spans="3:7" x14ac:dyDescent="0.2">
      <c r="C12446" s="293"/>
      <c r="D12446" s="280"/>
      <c r="E12446" s="280"/>
      <c r="F12446" s="280"/>
      <c r="G12446" s="293"/>
    </row>
    <row r="12447" spans="3:7" x14ac:dyDescent="0.2">
      <c r="C12447" s="293"/>
      <c r="D12447" s="280"/>
      <c r="E12447" s="280"/>
      <c r="F12447" s="280"/>
      <c r="G12447" s="293"/>
    </row>
    <row r="12448" spans="3:7" x14ac:dyDescent="0.2">
      <c r="C12448" s="293"/>
      <c r="D12448" s="280"/>
      <c r="E12448" s="280"/>
      <c r="F12448" s="280"/>
      <c r="G12448" s="293"/>
    </row>
    <row r="12449" spans="3:7" x14ac:dyDescent="0.2">
      <c r="C12449" s="293"/>
      <c r="D12449" s="280"/>
      <c r="E12449" s="280"/>
      <c r="F12449" s="280"/>
      <c r="G12449" s="293"/>
    </row>
    <row r="12450" spans="3:7" x14ac:dyDescent="0.2">
      <c r="C12450" s="293"/>
      <c r="D12450" s="280"/>
      <c r="E12450" s="280"/>
      <c r="F12450" s="280"/>
      <c r="G12450" s="293"/>
    </row>
    <row r="12451" spans="3:7" x14ac:dyDescent="0.2">
      <c r="C12451" s="293"/>
      <c r="D12451" s="280"/>
      <c r="E12451" s="280"/>
      <c r="F12451" s="280"/>
      <c r="G12451" s="293"/>
    </row>
    <row r="12452" spans="3:7" x14ac:dyDescent="0.2">
      <c r="C12452" s="293"/>
      <c r="D12452" s="280"/>
      <c r="E12452" s="280"/>
      <c r="F12452" s="280"/>
      <c r="G12452" s="293"/>
    </row>
    <row r="12453" spans="3:7" x14ac:dyDescent="0.2">
      <c r="C12453" s="293"/>
      <c r="D12453" s="280"/>
      <c r="E12453" s="280"/>
      <c r="F12453" s="280"/>
      <c r="G12453" s="293"/>
    </row>
    <row r="12454" spans="3:7" x14ac:dyDescent="0.2">
      <c r="C12454" s="293"/>
      <c r="D12454" s="280"/>
      <c r="E12454" s="280"/>
      <c r="F12454" s="280"/>
      <c r="G12454" s="293"/>
    </row>
    <row r="12455" spans="3:7" x14ac:dyDescent="0.2">
      <c r="C12455" s="293"/>
      <c r="D12455" s="280"/>
      <c r="E12455" s="280"/>
      <c r="F12455" s="280"/>
      <c r="G12455" s="293"/>
    </row>
    <row r="12456" spans="3:7" x14ac:dyDescent="0.2">
      <c r="C12456" s="293"/>
      <c r="D12456" s="280"/>
      <c r="E12456" s="280"/>
      <c r="F12456" s="280"/>
      <c r="G12456" s="293"/>
    </row>
    <row r="12457" spans="3:7" x14ac:dyDescent="0.2">
      <c r="C12457" s="293"/>
      <c r="D12457" s="280"/>
      <c r="E12457" s="280"/>
      <c r="F12457" s="280"/>
      <c r="G12457" s="293"/>
    </row>
    <row r="12458" spans="3:7" x14ac:dyDescent="0.2">
      <c r="C12458" s="293"/>
      <c r="D12458" s="280"/>
      <c r="E12458" s="280"/>
      <c r="F12458" s="280"/>
      <c r="G12458" s="293"/>
    </row>
    <row r="12459" spans="3:7" x14ac:dyDescent="0.2">
      <c r="C12459" s="293"/>
      <c r="D12459" s="280"/>
      <c r="E12459" s="280"/>
      <c r="F12459" s="280"/>
      <c r="G12459" s="293"/>
    </row>
    <row r="12460" spans="3:7" x14ac:dyDescent="0.2">
      <c r="C12460" s="293"/>
      <c r="D12460" s="280"/>
      <c r="E12460" s="280"/>
      <c r="F12460" s="280"/>
      <c r="G12460" s="293"/>
    </row>
    <row r="12461" spans="3:7" x14ac:dyDescent="0.2">
      <c r="C12461" s="293"/>
      <c r="D12461" s="280"/>
      <c r="E12461" s="280"/>
      <c r="F12461" s="280"/>
      <c r="G12461" s="293"/>
    </row>
    <row r="12462" spans="3:7" x14ac:dyDescent="0.2">
      <c r="C12462" s="293"/>
      <c r="D12462" s="280"/>
      <c r="E12462" s="280"/>
      <c r="F12462" s="280"/>
      <c r="G12462" s="293"/>
    </row>
    <row r="12463" spans="3:7" x14ac:dyDescent="0.2">
      <c r="C12463" s="293"/>
      <c r="D12463" s="280"/>
      <c r="E12463" s="280"/>
      <c r="F12463" s="280"/>
      <c r="G12463" s="293"/>
    </row>
    <row r="12464" spans="3:7" x14ac:dyDescent="0.2">
      <c r="C12464" s="293"/>
      <c r="D12464" s="280"/>
      <c r="E12464" s="280"/>
      <c r="F12464" s="280"/>
      <c r="G12464" s="293"/>
    </row>
    <row r="12465" spans="3:7" x14ac:dyDescent="0.2">
      <c r="C12465" s="293"/>
      <c r="D12465" s="280"/>
      <c r="E12465" s="280"/>
      <c r="F12465" s="280"/>
      <c r="G12465" s="293"/>
    </row>
    <row r="12466" spans="3:7" x14ac:dyDescent="0.2">
      <c r="C12466" s="293"/>
      <c r="D12466" s="280"/>
      <c r="E12466" s="280"/>
      <c r="F12466" s="280"/>
      <c r="G12466" s="293"/>
    </row>
    <row r="12467" spans="3:7" x14ac:dyDescent="0.2">
      <c r="C12467" s="293"/>
      <c r="D12467" s="280"/>
      <c r="E12467" s="280"/>
      <c r="F12467" s="280"/>
      <c r="G12467" s="293"/>
    </row>
    <row r="12468" spans="3:7" x14ac:dyDescent="0.2">
      <c r="C12468" s="293"/>
      <c r="D12468" s="280"/>
      <c r="E12468" s="280"/>
      <c r="F12468" s="280"/>
      <c r="G12468" s="293"/>
    </row>
    <row r="12469" spans="3:7" x14ac:dyDescent="0.2">
      <c r="C12469" s="293"/>
      <c r="D12469" s="280"/>
      <c r="E12469" s="280"/>
      <c r="F12469" s="280"/>
      <c r="G12469" s="293"/>
    </row>
    <row r="12470" spans="3:7" x14ac:dyDescent="0.2">
      <c r="C12470" s="293"/>
      <c r="D12470" s="280"/>
      <c r="E12470" s="280"/>
      <c r="F12470" s="280"/>
      <c r="G12470" s="293"/>
    </row>
    <row r="12471" spans="3:7" x14ac:dyDescent="0.2">
      <c r="C12471" s="293"/>
      <c r="D12471" s="280"/>
      <c r="E12471" s="280"/>
      <c r="F12471" s="280"/>
      <c r="G12471" s="293"/>
    </row>
    <row r="12472" spans="3:7" x14ac:dyDescent="0.2">
      <c r="C12472" s="293"/>
      <c r="D12472" s="280"/>
      <c r="E12472" s="280"/>
      <c r="F12472" s="280"/>
      <c r="G12472" s="293"/>
    </row>
    <row r="12473" spans="3:7" x14ac:dyDescent="0.2">
      <c r="C12473" s="293"/>
      <c r="D12473" s="280"/>
      <c r="E12473" s="280"/>
      <c r="F12473" s="280"/>
      <c r="G12473" s="293"/>
    </row>
    <row r="12474" spans="3:7" x14ac:dyDescent="0.2">
      <c r="C12474" s="293"/>
      <c r="D12474" s="280"/>
      <c r="E12474" s="280"/>
      <c r="F12474" s="280"/>
      <c r="G12474" s="293"/>
    </row>
    <row r="12475" spans="3:7" x14ac:dyDescent="0.2">
      <c r="C12475" s="293"/>
      <c r="D12475" s="280"/>
      <c r="E12475" s="280"/>
      <c r="F12475" s="280"/>
      <c r="G12475" s="293"/>
    </row>
    <row r="12476" spans="3:7" x14ac:dyDescent="0.2">
      <c r="C12476" s="293"/>
      <c r="D12476" s="280"/>
      <c r="E12476" s="280"/>
      <c r="F12476" s="280"/>
      <c r="G12476" s="293"/>
    </row>
    <row r="12477" spans="3:7" x14ac:dyDescent="0.2">
      <c r="C12477" s="293"/>
      <c r="D12477" s="280"/>
      <c r="E12477" s="280"/>
      <c r="F12477" s="280"/>
      <c r="G12477" s="293"/>
    </row>
    <row r="12478" spans="3:7" x14ac:dyDescent="0.2">
      <c r="C12478" s="293"/>
      <c r="D12478" s="280"/>
      <c r="E12478" s="280"/>
      <c r="F12478" s="280"/>
      <c r="G12478" s="293"/>
    </row>
    <row r="12479" spans="3:7" x14ac:dyDescent="0.2">
      <c r="C12479" s="293"/>
      <c r="D12479" s="280"/>
      <c r="E12479" s="280"/>
      <c r="F12479" s="280"/>
      <c r="G12479" s="293"/>
    </row>
    <row r="12480" spans="3:7" x14ac:dyDescent="0.2">
      <c r="C12480" s="293"/>
      <c r="D12480" s="280"/>
      <c r="E12480" s="280"/>
      <c r="F12480" s="280"/>
      <c r="G12480" s="293"/>
    </row>
    <row r="12481" spans="3:7" x14ac:dyDescent="0.2">
      <c r="C12481" s="293"/>
      <c r="D12481" s="280"/>
      <c r="E12481" s="280"/>
      <c r="F12481" s="280"/>
      <c r="G12481" s="293"/>
    </row>
    <row r="12482" spans="3:7" x14ac:dyDescent="0.2">
      <c r="C12482" s="293"/>
      <c r="D12482" s="280"/>
      <c r="E12482" s="280"/>
      <c r="F12482" s="280"/>
      <c r="G12482" s="293"/>
    </row>
    <row r="12483" spans="3:7" x14ac:dyDescent="0.2">
      <c r="C12483" s="293"/>
      <c r="D12483" s="280"/>
      <c r="E12483" s="280"/>
      <c r="F12483" s="280"/>
      <c r="G12483" s="293"/>
    </row>
    <row r="12484" spans="3:7" x14ac:dyDescent="0.2">
      <c r="C12484" s="293"/>
      <c r="D12484" s="280"/>
      <c r="E12484" s="280"/>
      <c r="F12484" s="280"/>
      <c r="G12484" s="293"/>
    </row>
    <row r="12485" spans="3:7" x14ac:dyDescent="0.2">
      <c r="C12485" s="293"/>
      <c r="D12485" s="280"/>
      <c r="E12485" s="280"/>
      <c r="F12485" s="280"/>
      <c r="G12485" s="293"/>
    </row>
    <row r="12486" spans="3:7" x14ac:dyDescent="0.2">
      <c r="C12486" s="293"/>
      <c r="D12486" s="280"/>
      <c r="E12486" s="280"/>
      <c r="F12486" s="280"/>
      <c r="G12486" s="293"/>
    </row>
    <row r="12487" spans="3:7" x14ac:dyDescent="0.2">
      <c r="C12487" s="293"/>
      <c r="D12487" s="280"/>
      <c r="E12487" s="280"/>
      <c r="F12487" s="280"/>
      <c r="G12487" s="293"/>
    </row>
    <row r="12488" spans="3:7" x14ac:dyDescent="0.2">
      <c r="C12488" s="293"/>
      <c r="D12488" s="280"/>
      <c r="E12488" s="280"/>
      <c r="F12488" s="280"/>
      <c r="G12488" s="293"/>
    </row>
    <row r="12489" spans="3:7" x14ac:dyDescent="0.2">
      <c r="C12489" s="293"/>
      <c r="D12489" s="280"/>
      <c r="E12489" s="280"/>
      <c r="F12489" s="280"/>
      <c r="G12489" s="293"/>
    </row>
    <row r="12490" spans="3:7" x14ac:dyDescent="0.2">
      <c r="C12490" s="293"/>
      <c r="D12490" s="280"/>
      <c r="E12490" s="280"/>
      <c r="F12490" s="280"/>
      <c r="G12490" s="293"/>
    </row>
    <row r="12491" spans="3:7" x14ac:dyDescent="0.2">
      <c r="C12491" s="293"/>
      <c r="D12491" s="280"/>
      <c r="E12491" s="280"/>
      <c r="F12491" s="280"/>
      <c r="G12491" s="293"/>
    </row>
    <row r="12492" spans="3:7" x14ac:dyDescent="0.2">
      <c r="C12492" s="293"/>
      <c r="D12492" s="280"/>
      <c r="E12492" s="280"/>
      <c r="F12492" s="280"/>
      <c r="G12492" s="293"/>
    </row>
    <row r="12493" spans="3:7" x14ac:dyDescent="0.2">
      <c r="C12493" s="293"/>
      <c r="D12493" s="280"/>
      <c r="E12493" s="280"/>
      <c r="F12493" s="280"/>
      <c r="G12493" s="293"/>
    </row>
    <row r="12494" spans="3:7" x14ac:dyDescent="0.2">
      <c r="C12494" s="293"/>
      <c r="D12494" s="280"/>
      <c r="E12494" s="280"/>
      <c r="F12494" s="280"/>
      <c r="G12494" s="293"/>
    </row>
    <row r="12495" spans="3:7" x14ac:dyDescent="0.2">
      <c r="C12495" s="293"/>
      <c r="D12495" s="280"/>
      <c r="E12495" s="280"/>
      <c r="F12495" s="280"/>
      <c r="G12495" s="293"/>
    </row>
    <row r="12496" spans="3:7" x14ac:dyDescent="0.2">
      <c r="C12496" s="293"/>
      <c r="D12496" s="280"/>
      <c r="E12496" s="280"/>
      <c r="F12496" s="280"/>
      <c r="G12496" s="293"/>
    </row>
    <row r="12497" spans="3:7" x14ac:dyDescent="0.2">
      <c r="C12497" s="293"/>
      <c r="D12497" s="280"/>
      <c r="E12497" s="280"/>
      <c r="F12497" s="280"/>
      <c r="G12497" s="293"/>
    </row>
    <row r="12498" spans="3:7" x14ac:dyDescent="0.2">
      <c r="C12498" s="293"/>
      <c r="D12498" s="280"/>
      <c r="E12498" s="280"/>
      <c r="F12498" s="280"/>
      <c r="G12498" s="293"/>
    </row>
    <row r="12499" spans="3:7" x14ac:dyDescent="0.2">
      <c r="C12499" s="293"/>
      <c r="D12499" s="280"/>
      <c r="E12499" s="280"/>
      <c r="F12499" s="280"/>
      <c r="G12499" s="293"/>
    </row>
    <row r="12500" spans="3:7" x14ac:dyDescent="0.2">
      <c r="C12500" s="293"/>
      <c r="D12500" s="280"/>
      <c r="E12500" s="280"/>
      <c r="F12500" s="280"/>
      <c r="G12500" s="293"/>
    </row>
    <row r="12501" spans="3:7" x14ac:dyDescent="0.2">
      <c r="C12501" s="293"/>
      <c r="D12501" s="280"/>
      <c r="E12501" s="280"/>
      <c r="F12501" s="280"/>
      <c r="G12501" s="293"/>
    </row>
    <row r="12502" spans="3:7" x14ac:dyDescent="0.2">
      <c r="C12502" s="293"/>
      <c r="D12502" s="280"/>
      <c r="E12502" s="280"/>
      <c r="F12502" s="280"/>
      <c r="G12502" s="293"/>
    </row>
    <row r="12503" spans="3:7" x14ac:dyDescent="0.2">
      <c r="C12503" s="293"/>
      <c r="D12503" s="280"/>
      <c r="E12503" s="280"/>
      <c r="F12503" s="280"/>
      <c r="G12503" s="293"/>
    </row>
    <row r="12504" spans="3:7" x14ac:dyDescent="0.2">
      <c r="C12504" s="293"/>
      <c r="D12504" s="280"/>
      <c r="E12504" s="280"/>
      <c r="F12504" s="280"/>
      <c r="G12504" s="293"/>
    </row>
    <row r="12505" spans="3:7" x14ac:dyDescent="0.2">
      <c r="C12505" s="293"/>
      <c r="D12505" s="280"/>
      <c r="E12505" s="280"/>
      <c r="F12505" s="280"/>
      <c r="G12505" s="293"/>
    </row>
    <row r="12506" spans="3:7" x14ac:dyDescent="0.2">
      <c r="C12506" s="293"/>
      <c r="D12506" s="280"/>
      <c r="E12506" s="280"/>
      <c r="F12506" s="280"/>
      <c r="G12506" s="293"/>
    </row>
    <row r="12507" spans="3:7" x14ac:dyDescent="0.2">
      <c r="C12507" s="293"/>
      <c r="D12507" s="280"/>
      <c r="E12507" s="280"/>
      <c r="F12507" s="280"/>
      <c r="G12507" s="293"/>
    </row>
    <row r="12508" spans="3:7" x14ac:dyDescent="0.2">
      <c r="C12508" s="293"/>
      <c r="D12508" s="280"/>
      <c r="E12508" s="280"/>
      <c r="F12508" s="280"/>
      <c r="G12508" s="293"/>
    </row>
    <row r="12509" spans="3:7" x14ac:dyDescent="0.2">
      <c r="C12509" s="293"/>
      <c r="D12509" s="280"/>
      <c r="E12509" s="280"/>
      <c r="F12509" s="280"/>
      <c r="G12509" s="293"/>
    </row>
    <row r="12510" spans="3:7" x14ac:dyDescent="0.2">
      <c r="C12510" s="293"/>
      <c r="D12510" s="280"/>
      <c r="E12510" s="280"/>
      <c r="F12510" s="280"/>
      <c r="G12510" s="293"/>
    </row>
    <row r="12511" spans="3:7" x14ac:dyDescent="0.2">
      <c r="C12511" s="293"/>
      <c r="D12511" s="280"/>
      <c r="E12511" s="280"/>
      <c r="F12511" s="280"/>
      <c r="G12511" s="293"/>
    </row>
    <row r="12512" spans="3:7" x14ac:dyDescent="0.2">
      <c r="C12512" s="293"/>
      <c r="D12512" s="280"/>
      <c r="E12512" s="280"/>
      <c r="F12512" s="280"/>
      <c r="G12512" s="293"/>
    </row>
    <row r="12513" spans="3:7" x14ac:dyDescent="0.2">
      <c r="C12513" s="293"/>
      <c r="D12513" s="280"/>
      <c r="E12513" s="280"/>
      <c r="F12513" s="280"/>
      <c r="G12513" s="293"/>
    </row>
    <row r="12514" spans="3:7" x14ac:dyDescent="0.2">
      <c r="C12514" s="293"/>
      <c r="D12514" s="280"/>
      <c r="E12514" s="280"/>
      <c r="F12514" s="280"/>
      <c r="G12514" s="293"/>
    </row>
    <row r="12515" spans="3:7" x14ac:dyDescent="0.2">
      <c r="C12515" s="293"/>
      <c r="D12515" s="280"/>
      <c r="E12515" s="280"/>
      <c r="F12515" s="280"/>
      <c r="G12515" s="293"/>
    </row>
    <row r="12516" spans="3:7" x14ac:dyDescent="0.2">
      <c r="C12516" s="293"/>
      <c r="D12516" s="280"/>
      <c r="E12516" s="280"/>
      <c r="F12516" s="280"/>
      <c r="G12516" s="293"/>
    </row>
    <row r="12517" spans="3:7" x14ac:dyDescent="0.2">
      <c r="C12517" s="293"/>
      <c r="D12517" s="280"/>
      <c r="E12517" s="280"/>
      <c r="F12517" s="280"/>
      <c r="G12517" s="293"/>
    </row>
    <row r="12518" spans="3:7" x14ac:dyDescent="0.2">
      <c r="C12518" s="293"/>
      <c r="D12518" s="280"/>
      <c r="E12518" s="280"/>
      <c r="F12518" s="280"/>
      <c r="G12518" s="293"/>
    </row>
    <row r="12519" spans="3:7" x14ac:dyDescent="0.2">
      <c r="C12519" s="293"/>
      <c r="D12519" s="280"/>
      <c r="E12519" s="280"/>
      <c r="F12519" s="280"/>
      <c r="G12519" s="293"/>
    </row>
    <row r="12520" spans="3:7" x14ac:dyDescent="0.2">
      <c r="C12520" s="293"/>
      <c r="D12520" s="280"/>
      <c r="E12520" s="280"/>
      <c r="F12520" s="280"/>
      <c r="G12520" s="293"/>
    </row>
    <row r="12521" spans="3:7" x14ac:dyDescent="0.2">
      <c r="C12521" s="293"/>
      <c r="D12521" s="280"/>
      <c r="E12521" s="280"/>
      <c r="F12521" s="280"/>
      <c r="G12521" s="293"/>
    </row>
    <row r="12522" spans="3:7" x14ac:dyDescent="0.2">
      <c r="C12522" s="293"/>
      <c r="D12522" s="280"/>
      <c r="E12522" s="280"/>
      <c r="F12522" s="280"/>
      <c r="G12522" s="293"/>
    </row>
    <row r="12523" spans="3:7" x14ac:dyDescent="0.2">
      <c r="C12523" s="293"/>
      <c r="D12523" s="280"/>
      <c r="E12523" s="280"/>
      <c r="F12523" s="280"/>
      <c r="G12523" s="293"/>
    </row>
    <row r="12524" spans="3:7" x14ac:dyDescent="0.2">
      <c r="C12524" s="293"/>
      <c r="D12524" s="280"/>
      <c r="E12524" s="280"/>
      <c r="F12524" s="280"/>
      <c r="G12524" s="293"/>
    </row>
    <row r="12525" spans="3:7" x14ac:dyDescent="0.2">
      <c r="C12525" s="293"/>
      <c r="D12525" s="280"/>
      <c r="E12525" s="280"/>
      <c r="F12525" s="280"/>
      <c r="G12525" s="293"/>
    </row>
    <row r="12526" spans="3:7" x14ac:dyDescent="0.2">
      <c r="C12526" s="293"/>
      <c r="D12526" s="280"/>
      <c r="E12526" s="280"/>
      <c r="F12526" s="280"/>
      <c r="G12526" s="293"/>
    </row>
    <row r="12527" spans="3:7" x14ac:dyDescent="0.2">
      <c r="C12527" s="293"/>
      <c r="D12527" s="280"/>
      <c r="E12527" s="280"/>
      <c r="F12527" s="280"/>
      <c r="G12527" s="293"/>
    </row>
    <row r="12528" spans="3:7" x14ac:dyDescent="0.2">
      <c r="C12528" s="293"/>
      <c r="D12528" s="280"/>
      <c r="E12528" s="280"/>
      <c r="F12528" s="280"/>
      <c r="G12528" s="293"/>
    </row>
    <row r="12529" spans="3:7" x14ac:dyDescent="0.2">
      <c r="C12529" s="293"/>
      <c r="D12529" s="280"/>
      <c r="E12529" s="280"/>
      <c r="F12529" s="280"/>
      <c r="G12529" s="293"/>
    </row>
    <row r="12530" spans="3:7" x14ac:dyDescent="0.2">
      <c r="C12530" s="293"/>
      <c r="D12530" s="280"/>
      <c r="E12530" s="280"/>
      <c r="F12530" s="280"/>
      <c r="G12530" s="293"/>
    </row>
    <row r="12531" spans="3:7" x14ac:dyDescent="0.2">
      <c r="C12531" s="293"/>
      <c r="D12531" s="280"/>
      <c r="E12531" s="280"/>
      <c r="F12531" s="280"/>
      <c r="G12531" s="293"/>
    </row>
    <row r="12532" spans="3:7" x14ac:dyDescent="0.2">
      <c r="C12532" s="293"/>
      <c r="D12532" s="280"/>
      <c r="E12532" s="280"/>
      <c r="F12532" s="280"/>
      <c r="G12532" s="293"/>
    </row>
    <row r="12533" spans="3:7" x14ac:dyDescent="0.2">
      <c r="C12533" s="293"/>
      <c r="D12533" s="280"/>
      <c r="E12533" s="280"/>
      <c r="F12533" s="280"/>
      <c r="G12533" s="293"/>
    </row>
    <row r="12534" spans="3:7" x14ac:dyDescent="0.2">
      <c r="C12534" s="293"/>
      <c r="D12534" s="280"/>
      <c r="E12534" s="280"/>
      <c r="F12534" s="280"/>
      <c r="G12534" s="293"/>
    </row>
    <row r="12535" spans="3:7" x14ac:dyDescent="0.2">
      <c r="C12535" s="293"/>
      <c r="D12535" s="280"/>
      <c r="E12535" s="280"/>
      <c r="F12535" s="280"/>
      <c r="G12535" s="293"/>
    </row>
    <row r="12536" spans="3:7" x14ac:dyDescent="0.2">
      <c r="C12536" s="293"/>
      <c r="D12536" s="280"/>
      <c r="E12536" s="280"/>
      <c r="F12536" s="280"/>
      <c r="G12536" s="293"/>
    </row>
    <row r="12537" spans="3:7" x14ac:dyDescent="0.2">
      <c r="C12537" s="293"/>
      <c r="D12537" s="280"/>
      <c r="E12537" s="280"/>
      <c r="F12537" s="280"/>
      <c r="G12537" s="293"/>
    </row>
    <row r="12538" spans="3:7" x14ac:dyDescent="0.2">
      <c r="C12538" s="293"/>
      <c r="D12538" s="280"/>
      <c r="E12538" s="280"/>
      <c r="F12538" s="280"/>
      <c r="G12538" s="293"/>
    </row>
    <row r="12539" spans="3:7" x14ac:dyDescent="0.2">
      <c r="C12539" s="293"/>
      <c r="D12539" s="280"/>
      <c r="E12539" s="280"/>
      <c r="F12539" s="280"/>
      <c r="G12539" s="293"/>
    </row>
    <row r="12540" spans="3:7" x14ac:dyDescent="0.2">
      <c r="C12540" s="293"/>
      <c r="D12540" s="280"/>
      <c r="E12540" s="280"/>
      <c r="F12540" s="280"/>
      <c r="G12540" s="293"/>
    </row>
    <row r="12541" spans="3:7" x14ac:dyDescent="0.2">
      <c r="C12541" s="293"/>
      <c r="D12541" s="280"/>
      <c r="E12541" s="280"/>
      <c r="F12541" s="280"/>
      <c r="G12541" s="293"/>
    </row>
    <row r="12542" spans="3:7" x14ac:dyDescent="0.2">
      <c r="C12542" s="293"/>
      <c r="D12542" s="280"/>
      <c r="E12542" s="280"/>
      <c r="F12542" s="280"/>
      <c r="G12542" s="293"/>
    </row>
    <row r="12543" spans="3:7" x14ac:dyDescent="0.2">
      <c r="C12543" s="293"/>
      <c r="D12543" s="280"/>
      <c r="E12543" s="280"/>
      <c r="F12543" s="280"/>
      <c r="G12543" s="293"/>
    </row>
    <row r="12544" spans="3:7" x14ac:dyDescent="0.2">
      <c r="C12544" s="293"/>
      <c r="D12544" s="280"/>
      <c r="E12544" s="280"/>
      <c r="F12544" s="280"/>
      <c r="G12544" s="293"/>
    </row>
    <row r="12545" spans="3:7" x14ac:dyDescent="0.2">
      <c r="C12545" s="293"/>
      <c r="D12545" s="280"/>
      <c r="E12545" s="280"/>
      <c r="F12545" s="280"/>
      <c r="G12545" s="293"/>
    </row>
    <row r="12546" spans="3:7" x14ac:dyDescent="0.2">
      <c r="C12546" s="293"/>
      <c r="D12546" s="280"/>
      <c r="E12546" s="280"/>
      <c r="F12546" s="280"/>
      <c r="G12546" s="293"/>
    </row>
    <row r="12547" spans="3:7" x14ac:dyDescent="0.2">
      <c r="C12547" s="293"/>
      <c r="D12547" s="280"/>
      <c r="E12547" s="280"/>
      <c r="F12547" s="280"/>
      <c r="G12547" s="293"/>
    </row>
    <row r="12548" spans="3:7" x14ac:dyDescent="0.2">
      <c r="C12548" s="293"/>
      <c r="D12548" s="280"/>
      <c r="E12548" s="280"/>
      <c r="F12548" s="280"/>
      <c r="G12548" s="293"/>
    </row>
    <row r="12549" spans="3:7" x14ac:dyDescent="0.2">
      <c r="C12549" s="293"/>
      <c r="D12549" s="280"/>
      <c r="E12549" s="280"/>
      <c r="F12549" s="280"/>
      <c r="G12549" s="293"/>
    </row>
    <row r="12550" spans="3:7" x14ac:dyDescent="0.2">
      <c r="C12550" s="293"/>
      <c r="D12550" s="280"/>
      <c r="E12550" s="280"/>
      <c r="F12550" s="280"/>
      <c r="G12550" s="293"/>
    </row>
    <row r="12551" spans="3:7" x14ac:dyDescent="0.2">
      <c r="C12551" s="293"/>
      <c r="D12551" s="280"/>
      <c r="E12551" s="280"/>
      <c r="F12551" s="280"/>
      <c r="G12551" s="293"/>
    </row>
    <row r="12552" spans="3:7" x14ac:dyDescent="0.2">
      <c r="C12552" s="293"/>
      <c r="D12552" s="280"/>
      <c r="E12552" s="280"/>
      <c r="F12552" s="280"/>
      <c r="G12552" s="293"/>
    </row>
    <row r="12553" spans="3:7" x14ac:dyDescent="0.2">
      <c r="C12553" s="293"/>
      <c r="D12553" s="280"/>
      <c r="E12553" s="280"/>
      <c r="F12553" s="280"/>
      <c r="G12553" s="293"/>
    </row>
    <row r="12554" spans="3:7" x14ac:dyDescent="0.2">
      <c r="C12554" s="293"/>
      <c r="D12554" s="280"/>
      <c r="E12554" s="280"/>
      <c r="F12554" s="280"/>
      <c r="G12554" s="293"/>
    </row>
    <row r="12555" spans="3:7" x14ac:dyDescent="0.2">
      <c r="C12555" s="293"/>
      <c r="D12555" s="280"/>
      <c r="E12555" s="280"/>
      <c r="F12555" s="280"/>
      <c r="G12555" s="293"/>
    </row>
    <row r="12556" spans="3:7" x14ac:dyDescent="0.2">
      <c r="C12556" s="293"/>
      <c r="D12556" s="280"/>
      <c r="E12556" s="280"/>
      <c r="F12556" s="280"/>
      <c r="G12556" s="293"/>
    </row>
    <row r="12557" spans="3:7" x14ac:dyDescent="0.2">
      <c r="C12557" s="293"/>
      <c r="D12557" s="280"/>
      <c r="E12557" s="280"/>
      <c r="F12557" s="280"/>
      <c r="G12557" s="293"/>
    </row>
    <row r="12558" spans="3:7" x14ac:dyDescent="0.2">
      <c r="C12558" s="293"/>
      <c r="D12558" s="280"/>
      <c r="E12558" s="280"/>
      <c r="F12558" s="280"/>
      <c r="G12558" s="293"/>
    </row>
    <row r="12559" spans="3:7" x14ac:dyDescent="0.2">
      <c r="C12559" s="293"/>
      <c r="D12559" s="280"/>
      <c r="E12559" s="280"/>
      <c r="F12559" s="280"/>
      <c r="G12559" s="293"/>
    </row>
    <row r="12560" spans="3:7" x14ac:dyDescent="0.2">
      <c r="C12560" s="293"/>
      <c r="D12560" s="280"/>
      <c r="E12560" s="280"/>
      <c r="F12560" s="280"/>
      <c r="G12560" s="293"/>
    </row>
    <row r="12561" spans="3:7" x14ac:dyDescent="0.2">
      <c r="C12561" s="293"/>
      <c r="D12561" s="280"/>
      <c r="E12561" s="280"/>
      <c r="F12561" s="280"/>
      <c r="G12561" s="293"/>
    </row>
    <row r="12562" spans="3:7" x14ac:dyDescent="0.2">
      <c r="C12562" s="293"/>
      <c r="D12562" s="280"/>
      <c r="E12562" s="280"/>
      <c r="F12562" s="280"/>
      <c r="G12562" s="293"/>
    </row>
    <row r="12563" spans="3:7" x14ac:dyDescent="0.2">
      <c r="C12563" s="293"/>
      <c r="D12563" s="280"/>
      <c r="E12563" s="280"/>
      <c r="F12563" s="280"/>
      <c r="G12563" s="293"/>
    </row>
    <row r="12564" spans="3:7" x14ac:dyDescent="0.2">
      <c r="C12564" s="293"/>
      <c r="D12564" s="280"/>
      <c r="E12564" s="280"/>
      <c r="F12564" s="280"/>
      <c r="G12564" s="293"/>
    </row>
    <row r="12565" spans="3:7" x14ac:dyDescent="0.2">
      <c r="C12565" s="293"/>
      <c r="D12565" s="280"/>
      <c r="E12565" s="280"/>
      <c r="F12565" s="280"/>
      <c r="G12565" s="293"/>
    </row>
    <row r="12566" spans="3:7" x14ac:dyDescent="0.2">
      <c r="C12566" s="293"/>
      <c r="D12566" s="280"/>
      <c r="E12566" s="280"/>
      <c r="F12566" s="280"/>
      <c r="G12566" s="293"/>
    </row>
    <row r="12567" spans="3:7" x14ac:dyDescent="0.2">
      <c r="C12567" s="293"/>
      <c r="D12567" s="280"/>
      <c r="E12567" s="280"/>
      <c r="F12567" s="280"/>
      <c r="G12567" s="293"/>
    </row>
    <row r="12568" spans="3:7" x14ac:dyDescent="0.2">
      <c r="C12568" s="293"/>
      <c r="D12568" s="280"/>
      <c r="E12568" s="280"/>
      <c r="F12568" s="280"/>
      <c r="G12568" s="293"/>
    </row>
    <row r="12569" spans="3:7" x14ac:dyDescent="0.2">
      <c r="C12569" s="293"/>
      <c r="D12569" s="280"/>
      <c r="E12569" s="280"/>
      <c r="F12569" s="280"/>
      <c r="G12569" s="293"/>
    </row>
    <row r="12570" spans="3:7" x14ac:dyDescent="0.2">
      <c r="C12570" s="293"/>
      <c r="D12570" s="280"/>
      <c r="E12570" s="280"/>
      <c r="F12570" s="280"/>
      <c r="G12570" s="293"/>
    </row>
    <row r="12571" spans="3:7" x14ac:dyDescent="0.2">
      <c r="C12571" s="293"/>
      <c r="D12571" s="280"/>
      <c r="E12571" s="280"/>
      <c r="F12571" s="280"/>
      <c r="G12571" s="293"/>
    </row>
    <row r="12572" spans="3:7" x14ac:dyDescent="0.2">
      <c r="C12572" s="293"/>
      <c r="D12572" s="280"/>
      <c r="E12572" s="280"/>
      <c r="F12572" s="280"/>
      <c r="G12572" s="293"/>
    </row>
    <row r="12573" spans="3:7" x14ac:dyDescent="0.2">
      <c r="C12573" s="293"/>
      <c r="D12573" s="280"/>
      <c r="E12573" s="280"/>
      <c r="F12573" s="280"/>
      <c r="G12573" s="293"/>
    </row>
    <row r="12574" spans="3:7" x14ac:dyDescent="0.2">
      <c r="C12574" s="293"/>
      <c r="D12574" s="280"/>
      <c r="E12574" s="280"/>
      <c r="F12574" s="280"/>
      <c r="G12574" s="293"/>
    </row>
    <row r="12575" spans="3:7" x14ac:dyDescent="0.2">
      <c r="C12575" s="293"/>
      <c r="D12575" s="280"/>
      <c r="E12575" s="280"/>
      <c r="F12575" s="280"/>
      <c r="G12575" s="293"/>
    </row>
    <row r="12576" spans="3:7" x14ac:dyDescent="0.2">
      <c r="C12576" s="293"/>
      <c r="D12576" s="280"/>
      <c r="E12576" s="280"/>
      <c r="F12576" s="280"/>
      <c r="G12576" s="293"/>
    </row>
    <row r="12577" spans="3:7" x14ac:dyDescent="0.2">
      <c r="C12577" s="293"/>
      <c r="D12577" s="280"/>
      <c r="E12577" s="280"/>
      <c r="F12577" s="280"/>
      <c r="G12577" s="293"/>
    </row>
    <row r="12578" spans="3:7" x14ac:dyDescent="0.2">
      <c r="C12578" s="293"/>
      <c r="D12578" s="280"/>
      <c r="E12578" s="280"/>
      <c r="F12578" s="280"/>
      <c r="G12578" s="293"/>
    </row>
    <row r="12579" spans="3:7" x14ac:dyDescent="0.2">
      <c r="C12579" s="293"/>
      <c r="D12579" s="280"/>
      <c r="E12579" s="280"/>
      <c r="F12579" s="280"/>
      <c r="G12579" s="293"/>
    </row>
    <row r="12580" spans="3:7" x14ac:dyDescent="0.2">
      <c r="C12580" s="293"/>
      <c r="D12580" s="280"/>
      <c r="E12580" s="280"/>
      <c r="F12580" s="280"/>
      <c r="G12580" s="293"/>
    </row>
    <row r="12581" spans="3:7" x14ac:dyDescent="0.2">
      <c r="C12581" s="293"/>
      <c r="D12581" s="280"/>
      <c r="E12581" s="280"/>
      <c r="F12581" s="280"/>
      <c r="G12581" s="293"/>
    </row>
    <row r="12582" spans="3:7" x14ac:dyDescent="0.2">
      <c r="C12582" s="293"/>
      <c r="D12582" s="280"/>
      <c r="E12582" s="280"/>
      <c r="F12582" s="280"/>
      <c r="G12582" s="293"/>
    </row>
    <row r="12583" spans="3:7" x14ac:dyDescent="0.2">
      <c r="C12583" s="293"/>
      <c r="D12583" s="280"/>
      <c r="E12583" s="280"/>
      <c r="F12583" s="280"/>
      <c r="G12583" s="293"/>
    </row>
    <row r="12584" spans="3:7" x14ac:dyDescent="0.2">
      <c r="C12584" s="293"/>
      <c r="D12584" s="280"/>
      <c r="E12584" s="280"/>
      <c r="F12584" s="280"/>
      <c r="G12584" s="293"/>
    </row>
    <row r="12585" spans="3:7" x14ac:dyDescent="0.2">
      <c r="C12585" s="293"/>
      <c r="D12585" s="280"/>
      <c r="E12585" s="280"/>
      <c r="F12585" s="280"/>
      <c r="G12585" s="293"/>
    </row>
    <row r="12586" spans="3:7" x14ac:dyDescent="0.2">
      <c r="C12586" s="293"/>
      <c r="D12586" s="280"/>
      <c r="E12586" s="280"/>
      <c r="F12586" s="280"/>
      <c r="G12586" s="293"/>
    </row>
    <row r="12587" spans="3:7" x14ac:dyDescent="0.2">
      <c r="C12587" s="293"/>
      <c r="D12587" s="280"/>
      <c r="E12587" s="280"/>
      <c r="F12587" s="280"/>
      <c r="G12587" s="293"/>
    </row>
    <row r="12588" spans="3:7" x14ac:dyDescent="0.2">
      <c r="C12588" s="293"/>
      <c r="D12588" s="280"/>
      <c r="E12588" s="280"/>
      <c r="F12588" s="280"/>
      <c r="G12588" s="293"/>
    </row>
    <row r="12589" spans="3:7" x14ac:dyDescent="0.2">
      <c r="C12589" s="293"/>
      <c r="D12589" s="280"/>
      <c r="E12589" s="280"/>
      <c r="F12589" s="280"/>
      <c r="G12589" s="293"/>
    </row>
    <row r="12590" spans="3:7" x14ac:dyDescent="0.2">
      <c r="C12590" s="293"/>
      <c r="D12590" s="280"/>
      <c r="E12590" s="280"/>
      <c r="F12590" s="280"/>
      <c r="G12590" s="293"/>
    </row>
    <row r="12591" spans="3:7" x14ac:dyDescent="0.2">
      <c r="C12591" s="293"/>
      <c r="D12591" s="280"/>
      <c r="E12591" s="280"/>
      <c r="F12591" s="280"/>
      <c r="G12591" s="293"/>
    </row>
    <row r="12592" spans="3:7" x14ac:dyDescent="0.2">
      <c r="C12592" s="293"/>
      <c r="D12592" s="280"/>
      <c r="E12592" s="280"/>
      <c r="F12592" s="280"/>
      <c r="G12592" s="293"/>
    </row>
    <row r="12593" spans="3:7" x14ac:dyDescent="0.2">
      <c r="C12593" s="293"/>
      <c r="D12593" s="280"/>
      <c r="E12593" s="280"/>
      <c r="F12593" s="280"/>
      <c r="G12593" s="293"/>
    </row>
    <row r="12594" spans="3:7" x14ac:dyDescent="0.2">
      <c r="C12594" s="293"/>
      <c r="D12594" s="280"/>
      <c r="E12594" s="280"/>
      <c r="F12594" s="280"/>
      <c r="G12594" s="293"/>
    </row>
    <row r="12595" spans="3:7" x14ac:dyDescent="0.2">
      <c r="C12595" s="293"/>
      <c r="D12595" s="280"/>
      <c r="E12595" s="280"/>
      <c r="F12595" s="280"/>
      <c r="G12595" s="293"/>
    </row>
    <row r="12596" spans="3:7" x14ac:dyDescent="0.2">
      <c r="C12596" s="293"/>
      <c r="D12596" s="280"/>
      <c r="E12596" s="280"/>
      <c r="F12596" s="280"/>
      <c r="G12596" s="293"/>
    </row>
    <row r="12597" spans="3:7" x14ac:dyDescent="0.2">
      <c r="C12597" s="293"/>
      <c r="D12597" s="280"/>
      <c r="E12597" s="280"/>
      <c r="F12597" s="280"/>
      <c r="G12597" s="293"/>
    </row>
    <row r="12598" spans="3:7" x14ac:dyDescent="0.2">
      <c r="C12598" s="293"/>
      <c r="D12598" s="280"/>
      <c r="E12598" s="280"/>
      <c r="F12598" s="280"/>
      <c r="G12598" s="293"/>
    </row>
    <row r="12599" spans="3:7" x14ac:dyDescent="0.2">
      <c r="C12599" s="293"/>
      <c r="D12599" s="280"/>
      <c r="E12599" s="280"/>
      <c r="F12599" s="280"/>
      <c r="G12599" s="293"/>
    </row>
    <row r="12600" spans="3:7" x14ac:dyDescent="0.2">
      <c r="C12600" s="293"/>
      <c r="D12600" s="280"/>
      <c r="E12600" s="280"/>
      <c r="F12600" s="280"/>
      <c r="G12600" s="293"/>
    </row>
    <row r="12601" spans="3:7" x14ac:dyDescent="0.2">
      <c r="C12601" s="293"/>
      <c r="D12601" s="280"/>
      <c r="E12601" s="280"/>
      <c r="F12601" s="280"/>
      <c r="G12601" s="293"/>
    </row>
    <row r="12602" spans="3:7" x14ac:dyDescent="0.2">
      <c r="C12602" s="293"/>
      <c r="D12602" s="280"/>
      <c r="E12602" s="280"/>
      <c r="F12602" s="280"/>
      <c r="G12602" s="293"/>
    </row>
    <row r="12603" spans="3:7" x14ac:dyDescent="0.2">
      <c r="C12603" s="293"/>
      <c r="D12603" s="280"/>
      <c r="E12603" s="280"/>
      <c r="F12603" s="280"/>
      <c r="G12603" s="293"/>
    </row>
    <row r="12604" spans="3:7" x14ac:dyDescent="0.2">
      <c r="C12604" s="293"/>
      <c r="D12604" s="280"/>
      <c r="E12604" s="280"/>
      <c r="F12604" s="280"/>
      <c r="G12604" s="293"/>
    </row>
    <row r="12605" spans="3:7" x14ac:dyDescent="0.2">
      <c r="C12605" s="293"/>
      <c r="D12605" s="280"/>
      <c r="E12605" s="280"/>
      <c r="F12605" s="280"/>
      <c r="G12605" s="293"/>
    </row>
    <row r="12606" spans="3:7" x14ac:dyDescent="0.2">
      <c r="C12606" s="293"/>
      <c r="D12606" s="280"/>
      <c r="E12606" s="280"/>
      <c r="F12606" s="280"/>
      <c r="G12606" s="293"/>
    </row>
    <row r="12607" spans="3:7" x14ac:dyDescent="0.2">
      <c r="C12607" s="293"/>
      <c r="D12607" s="280"/>
      <c r="E12607" s="280"/>
      <c r="F12607" s="280"/>
      <c r="G12607" s="293"/>
    </row>
    <row r="12608" spans="3:7" x14ac:dyDescent="0.2">
      <c r="C12608" s="293"/>
      <c r="D12608" s="280"/>
      <c r="E12608" s="280"/>
      <c r="F12608" s="280"/>
      <c r="G12608" s="293"/>
    </row>
    <row r="12609" spans="3:7" x14ac:dyDescent="0.2">
      <c r="C12609" s="293"/>
      <c r="D12609" s="280"/>
      <c r="E12609" s="280"/>
      <c r="F12609" s="280"/>
      <c r="G12609" s="293"/>
    </row>
    <row r="12610" spans="3:7" x14ac:dyDescent="0.2">
      <c r="C12610" s="293"/>
      <c r="D12610" s="280"/>
      <c r="E12610" s="280"/>
      <c r="F12610" s="280"/>
      <c r="G12610" s="293"/>
    </row>
    <row r="12611" spans="3:7" x14ac:dyDescent="0.2">
      <c r="C12611" s="293"/>
      <c r="D12611" s="280"/>
      <c r="E12611" s="280"/>
      <c r="F12611" s="280"/>
      <c r="G12611" s="293"/>
    </row>
    <row r="12612" spans="3:7" x14ac:dyDescent="0.2">
      <c r="C12612" s="293"/>
      <c r="D12612" s="280"/>
      <c r="E12612" s="280"/>
      <c r="F12612" s="280"/>
      <c r="G12612" s="293"/>
    </row>
    <row r="12613" spans="3:7" x14ac:dyDescent="0.2">
      <c r="C12613" s="293"/>
      <c r="D12613" s="280"/>
      <c r="E12613" s="280"/>
      <c r="F12613" s="280"/>
      <c r="G12613" s="293"/>
    </row>
    <row r="12614" spans="3:7" x14ac:dyDescent="0.2">
      <c r="C12614" s="293"/>
      <c r="D12614" s="280"/>
      <c r="E12614" s="280"/>
      <c r="F12614" s="280"/>
      <c r="G12614" s="293"/>
    </row>
    <row r="12615" spans="3:7" x14ac:dyDescent="0.2">
      <c r="C12615" s="293"/>
      <c r="D12615" s="280"/>
      <c r="E12615" s="280"/>
      <c r="F12615" s="280"/>
      <c r="G12615" s="293"/>
    </row>
    <row r="12616" spans="3:7" x14ac:dyDescent="0.2">
      <c r="C12616" s="293"/>
      <c r="D12616" s="280"/>
      <c r="E12616" s="280"/>
      <c r="F12616" s="280"/>
      <c r="G12616" s="293"/>
    </row>
    <row r="12617" spans="3:7" x14ac:dyDescent="0.2">
      <c r="C12617" s="293"/>
      <c r="D12617" s="280"/>
      <c r="E12617" s="280"/>
      <c r="F12617" s="280"/>
      <c r="G12617" s="293"/>
    </row>
    <row r="12618" spans="3:7" x14ac:dyDescent="0.2">
      <c r="C12618" s="293"/>
      <c r="D12618" s="280"/>
      <c r="E12618" s="280"/>
      <c r="F12618" s="280"/>
      <c r="G12618" s="293"/>
    </row>
    <row r="12619" spans="3:7" x14ac:dyDescent="0.2">
      <c r="C12619" s="293"/>
      <c r="D12619" s="280"/>
      <c r="E12619" s="280"/>
      <c r="F12619" s="280"/>
      <c r="G12619" s="293"/>
    </row>
    <row r="12620" spans="3:7" x14ac:dyDescent="0.2">
      <c r="C12620" s="293"/>
      <c r="D12620" s="280"/>
      <c r="E12620" s="280"/>
      <c r="F12620" s="280"/>
      <c r="G12620" s="293"/>
    </row>
    <row r="12621" spans="3:7" x14ac:dyDescent="0.2">
      <c r="C12621" s="293"/>
      <c r="D12621" s="280"/>
      <c r="E12621" s="280"/>
      <c r="F12621" s="280"/>
      <c r="G12621" s="293"/>
    </row>
    <row r="12622" spans="3:7" x14ac:dyDescent="0.2">
      <c r="C12622" s="293"/>
      <c r="D12622" s="280"/>
      <c r="E12622" s="280"/>
      <c r="F12622" s="280"/>
      <c r="G12622" s="293"/>
    </row>
    <row r="12623" spans="3:7" x14ac:dyDescent="0.2">
      <c r="C12623" s="293"/>
      <c r="D12623" s="280"/>
      <c r="E12623" s="280"/>
      <c r="F12623" s="280"/>
      <c r="G12623" s="293"/>
    </row>
    <row r="12624" spans="3:7" x14ac:dyDescent="0.2">
      <c r="C12624" s="293"/>
      <c r="D12624" s="280"/>
      <c r="E12624" s="280"/>
      <c r="F12624" s="280"/>
      <c r="G12624" s="293"/>
    </row>
    <row r="12625" spans="3:7" x14ac:dyDescent="0.2">
      <c r="C12625" s="293"/>
      <c r="D12625" s="280"/>
      <c r="E12625" s="280"/>
      <c r="F12625" s="280"/>
      <c r="G12625" s="293"/>
    </row>
    <row r="12626" spans="3:7" x14ac:dyDescent="0.2">
      <c r="C12626" s="293"/>
      <c r="D12626" s="280"/>
      <c r="E12626" s="280"/>
      <c r="F12626" s="280"/>
      <c r="G12626" s="293"/>
    </row>
    <row r="12627" spans="3:7" x14ac:dyDescent="0.2">
      <c r="C12627" s="293"/>
      <c r="D12627" s="280"/>
      <c r="E12627" s="280"/>
      <c r="F12627" s="280"/>
      <c r="G12627" s="293"/>
    </row>
    <row r="12628" spans="3:7" x14ac:dyDescent="0.2">
      <c r="C12628" s="293"/>
      <c r="D12628" s="280"/>
      <c r="E12628" s="280"/>
      <c r="F12628" s="280"/>
      <c r="G12628" s="293"/>
    </row>
    <row r="12629" spans="3:7" x14ac:dyDescent="0.2">
      <c r="C12629" s="293"/>
      <c r="D12629" s="280"/>
      <c r="E12629" s="280"/>
      <c r="F12629" s="280"/>
      <c r="G12629" s="293"/>
    </row>
    <row r="12630" spans="3:7" x14ac:dyDescent="0.2">
      <c r="C12630" s="293"/>
      <c r="D12630" s="280"/>
      <c r="E12630" s="280"/>
      <c r="F12630" s="280"/>
      <c r="G12630" s="293"/>
    </row>
    <row r="12631" spans="3:7" x14ac:dyDescent="0.2">
      <c r="C12631" s="293"/>
      <c r="D12631" s="280"/>
      <c r="E12631" s="280"/>
      <c r="F12631" s="280"/>
      <c r="G12631" s="293"/>
    </row>
    <row r="12632" spans="3:7" x14ac:dyDescent="0.2">
      <c r="C12632" s="293"/>
      <c r="D12632" s="280"/>
      <c r="E12632" s="280"/>
      <c r="F12632" s="280"/>
      <c r="G12632" s="293"/>
    </row>
    <row r="12633" spans="3:7" x14ac:dyDescent="0.2">
      <c r="C12633" s="293"/>
      <c r="D12633" s="280"/>
      <c r="E12633" s="280"/>
      <c r="F12633" s="280"/>
      <c r="G12633" s="293"/>
    </row>
    <row r="12634" spans="3:7" x14ac:dyDescent="0.2">
      <c r="C12634" s="293"/>
      <c r="D12634" s="280"/>
      <c r="E12634" s="280"/>
      <c r="F12634" s="280"/>
      <c r="G12634" s="293"/>
    </row>
    <row r="12635" spans="3:7" x14ac:dyDescent="0.2">
      <c r="C12635" s="293"/>
      <c r="D12635" s="280"/>
      <c r="E12635" s="280"/>
      <c r="F12635" s="280"/>
      <c r="G12635" s="293"/>
    </row>
    <row r="12636" spans="3:7" x14ac:dyDescent="0.2">
      <c r="C12636" s="293"/>
      <c r="D12636" s="280"/>
      <c r="E12636" s="280"/>
      <c r="F12636" s="280"/>
      <c r="G12636" s="293"/>
    </row>
    <row r="12637" spans="3:7" x14ac:dyDescent="0.2">
      <c r="C12637" s="293"/>
      <c r="D12637" s="280"/>
      <c r="E12637" s="280"/>
      <c r="F12637" s="280"/>
      <c r="G12637" s="293"/>
    </row>
    <row r="12638" spans="3:7" x14ac:dyDescent="0.2">
      <c r="C12638" s="293"/>
      <c r="D12638" s="280"/>
      <c r="E12638" s="280"/>
      <c r="F12638" s="280"/>
      <c r="G12638" s="293"/>
    </row>
    <row r="12639" spans="3:7" x14ac:dyDescent="0.2">
      <c r="C12639" s="293"/>
      <c r="D12639" s="280"/>
      <c r="E12639" s="280"/>
      <c r="F12639" s="280"/>
      <c r="G12639" s="293"/>
    </row>
    <row r="12640" spans="3:7" x14ac:dyDescent="0.2">
      <c r="C12640" s="293"/>
      <c r="D12640" s="280"/>
      <c r="E12640" s="280"/>
      <c r="F12640" s="280"/>
      <c r="G12640" s="293"/>
    </row>
    <row r="12641" spans="3:7" x14ac:dyDescent="0.2">
      <c r="C12641" s="293"/>
      <c r="D12641" s="280"/>
      <c r="E12641" s="280"/>
      <c r="F12641" s="280"/>
      <c r="G12641" s="293"/>
    </row>
    <row r="12642" spans="3:7" x14ac:dyDescent="0.2">
      <c r="C12642" s="293"/>
      <c r="D12642" s="280"/>
      <c r="E12642" s="280"/>
      <c r="F12642" s="280"/>
      <c r="G12642" s="293"/>
    </row>
    <row r="12643" spans="3:7" x14ac:dyDescent="0.2">
      <c r="C12643" s="293"/>
      <c r="D12643" s="280"/>
      <c r="E12643" s="280"/>
      <c r="F12643" s="280"/>
      <c r="G12643" s="293"/>
    </row>
    <row r="12644" spans="3:7" x14ac:dyDescent="0.2">
      <c r="C12644" s="293"/>
      <c r="D12644" s="280"/>
      <c r="E12644" s="280"/>
      <c r="F12644" s="280"/>
      <c r="G12644" s="293"/>
    </row>
    <row r="12645" spans="3:7" x14ac:dyDescent="0.2">
      <c r="C12645" s="293"/>
      <c r="D12645" s="280"/>
      <c r="E12645" s="280"/>
      <c r="F12645" s="280"/>
      <c r="G12645" s="293"/>
    </row>
    <row r="12646" spans="3:7" x14ac:dyDescent="0.2">
      <c r="C12646" s="293"/>
      <c r="D12646" s="280"/>
      <c r="E12646" s="280"/>
      <c r="F12646" s="280"/>
      <c r="G12646" s="293"/>
    </row>
    <row r="12647" spans="3:7" x14ac:dyDescent="0.2">
      <c r="C12647" s="293"/>
      <c r="D12647" s="280"/>
      <c r="E12647" s="280"/>
      <c r="F12647" s="280"/>
      <c r="G12647" s="293"/>
    </row>
    <row r="12648" spans="3:7" x14ac:dyDescent="0.2">
      <c r="C12648" s="293"/>
      <c r="D12648" s="280"/>
      <c r="E12648" s="280"/>
      <c r="F12648" s="280"/>
      <c r="G12648" s="293"/>
    </row>
    <row r="12649" spans="3:7" x14ac:dyDescent="0.2">
      <c r="C12649" s="293"/>
      <c r="D12649" s="280"/>
      <c r="E12649" s="280"/>
      <c r="F12649" s="280"/>
      <c r="G12649" s="293"/>
    </row>
    <row r="12650" spans="3:7" x14ac:dyDescent="0.2">
      <c r="C12650" s="293"/>
      <c r="D12650" s="280"/>
      <c r="E12650" s="280"/>
      <c r="F12650" s="280"/>
      <c r="G12650" s="293"/>
    </row>
    <row r="12651" spans="3:7" x14ac:dyDescent="0.2">
      <c r="C12651" s="293"/>
      <c r="D12651" s="280"/>
      <c r="E12651" s="280"/>
      <c r="F12651" s="280"/>
      <c r="G12651" s="293"/>
    </row>
    <row r="12652" spans="3:7" x14ac:dyDescent="0.2">
      <c r="C12652" s="293"/>
      <c r="D12652" s="280"/>
      <c r="E12652" s="280"/>
      <c r="F12652" s="280"/>
      <c r="G12652" s="293"/>
    </row>
    <row r="12653" spans="3:7" x14ac:dyDescent="0.2">
      <c r="C12653" s="293"/>
      <c r="D12653" s="280"/>
      <c r="E12653" s="280"/>
      <c r="F12653" s="280"/>
      <c r="G12653" s="293"/>
    </row>
    <row r="12654" spans="3:7" x14ac:dyDescent="0.2">
      <c r="C12654" s="293"/>
      <c r="D12654" s="280"/>
      <c r="E12654" s="280"/>
      <c r="F12654" s="280"/>
      <c r="G12654" s="293"/>
    </row>
    <row r="12655" spans="3:7" x14ac:dyDescent="0.2">
      <c r="C12655" s="293"/>
      <c r="D12655" s="280"/>
      <c r="E12655" s="280"/>
      <c r="F12655" s="280"/>
      <c r="G12655" s="293"/>
    </row>
    <row r="12656" spans="3:7" x14ac:dyDescent="0.2">
      <c r="C12656" s="293"/>
      <c r="D12656" s="280"/>
      <c r="E12656" s="280"/>
      <c r="F12656" s="280"/>
      <c r="G12656" s="293"/>
    </row>
    <row r="12657" spans="3:7" x14ac:dyDescent="0.2">
      <c r="C12657" s="293"/>
      <c r="D12657" s="280"/>
      <c r="E12657" s="280"/>
      <c r="F12657" s="280"/>
      <c r="G12657" s="293"/>
    </row>
    <row r="12658" spans="3:7" x14ac:dyDescent="0.2">
      <c r="C12658" s="293"/>
      <c r="D12658" s="280"/>
      <c r="E12658" s="280"/>
      <c r="F12658" s="280"/>
      <c r="G12658" s="293"/>
    </row>
    <row r="12659" spans="3:7" x14ac:dyDescent="0.2">
      <c r="C12659" s="293"/>
      <c r="D12659" s="280"/>
      <c r="E12659" s="280"/>
      <c r="F12659" s="280"/>
      <c r="G12659" s="293"/>
    </row>
    <row r="12660" spans="3:7" x14ac:dyDescent="0.2">
      <c r="C12660" s="293"/>
      <c r="D12660" s="280"/>
      <c r="E12660" s="280"/>
      <c r="F12660" s="280"/>
      <c r="G12660" s="293"/>
    </row>
    <row r="12661" spans="3:7" x14ac:dyDescent="0.2">
      <c r="C12661" s="293"/>
      <c r="D12661" s="280"/>
      <c r="E12661" s="280"/>
      <c r="F12661" s="280"/>
      <c r="G12661" s="293"/>
    </row>
    <row r="12662" spans="3:7" x14ac:dyDescent="0.2">
      <c r="C12662" s="293"/>
      <c r="D12662" s="280"/>
      <c r="E12662" s="280"/>
      <c r="F12662" s="280"/>
      <c r="G12662" s="293"/>
    </row>
    <row r="12663" spans="3:7" x14ac:dyDescent="0.2">
      <c r="C12663" s="293"/>
      <c r="D12663" s="280"/>
      <c r="E12663" s="280"/>
      <c r="F12663" s="280"/>
      <c r="G12663" s="293"/>
    </row>
    <row r="12664" spans="3:7" x14ac:dyDescent="0.2">
      <c r="C12664" s="293"/>
      <c r="D12664" s="280"/>
      <c r="E12664" s="280"/>
      <c r="F12664" s="280"/>
      <c r="G12664" s="293"/>
    </row>
    <row r="12665" spans="3:7" x14ac:dyDescent="0.2">
      <c r="C12665" s="293"/>
      <c r="D12665" s="280"/>
      <c r="E12665" s="280"/>
      <c r="F12665" s="280"/>
      <c r="G12665" s="293"/>
    </row>
    <row r="12666" spans="3:7" x14ac:dyDescent="0.2">
      <c r="C12666" s="293"/>
      <c r="D12666" s="280"/>
      <c r="E12666" s="280"/>
      <c r="F12666" s="280"/>
      <c r="G12666" s="293"/>
    </row>
    <row r="12667" spans="3:7" x14ac:dyDescent="0.2">
      <c r="C12667" s="293"/>
      <c r="D12667" s="280"/>
      <c r="E12667" s="280"/>
      <c r="F12667" s="280"/>
      <c r="G12667" s="293"/>
    </row>
    <row r="12668" spans="3:7" x14ac:dyDescent="0.2">
      <c r="C12668" s="293"/>
      <c r="D12668" s="280"/>
      <c r="E12668" s="280"/>
      <c r="F12668" s="280"/>
      <c r="G12668" s="293"/>
    </row>
    <row r="12669" spans="3:7" x14ac:dyDescent="0.2">
      <c r="C12669" s="293"/>
      <c r="D12669" s="280"/>
      <c r="E12669" s="280"/>
      <c r="F12669" s="280"/>
      <c r="G12669" s="293"/>
    </row>
    <row r="12670" spans="3:7" x14ac:dyDescent="0.2">
      <c r="C12670" s="293"/>
      <c r="D12670" s="280"/>
      <c r="E12670" s="280"/>
      <c r="F12670" s="280"/>
      <c r="G12670" s="293"/>
    </row>
    <row r="12671" spans="3:7" x14ac:dyDescent="0.2">
      <c r="C12671" s="293"/>
      <c r="D12671" s="280"/>
      <c r="E12671" s="280"/>
      <c r="F12671" s="280"/>
      <c r="G12671" s="293"/>
    </row>
    <row r="12672" spans="3:7" x14ac:dyDescent="0.2">
      <c r="C12672" s="293"/>
      <c r="D12672" s="280"/>
      <c r="E12672" s="280"/>
      <c r="F12672" s="280"/>
      <c r="G12672" s="293"/>
    </row>
    <row r="12673" spans="3:7" x14ac:dyDescent="0.2">
      <c r="C12673" s="293"/>
      <c r="D12673" s="280"/>
      <c r="E12673" s="280"/>
      <c r="F12673" s="280"/>
      <c r="G12673" s="293"/>
    </row>
    <row r="12674" spans="3:7" x14ac:dyDescent="0.2">
      <c r="C12674" s="293"/>
      <c r="D12674" s="280"/>
      <c r="E12674" s="280"/>
      <c r="F12674" s="280"/>
      <c r="G12674" s="293"/>
    </row>
    <row r="12675" spans="3:7" x14ac:dyDescent="0.2">
      <c r="C12675" s="293"/>
      <c r="D12675" s="280"/>
      <c r="E12675" s="280"/>
      <c r="F12675" s="280"/>
      <c r="G12675" s="293"/>
    </row>
    <row r="12676" spans="3:7" x14ac:dyDescent="0.2">
      <c r="C12676" s="293"/>
      <c r="D12676" s="280"/>
      <c r="E12676" s="280"/>
      <c r="F12676" s="280"/>
      <c r="G12676" s="293"/>
    </row>
    <row r="12677" spans="3:7" x14ac:dyDescent="0.2">
      <c r="C12677" s="293"/>
      <c r="D12677" s="280"/>
      <c r="E12677" s="280"/>
      <c r="F12677" s="280"/>
      <c r="G12677" s="293"/>
    </row>
    <row r="12678" spans="3:7" x14ac:dyDescent="0.2">
      <c r="C12678" s="293"/>
      <c r="D12678" s="280"/>
      <c r="E12678" s="280"/>
      <c r="F12678" s="280"/>
      <c r="G12678" s="293"/>
    </row>
    <row r="12679" spans="3:7" x14ac:dyDescent="0.2">
      <c r="C12679" s="293"/>
      <c r="D12679" s="280"/>
      <c r="E12679" s="280"/>
      <c r="F12679" s="280"/>
      <c r="G12679" s="293"/>
    </row>
    <row r="12680" spans="3:7" x14ac:dyDescent="0.2">
      <c r="C12680" s="293"/>
      <c r="D12680" s="280"/>
      <c r="E12680" s="280"/>
      <c r="F12680" s="280"/>
      <c r="G12680" s="293"/>
    </row>
    <row r="12681" spans="3:7" x14ac:dyDescent="0.2">
      <c r="C12681" s="293"/>
      <c r="D12681" s="280"/>
      <c r="E12681" s="280"/>
      <c r="F12681" s="280"/>
      <c r="G12681" s="293"/>
    </row>
    <row r="12682" spans="3:7" x14ac:dyDescent="0.2">
      <c r="C12682" s="293"/>
      <c r="D12682" s="280"/>
      <c r="E12682" s="280"/>
      <c r="F12682" s="280"/>
      <c r="G12682" s="293"/>
    </row>
    <row r="12683" spans="3:7" x14ac:dyDescent="0.2">
      <c r="C12683" s="293"/>
      <c r="D12683" s="280"/>
      <c r="E12683" s="280"/>
      <c r="F12683" s="280"/>
      <c r="G12683" s="293"/>
    </row>
    <row r="12684" spans="3:7" x14ac:dyDescent="0.2">
      <c r="C12684" s="293"/>
      <c r="D12684" s="280"/>
      <c r="E12684" s="280"/>
      <c r="F12684" s="280"/>
      <c r="G12684" s="293"/>
    </row>
    <row r="12685" spans="3:7" x14ac:dyDescent="0.2">
      <c r="C12685" s="293"/>
      <c r="D12685" s="280"/>
      <c r="E12685" s="280"/>
      <c r="F12685" s="280"/>
      <c r="G12685" s="293"/>
    </row>
    <row r="12686" spans="3:7" x14ac:dyDescent="0.2">
      <c r="C12686" s="293"/>
      <c r="D12686" s="280"/>
      <c r="E12686" s="280"/>
      <c r="F12686" s="280"/>
      <c r="G12686" s="293"/>
    </row>
    <row r="12687" spans="3:7" x14ac:dyDescent="0.2">
      <c r="C12687" s="293"/>
      <c r="D12687" s="280"/>
      <c r="E12687" s="280"/>
      <c r="F12687" s="280"/>
      <c r="G12687" s="293"/>
    </row>
    <row r="12688" spans="3:7" x14ac:dyDescent="0.2">
      <c r="C12688" s="293"/>
      <c r="D12688" s="280"/>
      <c r="E12688" s="280"/>
      <c r="F12688" s="280"/>
      <c r="G12688" s="293"/>
    </row>
    <row r="12689" spans="3:7" x14ac:dyDescent="0.2">
      <c r="C12689" s="293"/>
      <c r="D12689" s="280"/>
      <c r="E12689" s="280"/>
      <c r="F12689" s="280"/>
      <c r="G12689" s="293"/>
    </row>
    <row r="12690" spans="3:7" x14ac:dyDescent="0.2">
      <c r="C12690" s="293"/>
      <c r="D12690" s="280"/>
      <c r="E12690" s="280"/>
      <c r="F12690" s="280"/>
      <c r="G12690" s="293"/>
    </row>
    <row r="12691" spans="3:7" x14ac:dyDescent="0.2">
      <c r="C12691" s="293"/>
      <c r="D12691" s="280"/>
      <c r="E12691" s="280"/>
      <c r="F12691" s="280"/>
      <c r="G12691" s="293"/>
    </row>
    <row r="12692" spans="3:7" x14ac:dyDescent="0.2">
      <c r="C12692" s="293"/>
      <c r="D12692" s="280"/>
      <c r="E12692" s="280"/>
      <c r="F12692" s="280"/>
      <c r="G12692" s="293"/>
    </row>
    <row r="12693" spans="3:7" x14ac:dyDescent="0.2">
      <c r="C12693" s="293"/>
      <c r="D12693" s="280"/>
      <c r="E12693" s="280"/>
      <c r="F12693" s="280"/>
      <c r="G12693" s="293"/>
    </row>
    <row r="12694" spans="3:7" x14ac:dyDescent="0.2">
      <c r="C12694" s="293"/>
      <c r="D12694" s="280"/>
      <c r="E12694" s="280"/>
      <c r="F12694" s="280"/>
      <c r="G12694" s="293"/>
    </row>
    <row r="12695" spans="3:7" x14ac:dyDescent="0.2">
      <c r="C12695" s="293"/>
      <c r="D12695" s="280"/>
      <c r="E12695" s="280"/>
      <c r="F12695" s="280"/>
      <c r="G12695" s="293"/>
    </row>
    <row r="12696" spans="3:7" x14ac:dyDescent="0.2">
      <c r="C12696" s="293"/>
      <c r="D12696" s="280"/>
      <c r="E12696" s="280"/>
      <c r="F12696" s="280"/>
      <c r="G12696" s="293"/>
    </row>
    <row r="12697" spans="3:7" x14ac:dyDescent="0.2">
      <c r="C12697" s="293"/>
      <c r="D12697" s="280"/>
      <c r="E12697" s="280"/>
      <c r="F12697" s="280"/>
      <c r="G12697" s="293"/>
    </row>
    <row r="12698" spans="3:7" x14ac:dyDescent="0.2">
      <c r="C12698" s="293"/>
      <c r="D12698" s="280"/>
      <c r="E12698" s="280"/>
      <c r="F12698" s="280"/>
      <c r="G12698" s="293"/>
    </row>
    <row r="12699" spans="3:7" x14ac:dyDescent="0.2">
      <c r="C12699" s="293"/>
      <c r="D12699" s="280"/>
      <c r="E12699" s="280"/>
      <c r="F12699" s="280"/>
      <c r="G12699" s="293"/>
    </row>
    <row r="12700" spans="3:7" x14ac:dyDescent="0.2">
      <c r="C12700" s="293"/>
      <c r="D12700" s="280"/>
      <c r="E12700" s="280"/>
      <c r="F12700" s="280"/>
      <c r="G12700" s="293"/>
    </row>
    <row r="12701" spans="3:7" x14ac:dyDescent="0.2">
      <c r="C12701" s="293"/>
      <c r="D12701" s="280"/>
      <c r="E12701" s="280"/>
      <c r="F12701" s="280"/>
      <c r="G12701" s="293"/>
    </row>
    <row r="12702" spans="3:7" x14ac:dyDescent="0.2">
      <c r="C12702" s="293"/>
      <c r="D12702" s="280"/>
      <c r="E12702" s="280"/>
      <c r="F12702" s="280"/>
      <c r="G12702" s="293"/>
    </row>
    <row r="12703" spans="3:7" x14ac:dyDescent="0.2">
      <c r="C12703" s="293"/>
      <c r="D12703" s="280"/>
      <c r="E12703" s="280"/>
      <c r="F12703" s="280"/>
      <c r="G12703" s="293"/>
    </row>
    <row r="12704" spans="3:7" x14ac:dyDescent="0.2">
      <c r="C12704" s="293"/>
      <c r="D12704" s="280"/>
      <c r="E12704" s="280"/>
      <c r="F12704" s="280"/>
      <c r="G12704" s="293"/>
    </row>
    <row r="12705" spans="3:7" x14ac:dyDescent="0.2">
      <c r="C12705" s="293"/>
      <c r="D12705" s="280"/>
      <c r="E12705" s="280"/>
      <c r="F12705" s="280"/>
      <c r="G12705" s="293"/>
    </row>
    <row r="12706" spans="3:7" x14ac:dyDescent="0.2">
      <c r="C12706" s="293"/>
      <c r="D12706" s="280"/>
      <c r="E12706" s="280"/>
      <c r="F12706" s="280"/>
      <c r="G12706" s="293"/>
    </row>
    <row r="12707" spans="3:7" x14ac:dyDescent="0.2">
      <c r="C12707" s="293"/>
      <c r="D12707" s="280"/>
      <c r="E12707" s="280"/>
      <c r="F12707" s="280"/>
      <c r="G12707" s="293"/>
    </row>
    <row r="12708" spans="3:7" x14ac:dyDescent="0.2">
      <c r="C12708" s="293"/>
      <c r="D12708" s="280"/>
      <c r="E12708" s="280"/>
      <c r="F12708" s="280"/>
      <c r="G12708" s="293"/>
    </row>
    <row r="12709" spans="3:7" x14ac:dyDescent="0.2">
      <c r="C12709" s="293"/>
      <c r="D12709" s="280"/>
      <c r="E12709" s="280"/>
      <c r="F12709" s="280"/>
      <c r="G12709" s="293"/>
    </row>
    <row r="12710" spans="3:7" x14ac:dyDescent="0.2">
      <c r="C12710" s="293"/>
      <c r="D12710" s="280"/>
      <c r="E12710" s="280"/>
      <c r="F12710" s="280"/>
      <c r="G12710" s="293"/>
    </row>
    <row r="12711" spans="3:7" x14ac:dyDescent="0.2">
      <c r="C12711" s="293"/>
      <c r="D12711" s="280"/>
      <c r="E12711" s="280"/>
      <c r="F12711" s="280"/>
      <c r="G12711" s="293"/>
    </row>
    <row r="12712" spans="3:7" x14ac:dyDescent="0.2">
      <c r="C12712" s="293"/>
      <c r="D12712" s="280"/>
      <c r="E12712" s="280"/>
      <c r="F12712" s="280"/>
      <c r="G12712" s="293"/>
    </row>
    <row r="12713" spans="3:7" x14ac:dyDescent="0.2">
      <c r="C12713" s="293"/>
      <c r="D12713" s="280"/>
      <c r="E12713" s="280"/>
      <c r="F12713" s="280"/>
      <c r="G12713" s="293"/>
    </row>
    <row r="12714" spans="3:7" x14ac:dyDescent="0.2">
      <c r="C12714" s="293"/>
      <c r="D12714" s="280"/>
      <c r="E12714" s="280"/>
      <c r="F12714" s="280"/>
      <c r="G12714" s="293"/>
    </row>
    <row r="12715" spans="3:7" x14ac:dyDescent="0.2">
      <c r="C12715" s="293"/>
      <c r="D12715" s="280"/>
      <c r="E12715" s="280"/>
      <c r="F12715" s="280"/>
      <c r="G12715" s="293"/>
    </row>
    <row r="12716" spans="3:7" x14ac:dyDescent="0.2">
      <c r="C12716" s="293"/>
      <c r="D12716" s="280"/>
      <c r="E12716" s="280"/>
      <c r="F12716" s="280"/>
      <c r="G12716" s="293"/>
    </row>
    <row r="12717" spans="3:7" x14ac:dyDescent="0.2">
      <c r="C12717" s="293"/>
      <c r="D12717" s="280"/>
      <c r="E12717" s="280"/>
      <c r="F12717" s="280"/>
      <c r="G12717" s="293"/>
    </row>
    <row r="12718" spans="3:7" x14ac:dyDescent="0.2">
      <c r="C12718" s="293"/>
      <c r="D12718" s="280"/>
      <c r="E12718" s="280"/>
      <c r="F12718" s="280"/>
      <c r="G12718" s="293"/>
    </row>
    <row r="12719" spans="3:7" x14ac:dyDescent="0.2">
      <c r="C12719" s="293"/>
      <c r="D12719" s="280"/>
      <c r="E12719" s="280"/>
      <c r="F12719" s="280"/>
      <c r="G12719" s="293"/>
    </row>
    <row r="12720" spans="3:7" x14ac:dyDescent="0.2">
      <c r="C12720" s="293"/>
      <c r="D12720" s="280"/>
      <c r="E12720" s="280"/>
      <c r="F12720" s="280"/>
      <c r="G12720" s="293"/>
    </row>
    <row r="12721" spans="3:7" x14ac:dyDescent="0.2">
      <c r="C12721" s="293"/>
      <c r="D12721" s="280"/>
      <c r="E12721" s="280"/>
      <c r="F12721" s="280"/>
      <c r="G12721" s="293"/>
    </row>
    <row r="12722" spans="3:7" x14ac:dyDescent="0.2">
      <c r="C12722" s="293"/>
      <c r="D12722" s="280"/>
      <c r="E12722" s="280"/>
      <c r="F12722" s="280"/>
      <c r="G12722" s="293"/>
    </row>
    <row r="12723" spans="3:7" x14ac:dyDescent="0.2">
      <c r="C12723" s="293"/>
      <c r="D12723" s="280"/>
      <c r="E12723" s="280"/>
      <c r="F12723" s="280"/>
      <c r="G12723" s="293"/>
    </row>
    <row r="12724" spans="3:7" x14ac:dyDescent="0.2">
      <c r="C12724" s="293"/>
      <c r="D12724" s="280"/>
      <c r="E12724" s="280"/>
      <c r="F12724" s="280"/>
      <c r="G12724" s="293"/>
    </row>
    <row r="12725" spans="3:7" x14ac:dyDescent="0.2">
      <c r="C12725" s="293"/>
      <c r="D12725" s="280"/>
      <c r="E12725" s="280"/>
      <c r="F12725" s="280"/>
      <c r="G12725" s="293"/>
    </row>
    <row r="12726" spans="3:7" x14ac:dyDescent="0.2">
      <c r="C12726" s="293"/>
      <c r="D12726" s="280"/>
      <c r="E12726" s="280"/>
      <c r="F12726" s="280"/>
      <c r="G12726" s="293"/>
    </row>
    <row r="12727" spans="3:7" x14ac:dyDescent="0.2">
      <c r="C12727" s="293"/>
      <c r="D12727" s="280"/>
      <c r="E12727" s="280"/>
      <c r="F12727" s="280"/>
      <c r="G12727" s="293"/>
    </row>
    <row r="12728" spans="3:7" x14ac:dyDescent="0.2">
      <c r="C12728" s="293"/>
      <c r="D12728" s="280"/>
      <c r="E12728" s="280"/>
      <c r="F12728" s="280"/>
      <c r="G12728" s="293"/>
    </row>
    <row r="12729" spans="3:7" x14ac:dyDescent="0.2">
      <c r="C12729" s="293"/>
      <c r="D12729" s="280"/>
      <c r="E12729" s="280"/>
      <c r="F12729" s="280"/>
      <c r="G12729" s="293"/>
    </row>
    <row r="12730" spans="3:7" x14ac:dyDescent="0.2">
      <c r="C12730" s="293"/>
      <c r="D12730" s="280"/>
      <c r="E12730" s="280"/>
      <c r="F12730" s="280"/>
      <c r="G12730" s="293"/>
    </row>
    <row r="12731" spans="3:7" x14ac:dyDescent="0.2">
      <c r="C12731" s="293"/>
      <c r="D12731" s="280"/>
      <c r="E12731" s="280"/>
      <c r="F12731" s="280"/>
      <c r="G12731" s="293"/>
    </row>
    <row r="12732" spans="3:7" x14ac:dyDescent="0.2">
      <c r="C12732" s="293"/>
      <c r="D12732" s="280"/>
      <c r="E12732" s="280"/>
      <c r="F12732" s="280"/>
      <c r="G12732" s="293"/>
    </row>
    <row r="12733" spans="3:7" x14ac:dyDescent="0.2">
      <c r="C12733" s="293"/>
      <c r="D12733" s="280"/>
      <c r="E12733" s="280"/>
      <c r="F12733" s="280"/>
      <c r="G12733" s="293"/>
    </row>
    <row r="12734" spans="3:7" x14ac:dyDescent="0.2">
      <c r="C12734" s="293"/>
      <c r="D12734" s="280"/>
      <c r="E12734" s="280"/>
      <c r="F12734" s="280"/>
      <c r="G12734" s="293"/>
    </row>
    <row r="12735" spans="3:7" x14ac:dyDescent="0.2">
      <c r="C12735" s="293"/>
      <c r="D12735" s="280"/>
      <c r="E12735" s="280"/>
      <c r="F12735" s="280"/>
      <c r="G12735" s="293"/>
    </row>
    <row r="12736" spans="3:7" x14ac:dyDescent="0.2">
      <c r="C12736" s="293"/>
      <c r="D12736" s="280"/>
      <c r="E12736" s="280"/>
      <c r="F12736" s="280"/>
      <c r="G12736" s="293"/>
    </row>
    <row r="12737" spans="3:7" x14ac:dyDescent="0.2">
      <c r="C12737" s="293"/>
      <c r="D12737" s="280"/>
      <c r="E12737" s="280"/>
      <c r="F12737" s="280"/>
      <c r="G12737" s="293"/>
    </row>
    <row r="12738" spans="3:7" x14ac:dyDescent="0.2">
      <c r="C12738" s="293"/>
      <c r="D12738" s="280"/>
      <c r="E12738" s="280"/>
      <c r="F12738" s="280"/>
      <c r="G12738" s="293"/>
    </row>
    <row r="12739" spans="3:7" x14ac:dyDescent="0.2">
      <c r="C12739" s="293"/>
      <c r="D12739" s="280"/>
      <c r="E12739" s="280"/>
      <c r="F12739" s="280"/>
      <c r="G12739" s="293"/>
    </row>
    <row r="12740" spans="3:7" x14ac:dyDescent="0.2">
      <c r="C12740" s="293"/>
      <c r="D12740" s="280"/>
      <c r="E12740" s="280"/>
      <c r="F12740" s="280"/>
      <c r="G12740" s="293"/>
    </row>
    <row r="12741" spans="3:7" x14ac:dyDescent="0.2">
      <c r="C12741" s="293"/>
      <c r="D12741" s="280"/>
      <c r="E12741" s="280"/>
      <c r="F12741" s="280"/>
      <c r="G12741" s="293"/>
    </row>
    <row r="12742" spans="3:7" x14ac:dyDescent="0.2">
      <c r="C12742" s="293"/>
      <c r="D12742" s="280"/>
      <c r="E12742" s="280"/>
      <c r="F12742" s="280"/>
      <c r="G12742" s="293"/>
    </row>
    <row r="12743" spans="3:7" x14ac:dyDescent="0.2">
      <c r="C12743" s="293"/>
      <c r="D12743" s="280"/>
      <c r="E12743" s="280"/>
      <c r="F12743" s="280"/>
      <c r="G12743" s="293"/>
    </row>
    <row r="12744" spans="3:7" x14ac:dyDescent="0.2">
      <c r="C12744" s="293"/>
      <c r="D12744" s="280"/>
      <c r="E12744" s="280"/>
      <c r="F12744" s="280"/>
      <c r="G12744" s="293"/>
    </row>
    <row r="12745" spans="3:7" x14ac:dyDescent="0.2">
      <c r="C12745" s="293"/>
      <c r="D12745" s="280"/>
      <c r="E12745" s="280"/>
      <c r="F12745" s="280"/>
      <c r="G12745" s="293"/>
    </row>
    <row r="12746" spans="3:7" x14ac:dyDescent="0.2">
      <c r="C12746" s="293"/>
      <c r="D12746" s="280"/>
      <c r="E12746" s="280"/>
      <c r="F12746" s="280"/>
      <c r="G12746" s="293"/>
    </row>
    <row r="12747" spans="3:7" x14ac:dyDescent="0.2">
      <c r="C12747" s="293"/>
      <c r="D12747" s="280"/>
      <c r="E12747" s="280"/>
      <c r="F12747" s="280"/>
      <c r="G12747" s="293"/>
    </row>
    <row r="12748" spans="3:7" x14ac:dyDescent="0.2">
      <c r="C12748" s="293"/>
      <c r="D12748" s="280"/>
      <c r="E12748" s="280"/>
      <c r="F12748" s="280"/>
      <c r="G12748" s="293"/>
    </row>
    <row r="12749" spans="3:7" x14ac:dyDescent="0.2">
      <c r="C12749" s="293"/>
      <c r="D12749" s="280"/>
      <c r="E12749" s="280"/>
      <c r="F12749" s="280"/>
      <c r="G12749" s="293"/>
    </row>
    <row r="12750" spans="3:7" x14ac:dyDescent="0.2">
      <c r="C12750" s="293"/>
      <c r="D12750" s="280"/>
      <c r="E12750" s="280"/>
      <c r="F12750" s="280"/>
      <c r="G12750" s="293"/>
    </row>
    <row r="12751" spans="3:7" x14ac:dyDescent="0.2">
      <c r="C12751" s="293"/>
      <c r="D12751" s="280"/>
      <c r="E12751" s="280"/>
      <c r="F12751" s="280"/>
      <c r="G12751" s="293"/>
    </row>
    <row r="12752" spans="3:7" x14ac:dyDescent="0.2">
      <c r="C12752" s="293"/>
      <c r="D12752" s="280"/>
      <c r="E12752" s="280"/>
      <c r="F12752" s="280"/>
      <c r="G12752" s="293"/>
    </row>
    <row r="12753" spans="3:7" x14ac:dyDescent="0.2">
      <c r="C12753" s="293"/>
      <c r="D12753" s="280"/>
      <c r="E12753" s="280"/>
      <c r="F12753" s="280"/>
      <c r="G12753" s="293"/>
    </row>
    <row r="12754" spans="3:7" x14ac:dyDescent="0.2">
      <c r="C12754" s="293"/>
      <c r="D12754" s="280"/>
      <c r="E12754" s="280"/>
      <c r="F12754" s="280"/>
      <c r="G12754" s="293"/>
    </row>
    <row r="12755" spans="3:7" x14ac:dyDescent="0.2">
      <c r="C12755" s="293"/>
      <c r="D12755" s="280"/>
      <c r="E12755" s="280"/>
      <c r="F12755" s="280"/>
      <c r="G12755" s="293"/>
    </row>
    <row r="12756" spans="3:7" x14ac:dyDescent="0.2">
      <c r="C12756" s="293"/>
      <c r="D12756" s="280"/>
      <c r="E12756" s="280"/>
      <c r="F12756" s="280"/>
      <c r="G12756" s="293"/>
    </row>
    <row r="12757" spans="3:7" x14ac:dyDescent="0.2">
      <c r="C12757" s="293"/>
      <c r="D12757" s="280"/>
      <c r="E12757" s="280"/>
      <c r="F12757" s="280"/>
      <c r="G12757" s="293"/>
    </row>
    <row r="12758" spans="3:7" x14ac:dyDescent="0.2">
      <c r="C12758" s="293"/>
      <c r="D12758" s="280"/>
      <c r="E12758" s="280"/>
      <c r="F12758" s="280"/>
      <c r="G12758" s="293"/>
    </row>
    <row r="12759" spans="3:7" x14ac:dyDescent="0.2">
      <c r="C12759" s="293"/>
      <c r="D12759" s="280"/>
      <c r="E12759" s="280"/>
      <c r="F12759" s="280"/>
      <c r="G12759" s="293"/>
    </row>
    <row r="12760" spans="3:7" x14ac:dyDescent="0.2">
      <c r="C12760" s="293"/>
      <c r="D12760" s="280"/>
      <c r="E12760" s="280"/>
      <c r="F12760" s="280"/>
      <c r="G12760" s="293"/>
    </row>
    <row r="12761" spans="3:7" x14ac:dyDescent="0.2">
      <c r="C12761" s="293"/>
      <c r="D12761" s="280"/>
      <c r="E12761" s="280"/>
      <c r="F12761" s="280"/>
      <c r="G12761" s="293"/>
    </row>
    <row r="12762" spans="3:7" x14ac:dyDescent="0.2">
      <c r="C12762" s="293"/>
      <c r="D12762" s="280"/>
      <c r="E12762" s="280"/>
      <c r="F12762" s="280"/>
      <c r="G12762" s="293"/>
    </row>
    <row r="12763" spans="3:7" x14ac:dyDescent="0.2">
      <c r="C12763" s="293"/>
      <c r="D12763" s="280"/>
      <c r="E12763" s="280"/>
      <c r="F12763" s="280"/>
      <c r="G12763" s="293"/>
    </row>
    <row r="12764" spans="3:7" x14ac:dyDescent="0.2">
      <c r="C12764" s="293"/>
      <c r="D12764" s="280"/>
      <c r="E12764" s="280"/>
      <c r="F12764" s="280"/>
      <c r="G12764" s="293"/>
    </row>
    <row r="12765" spans="3:7" x14ac:dyDescent="0.2">
      <c r="C12765" s="293"/>
      <c r="D12765" s="280"/>
      <c r="E12765" s="280"/>
      <c r="F12765" s="280"/>
      <c r="G12765" s="293"/>
    </row>
    <row r="12766" spans="3:7" x14ac:dyDescent="0.2">
      <c r="C12766" s="293"/>
      <c r="D12766" s="280"/>
      <c r="E12766" s="280"/>
      <c r="F12766" s="280"/>
      <c r="G12766" s="293"/>
    </row>
    <row r="12767" spans="3:7" x14ac:dyDescent="0.2">
      <c r="C12767" s="293"/>
      <c r="D12767" s="280"/>
      <c r="E12767" s="280"/>
      <c r="F12767" s="280"/>
      <c r="G12767" s="293"/>
    </row>
    <row r="12768" spans="3:7" x14ac:dyDescent="0.2">
      <c r="C12768" s="293"/>
      <c r="D12768" s="280"/>
      <c r="E12768" s="280"/>
      <c r="F12768" s="280"/>
      <c r="G12768" s="293"/>
    </row>
    <row r="12769" spans="3:7" x14ac:dyDescent="0.2">
      <c r="C12769" s="293"/>
      <c r="D12769" s="280"/>
      <c r="E12769" s="280"/>
      <c r="F12769" s="280"/>
      <c r="G12769" s="293"/>
    </row>
    <row r="12770" spans="3:7" x14ac:dyDescent="0.2">
      <c r="C12770" s="293"/>
      <c r="D12770" s="280"/>
      <c r="E12770" s="280"/>
      <c r="F12770" s="280"/>
      <c r="G12770" s="293"/>
    </row>
    <row r="12771" spans="3:7" x14ac:dyDescent="0.2">
      <c r="C12771" s="293"/>
      <c r="D12771" s="280"/>
      <c r="E12771" s="280"/>
      <c r="F12771" s="280"/>
      <c r="G12771" s="293"/>
    </row>
    <row r="12772" spans="3:7" x14ac:dyDescent="0.2">
      <c r="C12772" s="293"/>
      <c r="D12772" s="280"/>
      <c r="E12772" s="280"/>
      <c r="F12772" s="280"/>
      <c r="G12772" s="293"/>
    </row>
    <row r="12773" spans="3:7" x14ac:dyDescent="0.2">
      <c r="C12773" s="293"/>
      <c r="D12773" s="280"/>
      <c r="E12773" s="280"/>
      <c r="F12773" s="280"/>
      <c r="G12773" s="293"/>
    </row>
    <row r="12774" spans="3:7" x14ac:dyDescent="0.2">
      <c r="C12774" s="293"/>
      <c r="D12774" s="280"/>
      <c r="E12774" s="280"/>
      <c r="F12774" s="280"/>
      <c r="G12774" s="293"/>
    </row>
    <row r="12775" spans="3:7" x14ac:dyDescent="0.2">
      <c r="C12775" s="293"/>
      <c r="D12775" s="280"/>
      <c r="E12775" s="280"/>
      <c r="F12775" s="280"/>
      <c r="G12775" s="293"/>
    </row>
    <row r="12776" spans="3:7" x14ac:dyDescent="0.2">
      <c r="C12776" s="293"/>
      <c r="D12776" s="280"/>
      <c r="E12776" s="280"/>
      <c r="F12776" s="280"/>
      <c r="G12776" s="293"/>
    </row>
    <row r="12777" spans="3:7" x14ac:dyDescent="0.2">
      <c r="C12777" s="293"/>
      <c r="D12777" s="280"/>
      <c r="E12777" s="280"/>
      <c r="F12777" s="280"/>
      <c r="G12777" s="293"/>
    </row>
    <row r="12778" spans="3:7" x14ac:dyDescent="0.2">
      <c r="C12778" s="293"/>
      <c r="D12778" s="280"/>
      <c r="E12778" s="280"/>
      <c r="F12778" s="280"/>
      <c r="G12778" s="293"/>
    </row>
    <row r="12779" spans="3:7" x14ac:dyDescent="0.2">
      <c r="C12779" s="293"/>
      <c r="D12779" s="280"/>
      <c r="E12779" s="280"/>
      <c r="F12779" s="280"/>
      <c r="G12779" s="293"/>
    </row>
    <row r="12780" spans="3:7" x14ac:dyDescent="0.2">
      <c r="C12780" s="293"/>
      <c r="D12780" s="280"/>
      <c r="E12780" s="280"/>
      <c r="F12780" s="280"/>
      <c r="G12780" s="293"/>
    </row>
    <row r="12781" spans="3:7" x14ac:dyDescent="0.2">
      <c r="C12781" s="293"/>
      <c r="D12781" s="280"/>
      <c r="E12781" s="280"/>
      <c r="F12781" s="280"/>
      <c r="G12781" s="293"/>
    </row>
    <row r="12782" spans="3:7" x14ac:dyDescent="0.2">
      <c r="C12782" s="293"/>
      <c r="D12782" s="280"/>
      <c r="E12782" s="280"/>
      <c r="F12782" s="280"/>
      <c r="G12782" s="293"/>
    </row>
    <row r="12783" spans="3:7" x14ac:dyDescent="0.2">
      <c r="C12783" s="293"/>
      <c r="D12783" s="280"/>
      <c r="E12783" s="280"/>
      <c r="F12783" s="280"/>
      <c r="G12783" s="293"/>
    </row>
    <row r="12784" spans="3:7" x14ac:dyDescent="0.2">
      <c r="C12784" s="293"/>
      <c r="D12784" s="280"/>
      <c r="E12784" s="280"/>
      <c r="F12784" s="280"/>
      <c r="G12784" s="293"/>
    </row>
    <row r="12785" spans="3:7" x14ac:dyDescent="0.2">
      <c r="C12785" s="293"/>
      <c r="D12785" s="280"/>
      <c r="E12785" s="280"/>
      <c r="F12785" s="280"/>
      <c r="G12785" s="293"/>
    </row>
    <row r="12786" spans="3:7" x14ac:dyDescent="0.2">
      <c r="C12786" s="293"/>
      <c r="D12786" s="280"/>
      <c r="E12786" s="280"/>
      <c r="F12786" s="280"/>
      <c r="G12786" s="293"/>
    </row>
    <row r="12787" spans="3:7" x14ac:dyDescent="0.2">
      <c r="C12787" s="293"/>
      <c r="D12787" s="280"/>
      <c r="E12787" s="280"/>
      <c r="F12787" s="280"/>
      <c r="G12787" s="293"/>
    </row>
    <row r="12788" spans="3:7" x14ac:dyDescent="0.2">
      <c r="C12788" s="293"/>
      <c r="D12788" s="280"/>
      <c r="E12788" s="280"/>
      <c r="F12788" s="280"/>
      <c r="G12788" s="293"/>
    </row>
    <row r="12789" spans="3:7" x14ac:dyDescent="0.2">
      <c r="C12789" s="293"/>
      <c r="D12789" s="280"/>
      <c r="E12789" s="280"/>
      <c r="F12789" s="280"/>
      <c r="G12789" s="293"/>
    </row>
    <row r="12790" spans="3:7" x14ac:dyDescent="0.2">
      <c r="C12790" s="293"/>
      <c r="D12790" s="280"/>
      <c r="E12790" s="280"/>
      <c r="F12790" s="280"/>
      <c r="G12790" s="293"/>
    </row>
    <row r="12791" spans="3:7" x14ac:dyDescent="0.2">
      <c r="C12791" s="293"/>
      <c r="D12791" s="280"/>
      <c r="E12791" s="280"/>
      <c r="F12791" s="280"/>
      <c r="G12791" s="293"/>
    </row>
    <row r="12792" spans="3:7" x14ac:dyDescent="0.2">
      <c r="C12792" s="293"/>
      <c r="D12792" s="280"/>
      <c r="E12792" s="280"/>
      <c r="F12792" s="280"/>
      <c r="G12792" s="293"/>
    </row>
    <row r="12793" spans="3:7" x14ac:dyDescent="0.2">
      <c r="C12793" s="293"/>
      <c r="D12793" s="280"/>
      <c r="E12793" s="280"/>
      <c r="F12793" s="280"/>
      <c r="G12793" s="293"/>
    </row>
    <row r="12794" spans="3:7" x14ac:dyDescent="0.2">
      <c r="C12794" s="293"/>
      <c r="D12794" s="280"/>
      <c r="E12794" s="280"/>
      <c r="F12794" s="280"/>
      <c r="G12794" s="293"/>
    </row>
    <row r="12795" spans="3:7" x14ac:dyDescent="0.2">
      <c r="C12795" s="293"/>
      <c r="D12795" s="280"/>
      <c r="E12795" s="280"/>
      <c r="F12795" s="280"/>
      <c r="G12795" s="293"/>
    </row>
    <row r="12796" spans="3:7" x14ac:dyDescent="0.2">
      <c r="C12796" s="293"/>
      <c r="D12796" s="280"/>
      <c r="E12796" s="280"/>
      <c r="F12796" s="280"/>
      <c r="G12796" s="293"/>
    </row>
    <row r="12797" spans="3:7" x14ac:dyDescent="0.2">
      <c r="C12797" s="293"/>
      <c r="D12797" s="280"/>
      <c r="E12797" s="280"/>
      <c r="F12797" s="280"/>
      <c r="G12797" s="293"/>
    </row>
    <row r="12798" spans="3:7" x14ac:dyDescent="0.2">
      <c r="C12798" s="293"/>
      <c r="D12798" s="280"/>
      <c r="E12798" s="280"/>
      <c r="F12798" s="280"/>
      <c r="G12798" s="293"/>
    </row>
    <row r="12799" spans="3:7" x14ac:dyDescent="0.2">
      <c r="C12799" s="293"/>
      <c r="D12799" s="280"/>
      <c r="E12799" s="280"/>
      <c r="F12799" s="280"/>
      <c r="G12799" s="293"/>
    </row>
    <row r="12800" spans="3:7" x14ac:dyDescent="0.2">
      <c r="C12800" s="293"/>
      <c r="D12800" s="280"/>
      <c r="E12800" s="280"/>
      <c r="F12800" s="280"/>
      <c r="G12800" s="293"/>
    </row>
    <row r="12801" spans="3:7" x14ac:dyDescent="0.2">
      <c r="C12801" s="293"/>
      <c r="D12801" s="280"/>
      <c r="E12801" s="280"/>
      <c r="F12801" s="280"/>
      <c r="G12801" s="293"/>
    </row>
    <row r="12802" spans="3:7" x14ac:dyDescent="0.2">
      <c r="C12802" s="293"/>
      <c r="D12802" s="280"/>
      <c r="E12802" s="280"/>
      <c r="F12802" s="280"/>
      <c r="G12802" s="293"/>
    </row>
    <row r="12803" spans="3:7" x14ac:dyDescent="0.2">
      <c r="C12803" s="293"/>
      <c r="D12803" s="280"/>
      <c r="E12803" s="280"/>
      <c r="F12803" s="280"/>
      <c r="G12803" s="293"/>
    </row>
    <row r="12804" spans="3:7" x14ac:dyDescent="0.2">
      <c r="C12804" s="293"/>
      <c r="D12804" s="280"/>
      <c r="E12804" s="280"/>
      <c r="F12804" s="280"/>
      <c r="G12804" s="293"/>
    </row>
    <row r="12805" spans="3:7" x14ac:dyDescent="0.2">
      <c r="C12805" s="293"/>
      <c r="D12805" s="280"/>
      <c r="E12805" s="280"/>
      <c r="F12805" s="280"/>
      <c r="G12805" s="293"/>
    </row>
    <row r="12806" spans="3:7" x14ac:dyDescent="0.2">
      <c r="C12806" s="293"/>
      <c r="D12806" s="280"/>
      <c r="E12806" s="280"/>
      <c r="F12806" s="280"/>
      <c r="G12806" s="293"/>
    </row>
    <row r="12807" spans="3:7" x14ac:dyDescent="0.2">
      <c r="C12807" s="293"/>
      <c r="D12807" s="280"/>
      <c r="E12807" s="280"/>
      <c r="F12807" s="280"/>
      <c r="G12807" s="293"/>
    </row>
    <row r="12808" spans="3:7" x14ac:dyDescent="0.2">
      <c r="C12808" s="293"/>
      <c r="D12808" s="280"/>
      <c r="E12808" s="280"/>
      <c r="F12808" s="280"/>
      <c r="G12808" s="293"/>
    </row>
    <row r="12809" spans="3:7" x14ac:dyDescent="0.2">
      <c r="C12809" s="293"/>
      <c r="D12809" s="280"/>
      <c r="E12809" s="280"/>
      <c r="F12809" s="280"/>
      <c r="G12809" s="293"/>
    </row>
    <row r="12810" spans="3:7" x14ac:dyDescent="0.2">
      <c r="C12810" s="293"/>
      <c r="D12810" s="280"/>
      <c r="E12810" s="280"/>
      <c r="F12810" s="280"/>
      <c r="G12810" s="293"/>
    </row>
    <row r="12811" spans="3:7" x14ac:dyDescent="0.2">
      <c r="C12811" s="293"/>
      <c r="D12811" s="280"/>
      <c r="E12811" s="280"/>
      <c r="F12811" s="280"/>
      <c r="G12811" s="293"/>
    </row>
    <row r="12812" spans="3:7" x14ac:dyDescent="0.2">
      <c r="C12812" s="293"/>
      <c r="D12812" s="280"/>
      <c r="E12812" s="280"/>
      <c r="F12812" s="280"/>
      <c r="G12812" s="293"/>
    </row>
    <row r="12813" spans="3:7" x14ac:dyDescent="0.2">
      <c r="C12813" s="293"/>
      <c r="D12813" s="280"/>
      <c r="E12813" s="280"/>
      <c r="F12813" s="280"/>
      <c r="G12813" s="293"/>
    </row>
    <row r="12814" spans="3:7" x14ac:dyDescent="0.2">
      <c r="C12814" s="293"/>
      <c r="D12814" s="280"/>
      <c r="E12814" s="280"/>
      <c r="F12814" s="280"/>
      <c r="G12814" s="293"/>
    </row>
    <row r="12815" spans="3:7" x14ac:dyDescent="0.2">
      <c r="C12815" s="293"/>
      <c r="D12815" s="280"/>
      <c r="E12815" s="280"/>
      <c r="F12815" s="280"/>
      <c r="G12815" s="293"/>
    </row>
    <row r="12816" spans="3:7" x14ac:dyDescent="0.2">
      <c r="C12816" s="293"/>
      <c r="D12816" s="280"/>
      <c r="E12816" s="280"/>
      <c r="F12816" s="280"/>
      <c r="G12816" s="293"/>
    </row>
    <row r="12817" spans="3:7" x14ac:dyDescent="0.2">
      <c r="C12817" s="293"/>
      <c r="D12817" s="280"/>
      <c r="E12817" s="280"/>
      <c r="F12817" s="280"/>
      <c r="G12817" s="293"/>
    </row>
    <row r="12818" spans="3:7" x14ac:dyDescent="0.2">
      <c r="C12818" s="293"/>
      <c r="D12818" s="280"/>
      <c r="E12818" s="280"/>
      <c r="F12818" s="280"/>
      <c r="G12818" s="293"/>
    </row>
    <row r="12819" spans="3:7" x14ac:dyDescent="0.2">
      <c r="C12819" s="293"/>
      <c r="D12819" s="280"/>
      <c r="E12819" s="280"/>
      <c r="F12819" s="280"/>
      <c r="G12819" s="293"/>
    </row>
    <row r="12820" spans="3:7" x14ac:dyDescent="0.2">
      <c r="C12820" s="293"/>
      <c r="D12820" s="280"/>
      <c r="E12820" s="280"/>
      <c r="F12820" s="280"/>
      <c r="G12820" s="293"/>
    </row>
    <row r="12821" spans="3:7" x14ac:dyDescent="0.2">
      <c r="C12821" s="293"/>
      <c r="D12821" s="280"/>
      <c r="E12821" s="280"/>
      <c r="F12821" s="280"/>
      <c r="G12821" s="293"/>
    </row>
    <row r="12822" spans="3:7" x14ac:dyDescent="0.2">
      <c r="C12822" s="293"/>
      <c r="D12822" s="280"/>
      <c r="E12822" s="280"/>
      <c r="F12822" s="280"/>
      <c r="G12822" s="293"/>
    </row>
    <row r="12823" spans="3:7" x14ac:dyDescent="0.2">
      <c r="C12823" s="293"/>
      <c r="D12823" s="280"/>
      <c r="E12823" s="280"/>
      <c r="F12823" s="280"/>
      <c r="G12823" s="293"/>
    </row>
    <row r="12824" spans="3:7" x14ac:dyDescent="0.2">
      <c r="C12824" s="293"/>
      <c r="D12824" s="280"/>
      <c r="E12824" s="280"/>
      <c r="F12824" s="280"/>
      <c r="G12824" s="293"/>
    </row>
    <row r="12825" spans="3:7" x14ac:dyDescent="0.2">
      <c r="C12825" s="293"/>
      <c r="D12825" s="280"/>
      <c r="E12825" s="280"/>
      <c r="F12825" s="280"/>
      <c r="G12825" s="293"/>
    </row>
    <row r="12826" spans="3:7" x14ac:dyDescent="0.2">
      <c r="C12826" s="293"/>
      <c r="D12826" s="280"/>
      <c r="E12826" s="280"/>
      <c r="F12826" s="280"/>
      <c r="G12826" s="293"/>
    </row>
    <row r="12827" spans="3:7" x14ac:dyDescent="0.2">
      <c r="C12827" s="293"/>
      <c r="D12827" s="280"/>
      <c r="E12827" s="280"/>
      <c r="F12827" s="280"/>
      <c r="G12827" s="293"/>
    </row>
    <row r="12828" spans="3:7" x14ac:dyDescent="0.2">
      <c r="C12828" s="293"/>
      <c r="D12828" s="280"/>
      <c r="E12828" s="280"/>
      <c r="F12828" s="280"/>
      <c r="G12828" s="293"/>
    </row>
    <row r="12829" spans="3:7" x14ac:dyDescent="0.2">
      <c r="C12829" s="293"/>
      <c r="D12829" s="280"/>
      <c r="E12829" s="280"/>
      <c r="F12829" s="280"/>
      <c r="G12829" s="293"/>
    </row>
    <row r="12830" spans="3:7" x14ac:dyDescent="0.2">
      <c r="C12830" s="293"/>
      <c r="D12830" s="280"/>
      <c r="E12830" s="280"/>
      <c r="F12830" s="280"/>
      <c r="G12830" s="293"/>
    </row>
    <row r="12831" spans="3:7" x14ac:dyDescent="0.2">
      <c r="C12831" s="293"/>
      <c r="D12831" s="280"/>
      <c r="E12831" s="280"/>
      <c r="F12831" s="280"/>
      <c r="G12831" s="293"/>
    </row>
    <row r="12832" spans="3:7" x14ac:dyDescent="0.2">
      <c r="C12832" s="293"/>
      <c r="D12832" s="280"/>
      <c r="E12832" s="280"/>
      <c r="F12832" s="280"/>
      <c r="G12832" s="293"/>
    </row>
    <row r="12833" spans="3:7" x14ac:dyDescent="0.2">
      <c r="C12833" s="293"/>
      <c r="D12833" s="280"/>
      <c r="E12833" s="280"/>
      <c r="F12833" s="280"/>
      <c r="G12833" s="293"/>
    </row>
    <row r="12834" spans="3:7" x14ac:dyDescent="0.2">
      <c r="C12834" s="293"/>
      <c r="D12834" s="280"/>
      <c r="E12834" s="280"/>
      <c r="F12834" s="280"/>
      <c r="G12834" s="293"/>
    </row>
    <row r="12835" spans="3:7" x14ac:dyDescent="0.2">
      <c r="C12835" s="293"/>
      <c r="D12835" s="280"/>
      <c r="E12835" s="280"/>
      <c r="F12835" s="280"/>
      <c r="G12835" s="293"/>
    </row>
    <row r="12836" spans="3:7" x14ac:dyDescent="0.2">
      <c r="C12836" s="293"/>
      <c r="D12836" s="280"/>
      <c r="E12836" s="280"/>
      <c r="F12836" s="280"/>
      <c r="G12836" s="293"/>
    </row>
    <row r="12837" spans="3:7" x14ac:dyDescent="0.2">
      <c r="C12837" s="293"/>
      <c r="D12837" s="280"/>
      <c r="E12837" s="280"/>
      <c r="F12837" s="280"/>
      <c r="G12837" s="293"/>
    </row>
    <row r="12838" spans="3:7" x14ac:dyDescent="0.2">
      <c r="C12838" s="293"/>
      <c r="D12838" s="280"/>
      <c r="E12838" s="280"/>
      <c r="F12838" s="280"/>
      <c r="G12838" s="293"/>
    </row>
    <row r="12839" spans="3:7" x14ac:dyDescent="0.2">
      <c r="C12839" s="293"/>
      <c r="D12839" s="280"/>
      <c r="E12839" s="280"/>
      <c r="F12839" s="280"/>
      <c r="G12839" s="293"/>
    </row>
    <row r="12840" spans="3:7" x14ac:dyDescent="0.2">
      <c r="C12840" s="293"/>
      <c r="D12840" s="280"/>
      <c r="E12840" s="280"/>
      <c r="F12840" s="280"/>
      <c r="G12840" s="293"/>
    </row>
    <row r="12841" spans="3:7" x14ac:dyDescent="0.2">
      <c r="C12841" s="293"/>
      <c r="D12841" s="280"/>
      <c r="E12841" s="280"/>
      <c r="F12841" s="280"/>
      <c r="G12841" s="293"/>
    </row>
    <row r="12842" spans="3:7" x14ac:dyDescent="0.2">
      <c r="C12842" s="293"/>
      <c r="D12842" s="280"/>
      <c r="E12842" s="280"/>
      <c r="F12842" s="280"/>
      <c r="G12842" s="293"/>
    </row>
    <row r="12843" spans="3:7" x14ac:dyDescent="0.2">
      <c r="C12843" s="293"/>
      <c r="D12843" s="280"/>
      <c r="E12843" s="280"/>
      <c r="F12843" s="280"/>
      <c r="G12843" s="293"/>
    </row>
    <row r="12844" spans="3:7" x14ac:dyDescent="0.2">
      <c r="C12844" s="293"/>
      <c r="D12844" s="280"/>
      <c r="E12844" s="280"/>
      <c r="F12844" s="280"/>
      <c r="G12844" s="293"/>
    </row>
    <row r="12845" spans="3:7" x14ac:dyDescent="0.2">
      <c r="C12845" s="293"/>
      <c r="D12845" s="280"/>
      <c r="E12845" s="280"/>
      <c r="F12845" s="280"/>
      <c r="G12845" s="293"/>
    </row>
    <row r="12846" spans="3:7" x14ac:dyDescent="0.2">
      <c r="C12846" s="293"/>
      <c r="D12846" s="280"/>
      <c r="E12846" s="280"/>
      <c r="F12846" s="280"/>
      <c r="G12846" s="293"/>
    </row>
    <row r="12847" spans="3:7" x14ac:dyDescent="0.2">
      <c r="C12847" s="293"/>
      <c r="D12847" s="280"/>
      <c r="E12847" s="280"/>
      <c r="F12847" s="280"/>
      <c r="G12847" s="293"/>
    </row>
    <row r="12848" spans="3:7" x14ac:dyDescent="0.2">
      <c r="C12848" s="293"/>
      <c r="D12848" s="280"/>
      <c r="E12848" s="280"/>
      <c r="F12848" s="280"/>
      <c r="G12848" s="293"/>
    </row>
    <row r="12849" spans="3:7" x14ac:dyDescent="0.2">
      <c r="C12849" s="293"/>
      <c r="D12849" s="280"/>
      <c r="E12849" s="280"/>
      <c r="F12849" s="280"/>
      <c r="G12849" s="293"/>
    </row>
    <row r="12850" spans="3:7" x14ac:dyDescent="0.2">
      <c r="C12850" s="293"/>
      <c r="D12850" s="280"/>
      <c r="E12850" s="280"/>
      <c r="F12850" s="280"/>
      <c r="G12850" s="293"/>
    </row>
    <row r="12851" spans="3:7" x14ac:dyDescent="0.2">
      <c r="C12851" s="293"/>
      <c r="D12851" s="280"/>
      <c r="E12851" s="280"/>
      <c r="F12851" s="280"/>
      <c r="G12851" s="293"/>
    </row>
    <row r="12852" spans="3:7" x14ac:dyDescent="0.2">
      <c r="C12852" s="293"/>
      <c r="D12852" s="280"/>
      <c r="E12852" s="280"/>
      <c r="F12852" s="280"/>
      <c r="G12852" s="293"/>
    </row>
    <row r="12853" spans="3:7" x14ac:dyDescent="0.2">
      <c r="C12853" s="293"/>
      <c r="D12853" s="280"/>
      <c r="E12853" s="280"/>
      <c r="F12853" s="280"/>
      <c r="G12853" s="293"/>
    </row>
    <row r="12854" spans="3:7" x14ac:dyDescent="0.2">
      <c r="C12854" s="293"/>
      <c r="D12854" s="280"/>
      <c r="E12854" s="280"/>
      <c r="F12854" s="280"/>
      <c r="G12854" s="293"/>
    </row>
    <row r="12855" spans="3:7" x14ac:dyDescent="0.2">
      <c r="C12855" s="293"/>
      <c r="D12855" s="280"/>
      <c r="E12855" s="280"/>
      <c r="F12855" s="280"/>
      <c r="G12855" s="293"/>
    </row>
    <row r="12856" spans="3:7" x14ac:dyDescent="0.2">
      <c r="C12856" s="293"/>
      <c r="D12856" s="280"/>
      <c r="E12856" s="280"/>
      <c r="F12856" s="280"/>
      <c r="G12856" s="293"/>
    </row>
    <row r="12857" spans="3:7" x14ac:dyDescent="0.2">
      <c r="C12857" s="293"/>
      <c r="D12857" s="280"/>
      <c r="E12857" s="280"/>
      <c r="F12857" s="280"/>
      <c r="G12857" s="293"/>
    </row>
    <row r="12858" spans="3:7" x14ac:dyDescent="0.2">
      <c r="C12858" s="293"/>
      <c r="D12858" s="280"/>
      <c r="E12858" s="280"/>
      <c r="F12858" s="280"/>
      <c r="G12858" s="293"/>
    </row>
    <row r="12859" spans="3:7" x14ac:dyDescent="0.2">
      <c r="C12859" s="293"/>
      <c r="D12859" s="280"/>
      <c r="E12859" s="280"/>
      <c r="F12859" s="280"/>
      <c r="G12859" s="293"/>
    </row>
    <row r="12860" spans="3:7" x14ac:dyDescent="0.2">
      <c r="C12860" s="293"/>
      <c r="D12860" s="280"/>
      <c r="E12860" s="280"/>
      <c r="F12860" s="280"/>
      <c r="G12860" s="293"/>
    </row>
    <row r="12861" spans="3:7" x14ac:dyDescent="0.2">
      <c r="C12861" s="293"/>
      <c r="D12861" s="280"/>
      <c r="E12861" s="280"/>
      <c r="F12861" s="280"/>
      <c r="G12861" s="293"/>
    </row>
    <row r="12862" spans="3:7" x14ac:dyDescent="0.2">
      <c r="C12862" s="293"/>
      <c r="D12862" s="280"/>
      <c r="E12862" s="280"/>
      <c r="F12862" s="280"/>
      <c r="G12862" s="293"/>
    </row>
    <row r="12863" spans="3:7" x14ac:dyDescent="0.2">
      <c r="C12863" s="293"/>
      <c r="D12863" s="280"/>
      <c r="E12863" s="280"/>
      <c r="F12863" s="280"/>
      <c r="G12863" s="293"/>
    </row>
    <row r="12864" spans="3:7" x14ac:dyDescent="0.2">
      <c r="C12864" s="293"/>
      <c r="D12864" s="280"/>
      <c r="E12864" s="280"/>
      <c r="F12864" s="280"/>
      <c r="G12864" s="293"/>
    </row>
    <row r="12865" spans="3:7" x14ac:dyDescent="0.2">
      <c r="C12865" s="293"/>
      <c r="D12865" s="280"/>
      <c r="E12865" s="280"/>
      <c r="F12865" s="280"/>
      <c r="G12865" s="293"/>
    </row>
    <row r="12866" spans="3:7" x14ac:dyDescent="0.2">
      <c r="C12866" s="293"/>
      <c r="D12866" s="280"/>
      <c r="E12866" s="280"/>
      <c r="F12866" s="280"/>
      <c r="G12866" s="293"/>
    </row>
    <row r="12867" spans="3:7" x14ac:dyDescent="0.2">
      <c r="C12867" s="293"/>
      <c r="D12867" s="280"/>
      <c r="E12867" s="280"/>
      <c r="F12867" s="280"/>
      <c r="G12867" s="293"/>
    </row>
    <row r="12868" spans="3:7" x14ac:dyDescent="0.2">
      <c r="C12868" s="293"/>
      <c r="D12868" s="280"/>
      <c r="E12868" s="280"/>
      <c r="F12868" s="280"/>
      <c r="G12868" s="293"/>
    </row>
    <row r="12869" spans="3:7" x14ac:dyDescent="0.2">
      <c r="C12869" s="293"/>
      <c r="D12869" s="280"/>
      <c r="E12869" s="280"/>
      <c r="F12869" s="280"/>
      <c r="G12869" s="293"/>
    </row>
    <row r="12870" spans="3:7" x14ac:dyDescent="0.2">
      <c r="C12870" s="293"/>
      <c r="D12870" s="280"/>
      <c r="E12870" s="280"/>
      <c r="F12870" s="280"/>
      <c r="G12870" s="293"/>
    </row>
    <row r="12871" spans="3:7" x14ac:dyDescent="0.2">
      <c r="C12871" s="293"/>
      <c r="D12871" s="280"/>
      <c r="E12871" s="280"/>
      <c r="F12871" s="280"/>
      <c r="G12871" s="293"/>
    </row>
    <row r="12872" spans="3:7" x14ac:dyDescent="0.2">
      <c r="C12872" s="293"/>
      <c r="D12872" s="280"/>
      <c r="E12872" s="280"/>
      <c r="F12872" s="280"/>
      <c r="G12872" s="293"/>
    </row>
    <row r="12873" spans="3:7" x14ac:dyDescent="0.2">
      <c r="C12873" s="293"/>
      <c r="D12873" s="280"/>
      <c r="E12873" s="280"/>
      <c r="F12873" s="280"/>
      <c r="G12873" s="293"/>
    </row>
    <row r="12874" spans="3:7" x14ac:dyDescent="0.2">
      <c r="C12874" s="293"/>
      <c r="D12874" s="280"/>
      <c r="E12874" s="280"/>
      <c r="F12874" s="280"/>
      <c r="G12874" s="293"/>
    </row>
    <row r="12875" spans="3:7" x14ac:dyDescent="0.2">
      <c r="C12875" s="293"/>
      <c r="D12875" s="280"/>
      <c r="E12875" s="280"/>
      <c r="F12875" s="280"/>
      <c r="G12875" s="293"/>
    </row>
    <row r="12876" spans="3:7" x14ac:dyDescent="0.2">
      <c r="C12876" s="293"/>
      <c r="D12876" s="280"/>
      <c r="E12876" s="280"/>
      <c r="F12876" s="280"/>
      <c r="G12876" s="293"/>
    </row>
    <row r="12877" spans="3:7" x14ac:dyDescent="0.2">
      <c r="C12877" s="293"/>
      <c r="D12877" s="280"/>
      <c r="E12877" s="280"/>
      <c r="F12877" s="280"/>
      <c r="G12877" s="293"/>
    </row>
    <row r="12878" spans="3:7" x14ac:dyDescent="0.2">
      <c r="C12878" s="293"/>
      <c r="D12878" s="280"/>
      <c r="E12878" s="280"/>
      <c r="F12878" s="280"/>
      <c r="G12878" s="293"/>
    </row>
    <row r="12879" spans="3:7" x14ac:dyDescent="0.2">
      <c r="C12879" s="293"/>
      <c r="D12879" s="280"/>
      <c r="E12879" s="280"/>
      <c r="F12879" s="280"/>
      <c r="G12879" s="293"/>
    </row>
    <row r="12880" spans="3:7" x14ac:dyDescent="0.2">
      <c r="C12880" s="293"/>
      <c r="D12880" s="280"/>
      <c r="E12880" s="280"/>
      <c r="F12880" s="280"/>
      <c r="G12880" s="293"/>
    </row>
    <row r="12881" spans="3:7" x14ac:dyDescent="0.2">
      <c r="C12881" s="293"/>
      <c r="D12881" s="280"/>
      <c r="E12881" s="280"/>
      <c r="F12881" s="280"/>
      <c r="G12881" s="293"/>
    </row>
    <row r="12882" spans="3:7" x14ac:dyDescent="0.2">
      <c r="C12882" s="293"/>
      <c r="D12882" s="280"/>
      <c r="E12882" s="280"/>
      <c r="F12882" s="280"/>
      <c r="G12882" s="293"/>
    </row>
    <row r="12883" spans="3:7" x14ac:dyDescent="0.2">
      <c r="C12883" s="293"/>
      <c r="D12883" s="280"/>
      <c r="E12883" s="280"/>
      <c r="F12883" s="280"/>
      <c r="G12883" s="293"/>
    </row>
    <row r="12884" spans="3:7" x14ac:dyDescent="0.2">
      <c r="C12884" s="293"/>
      <c r="D12884" s="280"/>
      <c r="E12884" s="280"/>
      <c r="F12884" s="280"/>
      <c r="G12884" s="293"/>
    </row>
    <row r="12885" spans="3:7" x14ac:dyDescent="0.2">
      <c r="C12885" s="293"/>
      <c r="D12885" s="280"/>
      <c r="E12885" s="280"/>
      <c r="F12885" s="280"/>
      <c r="G12885" s="293"/>
    </row>
    <row r="12886" spans="3:7" x14ac:dyDescent="0.2">
      <c r="C12886" s="293"/>
      <c r="D12886" s="280"/>
      <c r="E12886" s="280"/>
      <c r="F12886" s="280"/>
      <c r="G12886" s="293"/>
    </row>
    <row r="12887" spans="3:7" x14ac:dyDescent="0.2">
      <c r="C12887" s="293"/>
      <c r="D12887" s="280"/>
      <c r="E12887" s="280"/>
      <c r="F12887" s="280"/>
      <c r="G12887" s="293"/>
    </row>
    <row r="12888" spans="3:7" x14ac:dyDescent="0.2">
      <c r="C12888" s="293"/>
      <c r="D12888" s="280"/>
      <c r="E12888" s="280"/>
      <c r="F12888" s="280"/>
      <c r="G12888" s="293"/>
    </row>
    <row r="12889" spans="3:7" x14ac:dyDescent="0.2">
      <c r="C12889" s="293"/>
      <c r="D12889" s="280"/>
      <c r="E12889" s="280"/>
      <c r="F12889" s="280"/>
      <c r="G12889" s="293"/>
    </row>
    <row r="12890" spans="3:7" x14ac:dyDescent="0.2">
      <c r="C12890" s="293"/>
      <c r="D12890" s="280"/>
      <c r="E12890" s="280"/>
      <c r="F12890" s="280"/>
      <c r="G12890" s="293"/>
    </row>
    <row r="12891" spans="3:7" x14ac:dyDescent="0.2">
      <c r="C12891" s="293"/>
      <c r="D12891" s="280"/>
      <c r="E12891" s="280"/>
      <c r="F12891" s="280"/>
      <c r="G12891" s="293"/>
    </row>
    <row r="12892" spans="3:7" x14ac:dyDescent="0.2">
      <c r="C12892" s="293"/>
      <c r="D12892" s="280"/>
      <c r="E12892" s="280"/>
      <c r="F12892" s="280"/>
      <c r="G12892" s="293"/>
    </row>
    <row r="12893" spans="3:7" x14ac:dyDescent="0.2">
      <c r="C12893" s="293"/>
      <c r="D12893" s="280"/>
      <c r="E12893" s="280"/>
      <c r="F12893" s="280"/>
      <c r="G12893" s="293"/>
    </row>
    <row r="12894" spans="3:7" x14ac:dyDescent="0.2">
      <c r="C12894" s="293"/>
      <c r="D12894" s="280"/>
      <c r="E12894" s="280"/>
      <c r="F12894" s="280"/>
      <c r="G12894" s="293"/>
    </row>
    <row r="12895" spans="3:7" x14ac:dyDescent="0.2">
      <c r="C12895" s="293"/>
      <c r="D12895" s="280"/>
      <c r="E12895" s="280"/>
      <c r="F12895" s="280"/>
      <c r="G12895" s="293"/>
    </row>
    <row r="12896" spans="3:7" x14ac:dyDescent="0.2">
      <c r="C12896" s="293"/>
      <c r="D12896" s="280"/>
      <c r="E12896" s="280"/>
      <c r="F12896" s="280"/>
      <c r="G12896" s="293"/>
    </row>
    <row r="12897" spans="3:7" x14ac:dyDescent="0.2">
      <c r="C12897" s="293"/>
      <c r="D12897" s="280"/>
      <c r="E12897" s="280"/>
      <c r="F12897" s="280"/>
      <c r="G12897" s="293"/>
    </row>
    <row r="12898" spans="3:7" x14ac:dyDescent="0.2">
      <c r="C12898" s="293"/>
      <c r="D12898" s="280"/>
      <c r="E12898" s="280"/>
      <c r="F12898" s="280"/>
      <c r="G12898" s="293"/>
    </row>
    <row r="12899" spans="3:7" x14ac:dyDescent="0.2">
      <c r="C12899" s="293"/>
      <c r="D12899" s="280"/>
      <c r="E12899" s="280"/>
      <c r="F12899" s="280"/>
      <c r="G12899" s="293"/>
    </row>
    <row r="12900" spans="3:7" x14ac:dyDescent="0.2">
      <c r="C12900" s="293"/>
      <c r="D12900" s="280"/>
      <c r="E12900" s="280"/>
      <c r="F12900" s="280"/>
      <c r="G12900" s="293"/>
    </row>
    <row r="12901" spans="3:7" x14ac:dyDescent="0.2">
      <c r="C12901" s="293"/>
      <c r="D12901" s="280"/>
      <c r="E12901" s="280"/>
      <c r="F12901" s="280"/>
      <c r="G12901" s="293"/>
    </row>
    <row r="12902" spans="3:7" x14ac:dyDescent="0.2">
      <c r="C12902" s="293"/>
      <c r="D12902" s="280"/>
      <c r="E12902" s="280"/>
      <c r="F12902" s="280"/>
      <c r="G12902" s="293"/>
    </row>
    <row r="12903" spans="3:7" x14ac:dyDescent="0.2">
      <c r="C12903" s="293"/>
      <c r="D12903" s="280"/>
      <c r="E12903" s="280"/>
      <c r="F12903" s="280"/>
      <c r="G12903" s="293"/>
    </row>
    <row r="12904" spans="3:7" x14ac:dyDescent="0.2">
      <c r="C12904" s="293"/>
      <c r="D12904" s="280"/>
      <c r="E12904" s="280"/>
      <c r="F12904" s="280"/>
      <c r="G12904" s="293"/>
    </row>
    <row r="12905" spans="3:7" x14ac:dyDescent="0.2">
      <c r="C12905" s="293"/>
      <c r="D12905" s="280"/>
      <c r="E12905" s="280"/>
      <c r="F12905" s="280"/>
      <c r="G12905" s="293"/>
    </row>
    <row r="12906" spans="3:7" x14ac:dyDescent="0.2">
      <c r="C12906" s="293"/>
      <c r="D12906" s="280"/>
      <c r="E12906" s="280"/>
      <c r="F12906" s="280"/>
      <c r="G12906" s="293"/>
    </row>
    <row r="12907" spans="3:7" x14ac:dyDescent="0.2">
      <c r="C12907" s="293"/>
      <c r="D12907" s="280"/>
      <c r="E12907" s="280"/>
      <c r="F12907" s="280"/>
      <c r="G12907" s="293"/>
    </row>
    <row r="12908" spans="3:7" x14ac:dyDescent="0.2">
      <c r="C12908" s="293"/>
      <c r="D12908" s="280"/>
      <c r="E12908" s="280"/>
      <c r="F12908" s="280"/>
      <c r="G12908" s="293"/>
    </row>
    <row r="12909" spans="3:7" x14ac:dyDescent="0.2">
      <c r="C12909" s="293"/>
      <c r="D12909" s="280"/>
      <c r="E12909" s="280"/>
      <c r="F12909" s="280"/>
      <c r="G12909" s="293"/>
    </row>
    <row r="12910" spans="3:7" x14ac:dyDescent="0.2">
      <c r="C12910" s="293"/>
      <c r="D12910" s="280"/>
      <c r="E12910" s="280"/>
      <c r="F12910" s="280"/>
      <c r="G12910" s="293"/>
    </row>
    <row r="12911" spans="3:7" x14ac:dyDescent="0.2">
      <c r="C12911" s="293"/>
      <c r="D12911" s="280"/>
      <c r="E12911" s="280"/>
      <c r="F12911" s="280"/>
      <c r="G12911" s="293"/>
    </row>
    <row r="12912" spans="3:7" x14ac:dyDescent="0.2">
      <c r="C12912" s="293"/>
      <c r="D12912" s="280"/>
      <c r="E12912" s="280"/>
      <c r="F12912" s="280"/>
      <c r="G12912" s="293"/>
    </row>
    <row r="12913" spans="3:7" x14ac:dyDescent="0.2">
      <c r="C12913" s="293"/>
      <c r="D12913" s="280"/>
      <c r="E12913" s="280"/>
      <c r="F12913" s="280"/>
      <c r="G12913" s="293"/>
    </row>
    <row r="12914" spans="3:7" x14ac:dyDescent="0.2">
      <c r="C12914" s="293"/>
      <c r="D12914" s="280"/>
      <c r="E12914" s="280"/>
      <c r="F12914" s="280"/>
      <c r="G12914" s="293"/>
    </row>
    <row r="12915" spans="3:7" x14ac:dyDescent="0.2">
      <c r="C12915" s="293"/>
      <c r="D12915" s="280"/>
      <c r="E12915" s="280"/>
      <c r="F12915" s="280"/>
      <c r="G12915" s="293"/>
    </row>
    <row r="12916" spans="3:7" x14ac:dyDescent="0.2">
      <c r="C12916" s="293"/>
      <c r="D12916" s="280"/>
      <c r="E12916" s="280"/>
      <c r="F12916" s="280"/>
      <c r="G12916" s="293"/>
    </row>
    <row r="12917" spans="3:7" x14ac:dyDescent="0.2">
      <c r="C12917" s="293"/>
      <c r="D12917" s="280"/>
      <c r="E12917" s="280"/>
      <c r="F12917" s="280"/>
      <c r="G12917" s="293"/>
    </row>
    <row r="12918" spans="3:7" x14ac:dyDescent="0.2">
      <c r="C12918" s="293"/>
      <c r="D12918" s="280"/>
      <c r="E12918" s="280"/>
      <c r="F12918" s="280"/>
      <c r="G12918" s="293"/>
    </row>
    <row r="12919" spans="3:7" x14ac:dyDescent="0.2">
      <c r="C12919" s="293"/>
      <c r="D12919" s="280"/>
      <c r="E12919" s="280"/>
      <c r="F12919" s="280"/>
      <c r="G12919" s="293"/>
    </row>
    <row r="12920" spans="3:7" x14ac:dyDescent="0.2">
      <c r="C12920" s="293"/>
      <c r="D12920" s="280"/>
      <c r="E12920" s="280"/>
      <c r="F12920" s="280"/>
      <c r="G12920" s="293"/>
    </row>
    <row r="12921" spans="3:7" x14ac:dyDescent="0.2">
      <c r="C12921" s="293"/>
      <c r="D12921" s="280"/>
      <c r="E12921" s="280"/>
      <c r="F12921" s="280"/>
      <c r="G12921" s="293"/>
    </row>
    <row r="12922" spans="3:7" x14ac:dyDescent="0.2">
      <c r="C12922" s="293"/>
      <c r="D12922" s="280"/>
      <c r="E12922" s="280"/>
      <c r="F12922" s="280"/>
      <c r="G12922" s="293"/>
    </row>
    <row r="12923" spans="3:7" x14ac:dyDescent="0.2">
      <c r="C12923" s="293"/>
      <c r="D12923" s="280"/>
      <c r="E12923" s="280"/>
      <c r="F12923" s="280"/>
      <c r="G12923" s="293"/>
    </row>
    <row r="12924" spans="3:7" x14ac:dyDescent="0.2">
      <c r="C12924" s="293"/>
      <c r="D12924" s="280"/>
      <c r="E12924" s="280"/>
      <c r="F12924" s="280"/>
      <c r="G12924" s="293"/>
    </row>
    <row r="12925" spans="3:7" x14ac:dyDescent="0.2">
      <c r="C12925" s="293"/>
      <c r="D12925" s="280"/>
      <c r="E12925" s="280"/>
      <c r="F12925" s="280"/>
      <c r="G12925" s="293"/>
    </row>
    <row r="12926" spans="3:7" x14ac:dyDescent="0.2">
      <c r="C12926" s="293"/>
      <c r="D12926" s="280"/>
      <c r="E12926" s="280"/>
      <c r="F12926" s="280"/>
      <c r="G12926" s="293"/>
    </row>
    <row r="12927" spans="3:7" x14ac:dyDescent="0.2">
      <c r="C12927" s="293"/>
      <c r="D12927" s="280"/>
      <c r="E12927" s="280"/>
      <c r="F12927" s="280"/>
      <c r="G12927" s="293"/>
    </row>
    <row r="12928" spans="3:7" x14ac:dyDescent="0.2">
      <c r="C12928" s="293"/>
      <c r="D12928" s="280"/>
      <c r="E12928" s="280"/>
      <c r="F12928" s="280"/>
      <c r="G12928" s="293"/>
    </row>
    <row r="12929" spans="3:7" x14ac:dyDescent="0.2">
      <c r="C12929" s="293"/>
      <c r="D12929" s="280"/>
      <c r="E12929" s="280"/>
      <c r="F12929" s="280"/>
      <c r="G12929" s="293"/>
    </row>
    <row r="12930" spans="3:7" x14ac:dyDescent="0.2">
      <c r="C12930" s="293"/>
      <c r="D12930" s="280"/>
      <c r="E12930" s="280"/>
      <c r="F12930" s="280"/>
      <c r="G12930" s="293"/>
    </row>
    <row r="12931" spans="3:7" x14ac:dyDescent="0.2">
      <c r="C12931" s="293"/>
      <c r="D12931" s="280"/>
      <c r="E12931" s="280"/>
      <c r="F12931" s="280"/>
      <c r="G12931" s="293"/>
    </row>
    <row r="12932" spans="3:7" x14ac:dyDescent="0.2">
      <c r="C12932" s="293"/>
      <c r="D12932" s="280"/>
      <c r="E12932" s="280"/>
      <c r="F12932" s="280"/>
      <c r="G12932" s="293"/>
    </row>
    <row r="12933" spans="3:7" x14ac:dyDescent="0.2">
      <c r="C12933" s="293"/>
      <c r="D12933" s="280"/>
      <c r="E12933" s="280"/>
      <c r="F12933" s="280"/>
      <c r="G12933" s="293"/>
    </row>
    <row r="12934" spans="3:7" x14ac:dyDescent="0.2">
      <c r="C12934" s="293"/>
      <c r="D12934" s="280"/>
      <c r="E12934" s="280"/>
      <c r="F12934" s="280"/>
      <c r="G12934" s="293"/>
    </row>
    <row r="12935" spans="3:7" x14ac:dyDescent="0.2">
      <c r="C12935" s="293"/>
      <c r="D12935" s="280"/>
      <c r="E12935" s="280"/>
      <c r="F12935" s="280"/>
      <c r="G12935" s="293"/>
    </row>
    <row r="12936" spans="3:7" x14ac:dyDescent="0.2">
      <c r="C12936" s="293"/>
      <c r="D12936" s="280"/>
      <c r="E12936" s="280"/>
      <c r="F12936" s="280"/>
      <c r="G12936" s="293"/>
    </row>
    <row r="12937" spans="3:7" x14ac:dyDescent="0.2">
      <c r="C12937" s="293"/>
      <c r="D12937" s="280"/>
      <c r="E12937" s="280"/>
      <c r="F12937" s="280"/>
      <c r="G12937" s="293"/>
    </row>
    <row r="12938" spans="3:7" x14ac:dyDescent="0.2">
      <c r="C12938" s="293"/>
      <c r="D12938" s="280"/>
      <c r="E12938" s="280"/>
      <c r="F12938" s="280"/>
      <c r="G12938" s="293"/>
    </row>
    <row r="12939" spans="3:7" x14ac:dyDescent="0.2">
      <c r="C12939" s="293"/>
      <c r="D12939" s="280"/>
      <c r="E12939" s="280"/>
      <c r="F12939" s="280"/>
      <c r="G12939" s="293"/>
    </row>
    <row r="12940" spans="3:7" x14ac:dyDescent="0.2">
      <c r="C12940" s="293"/>
      <c r="D12940" s="280"/>
      <c r="E12940" s="280"/>
      <c r="F12940" s="280"/>
      <c r="G12940" s="293"/>
    </row>
    <row r="12941" spans="3:7" x14ac:dyDescent="0.2">
      <c r="C12941" s="293"/>
      <c r="D12941" s="280"/>
      <c r="E12941" s="280"/>
      <c r="F12941" s="280"/>
      <c r="G12941" s="293"/>
    </row>
    <row r="12942" spans="3:7" x14ac:dyDescent="0.2">
      <c r="C12942" s="293"/>
      <c r="D12942" s="280"/>
      <c r="E12942" s="280"/>
      <c r="F12942" s="280"/>
      <c r="G12942" s="293"/>
    </row>
    <row r="12943" spans="3:7" x14ac:dyDescent="0.2">
      <c r="C12943" s="293"/>
      <c r="D12943" s="280"/>
      <c r="E12943" s="280"/>
      <c r="F12943" s="280"/>
      <c r="G12943" s="293"/>
    </row>
    <row r="12944" spans="3:7" x14ac:dyDescent="0.2">
      <c r="C12944" s="293"/>
      <c r="D12944" s="280"/>
      <c r="E12944" s="280"/>
      <c r="F12944" s="280"/>
      <c r="G12944" s="293"/>
    </row>
    <row r="12945" spans="3:7" x14ac:dyDescent="0.2">
      <c r="C12945" s="293"/>
      <c r="D12945" s="280"/>
      <c r="E12945" s="280"/>
      <c r="F12945" s="280"/>
      <c r="G12945" s="293"/>
    </row>
    <row r="12946" spans="3:7" x14ac:dyDescent="0.2">
      <c r="C12946" s="293"/>
      <c r="D12946" s="280"/>
      <c r="E12946" s="280"/>
      <c r="F12946" s="280"/>
      <c r="G12946" s="293"/>
    </row>
    <row r="12947" spans="3:7" x14ac:dyDescent="0.2">
      <c r="C12947" s="293"/>
      <c r="D12947" s="280"/>
      <c r="E12947" s="280"/>
      <c r="F12947" s="280"/>
      <c r="G12947" s="293"/>
    </row>
    <row r="12948" spans="3:7" x14ac:dyDescent="0.2">
      <c r="C12948" s="293"/>
      <c r="D12948" s="280"/>
      <c r="E12948" s="280"/>
      <c r="F12948" s="280"/>
      <c r="G12948" s="293"/>
    </row>
    <row r="12949" spans="3:7" x14ac:dyDescent="0.2">
      <c r="C12949" s="293"/>
      <c r="D12949" s="280"/>
      <c r="E12949" s="280"/>
      <c r="F12949" s="280"/>
      <c r="G12949" s="293"/>
    </row>
    <row r="12950" spans="3:7" x14ac:dyDescent="0.2">
      <c r="C12950" s="293"/>
      <c r="D12950" s="280"/>
      <c r="E12950" s="280"/>
      <c r="F12950" s="280"/>
      <c r="G12950" s="293"/>
    </row>
    <row r="12951" spans="3:7" x14ac:dyDescent="0.2">
      <c r="C12951" s="293"/>
      <c r="D12951" s="280"/>
      <c r="E12951" s="280"/>
      <c r="F12951" s="280"/>
      <c r="G12951" s="293"/>
    </row>
    <row r="12952" spans="3:7" x14ac:dyDescent="0.2">
      <c r="C12952" s="293"/>
      <c r="D12952" s="280"/>
      <c r="E12952" s="280"/>
      <c r="F12952" s="280"/>
      <c r="G12952" s="293"/>
    </row>
    <row r="12953" spans="3:7" x14ac:dyDescent="0.2">
      <c r="C12953" s="293"/>
      <c r="D12953" s="280"/>
      <c r="E12953" s="280"/>
      <c r="F12953" s="280"/>
      <c r="G12953" s="293"/>
    </row>
    <row r="12954" spans="3:7" x14ac:dyDescent="0.2">
      <c r="C12954" s="293"/>
      <c r="D12954" s="280"/>
      <c r="E12954" s="280"/>
      <c r="F12954" s="280"/>
      <c r="G12954" s="293"/>
    </row>
    <row r="12955" spans="3:7" x14ac:dyDescent="0.2">
      <c r="C12955" s="293"/>
      <c r="D12955" s="280"/>
      <c r="E12955" s="280"/>
      <c r="F12955" s="280"/>
      <c r="G12955" s="293"/>
    </row>
    <row r="12956" spans="3:7" x14ac:dyDescent="0.2">
      <c r="C12956" s="293"/>
      <c r="D12956" s="280"/>
      <c r="E12956" s="280"/>
      <c r="F12956" s="280"/>
      <c r="G12956" s="293"/>
    </row>
    <row r="12957" spans="3:7" x14ac:dyDescent="0.2">
      <c r="C12957" s="293"/>
      <c r="D12957" s="280"/>
      <c r="E12957" s="280"/>
      <c r="F12957" s="280"/>
      <c r="G12957" s="293"/>
    </row>
    <row r="12958" spans="3:7" x14ac:dyDescent="0.2">
      <c r="C12958" s="293"/>
      <c r="D12958" s="280"/>
      <c r="E12958" s="280"/>
      <c r="F12958" s="280"/>
      <c r="G12958" s="293"/>
    </row>
    <row r="12959" spans="3:7" x14ac:dyDescent="0.2">
      <c r="C12959" s="293"/>
      <c r="D12959" s="280"/>
      <c r="E12959" s="280"/>
      <c r="F12959" s="280"/>
      <c r="G12959" s="293"/>
    </row>
    <row r="12960" spans="3:7" x14ac:dyDescent="0.2">
      <c r="C12960" s="293"/>
      <c r="D12960" s="280"/>
      <c r="E12960" s="280"/>
      <c r="F12960" s="280"/>
      <c r="G12960" s="293"/>
    </row>
    <row r="12961" spans="3:7" x14ac:dyDescent="0.2">
      <c r="C12961" s="293"/>
      <c r="D12961" s="280"/>
      <c r="E12961" s="280"/>
      <c r="F12961" s="280"/>
      <c r="G12961" s="293"/>
    </row>
    <row r="12962" spans="3:7" x14ac:dyDescent="0.2">
      <c r="C12962" s="293"/>
      <c r="D12962" s="280"/>
      <c r="E12962" s="280"/>
      <c r="F12962" s="280"/>
      <c r="G12962" s="293"/>
    </row>
    <row r="12963" spans="3:7" x14ac:dyDescent="0.2">
      <c r="C12963" s="293"/>
      <c r="D12963" s="280"/>
      <c r="E12963" s="280"/>
      <c r="F12963" s="280"/>
      <c r="G12963" s="293"/>
    </row>
    <row r="12964" spans="3:7" x14ac:dyDescent="0.2">
      <c r="C12964" s="293"/>
      <c r="D12964" s="280"/>
      <c r="E12964" s="280"/>
      <c r="F12964" s="280"/>
      <c r="G12964" s="293"/>
    </row>
    <row r="12965" spans="3:7" x14ac:dyDescent="0.2">
      <c r="C12965" s="293"/>
      <c r="D12965" s="280"/>
      <c r="E12965" s="280"/>
      <c r="F12965" s="280"/>
      <c r="G12965" s="293"/>
    </row>
    <row r="12966" spans="3:7" x14ac:dyDescent="0.2">
      <c r="C12966" s="293"/>
      <c r="D12966" s="280"/>
      <c r="E12966" s="280"/>
      <c r="F12966" s="280"/>
      <c r="G12966" s="293"/>
    </row>
    <row r="12967" spans="3:7" x14ac:dyDescent="0.2">
      <c r="C12967" s="293"/>
      <c r="D12967" s="280"/>
      <c r="E12967" s="280"/>
      <c r="F12967" s="280"/>
      <c r="G12967" s="293"/>
    </row>
    <row r="12968" spans="3:7" x14ac:dyDescent="0.2">
      <c r="C12968" s="293"/>
      <c r="D12968" s="280"/>
      <c r="E12968" s="280"/>
      <c r="F12968" s="280"/>
      <c r="G12968" s="293"/>
    </row>
    <row r="12969" spans="3:7" x14ac:dyDescent="0.2">
      <c r="C12969" s="293"/>
      <c r="D12969" s="280"/>
      <c r="E12969" s="280"/>
      <c r="F12969" s="280"/>
      <c r="G12969" s="293"/>
    </row>
    <row r="12970" spans="3:7" x14ac:dyDescent="0.2">
      <c r="C12970" s="293"/>
      <c r="D12970" s="280"/>
      <c r="E12970" s="280"/>
      <c r="F12970" s="280"/>
      <c r="G12970" s="293"/>
    </row>
    <row r="12971" spans="3:7" x14ac:dyDescent="0.2">
      <c r="C12971" s="293"/>
      <c r="D12971" s="280"/>
      <c r="E12971" s="280"/>
      <c r="F12971" s="280"/>
      <c r="G12971" s="293"/>
    </row>
    <row r="12972" spans="3:7" x14ac:dyDescent="0.2">
      <c r="C12972" s="293"/>
      <c r="D12972" s="280"/>
      <c r="E12972" s="280"/>
      <c r="F12972" s="280"/>
      <c r="G12972" s="293"/>
    </row>
    <row r="12973" spans="3:7" x14ac:dyDescent="0.2">
      <c r="C12973" s="293"/>
      <c r="D12973" s="280"/>
      <c r="E12973" s="280"/>
      <c r="F12973" s="280"/>
      <c r="G12973" s="293"/>
    </row>
    <row r="12974" spans="3:7" x14ac:dyDescent="0.2">
      <c r="C12974" s="293"/>
      <c r="D12974" s="280"/>
      <c r="E12974" s="280"/>
      <c r="F12974" s="280"/>
      <c r="G12974" s="293"/>
    </row>
    <row r="12975" spans="3:7" x14ac:dyDescent="0.2">
      <c r="C12975" s="293"/>
      <c r="D12975" s="280"/>
      <c r="E12975" s="280"/>
      <c r="F12975" s="280"/>
      <c r="G12975" s="293"/>
    </row>
    <row r="12976" spans="3:7" x14ac:dyDescent="0.2">
      <c r="C12976" s="293"/>
      <c r="D12976" s="280"/>
      <c r="E12976" s="280"/>
      <c r="F12976" s="280"/>
      <c r="G12976" s="293"/>
    </row>
    <row r="12977" spans="3:7" x14ac:dyDescent="0.2">
      <c r="C12977" s="293"/>
      <c r="D12977" s="280"/>
      <c r="E12977" s="280"/>
      <c r="F12977" s="280"/>
      <c r="G12977" s="293"/>
    </row>
    <row r="12978" spans="3:7" x14ac:dyDescent="0.2">
      <c r="C12978" s="293"/>
      <c r="D12978" s="280"/>
      <c r="E12978" s="280"/>
      <c r="F12978" s="280"/>
      <c r="G12978" s="293"/>
    </row>
    <row r="12979" spans="3:7" x14ac:dyDescent="0.2">
      <c r="C12979" s="293"/>
      <c r="D12979" s="280"/>
      <c r="E12979" s="280"/>
      <c r="F12979" s="280"/>
      <c r="G12979" s="293"/>
    </row>
    <row r="12980" spans="3:7" x14ac:dyDescent="0.2">
      <c r="C12980" s="293"/>
      <c r="D12980" s="280"/>
      <c r="E12980" s="280"/>
      <c r="F12980" s="280"/>
      <c r="G12980" s="293"/>
    </row>
    <row r="12981" spans="3:7" x14ac:dyDescent="0.2">
      <c r="C12981" s="293"/>
      <c r="D12981" s="280"/>
      <c r="E12981" s="280"/>
      <c r="F12981" s="280"/>
      <c r="G12981" s="293"/>
    </row>
    <row r="12982" spans="3:7" x14ac:dyDescent="0.2">
      <c r="C12982" s="293"/>
      <c r="D12982" s="280"/>
      <c r="E12982" s="280"/>
      <c r="F12982" s="280"/>
      <c r="G12982" s="293"/>
    </row>
    <row r="12983" spans="3:7" x14ac:dyDescent="0.2">
      <c r="C12983" s="293"/>
      <c r="D12983" s="280"/>
      <c r="E12983" s="280"/>
      <c r="F12983" s="280"/>
      <c r="G12983" s="293"/>
    </row>
    <row r="12984" spans="3:7" x14ac:dyDescent="0.2">
      <c r="C12984" s="293"/>
      <c r="D12984" s="280"/>
      <c r="E12984" s="280"/>
      <c r="F12984" s="280"/>
      <c r="G12984" s="293"/>
    </row>
    <row r="12985" spans="3:7" x14ac:dyDescent="0.2">
      <c r="C12985" s="293"/>
      <c r="D12985" s="280"/>
      <c r="E12985" s="280"/>
      <c r="F12985" s="280"/>
      <c r="G12985" s="293"/>
    </row>
    <row r="12986" spans="3:7" x14ac:dyDescent="0.2">
      <c r="C12986" s="293"/>
      <c r="D12986" s="280"/>
      <c r="E12986" s="280"/>
      <c r="F12986" s="280"/>
      <c r="G12986" s="293"/>
    </row>
    <row r="12987" spans="3:7" x14ac:dyDescent="0.2">
      <c r="C12987" s="293"/>
      <c r="D12987" s="280"/>
      <c r="E12987" s="280"/>
      <c r="F12987" s="280"/>
      <c r="G12987" s="293"/>
    </row>
    <row r="12988" spans="3:7" x14ac:dyDescent="0.2">
      <c r="C12988" s="293"/>
      <c r="D12988" s="280"/>
      <c r="E12988" s="280"/>
      <c r="F12988" s="280"/>
      <c r="G12988" s="293"/>
    </row>
    <row r="12989" spans="3:7" x14ac:dyDescent="0.2">
      <c r="C12989" s="293"/>
      <c r="D12989" s="280"/>
      <c r="E12989" s="280"/>
      <c r="F12989" s="280"/>
      <c r="G12989" s="293"/>
    </row>
    <row r="12990" spans="3:7" x14ac:dyDescent="0.2">
      <c r="C12990" s="293"/>
      <c r="D12990" s="280"/>
      <c r="E12990" s="280"/>
      <c r="F12990" s="280"/>
      <c r="G12990" s="293"/>
    </row>
    <row r="12991" spans="3:7" x14ac:dyDescent="0.2">
      <c r="C12991" s="293"/>
      <c r="D12991" s="280"/>
      <c r="E12991" s="280"/>
      <c r="F12991" s="280"/>
      <c r="G12991" s="293"/>
    </row>
    <row r="12992" spans="3:7" x14ac:dyDescent="0.2">
      <c r="C12992" s="293"/>
      <c r="D12992" s="280"/>
      <c r="E12992" s="280"/>
      <c r="F12992" s="280"/>
      <c r="G12992" s="293"/>
    </row>
    <row r="12993" spans="3:7" x14ac:dyDescent="0.2">
      <c r="C12993" s="293"/>
      <c r="D12993" s="280"/>
      <c r="E12993" s="280"/>
      <c r="F12993" s="280"/>
      <c r="G12993" s="293"/>
    </row>
    <row r="12994" spans="3:7" x14ac:dyDescent="0.2">
      <c r="C12994" s="293"/>
      <c r="D12994" s="280"/>
      <c r="E12994" s="280"/>
      <c r="F12994" s="280"/>
      <c r="G12994" s="293"/>
    </row>
    <row r="12995" spans="3:7" x14ac:dyDescent="0.2">
      <c r="C12995" s="293"/>
      <c r="D12995" s="280"/>
      <c r="E12995" s="280"/>
      <c r="F12995" s="280"/>
      <c r="G12995" s="293"/>
    </row>
    <row r="12996" spans="3:7" x14ac:dyDescent="0.2">
      <c r="C12996" s="293"/>
      <c r="D12996" s="280"/>
      <c r="E12996" s="280"/>
      <c r="F12996" s="280"/>
      <c r="G12996" s="293"/>
    </row>
    <row r="12997" spans="3:7" x14ac:dyDescent="0.2">
      <c r="C12997" s="293"/>
      <c r="D12997" s="280"/>
      <c r="E12997" s="280"/>
      <c r="F12997" s="280"/>
      <c r="G12997" s="293"/>
    </row>
    <row r="12998" spans="3:7" x14ac:dyDescent="0.2">
      <c r="C12998" s="293"/>
      <c r="D12998" s="280"/>
      <c r="E12998" s="280"/>
      <c r="F12998" s="280"/>
      <c r="G12998" s="293"/>
    </row>
    <row r="12999" spans="3:7" x14ac:dyDescent="0.2">
      <c r="C12999" s="293"/>
      <c r="D12999" s="280"/>
      <c r="E12999" s="280"/>
      <c r="F12999" s="280"/>
      <c r="G12999" s="293"/>
    </row>
    <row r="13000" spans="3:7" x14ac:dyDescent="0.2">
      <c r="C13000" s="293"/>
      <c r="D13000" s="280"/>
      <c r="E13000" s="280"/>
      <c r="F13000" s="280"/>
      <c r="G13000" s="293"/>
    </row>
    <row r="13001" spans="3:7" x14ac:dyDescent="0.2">
      <c r="C13001" s="293"/>
      <c r="D13001" s="280"/>
      <c r="E13001" s="280"/>
      <c r="F13001" s="280"/>
      <c r="G13001" s="293"/>
    </row>
    <row r="13002" spans="3:7" x14ac:dyDescent="0.2">
      <c r="C13002" s="293"/>
      <c r="D13002" s="280"/>
      <c r="E13002" s="280"/>
      <c r="F13002" s="280"/>
      <c r="G13002" s="293"/>
    </row>
    <row r="13003" spans="3:7" x14ac:dyDescent="0.2">
      <c r="C13003" s="293"/>
      <c r="D13003" s="280"/>
      <c r="E13003" s="280"/>
      <c r="F13003" s="280"/>
      <c r="G13003" s="293"/>
    </row>
    <row r="13004" spans="3:7" x14ac:dyDescent="0.2">
      <c r="C13004" s="293"/>
      <c r="D13004" s="280"/>
      <c r="E13004" s="280"/>
      <c r="F13004" s="280"/>
      <c r="G13004" s="293"/>
    </row>
    <row r="13005" spans="3:7" x14ac:dyDescent="0.2">
      <c r="C13005" s="293"/>
      <c r="D13005" s="280"/>
      <c r="E13005" s="280"/>
      <c r="F13005" s="280"/>
      <c r="G13005" s="293"/>
    </row>
    <row r="13006" spans="3:7" x14ac:dyDescent="0.2">
      <c r="C13006" s="293"/>
      <c r="D13006" s="280"/>
      <c r="E13006" s="280"/>
      <c r="F13006" s="280"/>
      <c r="G13006" s="293"/>
    </row>
    <row r="13007" spans="3:7" x14ac:dyDescent="0.2">
      <c r="C13007" s="293"/>
      <c r="D13007" s="280"/>
      <c r="E13007" s="280"/>
      <c r="F13007" s="280"/>
      <c r="G13007" s="293"/>
    </row>
    <row r="13008" spans="3:7" x14ac:dyDescent="0.2">
      <c r="C13008" s="293"/>
      <c r="D13008" s="280"/>
      <c r="E13008" s="280"/>
      <c r="F13008" s="280"/>
      <c r="G13008" s="293"/>
    </row>
    <row r="13009" spans="3:7" x14ac:dyDescent="0.2">
      <c r="C13009" s="293"/>
      <c r="D13009" s="280"/>
      <c r="E13009" s="280"/>
      <c r="F13009" s="280"/>
      <c r="G13009" s="293"/>
    </row>
    <row r="13010" spans="3:7" x14ac:dyDescent="0.2">
      <c r="C13010" s="293"/>
      <c r="D13010" s="280"/>
      <c r="E13010" s="280"/>
      <c r="F13010" s="280"/>
      <c r="G13010" s="293"/>
    </row>
    <row r="13011" spans="3:7" x14ac:dyDescent="0.2">
      <c r="C13011" s="293"/>
      <c r="D13011" s="280"/>
      <c r="E13011" s="280"/>
      <c r="F13011" s="280"/>
      <c r="G13011" s="293"/>
    </row>
    <row r="13012" spans="3:7" x14ac:dyDescent="0.2">
      <c r="C13012" s="293"/>
      <c r="D13012" s="280"/>
      <c r="E13012" s="280"/>
      <c r="F13012" s="280"/>
      <c r="G13012" s="293"/>
    </row>
    <row r="13013" spans="3:7" x14ac:dyDescent="0.2">
      <c r="C13013" s="293"/>
      <c r="D13013" s="280"/>
      <c r="E13013" s="280"/>
      <c r="F13013" s="280"/>
      <c r="G13013" s="293"/>
    </row>
    <row r="13014" spans="3:7" x14ac:dyDescent="0.2">
      <c r="C13014" s="293"/>
      <c r="D13014" s="280"/>
      <c r="E13014" s="280"/>
      <c r="F13014" s="280"/>
      <c r="G13014" s="293"/>
    </row>
    <row r="13015" spans="3:7" x14ac:dyDescent="0.2">
      <c r="C13015" s="293"/>
      <c r="D13015" s="280"/>
      <c r="E13015" s="280"/>
      <c r="F13015" s="280"/>
      <c r="G13015" s="293"/>
    </row>
    <row r="13016" spans="3:7" x14ac:dyDescent="0.2">
      <c r="C13016" s="293"/>
      <c r="D13016" s="280"/>
      <c r="E13016" s="280"/>
      <c r="F13016" s="280"/>
      <c r="G13016" s="293"/>
    </row>
    <row r="13017" spans="3:7" x14ac:dyDescent="0.2">
      <c r="C13017" s="293"/>
      <c r="D13017" s="280"/>
      <c r="E13017" s="280"/>
      <c r="F13017" s="280"/>
      <c r="G13017" s="293"/>
    </row>
    <row r="13018" spans="3:7" x14ac:dyDescent="0.2">
      <c r="C13018" s="293"/>
      <c r="D13018" s="280"/>
      <c r="E13018" s="280"/>
      <c r="F13018" s="280"/>
      <c r="G13018" s="293"/>
    </row>
    <row r="13019" spans="3:7" x14ac:dyDescent="0.2">
      <c r="C13019" s="293"/>
      <c r="D13019" s="280"/>
      <c r="E13019" s="280"/>
      <c r="F13019" s="280"/>
      <c r="G13019" s="293"/>
    </row>
    <row r="13020" spans="3:7" x14ac:dyDescent="0.2">
      <c r="C13020" s="293"/>
      <c r="D13020" s="280"/>
      <c r="E13020" s="280"/>
      <c r="F13020" s="280"/>
      <c r="G13020" s="293"/>
    </row>
    <row r="13021" spans="3:7" x14ac:dyDescent="0.2">
      <c r="C13021" s="293"/>
      <c r="D13021" s="280"/>
      <c r="E13021" s="280"/>
      <c r="F13021" s="280"/>
      <c r="G13021" s="293"/>
    </row>
    <row r="13022" spans="3:7" x14ac:dyDescent="0.2">
      <c r="C13022" s="293"/>
      <c r="D13022" s="280"/>
      <c r="E13022" s="280"/>
      <c r="F13022" s="280"/>
      <c r="G13022" s="293"/>
    </row>
    <row r="13023" spans="3:7" x14ac:dyDescent="0.2">
      <c r="C13023" s="293"/>
      <c r="D13023" s="280"/>
      <c r="E13023" s="280"/>
      <c r="F13023" s="280"/>
      <c r="G13023" s="293"/>
    </row>
    <row r="13024" spans="3:7" x14ac:dyDescent="0.2">
      <c r="C13024" s="293"/>
      <c r="D13024" s="280"/>
      <c r="E13024" s="280"/>
      <c r="F13024" s="280"/>
      <c r="G13024" s="293"/>
    </row>
    <row r="13025" spans="3:7" x14ac:dyDescent="0.2">
      <c r="C13025" s="293"/>
      <c r="D13025" s="280"/>
      <c r="E13025" s="280"/>
      <c r="F13025" s="280"/>
      <c r="G13025" s="293"/>
    </row>
    <row r="13026" spans="3:7" x14ac:dyDescent="0.2">
      <c r="C13026" s="293"/>
      <c r="D13026" s="280"/>
      <c r="E13026" s="280"/>
      <c r="F13026" s="280"/>
      <c r="G13026" s="293"/>
    </row>
    <row r="13027" spans="3:7" x14ac:dyDescent="0.2">
      <c r="C13027" s="293"/>
      <c r="D13027" s="280"/>
      <c r="E13027" s="280"/>
      <c r="F13027" s="280"/>
      <c r="G13027" s="293"/>
    </row>
    <row r="13028" spans="3:7" x14ac:dyDescent="0.2">
      <c r="C13028" s="293"/>
      <c r="D13028" s="280"/>
      <c r="E13028" s="280"/>
      <c r="F13028" s="280"/>
      <c r="G13028" s="293"/>
    </row>
    <row r="13029" spans="3:7" x14ac:dyDescent="0.2">
      <c r="C13029" s="293"/>
      <c r="D13029" s="280"/>
      <c r="E13029" s="280"/>
      <c r="F13029" s="280"/>
      <c r="G13029" s="293"/>
    </row>
    <row r="13030" spans="3:7" x14ac:dyDescent="0.2">
      <c r="C13030" s="293"/>
      <c r="D13030" s="280"/>
      <c r="E13030" s="280"/>
      <c r="F13030" s="280"/>
      <c r="G13030" s="293"/>
    </row>
    <row r="13031" spans="3:7" x14ac:dyDescent="0.2">
      <c r="C13031" s="293"/>
      <c r="D13031" s="280"/>
      <c r="E13031" s="280"/>
      <c r="F13031" s="280"/>
      <c r="G13031" s="293"/>
    </row>
    <row r="13032" spans="3:7" x14ac:dyDescent="0.2">
      <c r="C13032" s="293"/>
      <c r="D13032" s="280"/>
      <c r="E13032" s="280"/>
      <c r="F13032" s="280"/>
      <c r="G13032" s="293"/>
    </row>
    <row r="13033" spans="3:7" x14ac:dyDescent="0.2">
      <c r="C13033" s="293"/>
      <c r="D13033" s="280"/>
      <c r="E13033" s="280"/>
      <c r="F13033" s="280"/>
      <c r="G13033" s="293"/>
    </row>
    <row r="13034" spans="3:7" x14ac:dyDescent="0.2">
      <c r="C13034" s="293"/>
      <c r="D13034" s="280"/>
      <c r="E13034" s="280"/>
      <c r="F13034" s="280"/>
      <c r="G13034" s="293"/>
    </row>
    <row r="13035" spans="3:7" x14ac:dyDescent="0.2">
      <c r="C13035" s="293"/>
      <c r="D13035" s="280"/>
      <c r="E13035" s="280"/>
      <c r="F13035" s="280"/>
      <c r="G13035" s="293"/>
    </row>
    <row r="13036" spans="3:7" x14ac:dyDescent="0.2">
      <c r="C13036" s="293"/>
      <c r="D13036" s="280"/>
      <c r="E13036" s="280"/>
      <c r="F13036" s="280"/>
      <c r="G13036" s="293"/>
    </row>
    <row r="13037" spans="3:7" x14ac:dyDescent="0.2">
      <c r="C13037" s="293"/>
      <c r="D13037" s="280"/>
      <c r="E13037" s="280"/>
      <c r="F13037" s="280"/>
      <c r="G13037" s="293"/>
    </row>
    <row r="13038" spans="3:7" x14ac:dyDescent="0.2">
      <c r="C13038" s="293"/>
      <c r="D13038" s="280"/>
      <c r="E13038" s="280"/>
      <c r="F13038" s="280"/>
      <c r="G13038" s="293"/>
    </row>
    <row r="13039" spans="3:7" x14ac:dyDescent="0.2">
      <c r="C13039" s="293"/>
      <c r="D13039" s="280"/>
      <c r="E13039" s="280"/>
      <c r="F13039" s="280"/>
      <c r="G13039" s="293"/>
    </row>
    <row r="13040" spans="3:7" x14ac:dyDescent="0.2">
      <c r="C13040" s="293"/>
      <c r="D13040" s="280"/>
      <c r="E13040" s="280"/>
      <c r="F13040" s="280"/>
      <c r="G13040" s="293"/>
    </row>
    <row r="13041" spans="3:7" x14ac:dyDescent="0.2">
      <c r="C13041" s="293"/>
      <c r="D13041" s="280"/>
      <c r="E13041" s="280"/>
      <c r="F13041" s="280"/>
      <c r="G13041" s="293"/>
    </row>
    <row r="13042" spans="3:7" x14ac:dyDescent="0.2">
      <c r="C13042" s="293"/>
      <c r="D13042" s="280"/>
      <c r="E13042" s="280"/>
      <c r="F13042" s="280"/>
      <c r="G13042" s="293"/>
    </row>
    <row r="13043" spans="3:7" x14ac:dyDescent="0.2">
      <c r="C13043" s="293"/>
      <c r="D13043" s="280"/>
      <c r="E13043" s="280"/>
      <c r="F13043" s="280"/>
      <c r="G13043" s="293"/>
    </row>
    <row r="13044" spans="3:7" x14ac:dyDescent="0.2">
      <c r="C13044" s="293"/>
      <c r="D13044" s="280"/>
      <c r="E13044" s="280"/>
      <c r="F13044" s="280"/>
      <c r="G13044" s="293"/>
    </row>
    <row r="13045" spans="3:7" x14ac:dyDescent="0.2">
      <c r="C13045" s="293"/>
      <c r="D13045" s="280"/>
      <c r="E13045" s="280"/>
      <c r="F13045" s="280"/>
      <c r="G13045" s="293"/>
    </row>
    <row r="13046" spans="3:7" x14ac:dyDescent="0.2">
      <c r="C13046" s="293"/>
      <c r="D13046" s="280"/>
      <c r="E13046" s="280"/>
      <c r="F13046" s="280"/>
      <c r="G13046" s="293"/>
    </row>
    <row r="13047" spans="3:7" x14ac:dyDescent="0.2">
      <c r="C13047" s="293"/>
      <c r="D13047" s="280"/>
      <c r="E13047" s="280"/>
      <c r="F13047" s="280"/>
      <c r="G13047" s="293"/>
    </row>
    <row r="13048" spans="3:7" x14ac:dyDescent="0.2">
      <c r="C13048" s="293"/>
      <c r="D13048" s="280"/>
      <c r="E13048" s="280"/>
      <c r="F13048" s="280"/>
      <c r="G13048" s="293"/>
    </row>
    <row r="13049" spans="3:7" x14ac:dyDescent="0.2">
      <c r="C13049" s="293"/>
      <c r="D13049" s="280"/>
      <c r="E13049" s="280"/>
      <c r="F13049" s="280"/>
      <c r="G13049" s="293"/>
    </row>
    <row r="13050" spans="3:7" x14ac:dyDescent="0.2">
      <c r="C13050" s="293"/>
      <c r="D13050" s="280"/>
      <c r="E13050" s="280"/>
      <c r="F13050" s="280"/>
      <c r="G13050" s="293"/>
    </row>
    <row r="13051" spans="3:7" x14ac:dyDescent="0.2">
      <c r="C13051" s="293"/>
      <c r="D13051" s="280"/>
      <c r="E13051" s="280"/>
      <c r="F13051" s="280"/>
      <c r="G13051" s="293"/>
    </row>
    <row r="13052" spans="3:7" x14ac:dyDescent="0.2">
      <c r="C13052" s="293"/>
      <c r="D13052" s="280"/>
      <c r="E13052" s="280"/>
      <c r="F13052" s="280"/>
      <c r="G13052" s="293"/>
    </row>
    <row r="13053" spans="3:7" x14ac:dyDescent="0.2">
      <c r="C13053" s="293"/>
      <c r="D13053" s="280"/>
      <c r="E13053" s="280"/>
      <c r="F13053" s="280"/>
      <c r="G13053" s="293"/>
    </row>
    <row r="13054" spans="3:7" x14ac:dyDescent="0.2">
      <c r="C13054" s="293"/>
      <c r="D13054" s="280"/>
      <c r="E13054" s="280"/>
      <c r="F13054" s="280"/>
      <c r="G13054" s="293"/>
    </row>
    <row r="13055" spans="3:7" x14ac:dyDescent="0.2">
      <c r="C13055" s="293"/>
      <c r="D13055" s="280"/>
      <c r="E13055" s="280"/>
      <c r="F13055" s="280"/>
      <c r="G13055" s="293"/>
    </row>
    <row r="13056" spans="3:7" x14ac:dyDescent="0.2">
      <c r="C13056" s="293"/>
      <c r="D13056" s="280"/>
      <c r="E13056" s="280"/>
      <c r="F13056" s="280"/>
      <c r="G13056" s="293"/>
    </row>
    <row r="13057" spans="3:7" x14ac:dyDescent="0.2">
      <c r="C13057" s="293"/>
      <c r="D13057" s="280"/>
      <c r="E13057" s="280"/>
      <c r="F13057" s="280"/>
      <c r="G13057" s="293"/>
    </row>
    <row r="13058" spans="3:7" x14ac:dyDescent="0.2">
      <c r="C13058" s="293"/>
      <c r="D13058" s="280"/>
      <c r="E13058" s="280"/>
      <c r="F13058" s="280"/>
      <c r="G13058" s="293"/>
    </row>
    <row r="13059" spans="3:7" x14ac:dyDescent="0.2">
      <c r="C13059" s="293"/>
      <c r="D13059" s="280"/>
      <c r="E13059" s="280"/>
      <c r="F13059" s="280"/>
      <c r="G13059" s="293"/>
    </row>
    <row r="13060" spans="3:7" x14ac:dyDescent="0.2">
      <c r="C13060" s="293"/>
      <c r="D13060" s="280"/>
      <c r="E13060" s="280"/>
      <c r="F13060" s="280"/>
      <c r="G13060" s="293"/>
    </row>
    <row r="13061" spans="3:7" x14ac:dyDescent="0.2">
      <c r="C13061" s="293"/>
      <c r="D13061" s="280"/>
      <c r="E13061" s="280"/>
      <c r="F13061" s="280"/>
      <c r="G13061" s="293"/>
    </row>
    <row r="13062" spans="3:7" x14ac:dyDescent="0.2">
      <c r="C13062" s="293"/>
      <c r="D13062" s="280"/>
      <c r="E13062" s="280"/>
      <c r="F13062" s="280"/>
      <c r="G13062" s="293"/>
    </row>
    <row r="13063" spans="3:7" x14ac:dyDescent="0.2">
      <c r="C13063" s="293"/>
      <c r="D13063" s="280"/>
      <c r="E13063" s="280"/>
      <c r="F13063" s="280"/>
      <c r="G13063" s="293"/>
    </row>
    <row r="13064" spans="3:7" x14ac:dyDescent="0.2">
      <c r="C13064" s="293"/>
      <c r="D13064" s="280"/>
      <c r="E13064" s="280"/>
      <c r="F13064" s="280"/>
      <c r="G13064" s="293"/>
    </row>
    <row r="13065" spans="3:7" x14ac:dyDescent="0.2">
      <c r="C13065" s="293"/>
      <c r="D13065" s="280"/>
      <c r="E13065" s="280"/>
      <c r="F13065" s="280"/>
      <c r="G13065" s="293"/>
    </row>
    <row r="13066" spans="3:7" x14ac:dyDescent="0.2">
      <c r="C13066" s="293"/>
      <c r="D13066" s="280"/>
      <c r="E13066" s="280"/>
      <c r="F13066" s="280"/>
      <c r="G13066" s="293"/>
    </row>
    <row r="13067" spans="3:7" x14ac:dyDescent="0.2">
      <c r="C13067" s="293"/>
      <c r="D13067" s="280"/>
      <c r="E13067" s="280"/>
      <c r="F13067" s="280"/>
      <c r="G13067" s="293"/>
    </row>
    <row r="13068" spans="3:7" x14ac:dyDescent="0.2">
      <c r="C13068" s="293"/>
      <c r="D13068" s="280"/>
      <c r="E13068" s="280"/>
      <c r="F13068" s="280"/>
      <c r="G13068" s="293"/>
    </row>
    <row r="13069" spans="3:7" x14ac:dyDescent="0.2">
      <c r="C13069" s="293"/>
      <c r="D13069" s="280"/>
      <c r="E13069" s="280"/>
      <c r="F13069" s="280"/>
      <c r="G13069" s="293"/>
    </row>
    <row r="13070" spans="3:7" x14ac:dyDescent="0.2">
      <c r="C13070" s="293"/>
      <c r="D13070" s="280"/>
      <c r="E13070" s="280"/>
      <c r="F13070" s="280"/>
      <c r="G13070" s="293"/>
    </row>
    <row r="13071" spans="3:7" x14ac:dyDescent="0.2">
      <c r="C13071" s="293"/>
      <c r="D13071" s="280"/>
      <c r="E13071" s="280"/>
      <c r="F13071" s="280"/>
      <c r="G13071" s="293"/>
    </row>
    <row r="13072" spans="3:7" x14ac:dyDescent="0.2">
      <c r="C13072" s="293"/>
      <c r="D13072" s="280"/>
      <c r="E13072" s="280"/>
      <c r="F13072" s="280"/>
      <c r="G13072" s="293"/>
    </row>
    <row r="13073" spans="3:7" x14ac:dyDescent="0.2">
      <c r="C13073" s="293"/>
      <c r="D13073" s="280"/>
      <c r="E13073" s="280"/>
      <c r="F13073" s="280"/>
      <c r="G13073" s="293"/>
    </row>
    <row r="13074" spans="3:7" x14ac:dyDescent="0.2">
      <c r="C13074" s="293"/>
      <c r="D13074" s="280"/>
      <c r="E13074" s="280"/>
      <c r="F13074" s="280"/>
      <c r="G13074" s="293"/>
    </row>
    <row r="13075" spans="3:7" x14ac:dyDescent="0.2">
      <c r="C13075" s="293"/>
      <c r="D13075" s="280"/>
      <c r="E13075" s="280"/>
      <c r="F13075" s="280"/>
      <c r="G13075" s="293"/>
    </row>
    <row r="13076" spans="3:7" x14ac:dyDescent="0.2">
      <c r="C13076" s="293"/>
      <c r="D13076" s="280"/>
      <c r="E13076" s="280"/>
      <c r="F13076" s="280"/>
      <c r="G13076" s="293"/>
    </row>
    <row r="13077" spans="3:7" x14ac:dyDescent="0.2">
      <c r="C13077" s="293"/>
      <c r="D13077" s="280"/>
      <c r="E13077" s="280"/>
      <c r="F13077" s="280"/>
      <c r="G13077" s="293"/>
    </row>
    <row r="13078" spans="3:7" x14ac:dyDescent="0.2">
      <c r="C13078" s="293"/>
      <c r="D13078" s="280"/>
      <c r="E13078" s="280"/>
      <c r="F13078" s="280"/>
      <c r="G13078" s="293"/>
    </row>
    <row r="13079" spans="3:7" x14ac:dyDescent="0.2">
      <c r="C13079" s="293"/>
      <c r="D13079" s="280"/>
      <c r="E13079" s="280"/>
      <c r="F13079" s="280"/>
      <c r="G13079" s="293"/>
    </row>
    <row r="13080" spans="3:7" x14ac:dyDescent="0.2">
      <c r="C13080" s="293"/>
      <c r="D13080" s="280"/>
      <c r="E13080" s="280"/>
      <c r="F13080" s="280"/>
      <c r="G13080" s="293"/>
    </row>
    <row r="13081" spans="3:7" x14ac:dyDescent="0.2">
      <c r="C13081" s="293"/>
      <c r="D13081" s="280"/>
      <c r="E13081" s="280"/>
      <c r="F13081" s="280"/>
      <c r="G13081" s="293"/>
    </row>
    <row r="13082" spans="3:7" x14ac:dyDescent="0.2">
      <c r="C13082" s="293"/>
      <c r="D13082" s="280"/>
      <c r="E13082" s="280"/>
      <c r="F13082" s="280"/>
      <c r="G13082" s="293"/>
    </row>
    <row r="13083" spans="3:7" x14ac:dyDescent="0.2">
      <c r="C13083" s="293"/>
      <c r="D13083" s="280"/>
      <c r="E13083" s="280"/>
      <c r="F13083" s="280"/>
      <c r="G13083" s="293"/>
    </row>
    <row r="13084" spans="3:7" x14ac:dyDescent="0.2">
      <c r="C13084" s="293"/>
      <c r="D13084" s="280"/>
      <c r="E13084" s="280"/>
      <c r="F13084" s="280"/>
      <c r="G13084" s="293"/>
    </row>
    <row r="13085" spans="3:7" x14ac:dyDescent="0.2">
      <c r="C13085" s="293"/>
      <c r="D13085" s="280"/>
      <c r="E13085" s="280"/>
      <c r="F13085" s="280"/>
      <c r="G13085" s="293"/>
    </row>
    <row r="13086" spans="3:7" x14ac:dyDescent="0.2">
      <c r="C13086" s="293"/>
      <c r="D13086" s="280"/>
      <c r="E13086" s="280"/>
      <c r="F13086" s="280"/>
      <c r="G13086" s="293"/>
    </row>
    <row r="13087" spans="3:7" x14ac:dyDescent="0.2">
      <c r="C13087" s="293"/>
      <c r="D13087" s="280"/>
      <c r="E13087" s="280"/>
      <c r="F13087" s="280"/>
      <c r="G13087" s="293"/>
    </row>
    <row r="13088" spans="3:7" x14ac:dyDescent="0.2">
      <c r="C13088" s="293"/>
      <c r="D13088" s="280"/>
      <c r="E13088" s="280"/>
      <c r="F13088" s="280"/>
      <c r="G13088" s="293"/>
    </row>
    <row r="13089" spans="3:7" x14ac:dyDescent="0.2">
      <c r="C13089" s="293"/>
      <c r="D13089" s="280"/>
      <c r="E13089" s="280"/>
      <c r="F13089" s="280"/>
      <c r="G13089" s="293"/>
    </row>
    <row r="13090" spans="3:7" x14ac:dyDescent="0.2">
      <c r="C13090" s="293"/>
      <c r="D13090" s="280"/>
      <c r="E13090" s="280"/>
      <c r="F13090" s="280"/>
      <c r="G13090" s="293"/>
    </row>
    <row r="13091" spans="3:7" x14ac:dyDescent="0.2">
      <c r="C13091" s="293"/>
      <c r="D13091" s="280"/>
      <c r="E13091" s="280"/>
      <c r="F13091" s="280"/>
      <c r="G13091" s="293"/>
    </row>
    <row r="13092" spans="3:7" x14ac:dyDescent="0.2">
      <c r="C13092" s="293"/>
      <c r="D13092" s="280"/>
      <c r="E13092" s="280"/>
      <c r="F13092" s="280"/>
      <c r="G13092" s="293"/>
    </row>
    <row r="13093" spans="3:7" x14ac:dyDescent="0.2">
      <c r="C13093" s="293"/>
      <c r="D13093" s="280"/>
      <c r="E13093" s="280"/>
      <c r="F13093" s="280"/>
      <c r="G13093" s="293"/>
    </row>
    <row r="13094" spans="3:7" x14ac:dyDescent="0.2">
      <c r="C13094" s="293"/>
      <c r="D13094" s="280"/>
      <c r="E13094" s="280"/>
      <c r="F13094" s="280"/>
      <c r="G13094" s="293"/>
    </row>
    <row r="13095" spans="3:7" x14ac:dyDescent="0.2">
      <c r="C13095" s="293"/>
      <c r="D13095" s="280"/>
      <c r="E13095" s="280"/>
      <c r="F13095" s="280"/>
      <c r="G13095" s="293"/>
    </row>
    <row r="13096" spans="3:7" x14ac:dyDescent="0.2">
      <c r="C13096" s="293"/>
      <c r="D13096" s="280"/>
      <c r="E13096" s="280"/>
      <c r="F13096" s="280"/>
      <c r="G13096" s="293"/>
    </row>
    <row r="13097" spans="3:7" x14ac:dyDescent="0.2">
      <c r="C13097" s="293"/>
      <c r="D13097" s="280"/>
      <c r="E13097" s="280"/>
      <c r="F13097" s="280"/>
      <c r="G13097" s="293"/>
    </row>
    <row r="13098" spans="3:7" x14ac:dyDescent="0.2">
      <c r="C13098" s="293"/>
      <c r="D13098" s="280"/>
      <c r="E13098" s="280"/>
      <c r="F13098" s="280"/>
      <c r="G13098" s="293"/>
    </row>
    <row r="13099" spans="3:7" x14ac:dyDescent="0.2">
      <c r="C13099" s="293"/>
      <c r="D13099" s="280"/>
      <c r="E13099" s="280"/>
      <c r="F13099" s="280"/>
      <c r="G13099" s="293"/>
    </row>
    <row r="13100" spans="3:7" x14ac:dyDescent="0.2">
      <c r="C13100" s="293"/>
      <c r="D13100" s="280"/>
      <c r="E13100" s="280"/>
      <c r="F13100" s="280"/>
      <c r="G13100" s="293"/>
    </row>
    <row r="13101" spans="3:7" x14ac:dyDescent="0.2">
      <c r="C13101" s="293"/>
      <c r="D13101" s="280"/>
      <c r="E13101" s="280"/>
      <c r="F13101" s="280"/>
      <c r="G13101" s="293"/>
    </row>
    <row r="13102" spans="3:7" x14ac:dyDescent="0.2">
      <c r="C13102" s="293"/>
      <c r="D13102" s="280"/>
      <c r="E13102" s="280"/>
      <c r="F13102" s="280"/>
      <c r="G13102" s="293"/>
    </row>
    <row r="13103" spans="3:7" x14ac:dyDescent="0.2">
      <c r="C13103" s="293"/>
      <c r="D13103" s="280"/>
      <c r="E13103" s="280"/>
      <c r="F13103" s="280"/>
      <c r="G13103" s="293"/>
    </row>
    <row r="13104" spans="3:7" x14ac:dyDescent="0.2">
      <c r="C13104" s="293"/>
      <c r="D13104" s="280"/>
      <c r="E13104" s="280"/>
      <c r="F13104" s="280"/>
      <c r="G13104" s="293"/>
    </row>
    <row r="13105" spans="3:7" x14ac:dyDescent="0.2">
      <c r="C13105" s="293"/>
      <c r="D13105" s="280"/>
      <c r="E13105" s="280"/>
      <c r="F13105" s="280"/>
      <c r="G13105" s="293"/>
    </row>
    <row r="13106" spans="3:7" x14ac:dyDescent="0.2">
      <c r="C13106" s="293"/>
      <c r="D13106" s="280"/>
      <c r="E13106" s="280"/>
      <c r="F13106" s="280"/>
      <c r="G13106" s="293"/>
    </row>
    <row r="13107" spans="3:7" x14ac:dyDescent="0.2">
      <c r="C13107" s="293"/>
      <c r="D13107" s="280"/>
      <c r="E13107" s="280"/>
      <c r="F13107" s="280"/>
      <c r="G13107" s="293"/>
    </row>
    <row r="13108" spans="3:7" x14ac:dyDescent="0.2">
      <c r="C13108" s="293"/>
      <c r="D13108" s="280"/>
      <c r="E13108" s="280"/>
      <c r="F13108" s="280"/>
      <c r="G13108" s="293"/>
    </row>
    <row r="13109" spans="3:7" x14ac:dyDescent="0.2">
      <c r="C13109" s="293"/>
      <c r="D13109" s="280"/>
      <c r="E13109" s="280"/>
      <c r="F13109" s="280"/>
      <c r="G13109" s="293"/>
    </row>
    <row r="13110" spans="3:7" x14ac:dyDescent="0.2">
      <c r="C13110" s="293"/>
      <c r="D13110" s="280"/>
      <c r="E13110" s="280"/>
      <c r="F13110" s="280"/>
      <c r="G13110" s="293"/>
    </row>
    <row r="13111" spans="3:7" x14ac:dyDescent="0.2">
      <c r="C13111" s="293"/>
      <c r="D13111" s="280"/>
      <c r="E13111" s="280"/>
      <c r="F13111" s="280"/>
      <c r="G13111" s="293"/>
    </row>
    <row r="13112" spans="3:7" x14ac:dyDescent="0.2">
      <c r="C13112" s="293"/>
      <c r="D13112" s="280"/>
      <c r="E13112" s="280"/>
      <c r="F13112" s="280"/>
      <c r="G13112" s="293"/>
    </row>
    <row r="13113" spans="3:7" x14ac:dyDescent="0.2">
      <c r="C13113" s="293"/>
      <c r="D13113" s="280"/>
      <c r="E13113" s="280"/>
      <c r="F13113" s="280"/>
      <c r="G13113" s="293"/>
    </row>
    <row r="13114" spans="3:7" x14ac:dyDescent="0.2">
      <c r="C13114" s="293"/>
      <c r="D13114" s="280"/>
      <c r="E13114" s="280"/>
      <c r="F13114" s="280"/>
      <c r="G13114" s="293"/>
    </row>
    <row r="13115" spans="3:7" x14ac:dyDescent="0.2">
      <c r="C13115" s="293"/>
      <c r="D13115" s="280"/>
      <c r="E13115" s="280"/>
      <c r="F13115" s="280"/>
      <c r="G13115" s="293"/>
    </row>
    <row r="13116" spans="3:7" x14ac:dyDescent="0.2">
      <c r="C13116" s="293"/>
      <c r="D13116" s="280"/>
      <c r="E13116" s="280"/>
      <c r="F13116" s="280"/>
      <c r="G13116" s="293"/>
    </row>
    <row r="13117" spans="3:7" x14ac:dyDescent="0.2">
      <c r="C13117" s="293"/>
      <c r="D13117" s="280"/>
      <c r="E13117" s="280"/>
      <c r="F13117" s="280"/>
      <c r="G13117" s="293"/>
    </row>
    <row r="13118" spans="3:7" x14ac:dyDescent="0.2">
      <c r="C13118" s="293"/>
      <c r="D13118" s="280"/>
      <c r="E13118" s="280"/>
      <c r="F13118" s="280"/>
      <c r="G13118" s="293"/>
    </row>
    <row r="13119" spans="3:7" x14ac:dyDescent="0.2">
      <c r="C13119" s="293"/>
      <c r="D13119" s="280"/>
      <c r="E13119" s="280"/>
      <c r="F13119" s="280"/>
      <c r="G13119" s="293"/>
    </row>
    <row r="13120" spans="3:7" x14ac:dyDescent="0.2">
      <c r="C13120" s="293"/>
      <c r="D13120" s="280"/>
      <c r="E13120" s="280"/>
      <c r="F13120" s="280"/>
      <c r="G13120" s="293"/>
    </row>
    <row r="13121" spans="3:7" x14ac:dyDescent="0.2">
      <c r="C13121" s="293"/>
      <c r="D13121" s="280"/>
      <c r="E13121" s="280"/>
      <c r="F13121" s="280"/>
      <c r="G13121" s="293"/>
    </row>
    <row r="13122" spans="3:7" x14ac:dyDescent="0.2">
      <c r="C13122" s="293"/>
      <c r="D13122" s="280"/>
      <c r="E13122" s="280"/>
      <c r="F13122" s="280"/>
      <c r="G13122" s="293"/>
    </row>
    <row r="13123" spans="3:7" x14ac:dyDescent="0.2">
      <c r="C13123" s="293"/>
      <c r="D13123" s="280"/>
      <c r="E13123" s="280"/>
      <c r="F13123" s="280"/>
      <c r="G13123" s="293"/>
    </row>
    <row r="13124" spans="3:7" x14ac:dyDescent="0.2">
      <c r="C13124" s="293"/>
      <c r="D13124" s="280"/>
      <c r="E13124" s="280"/>
      <c r="F13124" s="280"/>
      <c r="G13124" s="293"/>
    </row>
    <row r="13125" spans="3:7" x14ac:dyDescent="0.2">
      <c r="C13125" s="293"/>
      <c r="D13125" s="280"/>
      <c r="E13125" s="280"/>
      <c r="F13125" s="280"/>
      <c r="G13125" s="293"/>
    </row>
    <row r="13126" spans="3:7" x14ac:dyDescent="0.2">
      <c r="C13126" s="293"/>
      <c r="D13126" s="280"/>
      <c r="E13126" s="280"/>
      <c r="F13126" s="280"/>
      <c r="G13126" s="293"/>
    </row>
    <row r="13127" spans="3:7" x14ac:dyDescent="0.2">
      <c r="C13127" s="293"/>
      <c r="D13127" s="280"/>
      <c r="E13127" s="280"/>
      <c r="F13127" s="280"/>
      <c r="G13127" s="293"/>
    </row>
    <row r="13128" spans="3:7" x14ac:dyDescent="0.2">
      <c r="C13128" s="293"/>
      <c r="D13128" s="280"/>
      <c r="E13128" s="280"/>
      <c r="F13128" s="280"/>
      <c r="G13128" s="293"/>
    </row>
    <row r="13129" spans="3:7" x14ac:dyDescent="0.2">
      <c r="C13129" s="293"/>
      <c r="D13129" s="280"/>
      <c r="E13129" s="280"/>
      <c r="F13129" s="280"/>
      <c r="G13129" s="293"/>
    </row>
    <row r="13130" spans="3:7" x14ac:dyDescent="0.2">
      <c r="C13130" s="293"/>
      <c r="D13130" s="280"/>
      <c r="E13130" s="280"/>
      <c r="F13130" s="280"/>
      <c r="G13130" s="293"/>
    </row>
    <row r="13131" spans="3:7" x14ac:dyDescent="0.2">
      <c r="C13131" s="293"/>
      <c r="D13131" s="280"/>
      <c r="E13131" s="280"/>
      <c r="F13131" s="280"/>
      <c r="G13131" s="293"/>
    </row>
    <row r="13132" spans="3:7" x14ac:dyDescent="0.2">
      <c r="C13132" s="293"/>
      <c r="D13132" s="280"/>
      <c r="E13132" s="280"/>
      <c r="F13132" s="280"/>
      <c r="G13132" s="293"/>
    </row>
    <row r="13133" spans="3:7" x14ac:dyDescent="0.2">
      <c r="C13133" s="293"/>
      <c r="D13133" s="280"/>
      <c r="E13133" s="280"/>
      <c r="F13133" s="280"/>
      <c r="G13133" s="293"/>
    </row>
    <row r="13134" spans="3:7" x14ac:dyDescent="0.2">
      <c r="C13134" s="293"/>
      <c r="D13134" s="280"/>
      <c r="E13134" s="280"/>
      <c r="F13134" s="280"/>
      <c r="G13134" s="293"/>
    </row>
    <row r="13135" spans="3:7" x14ac:dyDescent="0.2">
      <c r="C13135" s="293"/>
      <c r="D13135" s="280"/>
      <c r="E13135" s="280"/>
      <c r="F13135" s="280"/>
      <c r="G13135" s="293"/>
    </row>
    <row r="13136" spans="3:7" x14ac:dyDescent="0.2">
      <c r="C13136" s="293"/>
      <c r="D13136" s="280"/>
      <c r="E13136" s="280"/>
      <c r="F13136" s="280"/>
      <c r="G13136" s="293"/>
    </row>
    <row r="13137" spans="3:7" x14ac:dyDescent="0.2">
      <c r="C13137" s="293"/>
      <c r="D13137" s="280"/>
      <c r="E13137" s="280"/>
      <c r="F13137" s="280"/>
      <c r="G13137" s="293"/>
    </row>
    <row r="13138" spans="3:7" x14ac:dyDescent="0.2">
      <c r="C13138" s="293"/>
      <c r="D13138" s="280"/>
      <c r="E13138" s="280"/>
      <c r="F13138" s="280"/>
      <c r="G13138" s="293"/>
    </row>
    <row r="13139" spans="3:7" x14ac:dyDescent="0.2">
      <c r="C13139" s="293"/>
      <c r="D13139" s="280"/>
      <c r="E13139" s="280"/>
      <c r="F13139" s="280"/>
      <c r="G13139" s="293"/>
    </row>
    <row r="13140" spans="3:7" x14ac:dyDescent="0.2">
      <c r="C13140" s="293"/>
      <c r="D13140" s="280"/>
      <c r="E13140" s="280"/>
      <c r="F13140" s="280"/>
      <c r="G13140" s="293"/>
    </row>
    <row r="13141" spans="3:7" x14ac:dyDescent="0.2">
      <c r="C13141" s="293"/>
      <c r="D13141" s="280"/>
      <c r="E13141" s="280"/>
      <c r="F13141" s="280"/>
      <c r="G13141" s="293"/>
    </row>
    <row r="13142" spans="3:7" x14ac:dyDescent="0.2">
      <c r="C13142" s="293"/>
      <c r="D13142" s="280"/>
      <c r="E13142" s="280"/>
      <c r="F13142" s="280"/>
      <c r="G13142" s="293"/>
    </row>
    <row r="13143" spans="3:7" x14ac:dyDescent="0.2">
      <c r="C13143" s="293"/>
      <c r="D13143" s="280"/>
      <c r="E13143" s="280"/>
      <c r="F13143" s="280"/>
      <c r="G13143" s="293"/>
    </row>
    <row r="13144" spans="3:7" x14ac:dyDescent="0.2">
      <c r="C13144" s="293"/>
      <c r="D13144" s="280"/>
      <c r="E13144" s="280"/>
      <c r="F13144" s="280"/>
      <c r="G13144" s="293"/>
    </row>
    <row r="13145" spans="3:7" x14ac:dyDescent="0.2">
      <c r="C13145" s="293"/>
      <c r="D13145" s="280"/>
      <c r="E13145" s="280"/>
      <c r="F13145" s="280"/>
      <c r="G13145" s="293"/>
    </row>
    <row r="13146" spans="3:7" x14ac:dyDescent="0.2">
      <c r="C13146" s="293"/>
      <c r="D13146" s="280"/>
      <c r="E13146" s="280"/>
      <c r="F13146" s="280"/>
      <c r="G13146" s="293"/>
    </row>
    <row r="13147" spans="3:7" x14ac:dyDescent="0.2">
      <c r="C13147" s="293"/>
      <c r="D13147" s="280"/>
      <c r="E13147" s="280"/>
      <c r="F13147" s="280"/>
      <c r="G13147" s="293"/>
    </row>
    <row r="13148" spans="3:7" x14ac:dyDescent="0.2">
      <c r="C13148" s="293"/>
      <c r="D13148" s="280"/>
      <c r="E13148" s="280"/>
      <c r="F13148" s="280"/>
      <c r="G13148" s="293"/>
    </row>
    <row r="13149" spans="3:7" x14ac:dyDescent="0.2">
      <c r="C13149" s="293"/>
      <c r="D13149" s="280"/>
      <c r="E13149" s="280"/>
      <c r="F13149" s="280"/>
      <c r="G13149" s="293"/>
    </row>
    <row r="13150" spans="3:7" x14ac:dyDescent="0.2">
      <c r="C13150" s="293"/>
      <c r="D13150" s="280"/>
      <c r="E13150" s="280"/>
      <c r="F13150" s="280"/>
      <c r="G13150" s="293"/>
    </row>
    <row r="13151" spans="3:7" x14ac:dyDescent="0.2">
      <c r="C13151" s="293"/>
      <c r="D13151" s="280"/>
      <c r="E13151" s="280"/>
      <c r="F13151" s="280"/>
      <c r="G13151" s="293"/>
    </row>
    <row r="13152" spans="3:7" x14ac:dyDescent="0.2">
      <c r="C13152" s="293"/>
      <c r="D13152" s="280"/>
      <c r="E13152" s="280"/>
      <c r="F13152" s="280"/>
      <c r="G13152" s="293"/>
    </row>
    <row r="13153" spans="3:7" x14ac:dyDescent="0.2">
      <c r="C13153" s="293"/>
      <c r="D13153" s="280"/>
      <c r="E13153" s="280"/>
      <c r="F13153" s="280"/>
      <c r="G13153" s="293"/>
    </row>
    <row r="13154" spans="3:7" x14ac:dyDescent="0.2">
      <c r="C13154" s="293"/>
      <c r="D13154" s="280"/>
      <c r="E13154" s="280"/>
      <c r="F13154" s="280"/>
      <c r="G13154" s="293"/>
    </row>
    <row r="13155" spans="3:7" x14ac:dyDescent="0.2">
      <c r="C13155" s="293"/>
      <c r="D13155" s="280"/>
      <c r="E13155" s="280"/>
      <c r="F13155" s="280"/>
      <c r="G13155" s="293"/>
    </row>
    <row r="13156" spans="3:7" x14ac:dyDescent="0.2">
      <c r="C13156" s="293"/>
      <c r="D13156" s="280"/>
      <c r="E13156" s="280"/>
      <c r="F13156" s="280"/>
      <c r="G13156" s="293"/>
    </row>
    <row r="13157" spans="3:7" x14ac:dyDescent="0.2">
      <c r="C13157" s="293"/>
      <c r="D13157" s="280"/>
      <c r="E13157" s="280"/>
      <c r="F13157" s="280"/>
      <c r="G13157" s="293"/>
    </row>
    <row r="13158" spans="3:7" x14ac:dyDescent="0.2">
      <c r="C13158" s="293"/>
      <c r="D13158" s="280"/>
      <c r="E13158" s="280"/>
      <c r="F13158" s="280"/>
      <c r="G13158" s="293"/>
    </row>
    <row r="13159" spans="3:7" x14ac:dyDescent="0.2">
      <c r="C13159" s="293"/>
      <c r="D13159" s="280"/>
      <c r="E13159" s="280"/>
      <c r="F13159" s="280"/>
      <c r="G13159" s="293"/>
    </row>
    <row r="13160" spans="3:7" x14ac:dyDescent="0.2">
      <c r="C13160" s="293"/>
      <c r="D13160" s="280"/>
      <c r="E13160" s="280"/>
      <c r="F13160" s="280"/>
      <c r="G13160" s="293"/>
    </row>
    <row r="13161" spans="3:7" x14ac:dyDescent="0.2">
      <c r="C13161" s="293"/>
      <c r="D13161" s="280"/>
      <c r="E13161" s="280"/>
      <c r="F13161" s="280"/>
      <c r="G13161" s="293"/>
    </row>
    <row r="13162" spans="3:7" x14ac:dyDescent="0.2">
      <c r="C13162" s="293"/>
      <c r="D13162" s="280"/>
      <c r="E13162" s="280"/>
      <c r="F13162" s="280"/>
      <c r="G13162" s="293"/>
    </row>
    <row r="13163" spans="3:7" x14ac:dyDescent="0.2">
      <c r="C13163" s="293"/>
      <c r="D13163" s="280"/>
      <c r="E13163" s="280"/>
      <c r="F13163" s="280"/>
      <c r="G13163" s="293"/>
    </row>
    <row r="13164" spans="3:7" x14ac:dyDescent="0.2">
      <c r="C13164" s="293"/>
      <c r="D13164" s="280"/>
      <c r="E13164" s="280"/>
      <c r="F13164" s="280"/>
      <c r="G13164" s="293"/>
    </row>
    <row r="13165" spans="3:7" x14ac:dyDescent="0.2">
      <c r="C13165" s="293"/>
      <c r="D13165" s="280"/>
      <c r="E13165" s="280"/>
      <c r="F13165" s="280"/>
      <c r="G13165" s="293"/>
    </row>
    <row r="13166" spans="3:7" x14ac:dyDescent="0.2">
      <c r="C13166" s="293"/>
      <c r="D13166" s="280"/>
      <c r="E13166" s="280"/>
      <c r="F13166" s="280"/>
      <c r="G13166" s="293"/>
    </row>
    <row r="13167" spans="3:7" x14ac:dyDescent="0.2">
      <c r="C13167" s="293"/>
      <c r="D13167" s="280"/>
      <c r="E13167" s="280"/>
      <c r="F13167" s="280"/>
      <c r="G13167" s="293"/>
    </row>
    <row r="13168" spans="3:7" x14ac:dyDescent="0.2">
      <c r="C13168" s="293"/>
      <c r="D13168" s="280"/>
      <c r="E13168" s="280"/>
      <c r="F13168" s="280"/>
      <c r="G13168" s="293"/>
    </row>
    <row r="13169" spans="3:7" x14ac:dyDescent="0.2">
      <c r="C13169" s="293"/>
      <c r="D13169" s="280"/>
      <c r="E13169" s="280"/>
      <c r="F13169" s="280"/>
      <c r="G13169" s="293"/>
    </row>
    <row r="13170" spans="3:7" x14ac:dyDescent="0.2">
      <c r="C13170" s="293"/>
      <c r="D13170" s="280"/>
      <c r="E13170" s="280"/>
      <c r="F13170" s="280"/>
      <c r="G13170" s="293"/>
    </row>
    <row r="13171" spans="3:7" x14ac:dyDescent="0.2">
      <c r="C13171" s="293"/>
      <c r="D13171" s="280"/>
      <c r="E13171" s="280"/>
      <c r="F13171" s="280"/>
      <c r="G13171" s="293"/>
    </row>
    <row r="13172" spans="3:7" x14ac:dyDescent="0.2">
      <c r="C13172" s="293"/>
      <c r="D13172" s="280"/>
      <c r="E13172" s="280"/>
      <c r="F13172" s="280"/>
      <c r="G13172" s="293"/>
    </row>
    <row r="13173" spans="3:7" x14ac:dyDescent="0.2">
      <c r="C13173" s="293"/>
      <c r="D13173" s="280"/>
      <c r="E13173" s="280"/>
      <c r="F13173" s="280"/>
      <c r="G13173" s="293"/>
    </row>
    <row r="13174" spans="3:7" x14ac:dyDescent="0.2">
      <c r="C13174" s="293"/>
      <c r="D13174" s="280"/>
      <c r="E13174" s="280"/>
      <c r="F13174" s="280"/>
      <c r="G13174" s="293"/>
    </row>
    <row r="13175" spans="3:7" x14ac:dyDescent="0.2">
      <c r="C13175" s="293"/>
      <c r="D13175" s="280"/>
      <c r="E13175" s="280"/>
      <c r="F13175" s="280"/>
      <c r="G13175" s="293"/>
    </row>
    <row r="13176" spans="3:7" x14ac:dyDescent="0.2">
      <c r="C13176" s="293"/>
      <c r="D13176" s="280"/>
      <c r="E13176" s="280"/>
      <c r="F13176" s="280"/>
      <c r="G13176" s="293"/>
    </row>
    <row r="13177" spans="3:7" x14ac:dyDescent="0.2">
      <c r="C13177" s="293"/>
      <c r="D13177" s="280"/>
      <c r="E13177" s="280"/>
      <c r="F13177" s="280"/>
      <c r="G13177" s="293"/>
    </row>
    <row r="13178" spans="3:7" x14ac:dyDescent="0.2">
      <c r="C13178" s="293"/>
      <c r="D13178" s="280"/>
      <c r="E13178" s="280"/>
      <c r="F13178" s="280"/>
      <c r="G13178" s="293"/>
    </row>
    <row r="13179" spans="3:7" x14ac:dyDescent="0.2">
      <c r="C13179" s="293"/>
      <c r="D13179" s="280"/>
      <c r="E13179" s="280"/>
      <c r="F13179" s="280"/>
      <c r="G13179" s="293"/>
    </row>
    <row r="13180" spans="3:7" x14ac:dyDescent="0.2">
      <c r="C13180" s="293"/>
      <c r="D13180" s="280"/>
      <c r="E13180" s="280"/>
      <c r="F13180" s="280"/>
      <c r="G13180" s="293"/>
    </row>
    <row r="13181" spans="3:7" x14ac:dyDescent="0.2">
      <c r="C13181" s="293"/>
      <c r="D13181" s="280"/>
      <c r="E13181" s="280"/>
      <c r="F13181" s="280"/>
      <c r="G13181" s="293"/>
    </row>
    <row r="13182" spans="3:7" x14ac:dyDescent="0.2">
      <c r="C13182" s="293"/>
      <c r="D13182" s="280"/>
      <c r="E13182" s="280"/>
      <c r="F13182" s="280"/>
      <c r="G13182" s="293"/>
    </row>
    <row r="13183" spans="3:7" x14ac:dyDescent="0.2">
      <c r="C13183" s="293"/>
      <c r="D13183" s="280"/>
      <c r="E13183" s="280"/>
      <c r="F13183" s="280"/>
      <c r="G13183" s="293"/>
    </row>
    <row r="13184" spans="3:7" x14ac:dyDescent="0.2">
      <c r="C13184" s="293"/>
      <c r="D13184" s="280"/>
      <c r="E13184" s="280"/>
      <c r="F13184" s="280"/>
      <c r="G13184" s="293"/>
    </row>
    <row r="13185" spans="3:7" x14ac:dyDescent="0.2">
      <c r="C13185" s="293"/>
      <c r="D13185" s="280"/>
      <c r="E13185" s="280"/>
      <c r="F13185" s="280"/>
      <c r="G13185" s="293"/>
    </row>
    <row r="13186" spans="3:7" x14ac:dyDescent="0.2">
      <c r="C13186" s="293"/>
      <c r="D13186" s="280"/>
      <c r="E13186" s="280"/>
      <c r="F13186" s="280"/>
      <c r="G13186" s="293"/>
    </row>
    <row r="13187" spans="3:7" x14ac:dyDescent="0.2">
      <c r="C13187" s="293"/>
      <c r="D13187" s="280"/>
      <c r="E13187" s="280"/>
      <c r="F13187" s="280"/>
      <c r="G13187" s="293"/>
    </row>
    <row r="13188" spans="3:7" x14ac:dyDescent="0.2">
      <c r="C13188" s="293"/>
      <c r="D13188" s="280"/>
      <c r="E13188" s="280"/>
      <c r="F13188" s="280"/>
      <c r="G13188" s="293"/>
    </row>
    <row r="13189" spans="3:7" x14ac:dyDescent="0.2">
      <c r="C13189" s="293"/>
      <c r="D13189" s="280"/>
      <c r="E13189" s="280"/>
      <c r="F13189" s="280"/>
      <c r="G13189" s="293"/>
    </row>
    <row r="13190" spans="3:7" x14ac:dyDescent="0.2">
      <c r="C13190" s="293"/>
      <c r="D13190" s="280"/>
      <c r="E13190" s="280"/>
      <c r="F13190" s="280"/>
      <c r="G13190" s="293"/>
    </row>
    <row r="13191" spans="3:7" x14ac:dyDescent="0.2">
      <c r="C13191" s="293"/>
      <c r="D13191" s="280"/>
      <c r="E13191" s="280"/>
      <c r="F13191" s="280"/>
      <c r="G13191" s="293"/>
    </row>
    <row r="13192" spans="3:7" x14ac:dyDescent="0.2">
      <c r="C13192" s="293"/>
      <c r="D13192" s="280"/>
      <c r="E13192" s="280"/>
      <c r="F13192" s="280"/>
      <c r="G13192" s="293"/>
    </row>
    <row r="13193" spans="3:7" x14ac:dyDescent="0.2">
      <c r="C13193" s="293"/>
      <c r="D13193" s="280"/>
      <c r="E13193" s="280"/>
      <c r="F13193" s="280"/>
      <c r="G13193" s="293"/>
    </row>
    <row r="13194" spans="3:7" x14ac:dyDescent="0.2">
      <c r="C13194" s="293"/>
      <c r="D13194" s="280"/>
      <c r="E13194" s="280"/>
      <c r="F13194" s="280"/>
      <c r="G13194" s="293"/>
    </row>
    <row r="13195" spans="3:7" x14ac:dyDescent="0.2">
      <c r="C13195" s="293"/>
      <c r="D13195" s="280"/>
      <c r="E13195" s="280"/>
      <c r="F13195" s="280"/>
      <c r="G13195" s="293"/>
    </row>
    <row r="13196" spans="3:7" x14ac:dyDescent="0.2">
      <c r="C13196" s="293"/>
      <c r="D13196" s="280"/>
      <c r="E13196" s="280"/>
      <c r="F13196" s="280"/>
      <c r="G13196" s="293"/>
    </row>
    <row r="13197" spans="3:7" x14ac:dyDescent="0.2">
      <c r="C13197" s="293"/>
      <c r="D13197" s="280"/>
      <c r="E13197" s="280"/>
      <c r="F13197" s="280"/>
      <c r="G13197" s="293"/>
    </row>
    <row r="13198" spans="3:7" x14ac:dyDescent="0.2">
      <c r="C13198" s="293"/>
      <c r="D13198" s="280"/>
      <c r="E13198" s="280"/>
      <c r="F13198" s="280"/>
      <c r="G13198" s="293"/>
    </row>
    <row r="13199" spans="3:7" x14ac:dyDescent="0.2">
      <c r="C13199" s="293"/>
      <c r="D13199" s="280"/>
      <c r="E13199" s="280"/>
      <c r="F13199" s="280"/>
      <c r="G13199" s="293"/>
    </row>
    <row r="13200" spans="3:7" x14ac:dyDescent="0.2">
      <c r="C13200" s="293"/>
      <c r="D13200" s="280"/>
      <c r="E13200" s="280"/>
      <c r="F13200" s="280"/>
      <c r="G13200" s="293"/>
    </row>
    <row r="13201" spans="3:7" x14ac:dyDescent="0.2">
      <c r="C13201" s="293"/>
      <c r="D13201" s="280"/>
      <c r="E13201" s="280"/>
      <c r="F13201" s="280"/>
      <c r="G13201" s="293"/>
    </row>
    <row r="13202" spans="3:7" x14ac:dyDescent="0.2">
      <c r="C13202" s="293"/>
      <c r="D13202" s="280"/>
      <c r="E13202" s="280"/>
      <c r="F13202" s="280"/>
      <c r="G13202" s="293"/>
    </row>
    <row r="13203" spans="3:7" x14ac:dyDescent="0.2">
      <c r="C13203" s="293"/>
      <c r="D13203" s="280"/>
      <c r="E13203" s="280"/>
      <c r="F13203" s="280"/>
      <c r="G13203" s="293"/>
    </row>
    <row r="13204" spans="3:7" x14ac:dyDescent="0.2">
      <c r="C13204" s="293"/>
      <c r="D13204" s="280"/>
      <c r="E13204" s="280"/>
      <c r="F13204" s="280"/>
      <c r="G13204" s="293"/>
    </row>
    <row r="13205" spans="3:7" x14ac:dyDescent="0.2">
      <c r="C13205" s="293"/>
      <c r="D13205" s="280"/>
      <c r="E13205" s="280"/>
      <c r="F13205" s="280"/>
      <c r="G13205" s="293"/>
    </row>
    <row r="13206" spans="3:7" x14ac:dyDescent="0.2">
      <c r="C13206" s="293"/>
      <c r="D13206" s="280"/>
      <c r="E13206" s="280"/>
      <c r="F13206" s="280"/>
      <c r="G13206" s="293"/>
    </row>
    <row r="13207" spans="3:7" x14ac:dyDescent="0.2">
      <c r="C13207" s="293"/>
      <c r="D13207" s="280"/>
      <c r="E13207" s="280"/>
      <c r="F13207" s="280"/>
      <c r="G13207" s="293"/>
    </row>
    <row r="13208" spans="3:7" x14ac:dyDescent="0.2">
      <c r="C13208" s="293"/>
      <c r="D13208" s="280"/>
      <c r="E13208" s="280"/>
      <c r="F13208" s="280"/>
      <c r="G13208" s="293"/>
    </row>
    <row r="13209" spans="3:7" x14ac:dyDescent="0.2">
      <c r="C13209" s="293"/>
      <c r="D13209" s="280"/>
      <c r="E13209" s="280"/>
      <c r="F13209" s="280"/>
      <c r="G13209" s="293"/>
    </row>
    <row r="13210" spans="3:7" x14ac:dyDescent="0.2">
      <c r="C13210" s="293"/>
      <c r="D13210" s="280"/>
      <c r="E13210" s="280"/>
      <c r="F13210" s="280"/>
      <c r="G13210" s="293"/>
    </row>
    <row r="13211" spans="3:7" x14ac:dyDescent="0.2">
      <c r="C13211" s="293"/>
      <c r="D13211" s="280"/>
      <c r="E13211" s="280"/>
      <c r="F13211" s="280"/>
      <c r="G13211" s="293"/>
    </row>
    <row r="13212" spans="3:7" x14ac:dyDescent="0.2">
      <c r="C13212" s="293"/>
      <c r="D13212" s="280"/>
      <c r="E13212" s="280"/>
      <c r="F13212" s="280"/>
      <c r="G13212" s="293"/>
    </row>
    <row r="13213" spans="3:7" x14ac:dyDescent="0.2">
      <c r="C13213" s="293"/>
      <c r="D13213" s="280"/>
      <c r="E13213" s="280"/>
      <c r="F13213" s="280"/>
      <c r="G13213" s="293"/>
    </row>
    <row r="13214" spans="3:7" x14ac:dyDescent="0.2">
      <c r="C13214" s="293"/>
      <c r="D13214" s="280"/>
      <c r="E13214" s="280"/>
      <c r="F13214" s="280"/>
      <c r="G13214" s="293"/>
    </row>
    <row r="13215" spans="3:7" x14ac:dyDescent="0.2">
      <c r="C13215" s="293"/>
      <c r="D13215" s="280"/>
      <c r="E13215" s="280"/>
      <c r="F13215" s="280"/>
      <c r="G13215" s="293"/>
    </row>
    <row r="13216" spans="3:7" x14ac:dyDescent="0.2">
      <c r="C13216" s="293"/>
      <c r="D13216" s="280"/>
      <c r="E13216" s="280"/>
      <c r="F13216" s="280"/>
      <c r="G13216" s="293"/>
    </row>
    <row r="13217" spans="3:7" x14ac:dyDescent="0.2">
      <c r="C13217" s="293"/>
      <c r="D13217" s="280"/>
      <c r="E13217" s="280"/>
      <c r="F13217" s="280"/>
      <c r="G13217" s="293"/>
    </row>
    <row r="13218" spans="3:7" x14ac:dyDescent="0.2">
      <c r="C13218" s="293"/>
      <c r="D13218" s="280"/>
      <c r="E13218" s="280"/>
      <c r="F13218" s="280"/>
      <c r="G13218" s="293"/>
    </row>
    <row r="13219" spans="3:7" x14ac:dyDescent="0.2">
      <c r="C13219" s="293"/>
      <c r="D13219" s="280"/>
      <c r="E13219" s="280"/>
      <c r="F13219" s="280"/>
      <c r="G13219" s="293"/>
    </row>
    <row r="13220" spans="3:7" x14ac:dyDescent="0.2">
      <c r="C13220" s="293"/>
      <c r="D13220" s="280"/>
      <c r="E13220" s="280"/>
      <c r="F13220" s="280"/>
      <c r="G13220" s="293"/>
    </row>
    <row r="13221" spans="3:7" x14ac:dyDescent="0.2">
      <c r="C13221" s="293"/>
      <c r="D13221" s="280"/>
      <c r="E13221" s="280"/>
      <c r="F13221" s="280"/>
      <c r="G13221" s="293"/>
    </row>
    <row r="13222" spans="3:7" x14ac:dyDescent="0.2">
      <c r="C13222" s="293"/>
      <c r="D13222" s="280"/>
      <c r="E13222" s="280"/>
      <c r="F13222" s="280"/>
      <c r="G13222" s="293"/>
    </row>
    <row r="13223" spans="3:7" x14ac:dyDescent="0.2">
      <c r="C13223" s="293"/>
      <c r="D13223" s="280"/>
      <c r="E13223" s="280"/>
      <c r="F13223" s="280"/>
      <c r="G13223" s="293"/>
    </row>
    <row r="13224" spans="3:7" x14ac:dyDescent="0.2">
      <c r="C13224" s="293"/>
      <c r="D13224" s="280"/>
      <c r="E13224" s="280"/>
      <c r="F13224" s="280"/>
      <c r="G13224" s="293"/>
    </row>
    <row r="13225" spans="3:7" x14ac:dyDescent="0.2">
      <c r="C13225" s="293"/>
      <c r="D13225" s="280"/>
      <c r="E13225" s="280"/>
      <c r="F13225" s="280"/>
      <c r="G13225" s="293"/>
    </row>
    <row r="13226" spans="3:7" x14ac:dyDescent="0.2">
      <c r="C13226" s="293"/>
      <c r="D13226" s="280"/>
      <c r="E13226" s="280"/>
      <c r="F13226" s="280"/>
      <c r="G13226" s="293"/>
    </row>
    <row r="13227" spans="3:7" x14ac:dyDescent="0.2">
      <c r="C13227" s="293"/>
      <c r="D13227" s="280"/>
      <c r="E13227" s="280"/>
      <c r="F13227" s="280"/>
      <c r="G13227" s="293"/>
    </row>
    <row r="13228" spans="3:7" x14ac:dyDescent="0.2">
      <c r="C13228" s="293"/>
      <c r="D13228" s="280"/>
      <c r="E13228" s="280"/>
      <c r="F13228" s="280"/>
      <c r="G13228" s="293"/>
    </row>
    <row r="13229" spans="3:7" x14ac:dyDescent="0.2">
      <c r="C13229" s="293"/>
      <c r="D13229" s="280"/>
      <c r="E13229" s="280"/>
      <c r="F13229" s="280"/>
      <c r="G13229" s="293"/>
    </row>
    <row r="13230" spans="3:7" x14ac:dyDescent="0.2">
      <c r="C13230" s="293"/>
      <c r="D13230" s="280"/>
      <c r="E13230" s="280"/>
      <c r="F13230" s="280"/>
      <c r="G13230" s="293"/>
    </row>
    <row r="13231" spans="3:7" x14ac:dyDescent="0.2">
      <c r="C13231" s="293"/>
      <c r="D13231" s="280"/>
      <c r="E13231" s="280"/>
      <c r="F13231" s="280"/>
      <c r="G13231" s="293"/>
    </row>
    <row r="13232" spans="3:7" x14ac:dyDescent="0.2">
      <c r="C13232" s="293"/>
      <c r="D13232" s="280"/>
      <c r="E13232" s="280"/>
      <c r="F13232" s="280"/>
      <c r="G13232" s="293"/>
    </row>
    <row r="13233" spans="3:7" x14ac:dyDescent="0.2">
      <c r="C13233" s="293"/>
      <c r="D13233" s="280"/>
      <c r="E13233" s="280"/>
      <c r="F13233" s="280"/>
      <c r="G13233" s="293"/>
    </row>
    <row r="13234" spans="3:7" x14ac:dyDescent="0.2">
      <c r="C13234" s="293"/>
      <c r="D13234" s="280"/>
      <c r="E13234" s="280"/>
      <c r="F13234" s="280"/>
      <c r="G13234" s="293"/>
    </row>
    <row r="13235" spans="3:7" x14ac:dyDescent="0.2">
      <c r="C13235" s="293"/>
      <c r="D13235" s="280"/>
      <c r="E13235" s="280"/>
      <c r="F13235" s="280"/>
      <c r="G13235" s="293"/>
    </row>
    <row r="13236" spans="3:7" x14ac:dyDescent="0.2">
      <c r="C13236" s="293"/>
      <c r="D13236" s="280"/>
      <c r="E13236" s="280"/>
      <c r="F13236" s="280"/>
      <c r="G13236" s="293"/>
    </row>
    <row r="13237" spans="3:7" x14ac:dyDescent="0.2">
      <c r="C13237" s="293"/>
      <c r="D13237" s="280"/>
      <c r="E13237" s="280"/>
      <c r="F13237" s="280"/>
      <c r="G13237" s="293"/>
    </row>
    <row r="13238" spans="3:7" x14ac:dyDescent="0.2">
      <c r="C13238" s="293"/>
      <c r="D13238" s="280"/>
      <c r="E13238" s="280"/>
      <c r="F13238" s="280"/>
      <c r="G13238" s="293"/>
    </row>
    <row r="13239" spans="3:7" x14ac:dyDescent="0.2">
      <c r="C13239" s="293"/>
      <c r="D13239" s="280"/>
      <c r="E13239" s="280"/>
      <c r="F13239" s="280"/>
      <c r="G13239" s="293"/>
    </row>
    <row r="13240" spans="3:7" x14ac:dyDescent="0.2">
      <c r="C13240" s="293"/>
      <c r="D13240" s="280"/>
      <c r="E13240" s="280"/>
      <c r="F13240" s="280"/>
      <c r="G13240" s="293"/>
    </row>
    <row r="13241" spans="3:7" x14ac:dyDescent="0.2">
      <c r="C13241" s="293"/>
      <c r="D13241" s="280"/>
      <c r="E13241" s="280"/>
      <c r="F13241" s="280"/>
      <c r="G13241" s="293"/>
    </row>
    <row r="13242" spans="3:7" x14ac:dyDescent="0.2">
      <c r="C13242" s="293"/>
      <c r="D13242" s="280"/>
      <c r="E13242" s="280"/>
      <c r="F13242" s="280"/>
      <c r="G13242" s="293"/>
    </row>
    <row r="13243" spans="3:7" x14ac:dyDescent="0.2">
      <c r="C13243" s="293"/>
      <c r="D13243" s="280"/>
      <c r="E13243" s="280"/>
      <c r="F13243" s="280"/>
      <c r="G13243" s="293"/>
    </row>
    <row r="13244" spans="3:7" x14ac:dyDescent="0.2">
      <c r="C13244" s="293"/>
      <c r="D13244" s="280"/>
      <c r="E13244" s="280"/>
      <c r="F13244" s="280"/>
      <c r="G13244" s="293"/>
    </row>
    <row r="13245" spans="3:7" x14ac:dyDescent="0.2">
      <c r="C13245" s="293"/>
      <c r="D13245" s="280"/>
      <c r="E13245" s="280"/>
      <c r="F13245" s="280"/>
      <c r="G13245" s="293"/>
    </row>
    <row r="13246" spans="3:7" x14ac:dyDescent="0.2">
      <c r="C13246" s="293"/>
      <c r="D13246" s="280"/>
      <c r="E13246" s="280"/>
      <c r="F13246" s="280"/>
      <c r="G13246" s="293"/>
    </row>
    <row r="13247" spans="3:7" x14ac:dyDescent="0.2">
      <c r="C13247" s="293"/>
      <c r="D13247" s="280"/>
      <c r="E13247" s="280"/>
      <c r="F13247" s="280"/>
      <c r="G13247" s="293"/>
    </row>
    <row r="13248" spans="3:7" x14ac:dyDescent="0.2">
      <c r="C13248" s="293"/>
      <c r="D13248" s="280"/>
      <c r="E13248" s="280"/>
      <c r="F13248" s="280"/>
      <c r="G13248" s="293"/>
    </row>
    <row r="13249" spans="3:7" x14ac:dyDescent="0.2">
      <c r="C13249" s="293"/>
      <c r="D13249" s="280"/>
      <c r="E13249" s="280"/>
      <c r="F13249" s="280"/>
      <c r="G13249" s="293"/>
    </row>
    <row r="13250" spans="3:7" x14ac:dyDescent="0.2">
      <c r="C13250" s="293"/>
      <c r="D13250" s="280"/>
      <c r="E13250" s="280"/>
      <c r="F13250" s="280"/>
      <c r="G13250" s="293"/>
    </row>
    <row r="13251" spans="3:7" x14ac:dyDescent="0.2">
      <c r="C13251" s="293"/>
      <c r="D13251" s="280"/>
      <c r="E13251" s="280"/>
      <c r="F13251" s="280"/>
      <c r="G13251" s="293"/>
    </row>
    <row r="13252" spans="3:7" x14ac:dyDescent="0.2">
      <c r="C13252" s="293"/>
      <c r="D13252" s="280"/>
      <c r="E13252" s="280"/>
      <c r="F13252" s="280"/>
      <c r="G13252" s="293"/>
    </row>
    <row r="13253" spans="3:7" x14ac:dyDescent="0.2">
      <c r="C13253" s="293"/>
      <c r="D13253" s="280"/>
      <c r="E13253" s="280"/>
      <c r="F13253" s="280"/>
      <c r="G13253" s="293"/>
    </row>
    <row r="13254" spans="3:7" x14ac:dyDescent="0.2">
      <c r="C13254" s="293"/>
      <c r="D13254" s="280"/>
      <c r="E13254" s="280"/>
      <c r="F13254" s="280"/>
      <c r="G13254" s="293"/>
    </row>
    <row r="13255" spans="3:7" x14ac:dyDescent="0.2">
      <c r="C13255" s="293"/>
      <c r="D13255" s="280"/>
      <c r="E13255" s="280"/>
      <c r="F13255" s="280"/>
      <c r="G13255" s="293"/>
    </row>
    <row r="13256" spans="3:7" x14ac:dyDescent="0.2">
      <c r="C13256" s="293"/>
      <c r="D13256" s="280"/>
      <c r="E13256" s="280"/>
      <c r="F13256" s="280"/>
      <c r="G13256" s="293"/>
    </row>
    <row r="13257" spans="3:7" x14ac:dyDescent="0.2">
      <c r="C13257" s="293"/>
      <c r="D13257" s="280"/>
      <c r="E13257" s="280"/>
      <c r="F13257" s="280"/>
      <c r="G13257" s="293"/>
    </row>
    <row r="13258" spans="3:7" x14ac:dyDescent="0.2">
      <c r="C13258" s="293"/>
      <c r="D13258" s="280"/>
      <c r="E13258" s="280"/>
      <c r="F13258" s="280"/>
      <c r="G13258" s="293"/>
    </row>
    <row r="13259" spans="3:7" x14ac:dyDescent="0.2">
      <c r="C13259" s="293"/>
      <c r="D13259" s="280"/>
      <c r="E13259" s="280"/>
      <c r="F13259" s="280"/>
      <c r="G13259" s="293"/>
    </row>
    <row r="13260" spans="3:7" x14ac:dyDescent="0.2">
      <c r="C13260" s="293"/>
      <c r="D13260" s="280"/>
      <c r="E13260" s="280"/>
      <c r="F13260" s="280"/>
      <c r="G13260" s="293"/>
    </row>
    <row r="13261" spans="3:7" x14ac:dyDescent="0.2">
      <c r="C13261" s="293"/>
      <c r="D13261" s="280"/>
      <c r="E13261" s="280"/>
      <c r="F13261" s="280"/>
      <c r="G13261" s="293"/>
    </row>
    <row r="13262" spans="3:7" x14ac:dyDescent="0.2">
      <c r="C13262" s="293"/>
      <c r="D13262" s="280"/>
      <c r="E13262" s="280"/>
      <c r="F13262" s="280"/>
      <c r="G13262" s="293"/>
    </row>
    <row r="13263" spans="3:7" x14ac:dyDescent="0.2">
      <c r="C13263" s="293"/>
      <c r="D13263" s="280"/>
      <c r="E13263" s="280"/>
      <c r="F13263" s="280"/>
      <c r="G13263" s="293"/>
    </row>
    <row r="13264" spans="3:7" x14ac:dyDescent="0.2">
      <c r="C13264" s="293"/>
      <c r="D13264" s="280"/>
      <c r="E13264" s="280"/>
      <c r="F13264" s="280"/>
      <c r="G13264" s="293"/>
    </row>
    <row r="13265" spans="3:7" x14ac:dyDescent="0.2">
      <c r="C13265" s="293"/>
      <c r="D13265" s="280"/>
      <c r="E13265" s="280"/>
      <c r="F13265" s="280"/>
      <c r="G13265" s="293"/>
    </row>
    <row r="13266" spans="3:7" x14ac:dyDescent="0.2">
      <c r="C13266" s="293"/>
      <c r="D13266" s="280"/>
      <c r="E13266" s="280"/>
      <c r="F13266" s="280"/>
      <c r="G13266" s="293"/>
    </row>
    <row r="13267" spans="3:7" x14ac:dyDescent="0.2">
      <c r="C13267" s="293"/>
      <c r="D13267" s="280"/>
      <c r="E13267" s="280"/>
      <c r="F13267" s="280"/>
      <c r="G13267" s="293"/>
    </row>
    <row r="13268" spans="3:7" x14ac:dyDescent="0.2">
      <c r="C13268" s="293"/>
      <c r="D13268" s="280"/>
      <c r="E13268" s="280"/>
      <c r="F13268" s="280"/>
      <c r="G13268" s="293"/>
    </row>
    <row r="13269" spans="3:7" x14ac:dyDescent="0.2">
      <c r="C13269" s="293"/>
      <c r="D13269" s="280"/>
      <c r="E13269" s="280"/>
      <c r="F13269" s="280"/>
      <c r="G13269" s="293"/>
    </row>
    <row r="13270" spans="3:7" x14ac:dyDescent="0.2">
      <c r="C13270" s="293"/>
      <c r="D13270" s="280"/>
      <c r="E13270" s="280"/>
      <c r="F13270" s="280"/>
      <c r="G13270" s="293"/>
    </row>
    <row r="13271" spans="3:7" x14ac:dyDescent="0.2">
      <c r="C13271" s="293"/>
      <c r="D13271" s="280"/>
      <c r="E13271" s="280"/>
      <c r="F13271" s="280"/>
      <c r="G13271" s="293"/>
    </row>
    <row r="13272" spans="3:7" x14ac:dyDescent="0.2">
      <c r="C13272" s="293"/>
      <c r="D13272" s="280"/>
      <c r="E13272" s="280"/>
      <c r="F13272" s="280"/>
      <c r="G13272" s="293"/>
    </row>
    <row r="13273" spans="3:7" x14ac:dyDescent="0.2">
      <c r="C13273" s="293"/>
      <c r="D13273" s="280"/>
      <c r="E13273" s="280"/>
      <c r="F13273" s="280"/>
      <c r="G13273" s="293"/>
    </row>
    <row r="13274" spans="3:7" x14ac:dyDescent="0.2">
      <c r="C13274" s="293"/>
      <c r="D13274" s="280"/>
      <c r="E13274" s="280"/>
      <c r="F13274" s="280"/>
      <c r="G13274" s="293"/>
    </row>
    <row r="13275" spans="3:7" x14ac:dyDescent="0.2">
      <c r="C13275" s="293"/>
      <c r="D13275" s="280"/>
      <c r="E13275" s="280"/>
      <c r="F13275" s="280"/>
      <c r="G13275" s="293"/>
    </row>
    <row r="13276" spans="3:7" x14ac:dyDescent="0.2">
      <c r="C13276" s="293"/>
      <c r="D13276" s="280"/>
      <c r="E13276" s="280"/>
      <c r="F13276" s="280"/>
      <c r="G13276" s="293"/>
    </row>
    <row r="13277" spans="3:7" x14ac:dyDescent="0.2">
      <c r="C13277" s="293"/>
      <c r="D13277" s="280"/>
      <c r="E13277" s="280"/>
      <c r="F13277" s="280"/>
      <c r="G13277" s="293"/>
    </row>
    <row r="13278" spans="3:7" x14ac:dyDescent="0.2">
      <c r="C13278" s="293"/>
      <c r="D13278" s="280"/>
      <c r="E13278" s="280"/>
      <c r="F13278" s="280"/>
      <c r="G13278" s="293"/>
    </row>
    <row r="13279" spans="3:7" x14ac:dyDescent="0.2">
      <c r="C13279" s="293"/>
      <c r="D13279" s="280"/>
      <c r="E13279" s="280"/>
      <c r="F13279" s="280"/>
      <c r="G13279" s="293"/>
    </row>
    <row r="13280" spans="3:7" x14ac:dyDescent="0.2">
      <c r="C13280" s="293"/>
      <c r="D13280" s="280"/>
      <c r="E13280" s="280"/>
      <c r="F13280" s="280"/>
      <c r="G13280" s="293"/>
    </row>
    <row r="13281" spans="3:7" x14ac:dyDescent="0.2">
      <c r="C13281" s="293"/>
      <c r="D13281" s="280"/>
      <c r="E13281" s="280"/>
      <c r="F13281" s="280"/>
      <c r="G13281" s="293"/>
    </row>
    <row r="13282" spans="3:7" x14ac:dyDescent="0.2">
      <c r="C13282" s="293"/>
      <c r="D13282" s="280"/>
      <c r="E13282" s="280"/>
      <c r="F13282" s="280"/>
      <c r="G13282" s="293"/>
    </row>
    <row r="13283" spans="3:7" x14ac:dyDescent="0.2">
      <c r="C13283" s="293"/>
      <c r="D13283" s="280"/>
      <c r="E13283" s="280"/>
      <c r="F13283" s="280"/>
      <c r="G13283" s="293"/>
    </row>
    <row r="13284" spans="3:7" x14ac:dyDescent="0.2">
      <c r="C13284" s="293"/>
      <c r="D13284" s="280"/>
      <c r="E13284" s="280"/>
      <c r="F13284" s="280"/>
      <c r="G13284" s="293"/>
    </row>
    <row r="13285" spans="3:7" x14ac:dyDescent="0.2">
      <c r="C13285" s="293"/>
      <c r="D13285" s="280"/>
      <c r="E13285" s="280"/>
      <c r="F13285" s="280"/>
      <c r="G13285" s="293"/>
    </row>
    <row r="13286" spans="3:7" x14ac:dyDescent="0.2">
      <c r="C13286" s="293"/>
      <c r="D13286" s="280"/>
      <c r="E13286" s="280"/>
      <c r="F13286" s="280"/>
      <c r="G13286" s="293"/>
    </row>
    <row r="13287" spans="3:7" x14ac:dyDescent="0.2">
      <c r="C13287" s="293"/>
      <c r="D13287" s="280"/>
      <c r="E13287" s="280"/>
      <c r="F13287" s="280"/>
      <c r="G13287" s="293"/>
    </row>
    <row r="13288" spans="3:7" x14ac:dyDescent="0.2">
      <c r="C13288" s="293"/>
      <c r="D13288" s="280"/>
      <c r="E13288" s="280"/>
      <c r="F13288" s="280"/>
      <c r="G13288" s="293"/>
    </row>
    <row r="13289" spans="3:7" x14ac:dyDescent="0.2">
      <c r="C13289" s="293"/>
      <c r="D13289" s="280"/>
      <c r="E13289" s="280"/>
      <c r="F13289" s="280"/>
      <c r="G13289" s="293"/>
    </row>
    <row r="13290" spans="3:7" x14ac:dyDescent="0.2">
      <c r="C13290" s="293"/>
      <c r="D13290" s="280"/>
      <c r="E13290" s="280"/>
      <c r="F13290" s="280"/>
      <c r="G13290" s="293"/>
    </row>
    <row r="13291" spans="3:7" x14ac:dyDescent="0.2">
      <c r="C13291" s="293"/>
      <c r="D13291" s="280"/>
      <c r="E13291" s="280"/>
      <c r="F13291" s="280"/>
      <c r="G13291" s="293"/>
    </row>
    <row r="13292" spans="3:7" x14ac:dyDescent="0.2">
      <c r="C13292" s="293"/>
      <c r="D13292" s="280"/>
      <c r="E13292" s="280"/>
      <c r="F13292" s="280"/>
      <c r="G13292" s="293"/>
    </row>
    <row r="13293" spans="3:7" x14ac:dyDescent="0.2">
      <c r="C13293" s="293"/>
      <c r="D13293" s="280"/>
      <c r="E13293" s="280"/>
      <c r="F13293" s="280"/>
      <c r="G13293" s="293"/>
    </row>
    <row r="13294" spans="3:7" x14ac:dyDescent="0.2">
      <c r="C13294" s="293"/>
      <c r="D13294" s="280"/>
      <c r="E13294" s="280"/>
      <c r="F13294" s="280"/>
      <c r="G13294" s="293"/>
    </row>
    <row r="13295" spans="3:7" x14ac:dyDescent="0.2">
      <c r="C13295" s="293"/>
      <c r="D13295" s="280"/>
      <c r="E13295" s="280"/>
      <c r="F13295" s="280"/>
      <c r="G13295" s="293"/>
    </row>
    <row r="13296" spans="3:7" x14ac:dyDescent="0.2">
      <c r="C13296" s="293"/>
      <c r="D13296" s="280"/>
      <c r="E13296" s="280"/>
      <c r="F13296" s="280"/>
      <c r="G13296" s="293"/>
    </row>
    <row r="13297" spans="3:7" x14ac:dyDescent="0.2">
      <c r="C13297" s="293"/>
      <c r="D13297" s="280"/>
      <c r="E13297" s="280"/>
      <c r="F13297" s="280"/>
      <c r="G13297" s="293"/>
    </row>
    <row r="13298" spans="3:7" x14ac:dyDescent="0.2">
      <c r="C13298" s="293"/>
      <c r="D13298" s="280"/>
      <c r="E13298" s="280"/>
      <c r="F13298" s="280"/>
      <c r="G13298" s="293"/>
    </row>
    <row r="13299" spans="3:7" x14ac:dyDescent="0.2">
      <c r="C13299" s="293"/>
      <c r="D13299" s="280"/>
      <c r="E13299" s="280"/>
      <c r="F13299" s="280"/>
      <c r="G13299" s="293"/>
    </row>
    <row r="13300" spans="3:7" x14ac:dyDescent="0.2">
      <c r="C13300" s="293"/>
      <c r="D13300" s="280"/>
      <c r="E13300" s="280"/>
      <c r="F13300" s="280"/>
      <c r="G13300" s="293"/>
    </row>
    <row r="13301" spans="3:7" x14ac:dyDescent="0.2">
      <c r="C13301" s="293"/>
      <c r="D13301" s="280"/>
      <c r="E13301" s="280"/>
      <c r="F13301" s="280"/>
      <c r="G13301" s="293"/>
    </row>
    <row r="13302" spans="3:7" x14ac:dyDescent="0.2">
      <c r="C13302" s="293"/>
      <c r="D13302" s="280"/>
      <c r="E13302" s="280"/>
      <c r="F13302" s="280"/>
      <c r="G13302" s="293"/>
    </row>
    <row r="13303" spans="3:7" x14ac:dyDescent="0.2">
      <c r="C13303" s="293"/>
      <c r="D13303" s="280"/>
      <c r="E13303" s="280"/>
      <c r="F13303" s="280"/>
      <c r="G13303" s="293"/>
    </row>
    <row r="13304" spans="3:7" x14ac:dyDescent="0.2">
      <c r="C13304" s="293"/>
      <c r="D13304" s="280"/>
      <c r="E13304" s="280"/>
      <c r="F13304" s="280"/>
      <c r="G13304" s="293"/>
    </row>
    <row r="13305" spans="3:7" x14ac:dyDescent="0.2">
      <c r="C13305" s="293"/>
      <c r="D13305" s="280"/>
      <c r="E13305" s="280"/>
      <c r="F13305" s="280"/>
      <c r="G13305" s="293"/>
    </row>
    <row r="13306" spans="3:7" x14ac:dyDescent="0.2">
      <c r="C13306" s="293"/>
      <c r="D13306" s="280"/>
      <c r="E13306" s="280"/>
      <c r="F13306" s="280"/>
      <c r="G13306" s="293"/>
    </row>
    <row r="13307" spans="3:7" x14ac:dyDescent="0.2">
      <c r="C13307" s="293"/>
      <c r="D13307" s="280"/>
      <c r="E13307" s="280"/>
      <c r="F13307" s="280"/>
      <c r="G13307" s="293"/>
    </row>
    <row r="13308" spans="3:7" x14ac:dyDescent="0.2">
      <c r="C13308" s="293"/>
      <c r="D13308" s="280"/>
      <c r="E13308" s="280"/>
      <c r="F13308" s="280"/>
      <c r="G13308" s="293"/>
    </row>
    <row r="13309" spans="3:7" x14ac:dyDescent="0.2">
      <c r="C13309" s="293"/>
      <c r="D13309" s="280"/>
      <c r="E13309" s="280"/>
      <c r="F13309" s="280"/>
      <c r="G13309" s="293"/>
    </row>
    <row r="13310" spans="3:7" x14ac:dyDescent="0.2">
      <c r="C13310" s="293"/>
      <c r="D13310" s="280"/>
      <c r="E13310" s="280"/>
      <c r="F13310" s="280"/>
      <c r="G13310" s="293"/>
    </row>
    <row r="13311" spans="3:7" x14ac:dyDescent="0.2">
      <c r="C13311" s="293"/>
      <c r="D13311" s="280"/>
      <c r="E13311" s="280"/>
      <c r="F13311" s="280"/>
      <c r="G13311" s="293"/>
    </row>
    <row r="13312" spans="3:7" x14ac:dyDescent="0.2">
      <c r="C13312" s="293"/>
      <c r="D13312" s="280"/>
      <c r="E13312" s="280"/>
      <c r="F13312" s="280"/>
      <c r="G13312" s="293"/>
    </row>
    <row r="13313" spans="3:7" x14ac:dyDescent="0.2">
      <c r="C13313" s="293"/>
      <c r="D13313" s="280"/>
      <c r="E13313" s="280"/>
      <c r="F13313" s="280"/>
      <c r="G13313" s="293"/>
    </row>
    <row r="13314" spans="3:7" x14ac:dyDescent="0.2">
      <c r="C13314" s="293"/>
      <c r="D13314" s="280"/>
      <c r="E13314" s="280"/>
      <c r="F13314" s="280"/>
      <c r="G13314" s="293"/>
    </row>
    <row r="13315" spans="3:7" x14ac:dyDescent="0.2">
      <c r="C13315" s="293"/>
      <c r="D13315" s="280"/>
      <c r="E13315" s="280"/>
      <c r="F13315" s="280"/>
      <c r="G13315" s="293"/>
    </row>
    <row r="13316" spans="3:7" x14ac:dyDescent="0.2">
      <c r="C13316" s="293"/>
      <c r="D13316" s="280"/>
      <c r="E13316" s="280"/>
      <c r="F13316" s="280"/>
      <c r="G13316" s="293"/>
    </row>
    <row r="13317" spans="3:7" x14ac:dyDescent="0.2">
      <c r="C13317" s="293"/>
      <c r="D13317" s="280"/>
      <c r="E13317" s="280"/>
      <c r="F13317" s="280"/>
      <c r="G13317" s="293"/>
    </row>
    <row r="13318" spans="3:7" x14ac:dyDescent="0.2">
      <c r="C13318" s="293"/>
      <c r="D13318" s="280"/>
      <c r="E13318" s="280"/>
      <c r="F13318" s="280"/>
      <c r="G13318" s="293"/>
    </row>
    <row r="13319" spans="3:7" x14ac:dyDescent="0.2">
      <c r="C13319" s="293"/>
      <c r="D13319" s="280"/>
      <c r="E13319" s="280"/>
      <c r="F13319" s="280"/>
      <c r="G13319" s="293"/>
    </row>
    <row r="13320" spans="3:7" x14ac:dyDescent="0.2">
      <c r="C13320" s="293"/>
      <c r="D13320" s="280"/>
      <c r="E13320" s="280"/>
      <c r="F13320" s="280"/>
      <c r="G13320" s="293"/>
    </row>
    <row r="13321" spans="3:7" x14ac:dyDescent="0.2">
      <c r="C13321" s="293"/>
      <c r="D13321" s="280"/>
      <c r="E13321" s="280"/>
      <c r="F13321" s="280"/>
      <c r="G13321" s="293"/>
    </row>
    <row r="13322" spans="3:7" x14ac:dyDescent="0.2">
      <c r="C13322" s="293"/>
      <c r="D13322" s="280"/>
      <c r="E13322" s="280"/>
      <c r="F13322" s="280"/>
      <c r="G13322" s="293"/>
    </row>
    <row r="13323" spans="3:7" x14ac:dyDescent="0.2">
      <c r="C13323" s="293"/>
      <c r="D13323" s="280"/>
      <c r="E13323" s="280"/>
      <c r="F13323" s="280"/>
      <c r="G13323" s="293"/>
    </row>
    <row r="13324" spans="3:7" x14ac:dyDescent="0.2">
      <c r="C13324" s="293"/>
      <c r="D13324" s="280"/>
      <c r="E13324" s="280"/>
      <c r="F13324" s="280"/>
      <c r="G13324" s="293"/>
    </row>
    <row r="13325" spans="3:7" x14ac:dyDescent="0.2">
      <c r="C13325" s="293"/>
      <c r="D13325" s="280"/>
      <c r="E13325" s="280"/>
      <c r="F13325" s="280"/>
      <c r="G13325" s="293"/>
    </row>
    <row r="13326" spans="3:7" x14ac:dyDescent="0.2">
      <c r="C13326" s="293"/>
      <c r="D13326" s="280"/>
      <c r="E13326" s="280"/>
      <c r="F13326" s="280"/>
      <c r="G13326" s="293"/>
    </row>
    <row r="13327" spans="3:7" x14ac:dyDescent="0.2">
      <c r="C13327" s="293"/>
      <c r="D13327" s="280"/>
      <c r="E13327" s="280"/>
      <c r="F13327" s="280"/>
      <c r="G13327" s="293"/>
    </row>
    <row r="13328" spans="3:7" x14ac:dyDescent="0.2">
      <c r="C13328" s="293"/>
      <c r="D13328" s="280"/>
      <c r="E13328" s="280"/>
      <c r="F13328" s="280"/>
      <c r="G13328" s="293"/>
    </row>
    <row r="13329" spans="3:7" x14ac:dyDescent="0.2">
      <c r="C13329" s="293"/>
      <c r="D13329" s="280"/>
      <c r="E13329" s="280"/>
      <c r="F13329" s="280"/>
      <c r="G13329" s="293"/>
    </row>
    <row r="13330" spans="3:7" x14ac:dyDescent="0.2">
      <c r="C13330" s="293"/>
      <c r="D13330" s="280"/>
      <c r="E13330" s="280"/>
      <c r="F13330" s="280"/>
      <c r="G13330" s="293"/>
    </row>
    <row r="13331" spans="3:7" x14ac:dyDescent="0.2">
      <c r="C13331" s="293"/>
      <c r="D13331" s="280"/>
      <c r="E13331" s="280"/>
      <c r="F13331" s="280"/>
      <c r="G13331" s="293"/>
    </row>
    <row r="13332" spans="3:7" x14ac:dyDescent="0.2">
      <c r="C13332" s="293"/>
      <c r="D13332" s="280"/>
      <c r="E13332" s="280"/>
      <c r="F13332" s="280"/>
      <c r="G13332" s="293"/>
    </row>
    <row r="13333" spans="3:7" x14ac:dyDescent="0.2">
      <c r="C13333" s="293"/>
      <c r="D13333" s="280"/>
      <c r="E13333" s="280"/>
      <c r="F13333" s="280"/>
      <c r="G13333" s="293"/>
    </row>
    <row r="13334" spans="3:7" x14ac:dyDescent="0.2">
      <c r="C13334" s="293"/>
      <c r="D13334" s="280"/>
      <c r="E13334" s="280"/>
      <c r="F13334" s="280"/>
      <c r="G13334" s="293"/>
    </row>
    <row r="13335" spans="3:7" x14ac:dyDescent="0.2">
      <c r="C13335" s="293"/>
      <c r="D13335" s="280"/>
      <c r="E13335" s="280"/>
      <c r="F13335" s="280"/>
      <c r="G13335" s="293"/>
    </row>
    <row r="13336" spans="3:7" x14ac:dyDescent="0.2">
      <c r="C13336" s="293"/>
      <c r="D13336" s="280"/>
      <c r="E13336" s="280"/>
      <c r="F13336" s="280"/>
      <c r="G13336" s="293"/>
    </row>
    <row r="13337" spans="3:7" x14ac:dyDescent="0.2">
      <c r="C13337" s="293"/>
      <c r="D13337" s="280"/>
      <c r="E13337" s="280"/>
      <c r="F13337" s="280"/>
      <c r="G13337" s="293"/>
    </row>
    <row r="13338" spans="3:7" x14ac:dyDescent="0.2">
      <c r="C13338" s="293"/>
      <c r="D13338" s="280"/>
      <c r="E13338" s="280"/>
      <c r="F13338" s="280"/>
      <c r="G13338" s="293"/>
    </row>
    <row r="13339" spans="3:7" x14ac:dyDescent="0.2">
      <c r="C13339" s="293"/>
      <c r="D13339" s="280"/>
      <c r="E13339" s="280"/>
      <c r="F13339" s="280"/>
      <c r="G13339" s="293"/>
    </row>
    <row r="13340" spans="3:7" x14ac:dyDescent="0.2">
      <c r="C13340" s="293"/>
      <c r="D13340" s="280"/>
      <c r="E13340" s="280"/>
      <c r="F13340" s="280"/>
      <c r="G13340" s="293"/>
    </row>
    <row r="13341" spans="3:7" x14ac:dyDescent="0.2">
      <c r="C13341" s="293"/>
      <c r="D13341" s="280"/>
      <c r="E13341" s="280"/>
      <c r="F13341" s="280"/>
      <c r="G13341" s="293"/>
    </row>
    <row r="13342" spans="3:7" x14ac:dyDescent="0.2">
      <c r="C13342" s="293"/>
      <c r="D13342" s="280"/>
      <c r="E13342" s="280"/>
      <c r="F13342" s="280"/>
      <c r="G13342" s="293"/>
    </row>
    <row r="13343" spans="3:7" x14ac:dyDescent="0.2">
      <c r="C13343" s="293"/>
      <c r="D13343" s="280"/>
      <c r="E13343" s="280"/>
      <c r="F13343" s="280"/>
      <c r="G13343" s="293"/>
    </row>
    <row r="13344" spans="3:7" x14ac:dyDescent="0.2">
      <c r="C13344" s="293"/>
      <c r="D13344" s="280"/>
      <c r="E13344" s="280"/>
      <c r="F13344" s="280"/>
      <c r="G13344" s="293"/>
    </row>
    <row r="13345" spans="3:7" x14ac:dyDescent="0.2">
      <c r="C13345" s="293"/>
      <c r="D13345" s="280"/>
      <c r="E13345" s="280"/>
      <c r="F13345" s="280"/>
      <c r="G13345" s="293"/>
    </row>
    <row r="13346" spans="3:7" x14ac:dyDescent="0.2">
      <c r="C13346" s="293"/>
      <c r="D13346" s="280"/>
      <c r="E13346" s="280"/>
      <c r="F13346" s="280"/>
      <c r="G13346" s="293"/>
    </row>
    <row r="13347" spans="3:7" x14ac:dyDescent="0.2">
      <c r="C13347" s="293"/>
      <c r="D13347" s="280"/>
      <c r="E13347" s="280"/>
      <c r="F13347" s="280"/>
      <c r="G13347" s="293"/>
    </row>
    <row r="13348" spans="3:7" x14ac:dyDescent="0.2">
      <c r="C13348" s="293"/>
      <c r="D13348" s="280"/>
      <c r="E13348" s="280"/>
      <c r="F13348" s="280"/>
      <c r="G13348" s="293"/>
    </row>
    <row r="13349" spans="3:7" x14ac:dyDescent="0.2">
      <c r="C13349" s="293"/>
      <c r="D13349" s="280"/>
      <c r="E13349" s="280"/>
      <c r="F13349" s="280"/>
      <c r="G13349" s="293"/>
    </row>
    <row r="13350" spans="3:7" x14ac:dyDescent="0.2">
      <c r="C13350" s="293"/>
      <c r="D13350" s="280"/>
      <c r="E13350" s="280"/>
      <c r="F13350" s="280"/>
      <c r="G13350" s="293"/>
    </row>
    <row r="13351" spans="3:7" x14ac:dyDescent="0.2">
      <c r="C13351" s="293"/>
      <c r="D13351" s="280"/>
      <c r="E13351" s="280"/>
      <c r="F13351" s="280"/>
      <c r="G13351" s="293"/>
    </row>
    <row r="13352" spans="3:7" x14ac:dyDescent="0.2">
      <c r="C13352" s="293"/>
      <c r="D13352" s="280"/>
      <c r="E13352" s="280"/>
      <c r="F13352" s="280"/>
      <c r="G13352" s="293"/>
    </row>
    <row r="13353" spans="3:7" x14ac:dyDescent="0.2">
      <c r="C13353" s="293"/>
      <c r="D13353" s="280"/>
      <c r="E13353" s="280"/>
      <c r="F13353" s="280"/>
      <c r="G13353" s="293"/>
    </row>
    <row r="13354" spans="3:7" x14ac:dyDescent="0.2">
      <c r="C13354" s="293"/>
      <c r="D13354" s="280"/>
      <c r="E13354" s="280"/>
      <c r="F13354" s="280"/>
      <c r="G13354" s="293"/>
    </row>
    <row r="13355" spans="3:7" x14ac:dyDescent="0.2">
      <c r="C13355" s="293"/>
      <c r="D13355" s="280"/>
      <c r="E13355" s="280"/>
      <c r="F13355" s="280"/>
      <c r="G13355" s="293"/>
    </row>
    <row r="13356" spans="3:7" x14ac:dyDescent="0.2">
      <c r="C13356" s="293"/>
      <c r="D13356" s="280"/>
      <c r="E13356" s="280"/>
      <c r="F13356" s="280"/>
      <c r="G13356" s="293"/>
    </row>
    <row r="13357" spans="3:7" x14ac:dyDescent="0.2">
      <c r="C13357" s="293"/>
      <c r="D13357" s="280"/>
      <c r="E13357" s="280"/>
      <c r="F13357" s="280"/>
      <c r="G13357" s="293"/>
    </row>
    <row r="13358" spans="3:7" x14ac:dyDescent="0.2">
      <c r="C13358" s="293"/>
      <c r="D13358" s="280"/>
      <c r="E13358" s="280"/>
      <c r="F13358" s="280"/>
      <c r="G13358" s="293"/>
    </row>
    <row r="13359" spans="3:7" x14ac:dyDescent="0.2">
      <c r="C13359" s="293"/>
      <c r="D13359" s="280"/>
      <c r="E13359" s="280"/>
      <c r="F13359" s="280"/>
      <c r="G13359" s="293"/>
    </row>
    <row r="13360" spans="3:7" x14ac:dyDescent="0.2">
      <c r="C13360" s="293"/>
      <c r="D13360" s="280"/>
      <c r="E13360" s="280"/>
      <c r="F13360" s="280"/>
      <c r="G13360" s="293"/>
    </row>
    <row r="13361" spans="3:7" x14ac:dyDescent="0.2">
      <c r="C13361" s="293"/>
      <c r="D13361" s="280"/>
      <c r="E13361" s="280"/>
      <c r="F13361" s="280"/>
      <c r="G13361" s="293"/>
    </row>
    <row r="13362" spans="3:7" x14ac:dyDescent="0.2">
      <c r="C13362" s="293"/>
      <c r="D13362" s="280"/>
      <c r="E13362" s="280"/>
      <c r="F13362" s="280"/>
      <c r="G13362" s="293"/>
    </row>
    <row r="13363" spans="3:7" x14ac:dyDescent="0.2">
      <c r="C13363" s="293"/>
      <c r="D13363" s="280"/>
      <c r="E13363" s="280"/>
      <c r="F13363" s="280"/>
      <c r="G13363" s="293"/>
    </row>
    <row r="13364" spans="3:7" x14ac:dyDescent="0.2">
      <c r="C13364" s="293"/>
      <c r="D13364" s="280"/>
      <c r="E13364" s="280"/>
      <c r="F13364" s="280"/>
      <c r="G13364" s="293"/>
    </row>
    <row r="13365" spans="3:7" x14ac:dyDescent="0.2">
      <c r="C13365" s="293"/>
      <c r="D13365" s="280"/>
      <c r="E13365" s="280"/>
      <c r="F13365" s="280"/>
      <c r="G13365" s="293"/>
    </row>
    <row r="13366" spans="3:7" x14ac:dyDescent="0.2">
      <c r="C13366" s="293"/>
      <c r="D13366" s="280"/>
      <c r="E13366" s="280"/>
      <c r="F13366" s="280"/>
      <c r="G13366" s="293"/>
    </row>
    <row r="13367" spans="3:7" x14ac:dyDescent="0.2">
      <c r="C13367" s="293"/>
      <c r="D13367" s="280"/>
      <c r="E13367" s="280"/>
      <c r="F13367" s="280"/>
      <c r="G13367" s="293"/>
    </row>
    <row r="13368" spans="3:7" x14ac:dyDescent="0.2">
      <c r="C13368" s="293"/>
      <c r="D13368" s="280"/>
      <c r="E13368" s="280"/>
      <c r="F13368" s="280"/>
      <c r="G13368" s="293"/>
    </row>
    <row r="13369" spans="3:7" x14ac:dyDescent="0.2">
      <c r="C13369" s="293"/>
      <c r="D13369" s="280"/>
      <c r="E13369" s="280"/>
      <c r="F13369" s="280"/>
      <c r="G13369" s="293"/>
    </row>
    <row r="13370" spans="3:7" x14ac:dyDescent="0.2">
      <c r="C13370" s="293"/>
      <c r="D13370" s="280"/>
      <c r="E13370" s="280"/>
      <c r="F13370" s="280"/>
      <c r="G13370" s="293"/>
    </row>
    <row r="13371" spans="3:7" x14ac:dyDescent="0.2">
      <c r="C13371" s="293"/>
      <c r="D13371" s="280"/>
      <c r="E13371" s="280"/>
      <c r="F13371" s="280"/>
      <c r="G13371" s="293"/>
    </row>
    <row r="13372" spans="3:7" x14ac:dyDescent="0.2">
      <c r="C13372" s="293"/>
      <c r="D13372" s="280"/>
      <c r="E13372" s="280"/>
      <c r="F13372" s="280"/>
      <c r="G13372" s="293"/>
    </row>
    <row r="13373" spans="3:7" x14ac:dyDescent="0.2">
      <c r="C13373" s="293"/>
      <c r="D13373" s="280"/>
      <c r="E13373" s="280"/>
      <c r="F13373" s="280"/>
      <c r="G13373" s="293"/>
    </row>
    <row r="13374" spans="3:7" x14ac:dyDescent="0.2">
      <c r="C13374" s="293"/>
      <c r="D13374" s="280"/>
      <c r="E13374" s="280"/>
      <c r="F13374" s="280"/>
      <c r="G13374" s="293"/>
    </row>
    <row r="13375" spans="3:7" x14ac:dyDescent="0.2">
      <c r="C13375" s="293"/>
      <c r="D13375" s="280"/>
      <c r="E13375" s="280"/>
      <c r="F13375" s="280"/>
      <c r="G13375" s="293"/>
    </row>
    <row r="13376" spans="3:7" x14ac:dyDescent="0.2">
      <c r="C13376" s="293"/>
      <c r="D13376" s="280"/>
      <c r="E13376" s="280"/>
      <c r="F13376" s="280"/>
      <c r="G13376" s="293"/>
    </row>
    <row r="13377" spans="3:7" x14ac:dyDescent="0.2">
      <c r="C13377" s="293"/>
      <c r="D13377" s="280"/>
      <c r="E13377" s="280"/>
      <c r="F13377" s="280"/>
      <c r="G13377" s="293"/>
    </row>
    <row r="13378" spans="3:7" x14ac:dyDescent="0.2">
      <c r="C13378" s="293"/>
      <c r="D13378" s="280"/>
      <c r="E13378" s="280"/>
      <c r="F13378" s="280"/>
      <c r="G13378" s="293"/>
    </row>
    <row r="13379" spans="3:7" x14ac:dyDescent="0.2">
      <c r="C13379" s="293"/>
      <c r="D13379" s="280"/>
      <c r="E13379" s="280"/>
      <c r="F13379" s="280"/>
      <c r="G13379" s="293"/>
    </row>
    <row r="13380" spans="3:7" x14ac:dyDescent="0.2">
      <c r="C13380" s="293"/>
      <c r="D13380" s="280"/>
      <c r="E13380" s="280"/>
      <c r="F13380" s="280"/>
      <c r="G13380" s="293"/>
    </row>
    <row r="13381" spans="3:7" x14ac:dyDescent="0.2">
      <c r="C13381" s="293"/>
      <c r="D13381" s="280"/>
      <c r="E13381" s="280"/>
      <c r="F13381" s="280"/>
      <c r="G13381" s="293"/>
    </row>
    <row r="13382" spans="3:7" x14ac:dyDescent="0.2">
      <c r="C13382" s="293"/>
      <c r="D13382" s="280"/>
      <c r="E13382" s="280"/>
      <c r="F13382" s="280"/>
      <c r="G13382" s="293"/>
    </row>
    <row r="13383" spans="3:7" x14ac:dyDescent="0.2">
      <c r="C13383" s="293"/>
      <c r="D13383" s="280"/>
      <c r="E13383" s="280"/>
      <c r="F13383" s="280"/>
      <c r="G13383" s="293"/>
    </row>
    <row r="13384" spans="3:7" x14ac:dyDescent="0.2">
      <c r="C13384" s="293"/>
      <c r="D13384" s="280"/>
      <c r="E13384" s="280"/>
      <c r="F13384" s="280"/>
      <c r="G13384" s="293"/>
    </row>
    <row r="13385" spans="3:7" x14ac:dyDescent="0.2">
      <c r="C13385" s="293"/>
      <c r="D13385" s="280"/>
      <c r="E13385" s="280"/>
      <c r="F13385" s="280"/>
      <c r="G13385" s="293"/>
    </row>
    <row r="13386" spans="3:7" x14ac:dyDescent="0.2">
      <c r="C13386" s="293"/>
      <c r="D13386" s="280"/>
      <c r="E13386" s="280"/>
      <c r="F13386" s="280"/>
      <c r="G13386" s="293"/>
    </row>
    <row r="13387" spans="3:7" x14ac:dyDescent="0.2">
      <c r="C13387" s="293"/>
      <c r="D13387" s="280"/>
      <c r="E13387" s="280"/>
      <c r="F13387" s="280"/>
      <c r="G13387" s="293"/>
    </row>
    <row r="13388" spans="3:7" x14ac:dyDescent="0.2">
      <c r="C13388" s="293"/>
      <c r="D13388" s="280"/>
      <c r="E13388" s="280"/>
      <c r="F13388" s="280"/>
      <c r="G13388" s="293"/>
    </row>
    <row r="13389" spans="3:7" x14ac:dyDescent="0.2">
      <c r="C13389" s="293"/>
      <c r="D13389" s="280"/>
      <c r="E13389" s="280"/>
      <c r="F13389" s="280"/>
      <c r="G13389" s="293"/>
    </row>
    <row r="13390" spans="3:7" x14ac:dyDescent="0.2">
      <c r="C13390" s="293"/>
      <c r="D13390" s="280"/>
      <c r="E13390" s="280"/>
      <c r="F13390" s="280"/>
      <c r="G13390" s="293"/>
    </row>
    <row r="13391" spans="3:7" x14ac:dyDescent="0.2">
      <c r="C13391" s="293"/>
      <c r="D13391" s="280"/>
      <c r="E13391" s="280"/>
      <c r="F13391" s="280"/>
      <c r="G13391" s="293"/>
    </row>
    <row r="13392" spans="3:7" x14ac:dyDescent="0.2">
      <c r="C13392" s="293"/>
      <c r="D13392" s="280"/>
      <c r="E13392" s="280"/>
      <c r="F13392" s="280"/>
      <c r="G13392" s="293"/>
    </row>
    <row r="13393" spans="3:7" x14ac:dyDescent="0.2">
      <c r="C13393" s="293"/>
      <c r="D13393" s="280"/>
      <c r="E13393" s="280"/>
      <c r="F13393" s="280"/>
      <c r="G13393" s="293"/>
    </row>
    <row r="13394" spans="3:7" x14ac:dyDescent="0.2">
      <c r="C13394" s="293"/>
      <c r="D13394" s="280"/>
      <c r="E13394" s="280"/>
      <c r="F13394" s="280"/>
      <c r="G13394" s="293"/>
    </row>
    <row r="13395" spans="3:7" x14ac:dyDescent="0.2">
      <c r="C13395" s="293"/>
      <c r="D13395" s="280"/>
      <c r="E13395" s="280"/>
      <c r="F13395" s="280"/>
      <c r="G13395" s="293"/>
    </row>
    <row r="13396" spans="3:7" x14ac:dyDescent="0.2">
      <c r="C13396" s="293"/>
      <c r="D13396" s="280"/>
      <c r="E13396" s="280"/>
      <c r="F13396" s="280"/>
      <c r="G13396" s="293"/>
    </row>
    <row r="13397" spans="3:7" x14ac:dyDescent="0.2">
      <c r="C13397" s="293"/>
      <c r="D13397" s="280"/>
      <c r="E13397" s="280"/>
      <c r="F13397" s="280"/>
      <c r="G13397" s="293"/>
    </row>
    <row r="13398" spans="3:7" x14ac:dyDescent="0.2">
      <c r="C13398" s="293"/>
      <c r="D13398" s="280"/>
      <c r="E13398" s="280"/>
      <c r="F13398" s="280"/>
      <c r="G13398" s="293"/>
    </row>
    <row r="13399" spans="3:7" x14ac:dyDescent="0.2">
      <c r="C13399" s="293"/>
      <c r="D13399" s="280"/>
      <c r="E13399" s="280"/>
      <c r="F13399" s="280"/>
      <c r="G13399" s="293"/>
    </row>
    <row r="13400" spans="3:7" x14ac:dyDescent="0.2">
      <c r="C13400" s="293"/>
      <c r="D13400" s="280"/>
      <c r="E13400" s="280"/>
      <c r="F13400" s="280"/>
      <c r="G13400" s="293"/>
    </row>
    <row r="13401" spans="3:7" x14ac:dyDescent="0.2">
      <c r="C13401" s="293"/>
      <c r="D13401" s="280"/>
      <c r="E13401" s="280"/>
      <c r="F13401" s="280"/>
      <c r="G13401" s="293"/>
    </row>
    <row r="13402" spans="3:7" x14ac:dyDescent="0.2">
      <c r="C13402" s="293"/>
      <c r="D13402" s="280"/>
      <c r="E13402" s="280"/>
      <c r="F13402" s="280"/>
      <c r="G13402" s="293"/>
    </row>
    <row r="13403" spans="3:7" x14ac:dyDescent="0.2">
      <c r="C13403" s="293"/>
      <c r="D13403" s="280"/>
      <c r="E13403" s="280"/>
      <c r="F13403" s="280"/>
      <c r="G13403" s="293"/>
    </row>
    <row r="13404" spans="3:7" x14ac:dyDescent="0.2">
      <c r="C13404" s="293"/>
      <c r="D13404" s="280"/>
      <c r="E13404" s="280"/>
      <c r="F13404" s="280"/>
      <c r="G13404" s="293"/>
    </row>
    <row r="13405" spans="3:7" x14ac:dyDescent="0.2">
      <c r="C13405" s="293"/>
      <c r="D13405" s="280"/>
      <c r="E13405" s="280"/>
      <c r="F13405" s="280"/>
      <c r="G13405" s="293"/>
    </row>
    <row r="13406" spans="3:7" x14ac:dyDescent="0.2">
      <c r="C13406" s="293"/>
      <c r="D13406" s="280"/>
      <c r="E13406" s="280"/>
      <c r="F13406" s="280"/>
      <c r="G13406" s="293"/>
    </row>
    <row r="13407" spans="3:7" x14ac:dyDescent="0.2">
      <c r="C13407" s="293"/>
      <c r="D13407" s="280"/>
      <c r="E13407" s="280"/>
      <c r="F13407" s="280"/>
      <c r="G13407" s="293"/>
    </row>
    <row r="13408" spans="3:7" x14ac:dyDescent="0.2">
      <c r="C13408" s="293"/>
      <c r="D13408" s="280"/>
      <c r="E13408" s="280"/>
      <c r="F13408" s="280"/>
      <c r="G13408" s="293"/>
    </row>
    <row r="13409" spans="3:7" x14ac:dyDescent="0.2">
      <c r="C13409" s="293"/>
      <c r="D13409" s="280"/>
      <c r="E13409" s="280"/>
      <c r="F13409" s="280"/>
      <c r="G13409" s="293"/>
    </row>
    <row r="13410" spans="3:7" x14ac:dyDescent="0.2">
      <c r="C13410" s="293"/>
      <c r="D13410" s="280"/>
      <c r="E13410" s="280"/>
      <c r="F13410" s="280"/>
      <c r="G13410" s="293"/>
    </row>
    <row r="13411" spans="3:7" x14ac:dyDescent="0.2">
      <c r="C13411" s="293"/>
      <c r="D13411" s="280"/>
      <c r="E13411" s="280"/>
      <c r="F13411" s="280"/>
      <c r="G13411" s="293"/>
    </row>
    <row r="13412" spans="3:7" x14ac:dyDescent="0.2">
      <c r="C13412" s="293"/>
      <c r="D13412" s="280"/>
      <c r="E13412" s="280"/>
      <c r="F13412" s="280"/>
      <c r="G13412" s="293"/>
    </row>
    <row r="13413" spans="3:7" x14ac:dyDescent="0.2">
      <c r="C13413" s="293"/>
      <c r="D13413" s="280"/>
      <c r="E13413" s="280"/>
      <c r="F13413" s="280"/>
      <c r="G13413" s="293"/>
    </row>
    <row r="13414" spans="3:7" x14ac:dyDescent="0.2">
      <c r="C13414" s="293"/>
      <c r="D13414" s="280"/>
      <c r="E13414" s="280"/>
      <c r="F13414" s="280"/>
      <c r="G13414" s="293"/>
    </row>
    <row r="13415" spans="3:7" x14ac:dyDescent="0.2">
      <c r="C13415" s="293"/>
      <c r="D13415" s="280"/>
      <c r="E13415" s="280"/>
      <c r="F13415" s="280"/>
      <c r="G13415" s="293"/>
    </row>
    <row r="13416" spans="3:7" x14ac:dyDescent="0.2">
      <c r="C13416" s="293"/>
      <c r="D13416" s="280"/>
      <c r="E13416" s="280"/>
      <c r="F13416" s="280"/>
      <c r="G13416" s="293"/>
    </row>
    <row r="13417" spans="3:7" x14ac:dyDescent="0.2">
      <c r="C13417" s="293"/>
      <c r="D13417" s="280"/>
      <c r="E13417" s="280"/>
      <c r="F13417" s="280"/>
      <c r="G13417" s="293"/>
    </row>
    <row r="13418" spans="3:7" x14ac:dyDescent="0.2">
      <c r="C13418" s="293"/>
      <c r="D13418" s="280"/>
      <c r="E13418" s="280"/>
      <c r="F13418" s="280"/>
      <c r="G13418" s="293"/>
    </row>
    <row r="13419" spans="3:7" x14ac:dyDescent="0.2">
      <c r="C13419" s="293"/>
      <c r="D13419" s="280"/>
      <c r="E13419" s="280"/>
      <c r="F13419" s="280"/>
      <c r="G13419" s="293"/>
    </row>
    <row r="13420" spans="3:7" x14ac:dyDescent="0.2">
      <c r="C13420" s="293"/>
      <c r="D13420" s="280"/>
      <c r="E13420" s="280"/>
      <c r="F13420" s="280"/>
      <c r="G13420" s="293"/>
    </row>
    <row r="13421" spans="3:7" x14ac:dyDescent="0.2">
      <c r="C13421" s="293"/>
      <c r="D13421" s="280"/>
      <c r="E13421" s="280"/>
      <c r="F13421" s="280"/>
      <c r="G13421" s="293"/>
    </row>
    <row r="13422" spans="3:7" x14ac:dyDescent="0.2">
      <c r="C13422" s="293"/>
      <c r="D13422" s="280"/>
      <c r="E13422" s="280"/>
      <c r="F13422" s="280"/>
      <c r="G13422" s="293"/>
    </row>
    <row r="13423" spans="3:7" x14ac:dyDescent="0.2">
      <c r="C13423" s="293"/>
      <c r="D13423" s="280"/>
      <c r="E13423" s="280"/>
      <c r="F13423" s="280"/>
      <c r="G13423" s="293"/>
    </row>
    <row r="13424" spans="3:7" x14ac:dyDescent="0.2">
      <c r="C13424" s="293"/>
      <c r="D13424" s="280"/>
      <c r="E13424" s="280"/>
      <c r="F13424" s="280"/>
      <c r="G13424" s="293"/>
    </row>
    <row r="13425" spans="3:7" x14ac:dyDescent="0.2">
      <c r="C13425" s="293"/>
      <c r="D13425" s="280"/>
      <c r="E13425" s="280"/>
      <c r="F13425" s="280"/>
      <c r="G13425" s="293"/>
    </row>
    <row r="13426" spans="3:7" x14ac:dyDescent="0.2">
      <c r="C13426" s="293"/>
      <c r="D13426" s="280"/>
      <c r="E13426" s="280"/>
      <c r="F13426" s="280"/>
      <c r="G13426" s="293"/>
    </row>
    <row r="13427" spans="3:7" x14ac:dyDescent="0.2">
      <c r="C13427" s="293"/>
      <c r="D13427" s="280"/>
      <c r="E13427" s="280"/>
      <c r="F13427" s="280"/>
      <c r="G13427" s="293"/>
    </row>
    <row r="13428" spans="3:7" x14ac:dyDescent="0.2">
      <c r="C13428" s="293"/>
      <c r="D13428" s="280"/>
      <c r="E13428" s="280"/>
      <c r="F13428" s="280"/>
      <c r="G13428" s="293"/>
    </row>
    <row r="13429" spans="3:7" x14ac:dyDescent="0.2">
      <c r="C13429" s="293"/>
      <c r="D13429" s="280"/>
      <c r="E13429" s="280"/>
      <c r="F13429" s="280"/>
      <c r="G13429" s="293"/>
    </row>
    <row r="13430" spans="3:7" x14ac:dyDescent="0.2">
      <c r="C13430" s="293"/>
      <c r="D13430" s="280"/>
      <c r="E13430" s="280"/>
      <c r="F13430" s="280"/>
      <c r="G13430" s="293"/>
    </row>
    <row r="13431" spans="3:7" x14ac:dyDescent="0.2">
      <c r="C13431" s="293"/>
      <c r="D13431" s="280"/>
      <c r="E13431" s="280"/>
      <c r="F13431" s="280"/>
      <c r="G13431" s="293"/>
    </row>
    <row r="13432" spans="3:7" x14ac:dyDescent="0.2">
      <c r="C13432" s="293"/>
      <c r="D13432" s="280"/>
      <c r="E13432" s="280"/>
      <c r="F13432" s="280"/>
      <c r="G13432" s="293"/>
    </row>
    <row r="13433" spans="3:7" x14ac:dyDescent="0.2">
      <c r="C13433" s="293"/>
      <c r="D13433" s="280"/>
      <c r="E13433" s="280"/>
      <c r="F13433" s="280"/>
      <c r="G13433" s="293"/>
    </row>
    <row r="13434" spans="3:7" x14ac:dyDescent="0.2">
      <c r="C13434" s="293"/>
      <c r="D13434" s="280"/>
      <c r="E13434" s="280"/>
      <c r="F13434" s="280"/>
      <c r="G13434" s="293"/>
    </row>
    <row r="13435" spans="3:7" x14ac:dyDescent="0.2">
      <c r="C13435" s="293"/>
      <c r="D13435" s="280"/>
      <c r="E13435" s="280"/>
      <c r="F13435" s="280"/>
      <c r="G13435" s="293"/>
    </row>
    <row r="13436" spans="3:7" x14ac:dyDescent="0.2">
      <c r="C13436" s="293"/>
      <c r="D13436" s="280"/>
      <c r="E13436" s="280"/>
      <c r="F13436" s="280"/>
      <c r="G13436" s="293"/>
    </row>
    <row r="13437" spans="3:7" x14ac:dyDescent="0.2">
      <c r="C13437" s="293"/>
      <c r="D13437" s="280"/>
      <c r="E13437" s="280"/>
      <c r="F13437" s="280"/>
      <c r="G13437" s="293"/>
    </row>
    <row r="13438" spans="3:7" x14ac:dyDescent="0.2">
      <c r="C13438" s="293"/>
      <c r="D13438" s="280"/>
      <c r="E13438" s="280"/>
      <c r="F13438" s="280"/>
      <c r="G13438" s="293"/>
    </row>
    <row r="13439" spans="3:7" x14ac:dyDescent="0.2">
      <c r="C13439" s="293"/>
      <c r="D13439" s="280"/>
      <c r="E13439" s="280"/>
      <c r="F13439" s="280"/>
      <c r="G13439" s="293"/>
    </row>
    <row r="13440" spans="3:7" x14ac:dyDescent="0.2">
      <c r="C13440" s="293"/>
      <c r="D13440" s="280"/>
      <c r="E13440" s="280"/>
      <c r="F13440" s="280"/>
      <c r="G13440" s="293"/>
    </row>
    <row r="13441" spans="3:7" x14ac:dyDescent="0.2">
      <c r="C13441" s="293"/>
      <c r="D13441" s="280"/>
      <c r="E13441" s="280"/>
      <c r="F13441" s="280"/>
      <c r="G13441" s="293"/>
    </row>
    <row r="13442" spans="3:7" x14ac:dyDescent="0.2">
      <c r="C13442" s="293"/>
      <c r="D13442" s="280"/>
      <c r="E13442" s="280"/>
      <c r="F13442" s="280"/>
      <c r="G13442" s="293"/>
    </row>
    <row r="13443" spans="3:7" x14ac:dyDescent="0.2">
      <c r="C13443" s="293"/>
      <c r="D13443" s="280"/>
      <c r="E13443" s="280"/>
      <c r="F13443" s="280"/>
      <c r="G13443" s="293"/>
    </row>
    <row r="13444" spans="3:7" x14ac:dyDescent="0.2">
      <c r="C13444" s="293"/>
      <c r="D13444" s="280"/>
      <c r="E13444" s="280"/>
      <c r="F13444" s="280"/>
      <c r="G13444" s="293"/>
    </row>
    <row r="13445" spans="3:7" x14ac:dyDescent="0.2">
      <c r="C13445" s="293"/>
      <c r="D13445" s="280"/>
      <c r="E13445" s="280"/>
      <c r="F13445" s="280"/>
      <c r="G13445" s="293"/>
    </row>
    <row r="13446" spans="3:7" x14ac:dyDescent="0.2">
      <c r="C13446" s="293"/>
      <c r="D13446" s="280"/>
      <c r="E13446" s="280"/>
      <c r="F13446" s="280"/>
      <c r="G13446" s="293"/>
    </row>
    <row r="13447" spans="3:7" x14ac:dyDescent="0.2">
      <c r="C13447" s="293"/>
      <c r="D13447" s="280"/>
      <c r="E13447" s="280"/>
      <c r="F13447" s="280"/>
      <c r="G13447" s="293"/>
    </row>
    <row r="13448" spans="3:7" x14ac:dyDescent="0.2">
      <c r="C13448" s="293"/>
      <c r="D13448" s="280"/>
      <c r="E13448" s="280"/>
      <c r="F13448" s="280"/>
      <c r="G13448" s="293"/>
    </row>
    <row r="13449" spans="3:7" x14ac:dyDescent="0.2">
      <c r="C13449" s="293"/>
      <c r="D13449" s="280"/>
      <c r="E13449" s="280"/>
      <c r="F13449" s="280"/>
      <c r="G13449" s="293"/>
    </row>
    <row r="13450" spans="3:7" x14ac:dyDescent="0.2">
      <c r="C13450" s="293"/>
      <c r="D13450" s="280"/>
      <c r="E13450" s="280"/>
      <c r="F13450" s="280"/>
      <c r="G13450" s="293"/>
    </row>
    <row r="13451" spans="3:7" x14ac:dyDescent="0.2">
      <c r="C13451" s="293"/>
      <c r="D13451" s="280"/>
      <c r="E13451" s="280"/>
      <c r="F13451" s="280"/>
      <c r="G13451" s="293"/>
    </row>
    <row r="13452" spans="3:7" x14ac:dyDescent="0.2">
      <c r="C13452" s="293"/>
      <c r="D13452" s="280"/>
      <c r="E13452" s="280"/>
      <c r="F13452" s="280"/>
      <c r="G13452" s="293"/>
    </row>
    <row r="13453" spans="3:7" x14ac:dyDescent="0.2">
      <c r="C13453" s="293"/>
      <c r="D13453" s="280"/>
      <c r="E13453" s="280"/>
      <c r="F13453" s="280"/>
      <c r="G13453" s="293"/>
    </row>
    <row r="13454" spans="3:7" x14ac:dyDescent="0.2">
      <c r="C13454" s="293"/>
      <c r="D13454" s="280"/>
      <c r="E13454" s="280"/>
      <c r="F13454" s="280"/>
      <c r="G13454" s="293"/>
    </row>
    <row r="13455" spans="3:7" x14ac:dyDescent="0.2">
      <c r="C13455" s="293"/>
      <c r="D13455" s="280"/>
      <c r="E13455" s="280"/>
      <c r="F13455" s="280"/>
      <c r="G13455" s="293"/>
    </row>
    <row r="13456" spans="3:7" x14ac:dyDescent="0.2">
      <c r="C13456" s="293"/>
      <c r="D13456" s="280"/>
      <c r="E13456" s="280"/>
      <c r="F13456" s="280"/>
      <c r="G13456" s="293"/>
    </row>
    <row r="13457" spans="3:7" x14ac:dyDescent="0.2">
      <c r="C13457" s="293"/>
      <c r="D13457" s="280"/>
      <c r="E13457" s="280"/>
      <c r="F13457" s="280"/>
      <c r="G13457" s="293"/>
    </row>
    <row r="13458" spans="3:7" x14ac:dyDescent="0.2">
      <c r="C13458" s="293"/>
      <c r="D13458" s="280"/>
      <c r="E13458" s="280"/>
      <c r="F13458" s="280"/>
      <c r="G13458" s="293"/>
    </row>
    <row r="13459" spans="3:7" x14ac:dyDescent="0.2">
      <c r="C13459" s="293"/>
      <c r="D13459" s="280"/>
      <c r="E13459" s="280"/>
      <c r="F13459" s="280"/>
      <c r="G13459" s="293"/>
    </row>
    <row r="13460" spans="3:7" x14ac:dyDescent="0.2">
      <c r="C13460" s="293"/>
      <c r="D13460" s="280"/>
      <c r="E13460" s="280"/>
      <c r="F13460" s="280"/>
      <c r="G13460" s="293"/>
    </row>
    <row r="13461" spans="3:7" x14ac:dyDescent="0.2">
      <c r="C13461" s="293"/>
      <c r="D13461" s="280"/>
      <c r="E13461" s="280"/>
      <c r="F13461" s="280"/>
      <c r="G13461" s="293"/>
    </row>
    <row r="13462" spans="3:7" x14ac:dyDescent="0.2">
      <c r="C13462" s="293"/>
      <c r="D13462" s="280"/>
      <c r="E13462" s="280"/>
      <c r="F13462" s="280"/>
      <c r="G13462" s="293"/>
    </row>
    <row r="13463" spans="3:7" x14ac:dyDescent="0.2">
      <c r="C13463" s="293"/>
      <c r="D13463" s="280"/>
      <c r="E13463" s="280"/>
      <c r="F13463" s="280"/>
      <c r="G13463" s="293"/>
    </row>
    <row r="13464" spans="3:7" x14ac:dyDescent="0.2">
      <c r="C13464" s="293"/>
      <c r="D13464" s="280"/>
      <c r="E13464" s="280"/>
      <c r="F13464" s="280"/>
      <c r="G13464" s="293"/>
    </row>
    <row r="13465" spans="3:7" x14ac:dyDescent="0.2">
      <c r="C13465" s="293"/>
      <c r="D13465" s="280"/>
      <c r="E13465" s="280"/>
      <c r="F13465" s="280"/>
      <c r="G13465" s="293"/>
    </row>
    <row r="13466" spans="3:7" x14ac:dyDescent="0.2">
      <c r="C13466" s="293"/>
      <c r="D13466" s="280"/>
      <c r="E13466" s="280"/>
      <c r="F13466" s="280"/>
      <c r="G13466" s="293"/>
    </row>
    <row r="13467" spans="3:7" x14ac:dyDescent="0.2">
      <c r="C13467" s="293"/>
      <c r="D13467" s="280"/>
      <c r="E13467" s="280"/>
      <c r="F13467" s="280"/>
      <c r="G13467" s="293"/>
    </row>
    <row r="13468" spans="3:7" x14ac:dyDescent="0.2">
      <c r="C13468" s="293"/>
      <c r="D13468" s="280"/>
      <c r="E13468" s="280"/>
      <c r="F13468" s="280"/>
      <c r="G13468" s="293"/>
    </row>
    <row r="13469" spans="3:7" x14ac:dyDescent="0.2">
      <c r="C13469" s="293"/>
      <c r="D13469" s="280"/>
      <c r="E13469" s="280"/>
      <c r="F13469" s="280"/>
      <c r="G13469" s="293"/>
    </row>
    <row r="13470" spans="3:7" x14ac:dyDescent="0.2">
      <c r="C13470" s="293"/>
      <c r="D13470" s="280"/>
      <c r="E13470" s="280"/>
      <c r="F13470" s="280"/>
      <c r="G13470" s="293"/>
    </row>
    <row r="13471" spans="3:7" x14ac:dyDescent="0.2">
      <c r="C13471" s="293"/>
      <c r="D13471" s="280"/>
      <c r="E13471" s="280"/>
      <c r="F13471" s="280"/>
      <c r="G13471" s="293"/>
    </row>
    <row r="13472" spans="3:7" x14ac:dyDescent="0.2">
      <c r="C13472" s="293"/>
      <c r="D13472" s="280"/>
      <c r="E13472" s="280"/>
      <c r="F13472" s="280"/>
      <c r="G13472" s="293"/>
    </row>
    <row r="13473" spans="3:7" x14ac:dyDescent="0.2">
      <c r="C13473" s="293"/>
      <c r="D13473" s="280"/>
      <c r="E13473" s="280"/>
      <c r="F13473" s="280"/>
      <c r="G13473" s="293"/>
    </row>
    <row r="13474" spans="3:7" x14ac:dyDescent="0.2">
      <c r="C13474" s="293"/>
      <c r="D13474" s="280"/>
      <c r="E13474" s="280"/>
      <c r="F13474" s="280"/>
      <c r="G13474" s="293"/>
    </row>
    <row r="13475" spans="3:7" x14ac:dyDescent="0.2">
      <c r="C13475" s="293"/>
      <c r="D13475" s="280"/>
      <c r="E13475" s="280"/>
      <c r="F13475" s="280"/>
      <c r="G13475" s="293"/>
    </row>
    <row r="13476" spans="3:7" x14ac:dyDescent="0.2">
      <c r="C13476" s="293"/>
      <c r="D13476" s="280"/>
      <c r="E13476" s="280"/>
      <c r="F13476" s="280"/>
      <c r="G13476" s="293"/>
    </row>
    <row r="13477" spans="3:7" x14ac:dyDescent="0.2">
      <c r="C13477" s="293"/>
      <c r="D13477" s="280"/>
      <c r="E13477" s="280"/>
      <c r="F13477" s="280"/>
      <c r="G13477" s="293"/>
    </row>
    <row r="13478" spans="3:7" x14ac:dyDescent="0.2">
      <c r="C13478" s="293"/>
      <c r="D13478" s="280"/>
      <c r="E13478" s="280"/>
      <c r="F13478" s="280"/>
      <c r="G13478" s="293"/>
    </row>
    <row r="13479" spans="3:7" x14ac:dyDescent="0.2">
      <c r="C13479" s="293"/>
      <c r="D13479" s="280"/>
      <c r="E13479" s="280"/>
      <c r="F13479" s="280"/>
      <c r="G13479" s="293"/>
    </row>
    <row r="13480" spans="3:7" x14ac:dyDescent="0.2">
      <c r="C13480" s="293"/>
      <c r="D13480" s="280"/>
      <c r="E13480" s="280"/>
      <c r="F13480" s="280"/>
      <c r="G13480" s="293"/>
    </row>
    <row r="13481" spans="3:7" x14ac:dyDescent="0.2">
      <c r="C13481" s="293"/>
      <c r="D13481" s="280"/>
      <c r="E13481" s="280"/>
      <c r="F13481" s="280"/>
      <c r="G13481" s="293"/>
    </row>
    <row r="13482" spans="3:7" x14ac:dyDescent="0.2">
      <c r="C13482" s="293"/>
      <c r="D13482" s="280"/>
      <c r="E13482" s="280"/>
      <c r="F13482" s="280"/>
      <c r="G13482" s="293"/>
    </row>
    <row r="13483" spans="3:7" x14ac:dyDescent="0.2">
      <c r="C13483" s="293"/>
      <c r="D13483" s="280"/>
      <c r="E13483" s="280"/>
      <c r="F13483" s="280"/>
      <c r="G13483" s="293"/>
    </row>
    <row r="13484" spans="3:7" x14ac:dyDescent="0.2">
      <c r="C13484" s="293"/>
      <c r="D13484" s="280"/>
      <c r="E13484" s="280"/>
      <c r="F13484" s="280"/>
      <c r="G13484" s="293"/>
    </row>
    <row r="13485" spans="3:7" x14ac:dyDescent="0.2">
      <c r="C13485" s="293"/>
      <c r="D13485" s="280"/>
      <c r="E13485" s="280"/>
      <c r="F13485" s="280"/>
      <c r="G13485" s="293"/>
    </row>
    <row r="13486" spans="3:7" x14ac:dyDescent="0.2">
      <c r="C13486" s="293"/>
      <c r="D13486" s="280"/>
      <c r="E13486" s="280"/>
      <c r="F13486" s="280"/>
      <c r="G13486" s="293"/>
    </row>
    <row r="13487" spans="3:7" x14ac:dyDescent="0.2">
      <c r="C13487" s="293"/>
      <c r="D13487" s="280"/>
      <c r="E13487" s="280"/>
      <c r="F13487" s="280"/>
      <c r="G13487" s="293"/>
    </row>
    <row r="13488" spans="3:7" x14ac:dyDescent="0.2">
      <c r="C13488" s="293"/>
      <c r="D13488" s="280"/>
      <c r="E13488" s="280"/>
      <c r="F13488" s="280"/>
      <c r="G13488" s="293"/>
    </row>
    <row r="13489" spans="3:7" x14ac:dyDescent="0.2">
      <c r="C13489" s="293"/>
      <c r="D13489" s="280"/>
      <c r="E13489" s="280"/>
      <c r="F13489" s="280"/>
      <c r="G13489" s="293"/>
    </row>
    <row r="13490" spans="3:7" x14ac:dyDescent="0.2">
      <c r="C13490" s="293"/>
      <c r="D13490" s="280"/>
      <c r="E13490" s="280"/>
      <c r="F13490" s="280"/>
      <c r="G13490" s="293"/>
    </row>
    <row r="13491" spans="3:7" x14ac:dyDescent="0.2">
      <c r="C13491" s="293"/>
      <c r="D13491" s="280"/>
      <c r="E13491" s="280"/>
      <c r="F13491" s="280"/>
      <c r="G13491" s="293"/>
    </row>
    <row r="13492" spans="3:7" x14ac:dyDescent="0.2">
      <c r="C13492" s="293"/>
      <c r="D13492" s="280"/>
      <c r="E13492" s="280"/>
      <c r="F13492" s="280"/>
      <c r="G13492" s="293"/>
    </row>
    <row r="13493" spans="3:7" x14ac:dyDescent="0.2">
      <c r="C13493" s="293"/>
      <c r="D13493" s="280"/>
      <c r="E13493" s="280"/>
      <c r="F13493" s="280"/>
      <c r="G13493" s="293"/>
    </row>
    <row r="13494" spans="3:7" x14ac:dyDescent="0.2">
      <c r="C13494" s="293"/>
      <c r="D13494" s="280"/>
      <c r="E13494" s="280"/>
      <c r="F13494" s="280"/>
      <c r="G13494" s="293"/>
    </row>
    <row r="13495" spans="3:7" x14ac:dyDescent="0.2">
      <c r="C13495" s="293"/>
      <c r="D13495" s="280"/>
      <c r="E13495" s="280"/>
      <c r="F13495" s="280"/>
      <c r="G13495" s="293"/>
    </row>
    <row r="13496" spans="3:7" x14ac:dyDescent="0.2">
      <c r="C13496" s="293"/>
      <c r="D13496" s="280"/>
      <c r="E13496" s="280"/>
      <c r="F13496" s="280"/>
      <c r="G13496" s="293"/>
    </row>
    <row r="13497" spans="3:7" x14ac:dyDescent="0.2">
      <c r="C13497" s="293"/>
      <c r="D13497" s="280"/>
      <c r="E13497" s="280"/>
      <c r="F13497" s="280"/>
      <c r="G13497" s="293"/>
    </row>
    <row r="13498" spans="3:7" x14ac:dyDescent="0.2">
      <c r="C13498" s="293"/>
      <c r="D13498" s="280"/>
      <c r="E13498" s="280"/>
      <c r="F13498" s="280"/>
      <c r="G13498" s="293"/>
    </row>
    <row r="13499" spans="3:7" x14ac:dyDescent="0.2">
      <c r="C13499" s="293"/>
      <c r="D13499" s="280"/>
      <c r="E13499" s="280"/>
      <c r="F13499" s="280"/>
      <c r="G13499" s="293"/>
    </row>
    <row r="13500" spans="3:7" x14ac:dyDescent="0.2">
      <c r="C13500" s="293"/>
      <c r="D13500" s="280"/>
      <c r="E13500" s="280"/>
      <c r="F13500" s="280"/>
      <c r="G13500" s="293"/>
    </row>
    <row r="13501" spans="3:7" x14ac:dyDescent="0.2">
      <c r="C13501" s="293"/>
      <c r="D13501" s="280"/>
      <c r="E13501" s="280"/>
      <c r="F13501" s="280"/>
      <c r="G13501" s="293"/>
    </row>
    <row r="13502" spans="3:7" x14ac:dyDescent="0.2">
      <c r="C13502" s="293"/>
      <c r="D13502" s="280"/>
      <c r="E13502" s="280"/>
      <c r="F13502" s="280"/>
      <c r="G13502" s="293"/>
    </row>
    <row r="13503" spans="3:7" x14ac:dyDescent="0.2">
      <c r="C13503" s="293"/>
      <c r="D13503" s="280"/>
      <c r="E13503" s="280"/>
      <c r="F13503" s="280"/>
      <c r="G13503" s="293"/>
    </row>
    <row r="13504" spans="3:7" x14ac:dyDescent="0.2">
      <c r="C13504" s="293"/>
      <c r="D13504" s="280"/>
      <c r="E13504" s="280"/>
      <c r="F13504" s="280"/>
      <c r="G13504" s="293"/>
    </row>
    <row r="13505" spans="3:7" x14ac:dyDescent="0.2">
      <c r="C13505" s="293"/>
      <c r="D13505" s="280"/>
      <c r="E13505" s="280"/>
      <c r="F13505" s="280"/>
      <c r="G13505" s="293"/>
    </row>
    <row r="13506" spans="3:7" x14ac:dyDescent="0.2">
      <c r="C13506" s="293"/>
      <c r="D13506" s="280"/>
      <c r="E13506" s="280"/>
      <c r="F13506" s="280"/>
      <c r="G13506" s="293"/>
    </row>
    <row r="13507" spans="3:7" x14ac:dyDescent="0.2">
      <c r="C13507" s="293"/>
      <c r="D13507" s="280"/>
      <c r="E13507" s="280"/>
      <c r="F13507" s="280"/>
      <c r="G13507" s="293"/>
    </row>
    <row r="13508" spans="3:7" x14ac:dyDescent="0.2">
      <c r="C13508" s="293"/>
      <c r="D13508" s="280"/>
      <c r="E13508" s="280"/>
      <c r="F13508" s="280"/>
      <c r="G13508" s="293"/>
    </row>
    <row r="13509" spans="3:7" x14ac:dyDescent="0.2">
      <c r="C13509" s="293"/>
      <c r="D13509" s="280"/>
      <c r="E13509" s="280"/>
      <c r="F13509" s="280"/>
      <c r="G13509" s="293"/>
    </row>
    <row r="13510" spans="3:7" x14ac:dyDescent="0.2">
      <c r="C13510" s="293"/>
      <c r="D13510" s="280"/>
      <c r="E13510" s="280"/>
      <c r="F13510" s="280"/>
      <c r="G13510" s="293"/>
    </row>
    <row r="13511" spans="3:7" x14ac:dyDescent="0.2">
      <c r="C13511" s="293"/>
      <c r="D13511" s="280"/>
      <c r="E13511" s="280"/>
      <c r="F13511" s="280"/>
      <c r="G13511" s="293"/>
    </row>
    <row r="13512" spans="3:7" x14ac:dyDescent="0.2">
      <c r="C13512" s="293"/>
      <c r="D13512" s="280"/>
      <c r="E13512" s="280"/>
      <c r="F13512" s="280"/>
      <c r="G13512" s="293"/>
    </row>
    <row r="13513" spans="3:7" x14ac:dyDescent="0.2">
      <c r="C13513" s="293"/>
      <c r="D13513" s="280"/>
      <c r="E13513" s="280"/>
      <c r="F13513" s="280"/>
      <c r="G13513" s="293"/>
    </row>
    <row r="13514" spans="3:7" x14ac:dyDescent="0.2">
      <c r="C13514" s="293"/>
      <c r="D13514" s="280"/>
      <c r="E13514" s="280"/>
      <c r="F13514" s="280"/>
      <c r="G13514" s="293"/>
    </row>
    <row r="13515" spans="3:7" x14ac:dyDescent="0.2">
      <c r="C13515" s="293"/>
      <c r="D13515" s="280"/>
      <c r="E13515" s="280"/>
      <c r="F13515" s="280"/>
      <c r="G13515" s="293"/>
    </row>
    <row r="13516" spans="3:7" x14ac:dyDescent="0.2">
      <c r="C13516" s="293"/>
      <c r="D13516" s="280"/>
      <c r="E13516" s="280"/>
      <c r="F13516" s="280"/>
      <c r="G13516" s="293"/>
    </row>
    <row r="13517" spans="3:7" x14ac:dyDescent="0.2">
      <c r="C13517" s="293"/>
      <c r="D13517" s="280"/>
      <c r="E13517" s="280"/>
      <c r="F13517" s="280"/>
      <c r="G13517" s="293"/>
    </row>
    <row r="13518" spans="3:7" x14ac:dyDescent="0.2">
      <c r="C13518" s="293"/>
      <c r="D13518" s="280"/>
      <c r="E13518" s="280"/>
      <c r="F13518" s="280"/>
      <c r="G13518" s="293"/>
    </row>
    <row r="13519" spans="3:7" x14ac:dyDescent="0.2">
      <c r="C13519" s="293"/>
      <c r="D13519" s="280"/>
      <c r="E13519" s="280"/>
      <c r="F13519" s="280"/>
      <c r="G13519" s="293"/>
    </row>
    <row r="13520" spans="3:7" x14ac:dyDescent="0.2">
      <c r="C13520" s="293"/>
      <c r="D13520" s="280"/>
      <c r="E13520" s="280"/>
      <c r="F13520" s="280"/>
      <c r="G13520" s="293"/>
    </row>
    <row r="13521" spans="3:7" x14ac:dyDescent="0.2">
      <c r="C13521" s="293"/>
      <c r="D13521" s="280"/>
      <c r="E13521" s="280"/>
      <c r="F13521" s="280"/>
      <c r="G13521" s="293"/>
    </row>
    <row r="13522" spans="3:7" x14ac:dyDescent="0.2">
      <c r="C13522" s="293"/>
      <c r="D13522" s="280"/>
      <c r="E13522" s="280"/>
      <c r="F13522" s="280"/>
      <c r="G13522" s="293"/>
    </row>
    <row r="13523" spans="3:7" x14ac:dyDescent="0.2">
      <c r="C13523" s="293"/>
      <c r="D13523" s="280"/>
      <c r="E13523" s="280"/>
      <c r="F13523" s="280"/>
      <c r="G13523" s="293"/>
    </row>
    <row r="13524" spans="3:7" x14ac:dyDescent="0.2">
      <c r="C13524" s="293"/>
      <c r="D13524" s="280"/>
      <c r="E13524" s="280"/>
      <c r="F13524" s="280"/>
      <c r="G13524" s="293"/>
    </row>
    <row r="13525" spans="3:7" x14ac:dyDescent="0.2">
      <c r="C13525" s="293"/>
      <c r="D13525" s="280"/>
      <c r="E13525" s="280"/>
      <c r="F13525" s="280"/>
      <c r="G13525" s="293"/>
    </row>
    <row r="13526" spans="3:7" x14ac:dyDescent="0.2">
      <c r="C13526" s="293"/>
      <c r="D13526" s="280"/>
      <c r="E13526" s="280"/>
      <c r="F13526" s="280"/>
      <c r="G13526" s="293"/>
    </row>
    <row r="13527" spans="3:7" x14ac:dyDescent="0.2">
      <c r="C13527" s="293"/>
      <c r="D13527" s="280"/>
      <c r="E13527" s="280"/>
      <c r="F13527" s="280"/>
      <c r="G13527" s="293"/>
    </row>
    <row r="13528" spans="3:7" x14ac:dyDescent="0.2">
      <c r="C13528" s="293"/>
      <c r="D13528" s="280"/>
      <c r="E13528" s="280"/>
      <c r="F13528" s="280"/>
      <c r="G13528" s="293"/>
    </row>
    <row r="13529" spans="3:7" x14ac:dyDescent="0.2">
      <c r="C13529" s="293"/>
      <c r="D13529" s="280"/>
      <c r="E13529" s="280"/>
      <c r="F13529" s="280"/>
      <c r="G13529" s="293"/>
    </row>
    <row r="13530" spans="3:7" x14ac:dyDescent="0.2">
      <c r="C13530" s="293"/>
      <c r="D13530" s="280"/>
      <c r="E13530" s="280"/>
      <c r="F13530" s="280"/>
      <c r="G13530" s="293"/>
    </row>
    <row r="13531" spans="3:7" x14ac:dyDescent="0.2">
      <c r="C13531" s="293"/>
      <c r="D13531" s="280"/>
      <c r="E13531" s="280"/>
      <c r="F13531" s="280"/>
      <c r="G13531" s="293"/>
    </row>
    <row r="13532" spans="3:7" x14ac:dyDescent="0.2">
      <c r="C13532" s="293"/>
      <c r="D13532" s="280"/>
      <c r="E13532" s="280"/>
      <c r="F13532" s="280"/>
      <c r="G13532" s="293"/>
    </row>
    <row r="13533" spans="3:7" x14ac:dyDescent="0.2">
      <c r="C13533" s="293"/>
      <c r="D13533" s="280"/>
      <c r="E13533" s="280"/>
      <c r="F13533" s="280"/>
      <c r="G13533" s="293"/>
    </row>
    <row r="13534" spans="3:7" x14ac:dyDescent="0.2">
      <c r="C13534" s="293"/>
      <c r="D13534" s="280"/>
      <c r="E13534" s="280"/>
      <c r="F13534" s="280"/>
      <c r="G13534" s="293"/>
    </row>
    <row r="13535" spans="3:7" x14ac:dyDescent="0.2">
      <c r="C13535" s="293"/>
      <c r="D13535" s="280"/>
      <c r="E13535" s="280"/>
      <c r="F13535" s="280"/>
      <c r="G13535" s="293"/>
    </row>
    <row r="13536" spans="3:7" x14ac:dyDescent="0.2">
      <c r="C13536" s="293"/>
      <c r="D13536" s="280"/>
      <c r="E13536" s="280"/>
      <c r="F13536" s="280"/>
      <c r="G13536" s="293"/>
    </row>
    <row r="13537" spans="3:7" x14ac:dyDescent="0.2">
      <c r="C13537" s="293"/>
      <c r="D13537" s="280"/>
      <c r="E13537" s="280"/>
      <c r="F13537" s="280"/>
      <c r="G13537" s="293"/>
    </row>
    <row r="13538" spans="3:7" x14ac:dyDescent="0.2">
      <c r="C13538" s="293"/>
      <c r="D13538" s="280"/>
      <c r="E13538" s="280"/>
      <c r="F13538" s="280"/>
      <c r="G13538" s="293"/>
    </row>
    <row r="13539" spans="3:7" x14ac:dyDescent="0.2">
      <c r="C13539" s="293"/>
      <c r="D13539" s="280"/>
      <c r="E13539" s="280"/>
      <c r="F13539" s="280"/>
      <c r="G13539" s="293"/>
    </row>
    <row r="13540" spans="3:7" x14ac:dyDescent="0.2">
      <c r="C13540" s="293"/>
      <c r="D13540" s="280"/>
      <c r="E13540" s="280"/>
      <c r="F13540" s="280"/>
      <c r="G13540" s="293"/>
    </row>
    <row r="13541" spans="3:7" x14ac:dyDescent="0.2">
      <c r="C13541" s="293"/>
      <c r="D13541" s="280"/>
      <c r="E13541" s="280"/>
      <c r="F13541" s="280"/>
      <c r="G13541" s="293"/>
    </row>
    <row r="13542" spans="3:7" x14ac:dyDescent="0.2">
      <c r="C13542" s="293"/>
      <c r="D13542" s="280"/>
      <c r="E13542" s="280"/>
      <c r="F13542" s="280"/>
      <c r="G13542" s="293"/>
    </row>
    <row r="13543" spans="3:7" x14ac:dyDescent="0.2">
      <c r="C13543" s="293"/>
      <c r="D13543" s="280"/>
      <c r="E13543" s="280"/>
      <c r="F13543" s="280"/>
      <c r="G13543" s="293"/>
    </row>
    <row r="13544" spans="3:7" x14ac:dyDescent="0.2">
      <c r="C13544" s="293"/>
      <c r="D13544" s="280"/>
      <c r="E13544" s="280"/>
      <c r="F13544" s="280"/>
      <c r="G13544" s="293"/>
    </row>
    <row r="13545" spans="3:7" x14ac:dyDescent="0.2">
      <c r="C13545" s="293"/>
      <c r="D13545" s="280"/>
      <c r="E13545" s="280"/>
      <c r="F13545" s="280"/>
      <c r="G13545" s="293"/>
    </row>
    <row r="13546" spans="3:7" x14ac:dyDescent="0.2">
      <c r="C13546" s="293"/>
      <c r="D13546" s="280"/>
      <c r="E13546" s="280"/>
      <c r="F13546" s="280"/>
      <c r="G13546" s="293"/>
    </row>
    <row r="13547" spans="3:7" x14ac:dyDescent="0.2">
      <c r="C13547" s="293"/>
      <c r="D13547" s="280"/>
      <c r="E13547" s="280"/>
      <c r="F13547" s="280"/>
      <c r="G13547" s="293"/>
    </row>
    <row r="13548" spans="3:7" x14ac:dyDescent="0.2">
      <c r="C13548" s="293"/>
      <c r="D13548" s="280"/>
      <c r="E13548" s="280"/>
      <c r="F13548" s="280"/>
      <c r="G13548" s="293"/>
    </row>
    <row r="13549" spans="3:7" x14ac:dyDescent="0.2">
      <c r="C13549" s="293"/>
      <c r="D13549" s="280"/>
      <c r="E13549" s="280"/>
      <c r="F13549" s="280"/>
      <c r="G13549" s="293"/>
    </row>
    <row r="13550" spans="3:7" x14ac:dyDescent="0.2">
      <c r="C13550" s="293"/>
      <c r="D13550" s="280"/>
      <c r="E13550" s="280"/>
      <c r="F13550" s="280"/>
      <c r="G13550" s="293"/>
    </row>
    <row r="13551" spans="3:7" x14ac:dyDescent="0.2">
      <c r="C13551" s="293"/>
      <c r="D13551" s="280"/>
      <c r="E13551" s="280"/>
      <c r="F13551" s="280"/>
      <c r="G13551" s="293"/>
    </row>
    <row r="13552" spans="3:7" x14ac:dyDescent="0.2">
      <c r="C13552" s="293"/>
      <c r="D13552" s="280"/>
      <c r="E13552" s="280"/>
      <c r="F13552" s="280"/>
      <c r="G13552" s="293"/>
    </row>
    <row r="13553" spans="3:7" x14ac:dyDescent="0.2">
      <c r="C13553" s="293"/>
      <c r="D13553" s="280"/>
      <c r="E13553" s="280"/>
      <c r="F13553" s="280"/>
      <c r="G13553" s="293"/>
    </row>
    <row r="13554" spans="3:7" x14ac:dyDescent="0.2">
      <c r="C13554" s="293"/>
      <c r="D13554" s="280"/>
      <c r="E13554" s="280"/>
      <c r="F13554" s="280"/>
      <c r="G13554" s="293"/>
    </row>
    <row r="13555" spans="3:7" x14ac:dyDescent="0.2">
      <c r="C13555" s="293"/>
      <c r="D13555" s="280"/>
      <c r="E13555" s="280"/>
      <c r="F13555" s="280"/>
      <c r="G13555" s="293"/>
    </row>
    <row r="13556" spans="3:7" x14ac:dyDescent="0.2">
      <c r="C13556" s="293"/>
      <c r="D13556" s="280"/>
      <c r="E13556" s="280"/>
      <c r="F13556" s="280"/>
      <c r="G13556" s="293"/>
    </row>
    <row r="13557" spans="3:7" x14ac:dyDescent="0.2">
      <c r="C13557" s="293"/>
      <c r="D13557" s="280"/>
      <c r="E13557" s="280"/>
      <c r="F13557" s="280"/>
      <c r="G13557" s="293"/>
    </row>
    <row r="13558" spans="3:7" x14ac:dyDescent="0.2">
      <c r="C13558" s="293"/>
      <c r="D13558" s="280"/>
      <c r="E13558" s="280"/>
      <c r="F13558" s="280"/>
      <c r="G13558" s="293"/>
    </row>
    <row r="13559" spans="3:7" x14ac:dyDescent="0.2">
      <c r="C13559" s="293"/>
      <c r="D13559" s="280"/>
      <c r="E13559" s="280"/>
      <c r="F13559" s="280"/>
      <c r="G13559" s="293"/>
    </row>
    <row r="13560" spans="3:7" x14ac:dyDescent="0.2">
      <c r="C13560" s="293"/>
      <c r="D13560" s="280"/>
      <c r="E13560" s="280"/>
      <c r="F13560" s="280"/>
      <c r="G13560" s="293"/>
    </row>
    <row r="13561" spans="3:7" x14ac:dyDescent="0.2">
      <c r="C13561" s="293"/>
      <c r="D13561" s="280"/>
      <c r="E13561" s="280"/>
      <c r="F13561" s="280"/>
      <c r="G13561" s="293"/>
    </row>
    <row r="13562" spans="3:7" x14ac:dyDescent="0.2">
      <c r="C13562" s="293"/>
      <c r="D13562" s="280"/>
      <c r="E13562" s="280"/>
      <c r="F13562" s="280"/>
      <c r="G13562" s="293"/>
    </row>
    <row r="13563" spans="3:7" x14ac:dyDescent="0.2">
      <c r="C13563" s="293"/>
      <c r="D13563" s="280"/>
      <c r="E13563" s="280"/>
      <c r="F13563" s="280"/>
      <c r="G13563" s="293"/>
    </row>
    <row r="13564" spans="3:7" x14ac:dyDescent="0.2">
      <c r="C13564" s="293"/>
      <c r="D13564" s="280"/>
      <c r="E13564" s="280"/>
      <c r="F13564" s="280"/>
      <c r="G13564" s="293"/>
    </row>
    <row r="13565" spans="3:7" x14ac:dyDescent="0.2">
      <c r="C13565" s="293"/>
      <c r="D13565" s="280"/>
      <c r="E13565" s="280"/>
      <c r="F13565" s="280"/>
      <c r="G13565" s="293"/>
    </row>
    <row r="13566" spans="3:7" x14ac:dyDescent="0.2">
      <c r="C13566" s="293"/>
      <c r="D13566" s="280"/>
      <c r="E13566" s="280"/>
      <c r="F13566" s="280"/>
      <c r="G13566" s="293"/>
    </row>
    <row r="13567" spans="3:7" x14ac:dyDescent="0.2">
      <c r="C13567" s="293"/>
      <c r="D13567" s="280"/>
      <c r="E13567" s="280"/>
      <c r="F13567" s="280"/>
      <c r="G13567" s="293"/>
    </row>
    <row r="13568" spans="3:7" x14ac:dyDescent="0.2">
      <c r="C13568" s="293"/>
      <c r="D13568" s="280"/>
      <c r="E13568" s="280"/>
      <c r="F13568" s="280"/>
      <c r="G13568" s="293"/>
    </row>
    <row r="13569" spans="3:7" x14ac:dyDescent="0.2">
      <c r="C13569" s="293"/>
      <c r="D13569" s="280"/>
      <c r="E13569" s="280"/>
      <c r="F13569" s="280"/>
      <c r="G13569" s="293"/>
    </row>
    <row r="13570" spans="3:7" x14ac:dyDescent="0.2">
      <c r="C13570" s="293"/>
      <c r="D13570" s="280"/>
      <c r="E13570" s="280"/>
      <c r="F13570" s="280"/>
      <c r="G13570" s="293"/>
    </row>
    <row r="13571" spans="3:7" x14ac:dyDescent="0.2">
      <c r="C13571" s="293"/>
      <c r="D13571" s="280"/>
      <c r="E13571" s="280"/>
      <c r="F13571" s="280"/>
      <c r="G13571" s="293"/>
    </row>
    <row r="13572" spans="3:7" x14ac:dyDescent="0.2">
      <c r="C13572" s="293"/>
      <c r="D13572" s="280"/>
      <c r="E13572" s="280"/>
      <c r="F13572" s="280"/>
      <c r="G13572" s="293"/>
    </row>
    <row r="13573" spans="3:7" x14ac:dyDescent="0.2">
      <c r="C13573" s="293"/>
      <c r="D13573" s="280"/>
      <c r="E13573" s="280"/>
      <c r="F13573" s="280"/>
      <c r="G13573" s="293"/>
    </row>
    <row r="13574" spans="3:7" x14ac:dyDescent="0.2">
      <c r="C13574" s="293"/>
      <c r="D13574" s="280"/>
      <c r="E13574" s="280"/>
      <c r="F13574" s="280"/>
      <c r="G13574" s="293"/>
    </row>
    <row r="13575" spans="3:7" x14ac:dyDescent="0.2">
      <c r="C13575" s="293"/>
      <c r="D13575" s="280"/>
      <c r="E13575" s="280"/>
      <c r="F13575" s="280"/>
      <c r="G13575" s="293"/>
    </row>
    <row r="13576" spans="3:7" x14ac:dyDescent="0.2">
      <c r="C13576" s="293"/>
      <c r="D13576" s="280"/>
      <c r="E13576" s="280"/>
      <c r="F13576" s="280"/>
      <c r="G13576" s="293"/>
    </row>
    <row r="13577" spans="3:7" x14ac:dyDescent="0.2">
      <c r="C13577" s="293"/>
      <c r="D13577" s="280"/>
      <c r="E13577" s="280"/>
      <c r="F13577" s="280"/>
      <c r="G13577" s="293"/>
    </row>
    <row r="13578" spans="3:7" x14ac:dyDescent="0.2">
      <c r="C13578" s="293"/>
      <c r="D13578" s="280"/>
      <c r="E13578" s="280"/>
      <c r="F13578" s="280"/>
      <c r="G13578" s="293"/>
    </row>
    <row r="13579" spans="3:7" x14ac:dyDescent="0.2">
      <c r="C13579" s="293"/>
      <c r="D13579" s="280"/>
      <c r="E13579" s="280"/>
      <c r="F13579" s="280"/>
      <c r="G13579" s="293"/>
    </row>
    <row r="13580" spans="3:7" x14ac:dyDescent="0.2">
      <c r="C13580" s="293"/>
      <c r="D13580" s="280"/>
      <c r="E13580" s="280"/>
      <c r="F13580" s="280"/>
      <c r="G13580" s="293"/>
    </row>
    <row r="13581" spans="3:7" x14ac:dyDescent="0.2">
      <c r="C13581" s="293"/>
      <c r="D13581" s="280"/>
      <c r="E13581" s="280"/>
      <c r="F13581" s="280"/>
      <c r="G13581" s="293"/>
    </row>
    <row r="13582" spans="3:7" x14ac:dyDescent="0.2">
      <c r="C13582" s="293"/>
      <c r="D13582" s="280"/>
      <c r="E13582" s="280"/>
      <c r="F13582" s="280"/>
      <c r="G13582" s="293"/>
    </row>
    <row r="13583" spans="3:7" x14ac:dyDescent="0.2">
      <c r="C13583" s="293"/>
      <c r="D13583" s="280"/>
      <c r="E13583" s="280"/>
      <c r="F13583" s="280"/>
      <c r="G13583" s="293"/>
    </row>
    <row r="13584" spans="3:7" x14ac:dyDescent="0.2">
      <c r="C13584" s="293"/>
      <c r="D13584" s="280"/>
      <c r="E13584" s="280"/>
      <c r="F13584" s="280"/>
      <c r="G13584" s="293"/>
    </row>
    <row r="13585" spans="3:7" x14ac:dyDescent="0.2">
      <c r="C13585" s="293"/>
      <c r="D13585" s="280"/>
      <c r="E13585" s="280"/>
      <c r="F13585" s="280"/>
      <c r="G13585" s="293"/>
    </row>
    <row r="13586" spans="3:7" x14ac:dyDescent="0.2">
      <c r="C13586" s="293"/>
      <c r="D13586" s="280"/>
      <c r="E13586" s="280"/>
      <c r="F13586" s="280"/>
      <c r="G13586" s="293"/>
    </row>
    <row r="13587" spans="3:7" x14ac:dyDescent="0.2">
      <c r="C13587" s="293"/>
      <c r="D13587" s="280"/>
      <c r="E13587" s="280"/>
      <c r="F13587" s="280"/>
      <c r="G13587" s="293"/>
    </row>
    <row r="13588" spans="3:7" x14ac:dyDescent="0.2">
      <c r="C13588" s="293"/>
      <c r="D13588" s="280"/>
      <c r="E13588" s="280"/>
      <c r="F13588" s="280"/>
      <c r="G13588" s="293"/>
    </row>
    <row r="13589" spans="3:7" x14ac:dyDescent="0.2">
      <c r="C13589" s="293"/>
      <c r="D13589" s="280"/>
      <c r="E13589" s="280"/>
      <c r="F13589" s="280"/>
      <c r="G13589" s="293"/>
    </row>
    <row r="13590" spans="3:7" x14ac:dyDescent="0.2">
      <c r="C13590" s="293"/>
      <c r="D13590" s="280"/>
      <c r="E13590" s="280"/>
      <c r="F13590" s="280"/>
      <c r="G13590" s="293"/>
    </row>
    <row r="13591" spans="3:7" x14ac:dyDescent="0.2">
      <c r="C13591" s="293"/>
      <c r="D13591" s="280"/>
      <c r="E13591" s="280"/>
      <c r="F13591" s="280"/>
      <c r="G13591" s="293"/>
    </row>
    <row r="13592" spans="3:7" x14ac:dyDescent="0.2">
      <c r="C13592" s="293"/>
      <c r="D13592" s="280"/>
      <c r="E13592" s="280"/>
      <c r="F13592" s="280"/>
      <c r="G13592" s="293"/>
    </row>
    <row r="13593" spans="3:7" x14ac:dyDescent="0.2">
      <c r="C13593" s="293"/>
      <c r="D13593" s="280"/>
      <c r="E13593" s="280"/>
      <c r="F13593" s="280"/>
      <c r="G13593" s="293"/>
    </row>
    <row r="13594" spans="3:7" x14ac:dyDescent="0.2">
      <c r="C13594" s="293"/>
      <c r="D13594" s="280"/>
      <c r="E13594" s="280"/>
      <c r="F13594" s="280"/>
      <c r="G13594" s="293"/>
    </row>
    <row r="13595" spans="3:7" x14ac:dyDescent="0.2">
      <c r="C13595" s="293"/>
      <c r="D13595" s="280"/>
      <c r="E13595" s="280"/>
      <c r="F13595" s="280"/>
      <c r="G13595" s="293"/>
    </row>
    <row r="13596" spans="3:7" x14ac:dyDescent="0.2">
      <c r="C13596" s="293"/>
      <c r="D13596" s="280"/>
      <c r="E13596" s="280"/>
      <c r="F13596" s="280"/>
      <c r="G13596" s="293"/>
    </row>
    <row r="13597" spans="3:7" x14ac:dyDescent="0.2">
      <c r="C13597" s="293"/>
      <c r="D13597" s="280"/>
      <c r="E13597" s="280"/>
      <c r="F13597" s="280"/>
      <c r="G13597" s="293"/>
    </row>
    <row r="13598" spans="3:7" x14ac:dyDescent="0.2">
      <c r="C13598" s="293"/>
      <c r="D13598" s="280"/>
      <c r="E13598" s="280"/>
      <c r="F13598" s="280"/>
      <c r="G13598" s="293"/>
    </row>
    <row r="13599" spans="3:7" x14ac:dyDescent="0.2">
      <c r="C13599" s="293"/>
      <c r="D13599" s="280"/>
      <c r="E13599" s="280"/>
      <c r="F13599" s="280"/>
      <c r="G13599" s="293"/>
    </row>
    <row r="13600" spans="3:7" x14ac:dyDescent="0.2">
      <c r="C13600" s="293"/>
      <c r="D13600" s="280"/>
      <c r="E13600" s="280"/>
      <c r="F13600" s="280"/>
      <c r="G13600" s="293"/>
    </row>
    <row r="13601" spans="3:7" x14ac:dyDescent="0.2">
      <c r="C13601" s="293"/>
      <c r="D13601" s="280"/>
      <c r="E13601" s="280"/>
      <c r="F13601" s="280"/>
      <c r="G13601" s="293"/>
    </row>
    <row r="13602" spans="3:7" x14ac:dyDescent="0.2">
      <c r="C13602" s="293"/>
      <c r="D13602" s="280"/>
      <c r="E13602" s="280"/>
      <c r="F13602" s="280"/>
      <c r="G13602" s="293"/>
    </row>
    <row r="13603" spans="3:7" x14ac:dyDescent="0.2">
      <c r="C13603" s="293"/>
      <c r="D13603" s="280"/>
      <c r="E13603" s="280"/>
      <c r="F13603" s="280"/>
      <c r="G13603" s="293"/>
    </row>
    <row r="13604" spans="3:7" x14ac:dyDescent="0.2">
      <c r="C13604" s="293"/>
      <c r="D13604" s="280"/>
      <c r="E13604" s="280"/>
      <c r="F13604" s="280"/>
      <c r="G13604" s="293"/>
    </row>
    <row r="13605" spans="3:7" x14ac:dyDescent="0.2">
      <c r="C13605" s="293"/>
      <c r="D13605" s="280"/>
      <c r="E13605" s="280"/>
      <c r="F13605" s="280"/>
      <c r="G13605" s="293"/>
    </row>
    <row r="13606" spans="3:7" x14ac:dyDescent="0.2">
      <c r="C13606" s="293"/>
      <c r="D13606" s="280"/>
      <c r="E13606" s="280"/>
      <c r="F13606" s="280"/>
      <c r="G13606" s="293"/>
    </row>
    <row r="13607" spans="3:7" x14ac:dyDescent="0.2">
      <c r="C13607" s="293"/>
      <c r="D13607" s="280"/>
      <c r="E13607" s="280"/>
      <c r="F13607" s="280"/>
      <c r="G13607" s="293"/>
    </row>
    <row r="13608" spans="3:7" x14ac:dyDescent="0.2">
      <c r="C13608" s="293"/>
      <c r="D13608" s="280"/>
      <c r="E13608" s="280"/>
      <c r="F13608" s="280"/>
      <c r="G13608" s="293"/>
    </row>
    <row r="13609" spans="3:7" x14ac:dyDescent="0.2">
      <c r="C13609" s="293"/>
      <c r="D13609" s="280"/>
      <c r="E13609" s="280"/>
      <c r="F13609" s="280"/>
      <c r="G13609" s="293"/>
    </row>
    <row r="13610" spans="3:7" x14ac:dyDescent="0.2">
      <c r="C13610" s="293"/>
      <c r="D13610" s="280"/>
      <c r="E13610" s="280"/>
      <c r="F13610" s="280"/>
      <c r="G13610" s="293"/>
    </row>
    <row r="13611" spans="3:7" x14ac:dyDescent="0.2">
      <c r="C13611" s="293"/>
      <c r="D13611" s="280"/>
      <c r="E13611" s="280"/>
      <c r="F13611" s="280"/>
      <c r="G13611" s="293"/>
    </row>
    <row r="13612" spans="3:7" x14ac:dyDescent="0.2">
      <c r="C13612" s="293"/>
      <c r="D13612" s="280"/>
      <c r="E13612" s="280"/>
      <c r="F13612" s="280"/>
      <c r="G13612" s="293"/>
    </row>
    <row r="13613" spans="3:7" x14ac:dyDescent="0.2">
      <c r="C13613" s="293"/>
      <c r="D13613" s="280"/>
      <c r="E13613" s="280"/>
      <c r="F13613" s="280"/>
      <c r="G13613" s="293"/>
    </row>
    <row r="13614" spans="3:7" x14ac:dyDescent="0.2">
      <c r="C13614" s="293"/>
      <c r="D13614" s="280"/>
      <c r="E13614" s="280"/>
      <c r="F13614" s="280"/>
      <c r="G13614" s="293"/>
    </row>
    <row r="13615" spans="3:7" x14ac:dyDescent="0.2">
      <c r="C13615" s="293"/>
      <c r="D13615" s="280"/>
      <c r="E13615" s="280"/>
      <c r="F13615" s="280"/>
      <c r="G13615" s="293"/>
    </row>
    <row r="13616" spans="3:7" x14ac:dyDescent="0.2">
      <c r="C13616" s="293"/>
      <c r="D13616" s="280"/>
      <c r="E13616" s="280"/>
      <c r="F13616" s="280"/>
      <c r="G13616" s="293"/>
    </row>
    <row r="13617" spans="3:7" x14ac:dyDescent="0.2">
      <c r="C13617" s="293"/>
      <c r="D13617" s="280"/>
      <c r="E13617" s="280"/>
      <c r="F13617" s="280"/>
      <c r="G13617" s="293"/>
    </row>
    <row r="13618" spans="3:7" x14ac:dyDescent="0.2">
      <c r="C13618" s="293"/>
      <c r="D13618" s="280"/>
      <c r="E13618" s="280"/>
      <c r="F13618" s="280"/>
      <c r="G13618" s="293"/>
    </row>
    <row r="13619" spans="3:7" x14ac:dyDescent="0.2">
      <c r="C13619" s="293"/>
      <c r="D13619" s="280"/>
      <c r="E13619" s="280"/>
      <c r="F13619" s="280"/>
      <c r="G13619" s="293"/>
    </row>
    <row r="13620" spans="3:7" x14ac:dyDescent="0.2">
      <c r="C13620" s="293"/>
      <c r="D13620" s="280"/>
      <c r="E13620" s="280"/>
      <c r="F13620" s="280"/>
      <c r="G13620" s="293"/>
    </row>
    <row r="13621" spans="3:7" x14ac:dyDescent="0.2">
      <c r="C13621" s="293"/>
      <c r="D13621" s="280"/>
      <c r="E13621" s="280"/>
      <c r="F13621" s="280"/>
      <c r="G13621" s="293"/>
    </row>
    <row r="13622" spans="3:7" x14ac:dyDescent="0.2">
      <c r="C13622" s="293"/>
      <c r="D13622" s="280"/>
      <c r="E13622" s="280"/>
      <c r="F13622" s="280"/>
      <c r="G13622" s="293"/>
    </row>
    <row r="13623" spans="3:7" x14ac:dyDescent="0.2">
      <c r="C13623" s="293"/>
      <c r="D13623" s="280"/>
      <c r="E13623" s="280"/>
      <c r="F13623" s="280"/>
      <c r="G13623" s="293"/>
    </row>
    <row r="13624" spans="3:7" x14ac:dyDescent="0.2">
      <c r="C13624" s="293"/>
      <c r="D13624" s="280"/>
      <c r="E13624" s="280"/>
      <c r="F13624" s="280"/>
      <c r="G13624" s="293"/>
    </row>
    <row r="13625" spans="3:7" x14ac:dyDescent="0.2">
      <c r="C13625" s="293"/>
      <c r="D13625" s="280"/>
      <c r="E13625" s="280"/>
      <c r="F13625" s="280"/>
      <c r="G13625" s="293"/>
    </row>
    <row r="13626" spans="3:7" x14ac:dyDescent="0.2">
      <c r="C13626" s="293"/>
      <c r="D13626" s="280"/>
      <c r="E13626" s="280"/>
      <c r="F13626" s="280"/>
      <c r="G13626" s="293"/>
    </row>
    <row r="13627" spans="3:7" x14ac:dyDescent="0.2">
      <c r="C13627" s="293"/>
      <c r="D13627" s="280"/>
      <c r="E13627" s="280"/>
      <c r="F13627" s="280"/>
      <c r="G13627" s="293"/>
    </row>
    <row r="13628" spans="3:7" x14ac:dyDescent="0.2">
      <c r="C13628" s="293"/>
      <c r="D13628" s="280"/>
      <c r="E13628" s="280"/>
      <c r="F13628" s="280"/>
      <c r="G13628" s="293"/>
    </row>
    <row r="13629" spans="3:7" x14ac:dyDescent="0.2">
      <c r="C13629" s="293"/>
      <c r="D13629" s="280"/>
      <c r="E13629" s="280"/>
      <c r="F13629" s="280"/>
      <c r="G13629" s="293"/>
    </row>
    <row r="13630" spans="3:7" x14ac:dyDescent="0.2">
      <c r="C13630" s="293"/>
      <c r="D13630" s="280"/>
      <c r="E13630" s="280"/>
      <c r="F13630" s="280"/>
      <c r="G13630" s="293"/>
    </row>
    <row r="13631" spans="3:7" x14ac:dyDescent="0.2">
      <c r="C13631" s="293"/>
      <c r="D13631" s="280"/>
      <c r="E13631" s="280"/>
      <c r="F13631" s="280"/>
      <c r="G13631" s="293"/>
    </row>
    <row r="13632" spans="3:7" x14ac:dyDescent="0.2">
      <c r="C13632" s="293"/>
      <c r="D13632" s="280"/>
      <c r="E13632" s="280"/>
      <c r="F13632" s="280"/>
      <c r="G13632" s="293"/>
    </row>
    <row r="13633" spans="3:7" x14ac:dyDescent="0.2">
      <c r="C13633" s="293"/>
      <c r="D13633" s="280"/>
      <c r="E13633" s="280"/>
      <c r="F13633" s="280"/>
      <c r="G13633" s="293"/>
    </row>
    <row r="13634" spans="3:7" x14ac:dyDescent="0.2">
      <c r="C13634" s="293"/>
      <c r="D13634" s="280"/>
      <c r="E13634" s="280"/>
      <c r="F13634" s="280"/>
      <c r="G13634" s="293"/>
    </row>
    <row r="13635" spans="3:7" x14ac:dyDescent="0.2">
      <c r="C13635" s="293"/>
      <c r="D13635" s="280"/>
      <c r="E13635" s="280"/>
      <c r="F13635" s="280"/>
      <c r="G13635" s="293"/>
    </row>
    <row r="13636" spans="3:7" x14ac:dyDescent="0.2">
      <c r="C13636" s="293"/>
      <c r="D13636" s="280"/>
      <c r="E13636" s="280"/>
      <c r="F13636" s="280"/>
      <c r="G13636" s="293"/>
    </row>
    <row r="13637" spans="3:7" x14ac:dyDescent="0.2">
      <c r="C13637" s="293"/>
      <c r="D13637" s="280"/>
      <c r="E13637" s="280"/>
      <c r="F13637" s="280"/>
      <c r="G13637" s="293"/>
    </row>
    <row r="13638" spans="3:7" x14ac:dyDescent="0.2">
      <c r="C13638" s="293"/>
      <c r="D13638" s="280"/>
      <c r="E13638" s="280"/>
      <c r="F13638" s="280"/>
      <c r="G13638" s="293"/>
    </row>
    <row r="13639" spans="3:7" x14ac:dyDescent="0.2">
      <c r="C13639" s="293"/>
      <c r="D13639" s="280"/>
      <c r="E13639" s="280"/>
      <c r="F13639" s="280"/>
      <c r="G13639" s="293"/>
    </row>
    <row r="13640" spans="3:7" x14ac:dyDescent="0.2">
      <c r="C13640" s="293"/>
      <c r="D13640" s="280"/>
      <c r="E13640" s="280"/>
      <c r="F13640" s="280"/>
      <c r="G13640" s="293"/>
    </row>
    <row r="13641" spans="3:7" x14ac:dyDescent="0.2">
      <c r="C13641" s="293"/>
      <c r="D13641" s="280"/>
      <c r="E13641" s="280"/>
      <c r="F13641" s="280"/>
      <c r="G13641" s="293"/>
    </row>
    <row r="13642" spans="3:7" x14ac:dyDescent="0.2">
      <c r="C13642" s="293"/>
      <c r="D13642" s="280"/>
      <c r="E13642" s="280"/>
      <c r="F13642" s="280"/>
      <c r="G13642" s="293"/>
    </row>
    <row r="13643" spans="3:7" x14ac:dyDescent="0.2">
      <c r="C13643" s="293"/>
      <c r="D13643" s="280"/>
      <c r="E13643" s="280"/>
      <c r="F13643" s="280"/>
      <c r="G13643" s="293"/>
    </row>
    <row r="13644" spans="3:7" x14ac:dyDescent="0.2">
      <c r="C13644" s="293"/>
      <c r="D13644" s="280"/>
      <c r="E13644" s="280"/>
      <c r="F13644" s="280"/>
      <c r="G13644" s="293"/>
    </row>
    <row r="13645" spans="3:7" x14ac:dyDescent="0.2">
      <c r="C13645" s="293"/>
      <c r="D13645" s="280"/>
      <c r="E13645" s="280"/>
      <c r="F13645" s="280"/>
      <c r="G13645" s="293"/>
    </row>
    <row r="13646" spans="3:7" x14ac:dyDescent="0.2">
      <c r="C13646" s="293"/>
      <c r="D13646" s="280"/>
      <c r="E13646" s="280"/>
      <c r="F13646" s="280"/>
      <c r="G13646" s="293"/>
    </row>
    <row r="13647" spans="3:7" x14ac:dyDescent="0.2">
      <c r="C13647" s="293"/>
      <c r="D13647" s="280"/>
      <c r="E13647" s="280"/>
      <c r="F13647" s="280"/>
      <c r="G13647" s="293"/>
    </row>
    <row r="13648" spans="3:7" x14ac:dyDescent="0.2">
      <c r="C13648" s="293"/>
      <c r="D13648" s="280"/>
      <c r="E13648" s="280"/>
      <c r="F13648" s="280"/>
      <c r="G13648" s="293"/>
    </row>
    <row r="13649" spans="3:7" x14ac:dyDescent="0.2">
      <c r="C13649" s="293"/>
      <c r="D13649" s="280"/>
      <c r="E13649" s="280"/>
      <c r="F13649" s="280"/>
      <c r="G13649" s="293"/>
    </row>
    <row r="13650" spans="3:7" x14ac:dyDescent="0.2">
      <c r="C13650" s="293"/>
      <c r="D13650" s="280"/>
      <c r="E13650" s="280"/>
      <c r="F13650" s="280"/>
      <c r="G13650" s="293"/>
    </row>
    <row r="13651" spans="3:7" x14ac:dyDescent="0.2">
      <c r="C13651" s="293"/>
      <c r="D13651" s="280"/>
      <c r="E13651" s="280"/>
      <c r="F13651" s="280"/>
      <c r="G13651" s="293"/>
    </row>
    <row r="13652" spans="3:7" x14ac:dyDescent="0.2">
      <c r="C13652" s="293"/>
      <c r="D13652" s="280"/>
      <c r="E13652" s="280"/>
      <c r="F13652" s="280"/>
      <c r="G13652" s="293"/>
    </row>
    <row r="13653" spans="3:7" x14ac:dyDescent="0.2">
      <c r="C13653" s="293"/>
      <c r="D13653" s="280"/>
      <c r="E13653" s="280"/>
      <c r="F13653" s="280"/>
      <c r="G13653" s="293"/>
    </row>
    <row r="13654" spans="3:7" x14ac:dyDescent="0.2">
      <c r="C13654" s="293"/>
      <c r="D13654" s="280"/>
      <c r="E13654" s="280"/>
      <c r="F13654" s="280"/>
      <c r="G13654" s="293"/>
    </row>
    <row r="13655" spans="3:7" x14ac:dyDescent="0.2">
      <c r="C13655" s="293"/>
      <c r="D13655" s="280"/>
      <c r="E13655" s="280"/>
      <c r="F13655" s="280"/>
      <c r="G13655" s="293"/>
    </row>
    <row r="13656" spans="3:7" x14ac:dyDescent="0.2">
      <c r="C13656" s="293"/>
      <c r="D13656" s="280"/>
      <c r="E13656" s="280"/>
      <c r="F13656" s="280"/>
      <c r="G13656" s="293"/>
    </row>
    <row r="13657" spans="3:7" x14ac:dyDescent="0.2">
      <c r="C13657" s="293"/>
      <c r="D13657" s="280"/>
      <c r="E13657" s="280"/>
      <c r="F13657" s="280"/>
      <c r="G13657" s="293"/>
    </row>
    <row r="13658" spans="3:7" x14ac:dyDescent="0.2">
      <c r="C13658" s="293"/>
      <c r="D13658" s="280"/>
      <c r="E13658" s="280"/>
      <c r="F13658" s="280"/>
      <c r="G13658" s="293"/>
    </row>
    <row r="13659" spans="3:7" x14ac:dyDescent="0.2">
      <c r="C13659" s="293"/>
      <c r="D13659" s="280"/>
      <c r="E13659" s="280"/>
      <c r="F13659" s="280"/>
      <c r="G13659" s="293"/>
    </row>
    <row r="13660" spans="3:7" x14ac:dyDescent="0.2">
      <c r="C13660" s="293"/>
      <c r="D13660" s="280"/>
      <c r="E13660" s="280"/>
      <c r="F13660" s="280"/>
      <c r="G13660" s="293"/>
    </row>
    <row r="13661" spans="3:7" x14ac:dyDescent="0.2">
      <c r="C13661" s="293"/>
      <c r="D13661" s="280"/>
      <c r="E13661" s="280"/>
      <c r="F13661" s="280"/>
      <c r="G13661" s="293"/>
    </row>
    <row r="13662" spans="3:7" x14ac:dyDescent="0.2">
      <c r="C13662" s="293"/>
      <c r="D13662" s="280"/>
      <c r="E13662" s="280"/>
      <c r="F13662" s="280"/>
      <c r="G13662" s="293"/>
    </row>
    <row r="13663" spans="3:7" x14ac:dyDescent="0.2">
      <c r="C13663" s="293"/>
      <c r="D13663" s="280"/>
      <c r="E13663" s="280"/>
      <c r="F13663" s="280"/>
      <c r="G13663" s="293"/>
    </row>
    <row r="13664" spans="3:7" x14ac:dyDescent="0.2">
      <c r="C13664" s="293"/>
      <c r="D13664" s="280"/>
      <c r="E13664" s="280"/>
      <c r="F13664" s="280"/>
      <c r="G13664" s="293"/>
    </row>
    <row r="13665" spans="3:7" x14ac:dyDescent="0.2">
      <c r="C13665" s="293"/>
      <c r="D13665" s="280"/>
      <c r="E13665" s="280"/>
      <c r="F13665" s="280"/>
      <c r="G13665" s="293"/>
    </row>
    <row r="13666" spans="3:7" x14ac:dyDescent="0.2">
      <c r="C13666" s="293"/>
      <c r="D13666" s="280"/>
      <c r="E13666" s="280"/>
      <c r="F13666" s="280"/>
      <c r="G13666" s="293"/>
    </row>
    <row r="13667" spans="3:7" x14ac:dyDescent="0.2">
      <c r="C13667" s="293"/>
      <c r="D13667" s="280"/>
      <c r="E13667" s="280"/>
      <c r="F13667" s="280"/>
      <c r="G13667" s="293"/>
    </row>
    <row r="13668" spans="3:7" x14ac:dyDescent="0.2">
      <c r="C13668" s="293"/>
      <c r="D13668" s="280"/>
      <c r="E13668" s="280"/>
      <c r="F13668" s="280"/>
      <c r="G13668" s="293"/>
    </row>
    <row r="13669" spans="3:7" x14ac:dyDescent="0.2">
      <c r="C13669" s="293"/>
      <c r="D13669" s="280"/>
      <c r="E13669" s="280"/>
      <c r="F13669" s="280"/>
      <c r="G13669" s="293"/>
    </row>
    <row r="13670" spans="3:7" x14ac:dyDescent="0.2">
      <c r="C13670" s="293"/>
      <c r="D13670" s="280"/>
      <c r="E13670" s="280"/>
      <c r="F13670" s="280"/>
      <c r="G13670" s="293"/>
    </row>
    <row r="13671" spans="3:7" x14ac:dyDescent="0.2">
      <c r="C13671" s="293"/>
      <c r="D13671" s="280"/>
      <c r="E13671" s="280"/>
      <c r="F13671" s="280"/>
      <c r="G13671" s="293"/>
    </row>
    <row r="13672" spans="3:7" x14ac:dyDescent="0.2">
      <c r="C13672" s="293"/>
      <c r="D13672" s="280"/>
      <c r="E13672" s="280"/>
      <c r="F13672" s="280"/>
      <c r="G13672" s="293"/>
    </row>
    <row r="13673" spans="3:7" x14ac:dyDescent="0.2">
      <c r="C13673" s="293"/>
      <c r="D13673" s="280"/>
      <c r="E13673" s="280"/>
      <c r="F13673" s="280"/>
      <c r="G13673" s="293"/>
    </row>
    <row r="13674" spans="3:7" x14ac:dyDescent="0.2">
      <c r="C13674" s="293"/>
      <c r="D13674" s="280"/>
      <c r="E13674" s="280"/>
      <c r="F13674" s="280"/>
      <c r="G13674" s="293"/>
    </row>
    <row r="13675" spans="3:7" x14ac:dyDescent="0.2">
      <c r="C13675" s="293"/>
      <c r="D13675" s="280"/>
      <c r="E13675" s="280"/>
      <c r="F13675" s="280"/>
      <c r="G13675" s="293"/>
    </row>
    <row r="13676" spans="3:7" x14ac:dyDescent="0.2">
      <c r="C13676" s="293"/>
      <c r="D13676" s="280"/>
      <c r="E13676" s="280"/>
      <c r="F13676" s="280"/>
      <c r="G13676" s="293"/>
    </row>
    <row r="13677" spans="3:7" x14ac:dyDescent="0.2">
      <c r="C13677" s="293"/>
      <c r="D13677" s="280"/>
      <c r="E13677" s="280"/>
      <c r="F13677" s="280"/>
      <c r="G13677" s="293"/>
    </row>
    <row r="13678" spans="3:7" x14ac:dyDescent="0.2">
      <c r="C13678" s="293"/>
      <c r="D13678" s="280"/>
      <c r="E13678" s="280"/>
      <c r="F13678" s="280"/>
      <c r="G13678" s="293"/>
    </row>
    <row r="13679" spans="3:7" x14ac:dyDescent="0.2">
      <c r="C13679" s="293"/>
      <c r="D13679" s="280"/>
      <c r="E13679" s="280"/>
      <c r="F13679" s="280"/>
      <c r="G13679" s="293"/>
    </row>
    <row r="13680" spans="3:7" x14ac:dyDescent="0.2">
      <c r="C13680" s="293"/>
      <c r="D13680" s="280"/>
      <c r="E13680" s="280"/>
      <c r="F13680" s="280"/>
      <c r="G13680" s="293"/>
    </row>
    <row r="13681" spans="3:7" x14ac:dyDescent="0.2">
      <c r="C13681" s="293"/>
      <c r="D13681" s="280"/>
      <c r="E13681" s="280"/>
      <c r="F13681" s="280"/>
      <c r="G13681" s="293"/>
    </row>
    <row r="13682" spans="3:7" x14ac:dyDescent="0.2">
      <c r="C13682" s="293"/>
      <c r="D13682" s="280"/>
      <c r="E13682" s="280"/>
      <c r="F13682" s="280"/>
      <c r="G13682" s="293"/>
    </row>
    <row r="13683" spans="3:7" x14ac:dyDescent="0.2">
      <c r="C13683" s="293"/>
      <c r="D13683" s="280"/>
      <c r="E13683" s="280"/>
      <c r="F13683" s="280"/>
      <c r="G13683" s="293"/>
    </row>
    <row r="13684" spans="3:7" x14ac:dyDescent="0.2">
      <c r="C13684" s="293"/>
      <c r="D13684" s="280"/>
      <c r="E13684" s="280"/>
      <c r="F13684" s="280"/>
      <c r="G13684" s="293"/>
    </row>
    <row r="13685" spans="3:7" x14ac:dyDescent="0.2">
      <c r="C13685" s="293"/>
      <c r="D13685" s="280"/>
      <c r="E13685" s="280"/>
      <c r="F13685" s="280"/>
      <c r="G13685" s="293"/>
    </row>
    <row r="13686" spans="3:7" x14ac:dyDescent="0.2">
      <c r="C13686" s="293"/>
      <c r="D13686" s="280"/>
      <c r="E13686" s="280"/>
      <c r="F13686" s="280"/>
      <c r="G13686" s="293"/>
    </row>
    <row r="13687" spans="3:7" x14ac:dyDescent="0.2">
      <c r="C13687" s="293"/>
      <c r="D13687" s="280"/>
      <c r="E13687" s="280"/>
      <c r="F13687" s="280"/>
      <c r="G13687" s="293"/>
    </row>
    <row r="13688" spans="3:7" x14ac:dyDescent="0.2">
      <c r="C13688" s="293"/>
      <c r="D13688" s="280"/>
      <c r="E13688" s="280"/>
      <c r="F13688" s="280"/>
      <c r="G13688" s="293"/>
    </row>
    <row r="13689" spans="3:7" x14ac:dyDescent="0.2">
      <c r="C13689" s="293"/>
      <c r="D13689" s="280"/>
      <c r="E13689" s="280"/>
      <c r="F13689" s="280"/>
      <c r="G13689" s="293"/>
    </row>
    <row r="13690" spans="3:7" x14ac:dyDescent="0.2">
      <c r="C13690" s="293"/>
      <c r="D13690" s="280"/>
      <c r="E13690" s="280"/>
      <c r="F13690" s="280"/>
      <c r="G13690" s="293"/>
    </row>
    <row r="13691" spans="3:7" x14ac:dyDescent="0.2">
      <c r="C13691" s="293"/>
      <c r="D13691" s="280"/>
      <c r="E13691" s="280"/>
      <c r="F13691" s="280"/>
      <c r="G13691" s="293"/>
    </row>
    <row r="13692" spans="3:7" x14ac:dyDescent="0.2">
      <c r="C13692" s="293"/>
      <c r="D13692" s="280"/>
      <c r="E13692" s="280"/>
      <c r="F13692" s="280"/>
      <c r="G13692" s="293"/>
    </row>
    <row r="13693" spans="3:7" x14ac:dyDescent="0.2">
      <c r="C13693" s="293"/>
      <c r="D13693" s="280"/>
      <c r="E13693" s="280"/>
      <c r="F13693" s="280"/>
      <c r="G13693" s="293"/>
    </row>
    <row r="13694" spans="3:7" x14ac:dyDescent="0.2">
      <c r="C13694" s="293"/>
      <c r="D13694" s="280"/>
      <c r="E13694" s="280"/>
      <c r="F13694" s="280"/>
      <c r="G13694" s="293"/>
    </row>
    <row r="13695" spans="3:7" x14ac:dyDescent="0.2">
      <c r="C13695" s="293"/>
      <c r="D13695" s="280"/>
      <c r="E13695" s="280"/>
      <c r="F13695" s="280"/>
      <c r="G13695" s="293"/>
    </row>
    <row r="13696" spans="3:7" x14ac:dyDescent="0.2">
      <c r="C13696" s="293"/>
      <c r="D13696" s="280"/>
      <c r="E13696" s="280"/>
      <c r="F13696" s="280"/>
      <c r="G13696" s="293"/>
    </row>
    <row r="13697" spans="3:7" x14ac:dyDescent="0.2">
      <c r="C13697" s="293"/>
      <c r="D13697" s="280"/>
      <c r="E13697" s="280"/>
      <c r="F13697" s="280"/>
      <c r="G13697" s="293"/>
    </row>
    <row r="13698" spans="3:7" x14ac:dyDescent="0.2">
      <c r="C13698" s="293"/>
      <c r="D13698" s="280"/>
      <c r="E13698" s="280"/>
      <c r="F13698" s="280"/>
      <c r="G13698" s="293"/>
    </row>
    <row r="13699" spans="3:7" x14ac:dyDescent="0.2">
      <c r="C13699" s="293"/>
      <c r="D13699" s="280"/>
      <c r="E13699" s="280"/>
      <c r="F13699" s="280"/>
      <c r="G13699" s="293"/>
    </row>
    <row r="13700" spans="3:7" x14ac:dyDescent="0.2">
      <c r="C13700" s="293"/>
      <c r="D13700" s="280"/>
      <c r="E13700" s="280"/>
      <c r="F13700" s="280"/>
      <c r="G13700" s="293"/>
    </row>
    <row r="13701" spans="3:7" x14ac:dyDescent="0.2">
      <c r="C13701" s="293"/>
      <c r="D13701" s="280"/>
      <c r="E13701" s="280"/>
      <c r="F13701" s="280"/>
      <c r="G13701" s="293"/>
    </row>
    <row r="13702" spans="3:7" x14ac:dyDescent="0.2">
      <c r="C13702" s="293"/>
      <c r="D13702" s="280"/>
      <c r="E13702" s="280"/>
      <c r="F13702" s="280"/>
      <c r="G13702" s="293"/>
    </row>
    <row r="13703" spans="3:7" x14ac:dyDescent="0.2">
      <c r="C13703" s="293"/>
      <c r="D13703" s="280"/>
      <c r="E13703" s="280"/>
      <c r="F13703" s="280"/>
      <c r="G13703" s="293"/>
    </row>
    <row r="13704" spans="3:7" x14ac:dyDescent="0.2">
      <c r="C13704" s="293"/>
      <c r="D13704" s="280"/>
      <c r="E13704" s="280"/>
      <c r="F13704" s="280"/>
      <c r="G13704" s="293"/>
    </row>
    <row r="13705" spans="3:7" x14ac:dyDescent="0.2">
      <c r="C13705" s="293"/>
      <c r="D13705" s="280"/>
      <c r="E13705" s="280"/>
      <c r="F13705" s="280"/>
      <c r="G13705" s="293"/>
    </row>
    <row r="13706" spans="3:7" x14ac:dyDescent="0.2">
      <c r="C13706" s="293"/>
      <c r="D13706" s="280"/>
      <c r="E13706" s="280"/>
      <c r="F13706" s="280"/>
      <c r="G13706" s="293"/>
    </row>
    <row r="13707" spans="3:7" x14ac:dyDescent="0.2">
      <c r="C13707" s="293"/>
      <c r="D13707" s="280"/>
      <c r="E13707" s="280"/>
      <c r="F13707" s="280"/>
      <c r="G13707" s="293"/>
    </row>
    <row r="13708" spans="3:7" x14ac:dyDescent="0.2">
      <c r="C13708" s="293"/>
      <c r="D13708" s="280"/>
      <c r="E13708" s="280"/>
      <c r="F13708" s="280"/>
      <c r="G13708" s="293"/>
    </row>
    <row r="13709" spans="3:7" x14ac:dyDescent="0.2">
      <c r="C13709" s="293"/>
      <c r="D13709" s="280"/>
      <c r="E13709" s="280"/>
      <c r="F13709" s="280"/>
      <c r="G13709" s="293"/>
    </row>
    <row r="13710" spans="3:7" x14ac:dyDescent="0.2">
      <c r="C13710" s="293"/>
      <c r="D13710" s="280"/>
      <c r="E13710" s="280"/>
      <c r="F13710" s="280"/>
      <c r="G13710" s="293"/>
    </row>
    <row r="13711" spans="3:7" x14ac:dyDescent="0.2">
      <c r="C13711" s="293"/>
      <c r="D13711" s="280"/>
      <c r="E13711" s="280"/>
      <c r="F13711" s="280"/>
      <c r="G13711" s="293"/>
    </row>
    <row r="13712" spans="3:7" x14ac:dyDescent="0.2">
      <c r="C13712" s="293"/>
      <c r="D13712" s="280"/>
      <c r="E13712" s="280"/>
      <c r="F13712" s="280"/>
      <c r="G13712" s="293"/>
    </row>
    <row r="13713" spans="3:7" x14ac:dyDescent="0.2">
      <c r="C13713" s="293"/>
      <c r="D13713" s="280"/>
      <c r="E13713" s="280"/>
      <c r="F13713" s="280"/>
      <c r="G13713" s="293"/>
    </row>
    <row r="13714" spans="3:7" x14ac:dyDescent="0.2">
      <c r="C13714" s="293"/>
      <c r="D13714" s="280"/>
      <c r="E13714" s="280"/>
      <c r="F13714" s="280"/>
      <c r="G13714" s="293"/>
    </row>
    <row r="13715" spans="3:7" x14ac:dyDescent="0.2">
      <c r="C13715" s="293"/>
      <c r="D13715" s="280"/>
      <c r="E13715" s="280"/>
      <c r="F13715" s="280"/>
      <c r="G13715" s="293"/>
    </row>
    <row r="13716" spans="3:7" x14ac:dyDescent="0.2">
      <c r="C13716" s="293"/>
      <c r="D13716" s="280"/>
      <c r="E13716" s="280"/>
      <c r="F13716" s="280"/>
      <c r="G13716" s="293"/>
    </row>
    <row r="13717" spans="3:7" x14ac:dyDescent="0.2">
      <c r="C13717" s="293"/>
      <c r="D13717" s="280"/>
      <c r="E13717" s="280"/>
      <c r="F13717" s="280"/>
      <c r="G13717" s="293"/>
    </row>
    <row r="13718" spans="3:7" x14ac:dyDescent="0.2">
      <c r="C13718" s="293"/>
      <c r="D13718" s="280"/>
      <c r="E13718" s="280"/>
      <c r="F13718" s="280"/>
      <c r="G13718" s="293"/>
    </row>
    <row r="13719" spans="3:7" x14ac:dyDescent="0.2">
      <c r="C13719" s="293"/>
      <c r="D13719" s="280"/>
      <c r="E13719" s="280"/>
      <c r="F13719" s="280"/>
      <c r="G13719" s="293"/>
    </row>
    <row r="13720" spans="3:7" x14ac:dyDescent="0.2">
      <c r="C13720" s="293"/>
      <c r="D13720" s="280"/>
      <c r="E13720" s="280"/>
      <c r="F13720" s="280"/>
      <c r="G13720" s="293"/>
    </row>
    <row r="13721" spans="3:7" x14ac:dyDescent="0.2">
      <c r="C13721" s="293"/>
      <c r="D13721" s="280"/>
      <c r="E13721" s="280"/>
      <c r="F13721" s="280"/>
      <c r="G13721" s="293"/>
    </row>
    <row r="13722" spans="3:7" x14ac:dyDescent="0.2">
      <c r="C13722" s="293"/>
      <c r="D13722" s="280"/>
      <c r="E13722" s="280"/>
      <c r="F13722" s="280"/>
      <c r="G13722" s="293"/>
    </row>
    <row r="13723" spans="3:7" x14ac:dyDescent="0.2">
      <c r="C13723" s="293"/>
      <c r="D13723" s="280"/>
      <c r="E13723" s="280"/>
      <c r="F13723" s="280"/>
      <c r="G13723" s="293"/>
    </row>
    <row r="13724" spans="3:7" x14ac:dyDescent="0.2">
      <c r="C13724" s="293"/>
      <c r="D13724" s="280"/>
      <c r="E13724" s="280"/>
      <c r="F13724" s="280"/>
      <c r="G13724" s="293"/>
    </row>
    <row r="13725" spans="3:7" x14ac:dyDescent="0.2">
      <c r="C13725" s="293"/>
      <c r="D13725" s="280"/>
      <c r="E13725" s="280"/>
      <c r="F13725" s="280"/>
      <c r="G13725" s="293"/>
    </row>
    <row r="13726" spans="3:7" x14ac:dyDescent="0.2">
      <c r="C13726" s="293"/>
      <c r="D13726" s="280"/>
      <c r="E13726" s="280"/>
      <c r="F13726" s="280"/>
      <c r="G13726" s="293"/>
    </row>
    <row r="13727" spans="3:7" x14ac:dyDescent="0.2">
      <c r="C13727" s="293"/>
      <c r="D13727" s="280"/>
      <c r="E13727" s="280"/>
      <c r="F13727" s="280"/>
      <c r="G13727" s="293"/>
    </row>
    <row r="13728" spans="3:7" x14ac:dyDescent="0.2">
      <c r="C13728" s="293"/>
      <c r="D13728" s="280"/>
      <c r="E13728" s="280"/>
      <c r="F13728" s="280"/>
      <c r="G13728" s="293"/>
    </row>
    <row r="13729" spans="3:7" x14ac:dyDescent="0.2">
      <c r="C13729" s="293"/>
      <c r="D13729" s="280"/>
      <c r="E13729" s="280"/>
      <c r="F13729" s="280"/>
      <c r="G13729" s="293"/>
    </row>
    <row r="13730" spans="3:7" x14ac:dyDescent="0.2">
      <c r="C13730" s="293"/>
      <c r="D13730" s="280"/>
      <c r="E13730" s="280"/>
      <c r="F13730" s="280"/>
      <c r="G13730" s="293"/>
    </row>
    <row r="13731" spans="3:7" x14ac:dyDescent="0.2">
      <c r="C13731" s="293"/>
      <c r="D13731" s="280"/>
      <c r="E13731" s="280"/>
      <c r="F13731" s="280"/>
      <c r="G13731" s="293"/>
    </row>
    <row r="13732" spans="3:7" x14ac:dyDescent="0.2">
      <c r="C13732" s="293"/>
      <c r="D13732" s="280"/>
      <c r="E13732" s="280"/>
      <c r="F13732" s="280"/>
      <c r="G13732" s="293"/>
    </row>
    <row r="13733" spans="3:7" x14ac:dyDescent="0.2">
      <c r="C13733" s="293"/>
      <c r="D13733" s="280"/>
      <c r="E13733" s="280"/>
      <c r="F13733" s="280"/>
      <c r="G13733" s="293"/>
    </row>
    <row r="13734" spans="3:7" x14ac:dyDescent="0.2">
      <c r="C13734" s="293"/>
      <c r="D13734" s="280"/>
      <c r="E13734" s="280"/>
      <c r="F13734" s="280"/>
      <c r="G13734" s="293"/>
    </row>
    <row r="13735" spans="3:7" x14ac:dyDescent="0.2">
      <c r="C13735" s="293"/>
      <c r="D13735" s="280"/>
      <c r="E13735" s="280"/>
      <c r="F13735" s="280"/>
      <c r="G13735" s="293"/>
    </row>
    <row r="13736" spans="3:7" x14ac:dyDescent="0.2">
      <c r="C13736" s="293"/>
      <c r="D13736" s="280"/>
      <c r="E13736" s="280"/>
      <c r="F13736" s="280"/>
      <c r="G13736" s="293"/>
    </row>
    <row r="13737" spans="3:7" x14ac:dyDescent="0.2">
      <c r="C13737" s="293"/>
      <c r="D13737" s="280"/>
      <c r="E13737" s="280"/>
      <c r="F13737" s="280"/>
      <c r="G13737" s="293"/>
    </row>
    <row r="13738" spans="3:7" x14ac:dyDescent="0.2">
      <c r="C13738" s="293"/>
      <c r="D13738" s="280"/>
      <c r="E13738" s="280"/>
      <c r="F13738" s="280"/>
      <c r="G13738" s="293"/>
    </row>
    <row r="13739" spans="3:7" x14ac:dyDescent="0.2">
      <c r="C13739" s="293"/>
      <c r="D13739" s="280"/>
      <c r="E13739" s="280"/>
      <c r="F13739" s="280"/>
      <c r="G13739" s="293"/>
    </row>
    <row r="13740" spans="3:7" x14ac:dyDescent="0.2">
      <c r="C13740" s="293"/>
      <c r="D13740" s="280"/>
      <c r="E13740" s="280"/>
      <c r="F13740" s="280"/>
      <c r="G13740" s="293"/>
    </row>
    <row r="13741" spans="3:7" x14ac:dyDescent="0.2">
      <c r="C13741" s="293"/>
      <c r="D13741" s="280"/>
      <c r="E13741" s="280"/>
      <c r="F13741" s="280"/>
      <c r="G13741" s="293"/>
    </row>
    <row r="13742" spans="3:7" x14ac:dyDescent="0.2">
      <c r="C13742" s="293"/>
      <c r="D13742" s="280"/>
      <c r="E13742" s="280"/>
      <c r="F13742" s="280"/>
      <c r="G13742" s="293"/>
    </row>
    <row r="13743" spans="3:7" x14ac:dyDescent="0.2">
      <c r="C13743" s="293"/>
      <c r="D13743" s="280"/>
      <c r="E13743" s="280"/>
      <c r="F13743" s="280"/>
      <c r="G13743" s="293"/>
    </row>
    <row r="13744" spans="3:7" x14ac:dyDescent="0.2">
      <c r="C13744" s="293"/>
      <c r="D13744" s="280"/>
      <c r="E13744" s="280"/>
      <c r="F13744" s="280"/>
      <c r="G13744" s="293"/>
    </row>
    <row r="13745" spans="3:7" x14ac:dyDescent="0.2">
      <c r="C13745" s="293"/>
      <c r="D13745" s="280"/>
      <c r="E13745" s="280"/>
      <c r="F13745" s="280"/>
      <c r="G13745" s="293"/>
    </row>
    <row r="13746" spans="3:7" x14ac:dyDescent="0.2">
      <c r="C13746" s="293"/>
      <c r="D13746" s="280"/>
      <c r="E13746" s="280"/>
      <c r="F13746" s="280"/>
      <c r="G13746" s="293"/>
    </row>
    <row r="13747" spans="3:7" x14ac:dyDescent="0.2">
      <c r="C13747" s="293"/>
      <c r="D13747" s="280"/>
      <c r="E13747" s="280"/>
      <c r="F13747" s="280"/>
      <c r="G13747" s="293"/>
    </row>
    <row r="13748" spans="3:7" x14ac:dyDescent="0.2">
      <c r="C13748" s="293"/>
      <c r="D13748" s="280"/>
      <c r="E13748" s="280"/>
      <c r="F13748" s="280"/>
      <c r="G13748" s="293"/>
    </row>
    <row r="13749" spans="3:7" x14ac:dyDescent="0.2">
      <c r="C13749" s="293"/>
      <c r="D13749" s="280"/>
      <c r="E13749" s="280"/>
      <c r="F13749" s="280"/>
      <c r="G13749" s="293"/>
    </row>
    <row r="13750" spans="3:7" x14ac:dyDescent="0.2">
      <c r="C13750" s="293"/>
      <c r="D13750" s="280"/>
      <c r="E13750" s="280"/>
      <c r="F13750" s="280"/>
      <c r="G13750" s="293"/>
    </row>
    <row r="13751" spans="3:7" x14ac:dyDescent="0.2">
      <c r="C13751" s="293"/>
      <c r="D13751" s="280"/>
      <c r="E13751" s="280"/>
      <c r="F13751" s="280"/>
      <c r="G13751" s="293"/>
    </row>
    <row r="13752" spans="3:7" x14ac:dyDescent="0.2">
      <c r="C13752" s="293"/>
      <c r="D13752" s="280"/>
      <c r="E13752" s="280"/>
      <c r="F13752" s="280"/>
      <c r="G13752" s="293"/>
    </row>
    <row r="13753" spans="3:7" x14ac:dyDescent="0.2">
      <c r="C13753" s="293"/>
      <c r="D13753" s="280"/>
      <c r="E13753" s="280"/>
      <c r="F13753" s="280"/>
      <c r="G13753" s="293"/>
    </row>
    <row r="13754" spans="3:7" x14ac:dyDescent="0.2">
      <c r="C13754" s="293"/>
      <c r="D13754" s="280"/>
      <c r="E13754" s="280"/>
      <c r="F13754" s="280"/>
      <c r="G13754" s="293"/>
    </row>
    <row r="13755" spans="3:7" x14ac:dyDescent="0.2">
      <c r="C13755" s="293"/>
      <c r="D13755" s="280"/>
      <c r="E13755" s="280"/>
      <c r="F13755" s="280"/>
      <c r="G13755" s="293"/>
    </row>
    <row r="13756" spans="3:7" x14ac:dyDescent="0.2">
      <c r="C13756" s="293"/>
      <c r="D13756" s="280"/>
      <c r="E13756" s="280"/>
      <c r="F13756" s="280"/>
      <c r="G13756" s="293"/>
    </row>
    <row r="13757" spans="3:7" x14ac:dyDescent="0.2">
      <c r="C13757" s="293"/>
      <c r="D13757" s="280"/>
      <c r="E13757" s="280"/>
      <c r="F13757" s="280"/>
      <c r="G13757" s="293"/>
    </row>
    <row r="13758" spans="3:7" x14ac:dyDescent="0.2">
      <c r="C13758" s="293"/>
      <c r="D13758" s="280"/>
      <c r="E13758" s="280"/>
      <c r="F13758" s="280"/>
      <c r="G13758" s="293"/>
    </row>
    <row r="13759" spans="3:7" x14ac:dyDescent="0.2">
      <c r="C13759" s="293"/>
      <c r="D13759" s="280"/>
      <c r="E13759" s="280"/>
      <c r="F13759" s="280"/>
      <c r="G13759" s="293"/>
    </row>
    <row r="13760" spans="3:7" x14ac:dyDescent="0.2">
      <c r="C13760" s="293"/>
      <c r="D13760" s="280"/>
      <c r="E13760" s="280"/>
      <c r="F13760" s="280"/>
      <c r="G13760" s="293"/>
    </row>
    <row r="13761" spans="3:7" x14ac:dyDescent="0.2">
      <c r="C13761" s="293"/>
      <c r="D13761" s="280"/>
      <c r="E13761" s="280"/>
      <c r="F13761" s="280"/>
      <c r="G13761" s="293"/>
    </row>
    <row r="13762" spans="3:7" x14ac:dyDescent="0.2">
      <c r="C13762" s="293"/>
      <c r="D13762" s="280"/>
      <c r="E13762" s="280"/>
      <c r="F13762" s="280"/>
      <c r="G13762" s="293"/>
    </row>
    <row r="13763" spans="3:7" x14ac:dyDescent="0.2">
      <c r="C13763" s="293"/>
      <c r="D13763" s="280"/>
      <c r="E13763" s="280"/>
      <c r="F13763" s="280"/>
      <c r="G13763" s="293"/>
    </row>
    <row r="13764" spans="3:7" x14ac:dyDescent="0.2">
      <c r="C13764" s="293"/>
      <c r="D13764" s="280"/>
      <c r="E13764" s="280"/>
      <c r="F13764" s="280"/>
      <c r="G13764" s="293"/>
    </row>
    <row r="13765" spans="3:7" x14ac:dyDescent="0.2">
      <c r="C13765" s="293"/>
      <c r="D13765" s="280"/>
      <c r="E13765" s="280"/>
      <c r="F13765" s="280"/>
      <c r="G13765" s="293"/>
    </row>
    <row r="13766" spans="3:7" x14ac:dyDescent="0.2">
      <c r="C13766" s="293"/>
      <c r="D13766" s="280"/>
      <c r="E13766" s="280"/>
      <c r="F13766" s="280"/>
      <c r="G13766" s="293"/>
    </row>
    <row r="13767" spans="3:7" x14ac:dyDescent="0.2">
      <c r="C13767" s="293"/>
      <c r="D13767" s="280"/>
      <c r="E13767" s="280"/>
      <c r="F13767" s="280"/>
      <c r="G13767" s="293"/>
    </row>
    <row r="13768" spans="3:7" x14ac:dyDescent="0.2">
      <c r="C13768" s="293"/>
      <c r="D13768" s="280"/>
      <c r="E13768" s="280"/>
      <c r="F13768" s="280"/>
      <c r="G13768" s="293"/>
    </row>
    <row r="13769" spans="3:7" x14ac:dyDescent="0.2">
      <c r="C13769" s="293"/>
      <c r="D13769" s="280"/>
      <c r="E13769" s="280"/>
      <c r="F13769" s="280"/>
      <c r="G13769" s="293"/>
    </row>
    <row r="13770" spans="3:7" x14ac:dyDescent="0.2">
      <c r="C13770" s="293"/>
      <c r="D13770" s="280"/>
      <c r="E13770" s="280"/>
      <c r="F13770" s="280"/>
      <c r="G13770" s="293"/>
    </row>
    <row r="13771" spans="3:7" x14ac:dyDescent="0.2">
      <c r="C13771" s="293"/>
      <c r="D13771" s="280"/>
      <c r="E13771" s="280"/>
      <c r="F13771" s="280"/>
      <c r="G13771" s="293"/>
    </row>
    <row r="13772" spans="3:7" x14ac:dyDescent="0.2">
      <c r="C13772" s="293"/>
      <c r="D13772" s="280"/>
      <c r="E13772" s="280"/>
      <c r="F13772" s="280"/>
      <c r="G13772" s="293"/>
    </row>
    <row r="13773" spans="3:7" x14ac:dyDescent="0.2">
      <c r="C13773" s="293"/>
      <c r="D13773" s="280"/>
      <c r="E13773" s="280"/>
      <c r="F13773" s="280"/>
      <c r="G13773" s="293"/>
    </row>
    <row r="13774" spans="3:7" x14ac:dyDescent="0.2">
      <c r="C13774" s="293"/>
      <c r="D13774" s="280"/>
      <c r="E13774" s="280"/>
      <c r="F13774" s="280"/>
      <c r="G13774" s="293"/>
    </row>
    <row r="13775" spans="3:7" x14ac:dyDescent="0.2">
      <c r="C13775" s="293"/>
      <c r="D13775" s="280"/>
      <c r="E13775" s="280"/>
      <c r="F13775" s="280"/>
      <c r="G13775" s="293"/>
    </row>
    <row r="13776" spans="3:7" x14ac:dyDescent="0.2">
      <c r="C13776" s="293"/>
      <c r="D13776" s="280"/>
      <c r="E13776" s="280"/>
      <c r="F13776" s="280"/>
      <c r="G13776" s="293"/>
    </row>
    <row r="13777" spans="3:7" x14ac:dyDescent="0.2">
      <c r="C13777" s="293"/>
      <c r="D13777" s="280"/>
      <c r="E13777" s="280"/>
      <c r="F13777" s="280"/>
      <c r="G13777" s="293"/>
    </row>
    <row r="13778" spans="3:7" x14ac:dyDescent="0.2">
      <c r="C13778" s="293"/>
      <c r="D13778" s="280"/>
      <c r="E13778" s="280"/>
      <c r="F13778" s="280"/>
      <c r="G13778" s="293"/>
    </row>
    <row r="13779" spans="3:7" x14ac:dyDescent="0.2">
      <c r="C13779" s="293"/>
      <c r="D13779" s="280"/>
      <c r="E13779" s="280"/>
      <c r="F13779" s="280"/>
      <c r="G13779" s="293"/>
    </row>
    <row r="13780" spans="3:7" x14ac:dyDescent="0.2">
      <c r="C13780" s="293"/>
      <c r="D13780" s="280"/>
      <c r="E13780" s="280"/>
      <c r="F13780" s="280"/>
      <c r="G13780" s="293"/>
    </row>
    <row r="13781" spans="3:7" x14ac:dyDescent="0.2">
      <c r="C13781" s="293"/>
      <c r="D13781" s="280"/>
      <c r="E13781" s="280"/>
      <c r="F13781" s="280"/>
      <c r="G13781" s="293"/>
    </row>
    <row r="13782" spans="3:7" x14ac:dyDescent="0.2">
      <c r="C13782" s="293"/>
      <c r="D13782" s="280"/>
      <c r="E13782" s="280"/>
      <c r="F13782" s="280"/>
      <c r="G13782" s="293"/>
    </row>
    <row r="13783" spans="3:7" x14ac:dyDescent="0.2">
      <c r="C13783" s="293"/>
      <c r="D13783" s="280"/>
      <c r="E13783" s="280"/>
      <c r="F13783" s="280"/>
      <c r="G13783" s="293"/>
    </row>
    <row r="13784" spans="3:7" x14ac:dyDescent="0.2">
      <c r="C13784" s="293"/>
      <c r="D13784" s="280"/>
      <c r="E13784" s="280"/>
      <c r="F13784" s="280"/>
      <c r="G13784" s="293"/>
    </row>
    <row r="13785" spans="3:7" x14ac:dyDescent="0.2">
      <c r="C13785" s="293"/>
      <c r="D13785" s="280"/>
      <c r="E13785" s="280"/>
      <c r="F13785" s="280"/>
      <c r="G13785" s="293"/>
    </row>
    <row r="13786" spans="3:7" x14ac:dyDescent="0.2">
      <c r="C13786" s="293"/>
      <c r="D13786" s="280"/>
      <c r="E13786" s="280"/>
      <c r="F13786" s="280"/>
      <c r="G13786" s="293"/>
    </row>
    <row r="13787" spans="3:7" x14ac:dyDescent="0.2">
      <c r="C13787" s="293"/>
      <c r="D13787" s="280"/>
      <c r="E13787" s="280"/>
      <c r="F13787" s="280"/>
      <c r="G13787" s="293"/>
    </row>
    <row r="13788" spans="3:7" x14ac:dyDescent="0.2">
      <c r="C13788" s="293"/>
      <c r="D13788" s="280"/>
      <c r="E13788" s="280"/>
      <c r="F13788" s="280"/>
      <c r="G13788" s="293"/>
    </row>
    <row r="13789" spans="3:7" x14ac:dyDescent="0.2">
      <c r="C13789" s="293"/>
      <c r="D13789" s="280"/>
      <c r="E13789" s="280"/>
      <c r="F13789" s="280"/>
      <c r="G13789" s="293"/>
    </row>
    <row r="13790" spans="3:7" x14ac:dyDescent="0.2">
      <c r="C13790" s="293"/>
      <c r="D13790" s="280"/>
      <c r="E13790" s="280"/>
      <c r="F13790" s="280"/>
      <c r="G13790" s="293"/>
    </row>
    <row r="13791" spans="3:7" x14ac:dyDescent="0.2">
      <c r="C13791" s="293"/>
      <c r="D13791" s="280"/>
      <c r="E13791" s="280"/>
      <c r="F13791" s="280"/>
      <c r="G13791" s="293"/>
    </row>
    <row r="13792" spans="3:7" x14ac:dyDescent="0.2">
      <c r="C13792" s="293"/>
      <c r="D13792" s="280"/>
      <c r="E13792" s="280"/>
      <c r="F13792" s="280"/>
      <c r="G13792" s="293"/>
    </row>
    <row r="13793" spans="3:7" x14ac:dyDescent="0.2">
      <c r="C13793" s="293"/>
      <c r="D13793" s="280"/>
      <c r="E13793" s="280"/>
      <c r="F13793" s="280"/>
      <c r="G13793" s="293"/>
    </row>
    <row r="13794" spans="3:7" x14ac:dyDescent="0.2">
      <c r="C13794" s="293"/>
      <c r="D13794" s="280"/>
      <c r="E13794" s="280"/>
      <c r="F13794" s="280"/>
      <c r="G13794" s="293"/>
    </row>
    <row r="13795" spans="3:7" x14ac:dyDescent="0.2">
      <c r="C13795" s="293"/>
      <c r="D13795" s="280"/>
      <c r="E13795" s="280"/>
      <c r="F13795" s="280"/>
      <c r="G13795" s="293"/>
    </row>
    <row r="13796" spans="3:7" x14ac:dyDescent="0.2">
      <c r="C13796" s="293"/>
      <c r="D13796" s="280"/>
      <c r="E13796" s="280"/>
      <c r="F13796" s="280"/>
      <c r="G13796" s="293"/>
    </row>
    <row r="13797" spans="3:7" x14ac:dyDescent="0.2">
      <c r="C13797" s="293"/>
      <c r="D13797" s="280"/>
      <c r="E13797" s="280"/>
      <c r="F13797" s="280"/>
      <c r="G13797" s="293"/>
    </row>
    <row r="13798" spans="3:7" x14ac:dyDescent="0.2">
      <c r="C13798" s="293"/>
      <c r="D13798" s="280"/>
      <c r="E13798" s="280"/>
      <c r="F13798" s="280"/>
      <c r="G13798" s="293"/>
    </row>
    <row r="13799" spans="3:7" x14ac:dyDescent="0.2">
      <c r="C13799" s="293"/>
      <c r="D13799" s="280"/>
      <c r="E13799" s="280"/>
      <c r="F13799" s="280"/>
      <c r="G13799" s="293"/>
    </row>
    <row r="13800" spans="3:7" x14ac:dyDescent="0.2">
      <c r="C13800" s="293"/>
      <c r="D13800" s="280"/>
      <c r="E13800" s="280"/>
      <c r="F13800" s="280"/>
      <c r="G13800" s="293"/>
    </row>
    <row r="13801" spans="3:7" x14ac:dyDescent="0.2">
      <c r="C13801" s="293"/>
      <c r="D13801" s="280"/>
      <c r="E13801" s="280"/>
      <c r="F13801" s="280"/>
      <c r="G13801" s="293"/>
    </row>
    <row r="13802" spans="3:7" x14ac:dyDescent="0.2">
      <c r="C13802" s="293"/>
      <c r="D13802" s="280"/>
      <c r="E13802" s="280"/>
      <c r="F13802" s="280"/>
      <c r="G13802" s="293"/>
    </row>
    <row r="13803" spans="3:7" x14ac:dyDescent="0.2">
      <c r="C13803" s="293"/>
      <c r="D13803" s="280"/>
      <c r="E13803" s="280"/>
      <c r="F13803" s="280"/>
      <c r="G13803" s="293"/>
    </row>
    <row r="13804" spans="3:7" x14ac:dyDescent="0.2">
      <c r="C13804" s="293"/>
      <c r="D13804" s="280"/>
      <c r="E13804" s="280"/>
      <c r="F13804" s="280"/>
      <c r="G13804" s="293"/>
    </row>
    <row r="13805" spans="3:7" x14ac:dyDescent="0.2">
      <c r="C13805" s="293"/>
      <c r="D13805" s="280"/>
      <c r="E13805" s="280"/>
      <c r="F13805" s="280"/>
      <c r="G13805" s="293"/>
    </row>
    <row r="13806" spans="3:7" x14ac:dyDescent="0.2">
      <c r="C13806" s="293"/>
      <c r="D13806" s="280"/>
      <c r="E13806" s="280"/>
      <c r="F13806" s="280"/>
      <c r="G13806" s="293"/>
    </row>
    <row r="13807" spans="3:7" x14ac:dyDescent="0.2">
      <c r="C13807" s="293"/>
      <c r="D13807" s="280"/>
      <c r="E13807" s="280"/>
      <c r="F13807" s="280"/>
      <c r="G13807" s="293"/>
    </row>
    <row r="13808" spans="3:7" x14ac:dyDescent="0.2">
      <c r="C13808" s="293"/>
      <c r="D13808" s="280"/>
      <c r="E13808" s="280"/>
      <c r="F13808" s="280"/>
      <c r="G13808" s="293"/>
    </row>
    <row r="13809" spans="3:7" x14ac:dyDescent="0.2">
      <c r="C13809" s="293"/>
      <c r="D13809" s="280"/>
      <c r="E13809" s="280"/>
      <c r="F13809" s="280"/>
      <c r="G13809" s="293"/>
    </row>
    <row r="13810" spans="3:7" x14ac:dyDescent="0.2">
      <c r="C13810" s="293"/>
      <c r="D13810" s="280"/>
      <c r="E13810" s="280"/>
      <c r="F13810" s="280"/>
      <c r="G13810" s="293"/>
    </row>
    <row r="13811" spans="3:7" x14ac:dyDescent="0.2">
      <c r="C13811" s="293"/>
      <c r="D13811" s="280"/>
      <c r="E13811" s="280"/>
      <c r="F13811" s="280"/>
      <c r="G13811" s="293"/>
    </row>
    <row r="13812" spans="3:7" x14ac:dyDescent="0.2">
      <c r="C13812" s="293"/>
      <c r="D13812" s="280"/>
      <c r="E13812" s="280"/>
      <c r="F13812" s="280"/>
      <c r="G13812" s="293"/>
    </row>
    <row r="13813" spans="3:7" x14ac:dyDescent="0.2">
      <c r="C13813" s="293"/>
      <c r="D13813" s="280"/>
      <c r="E13813" s="280"/>
      <c r="F13813" s="280"/>
      <c r="G13813" s="293"/>
    </row>
    <row r="13814" spans="3:7" x14ac:dyDescent="0.2">
      <c r="C13814" s="293"/>
      <c r="D13814" s="280"/>
      <c r="E13814" s="280"/>
      <c r="F13814" s="280"/>
      <c r="G13814" s="293"/>
    </row>
    <row r="13815" spans="3:7" x14ac:dyDescent="0.2">
      <c r="C13815" s="293"/>
      <c r="D13815" s="280"/>
      <c r="E13815" s="280"/>
      <c r="F13815" s="280"/>
      <c r="G13815" s="293"/>
    </row>
    <row r="13816" spans="3:7" x14ac:dyDescent="0.2">
      <c r="C13816" s="293"/>
      <c r="D13816" s="280"/>
      <c r="E13816" s="280"/>
      <c r="F13816" s="280"/>
      <c r="G13816" s="293"/>
    </row>
    <row r="13817" spans="3:7" x14ac:dyDescent="0.2">
      <c r="C13817" s="293"/>
      <c r="D13817" s="280"/>
      <c r="E13817" s="280"/>
      <c r="F13817" s="280"/>
      <c r="G13817" s="293"/>
    </row>
    <row r="13818" spans="3:7" x14ac:dyDescent="0.2">
      <c r="C13818" s="293"/>
      <c r="D13818" s="280"/>
      <c r="E13818" s="280"/>
      <c r="F13818" s="280"/>
      <c r="G13818" s="293"/>
    </row>
    <row r="13819" spans="3:7" x14ac:dyDescent="0.2">
      <c r="C13819" s="293"/>
      <c r="D13819" s="280"/>
      <c r="E13819" s="280"/>
      <c r="F13819" s="280"/>
      <c r="G13819" s="293"/>
    </row>
    <row r="13820" spans="3:7" x14ac:dyDescent="0.2">
      <c r="C13820" s="293"/>
      <c r="D13820" s="280"/>
      <c r="E13820" s="280"/>
      <c r="F13820" s="280"/>
      <c r="G13820" s="293"/>
    </row>
    <row r="13821" spans="3:7" x14ac:dyDescent="0.2">
      <c r="C13821" s="293"/>
      <c r="D13821" s="280"/>
      <c r="E13821" s="280"/>
      <c r="F13821" s="280"/>
      <c r="G13821" s="293"/>
    </row>
    <row r="13822" spans="3:7" x14ac:dyDescent="0.2">
      <c r="C13822" s="293"/>
      <c r="D13822" s="280"/>
      <c r="E13822" s="280"/>
      <c r="F13822" s="280"/>
      <c r="G13822" s="293"/>
    </row>
    <row r="13823" spans="3:7" x14ac:dyDescent="0.2">
      <c r="C13823" s="293"/>
      <c r="D13823" s="280"/>
      <c r="E13823" s="280"/>
      <c r="F13823" s="280"/>
      <c r="G13823" s="293"/>
    </row>
    <row r="13824" spans="3:7" x14ac:dyDescent="0.2">
      <c r="C13824" s="293"/>
      <c r="D13824" s="280"/>
      <c r="E13824" s="280"/>
      <c r="F13824" s="280"/>
      <c r="G13824" s="293"/>
    </row>
    <row r="13825" spans="3:7" x14ac:dyDescent="0.2">
      <c r="C13825" s="293"/>
      <c r="D13825" s="280"/>
      <c r="E13825" s="280"/>
      <c r="F13825" s="280"/>
      <c r="G13825" s="293"/>
    </row>
    <row r="13826" spans="3:7" x14ac:dyDescent="0.2">
      <c r="C13826" s="293"/>
      <c r="D13826" s="280"/>
      <c r="E13826" s="280"/>
      <c r="F13826" s="280"/>
      <c r="G13826" s="293"/>
    </row>
    <row r="13827" spans="3:7" x14ac:dyDescent="0.2">
      <c r="C13827" s="293"/>
      <c r="D13827" s="280"/>
      <c r="E13827" s="280"/>
      <c r="F13827" s="280"/>
      <c r="G13827" s="293"/>
    </row>
    <row r="13828" spans="3:7" x14ac:dyDescent="0.2">
      <c r="C13828" s="293"/>
      <c r="D13828" s="280"/>
      <c r="E13828" s="280"/>
      <c r="F13828" s="280"/>
      <c r="G13828" s="293"/>
    </row>
    <row r="13829" spans="3:7" x14ac:dyDescent="0.2">
      <c r="C13829" s="293"/>
      <c r="D13829" s="280"/>
      <c r="E13829" s="280"/>
      <c r="F13829" s="280"/>
      <c r="G13829" s="293"/>
    </row>
    <row r="13830" spans="3:7" x14ac:dyDescent="0.2">
      <c r="C13830" s="293"/>
      <c r="D13830" s="280"/>
      <c r="E13830" s="280"/>
      <c r="F13830" s="280"/>
      <c r="G13830" s="293"/>
    </row>
    <row r="13831" spans="3:7" x14ac:dyDescent="0.2">
      <c r="C13831" s="293"/>
      <c r="D13831" s="280"/>
      <c r="E13831" s="280"/>
      <c r="F13831" s="280"/>
      <c r="G13831" s="293"/>
    </row>
    <row r="13832" spans="3:7" x14ac:dyDescent="0.2">
      <c r="C13832" s="293"/>
      <c r="D13832" s="280"/>
      <c r="E13832" s="280"/>
      <c r="F13832" s="280"/>
      <c r="G13832" s="293"/>
    </row>
    <row r="13833" spans="3:7" x14ac:dyDescent="0.2">
      <c r="C13833" s="293"/>
      <c r="D13833" s="280"/>
      <c r="E13833" s="280"/>
      <c r="F13833" s="280"/>
      <c r="G13833" s="293"/>
    </row>
    <row r="13834" spans="3:7" x14ac:dyDescent="0.2">
      <c r="C13834" s="293"/>
      <c r="D13834" s="280"/>
      <c r="E13834" s="280"/>
      <c r="F13834" s="280"/>
      <c r="G13834" s="293"/>
    </row>
    <row r="13835" spans="3:7" x14ac:dyDescent="0.2">
      <c r="C13835" s="293"/>
      <c r="D13835" s="280"/>
      <c r="E13835" s="280"/>
      <c r="F13835" s="280"/>
      <c r="G13835" s="293"/>
    </row>
    <row r="13836" spans="3:7" x14ac:dyDescent="0.2">
      <c r="C13836" s="293"/>
      <c r="D13836" s="280"/>
      <c r="E13836" s="280"/>
      <c r="F13836" s="280"/>
      <c r="G13836" s="293"/>
    </row>
    <row r="13837" spans="3:7" x14ac:dyDescent="0.2">
      <c r="C13837" s="293"/>
      <c r="D13837" s="280"/>
      <c r="E13837" s="280"/>
      <c r="F13837" s="280"/>
      <c r="G13837" s="293"/>
    </row>
    <row r="13838" spans="3:7" x14ac:dyDescent="0.2">
      <c r="C13838" s="293"/>
      <c r="D13838" s="280"/>
      <c r="E13838" s="280"/>
      <c r="F13838" s="280"/>
      <c r="G13838" s="293"/>
    </row>
    <row r="13839" spans="3:7" x14ac:dyDescent="0.2">
      <c r="C13839" s="293"/>
      <c r="D13839" s="280"/>
      <c r="E13839" s="280"/>
      <c r="F13839" s="280"/>
      <c r="G13839" s="293"/>
    </row>
    <row r="13840" spans="3:7" x14ac:dyDescent="0.2">
      <c r="C13840" s="293"/>
      <c r="D13840" s="280"/>
      <c r="E13840" s="280"/>
      <c r="F13840" s="280"/>
      <c r="G13840" s="293"/>
    </row>
    <row r="13841" spans="3:7" x14ac:dyDescent="0.2">
      <c r="C13841" s="293"/>
      <c r="D13841" s="280"/>
      <c r="E13841" s="280"/>
      <c r="F13841" s="280"/>
      <c r="G13841" s="293"/>
    </row>
    <row r="13842" spans="3:7" x14ac:dyDescent="0.2">
      <c r="C13842" s="293"/>
      <c r="D13842" s="280"/>
      <c r="E13842" s="280"/>
      <c r="F13842" s="280"/>
      <c r="G13842" s="293"/>
    </row>
    <row r="13843" spans="3:7" x14ac:dyDescent="0.2">
      <c r="C13843" s="293"/>
      <c r="D13843" s="280"/>
      <c r="E13843" s="280"/>
      <c r="F13843" s="280"/>
      <c r="G13843" s="293"/>
    </row>
    <row r="13844" spans="3:7" x14ac:dyDescent="0.2">
      <c r="C13844" s="293"/>
      <c r="D13844" s="280"/>
      <c r="E13844" s="280"/>
      <c r="F13844" s="280"/>
      <c r="G13844" s="293"/>
    </row>
    <row r="13845" spans="3:7" x14ac:dyDescent="0.2">
      <c r="C13845" s="293"/>
      <c r="D13845" s="280"/>
      <c r="E13845" s="280"/>
      <c r="F13845" s="280"/>
      <c r="G13845" s="293"/>
    </row>
    <row r="13846" spans="3:7" x14ac:dyDescent="0.2">
      <c r="C13846" s="293"/>
      <c r="D13846" s="280"/>
      <c r="E13846" s="280"/>
      <c r="F13846" s="280"/>
      <c r="G13846" s="293"/>
    </row>
    <row r="13847" spans="3:7" x14ac:dyDescent="0.2">
      <c r="C13847" s="293"/>
      <c r="D13847" s="280"/>
      <c r="E13847" s="280"/>
      <c r="F13847" s="280"/>
      <c r="G13847" s="293"/>
    </row>
    <row r="13848" spans="3:7" x14ac:dyDescent="0.2">
      <c r="C13848" s="293"/>
      <c r="D13848" s="280"/>
      <c r="E13848" s="280"/>
      <c r="F13848" s="280"/>
      <c r="G13848" s="293"/>
    </row>
    <row r="13849" spans="3:7" x14ac:dyDescent="0.2">
      <c r="C13849" s="293"/>
      <c r="D13849" s="280"/>
      <c r="E13849" s="280"/>
      <c r="F13849" s="280"/>
      <c r="G13849" s="293"/>
    </row>
    <row r="13850" spans="3:7" x14ac:dyDescent="0.2">
      <c r="C13850" s="293"/>
      <c r="D13850" s="280"/>
      <c r="E13850" s="280"/>
      <c r="F13850" s="280"/>
      <c r="G13850" s="293"/>
    </row>
    <row r="13851" spans="3:7" x14ac:dyDescent="0.2">
      <c r="C13851" s="293"/>
      <c r="D13851" s="280"/>
      <c r="E13851" s="280"/>
      <c r="F13851" s="280"/>
      <c r="G13851" s="293"/>
    </row>
    <row r="13852" spans="3:7" x14ac:dyDescent="0.2">
      <c r="C13852" s="293"/>
      <c r="D13852" s="280"/>
      <c r="E13852" s="280"/>
      <c r="F13852" s="280"/>
      <c r="G13852" s="293"/>
    </row>
    <row r="13853" spans="3:7" x14ac:dyDescent="0.2">
      <c r="C13853" s="293"/>
      <c r="D13853" s="280"/>
      <c r="E13853" s="280"/>
      <c r="F13853" s="280"/>
      <c r="G13853" s="293"/>
    </row>
    <row r="13854" spans="3:7" x14ac:dyDescent="0.2">
      <c r="C13854" s="293"/>
      <c r="D13854" s="280"/>
      <c r="E13854" s="280"/>
      <c r="F13854" s="280"/>
      <c r="G13854" s="293"/>
    </row>
    <row r="13855" spans="3:7" x14ac:dyDescent="0.2">
      <c r="C13855" s="293"/>
      <c r="D13855" s="280"/>
      <c r="E13855" s="280"/>
      <c r="F13855" s="280"/>
      <c r="G13855" s="293"/>
    </row>
    <row r="13856" spans="3:7" x14ac:dyDescent="0.2">
      <c r="C13856" s="293"/>
      <c r="D13856" s="280"/>
      <c r="E13856" s="280"/>
      <c r="F13856" s="280"/>
      <c r="G13856" s="293"/>
    </row>
    <row r="13857" spans="3:7" x14ac:dyDescent="0.2">
      <c r="C13857" s="293"/>
      <c r="D13857" s="280"/>
      <c r="E13857" s="280"/>
      <c r="F13857" s="280"/>
      <c r="G13857" s="293"/>
    </row>
    <row r="13858" spans="3:7" x14ac:dyDescent="0.2">
      <c r="C13858" s="293"/>
      <c r="D13858" s="280"/>
      <c r="E13858" s="280"/>
      <c r="F13858" s="280"/>
      <c r="G13858" s="293"/>
    </row>
    <row r="13859" spans="3:7" x14ac:dyDescent="0.2">
      <c r="C13859" s="293"/>
      <c r="D13859" s="280"/>
      <c r="E13859" s="280"/>
      <c r="F13859" s="280"/>
      <c r="G13859" s="293"/>
    </row>
    <row r="13860" spans="3:7" x14ac:dyDescent="0.2">
      <c r="C13860" s="293"/>
      <c r="D13860" s="280"/>
      <c r="E13860" s="280"/>
      <c r="F13860" s="280"/>
      <c r="G13860" s="293"/>
    </row>
    <row r="13861" spans="3:7" x14ac:dyDescent="0.2">
      <c r="C13861" s="293"/>
      <c r="D13861" s="280"/>
      <c r="E13861" s="280"/>
      <c r="F13861" s="280"/>
      <c r="G13861" s="293"/>
    </row>
    <row r="13862" spans="3:7" x14ac:dyDescent="0.2">
      <c r="C13862" s="293"/>
      <c r="D13862" s="280"/>
      <c r="E13862" s="280"/>
      <c r="F13862" s="280"/>
      <c r="G13862" s="293"/>
    </row>
    <row r="13863" spans="3:7" x14ac:dyDescent="0.2">
      <c r="C13863" s="293"/>
      <c r="D13863" s="280"/>
      <c r="E13863" s="280"/>
      <c r="F13863" s="280"/>
      <c r="G13863" s="293"/>
    </row>
    <row r="13864" spans="3:7" x14ac:dyDescent="0.2">
      <c r="C13864" s="293"/>
      <c r="D13864" s="280"/>
      <c r="E13864" s="280"/>
      <c r="F13864" s="280"/>
      <c r="G13864" s="293"/>
    </row>
    <row r="13865" spans="3:7" x14ac:dyDescent="0.2">
      <c r="C13865" s="293"/>
      <c r="D13865" s="280"/>
      <c r="E13865" s="280"/>
      <c r="F13865" s="280"/>
      <c r="G13865" s="293"/>
    </row>
    <row r="13866" spans="3:7" x14ac:dyDescent="0.2">
      <c r="C13866" s="293"/>
      <c r="D13866" s="280"/>
      <c r="E13866" s="280"/>
      <c r="F13866" s="280"/>
      <c r="G13866" s="293"/>
    </row>
    <row r="13867" spans="3:7" x14ac:dyDescent="0.2">
      <c r="C13867" s="293"/>
      <c r="D13867" s="280"/>
      <c r="E13867" s="280"/>
      <c r="F13867" s="280"/>
      <c r="G13867" s="293"/>
    </row>
    <row r="13868" spans="3:7" x14ac:dyDescent="0.2">
      <c r="C13868" s="293"/>
      <c r="D13868" s="280"/>
      <c r="E13868" s="280"/>
      <c r="F13868" s="280"/>
      <c r="G13868" s="293"/>
    </row>
    <row r="13869" spans="3:7" x14ac:dyDescent="0.2">
      <c r="C13869" s="293"/>
      <c r="D13869" s="280"/>
      <c r="E13869" s="280"/>
      <c r="F13869" s="280"/>
      <c r="G13869" s="293"/>
    </row>
    <row r="13870" spans="3:7" x14ac:dyDescent="0.2">
      <c r="C13870" s="293"/>
      <c r="D13870" s="280"/>
      <c r="E13870" s="280"/>
      <c r="F13870" s="280"/>
      <c r="G13870" s="293"/>
    </row>
    <row r="13871" spans="3:7" x14ac:dyDescent="0.2">
      <c r="C13871" s="293"/>
      <c r="D13871" s="280"/>
      <c r="E13871" s="280"/>
      <c r="F13871" s="280"/>
      <c r="G13871" s="293"/>
    </row>
    <row r="13872" spans="3:7" x14ac:dyDescent="0.2">
      <c r="C13872" s="293"/>
      <c r="D13872" s="280"/>
      <c r="E13872" s="280"/>
      <c r="F13872" s="280"/>
      <c r="G13872" s="293"/>
    </row>
    <row r="13873" spans="3:7" x14ac:dyDescent="0.2">
      <c r="C13873" s="293"/>
      <c r="D13873" s="280"/>
      <c r="E13873" s="280"/>
      <c r="F13873" s="280"/>
      <c r="G13873" s="293"/>
    </row>
    <row r="13874" spans="3:7" x14ac:dyDescent="0.2">
      <c r="C13874" s="293"/>
      <c r="D13874" s="280"/>
      <c r="E13874" s="280"/>
      <c r="F13874" s="280"/>
      <c r="G13874" s="293"/>
    </row>
    <row r="13875" spans="3:7" x14ac:dyDescent="0.2">
      <c r="C13875" s="293"/>
      <c r="D13875" s="280"/>
      <c r="E13875" s="280"/>
      <c r="F13875" s="280"/>
      <c r="G13875" s="293"/>
    </row>
    <row r="13876" spans="3:7" x14ac:dyDescent="0.2">
      <c r="C13876" s="293"/>
      <c r="D13876" s="280"/>
      <c r="E13876" s="280"/>
      <c r="F13876" s="280"/>
      <c r="G13876" s="293"/>
    </row>
    <row r="13877" spans="3:7" x14ac:dyDescent="0.2">
      <c r="C13877" s="293"/>
      <c r="D13877" s="280"/>
      <c r="E13877" s="280"/>
      <c r="F13877" s="280"/>
      <c r="G13877" s="293"/>
    </row>
    <row r="13878" spans="3:7" x14ac:dyDescent="0.2">
      <c r="C13878" s="293"/>
      <c r="D13878" s="280"/>
      <c r="E13878" s="280"/>
      <c r="F13878" s="280"/>
      <c r="G13878" s="293"/>
    </row>
    <row r="13879" spans="3:7" x14ac:dyDescent="0.2">
      <c r="C13879" s="293"/>
      <c r="D13879" s="280"/>
      <c r="E13879" s="280"/>
      <c r="F13879" s="280"/>
      <c r="G13879" s="293"/>
    </row>
    <row r="13880" spans="3:7" x14ac:dyDescent="0.2">
      <c r="C13880" s="293"/>
      <c r="D13880" s="280"/>
      <c r="E13880" s="280"/>
      <c r="F13880" s="280"/>
      <c r="G13880" s="293"/>
    </row>
    <row r="13881" spans="3:7" x14ac:dyDescent="0.2">
      <c r="C13881" s="293"/>
      <c r="D13881" s="280"/>
      <c r="E13881" s="280"/>
      <c r="F13881" s="280"/>
      <c r="G13881" s="293"/>
    </row>
    <row r="13882" spans="3:7" x14ac:dyDescent="0.2">
      <c r="C13882" s="293"/>
      <c r="D13882" s="280"/>
      <c r="E13882" s="280"/>
      <c r="F13882" s="280"/>
      <c r="G13882" s="293"/>
    </row>
    <row r="13883" spans="3:7" x14ac:dyDescent="0.2">
      <c r="C13883" s="293"/>
      <c r="D13883" s="280"/>
      <c r="E13883" s="280"/>
      <c r="F13883" s="280"/>
      <c r="G13883" s="293"/>
    </row>
    <row r="13884" spans="3:7" x14ac:dyDescent="0.2">
      <c r="C13884" s="293"/>
      <c r="D13884" s="280"/>
      <c r="E13884" s="280"/>
      <c r="F13884" s="280"/>
      <c r="G13884" s="293"/>
    </row>
    <row r="13885" spans="3:7" x14ac:dyDescent="0.2">
      <c r="C13885" s="293"/>
      <c r="D13885" s="280"/>
      <c r="E13885" s="280"/>
      <c r="F13885" s="280"/>
      <c r="G13885" s="293"/>
    </row>
    <row r="13886" spans="3:7" x14ac:dyDescent="0.2">
      <c r="C13886" s="293"/>
      <c r="D13886" s="280"/>
      <c r="E13886" s="280"/>
      <c r="F13886" s="280"/>
      <c r="G13886" s="293"/>
    </row>
    <row r="13887" spans="3:7" x14ac:dyDescent="0.2">
      <c r="C13887" s="293"/>
      <c r="D13887" s="280"/>
      <c r="E13887" s="280"/>
      <c r="F13887" s="280"/>
      <c r="G13887" s="293"/>
    </row>
    <row r="13888" spans="3:7" x14ac:dyDescent="0.2">
      <c r="C13888" s="293"/>
      <c r="D13888" s="280"/>
      <c r="E13888" s="280"/>
      <c r="F13888" s="280"/>
      <c r="G13888" s="293"/>
    </row>
    <row r="13889" spans="3:7" x14ac:dyDescent="0.2">
      <c r="C13889" s="293"/>
      <c r="D13889" s="280"/>
      <c r="E13889" s="280"/>
      <c r="F13889" s="280"/>
      <c r="G13889" s="293"/>
    </row>
    <row r="13890" spans="3:7" x14ac:dyDescent="0.2">
      <c r="C13890" s="293"/>
      <c r="D13890" s="280"/>
      <c r="E13890" s="280"/>
      <c r="F13890" s="280"/>
      <c r="G13890" s="293"/>
    </row>
    <row r="13891" spans="3:7" x14ac:dyDescent="0.2">
      <c r="C13891" s="293"/>
      <c r="D13891" s="280"/>
      <c r="E13891" s="280"/>
      <c r="F13891" s="280"/>
      <c r="G13891" s="293"/>
    </row>
    <row r="13892" spans="3:7" x14ac:dyDescent="0.2">
      <c r="C13892" s="293"/>
      <c r="D13892" s="280"/>
      <c r="E13892" s="280"/>
      <c r="F13892" s="280"/>
      <c r="G13892" s="293"/>
    </row>
    <row r="13893" spans="3:7" x14ac:dyDescent="0.2">
      <c r="C13893" s="293"/>
      <c r="D13893" s="280"/>
      <c r="E13893" s="280"/>
      <c r="F13893" s="280"/>
      <c r="G13893" s="293"/>
    </row>
    <row r="13894" spans="3:7" x14ac:dyDescent="0.2">
      <c r="C13894" s="293"/>
      <c r="D13894" s="280"/>
      <c r="E13894" s="280"/>
      <c r="F13894" s="280"/>
      <c r="G13894" s="293"/>
    </row>
    <row r="13895" spans="3:7" x14ac:dyDescent="0.2">
      <c r="C13895" s="293"/>
      <c r="D13895" s="280"/>
      <c r="E13895" s="280"/>
      <c r="F13895" s="280"/>
      <c r="G13895" s="293"/>
    </row>
    <row r="13896" spans="3:7" x14ac:dyDescent="0.2">
      <c r="C13896" s="293"/>
      <c r="D13896" s="280"/>
      <c r="E13896" s="280"/>
      <c r="F13896" s="280"/>
      <c r="G13896" s="293"/>
    </row>
    <row r="13897" spans="3:7" x14ac:dyDescent="0.2">
      <c r="C13897" s="293"/>
      <c r="D13897" s="280"/>
      <c r="E13897" s="280"/>
      <c r="F13897" s="280"/>
      <c r="G13897" s="293"/>
    </row>
    <row r="13898" spans="3:7" x14ac:dyDescent="0.2">
      <c r="C13898" s="293"/>
      <c r="D13898" s="280"/>
      <c r="E13898" s="280"/>
      <c r="F13898" s="280"/>
      <c r="G13898" s="293"/>
    </row>
    <row r="13899" spans="3:7" x14ac:dyDescent="0.2">
      <c r="C13899" s="293"/>
      <c r="D13899" s="280"/>
      <c r="E13899" s="280"/>
      <c r="F13899" s="280"/>
      <c r="G13899" s="293"/>
    </row>
    <row r="13900" spans="3:7" x14ac:dyDescent="0.2">
      <c r="C13900" s="293"/>
      <c r="D13900" s="280"/>
      <c r="E13900" s="280"/>
      <c r="F13900" s="280"/>
      <c r="G13900" s="293"/>
    </row>
    <row r="13901" spans="3:7" x14ac:dyDescent="0.2">
      <c r="C13901" s="293"/>
      <c r="D13901" s="280"/>
      <c r="E13901" s="280"/>
      <c r="F13901" s="280"/>
      <c r="G13901" s="293"/>
    </row>
    <row r="13902" spans="3:7" x14ac:dyDescent="0.2">
      <c r="C13902" s="293"/>
      <c r="D13902" s="280"/>
      <c r="E13902" s="280"/>
      <c r="F13902" s="280"/>
      <c r="G13902" s="293"/>
    </row>
    <row r="13903" spans="3:7" x14ac:dyDescent="0.2">
      <c r="C13903" s="293"/>
      <c r="D13903" s="280"/>
      <c r="E13903" s="280"/>
      <c r="F13903" s="280"/>
      <c r="G13903" s="293"/>
    </row>
    <row r="13904" spans="3:7" x14ac:dyDescent="0.2">
      <c r="C13904" s="293"/>
      <c r="D13904" s="280"/>
      <c r="E13904" s="280"/>
      <c r="F13904" s="280"/>
      <c r="G13904" s="293"/>
    </row>
    <row r="13905" spans="3:7" x14ac:dyDescent="0.2">
      <c r="C13905" s="293"/>
      <c r="D13905" s="280"/>
      <c r="E13905" s="280"/>
      <c r="F13905" s="280"/>
      <c r="G13905" s="293"/>
    </row>
    <row r="13906" spans="3:7" x14ac:dyDescent="0.2">
      <c r="C13906" s="293"/>
      <c r="D13906" s="280"/>
      <c r="E13906" s="280"/>
      <c r="F13906" s="280"/>
      <c r="G13906" s="293"/>
    </row>
    <row r="13907" spans="3:7" x14ac:dyDescent="0.2">
      <c r="C13907" s="293"/>
      <c r="D13907" s="280"/>
      <c r="E13907" s="280"/>
      <c r="F13907" s="280"/>
      <c r="G13907" s="293"/>
    </row>
    <row r="13908" spans="3:7" x14ac:dyDescent="0.2">
      <c r="C13908" s="293"/>
      <c r="D13908" s="280"/>
      <c r="E13908" s="280"/>
      <c r="F13908" s="280"/>
      <c r="G13908" s="293"/>
    </row>
    <row r="13909" spans="3:7" x14ac:dyDescent="0.2">
      <c r="C13909" s="293"/>
      <c r="D13909" s="280"/>
      <c r="E13909" s="280"/>
      <c r="F13909" s="280"/>
      <c r="G13909" s="293"/>
    </row>
    <row r="13910" spans="3:7" x14ac:dyDescent="0.2">
      <c r="C13910" s="293"/>
      <c r="D13910" s="280"/>
      <c r="E13910" s="280"/>
      <c r="F13910" s="280"/>
      <c r="G13910" s="293"/>
    </row>
    <row r="13911" spans="3:7" x14ac:dyDescent="0.2">
      <c r="C13911" s="293"/>
      <c r="D13911" s="280"/>
      <c r="E13911" s="280"/>
      <c r="F13911" s="280"/>
      <c r="G13911" s="293"/>
    </row>
    <row r="13912" spans="3:7" x14ac:dyDescent="0.2">
      <c r="C13912" s="293"/>
      <c r="D13912" s="280"/>
      <c r="E13912" s="280"/>
      <c r="F13912" s="280"/>
      <c r="G13912" s="293"/>
    </row>
    <row r="13913" spans="3:7" x14ac:dyDescent="0.2">
      <c r="C13913" s="293"/>
      <c r="D13913" s="280"/>
      <c r="E13913" s="280"/>
      <c r="F13913" s="280"/>
      <c r="G13913" s="293"/>
    </row>
    <row r="13914" spans="3:7" x14ac:dyDescent="0.2">
      <c r="C13914" s="293"/>
      <c r="D13914" s="280"/>
      <c r="E13914" s="280"/>
      <c r="F13914" s="280"/>
      <c r="G13914" s="293"/>
    </row>
    <row r="13915" spans="3:7" x14ac:dyDescent="0.2">
      <c r="C13915" s="293"/>
      <c r="D13915" s="280"/>
      <c r="E13915" s="280"/>
      <c r="F13915" s="280"/>
      <c r="G13915" s="293"/>
    </row>
    <row r="13916" spans="3:7" x14ac:dyDescent="0.2">
      <c r="C13916" s="293"/>
      <c r="D13916" s="280"/>
      <c r="E13916" s="280"/>
      <c r="F13916" s="280"/>
      <c r="G13916" s="293"/>
    </row>
    <row r="13917" spans="3:7" x14ac:dyDescent="0.2">
      <c r="C13917" s="293"/>
      <c r="D13917" s="280"/>
      <c r="E13917" s="280"/>
      <c r="F13917" s="280"/>
      <c r="G13917" s="293"/>
    </row>
    <row r="13918" spans="3:7" x14ac:dyDescent="0.2">
      <c r="C13918" s="293"/>
      <c r="D13918" s="280"/>
      <c r="E13918" s="280"/>
      <c r="F13918" s="280"/>
      <c r="G13918" s="293"/>
    </row>
    <row r="13919" spans="3:7" x14ac:dyDescent="0.2">
      <c r="C13919" s="293"/>
      <c r="D13919" s="280"/>
      <c r="E13919" s="280"/>
      <c r="F13919" s="280"/>
      <c r="G13919" s="293"/>
    </row>
    <row r="13920" spans="3:7" x14ac:dyDescent="0.2">
      <c r="C13920" s="293"/>
      <c r="D13920" s="280"/>
      <c r="E13920" s="280"/>
      <c r="F13920" s="280"/>
      <c r="G13920" s="293"/>
    </row>
    <row r="13921" spans="3:7" x14ac:dyDescent="0.2">
      <c r="C13921" s="293"/>
      <c r="D13921" s="280"/>
      <c r="E13921" s="280"/>
      <c r="F13921" s="280"/>
      <c r="G13921" s="293"/>
    </row>
    <row r="13922" spans="3:7" x14ac:dyDescent="0.2">
      <c r="C13922" s="293"/>
      <c r="D13922" s="280"/>
      <c r="E13922" s="280"/>
      <c r="F13922" s="280"/>
      <c r="G13922" s="293"/>
    </row>
    <row r="13923" spans="3:7" x14ac:dyDescent="0.2">
      <c r="C13923" s="293"/>
      <c r="D13923" s="280"/>
      <c r="E13923" s="280"/>
      <c r="F13923" s="280"/>
      <c r="G13923" s="293"/>
    </row>
    <row r="13924" spans="3:7" x14ac:dyDescent="0.2">
      <c r="C13924" s="293"/>
      <c r="D13924" s="280"/>
      <c r="E13924" s="280"/>
      <c r="F13924" s="280"/>
      <c r="G13924" s="293"/>
    </row>
    <row r="13925" spans="3:7" x14ac:dyDescent="0.2">
      <c r="C13925" s="293"/>
      <c r="D13925" s="280"/>
      <c r="E13925" s="280"/>
      <c r="F13925" s="280"/>
      <c r="G13925" s="293"/>
    </row>
    <row r="13926" spans="3:7" x14ac:dyDescent="0.2">
      <c r="C13926" s="293"/>
      <c r="D13926" s="280"/>
      <c r="E13926" s="280"/>
      <c r="F13926" s="280"/>
      <c r="G13926" s="293"/>
    </row>
    <row r="13927" spans="3:7" x14ac:dyDescent="0.2">
      <c r="C13927" s="293"/>
      <c r="D13927" s="280"/>
      <c r="E13927" s="280"/>
      <c r="F13927" s="280"/>
      <c r="G13927" s="293"/>
    </row>
    <row r="13928" spans="3:7" x14ac:dyDescent="0.2">
      <c r="C13928" s="293"/>
      <c r="D13928" s="280"/>
      <c r="E13928" s="280"/>
      <c r="F13928" s="280"/>
      <c r="G13928" s="293"/>
    </row>
    <row r="13929" spans="3:7" x14ac:dyDescent="0.2">
      <c r="C13929" s="293"/>
      <c r="D13929" s="280"/>
      <c r="E13929" s="280"/>
      <c r="F13929" s="280"/>
      <c r="G13929" s="293"/>
    </row>
    <row r="13930" spans="3:7" x14ac:dyDescent="0.2">
      <c r="C13930" s="293"/>
      <c r="D13930" s="280"/>
      <c r="E13930" s="280"/>
      <c r="F13930" s="280"/>
      <c r="G13930" s="293"/>
    </row>
    <row r="13931" spans="3:7" x14ac:dyDescent="0.2">
      <c r="C13931" s="293"/>
      <c r="D13931" s="280"/>
      <c r="E13931" s="280"/>
      <c r="F13931" s="280"/>
      <c r="G13931" s="293"/>
    </row>
    <row r="13932" spans="3:7" x14ac:dyDescent="0.2">
      <c r="C13932" s="293"/>
      <c r="D13932" s="280"/>
      <c r="E13932" s="280"/>
      <c r="F13932" s="280"/>
      <c r="G13932" s="293"/>
    </row>
    <row r="13933" spans="3:7" x14ac:dyDescent="0.2">
      <c r="C13933" s="293"/>
      <c r="D13933" s="280"/>
      <c r="E13933" s="280"/>
      <c r="F13933" s="280"/>
      <c r="G13933" s="293"/>
    </row>
    <row r="13934" spans="3:7" x14ac:dyDescent="0.2">
      <c r="C13934" s="293"/>
      <c r="D13934" s="280"/>
      <c r="E13934" s="280"/>
      <c r="F13934" s="280"/>
      <c r="G13934" s="293"/>
    </row>
    <row r="13935" spans="3:7" x14ac:dyDescent="0.2">
      <c r="C13935" s="293"/>
      <c r="D13935" s="280"/>
      <c r="E13935" s="280"/>
      <c r="F13935" s="280"/>
      <c r="G13935" s="293"/>
    </row>
    <row r="13936" spans="3:7" x14ac:dyDescent="0.2">
      <c r="C13936" s="293"/>
      <c r="D13936" s="280"/>
      <c r="E13936" s="280"/>
      <c r="F13936" s="280"/>
      <c r="G13936" s="293"/>
    </row>
    <row r="13937" spans="3:7" x14ac:dyDescent="0.2">
      <c r="C13937" s="293"/>
      <c r="D13937" s="280"/>
      <c r="E13937" s="280"/>
      <c r="F13937" s="280"/>
      <c r="G13937" s="293"/>
    </row>
    <row r="13938" spans="3:7" x14ac:dyDescent="0.2">
      <c r="C13938" s="293"/>
      <c r="D13938" s="280"/>
      <c r="E13938" s="280"/>
      <c r="F13938" s="280"/>
      <c r="G13938" s="293"/>
    </row>
    <row r="13939" spans="3:7" x14ac:dyDescent="0.2">
      <c r="C13939" s="293"/>
      <c r="D13939" s="280"/>
      <c r="E13939" s="280"/>
      <c r="F13939" s="280"/>
      <c r="G13939" s="293"/>
    </row>
    <row r="13940" spans="3:7" x14ac:dyDescent="0.2">
      <c r="C13940" s="293"/>
      <c r="D13940" s="280"/>
      <c r="E13940" s="280"/>
      <c r="F13940" s="280"/>
      <c r="G13940" s="293"/>
    </row>
    <row r="13941" spans="3:7" x14ac:dyDescent="0.2">
      <c r="C13941" s="293"/>
      <c r="D13941" s="280"/>
      <c r="E13941" s="280"/>
      <c r="F13941" s="280"/>
      <c r="G13941" s="293"/>
    </row>
    <row r="13942" spans="3:7" x14ac:dyDescent="0.2">
      <c r="C13942" s="293"/>
      <c r="D13942" s="280"/>
      <c r="E13942" s="280"/>
      <c r="F13942" s="280"/>
      <c r="G13942" s="293"/>
    </row>
    <row r="13943" spans="3:7" x14ac:dyDescent="0.2">
      <c r="C13943" s="293"/>
      <c r="D13943" s="280"/>
      <c r="E13943" s="280"/>
      <c r="F13943" s="280"/>
      <c r="G13943" s="293"/>
    </row>
    <row r="13944" spans="3:7" x14ac:dyDescent="0.2">
      <c r="C13944" s="293"/>
      <c r="D13944" s="280"/>
      <c r="E13944" s="280"/>
      <c r="F13944" s="280"/>
      <c r="G13944" s="293"/>
    </row>
    <row r="13945" spans="3:7" x14ac:dyDescent="0.2">
      <c r="C13945" s="293"/>
      <c r="D13945" s="280"/>
      <c r="E13945" s="280"/>
      <c r="F13945" s="280"/>
      <c r="G13945" s="293"/>
    </row>
    <row r="13946" spans="3:7" x14ac:dyDescent="0.2">
      <c r="C13946" s="293"/>
      <c r="D13946" s="280"/>
      <c r="E13946" s="280"/>
      <c r="F13946" s="280"/>
      <c r="G13946" s="293"/>
    </row>
    <row r="13947" spans="3:7" x14ac:dyDescent="0.2">
      <c r="C13947" s="293"/>
      <c r="D13947" s="280"/>
      <c r="E13947" s="280"/>
      <c r="F13947" s="280"/>
      <c r="G13947" s="293"/>
    </row>
    <row r="13948" spans="3:7" x14ac:dyDescent="0.2">
      <c r="C13948" s="293"/>
      <c r="D13948" s="280"/>
      <c r="E13948" s="280"/>
      <c r="F13948" s="280"/>
      <c r="G13948" s="293"/>
    </row>
    <row r="13949" spans="3:7" x14ac:dyDescent="0.2">
      <c r="C13949" s="293"/>
      <c r="D13949" s="280"/>
      <c r="E13949" s="280"/>
      <c r="F13949" s="280"/>
      <c r="G13949" s="293"/>
    </row>
    <row r="13950" spans="3:7" x14ac:dyDescent="0.2">
      <c r="C13950" s="293"/>
      <c r="D13950" s="280"/>
      <c r="E13950" s="280"/>
      <c r="F13950" s="280"/>
      <c r="G13950" s="293"/>
    </row>
    <row r="13951" spans="3:7" x14ac:dyDescent="0.2">
      <c r="C13951" s="293"/>
      <c r="D13951" s="280"/>
      <c r="E13951" s="280"/>
      <c r="F13951" s="280"/>
      <c r="G13951" s="293"/>
    </row>
    <row r="13952" spans="3:7" x14ac:dyDescent="0.2">
      <c r="C13952" s="293"/>
      <c r="D13952" s="280"/>
      <c r="E13952" s="280"/>
      <c r="F13952" s="280"/>
      <c r="G13952" s="293"/>
    </row>
    <row r="13953" spans="3:7" x14ac:dyDescent="0.2">
      <c r="C13953" s="293"/>
      <c r="D13953" s="280"/>
      <c r="E13953" s="280"/>
      <c r="F13953" s="280"/>
      <c r="G13953" s="293"/>
    </row>
    <row r="13954" spans="3:7" x14ac:dyDescent="0.2">
      <c r="C13954" s="293"/>
      <c r="D13954" s="280"/>
      <c r="E13954" s="280"/>
      <c r="F13954" s="280"/>
      <c r="G13954" s="293"/>
    </row>
    <row r="13955" spans="3:7" x14ac:dyDescent="0.2">
      <c r="C13955" s="293"/>
      <c r="D13955" s="280"/>
      <c r="E13955" s="280"/>
      <c r="F13955" s="280"/>
      <c r="G13955" s="293"/>
    </row>
    <row r="13956" spans="3:7" x14ac:dyDescent="0.2">
      <c r="C13956" s="293"/>
      <c r="D13956" s="280"/>
      <c r="E13956" s="280"/>
      <c r="F13956" s="280"/>
      <c r="G13956" s="293"/>
    </row>
    <row r="13957" spans="3:7" x14ac:dyDescent="0.2">
      <c r="C13957" s="293"/>
      <c r="D13957" s="280"/>
      <c r="E13957" s="280"/>
      <c r="F13957" s="280"/>
      <c r="G13957" s="293"/>
    </row>
    <row r="13958" spans="3:7" x14ac:dyDescent="0.2">
      <c r="C13958" s="293"/>
      <c r="D13958" s="280"/>
      <c r="E13958" s="280"/>
      <c r="F13958" s="280"/>
      <c r="G13958" s="293"/>
    </row>
    <row r="13959" spans="3:7" x14ac:dyDescent="0.2">
      <c r="C13959" s="293"/>
      <c r="D13959" s="280"/>
      <c r="E13959" s="280"/>
      <c r="F13959" s="280"/>
      <c r="G13959" s="293"/>
    </row>
    <row r="13960" spans="3:7" x14ac:dyDescent="0.2">
      <c r="C13960" s="293"/>
      <c r="D13960" s="280"/>
      <c r="E13960" s="280"/>
      <c r="F13960" s="280"/>
      <c r="G13960" s="293"/>
    </row>
    <row r="13961" spans="3:7" x14ac:dyDescent="0.2">
      <c r="C13961" s="293"/>
      <c r="D13961" s="280"/>
      <c r="E13961" s="280"/>
      <c r="F13961" s="280"/>
      <c r="G13961" s="293"/>
    </row>
    <row r="13962" spans="3:7" x14ac:dyDescent="0.2">
      <c r="C13962" s="293"/>
      <c r="D13962" s="280"/>
      <c r="E13962" s="280"/>
      <c r="F13962" s="280"/>
      <c r="G13962" s="293"/>
    </row>
    <row r="13963" spans="3:7" x14ac:dyDescent="0.2">
      <c r="C13963" s="293"/>
      <c r="D13963" s="280"/>
      <c r="E13963" s="280"/>
      <c r="F13963" s="280"/>
      <c r="G13963" s="293"/>
    </row>
    <row r="13964" spans="3:7" x14ac:dyDescent="0.2">
      <c r="C13964" s="293"/>
      <c r="D13964" s="280"/>
      <c r="E13964" s="280"/>
      <c r="F13964" s="280"/>
      <c r="G13964" s="293"/>
    </row>
    <row r="13965" spans="3:7" x14ac:dyDescent="0.2">
      <c r="C13965" s="293"/>
      <c r="D13965" s="280"/>
      <c r="E13965" s="280"/>
      <c r="F13965" s="280"/>
      <c r="G13965" s="293"/>
    </row>
    <row r="13966" spans="3:7" x14ac:dyDescent="0.2">
      <c r="C13966" s="293"/>
      <c r="D13966" s="280"/>
      <c r="E13966" s="280"/>
      <c r="F13966" s="280"/>
      <c r="G13966" s="293"/>
    </row>
    <row r="13967" spans="3:7" x14ac:dyDescent="0.2">
      <c r="C13967" s="293"/>
      <c r="D13967" s="280"/>
      <c r="E13967" s="280"/>
      <c r="F13967" s="280"/>
      <c r="G13967" s="293"/>
    </row>
    <row r="13968" spans="3:7" x14ac:dyDescent="0.2">
      <c r="C13968" s="293"/>
      <c r="D13968" s="280"/>
      <c r="E13968" s="280"/>
      <c r="F13968" s="280"/>
      <c r="G13968" s="293"/>
    </row>
    <row r="13969" spans="3:7" x14ac:dyDescent="0.2">
      <c r="C13969" s="293"/>
      <c r="D13969" s="280"/>
      <c r="E13969" s="280"/>
      <c r="F13969" s="280"/>
      <c r="G13969" s="293"/>
    </row>
    <row r="13970" spans="3:7" x14ac:dyDescent="0.2">
      <c r="C13970" s="293"/>
      <c r="D13970" s="280"/>
      <c r="E13970" s="280"/>
      <c r="F13970" s="280"/>
      <c r="G13970" s="293"/>
    </row>
    <row r="13971" spans="3:7" x14ac:dyDescent="0.2">
      <c r="C13971" s="293"/>
      <c r="D13971" s="280"/>
      <c r="E13971" s="280"/>
      <c r="F13971" s="280"/>
      <c r="G13971" s="293"/>
    </row>
    <row r="13972" spans="3:7" x14ac:dyDescent="0.2">
      <c r="C13972" s="293"/>
      <c r="D13972" s="280"/>
      <c r="E13972" s="280"/>
      <c r="F13972" s="280"/>
      <c r="G13972" s="293"/>
    </row>
    <row r="13973" spans="3:7" x14ac:dyDescent="0.2">
      <c r="C13973" s="293"/>
      <c r="D13973" s="280"/>
      <c r="E13973" s="280"/>
      <c r="F13973" s="280"/>
      <c r="G13973" s="293"/>
    </row>
    <row r="13974" spans="3:7" x14ac:dyDescent="0.2">
      <c r="C13974" s="293"/>
      <c r="D13974" s="280"/>
      <c r="E13974" s="280"/>
      <c r="F13974" s="280"/>
      <c r="G13974" s="293"/>
    </row>
    <row r="13975" spans="3:7" x14ac:dyDescent="0.2">
      <c r="C13975" s="293"/>
      <c r="D13975" s="280"/>
      <c r="E13975" s="280"/>
      <c r="F13975" s="280"/>
      <c r="G13975" s="293"/>
    </row>
    <row r="13976" spans="3:7" x14ac:dyDescent="0.2">
      <c r="C13976" s="293"/>
      <c r="D13976" s="280"/>
      <c r="E13976" s="280"/>
      <c r="F13976" s="280"/>
      <c r="G13976" s="293"/>
    </row>
    <row r="13977" spans="3:7" x14ac:dyDescent="0.2">
      <c r="C13977" s="293"/>
      <c r="D13977" s="280"/>
      <c r="E13977" s="280"/>
      <c r="F13977" s="280"/>
      <c r="G13977" s="293"/>
    </row>
    <row r="13978" spans="3:7" x14ac:dyDescent="0.2">
      <c r="C13978" s="293"/>
      <c r="D13978" s="280"/>
      <c r="E13978" s="280"/>
      <c r="F13978" s="280"/>
      <c r="G13978" s="293"/>
    </row>
    <row r="13979" spans="3:7" x14ac:dyDescent="0.2">
      <c r="C13979" s="293"/>
      <c r="D13979" s="280"/>
      <c r="E13979" s="280"/>
      <c r="F13979" s="280"/>
      <c r="G13979" s="293"/>
    </row>
    <row r="13980" spans="3:7" x14ac:dyDescent="0.2">
      <c r="C13980" s="293"/>
      <c r="D13980" s="280"/>
      <c r="E13980" s="280"/>
      <c r="F13980" s="280"/>
      <c r="G13980" s="293"/>
    </row>
    <row r="13981" spans="3:7" x14ac:dyDescent="0.2">
      <c r="C13981" s="293"/>
      <c r="D13981" s="280"/>
      <c r="E13981" s="280"/>
      <c r="F13981" s="280"/>
      <c r="G13981" s="293"/>
    </row>
    <row r="13982" spans="3:7" x14ac:dyDescent="0.2">
      <c r="C13982" s="293"/>
      <c r="D13982" s="280"/>
      <c r="E13982" s="280"/>
      <c r="F13982" s="280"/>
      <c r="G13982" s="293"/>
    </row>
    <row r="13983" spans="3:7" x14ac:dyDescent="0.2">
      <c r="C13983" s="293"/>
      <c r="D13983" s="280"/>
      <c r="E13983" s="280"/>
      <c r="F13983" s="280"/>
      <c r="G13983" s="293"/>
    </row>
    <row r="13984" spans="3:7" x14ac:dyDescent="0.2">
      <c r="C13984" s="293"/>
      <c r="D13984" s="280"/>
      <c r="E13984" s="280"/>
      <c r="F13984" s="280"/>
      <c r="G13984" s="293"/>
    </row>
    <row r="13985" spans="3:7" x14ac:dyDescent="0.2">
      <c r="C13985" s="293"/>
      <c r="D13985" s="280"/>
      <c r="E13985" s="280"/>
      <c r="F13985" s="280"/>
      <c r="G13985" s="293"/>
    </row>
    <row r="13986" spans="3:7" x14ac:dyDescent="0.2">
      <c r="C13986" s="293"/>
      <c r="D13986" s="280"/>
      <c r="E13986" s="280"/>
      <c r="F13986" s="280"/>
      <c r="G13986" s="293"/>
    </row>
    <row r="13987" spans="3:7" x14ac:dyDescent="0.2">
      <c r="C13987" s="293"/>
      <c r="D13987" s="280"/>
      <c r="E13987" s="280"/>
      <c r="F13987" s="280"/>
      <c r="G13987" s="293"/>
    </row>
    <row r="13988" spans="3:7" x14ac:dyDescent="0.2">
      <c r="C13988" s="293"/>
      <c r="D13988" s="280"/>
      <c r="E13988" s="280"/>
      <c r="F13988" s="280"/>
      <c r="G13988" s="293"/>
    </row>
    <row r="13989" spans="3:7" x14ac:dyDescent="0.2">
      <c r="C13989" s="293"/>
      <c r="D13989" s="280"/>
      <c r="E13989" s="280"/>
      <c r="F13989" s="280"/>
      <c r="G13989" s="293"/>
    </row>
    <row r="13990" spans="3:7" x14ac:dyDescent="0.2">
      <c r="C13990" s="293"/>
      <c r="D13990" s="280"/>
      <c r="E13990" s="280"/>
      <c r="F13990" s="280"/>
      <c r="G13990" s="293"/>
    </row>
    <row r="13991" spans="3:7" x14ac:dyDescent="0.2">
      <c r="C13991" s="293"/>
      <c r="D13991" s="280"/>
      <c r="E13991" s="280"/>
      <c r="F13991" s="280"/>
      <c r="G13991" s="293"/>
    </row>
    <row r="13992" spans="3:7" x14ac:dyDescent="0.2">
      <c r="C13992" s="293"/>
      <c r="D13992" s="280"/>
      <c r="E13992" s="280"/>
      <c r="F13992" s="280"/>
      <c r="G13992" s="293"/>
    </row>
    <row r="13993" spans="3:7" x14ac:dyDescent="0.2">
      <c r="C13993" s="293"/>
      <c r="D13993" s="280"/>
      <c r="E13993" s="280"/>
      <c r="F13993" s="280"/>
      <c r="G13993" s="293"/>
    </row>
    <row r="13994" spans="3:7" x14ac:dyDescent="0.2">
      <c r="C13994" s="293"/>
      <c r="D13994" s="280"/>
      <c r="E13994" s="280"/>
      <c r="F13994" s="280"/>
      <c r="G13994" s="293"/>
    </row>
    <row r="13995" spans="3:7" x14ac:dyDescent="0.2">
      <c r="C13995" s="293"/>
      <c r="D13995" s="280"/>
      <c r="E13995" s="280"/>
      <c r="F13995" s="280"/>
      <c r="G13995" s="293"/>
    </row>
    <row r="13996" spans="3:7" x14ac:dyDescent="0.2">
      <c r="C13996" s="293"/>
      <c r="D13996" s="280"/>
      <c r="E13996" s="280"/>
      <c r="F13996" s="280"/>
      <c r="G13996" s="293"/>
    </row>
    <row r="13997" spans="3:7" x14ac:dyDescent="0.2">
      <c r="C13997" s="293"/>
      <c r="D13997" s="280"/>
      <c r="E13997" s="280"/>
      <c r="F13997" s="280"/>
      <c r="G13997" s="293"/>
    </row>
    <row r="13998" spans="3:7" x14ac:dyDescent="0.2">
      <c r="C13998" s="293"/>
      <c r="D13998" s="280"/>
      <c r="E13998" s="280"/>
      <c r="F13998" s="280"/>
      <c r="G13998" s="293"/>
    </row>
    <row r="13999" spans="3:7" x14ac:dyDescent="0.2">
      <c r="C13999" s="293"/>
      <c r="D13999" s="280"/>
      <c r="E13999" s="280"/>
      <c r="F13999" s="280"/>
      <c r="G13999" s="293"/>
    </row>
    <row r="14000" spans="3:7" x14ac:dyDescent="0.2">
      <c r="C14000" s="293"/>
      <c r="D14000" s="280"/>
      <c r="E14000" s="280"/>
      <c r="F14000" s="280"/>
      <c r="G14000" s="293"/>
    </row>
    <row r="14001" spans="3:7" x14ac:dyDescent="0.2">
      <c r="C14001" s="293"/>
      <c r="D14001" s="280"/>
      <c r="E14001" s="280"/>
      <c r="F14001" s="280"/>
      <c r="G14001" s="293"/>
    </row>
    <row r="14002" spans="3:7" x14ac:dyDescent="0.2">
      <c r="C14002" s="293"/>
      <c r="D14002" s="280"/>
      <c r="E14002" s="280"/>
      <c r="F14002" s="280"/>
      <c r="G14002" s="293"/>
    </row>
    <row r="14003" spans="3:7" x14ac:dyDescent="0.2">
      <c r="C14003" s="293"/>
      <c r="D14003" s="280"/>
      <c r="E14003" s="280"/>
      <c r="F14003" s="280"/>
      <c r="G14003" s="293"/>
    </row>
    <row r="14004" spans="3:7" x14ac:dyDescent="0.2">
      <c r="C14004" s="293"/>
      <c r="D14004" s="280"/>
      <c r="E14004" s="280"/>
      <c r="F14004" s="280"/>
      <c r="G14004" s="293"/>
    </row>
    <row r="14005" spans="3:7" x14ac:dyDescent="0.2">
      <c r="C14005" s="293"/>
      <c r="D14005" s="280"/>
      <c r="E14005" s="280"/>
      <c r="F14005" s="280"/>
      <c r="G14005" s="293"/>
    </row>
    <row r="14006" spans="3:7" x14ac:dyDescent="0.2">
      <c r="C14006" s="293"/>
      <c r="D14006" s="280"/>
      <c r="E14006" s="280"/>
      <c r="F14006" s="280"/>
      <c r="G14006" s="293"/>
    </row>
    <row r="14007" spans="3:7" x14ac:dyDescent="0.2">
      <c r="C14007" s="293"/>
      <c r="D14007" s="280"/>
      <c r="E14007" s="280"/>
      <c r="F14007" s="280"/>
      <c r="G14007" s="293"/>
    </row>
    <row r="14008" spans="3:7" x14ac:dyDescent="0.2">
      <c r="C14008" s="293"/>
      <c r="D14008" s="280"/>
      <c r="E14008" s="280"/>
      <c r="F14008" s="280"/>
      <c r="G14008" s="293"/>
    </row>
    <row r="14009" spans="3:7" x14ac:dyDescent="0.2">
      <c r="C14009" s="293"/>
      <c r="D14009" s="280"/>
      <c r="E14009" s="280"/>
      <c r="F14009" s="280"/>
      <c r="G14009" s="293"/>
    </row>
    <row r="14010" spans="3:7" x14ac:dyDescent="0.2">
      <c r="C14010" s="293"/>
      <c r="D14010" s="280"/>
      <c r="E14010" s="280"/>
      <c r="F14010" s="280"/>
      <c r="G14010" s="293"/>
    </row>
    <row r="14011" spans="3:7" x14ac:dyDescent="0.2">
      <c r="C14011" s="293"/>
      <c r="D14011" s="280"/>
      <c r="E14011" s="280"/>
      <c r="F14011" s="280"/>
      <c r="G14011" s="293"/>
    </row>
    <row r="14012" spans="3:7" x14ac:dyDescent="0.2">
      <c r="C14012" s="293"/>
      <c r="D14012" s="280"/>
      <c r="E14012" s="280"/>
      <c r="F14012" s="280"/>
      <c r="G14012" s="293"/>
    </row>
    <row r="14013" spans="3:7" x14ac:dyDescent="0.2">
      <c r="C14013" s="293"/>
      <c r="D14013" s="280"/>
      <c r="E14013" s="280"/>
      <c r="F14013" s="280"/>
      <c r="G14013" s="293"/>
    </row>
    <row r="14014" spans="3:7" x14ac:dyDescent="0.2">
      <c r="C14014" s="293"/>
      <c r="D14014" s="280"/>
      <c r="E14014" s="280"/>
      <c r="F14014" s="280"/>
      <c r="G14014" s="293"/>
    </row>
    <row r="14015" spans="3:7" x14ac:dyDescent="0.2">
      <c r="C14015" s="293"/>
      <c r="D14015" s="280"/>
      <c r="E14015" s="280"/>
      <c r="F14015" s="280"/>
      <c r="G14015" s="293"/>
    </row>
    <row r="14016" spans="3:7" x14ac:dyDescent="0.2">
      <c r="C14016" s="293"/>
      <c r="D14016" s="280"/>
      <c r="E14016" s="280"/>
      <c r="F14016" s="280"/>
      <c r="G14016" s="293"/>
    </row>
    <row r="14017" spans="3:7" x14ac:dyDescent="0.2">
      <c r="C14017" s="293"/>
      <c r="D14017" s="280"/>
      <c r="E14017" s="280"/>
      <c r="F14017" s="280"/>
      <c r="G14017" s="293"/>
    </row>
    <row r="14018" spans="3:7" x14ac:dyDescent="0.2">
      <c r="C14018" s="293"/>
      <c r="D14018" s="280"/>
      <c r="E14018" s="280"/>
      <c r="F14018" s="280"/>
      <c r="G14018" s="293"/>
    </row>
    <row r="14019" spans="3:7" x14ac:dyDescent="0.2">
      <c r="C14019" s="293"/>
      <c r="D14019" s="280"/>
      <c r="E14019" s="280"/>
      <c r="F14019" s="280"/>
      <c r="G14019" s="293"/>
    </row>
    <row r="14020" spans="3:7" x14ac:dyDescent="0.2">
      <c r="C14020" s="293"/>
      <c r="D14020" s="280"/>
      <c r="E14020" s="280"/>
      <c r="F14020" s="280"/>
      <c r="G14020" s="293"/>
    </row>
    <row r="14021" spans="3:7" x14ac:dyDescent="0.2">
      <c r="C14021" s="293"/>
      <c r="D14021" s="280"/>
      <c r="E14021" s="280"/>
      <c r="F14021" s="280"/>
      <c r="G14021" s="293"/>
    </row>
    <row r="14022" spans="3:7" x14ac:dyDescent="0.2">
      <c r="C14022" s="293"/>
      <c r="D14022" s="280"/>
      <c r="E14022" s="280"/>
      <c r="F14022" s="280"/>
      <c r="G14022" s="293"/>
    </row>
    <row r="14023" spans="3:7" x14ac:dyDescent="0.2">
      <c r="C14023" s="293"/>
      <c r="D14023" s="280"/>
      <c r="E14023" s="280"/>
      <c r="F14023" s="280"/>
      <c r="G14023" s="293"/>
    </row>
    <row r="14024" spans="3:7" x14ac:dyDescent="0.2">
      <c r="C14024" s="293"/>
      <c r="D14024" s="280"/>
      <c r="E14024" s="280"/>
      <c r="F14024" s="280"/>
      <c r="G14024" s="293"/>
    </row>
    <row r="14025" spans="3:7" x14ac:dyDescent="0.2">
      <c r="C14025" s="293"/>
      <c r="D14025" s="280"/>
      <c r="E14025" s="280"/>
      <c r="F14025" s="280"/>
      <c r="G14025" s="293"/>
    </row>
    <row r="14026" spans="3:7" x14ac:dyDescent="0.2">
      <c r="C14026" s="293"/>
      <c r="D14026" s="280"/>
      <c r="E14026" s="280"/>
      <c r="F14026" s="280"/>
      <c r="G14026" s="293"/>
    </row>
    <row r="14027" spans="3:7" x14ac:dyDescent="0.2">
      <c r="C14027" s="293"/>
      <c r="D14027" s="280"/>
      <c r="E14027" s="280"/>
      <c r="F14027" s="280"/>
      <c r="G14027" s="293"/>
    </row>
    <row r="14028" spans="3:7" x14ac:dyDescent="0.2">
      <c r="C14028" s="293"/>
      <c r="D14028" s="280"/>
      <c r="E14028" s="280"/>
      <c r="F14028" s="280"/>
      <c r="G14028" s="293"/>
    </row>
    <row r="14029" spans="3:7" x14ac:dyDescent="0.2">
      <c r="C14029" s="293"/>
      <c r="D14029" s="280"/>
      <c r="E14029" s="280"/>
      <c r="F14029" s="280"/>
      <c r="G14029" s="293"/>
    </row>
    <row r="14030" spans="3:7" x14ac:dyDescent="0.2">
      <c r="C14030" s="293"/>
      <c r="D14030" s="280"/>
      <c r="E14030" s="280"/>
      <c r="F14030" s="280"/>
      <c r="G14030" s="293"/>
    </row>
    <row r="14031" spans="3:7" x14ac:dyDescent="0.2">
      <c r="C14031" s="293"/>
      <c r="D14031" s="280"/>
      <c r="E14031" s="280"/>
      <c r="F14031" s="280"/>
      <c r="G14031" s="293"/>
    </row>
    <row r="14032" spans="3:7" x14ac:dyDescent="0.2">
      <c r="C14032" s="293"/>
      <c r="D14032" s="280"/>
      <c r="E14032" s="280"/>
      <c r="F14032" s="280"/>
      <c r="G14032" s="293"/>
    </row>
    <row r="14033" spans="3:7" x14ac:dyDescent="0.2">
      <c r="C14033" s="293"/>
      <c r="D14033" s="280"/>
      <c r="E14033" s="280"/>
      <c r="F14033" s="280"/>
      <c r="G14033" s="293"/>
    </row>
    <row r="14034" spans="3:7" x14ac:dyDescent="0.2">
      <c r="C14034" s="293"/>
      <c r="D14034" s="280"/>
      <c r="E14034" s="280"/>
      <c r="F14034" s="280"/>
      <c r="G14034" s="293"/>
    </row>
    <row r="14035" spans="3:7" x14ac:dyDescent="0.2">
      <c r="C14035" s="293"/>
      <c r="D14035" s="280"/>
      <c r="E14035" s="280"/>
      <c r="F14035" s="280"/>
      <c r="G14035" s="293"/>
    </row>
    <row r="14036" spans="3:7" x14ac:dyDescent="0.2">
      <c r="C14036" s="293"/>
      <c r="D14036" s="280"/>
      <c r="E14036" s="280"/>
      <c r="F14036" s="280"/>
      <c r="G14036" s="293"/>
    </row>
    <row r="14037" spans="3:7" x14ac:dyDescent="0.2">
      <c r="C14037" s="293"/>
      <c r="D14037" s="280"/>
      <c r="E14037" s="280"/>
      <c r="F14037" s="280"/>
      <c r="G14037" s="293"/>
    </row>
    <row r="14038" spans="3:7" x14ac:dyDescent="0.2">
      <c r="C14038" s="293"/>
      <c r="D14038" s="280"/>
      <c r="E14038" s="280"/>
      <c r="F14038" s="280"/>
      <c r="G14038" s="293"/>
    </row>
    <row r="14039" spans="3:7" x14ac:dyDescent="0.2">
      <c r="C14039" s="293"/>
      <c r="D14039" s="280"/>
      <c r="E14039" s="280"/>
      <c r="F14039" s="280"/>
      <c r="G14039" s="293"/>
    </row>
    <row r="14040" spans="3:7" x14ac:dyDescent="0.2">
      <c r="C14040" s="293"/>
      <c r="D14040" s="280"/>
      <c r="E14040" s="280"/>
      <c r="F14040" s="280"/>
      <c r="G14040" s="293"/>
    </row>
    <row r="14041" spans="3:7" x14ac:dyDescent="0.2">
      <c r="C14041" s="293"/>
      <c r="D14041" s="280"/>
      <c r="E14041" s="280"/>
      <c r="F14041" s="280"/>
      <c r="G14041" s="293"/>
    </row>
    <row r="14042" spans="3:7" x14ac:dyDescent="0.2">
      <c r="C14042" s="293"/>
      <c r="D14042" s="280"/>
      <c r="E14042" s="280"/>
      <c r="F14042" s="280"/>
      <c r="G14042" s="293"/>
    </row>
    <row r="14043" spans="3:7" x14ac:dyDescent="0.2">
      <c r="C14043" s="293"/>
      <c r="D14043" s="280"/>
      <c r="E14043" s="280"/>
      <c r="F14043" s="280"/>
      <c r="G14043" s="293"/>
    </row>
    <row r="14044" spans="3:7" x14ac:dyDescent="0.2">
      <c r="C14044" s="293"/>
      <c r="D14044" s="280"/>
      <c r="E14044" s="280"/>
      <c r="F14044" s="280"/>
      <c r="G14044" s="293"/>
    </row>
    <row r="14045" spans="3:7" x14ac:dyDescent="0.2">
      <c r="C14045" s="293"/>
      <c r="D14045" s="280"/>
      <c r="E14045" s="280"/>
      <c r="F14045" s="280"/>
      <c r="G14045" s="293"/>
    </row>
    <row r="14046" spans="3:7" x14ac:dyDescent="0.2">
      <c r="C14046" s="293"/>
      <c r="D14046" s="280"/>
      <c r="E14046" s="280"/>
      <c r="F14046" s="280"/>
      <c r="G14046" s="293"/>
    </row>
    <row r="14047" spans="3:7" x14ac:dyDescent="0.2">
      <c r="C14047" s="293"/>
      <c r="D14047" s="280"/>
      <c r="E14047" s="280"/>
      <c r="F14047" s="280"/>
      <c r="G14047" s="293"/>
    </row>
    <row r="14048" spans="3:7" x14ac:dyDescent="0.2">
      <c r="C14048" s="293"/>
      <c r="D14048" s="280"/>
      <c r="E14048" s="280"/>
      <c r="F14048" s="280"/>
      <c r="G14048" s="293"/>
    </row>
    <row r="14049" spans="3:7" x14ac:dyDescent="0.2">
      <c r="C14049" s="293"/>
      <c r="D14049" s="280"/>
      <c r="E14049" s="280"/>
      <c r="F14049" s="280"/>
      <c r="G14049" s="293"/>
    </row>
    <row r="14050" spans="3:7" x14ac:dyDescent="0.2">
      <c r="C14050" s="293"/>
      <c r="D14050" s="280"/>
      <c r="E14050" s="280"/>
      <c r="F14050" s="280"/>
      <c r="G14050" s="293"/>
    </row>
    <row r="14051" spans="3:7" x14ac:dyDescent="0.2">
      <c r="C14051" s="293"/>
      <c r="D14051" s="280"/>
      <c r="E14051" s="280"/>
      <c r="F14051" s="280"/>
      <c r="G14051" s="293"/>
    </row>
    <row r="14052" spans="3:7" x14ac:dyDescent="0.2">
      <c r="C14052" s="293"/>
      <c r="D14052" s="280"/>
      <c r="E14052" s="280"/>
      <c r="F14052" s="280"/>
      <c r="G14052" s="293"/>
    </row>
    <row r="14053" spans="3:7" x14ac:dyDescent="0.2">
      <c r="C14053" s="293"/>
      <c r="D14053" s="280"/>
      <c r="E14053" s="280"/>
      <c r="F14053" s="280"/>
      <c r="G14053" s="293"/>
    </row>
    <row r="14054" spans="3:7" x14ac:dyDescent="0.2">
      <c r="C14054" s="293"/>
      <c r="D14054" s="280"/>
      <c r="E14054" s="280"/>
      <c r="F14054" s="280"/>
      <c r="G14054" s="293"/>
    </row>
    <row r="14055" spans="3:7" x14ac:dyDescent="0.2">
      <c r="C14055" s="293"/>
      <c r="D14055" s="280"/>
      <c r="E14055" s="280"/>
      <c r="F14055" s="280"/>
      <c r="G14055" s="293"/>
    </row>
    <row r="14056" spans="3:7" x14ac:dyDescent="0.2">
      <c r="C14056" s="293"/>
      <c r="D14056" s="280"/>
      <c r="E14056" s="280"/>
      <c r="F14056" s="280"/>
      <c r="G14056" s="293"/>
    </row>
    <row r="14057" spans="3:7" x14ac:dyDescent="0.2">
      <c r="C14057" s="293"/>
      <c r="D14057" s="280"/>
      <c r="E14057" s="280"/>
      <c r="F14057" s="280"/>
      <c r="G14057" s="293"/>
    </row>
    <row r="14058" spans="3:7" x14ac:dyDescent="0.2">
      <c r="C14058" s="293"/>
      <c r="D14058" s="280"/>
      <c r="E14058" s="280"/>
      <c r="F14058" s="280"/>
      <c r="G14058" s="293"/>
    </row>
    <row r="14059" spans="3:7" x14ac:dyDescent="0.2">
      <c r="C14059" s="293"/>
      <c r="D14059" s="280"/>
      <c r="E14059" s="280"/>
      <c r="F14059" s="280"/>
      <c r="G14059" s="293"/>
    </row>
    <row r="14060" spans="3:7" x14ac:dyDescent="0.2">
      <c r="C14060" s="293"/>
      <c r="D14060" s="280"/>
      <c r="E14060" s="280"/>
      <c r="F14060" s="280"/>
      <c r="G14060" s="293"/>
    </row>
    <row r="14061" spans="3:7" x14ac:dyDescent="0.2">
      <c r="C14061" s="293"/>
      <c r="D14061" s="280"/>
      <c r="E14061" s="280"/>
      <c r="F14061" s="280"/>
      <c r="G14061" s="293"/>
    </row>
    <row r="14062" spans="3:7" x14ac:dyDescent="0.2">
      <c r="C14062" s="293"/>
      <c r="D14062" s="280"/>
      <c r="E14062" s="280"/>
      <c r="F14062" s="280"/>
      <c r="G14062" s="293"/>
    </row>
    <row r="14063" spans="3:7" x14ac:dyDescent="0.2">
      <c r="C14063" s="293"/>
      <c r="D14063" s="280"/>
      <c r="E14063" s="280"/>
      <c r="F14063" s="280"/>
      <c r="G14063" s="293"/>
    </row>
    <row r="14064" spans="3:7" x14ac:dyDescent="0.2">
      <c r="C14064" s="293"/>
      <c r="D14064" s="280"/>
      <c r="E14064" s="280"/>
      <c r="F14064" s="280"/>
      <c r="G14064" s="293"/>
    </row>
    <row r="14065" spans="3:7" x14ac:dyDescent="0.2">
      <c r="C14065" s="293"/>
      <c r="D14065" s="280"/>
      <c r="E14065" s="280"/>
      <c r="F14065" s="280"/>
      <c r="G14065" s="293"/>
    </row>
    <row r="14066" spans="3:7" x14ac:dyDescent="0.2">
      <c r="C14066" s="293"/>
      <c r="D14066" s="280"/>
      <c r="E14066" s="280"/>
      <c r="F14066" s="280"/>
      <c r="G14066" s="293"/>
    </row>
    <row r="14067" spans="3:7" x14ac:dyDescent="0.2">
      <c r="C14067" s="293"/>
      <c r="D14067" s="280"/>
      <c r="E14067" s="280"/>
      <c r="F14067" s="280"/>
      <c r="G14067" s="293"/>
    </row>
    <row r="14068" spans="3:7" x14ac:dyDescent="0.2">
      <c r="C14068" s="293"/>
      <c r="D14068" s="280"/>
      <c r="E14068" s="280"/>
      <c r="F14068" s="280"/>
      <c r="G14068" s="293"/>
    </row>
    <row r="14069" spans="3:7" x14ac:dyDescent="0.2">
      <c r="C14069" s="293"/>
      <c r="D14069" s="280"/>
      <c r="E14069" s="280"/>
      <c r="F14069" s="280"/>
      <c r="G14069" s="293"/>
    </row>
    <row r="14070" spans="3:7" x14ac:dyDescent="0.2">
      <c r="C14070" s="293"/>
      <c r="D14070" s="280"/>
      <c r="E14070" s="280"/>
      <c r="F14070" s="280"/>
      <c r="G14070" s="293"/>
    </row>
    <row r="14071" spans="3:7" x14ac:dyDescent="0.2">
      <c r="C14071" s="293"/>
      <c r="D14071" s="280"/>
      <c r="E14071" s="280"/>
      <c r="F14071" s="280"/>
      <c r="G14071" s="293"/>
    </row>
    <row r="14072" spans="3:7" x14ac:dyDescent="0.2">
      <c r="C14072" s="293"/>
      <c r="D14072" s="280"/>
      <c r="E14072" s="280"/>
      <c r="F14072" s="280"/>
      <c r="G14072" s="293"/>
    </row>
    <row r="14073" spans="3:7" x14ac:dyDescent="0.2">
      <c r="C14073" s="293"/>
      <c r="D14073" s="280"/>
      <c r="E14073" s="280"/>
      <c r="F14073" s="280"/>
      <c r="G14073" s="293"/>
    </row>
    <row r="14074" spans="3:7" x14ac:dyDescent="0.2">
      <c r="C14074" s="293"/>
      <c r="D14074" s="280"/>
      <c r="E14074" s="280"/>
      <c r="F14074" s="280"/>
      <c r="G14074" s="293"/>
    </row>
    <row r="14075" spans="3:7" x14ac:dyDescent="0.2">
      <c r="C14075" s="293"/>
      <c r="D14075" s="280"/>
      <c r="E14075" s="280"/>
      <c r="F14075" s="280"/>
      <c r="G14075" s="293"/>
    </row>
    <row r="14076" spans="3:7" x14ac:dyDescent="0.2">
      <c r="C14076" s="293"/>
      <c r="D14076" s="280"/>
      <c r="E14076" s="280"/>
      <c r="F14076" s="280"/>
      <c r="G14076" s="293"/>
    </row>
    <row r="14077" spans="3:7" x14ac:dyDescent="0.2">
      <c r="C14077" s="293"/>
      <c r="D14077" s="280"/>
      <c r="E14077" s="280"/>
      <c r="F14077" s="280"/>
      <c r="G14077" s="293"/>
    </row>
    <row r="14078" spans="3:7" x14ac:dyDescent="0.2">
      <c r="C14078" s="293"/>
      <c r="D14078" s="280"/>
      <c r="E14078" s="280"/>
      <c r="F14078" s="280"/>
      <c r="G14078" s="293"/>
    </row>
    <row r="14079" spans="3:7" x14ac:dyDescent="0.2">
      <c r="C14079" s="293"/>
      <c r="D14079" s="280"/>
      <c r="E14079" s="280"/>
      <c r="F14079" s="280"/>
      <c r="G14079" s="293"/>
    </row>
    <row r="14080" spans="3:7" x14ac:dyDescent="0.2">
      <c r="C14080" s="293"/>
      <c r="D14080" s="280"/>
      <c r="E14080" s="280"/>
      <c r="F14080" s="280"/>
      <c r="G14080" s="293"/>
    </row>
    <row r="14081" spans="3:7" x14ac:dyDescent="0.2">
      <c r="C14081" s="293"/>
      <c r="D14081" s="280"/>
      <c r="E14081" s="280"/>
      <c r="F14081" s="280"/>
      <c r="G14081" s="293"/>
    </row>
    <row r="14082" spans="3:7" x14ac:dyDescent="0.2">
      <c r="C14082" s="293"/>
      <c r="D14082" s="280"/>
      <c r="E14082" s="280"/>
      <c r="F14082" s="280"/>
      <c r="G14082" s="293"/>
    </row>
    <row r="14083" spans="3:7" x14ac:dyDescent="0.2">
      <c r="C14083" s="293"/>
      <c r="D14083" s="280"/>
      <c r="E14083" s="280"/>
      <c r="F14083" s="280"/>
      <c r="G14083" s="293"/>
    </row>
    <row r="14084" spans="3:7" x14ac:dyDescent="0.2">
      <c r="C14084" s="293"/>
      <c r="D14084" s="280"/>
      <c r="E14084" s="280"/>
      <c r="F14084" s="280"/>
      <c r="G14084" s="293"/>
    </row>
    <row r="14085" spans="3:7" x14ac:dyDescent="0.2">
      <c r="C14085" s="293"/>
      <c r="D14085" s="280"/>
      <c r="E14085" s="280"/>
      <c r="F14085" s="280"/>
      <c r="G14085" s="293"/>
    </row>
    <row r="14086" spans="3:7" x14ac:dyDescent="0.2">
      <c r="C14086" s="293"/>
      <c r="D14086" s="280"/>
      <c r="E14086" s="280"/>
      <c r="F14086" s="280"/>
      <c r="G14086" s="293"/>
    </row>
    <row r="14087" spans="3:7" x14ac:dyDescent="0.2">
      <c r="C14087" s="293"/>
      <c r="D14087" s="280"/>
      <c r="E14087" s="280"/>
      <c r="F14087" s="280"/>
      <c r="G14087" s="293"/>
    </row>
    <row r="14088" spans="3:7" x14ac:dyDescent="0.2">
      <c r="C14088" s="293"/>
      <c r="D14088" s="280"/>
      <c r="E14088" s="280"/>
      <c r="F14088" s="280"/>
      <c r="G14088" s="293"/>
    </row>
    <row r="14089" spans="3:7" x14ac:dyDescent="0.2">
      <c r="C14089" s="293"/>
      <c r="D14089" s="280"/>
      <c r="E14089" s="280"/>
      <c r="F14089" s="280"/>
      <c r="G14089" s="293"/>
    </row>
    <row r="14090" spans="3:7" x14ac:dyDescent="0.2">
      <c r="C14090" s="293"/>
      <c r="D14090" s="280"/>
      <c r="E14090" s="280"/>
      <c r="F14090" s="280"/>
      <c r="G14090" s="293"/>
    </row>
    <row r="14091" spans="3:7" x14ac:dyDescent="0.2">
      <c r="C14091" s="293"/>
      <c r="D14091" s="280"/>
      <c r="E14091" s="280"/>
      <c r="F14091" s="280"/>
      <c r="G14091" s="293"/>
    </row>
    <row r="14092" spans="3:7" x14ac:dyDescent="0.2">
      <c r="C14092" s="293"/>
      <c r="D14092" s="280"/>
      <c r="E14092" s="280"/>
      <c r="F14092" s="280"/>
      <c r="G14092" s="293"/>
    </row>
    <row r="14093" spans="3:7" x14ac:dyDescent="0.2">
      <c r="C14093" s="293"/>
      <c r="D14093" s="280"/>
      <c r="E14093" s="280"/>
      <c r="F14093" s="280"/>
      <c r="G14093" s="293"/>
    </row>
    <row r="14094" spans="3:7" x14ac:dyDescent="0.2">
      <c r="C14094" s="293"/>
      <c r="D14094" s="280"/>
      <c r="E14094" s="280"/>
      <c r="F14094" s="280"/>
      <c r="G14094" s="293"/>
    </row>
    <row r="14095" spans="3:7" x14ac:dyDescent="0.2">
      <c r="C14095" s="293"/>
      <c r="D14095" s="280"/>
      <c r="E14095" s="280"/>
      <c r="F14095" s="280"/>
      <c r="G14095" s="293"/>
    </row>
    <row r="14096" spans="3:7" x14ac:dyDescent="0.2">
      <c r="C14096" s="293"/>
      <c r="D14096" s="280"/>
      <c r="E14096" s="280"/>
      <c r="F14096" s="280"/>
      <c r="G14096" s="293"/>
    </row>
    <row r="14097" spans="3:7" x14ac:dyDescent="0.2">
      <c r="C14097" s="293"/>
      <c r="D14097" s="280"/>
      <c r="E14097" s="280"/>
      <c r="F14097" s="280"/>
      <c r="G14097" s="293"/>
    </row>
    <row r="14098" spans="3:7" x14ac:dyDescent="0.2">
      <c r="C14098" s="293"/>
      <c r="D14098" s="280"/>
      <c r="E14098" s="280"/>
      <c r="F14098" s="280"/>
      <c r="G14098" s="293"/>
    </row>
    <row r="14099" spans="3:7" x14ac:dyDescent="0.2">
      <c r="C14099" s="293"/>
      <c r="D14099" s="280"/>
      <c r="E14099" s="280"/>
      <c r="F14099" s="280"/>
      <c r="G14099" s="293"/>
    </row>
    <row r="14100" spans="3:7" x14ac:dyDescent="0.2">
      <c r="C14100" s="293"/>
      <c r="D14100" s="280"/>
      <c r="E14100" s="280"/>
      <c r="F14100" s="280"/>
      <c r="G14100" s="293"/>
    </row>
    <row r="14101" spans="3:7" x14ac:dyDescent="0.2">
      <c r="C14101" s="293"/>
      <c r="D14101" s="280"/>
      <c r="E14101" s="280"/>
      <c r="F14101" s="280"/>
      <c r="G14101" s="293"/>
    </row>
    <row r="14102" spans="3:7" x14ac:dyDescent="0.2">
      <c r="C14102" s="293"/>
      <c r="D14102" s="280"/>
      <c r="E14102" s="280"/>
      <c r="F14102" s="280"/>
      <c r="G14102" s="293"/>
    </row>
    <row r="14103" spans="3:7" x14ac:dyDescent="0.2">
      <c r="C14103" s="293"/>
      <c r="D14103" s="280"/>
      <c r="E14103" s="280"/>
      <c r="F14103" s="280"/>
      <c r="G14103" s="293"/>
    </row>
    <row r="14104" spans="3:7" x14ac:dyDescent="0.2">
      <c r="C14104" s="293"/>
      <c r="D14104" s="280"/>
      <c r="E14104" s="280"/>
      <c r="F14104" s="280"/>
      <c r="G14104" s="293"/>
    </row>
    <row r="14105" spans="3:7" x14ac:dyDescent="0.2">
      <c r="C14105" s="293"/>
      <c r="D14105" s="280"/>
      <c r="E14105" s="280"/>
      <c r="F14105" s="280"/>
      <c r="G14105" s="293"/>
    </row>
    <row r="14106" spans="3:7" x14ac:dyDescent="0.2">
      <c r="C14106" s="293"/>
      <c r="D14106" s="280"/>
      <c r="E14106" s="280"/>
      <c r="F14106" s="280"/>
      <c r="G14106" s="293"/>
    </row>
    <row r="14107" spans="3:7" x14ac:dyDescent="0.2">
      <c r="C14107" s="293"/>
      <c r="D14107" s="280"/>
      <c r="E14107" s="280"/>
      <c r="F14107" s="280"/>
      <c r="G14107" s="293"/>
    </row>
    <row r="14108" spans="3:7" x14ac:dyDescent="0.2">
      <c r="C14108" s="293"/>
      <c r="D14108" s="280"/>
      <c r="E14108" s="280"/>
      <c r="F14108" s="280"/>
      <c r="G14108" s="293"/>
    </row>
    <row r="14109" spans="3:7" x14ac:dyDescent="0.2">
      <c r="C14109" s="293"/>
      <c r="D14109" s="280"/>
      <c r="E14109" s="280"/>
      <c r="F14109" s="280"/>
      <c r="G14109" s="293"/>
    </row>
    <row r="14110" spans="3:7" x14ac:dyDescent="0.2">
      <c r="C14110" s="293"/>
      <c r="D14110" s="280"/>
      <c r="E14110" s="280"/>
      <c r="F14110" s="280"/>
      <c r="G14110" s="293"/>
    </row>
    <row r="14111" spans="3:7" x14ac:dyDescent="0.2">
      <c r="C14111" s="293"/>
      <c r="D14111" s="280"/>
      <c r="E14111" s="280"/>
      <c r="F14111" s="280"/>
      <c r="G14111" s="293"/>
    </row>
    <row r="14112" spans="3:7" x14ac:dyDescent="0.2">
      <c r="C14112" s="293"/>
      <c r="D14112" s="280"/>
      <c r="E14112" s="280"/>
      <c r="F14112" s="280"/>
      <c r="G14112" s="293"/>
    </row>
    <row r="14113" spans="3:7" x14ac:dyDescent="0.2">
      <c r="C14113" s="293"/>
      <c r="D14113" s="280"/>
      <c r="E14113" s="280"/>
      <c r="F14113" s="280"/>
      <c r="G14113" s="293"/>
    </row>
    <row r="14114" spans="3:7" x14ac:dyDescent="0.2">
      <c r="C14114" s="293"/>
      <c r="D14114" s="280"/>
      <c r="E14114" s="280"/>
      <c r="F14114" s="280"/>
      <c r="G14114" s="293"/>
    </row>
    <row r="14115" spans="3:7" x14ac:dyDescent="0.2">
      <c r="C14115" s="293"/>
      <c r="D14115" s="280"/>
      <c r="E14115" s="280"/>
      <c r="F14115" s="280"/>
      <c r="G14115" s="293"/>
    </row>
    <row r="14116" spans="3:7" x14ac:dyDescent="0.2">
      <c r="C14116" s="293"/>
      <c r="D14116" s="280"/>
      <c r="E14116" s="280"/>
      <c r="F14116" s="280"/>
      <c r="G14116" s="293"/>
    </row>
    <row r="14117" spans="3:7" x14ac:dyDescent="0.2">
      <c r="C14117" s="293"/>
      <c r="D14117" s="280"/>
      <c r="E14117" s="280"/>
      <c r="F14117" s="280"/>
      <c r="G14117" s="293"/>
    </row>
    <row r="14118" spans="3:7" x14ac:dyDescent="0.2">
      <c r="C14118" s="293"/>
      <c r="D14118" s="280"/>
      <c r="E14118" s="280"/>
      <c r="F14118" s="280"/>
      <c r="G14118" s="293"/>
    </row>
    <row r="14119" spans="3:7" x14ac:dyDescent="0.2">
      <c r="C14119" s="293"/>
      <c r="D14119" s="280"/>
      <c r="E14119" s="280"/>
      <c r="F14119" s="280"/>
      <c r="G14119" s="293"/>
    </row>
    <row r="14120" spans="3:7" x14ac:dyDescent="0.2">
      <c r="C14120" s="293"/>
      <c r="D14120" s="280"/>
      <c r="E14120" s="280"/>
      <c r="F14120" s="280"/>
      <c r="G14120" s="293"/>
    </row>
    <row r="14121" spans="3:7" x14ac:dyDescent="0.2">
      <c r="C14121" s="293"/>
      <c r="D14121" s="280"/>
      <c r="E14121" s="280"/>
      <c r="F14121" s="280"/>
      <c r="G14121" s="293"/>
    </row>
    <row r="14122" spans="3:7" x14ac:dyDescent="0.2">
      <c r="C14122" s="293"/>
      <c r="D14122" s="280"/>
      <c r="E14122" s="280"/>
      <c r="F14122" s="280"/>
      <c r="G14122" s="293"/>
    </row>
    <row r="14123" spans="3:7" x14ac:dyDescent="0.2">
      <c r="C14123" s="293"/>
      <c r="D14123" s="280"/>
      <c r="E14123" s="280"/>
      <c r="F14123" s="280"/>
      <c r="G14123" s="293"/>
    </row>
    <row r="14124" spans="3:7" x14ac:dyDescent="0.2">
      <c r="C14124" s="293"/>
      <c r="D14124" s="280"/>
      <c r="E14124" s="280"/>
      <c r="F14124" s="280"/>
      <c r="G14124" s="293"/>
    </row>
    <row r="14125" spans="3:7" x14ac:dyDescent="0.2">
      <c r="C14125" s="293"/>
      <c r="D14125" s="280"/>
      <c r="E14125" s="280"/>
      <c r="F14125" s="280"/>
      <c r="G14125" s="293"/>
    </row>
    <row r="14126" spans="3:7" x14ac:dyDescent="0.2">
      <c r="C14126" s="293"/>
      <c r="D14126" s="280"/>
      <c r="E14126" s="280"/>
      <c r="F14126" s="280"/>
      <c r="G14126" s="293"/>
    </row>
    <row r="14127" spans="3:7" x14ac:dyDescent="0.2">
      <c r="C14127" s="293"/>
      <c r="D14127" s="280"/>
      <c r="E14127" s="280"/>
      <c r="F14127" s="280"/>
      <c r="G14127" s="293"/>
    </row>
    <row r="14128" spans="3:7" x14ac:dyDescent="0.2">
      <c r="C14128" s="293"/>
      <c r="D14128" s="280"/>
      <c r="E14128" s="280"/>
      <c r="F14128" s="280"/>
      <c r="G14128" s="293"/>
    </row>
    <row r="14129" spans="3:7" x14ac:dyDescent="0.2">
      <c r="C14129" s="293"/>
      <c r="D14129" s="280"/>
      <c r="E14129" s="280"/>
      <c r="F14129" s="280"/>
      <c r="G14129" s="293"/>
    </row>
    <row r="14130" spans="3:7" x14ac:dyDescent="0.2">
      <c r="C14130" s="293"/>
      <c r="D14130" s="280"/>
      <c r="E14130" s="280"/>
      <c r="F14130" s="280"/>
      <c r="G14130" s="293"/>
    </row>
    <row r="14131" spans="3:7" x14ac:dyDescent="0.2">
      <c r="C14131" s="293"/>
      <c r="D14131" s="280"/>
      <c r="E14131" s="280"/>
      <c r="F14131" s="280"/>
      <c r="G14131" s="293"/>
    </row>
    <row r="14132" spans="3:7" x14ac:dyDescent="0.2">
      <c r="C14132" s="293"/>
      <c r="D14132" s="280"/>
      <c r="E14132" s="280"/>
      <c r="F14132" s="280"/>
      <c r="G14132" s="293"/>
    </row>
    <row r="14133" spans="3:7" x14ac:dyDescent="0.2">
      <c r="C14133" s="293"/>
      <c r="D14133" s="280"/>
      <c r="E14133" s="280"/>
      <c r="F14133" s="280"/>
      <c r="G14133" s="293"/>
    </row>
    <row r="14134" spans="3:7" x14ac:dyDescent="0.2">
      <c r="C14134" s="293"/>
      <c r="D14134" s="280"/>
      <c r="E14134" s="280"/>
      <c r="F14134" s="280"/>
      <c r="G14134" s="293"/>
    </row>
    <row r="14135" spans="3:7" x14ac:dyDescent="0.2">
      <c r="C14135" s="293"/>
      <c r="D14135" s="280"/>
      <c r="E14135" s="280"/>
      <c r="F14135" s="280"/>
      <c r="G14135" s="293"/>
    </row>
    <row r="14136" spans="3:7" x14ac:dyDescent="0.2">
      <c r="C14136" s="293"/>
      <c r="D14136" s="280"/>
      <c r="E14136" s="280"/>
      <c r="F14136" s="280"/>
      <c r="G14136" s="293"/>
    </row>
    <row r="14137" spans="3:7" x14ac:dyDescent="0.2">
      <c r="C14137" s="293"/>
      <c r="D14137" s="280"/>
      <c r="E14137" s="280"/>
      <c r="F14137" s="280"/>
      <c r="G14137" s="293"/>
    </row>
    <row r="14138" spans="3:7" x14ac:dyDescent="0.2">
      <c r="C14138" s="293"/>
      <c r="D14138" s="280"/>
      <c r="E14138" s="280"/>
      <c r="F14138" s="280"/>
      <c r="G14138" s="293"/>
    </row>
    <row r="14139" spans="3:7" x14ac:dyDescent="0.2">
      <c r="C14139" s="293"/>
      <c r="D14139" s="280"/>
      <c r="E14139" s="280"/>
      <c r="F14139" s="280"/>
      <c r="G14139" s="293"/>
    </row>
    <row r="14140" spans="3:7" x14ac:dyDescent="0.2">
      <c r="C14140" s="293"/>
      <c r="D14140" s="280"/>
      <c r="E14140" s="280"/>
      <c r="F14140" s="280"/>
      <c r="G14140" s="293"/>
    </row>
    <row r="14141" spans="3:7" x14ac:dyDescent="0.2">
      <c r="C14141" s="293"/>
      <c r="D14141" s="280"/>
      <c r="E14141" s="280"/>
      <c r="F14141" s="280"/>
      <c r="G14141" s="293"/>
    </row>
    <row r="14142" spans="3:7" x14ac:dyDescent="0.2">
      <c r="C14142" s="293"/>
      <c r="D14142" s="280"/>
      <c r="E14142" s="280"/>
      <c r="F14142" s="280"/>
      <c r="G14142" s="293"/>
    </row>
    <row r="14143" spans="3:7" x14ac:dyDescent="0.2">
      <c r="C14143" s="293"/>
      <c r="D14143" s="280"/>
      <c r="E14143" s="280"/>
      <c r="F14143" s="280"/>
      <c r="G14143" s="293"/>
    </row>
    <row r="14144" spans="3:7" x14ac:dyDescent="0.2">
      <c r="C14144" s="293"/>
      <c r="D14144" s="280"/>
      <c r="E14144" s="280"/>
      <c r="F14144" s="280"/>
      <c r="G14144" s="293"/>
    </row>
    <row r="14145" spans="3:7" x14ac:dyDescent="0.2">
      <c r="C14145" s="293"/>
      <c r="D14145" s="280"/>
      <c r="E14145" s="280"/>
      <c r="F14145" s="280"/>
      <c r="G14145" s="293"/>
    </row>
    <row r="14146" spans="3:7" x14ac:dyDescent="0.2">
      <c r="C14146" s="293"/>
      <c r="D14146" s="280"/>
      <c r="E14146" s="280"/>
      <c r="F14146" s="280"/>
      <c r="G14146" s="293"/>
    </row>
    <row r="14147" spans="3:7" x14ac:dyDescent="0.2">
      <c r="C14147" s="293"/>
      <c r="D14147" s="280"/>
      <c r="E14147" s="280"/>
      <c r="F14147" s="280"/>
      <c r="G14147" s="293"/>
    </row>
    <row r="14148" spans="3:7" x14ac:dyDescent="0.2">
      <c r="C14148" s="293"/>
      <c r="D14148" s="280"/>
      <c r="E14148" s="280"/>
      <c r="F14148" s="280"/>
      <c r="G14148" s="293"/>
    </row>
    <row r="14149" spans="3:7" x14ac:dyDescent="0.2">
      <c r="C14149" s="293"/>
      <c r="D14149" s="280"/>
      <c r="E14149" s="280"/>
      <c r="F14149" s="280"/>
      <c r="G14149" s="293"/>
    </row>
    <row r="14150" spans="3:7" x14ac:dyDescent="0.2">
      <c r="C14150" s="293"/>
      <c r="D14150" s="280"/>
      <c r="E14150" s="280"/>
      <c r="F14150" s="280"/>
      <c r="G14150" s="293"/>
    </row>
    <row r="14151" spans="3:7" x14ac:dyDescent="0.2">
      <c r="C14151" s="293"/>
      <c r="D14151" s="280"/>
      <c r="E14151" s="280"/>
      <c r="F14151" s="280"/>
      <c r="G14151" s="293"/>
    </row>
    <row r="14152" spans="3:7" x14ac:dyDescent="0.2">
      <c r="C14152" s="293"/>
      <c r="D14152" s="280"/>
      <c r="E14152" s="280"/>
      <c r="F14152" s="280"/>
      <c r="G14152" s="293"/>
    </row>
    <row r="14153" spans="3:7" x14ac:dyDescent="0.2">
      <c r="C14153" s="293"/>
      <c r="D14153" s="280"/>
      <c r="E14153" s="280"/>
      <c r="F14153" s="280"/>
      <c r="G14153" s="293"/>
    </row>
    <row r="14154" spans="3:7" x14ac:dyDescent="0.2">
      <c r="C14154" s="293"/>
      <c r="D14154" s="280"/>
      <c r="E14154" s="280"/>
      <c r="F14154" s="280"/>
      <c r="G14154" s="293"/>
    </row>
    <row r="14155" spans="3:7" x14ac:dyDescent="0.2">
      <c r="C14155" s="293"/>
      <c r="D14155" s="280"/>
      <c r="E14155" s="280"/>
      <c r="F14155" s="280"/>
      <c r="G14155" s="293"/>
    </row>
    <row r="14156" spans="3:7" x14ac:dyDescent="0.2">
      <c r="C14156" s="293"/>
      <c r="D14156" s="280"/>
      <c r="E14156" s="280"/>
      <c r="F14156" s="280"/>
      <c r="G14156" s="293"/>
    </row>
    <row r="14157" spans="3:7" x14ac:dyDescent="0.2">
      <c r="C14157" s="293"/>
      <c r="D14157" s="280"/>
      <c r="E14157" s="280"/>
      <c r="F14157" s="280"/>
      <c r="G14157" s="293"/>
    </row>
    <row r="14158" spans="3:7" x14ac:dyDescent="0.2">
      <c r="C14158" s="293"/>
      <c r="D14158" s="280"/>
      <c r="E14158" s="280"/>
      <c r="F14158" s="280"/>
      <c r="G14158" s="293"/>
    </row>
    <row r="14159" spans="3:7" x14ac:dyDescent="0.2">
      <c r="C14159" s="293"/>
      <c r="D14159" s="280"/>
      <c r="E14159" s="280"/>
      <c r="F14159" s="280"/>
      <c r="G14159" s="293"/>
    </row>
    <row r="14160" spans="3:7" x14ac:dyDescent="0.2">
      <c r="C14160" s="293"/>
      <c r="D14160" s="280"/>
      <c r="E14160" s="280"/>
      <c r="F14160" s="280"/>
      <c r="G14160" s="293"/>
    </row>
    <row r="14161" spans="3:7" x14ac:dyDescent="0.2">
      <c r="C14161" s="293"/>
      <c r="D14161" s="280"/>
      <c r="E14161" s="280"/>
      <c r="F14161" s="280"/>
      <c r="G14161" s="293"/>
    </row>
    <row r="14162" spans="3:7" x14ac:dyDescent="0.2">
      <c r="C14162" s="293"/>
      <c r="D14162" s="280"/>
      <c r="E14162" s="280"/>
      <c r="F14162" s="280"/>
      <c r="G14162" s="293"/>
    </row>
    <row r="14163" spans="3:7" x14ac:dyDescent="0.2">
      <c r="C14163" s="293"/>
      <c r="D14163" s="280"/>
      <c r="E14163" s="280"/>
      <c r="F14163" s="280"/>
      <c r="G14163" s="293"/>
    </row>
    <row r="14164" spans="3:7" x14ac:dyDescent="0.2">
      <c r="C14164" s="293"/>
      <c r="D14164" s="280"/>
      <c r="E14164" s="280"/>
      <c r="F14164" s="280"/>
      <c r="G14164" s="293"/>
    </row>
    <row r="14165" spans="3:7" x14ac:dyDescent="0.2">
      <c r="C14165" s="293"/>
      <c r="D14165" s="280"/>
      <c r="E14165" s="280"/>
      <c r="F14165" s="280"/>
      <c r="G14165" s="293"/>
    </row>
    <row r="14166" spans="3:7" x14ac:dyDescent="0.2">
      <c r="C14166" s="293"/>
      <c r="D14166" s="280"/>
      <c r="E14166" s="280"/>
      <c r="F14166" s="280"/>
      <c r="G14166" s="293"/>
    </row>
    <row r="14167" spans="3:7" x14ac:dyDescent="0.2">
      <c r="C14167" s="293"/>
      <c r="D14167" s="280"/>
      <c r="E14167" s="280"/>
      <c r="F14167" s="280"/>
      <c r="G14167" s="293"/>
    </row>
    <row r="14168" spans="3:7" x14ac:dyDescent="0.2">
      <c r="C14168" s="293"/>
      <c r="D14168" s="280"/>
      <c r="E14168" s="280"/>
      <c r="F14168" s="280"/>
      <c r="G14168" s="293"/>
    </row>
    <row r="14169" spans="3:7" x14ac:dyDescent="0.2">
      <c r="C14169" s="293"/>
      <c r="D14169" s="280"/>
      <c r="E14169" s="280"/>
      <c r="F14169" s="280"/>
      <c r="G14169" s="293"/>
    </row>
    <row r="14170" spans="3:7" x14ac:dyDescent="0.2">
      <c r="C14170" s="293"/>
      <c r="D14170" s="280"/>
      <c r="E14170" s="280"/>
      <c r="F14170" s="280"/>
      <c r="G14170" s="293"/>
    </row>
    <row r="14171" spans="3:7" x14ac:dyDescent="0.2">
      <c r="C14171" s="293"/>
      <c r="D14171" s="280"/>
      <c r="E14171" s="280"/>
      <c r="F14171" s="280"/>
      <c r="G14171" s="293"/>
    </row>
    <row r="14172" spans="3:7" x14ac:dyDescent="0.2">
      <c r="C14172" s="293"/>
      <c r="D14172" s="280"/>
      <c r="E14172" s="280"/>
      <c r="F14172" s="280"/>
      <c r="G14172" s="293"/>
    </row>
    <row r="14173" spans="3:7" x14ac:dyDescent="0.2">
      <c r="C14173" s="293"/>
      <c r="D14173" s="280"/>
      <c r="E14173" s="280"/>
      <c r="F14173" s="280"/>
      <c r="G14173" s="293"/>
    </row>
    <row r="14174" spans="3:7" x14ac:dyDescent="0.2">
      <c r="C14174" s="293"/>
      <c r="D14174" s="280"/>
      <c r="E14174" s="280"/>
      <c r="F14174" s="280"/>
      <c r="G14174" s="293"/>
    </row>
    <row r="14175" spans="3:7" x14ac:dyDescent="0.2">
      <c r="C14175" s="293"/>
      <c r="D14175" s="280"/>
      <c r="E14175" s="280"/>
      <c r="F14175" s="280"/>
      <c r="G14175" s="293"/>
    </row>
    <row r="14176" spans="3:7" x14ac:dyDescent="0.2">
      <c r="C14176" s="293"/>
      <c r="D14176" s="280"/>
      <c r="E14176" s="280"/>
      <c r="F14176" s="280"/>
      <c r="G14176" s="293"/>
    </row>
    <row r="14177" spans="3:7" x14ac:dyDescent="0.2">
      <c r="C14177" s="293"/>
      <c r="D14177" s="280"/>
      <c r="E14177" s="280"/>
      <c r="F14177" s="280"/>
      <c r="G14177" s="293"/>
    </row>
    <row r="14178" spans="3:7" x14ac:dyDescent="0.2">
      <c r="C14178" s="293"/>
      <c r="D14178" s="280"/>
      <c r="E14178" s="280"/>
      <c r="F14178" s="280"/>
      <c r="G14178" s="293"/>
    </row>
    <row r="14179" spans="3:7" x14ac:dyDescent="0.2">
      <c r="C14179" s="293"/>
      <c r="D14179" s="280"/>
      <c r="E14179" s="280"/>
      <c r="F14179" s="280"/>
      <c r="G14179" s="293"/>
    </row>
    <row r="14180" spans="3:7" x14ac:dyDescent="0.2">
      <c r="C14180" s="293"/>
      <c r="D14180" s="280"/>
      <c r="E14180" s="280"/>
      <c r="F14180" s="280"/>
      <c r="G14180" s="293"/>
    </row>
    <row r="14181" spans="3:7" x14ac:dyDescent="0.2">
      <c r="C14181" s="293"/>
      <c r="D14181" s="280"/>
      <c r="E14181" s="280"/>
      <c r="F14181" s="280"/>
      <c r="G14181" s="293"/>
    </row>
    <row r="14182" spans="3:7" x14ac:dyDescent="0.2">
      <c r="C14182" s="293"/>
      <c r="D14182" s="280"/>
      <c r="E14182" s="280"/>
      <c r="F14182" s="280"/>
      <c r="G14182" s="293"/>
    </row>
    <row r="14183" spans="3:7" x14ac:dyDescent="0.2">
      <c r="C14183" s="293"/>
      <c r="D14183" s="280"/>
      <c r="E14183" s="280"/>
      <c r="F14183" s="280"/>
      <c r="G14183" s="293"/>
    </row>
    <row r="14184" spans="3:7" x14ac:dyDescent="0.2">
      <c r="C14184" s="293"/>
      <c r="D14184" s="280"/>
      <c r="E14184" s="280"/>
      <c r="F14184" s="280"/>
      <c r="G14184" s="293"/>
    </row>
    <row r="14185" spans="3:7" x14ac:dyDescent="0.2">
      <c r="C14185" s="293"/>
      <c r="D14185" s="280"/>
      <c r="E14185" s="280"/>
      <c r="F14185" s="280"/>
      <c r="G14185" s="293"/>
    </row>
    <row r="14186" spans="3:7" x14ac:dyDescent="0.2">
      <c r="C14186" s="293"/>
      <c r="D14186" s="280"/>
      <c r="E14186" s="280"/>
      <c r="F14186" s="280"/>
      <c r="G14186" s="293"/>
    </row>
    <row r="14187" spans="3:7" x14ac:dyDescent="0.2">
      <c r="C14187" s="293"/>
      <c r="D14187" s="280"/>
      <c r="E14187" s="280"/>
      <c r="F14187" s="280"/>
      <c r="G14187" s="293"/>
    </row>
    <row r="14188" spans="3:7" x14ac:dyDescent="0.2">
      <c r="C14188" s="293"/>
      <c r="D14188" s="280"/>
      <c r="E14188" s="280"/>
      <c r="F14188" s="280"/>
      <c r="G14188" s="293"/>
    </row>
    <row r="14189" spans="3:7" x14ac:dyDescent="0.2">
      <c r="C14189" s="293"/>
      <c r="D14189" s="280"/>
      <c r="E14189" s="280"/>
      <c r="F14189" s="280"/>
      <c r="G14189" s="293"/>
    </row>
    <row r="14190" spans="3:7" x14ac:dyDescent="0.2">
      <c r="C14190" s="293"/>
      <c r="D14190" s="280"/>
      <c r="E14190" s="280"/>
      <c r="F14190" s="280"/>
      <c r="G14190" s="293"/>
    </row>
    <row r="14191" spans="3:7" x14ac:dyDescent="0.2">
      <c r="C14191" s="293"/>
      <c r="D14191" s="280"/>
      <c r="E14191" s="280"/>
      <c r="F14191" s="280"/>
      <c r="G14191" s="293"/>
    </row>
    <row r="14192" spans="3:7" x14ac:dyDescent="0.2">
      <c r="C14192" s="293"/>
      <c r="D14192" s="280"/>
      <c r="E14192" s="280"/>
      <c r="F14192" s="280"/>
      <c r="G14192" s="293"/>
    </row>
    <row r="14193" spans="3:7" x14ac:dyDescent="0.2">
      <c r="C14193" s="293"/>
      <c r="D14193" s="280"/>
      <c r="E14193" s="280"/>
      <c r="F14193" s="280"/>
      <c r="G14193" s="293"/>
    </row>
    <row r="14194" spans="3:7" x14ac:dyDescent="0.2">
      <c r="C14194" s="293"/>
      <c r="D14194" s="280"/>
      <c r="E14194" s="280"/>
      <c r="F14194" s="280"/>
      <c r="G14194" s="293"/>
    </row>
    <row r="14195" spans="3:7" x14ac:dyDescent="0.2">
      <c r="C14195" s="293"/>
      <c r="D14195" s="280"/>
      <c r="E14195" s="280"/>
      <c r="F14195" s="280"/>
      <c r="G14195" s="293"/>
    </row>
    <row r="14196" spans="3:7" x14ac:dyDescent="0.2">
      <c r="C14196" s="293"/>
      <c r="D14196" s="280"/>
      <c r="E14196" s="280"/>
      <c r="F14196" s="280"/>
      <c r="G14196" s="293"/>
    </row>
    <row r="14197" spans="3:7" x14ac:dyDescent="0.2">
      <c r="C14197" s="293"/>
      <c r="D14197" s="280"/>
      <c r="E14197" s="280"/>
      <c r="F14197" s="280"/>
      <c r="G14197" s="293"/>
    </row>
    <row r="14198" spans="3:7" x14ac:dyDescent="0.2">
      <c r="C14198" s="293"/>
      <c r="D14198" s="280"/>
      <c r="E14198" s="280"/>
      <c r="F14198" s="280"/>
      <c r="G14198" s="293"/>
    </row>
    <row r="14199" spans="3:7" x14ac:dyDescent="0.2">
      <c r="C14199" s="293"/>
      <c r="D14199" s="280"/>
      <c r="E14199" s="280"/>
      <c r="F14199" s="280"/>
      <c r="G14199" s="293"/>
    </row>
    <row r="14200" spans="3:7" x14ac:dyDescent="0.2">
      <c r="C14200" s="293"/>
      <c r="D14200" s="280"/>
      <c r="E14200" s="280"/>
      <c r="F14200" s="280"/>
      <c r="G14200" s="293"/>
    </row>
    <row r="14201" spans="3:7" x14ac:dyDescent="0.2">
      <c r="C14201" s="293"/>
      <c r="D14201" s="280"/>
      <c r="E14201" s="280"/>
      <c r="F14201" s="280"/>
      <c r="G14201" s="293"/>
    </row>
    <row r="14202" spans="3:7" x14ac:dyDescent="0.2">
      <c r="C14202" s="293"/>
      <c r="D14202" s="280"/>
      <c r="E14202" s="280"/>
      <c r="F14202" s="280"/>
      <c r="G14202" s="293"/>
    </row>
    <row r="14203" spans="3:7" x14ac:dyDescent="0.2">
      <c r="C14203" s="293"/>
      <c r="D14203" s="280"/>
      <c r="E14203" s="280"/>
      <c r="F14203" s="280"/>
      <c r="G14203" s="293"/>
    </row>
    <row r="14204" spans="3:7" x14ac:dyDescent="0.2">
      <c r="C14204" s="293"/>
      <c r="D14204" s="280"/>
      <c r="E14204" s="280"/>
      <c r="F14204" s="280"/>
      <c r="G14204" s="293"/>
    </row>
    <row r="14205" spans="3:7" x14ac:dyDescent="0.2">
      <c r="C14205" s="293"/>
      <c r="D14205" s="280"/>
      <c r="E14205" s="280"/>
      <c r="F14205" s="280"/>
      <c r="G14205" s="293"/>
    </row>
    <row r="14206" spans="3:7" x14ac:dyDescent="0.2">
      <c r="C14206" s="293"/>
      <c r="D14206" s="280"/>
      <c r="E14206" s="280"/>
      <c r="F14206" s="280"/>
      <c r="G14206" s="293"/>
    </row>
    <row r="14207" spans="3:7" x14ac:dyDescent="0.2">
      <c r="C14207" s="293"/>
      <c r="D14207" s="280"/>
      <c r="E14207" s="280"/>
      <c r="F14207" s="280"/>
      <c r="G14207" s="293"/>
    </row>
    <row r="14208" spans="3:7" x14ac:dyDescent="0.2">
      <c r="C14208" s="293"/>
      <c r="D14208" s="280"/>
      <c r="E14208" s="280"/>
      <c r="F14208" s="280"/>
      <c r="G14208" s="293"/>
    </row>
    <row r="14209" spans="3:7" x14ac:dyDescent="0.2">
      <c r="C14209" s="293"/>
      <c r="D14209" s="280"/>
      <c r="E14209" s="280"/>
      <c r="F14209" s="280"/>
      <c r="G14209" s="293"/>
    </row>
    <row r="14210" spans="3:7" x14ac:dyDescent="0.2">
      <c r="C14210" s="293"/>
      <c r="D14210" s="280"/>
      <c r="E14210" s="280"/>
      <c r="F14210" s="280"/>
      <c r="G14210" s="293"/>
    </row>
    <row r="14211" spans="3:7" x14ac:dyDescent="0.2">
      <c r="C14211" s="293"/>
      <c r="D14211" s="280"/>
      <c r="E14211" s="280"/>
      <c r="F14211" s="280"/>
      <c r="G14211" s="293"/>
    </row>
    <row r="14212" spans="3:7" x14ac:dyDescent="0.2">
      <c r="C14212" s="293"/>
      <c r="D14212" s="280"/>
      <c r="E14212" s="280"/>
      <c r="F14212" s="280"/>
      <c r="G14212" s="293"/>
    </row>
    <row r="14213" spans="3:7" x14ac:dyDescent="0.2">
      <c r="C14213" s="293"/>
      <c r="D14213" s="280"/>
      <c r="E14213" s="280"/>
      <c r="F14213" s="280"/>
      <c r="G14213" s="293"/>
    </row>
    <row r="14214" spans="3:7" x14ac:dyDescent="0.2">
      <c r="C14214" s="293"/>
      <c r="D14214" s="280"/>
      <c r="E14214" s="280"/>
      <c r="F14214" s="280"/>
      <c r="G14214" s="293"/>
    </row>
    <row r="14215" spans="3:7" x14ac:dyDescent="0.2">
      <c r="C14215" s="293"/>
      <c r="D14215" s="280"/>
      <c r="E14215" s="280"/>
      <c r="F14215" s="280"/>
      <c r="G14215" s="293"/>
    </row>
    <row r="14216" spans="3:7" x14ac:dyDescent="0.2">
      <c r="C14216" s="293"/>
      <c r="D14216" s="280"/>
      <c r="E14216" s="280"/>
      <c r="F14216" s="280"/>
      <c r="G14216" s="293"/>
    </row>
    <row r="14217" spans="3:7" x14ac:dyDescent="0.2">
      <c r="C14217" s="293"/>
      <c r="D14217" s="280"/>
      <c r="E14217" s="280"/>
      <c r="F14217" s="280"/>
      <c r="G14217" s="293"/>
    </row>
    <row r="14218" spans="3:7" x14ac:dyDescent="0.2">
      <c r="C14218" s="293"/>
      <c r="D14218" s="280"/>
      <c r="E14218" s="280"/>
      <c r="F14218" s="280"/>
      <c r="G14218" s="293"/>
    </row>
    <row r="14219" spans="3:7" x14ac:dyDescent="0.2">
      <c r="C14219" s="293"/>
      <c r="D14219" s="280"/>
      <c r="E14219" s="280"/>
      <c r="F14219" s="280"/>
      <c r="G14219" s="293"/>
    </row>
    <row r="14220" spans="3:7" x14ac:dyDescent="0.2">
      <c r="C14220" s="293"/>
      <c r="D14220" s="280"/>
      <c r="E14220" s="280"/>
      <c r="F14220" s="280"/>
      <c r="G14220" s="293"/>
    </row>
    <row r="14221" spans="3:7" x14ac:dyDescent="0.2">
      <c r="C14221" s="293"/>
      <c r="D14221" s="280"/>
      <c r="E14221" s="280"/>
      <c r="F14221" s="280"/>
      <c r="G14221" s="293"/>
    </row>
    <row r="14222" spans="3:7" x14ac:dyDescent="0.2">
      <c r="C14222" s="293"/>
      <c r="D14222" s="280"/>
      <c r="E14222" s="280"/>
      <c r="F14222" s="280"/>
      <c r="G14222" s="293"/>
    </row>
    <row r="14223" spans="3:7" x14ac:dyDescent="0.2">
      <c r="C14223" s="293"/>
      <c r="D14223" s="280"/>
      <c r="E14223" s="280"/>
      <c r="F14223" s="280"/>
      <c r="G14223" s="293"/>
    </row>
    <row r="14224" spans="3:7" x14ac:dyDescent="0.2">
      <c r="C14224" s="293"/>
      <c r="D14224" s="280"/>
      <c r="E14224" s="280"/>
      <c r="F14224" s="280"/>
      <c r="G14224" s="293"/>
    </row>
    <row r="14225" spans="3:7" x14ac:dyDescent="0.2">
      <c r="C14225" s="293"/>
      <c r="D14225" s="280"/>
      <c r="E14225" s="280"/>
      <c r="F14225" s="280"/>
      <c r="G14225" s="293"/>
    </row>
    <row r="14226" spans="3:7" x14ac:dyDescent="0.2">
      <c r="C14226" s="293"/>
      <c r="D14226" s="280"/>
      <c r="E14226" s="280"/>
      <c r="F14226" s="280"/>
      <c r="G14226" s="293"/>
    </row>
    <row r="14227" spans="3:7" x14ac:dyDescent="0.2">
      <c r="C14227" s="293"/>
      <c r="D14227" s="280"/>
      <c r="E14227" s="280"/>
      <c r="F14227" s="280"/>
      <c r="G14227" s="293"/>
    </row>
    <row r="14228" spans="3:7" x14ac:dyDescent="0.2">
      <c r="C14228" s="293"/>
      <c r="D14228" s="280"/>
      <c r="E14228" s="280"/>
      <c r="F14228" s="280"/>
      <c r="G14228" s="293"/>
    </row>
    <row r="14229" spans="3:7" x14ac:dyDescent="0.2">
      <c r="C14229" s="293"/>
      <c r="D14229" s="280"/>
      <c r="E14229" s="280"/>
      <c r="F14229" s="280"/>
      <c r="G14229" s="293"/>
    </row>
    <row r="14230" spans="3:7" x14ac:dyDescent="0.2">
      <c r="C14230" s="293"/>
      <c r="D14230" s="280"/>
      <c r="E14230" s="280"/>
      <c r="F14230" s="280"/>
      <c r="G14230" s="293"/>
    </row>
    <row r="14231" spans="3:7" x14ac:dyDescent="0.2">
      <c r="C14231" s="293"/>
      <c r="D14231" s="280"/>
      <c r="E14231" s="280"/>
      <c r="F14231" s="280"/>
      <c r="G14231" s="293"/>
    </row>
    <row r="14232" spans="3:7" x14ac:dyDescent="0.2">
      <c r="C14232" s="293"/>
      <c r="D14232" s="280"/>
      <c r="E14232" s="280"/>
      <c r="F14232" s="280"/>
      <c r="G14232" s="293"/>
    </row>
    <row r="14233" spans="3:7" x14ac:dyDescent="0.2">
      <c r="C14233" s="293"/>
      <c r="D14233" s="280"/>
      <c r="E14233" s="280"/>
      <c r="F14233" s="280"/>
      <c r="G14233" s="293"/>
    </row>
    <row r="14234" spans="3:7" x14ac:dyDescent="0.2">
      <c r="C14234" s="293"/>
      <c r="D14234" s="280"/>
      <c r="E14234" s="280"/>
      <c r="F14234" s="280"/>
      <c r="G14234" s="293"/>
    </row>
    <row r="14235" spans="3:7" x14ac:dyDescent="0.2">
      <c r="C14235" s="293"/>
      <c r="D14235" s="280"/>
      <c r="E14235" s="280"/>
      <c r="F14235" s="280"/>
      <c r="G14235" s="293"/>
    </row>
    <row r="14236" spans="3:7" x14ac:dyDescent="0.2">
      <c r="C14236" s="293"/>
      <c r="D14236" s="280"/>
      <c r="E14236" s="280"/>
      <c r="F14236" s="280"/>
      <c r="G14236" s="293"/>
    </row>
    <row r="14237" spans="3:7" x14ac:dyDescent="0.2">
      <c r="C14237" s="293"/>
      <c r="D14237" s="280"/>
      <c r="E14237" s="280"/>
      <c r="F14237" s="280"/>
      <c r="G14237" s="293"/>
    </row>
    <row r="14238" spans="3:7" x14ac:dyDescent="0.2">
      <c r="C14238" s="293"/>
      <c r="D14238" s="280"/>
      <c r="E14238" s="280"/>
      <c r="F14238" s="280"/>
      <c r="G14238" s="293"/>
    </row>
    <row r="14239" spans="3:7" x14ac:dyDescent="0.2">
      <c r="C14239" s="293"/>
      <c r="D14239" s="280"/>
      <c r="E14239" s="280"/>
      <c r="F14239" s="280"/>
      <c r="G14239" s="293"/>
    </row>
    <row r="14240" spans="3:7" x14ac:dyDescent="0.2">
      <c r="C14240" s="293"/>
      <c r="D14240" s="280"/>
      <c r="E14240" s="280"/>
      <c r="F14240" s="280"/>
      <c r="G14240" s="293"/>
    </row>
    <row r="14241" spans="3:7" x14ac:dyDescent="0.2">
      <c r="C14241" s="293"/>
      <c r="D14241" s="280"/>
      <c r="E14241" s="280"/>
      <c r="F14241" s="280"/>
      <c r="G14241" s="293"/>
    </row>
    <row r="14242" spans="3:7" x14ac:dyDescent="0.2">
      <c r="C14242" s="293"/>
      <c r="D14242" s="280"/>
      <c r="E14242" s="280"/>
      <c r="F14242" s="280"/>
      <c r="G14242" s="293"/>
    </row>
    <row r="14243" spans="3:7" x14ac:dyDescent="0.2">
      <c r="C14243" s="293"/>
      <c r="D14243" s="280"/>
      <c r="E14243" s="280"/>
      <c r="F14243" s="280"/>
      <c r="G14243" s="293"/>
    </row>
    <row r="14244" spans="3:7" x14ac:dyDescent="0.2">
      <c r="C14244" s="293"/>
      <c r="D14244" s="280"/>
      <c r="E14244" s="280"/>
      <c r="F14244" s="280"/>
      <c r="G14244" s="293"/>
    </row>
    <row r="14245" spans="3:7" x14ac:dyDescent="0.2">
      <c r="C14245" s="293"/>
      <c r="D14245" s="280"/>
      <c r="E14245" s="280"/>
      <c r="F14245" s="280"/>
      <c r="G14245" s="293"/>
    </row>
    <row r="14246" spans="3:7" x14ac:dyDescent="0.2">
      <c r="C14246" s="293"/>
      <c r="D14246" s="280"/>
      <c r="E14246" s="280"/>
      <c r="F14246" s="280"/>
      <c r="G14246" s="293"/>
    </row>
    <row r="14247" spans="3:7" x14ac:dyDescent="0.2">
      <c r="C14247" s="293"/>
      <c r="D14247" s="280"/>
      <c r="E14247" s="280"/>
      <c r="F14247" s="280"/>
      <c r="G14247" s="293"/>
    </row>
    <row r="14248" spans="3:7" x14ac:dyDescent="0.2">
      <c r="C14248" s="293"/>
      <c r="D14248" s="280"/>
      <c r="E14248" s="280"/>
      <c r="F14248" s="280"/>
      <c r="G14248" s="293"/>
    </row>
    <row r="14249" spans="3:7" x14ac:dyDescent="0.2">
      <c r="C14249" s="293"/>
      <c r="D14249" s="280"/>
      <c r="E14249" s="280"/>
      <c r="F14249" s="280"/>
      <c r="G14249" s="293"/>
    </row>
    <row r="14250" spans="3:7" x14ac:dyDescent="0.2">
      <c r="C14250" s="293"/>
      <c r="D14250" s="280"/>
      <c r="E14250" s="280"/>
      <c r="F14250" s="280"/>
      <c r="G14250" s="293"/>
    </row>
    <row r="14251" spans="3:7" x14ac:dyDescent="0.2">
      <c r="C14251" s="293"/>
      <c r="D14251" s="280"/>
      <c r="E14251" s="280"/>
      <c r="F14251" s="280"/>
      <c r="G14251" s="293"/>
    </row>
    <row r="14252" spans="3:7" x14ac:dyDescent="0.2">
      <c r="C14252" s="293"/>
      <c r="D14252" s="280"/>
      <c r="E14252" s="280"/>
      <c r="F14252" s="280"/>
      <c r="G14252" s="293"/>
    </row>
    <row r="14253" spans="3:7" x14ac:dyDescent="0.2">
      <c r="C14253" s="293"/>
      <c r="D14253" s="280"/>
      <c r="E14253" s="280"/>
      <c r="F14253" s="280"/>
      <c r="G14253" s="293"/>
    </row>
    <row r="14254" spans="3:7" x14ac:dyDescent="0.2">
      <c r="C14254" s="293"/>
      <c r="D14254" s="280"/>
      <c r="E14254" s="280"/>
      <c r="F14254" s="280"/>
      <c r="G14254" s="293"/>
    </row>
    <row r="14255" spans="3:7" x14ac:dyDescent="0.2">
      <c r="C14255" s="293"/>
      <c r="D14255" s="280"/>
      <c r="E14255" s="280"/>
      <c r="F14255" s="280"/>
      <c r="G14255" s="293"/>
    </row>
    <row r="14256" spans="3:7" x14ac:dyDescent="0.2">
      <c r="C14256" s="293"/>
      <c r="D14256" s="280"/>
      <c r="E14256" s="280"/>
      <c r="F14256" s="280"/>
      <c r="G14256" s="293"/>
    </row>
    <row r="14257" spans="3:7" x14ac:dyDescent="0.2">
      <c r="C14257" s="293"/>
      <c r="D14257" s="280"/>
      <c r="E14257" s="280"/>
      <c r="F14257" s="280"/>
      <c r="G14257" s="293"/>
    </row>
    <row r="14258" spans="3:7" x14ac:dyDescent="0.2">
      <c r="C14258" s="293"/>
      <c r="D14258" s="280"/>
      <c r="E14258" s="280"/>
      <c r="F14258" s="280"/>
      <c r="G14258" s="293"/>
    </row>
    <row r="14259" spans="3:7" x14ac:dyDescent="0.2">
      <c r="C14259" s="293"/>
      <c r="D14259" s="280"/>
      <c r="E14259" s="280"/>
      <c r="F14259" s="280"/>
      <c r="G14259" s="293"/>
    </row>
    <row r="14260" spans="3:7" x14ac:dyDescent="0.2">
      <c r="C14260" s="293"/>
      <c r="D14260" s="280"/>
      <c r="E14260" s="280"/>
      <c r="F14260" s="280"/>
      <c r="G14260" s="293"/>
    </row>
    <row r="14261" spans="3:7" x14ac:dyDescent="0.2">
      <c r="C14261" s="293"/>
      <c r="D14261" s="280"/>
      <c r="E14261" s="280"/>
      <c r="F14261" s="280"/>
      <c r="G14261" s="293"/>
    </row>
    <row r="14262" spans="3:7" x14ac:dyDescent="0.2">
      <c r="C14262" s="293"/>
      <c r="D14262" s="280"/>
      <c r="E14262" s="280"/>
      <c r="F14262" s="280"/>
      <c r="G14262" s="293"/>
    </row>
    <row r="14263" spans="3:7" x14ac:dyDescent="0.2">
      <c r="C14263" s="293"/>
      <c r="D14263" s="280"/>
      <c r="E14263" s="280"/>
      <c r="F14263" s="280"/>
      <c r="G14263" s="293"/>
    </row>
    <row r="14264" spans="3:7" x14ac:dyDescent="0.2">
      <c r="C14264" s="293"/>
      <c r="D14264" s="280"/>
      <c r="E14264" s="280"/>
      <c r="F14264" s="280"/>
      <c r="G14264" s="293"/>
    </row>
    <row r="14265" spans="3:7" x14ac:dyDescent="0.2">
      <c r="C14265" s="293"/>
      <c r="D14265" s="280"/>
      <c r="E14265" s="280"/>
      <c r="F14265" s="280"/>
      <c r="G14265" s="293"/>
    </row>
    <row r="14266" spans="3:7" x14ac:dyDescent="0.2">
      <c r="C14266" s="293"/>
      <c r="D14266" s="280"/>
      <c r="E14266" s="280"/>
      <c r="F14266" s="280"/>
      <c r="G14266" s="293"/>
    </row>
    <row r="14267" spans="3:7" x14ac:dyDescent="0.2">
      <c r="C14267" s="293"/>
      <c r="D14267" s="280"/>
      <c r="E14267" s="280"/>
      <c r="F14267" s="280"/>
      <c r="G14267" s="293"/>
    </row>
    <row r="14268" spans="3:7" x14ac:dyDescent="0.2">
      <c r="C14268" s="293"/>
      <c r="D14268" s="280"/>
      <c r="E14268" s="280"/>
      <c r="F14268" s="280"/>
      <c r="G14268" s="293"/>
    </row>
    <row r="14269" spans="3:7" x14ac:dyDescent="0.2">
      <c r="C14269" s="293"/>
      <c r="D14269" s="280"/>
      <c r="E14269" s="280"/>
      <c r="F14269" s="280"/>
      <c r="G14269" s="293"/>
    </row>
    <row r="14270" spans="3:7" x14ac:dyDescent="0.2">
      <c r="C14270" s="293"/>
      <c r="D14270" s="280"/>
      <c r="E14270" s="280"/>
      <c r="F14270" s="280"/>
      <c r="G14270" s="293"/>
    </row>
    <row r="14271" spans="3:7" x14ac:dyDescent="0.2">
      <c r="C14271" s="293"/>
      <c r="D14271" s="280"/>
      <c r="E14271" s="280"/>
      <c r="F14271" s="280"/>
      <c r="G14271" s="293"/>
    </row>
    <row r="14272" spans="3:7" x14ac:dyDescent="0.2">
      <c r="C14272" s="293"/>
      <c r="D14272" s="280"/>
      <c r="E14272" s="280"/>
      <c r="F14272" s="280"/>
      <c r="G14272" s="293"/>
    </row>
    <row r="14273" spans="3:7" x14ac:dyDescent="0.2">
      <c r="C14273" s="293"/>
      <c r="D14273" s="280"/>
      <c r="E14273" s="280"/>
      <c r="F14273" s="280"/>
      <c r="G14273" s="293"/>
    </row>
    <row r="14274" spans="3:7" x14ac:dyDescent="0.2">
      <c r="C14274" s="293"/>
      <c r="D14274" s="280"/>
      <c r="E14274" s="280"/>
      <c r="F14274" s="280"/>
      <c r="G14274" s="293"/>
    </row>
    <row r="14275" spans="3:7" x14ac:dyDescent="0.2">
      <c r="C14275" s="293"/>
      <c r="D14275" s="280"/>
      <c r="E14275" s="280"/>
      <c r="F14275" s="280"/>
      <c r="G14275" s="293"/>
    </row>
    <row r="14276" spans="3:7" x14ac:dyDescent="0.2">
      <c r="C14276" s="293"/>
      <c r="D14276" s="280"/>
      <c r="E14276" s="280"/>
      <c r="F14276" s="280"/>
      <c r="G14276" s="293"/>
    </row>
    <row r="14277" spans="3:7" x14ac:dyDescent="0.2">
      <c r="C14277" s="293"/>
      <c r="D14277" s="280"/>
      <c r="E14277" s="280"/>
      <c r="F14277" s="280"/>
      <c r="G14277" s="293"/>
    </row>
    <row r="14278" spans="3:7" x14ac:dyDescent="0.2">
      <c r="C14278" s="293"/>
      <c r="D14278" s="280"/>
      <c r="E14278" s="280"/>
      <c r="F14278" s="280"/>
      <c r="G14278" s="293"/>
    </row>
    <row r="14279" spans="3:7" x14ac:dyDescent="0.2">
      <c r="C14279" s="293"/>
      <c r="D14279" s="280"/>
      <c r="E14279" s="280"/>
      <c r="F14279" s="280"/>
      <c r="G14279" s="293"/>
    </row>
    <row r="14280" spans="3:7" x14ac:dyDescent="0.2">
      <c r="C14280" s="293"/>
      <c r="D14280" s="280"/>
      <c r="E14280" s="280"/>
      <c r="F14280" s="280"/>
      <c r="G14280" s="293"/>
    </row>
    <row r="14281" spans="3:7" x14ac:dyDescent="0.2">
      <c r="C14281" s="293"/>
      <c r="D14281" s="280"/>
      <c r="E14281" s="280"/>
      <c r="F14281" s="280"/>
      <c r="G14281" s="293"/>
    </row>
    <row r="14282" spans="3:7" x14ac:dyDescent="0.2">
      <c r="C14282" s="293"/>
      <c r="D14282" s="280"/>
      <c r="E14282" s="280"/>
      <c r="F14282" s="280"/>
      <c r="G14282" s="293"/>
    </row>
    <row r="14283" spans="3:7" x14ac:dyDescent="0.2">
      <c r="C14283" s="293"/>
      <c r="D14283" s="280"/>
      <c r="E14283" s="280"/>
      <c r="F14283" s="280"/>
      <c r="G14283" s="293"/>
    </row>
    <row r="14284" spans="3:7" x14ac:dyDescent="0.2">
      <c r="C14284" s="293"/>
      <c r="D14284" s="280"/>
      <c r="E14284" s="280"/>
      <c r="F14284" s="280"/>
      <c r="G14284" s="293"/>
    </row>
    <row r="14285" spans="3:7" x14ac:dyDescent="0.2">
      <c r="C14285" s="293"/>
      <c r="D14285" s="280"/>
      <c r="E14285" s="280"/>
      <c r="F14285" s="280"/>
      <c r="G14285" s="293"/>
    </row>
    <row r="14286" spans="3:7" x14ac:dyDescent="0.2">
      <c r="C14286" s="293"/>
      <c r="D14286" s="280"/>
      <c r="E14286" s="280"/>
      <c r="F14286" s="280"/>
      <c r="G14286" s="293"/>
    </row>
    <row r="14287" spans="3:7" x14ac:dyDescent="0.2">
      <c r="C14287" s="293"/>
      <c r="D14287" s="280"/>
      <c r="E14287" s="280"/>
      <c r="F14287" s="280"/>
      <c r="G14287" s="293"/>
    </row>
    <row r="14288" spans="3:7" x14ac:dyDescent="0.2">
      <c r="C14288" s="293"/>
      <c r="D14288" s="280"/>
      <c r="E14288" s="280"/>
      <c r="F14288" s="280"/>
      <c r="G14288" s="293"/>
    </row>
    <row r="14289" spans="3:7" x14ac:dyDescent="0.2">
      <c r="C14289" s="293"/>
      <c r="D14289" s="280"/>
      <c r="E14289" s="280"/>
      <c r="F14289" s="280"/>
      <c r="G14289" s="293"/>
    </row>
    <row r="14290" spans="3:7" x14ac:dyDescent="0.2">
      <c r="C14290" s="293"/>
      <c r="D14290" s="280"/>
      <c r="E14290" s="280"/>
      <c r="F14290" s="280"/>
      <c r="G14290" s="293"/>
    </row>
    <row r="14291" spans="3:7" x14ac:dyDescent="0.2">
      <c r="C14291" s="293"/>
      <c r="D14291" s="280"/>
      <c r="E14291" s="280"/>
      <c r="F14291" s="280"/>
      <c r="G14291" s="293"/>
    </row>
    <row r="14292" spans="3:7" x14ac:dyDescent="0.2">
      <c r="C14292" s="293"/>
      <c r="D14292" s="280"/>
      <c r="E14292" s="280"/>
      <c r="F14292" s="280"/>
      <c r="G14292" s="293"/>
    </row>
    <row r="14293" spans="3:7" x14ac:dyDescent="0.2">
      <c r="C14293" s="293"/>
      <c r="D14293" s="280"/>
      <c r="E14293" s="280"/>
      <c r="F14293" s="280"/>
      <c r="G14293" s="293"/>
    </row>
    <row r="14294" spans="3:7" x14ac:dyDescent="0.2">
      <c r="C14294" s="293"/>
      <c r="D14294" s="280"/>
      <c r="E14294" s="280"/>
      <c r="F14294" s="280"/>
      <c r="G14294" s="293"/>
    </row>
    <row r="14295" spans="3:7" x14ac:dyDescent="0.2">
      <c r="C14295" s="293"/>
      <c r="D14295" s="280"/>
      <c r="E14295" s="280"/>
      <c r="F14295" s="280"/>
      <c r="G14295" s="293"/>
    </row>
    <row r="14296" spans="3:7" x14ac:dyDescent="0.2">
      <c r="C14296" s="293"/>
      <c r="D14296" s="280"/>
      <c r="E14296" s="280"/>
      <c r="F14296" s="280"/>
      <c r="G14296" s="293"/>
    </row>
    <row r="14297" spans="3:7" x14ac:dyDescent="0.2">
      <c r="C14297" s="293"/>
      <c r="D14297" s="280"/>
      <c r="E14297" s="280"/>
      <c r="F14297" s="280"/>
      <c r="G14297" s="293"/>
    </row>
    <row r="14298" spans="3:7" x14ac:dyDescent="0.2">
      <c r="C14298" s="293"/>
      <c r="D14298" s="280"/>
      <c r="E14298" s="280"/>
      <c r="F14298" s="280"/>
      <c r="G14298" s="293"/>
    </row>
    <row r="14299" spans="3:7" x14ac:dyDescent="0.2">
      <c r="C14299" s="293"/>
      <c r="D14299" s="280"/>
      <c r="E14299" s="280"/>
      <c r="F14299" s="280"/>
      <c r="G14299" s="293"/>
    </row>
    <row r="14300" spans="3:7" x14ac:dyDescent="0.2">
      <c r="C14300" s="293"/>
      <c r="D14300" s="280"/>
      <c r="E14300" s="280"/>
      <c r="F14300" s="280"/>
      <c r="G14300" s="293"/>
    </row>
    <row r="14301" spans="3:7" x14ac:dyDescent="0.2">
      <c r="C14301" s="293"/>
      <c r="D14301" s="280"/>
      <c r="E14301" s="280"/>
      <c r="F14301" s="280"/>
      <c r="G14301" s="293"/>
    </row>
    <row r="14302" spans="3:7" x14ac:dyDescent="0.2">
      <c r="C14302" s="293"/>
      <c r="D14302" s="280"/>
      <c r="E14302" s="280"/>
      <c r="F14302" s="280"/>
      <c r="G14302" s="293"/>
    </row>
    <row r="14303" spans="3:7" x14ac:dyDescent="0.2">
      <c r="C14303" s="293"/>
      <c r="D14303" s="280"/>
      <c r="E14303" s="280"/>
      <c r="F14303" s="280"/>
      <c r="G14303" s="293"/>
    </row>
    <row r="14304" spans="3:7" x14ac:dyDescent="0.2">
      <c r="C14304" s="293"/>
      <c r="D14304" s="280"/>
      <c r="E14304" s="280"/>
      <c r="F14304" s="280"/>
      <c r="G14304" s="293"/>
    </row>
    <row r="14305" spans="3:7" x14ac:dyDescent="0.2">
      <c r="C14305" s="293"/>
      <c r="D14305" s="280"/>
      <c r="E14305" s="280"/>
      <c r="F14305" s="280"/>
      <c r="G14305" s="293"/>
    </row>
    <row r="14306" spans="3:7" x14ac:dyDescent="0.2">
      <c r="C14306" s="293"/>
      <c r="D14306" s="280"/>
      <c r="E14306" s="280"/>
      <c r="F14306" s="280"/>
      <c r="G14306" s="293"/>
    </row>
    <row r="14307" spans="3:7" x14ac:dyDescent="0.2">
      <c r="C14307" s="293"/>
      <c r="D14307" s="280"/>
      <c r="E14307" s="280"/>
      <c r="F14307" s="280"/>
      <c r="G14307" s="293"/>
    </row>
    <row r="14308" spans="3:7" x14ac:dyDescent="0.2">
      <c r="C14308" s="293"/>
      <c r="D14308" s="280"/>
      <c r="E14308" s="280"/>
      <c r="F14308" s="280"/>
      <c r="G14308" s="293"/>
    </row>
    <row r="14309" spans="3:7" x14ac:dyDescent="0.2">
      <c r="C14309" s="293"/>
      <c r="D14309" s="280"/>
      <c r="E14309" s="280"/>
      <c r="F14309" s="280"/>
      <c r="G14309" s="293"/>
    </row>
    <row r="14310" spans="3:7" x14ac:dyDescent="0.2">
      <c r="C14310" s="293"/>
      <c r="D14310" s="280"/>
      <c r="E14310" s="280"/>
      <c r="F14310" s="280"/>
      <c r="G14310" s="293"/>
    </row>
    <row r="14311" spans="3:7" x14ac:dyDescent="0.2">
      <c r="C14311" s="293"/>
      <c r="D14311" s="280"/>
      <c r="E14311" s="280"/>
      <c r="F14311" s="280"/>
      <c r="G14311" s="293"/>
    </row>
    <row r="14312" spans="3:7" x14ac:dyDescent="0.2">
      <c r="C14312" s="293"/>
      <c r="D14312" s="280"/>
      <c r="E14312" s="280"/>
      <c r="F14312" s="280"/>
      <c r="G14312" s="293"/>
    </row>
    <row r="14313" spans="3:7" x14ac:dyDescent="0.2">
      <c r="C14313" s="293"/>
      <c r="D14313" s="280"/>
      <c r="E14313" s="280"/>
      <c r="F14313" s="280"/>
      <c r="G14313" s="293"/>
    </row>
    <row r="14314" spans="3:7" x14ac:dyDescent="0.2">
      <c r="C14314" s="293"/>
      <c r="D14314" s="280"/>
      <c r="E14314" s="280"/>
      <c r="F14314" s="280"/>
      <c r="G14314" s="293"/>
    </row>
    <row r="14315" spans="3:7" x14ac:dyDescent="0.2">
      <c r="C14315" s="293"/>
      <c r="D14315" s="280"/>
      <c r="E14315" s="280"/>
      <c r="F14315" s="280"/>
      <c r="G14315" s="293"/>
    </row>
    <row r="14316" spans="3:7" x14ac:dyDescent="0.2">
      <c r="C14316" s="293"/>
      <c r="D14316" s="280"/>
      <c r="E14316" s="280"/>
      <c r="F14316" s="280"/>
      <c r="G14316" s="293"/>
    </row>
    <row r="14317" spans="3:7" x14ac:dyDescent="0.2">
      <c r="C14317" s="293"/>
      <c r="D14317" s="280"/>
      <c r="E14317" s="280"/>
      <c r="F14317" s="280"/>
      <c r="G14317" s="293"/>
    </row>
    <row r="14318" spans="3:7" x14ac:dyDescent="0.2">
      <c r="C14318" s="293"/>
      <c r="D14318" s="280"/>
      <c r="E14318" s="280"/>
      <c r="F14318" s="280"/>
      <c r="G14318" s="293"/>
    </row>
    <row r="14319" spans="3:7" x14ac:dyDescent="0.2">
      <c r="C14319" s="293"/>
      <c r="D14319" s="280"/>
      <c r="E14319" s="280"/>
      <c r="F14319" s="280"/>
      <c r="G14319" s="293"/>
    </row>
    <row r="14320" spans="3:7" x14ac:dyDescent="0.2">
      <c r="C14320" s="293"/>
      <c r="D14320" s="280"/>
      <c r="E14320" s="280"/>
      <c r="F14320" s="280"/>
      <c r="G14320" s="293"/>
    </row>
    <row r="14321" spans="3:7" x14ac:dyDescent="0.2">
      <c r="C14321" s="293"/>
      <c r="D14321" s="280"/>
      <c r="E14321" s="280"/>
      <c r="F14321" s="280"/>
      <c r="G14321" s="293"/>
    </row>
    <row r="14322" spans="3:7" x14ac:dyDescent="0.2">
      <c r="C14322" s="293"/>
      <c r="D14322" s="280"/>
      <c r="E14322" s="280"/>
      <c r="F14322" s="280"/>
      <c r="G14322" s="293"/>
    </row>
    <row r="14323" spans="3:7" x14ac:dyDescent="0.2">
      <c r="C14323" s="293"/>
      <c r="D14323" s="280"/>
      <c r="E14323" s="280"/>
      <c r="F14323" s="280"/>
      <c r="G14323" s="293"/>
    </row>
    <row r="14324" spans="3:7" x14ac:dyDescent="0.2">
      <c r="C14324" s="293"/>
      <c r="D14324" s="280"/>
      <c r="E14324" s="280"/>
      <c r="F14324" s="280"/>
      <c r="G14324" s="293"/>
    </row>
    <row r="14325" spans="3:7" x14ac:dyDescent="0.2">
      <c r="C14325" s="293"/>
      <c r="D14325" s="280"/>
      <c r="E14325" s="280"/>
      <c r="F14325" s="280"/>
      <c r="G14325" s="293"/>
    </row>
    <row r="14326" spans="3:7" x14ac:dyDescent="0.2">
      <c r="C14326" s="293"/>
      <c r="D14326" s="280"/>
      <c r="E14326" s="280"/>
      <c r="F14326" s="280"/>
      <c r="G14326" s="293"/>
    </row>
    <row r="14327" spans="3:7" x14ac:dyDescent="0.2">
      <c r="C14327" s="293"/>
      <c r="D14327" s="280"/>
      <c r="E14327" s="280"/>
      <c r="F14327" s="280"/>
      <c r="G14327" s="293"/>
    </row>
    <row r="14328" spans="3:7" x14ac:dyDescent="0.2">
      <c r="C14328" s="293"/>
      <c r="D14328" s="280"/>
      <c r="E14328" s="280"/>
      <c r="F14328" s="280"/>
      <c r="G14328" s="293"/>
    </row>
    <row r="14329" spans="3:7" x14ac:dyDescent="0.2">
      <c r="C14329" s="293"/>
      <c r="D14329" s="280"/>
      <c r="E14329" s="280"/>
      <c r="F14329" s="280"/>
      <c r="G14329" s="293"/>
    </row>
    <row r="14330" spans="3:7" x14ac:dyDescent="0.2">
      <c r="C14330" s="293"/>
      <c r="D14330" s="280"/>
      <c r="E14330" s="280"/>
      <c r="F14330" s="280"/>
      <c r="G14330" s="293"/>
    </row>
    <row r="14331" spans="3:7" x14ac:dyDescent="0.2">
      <c r="C14331" s="293"/>
      <c r="D14331" s="280"/>
      <c r="E14331" s="280"/>
      <c r="F14331" s="280"/>
      <c r="G14331" s="293"/>
    </row>
    <row r="14332" spans="3:7" x14ac:dyDescent="0.2">
      <c r="C14332" s="293"/>
      <c r="D14332" s="280"/>
      <c r="E14332" s="280"/>
      <c r="F14332" s="280"/>
      <c r="G14332" s="293"/>
    </row>
    <row r="14333" spans="3:7" x14ac:dyDescent="0.2">
      <c r="C14333" s="293"/>
      <c r="D14333" s="280"/>
      <c r="E14333" s="280"/>
      <c r="F14333" s="280"/>
      <c r="G14333" s="293"/>
    </row>
    <row r="14334" spans="3:7" x14ac:dyDescent="0.2">
      <c r="C14334" s="293"/>
      <c r="D14334" s="280"/>
      <c r="E14334" s="280"/>
      <c r="F14334" s="280"/>
      <c r="G14334" s="293"/>
    </row>
    <row r="14335" spans="3:7" x14ac:dyDescent="0.2">
      <c r="C14335" s="293"/>
      <c r="D14335" s="280"/>
      <c r="E14335" s="280"/>
      <c r="F14335" s="280"/>
      <c r="G14335" s="293"/>
    </row>
    <row r="14336" spans="3:7" x14ac:dyDescent="0.2">
      <c r="C14336" s="293"/>
      <c r="D14336" s="280"/>
      <c r="E14336" s="280"/>
      <c r="F14336" s="280"/>
      <c r="G14336" s="293"/>
    </row>
    <row r="14337" spans="3:7" x14ac:dyDescent="0.2">
      <c r="C14337" s="293"/>
      <c r="D14337" s="280"/>
      <c r="E14337" s="280"/>
      <c r="F14337" s="280"/>
      <c r="G14337" s="293"/>
    </row>
    <row r="14338" spans="3:7" x14ac:dyDescent="0.2">
      <c r="C14338" s="293"/>
      <c r="D14338" s="280"/>
      <c r="E14338" s="280"/>
      <c r="F14338" s="280"/>
      <c r="G14338" s="293"/>
    </row>
    <row r="14339" spans="3:7" x14ac:dyDescent="0.2">
      <c r="C14339" s="293"/>
      <c r="D14339" s="280"/>
      <c r="E14339" s="280"/>
      <c r="F14339" s="280"/>
      <c r="G14339" s="293"/>
    </row>
    <row r="14340" spans="3:7" x14ac:dyDescent="0.2">
      <c r="C14340" s="293"/>
      <c r="D14340" s="280"/>
      <c r="E14340" s="280"/>
      <c r="F14340" s="280"/>
      <c r="G14340" s="293"/>
    </row>
    <row r="14341" spans="3:7" x14ac:dyDescent="0.2">
      <c r="C14341" s="293"/>
      <c r="D14341" s="280"/>
      <c r="E14341" s="280"/>
      <c r="F14341" s="280"/>
      <c r="G14341" s="293"/>
    </row>
    <row r="14342" spans="3:7" x14ac:dyDescent="0.2">
      <c r="C14342" s="293"/>
      <c r="D14342" s="280"/>
      <c r="E14342" s="280"/>
      <c r="F14342" s="280"/>
      <c r="G14342" s="293"/>
    </row>
    <row r="14343" spans="3:7" x14ac:dyDescent="0.2">
      <c r="C14343" s="293"/>
      <c r="D14343" s="280"/>
      <c r="E14343" s="280"/>
      <c r="F14343" s="280"/>
      <c r="G14343" s="293"/>
    </row>
    <row r="14344" spans="3:7" x14ac:dyDescent="0.2">
      <c r="C14344" s="293"/>
      <c r="D14344" s="280"/>
      <c r="E14344" s="280"/>
      <c r="F14344" s="280"/>
      <c r="G14344" s="293"/>
    </row>
    <row r="14345" spans="3:7" x14ac:dyDescent="0.2">
      <c r="C14345" s="293"/>
      <c r="D14345" s="280"/>
      <c r="E14345" s="280"/>
      <c r="F14345" s="280"/>
      <c r="G14345" s="293"/>
    </row>
    <row r="14346" spans="3:7" x14ac:dyDescent="0.2">
      <c r="C14346" s="293"/>
      <c r="D14346" s="280"/>
      <c r="E14346" s="280"/>
      <c r="F14346" s="280"/>
      <c r="G14346" s="293"/>
    </row>
    <row r="14347" spans="3:7" x14ac:dyDescent="0.2">
      <c r="C14347" s="293"/>
      <c r="D14347" s="280"/>
      <c r="E14347" s="280"/>
      <c r="F14347" s="280"/>
      <c r="G14347" s="293"/>
    </row>
    <row r="14348" spans="3:7" x14ac:dyDescent="0.2">
      <c r="C14348" s="293"/>
      <c r="D14348" s="280"/>
      <c r="E14348" s="280"/>
      <c r="F14348" s="280"/>
      <c r="G14348" s="293"/>
    </row>
    <row r="14349" spans="3:7" x14ac:dyDescent="0.2">
      <c r="C14349" s="293"/>
      <c r="D14349" s="280"/>
      <c r="E14349" s="280"/>
      <c r="F14349" s="280"/>
      <c r="G14349" s="293"/>
    </row>
    <row r="14350" spans="3:7" x14ac:dyDescent="0.2">
      <c r="C14350" s="293"/>
      <c r="D14350" s="280"/>
      <c r="E14350" s="280"/>
      <c r="F14350" s="280"/>
      <c r="G14350" s="293"/>
    </row>
    <row r="14351" spans="3:7" x14ac:dyDescent="0.2">
      <c r="C14351" s="293"/>
      <c r="D14351" s="280"/>
      <c r="E14351" s="280"/>
      <c r="F14351" s="280"/>
      <c r="G14351" s="293"/>
    </row>
    <row r="14352" spans="3:7" x14ac:dyDescent="0.2">
      <c r="C14352" s="293"/>
      <c r="D14352" s="280"/>
      <c r="E14352" s="280"/>
      <c r="F14352" s="280"/>
      <c r="G14352" s="293"/>
    </row>
    <row r="14353" spans="3:7" x14ac:dyDescent="0.2">
      <c r="C14353" s="293"/>
      <c r="D14353" s="280"/>
      <c r="E14353" s="280"/>
      <c r="F14353" s="280"/>
      <c r="G14353" s="293"/>
    </row>
    <row r="14354" spans="3:7" x14ac:dyDescent="0.2">
      <c r="C14354" s="293"/>
      <c r="D14354" s="280"/>
      <c r="E14354" s="280"/>
      <c r="F14354" s="280"/>
      <c r="G14354" s="293"/>
    </row>
    <row r="14355" spans="3:7" x14ac:dyDescent="0.2">
      <c r="C14355" s="293"/>
      <c r="D14355" s="280"/>
      <c r="E14355" s="280"/>
      <c r="F14355" s="280"/>
      <c r="G14355" s="293"/>
    </row>
    <row r="14356" spans="3:7" x14ac:dyDescent="0.2">
      <c r="C14356" s="293"/>
      <c r="D14356" s="280"/>
      <c r="E14356" s="280"/>
      <c r="F14356" s="280"/>
      <c r="G14356" s="293"/>
    </row>
    <row r="14357" spans="3:7" x14ac:dyDescent="0.2">
      <c r="C14357" s="293"/>
      <c r="D14357" s="280"/>
      <c r="E14357" s="280"/>
      <c r="F14357" s="280"/>
      <c r="G14357" s="293"/>
    </row>
    <row r="14358" spans="3:7" x14ac:dyDescent="0.2">
      <c r="C14358" s="293"/>
      <c r="D14358" s="280"/>
      <c r="E14358" s="280"/>
      <c r="F14358" s="280"/>
      <c r="G14358" s="293"/>
    </row>
    <row r="14359" spans="3:7" x14ac:dyDescent="0.2">
      <c r="C14359" s="293"/>
      <c r="D14359" s="280"/>
      <c r="E14359" s="280"/>
      <c r="F14359" s="280"/>
      <c r="G14359" s="293"/>
    </row>
    <row r="14360" spans="3:7" x14ac:dyDescent="0.2">
      <c r="C14360" s="293"/>
      <c r="D14360" s="280"/>
      <c r="E14360" s="280"/>
      <c r="F14360" s="280"/>
      <c r="G14360" s="293"/>
    </row>
    <row r="14361" spans="3:7" x14ac:dyDescent="0.2">
      <c r="C14361" s="293"/>
      <c r="D14361" s="280"/>
      <c r="E14361" s="280"/>
      <c r="F14361" s="280"/>
      <c r="G14361" s="293"/>
    </row>
    <row r="14362" spans="3:7" x14ac:dyDescent="0.2">
      <c r="C14362" s="293"/>
      <c r="D14362" s="280"/>
      <c r="E14362" s="280"/>
      <c r="F14362" s="280"/>
      <c r="G14362" s="293"/>
    </row>
    <row r="14363" spans="3:7" x14ac:dyDescent="0.2">
      <c r="C14363" s="293"/>
      <c r="D14363" s="280"/>
      <c r="E14363" s="280"/>
      <c r="F14363" s="280"/>
      <c r="G14363" s="293"/>
    </row>
    <row r="14364" spans="3:7" x14ac:dyDescent="0.2">
      <c r="C14364" s="293"/>
      <c r="D14364" s="280"/>
      <c r="E14364" s="280"/>
      <c r="F14364" s="280"/>
      <c r="G14364" s="293"/>
    </row>
    <row r="14365" spans="3:7" x14ac:dyDescent="0.2">
      <c r="C14365" s="293"/>
      <c r="D14365" s="280"/>
      <c r="E14365" s="280"/>
      <c r="F14365" s="280"/>
      <c r="G14365" s="293"/>
    </row>
    <row r="14366" spans="3:7" x14ac:dyDescent="0.2">
      <c r="C14366" s="293"/>
      <c r="D14366" s="280"/>
      <c r="E14366" s="280"/>
      <c r="F14366" s="280"/>
      <c r="G14366" s="293"/>
    </row>
    <row r="14367" spans="3:7" x14ac:dyDescent="0.2">
      <c r="C14367" s="293"/>
      <c r="D14367" s="280"/>
      <c r="E14367" s="280"/>
      <c r="F14367" s="280"/>
      <c r="G14367" s="293"/>
    </row>
    <row r="14368" spans="3:7" x14ac:dyDescent="0.2">
      <c r="C14368" s="293"/>
      <c r="D14368" s="280"/>
      <c r="E14368" s="280"/>
      <c r="F14368" s="280"/>
      <c r="G14368" s="293"/>
    </row>
    <row r="14369" spans="3:7" x14ac:dyDescent="0.2">
      <c r="C14369" s="293"/>
      <c r="D14369" s="280"/>
      <c r="E14369" s="280"/>
      <c r="F14369" s="280"/>
      <c r="G14369" s="293"/>
    </row>
    <row r="14370" spans="3:7" x14ac:dyDescent="0.2">
      <c r="C14370" s="293"/>
      <c r="D14370" s="280"/>
      <c r="E14370" s="280"/>
      <c r="F14370" s="280"/>
      <c r="G14370" s="293"/>
    </row>
    <row r="14371" spans="3:7" x14ac:dyDescent="0.2">
      <c r="C14371" s="293"/>
      <c r="D14371" s="280"/>
      <c r="E14371" s="280"/>
      <c r="F14371" s="280"/>
      <c r="G14371" s="293"/>
    </row>
    <row r="14372" spans="3:7" x14ac:dyDescent="0.2">
      <c r="C14372" s="293"/>
      <c r="D14372" s="280"/>
      <c r="E14372" s="280"/>
      <c r="F14372" s="280"/>
      <c r="G14372" s="293"/>
    </row>
    <row r="14373" spans="3:7" x14ac:dyDescent="0.2">
      <c r="C14373" s="293"/>
      <c r="D14373" s="280"/>
      <c r="E14373" s="280"/>
      <c r="F14373" s="280"/>
      <c r="G14373" s="293"/>
    </row>
    <row r="14374" spans="3:7" x14ac:dyDescent="0.2">
      <c r="C14374" s="293"/>
      <c r="D14374" s="280"/>
      <c r="E14374" s="280"/>
      <c r="F14374" s="280"/>
      <c r="G14374" s="293"/>
    </row>
    <row r="14375" spans="3:7" x14ac:dyDescent="0.2">
      <c r="C14375" s="293"/>
      <c r="D14375" s="280"/>
      <c r="E14375" s="280"/>
      <c r="F14375" s="280"/>
      <c r="G14375" s="293"/>
    </row>
    <row r="14376" spans="3:7" x14ac:dyDescent="0.2">
      <c r="C14376" s="293"/>
      <c r="D14376" s="280"/>
      <c r="E14376" s="280"/>
      <c r="F14376" s="280"/>
      <c r="G14376" s="293"/>
    </row>
    <row r="14377" spans="3:7" x14ac:dyDescent="0.2">
      <c r="C14377" s="293"/>
      <c r="D14377" s="280"/>
      <c r="E14377" s="280"/>
      <c r="F14377" s="280"/>
      <c r="G14377" s="293"/>
    </row>
    <row r="14378" spans="3:7" x14ac:dyDescent="0.2">
      <c r="C14378" s="293"/>
      <c r="D14378" s="280"/>
      <c r="E14378" s="280"/>
      <c r="F14378" s="280"/>
      <c r="G14378" s="293"/>
    </row>
    <row r="14379" spans="3:7" x14ac:dyDescent="0.2">
      <c r="C14379" s="293"/>
      <c r="D14379" s="280"/>
      <c r="E14379" s="280"/>
      <c r="F14379" s="280"/>
      <c r="G14379" s="293"/>
    </row>
    <row r="14380" spans="3:7" x14ac:dyDescent="0.2">
      <c r="C14380" s="293"/>
      <c r="D14380" s="280"/>
      <c r="E14380" s="280"/>
      <c r="F14380" s="280"/>
      <c r="G14380" s="293"/>
    </row>
    <row r="14381" spans="3:7" x14ac:dyDescent="0.2">
      <c r="C14381" s="293"/>
      <c r="D14381" s="280"/>
      <c r="E14381" s="280"/>
      <c r="F14381" s="280"/>
      <c r="G14381" s="293"/>
    </row>
    <row r="14382" spans="3:7" x14ac:dyDescent="0.2">
      <c r="C14382" s="293"/>
      <c r="D14382" s="280"/>
      <c r="E14382" s="280"/>
      <c r="F14382" s="280"/>
      <c r="G14382" s="293"/>
    </row>
    <row r="14383" spans="3:7" x14ac:dyDescent="0.2">
      <c r="C14383" s="293"/>
      <c r="D14383" s="280"/>
      <c r="E14383" s="280"/>
      <c r="F14383" s="280"/>
      <c r="G14383" s="293"/>
    </row>
    <row r="14384" spans="3:7" x14ac:dyDescent="0.2">
      <c r="C14384" s="293"/>
      <c r="D14384" s="280"/>
      <c r="E14384" s="280"/>
      <c r="F14384" s="280"/>
      <c r="G14384" s="293"/>
    </row>
    <row r="14385" spans="3:7" x14ac:dyDescent="0.2">
      <c r="C14385" s="293"/>
      <c r="D14385" s="280"/>
      <c r="E14385" s="280"/>
      <c r="F14385" s="280"/>
      <c r="G14385" s="293"/>
    </row>
    <row r="14386" spans="3:7" x14ac:dyDescent="0.2">
      <c r="C14386" s="293"/>
      <c r="D14386" s="280"/>
      <c r="E14386" s="280"/>
      <c r="F14386" s="280"/>
      <c r="G14386" s="293"/>
    </row>
    <row r="14387" spans="3:7" x14ac:dyDescent="0.2">
      <c r="C14387" s="293"/>
      <c r="D14387" s="280"/>
      <c r="E14387" s="280"/>
      <c r="F14387" s="280"/>
      <c r="G14387" s="293"/>
    </row>
    <row r="14388" spans="3:7" x14ac:dyDescent="0.2">
      <c r="C14388" s="293"/>
      <c r="D14388" s="280"/>
      <c r="E14388" s="280"/>
      <c r="F14388" s="280"/>
      <c r="G14388" s="293"/>
    </row>
    <row r="14389" spans="3:7" x14ac:dyDescent="0.2">
      <c r="C14389" s="293"/>
      <c r="D14389" s="280"/>
      <c r="E14389" s="280"/>
      <c r="F14389" s="280"/>
      <c r="G14389" s="293"/>
    </row>
    <row r="14390" spans="3:7" x14ac:dyDescent="0.2">
      <c r="C14390" s="293"/>
      <c r="D14390" s="280"/>
      <c r="E14390" s="280"/>
      <c r="F14390" s="280"/>
      <c r="G14390" s="293"/>
    </row>
    <row r="14391" spans="3:7" x14ac:dyDescent="0.2">
      <c r="C14391" s="293"/>
      <c r="D14391" s="280"/>
      <c r="E14391" s="280"/>
      <c r="F14391" s="280"/>
      <c r="G14391" s="293"/>
    </row>
    <row r="14392" spans="3:7" x14ac:dyDescent="0.2">
      <c r="C14392" s="293"/>
      <c r="D14392" s="280"/>
      <c r="E14392" s="280"/>
      <c r="F14392" s="280"/>
      <c r="G14392" s="293"/>
    </row>
    <row r="14393" spans="3:7" x14ac:dyDescent="0.2">
      <c r="C14393" s="293"/>
      <c r="D14393" s="280"/>
      <c r="E14393" s="280"/>
      <c r="F14393" s="280"/>
      <c r="G14393" s="293"/>
    </row>
    <row r="14394" spans="3:7" x14ac:dyDescent="0.2">
      <c r="C14394" s="293"/>
      <c r="D14394" s="280"/>
      <c r="E14394" s="280"/>
      <c r="F14394" s="280"/>
      <c r="G14394" s="293"/>
    </row>
    <row r="14395" spans="3:7" x14ac:dyDescent="0.2">
      <c r="C14395" s="293"/>
      <c r="D14395" s="280"/>
      <c r="E14395" s="280"/>
      <c r="F14395" s="280"/>
      <c r="G14395" s="293"/>
    </row>
    <row r="14396" spans="3:7" x14ac:dyDescent="0.2">
      <c r="C14396" s="293"/>
      <c r="D14396" s="280"/>
      <c r="E14396" s="280"/>
      <c r="F14396" s="280"/>
      <c r="G14396" s="293"/>
    </row>
    <row r="14397" spans="3:7" x14ac:dyDescent="0.2">
      <c r="C14397" s="293"/>
      <c r="D14397" s="280"/>
      <c r="E14397" s="280"/>
      <c r="F14397" s="280"/>
      <c r="G14397" s="293"/>
    </row>
    <row r="14398" spans="3:7" x14ac:dyDescent="0.2">
      <c r="C14398" s="293"/>
      <c r="D14398" s="280"/>
      <c r="E14398" s="280"/>
      <c r="F14398" s="280"/>
      <c r="G14398" s="293"/>
    </row>
    <row r="14399" spans="3:7" x14ac:dyDescent="0.2">
      <c r="C14399" s="293"/>
      <c r="D14399" s="280"/>
      <c r="E14399" s="280"/>
      <c r="F14399" s="280"/>
      <c r="G14399" s="293"/>
    </row>
    <row r="14400" spans="3:7" x14ac:dyDescent="0.2">
      <c r="C14400" s="293"/>
      <c r="D14400" s="280"/>
      <c r="E14400" s="280"/>
      <c r="F14400" s="280"/>
      <c r="G14400" s="293"/>
    </row>
    <row r="14401" spans="3:7" x14ac:dyDescent="0.2">
      <c r="C14401" s="293"/>
      <c r="D14401" s="280"/>
      <c r="E14401" s="280"/>
      <c r="F14401" s="280"/>
      <c r="G14401" s="293"/>
    </row>
    <row r="14402" spans="3:7" x14ac:dyDescent="0.2">
      <c r="C14402" s="293"/>
      <c r="D14402" s="280"/>
      <c r="E14402" s="280"/>
      <c r="F14402" s="280"/>
      <c r="G14402" s="293"/>
    </row>
    <row r="14403" spans="3:7" x14ac:dyDescent="0.2">
      <c r="C14403" s="293"/>
      <c r="D14403" s="280"/>
      <c r="E14403" s="280"/>
      <c r="F14403" s="280"/>
      <c r="G14403" s="293"/>
    </row>
    <row r="14404" spans="3:7" x14ac:dyDescent="0.2">
      <c r="C14404" s="293"/>
      <c r="D14404" s="280"/>
      <c r="E14404" s="280"/>
      <c r="F14404" s="280"/>
      <c r="G14404" s="293"/>
    </row>
    <row r="14405" spans="3:7" x14ac:dyDescent="0.2">
      <c r="C14405" s="293"/>
      <c r="D14405" s="280"/>
      <c r="E14405" s="280"/>
      <c r="F14405" s="280"/>
      <c r="G14405" s="293"/>
    </row>
    <row r="14406" spans="3:7" x14ac:dyDescent="0.2">
      <c r="C14406" s="293"/>
      <c r="D14406" s="280"/>
      <c r="E14406" s="280"/>
      <c r="F14406" s="280"/>
      <c r="G14406" s="293"/>
    </row>
    <row r="14407" spans="3:7" x14ac:dyDescent="0.2">
      <c r="C14407" s="293"/>
      <c r="D14407" s="280"/>
      <c r="E14407" s="280"/>
      <c r="F14407" s="280"/>
      <c r="G14407" s="293"/>
    </row>
    <row r="14408" spans="3:7" x14ac:dyDescent="0.2">
      <c r="C14408" s="293"/>
      <c r="D14408" s="280"/>
      <c r="E14408" s="280"/>
      <c r="F14408" s="280"/>
      <c r="G14408" s="293"/>
    </row>
    <row r="14409" spans="3:7" x14ac:dyDescent="0.2">
      <c r="C14409" s="293"/>
      <c r="D14409" s="280"/>
      <c r="E14409" s="280"/>
      <c r="F14409" s="280"/>
      <c r="G14409" s="293"/>
    </row>
    <row r="14410" spans="3:7" x14ac:dyDescent="0.2">
      <c r="C14410" s="293"/>
      <c r="D14410" s="280"/>
      <c r="E14410" s="280"/>
      <c r="F14410" s="280"/>
      <c r="G14410" s="293"/>
    </row>
    <row r="14411" spans="3:7" x14ac:dyDescent="0.2">
      <c r="C14411" s="293"/>
      <c r="D14411" s="280"/>
      <c r="E14411" s="280"/>
      <c r="F14411" s="280"/>
      <c r="G14411" s="293"/>
    </row>
    <row r="14412" spans="3:7" x14ac:dyDescent="0.2">
      <c r="C14412" s="293"/>
      <c r="D14412" s="280"/>
      <c r="E14412" s="280"/>
      <c r="F14412" s="280"/>
      <c r="G14412" s="293"/>
    </row>
    <row r="14413" spans="3:7" x14ac:dyDescent="0.2">
      <c r="C14413" s="293"/>
      <c r="D14413" s="280"/>
      <c r="E14413" s="280"/>
      <c r="F14413" s="280"/>
      <c r="G14413" s="293"/>
    </row>
    <row r="14414" spans="3:7" x14ac:dyDescent="0.2">
      <c r="C14414" s="293"/>
      <c r="D14414" s="280"/>
      <c r="E14414" s="280"/>
      <c r="F14414" s="280"/>
      <c r="G14414" s="293"/>
    </row>
    <row r="14415" spans="3:7" x14ac:dyDescent="0.2">
      <c r="C14415" s="293"/>
      <c r="D14415" s="280"/>
      <c r="E14415" s="280"/>
      <c r="F14415" s="280"/>
      <c r="G14415" s="293"/>
    </row>
    <row r="14416" spans="3:7" x14ac:dyDescent="0.2">
      <c r="C14416" s="293"/>
      <c r="D14416" s="280"/>
      <c r="E14416" s="280"/>
      <c r="F14416" s="280"/>
      <c r="G14416" s="293"/>
    </row>
    <row r="14417" spans="3:7" x14ac:dyDescent="0.2">
      <c r="C14417" s="293"/>
      <c r="D14417" s="280"/>
      <c r="E14417" s="280"/>
      <c r="F14417" s="280"/>
      <c r="G14417" s="293"/>
    </row>
    <row r="14418" spans="3:7" x14ac:dyDescent="0.2">
      <c r="C14418" s="293"/>
      <c r="D14418" s="280"/>
      <c r="E14418" s="280"/>
      <c r="F14418" s="280"/>
      <c r="G14418" s="293"/>
    </row>
    <row r="14419" spans="3:7" x14ac:dyDescent="0.2">
      <c r="C14419" s="293"/>
      <c r="D14419" s="280"/>
      <c r="E14419" s="280"/>
      <c r="F14419" s="280"/>
      <c r="G14419" s="293"/>
    </row>
    <row r="14420" spans="3:7" x14ac:dyDescent="0.2">
      <c r="C14420" s="293"/>
      <c r="D14420" s="280"/>
      <c r="E14420" s="280"/>
      <c r="F14420" s="280"/>
      <c r="G14420" s="293"/>
    </row>
    <row r="14421" spans="3:7" x14ac:dyDescent="0.2">
      <c r="C14421" s="293"/>
      <c r="D14421" s="280"/>
      <c r="E14421" s="280"/>
      <c r="F14421" s="280"/>
      <c r="G14421" s="293"/>
    </row>
    <row r="14422" spans="3:7" x14ac:dyDescent="0.2">
      <c r="C14422" s="293"/>
      <c r="D14422" s="280"/>
      <c r="E14422" s="280"/>
      <c r="F14422" s="280"/>
      <c r="G14422" s="293"/>
    </row>
    <row r="14423" spans="3:7" x14ac:dyDescent="0.2">
      <c r="C14423" s="293"/>
      <c r="D14423" s="280"/>
      <c r="E14423" s="280"/>
      <c r="F14423" s="280"/>
      <c r="G14423" s="293"/>
    </row>
    <row r="14424" spans="3:7" x14ac:dyDescent="0.2">
      <c r="C14424" s="293"/>
      <c r="D14424" s="280"/>
      <c r="E14424" s="280"/>
      <c r="F14424" s="280"/>
      <c r="G14424" s="293"/>
    </row>
    <row r="14425" spans="3:7" x14ac:dyDescent="0.2">
      <c r="C14425" s="293"/>
      <c r="D14425" s="280"/>
      <c r="E14425" s="280"/>
      <c r="F14425" s="280"/>
      <c r="G14425" s="293"/>
    </row>
    <row r="14426" spans="3:7" x14ac:dyDescent="0.2">
      <c r="C14426" s="293"/>
      <c r="D14426" s="280"/>
      <c r="E14426" s="280"/>
      <c r="F14426" s="280"/>
      <c r="G14426" s="293"/>
    </row>
    <row r="14427" spans="3:7" x14ac:dyDescent="0.2">
      <c r="C14427" s="293"/>
      <c r="D14427" s="280"/>
      <c r="E14427" s="280"/>
      <c r="F14427" s="280"/>
      <c r="G14427" s="293"/>
    </row>
    <row r="14428" spans="3:7" x14ac:dyDescent="0.2">
      <c r="C14428" s="293"/>
      <c r="D14428" s="280"/>
      <c r="E14428" s="280"/>
      <c r="F14428" s="280"/>
      <c r="G14428" s="293"/>
    </row>
    <row r="14429" spans="3:7" x14ac:dyDescent="0.2">
      <c r="C14429" s="293"/>
      <c r="D14429" s="280"/>
      <c r="E14429" s="280"/>
      <c r="F14429" s="280"/>
      <c r="G14429" s="293"/>
    </row>
    <row r="14430" spans="3:7" x14ac:dyDescent="0.2">
      <c r="C14430" s="293"/>
      <c r="D14430" s="280"/>
      <c r="E14430" s="280"/>
      <c r="F14430" s="280"/>
      <c r="G14430" s="293"/>
    </row>
    <row r="14431" spans="3:7" x14ac:dyDescent="0.2">
      <c r="C14431" s="293"/>
      <c r="D14431" s="280"/>
      <c r="E14431" s="280"/>
      <c r="F14431" s="280"/>
      <c r="G14431" s="293"/>
    </row>
    <row r="14432" spans="3:7" x14ac:dyDescent="0.2">
      <c r="C14432" s="293"/>
      <c r="D14432" s="280"/>
      <c r="E14432" s="280"/>
      <c r="F14432" s="280"/>
      <c r="G14432" s="293"/>
    </row>
    <row r="14433" spans="3:7" x14ac:dyDescent="0.2">
      <c r="C14433" s="293"/>
      <c r="D14433" s="280"/>
      <c r="E14433" s="280"/>
      <c r="F14433" s="280"/>
      <c r="G14433" s="293"/>
    </row>
    <row r="14434" spans="3:7" x14ac:dyDescent="0.2">
      <c r="C14434" s="293"/>
      <c r="D14434" s="280"/>
      <c r="E14434" s="280"/>
      <c r="F14434" s="280"/>
      <c r="G14434" s="293"/>
    </row>
    <row r="14435" spans="3:7" x14ac:dyDescent="0.2">
      <c r="C14435" s="293"/>
      <c r="D14435" s="280"/>
      <c r="E14435" s="280"/>
      <c r="F14435" s="280"/>
      <c r="G14435" s="293"/>
    </row>
    <row r="14436" spans="3:7" x14ac:dyDescent="0.2">
      <c r="C14436" s="293"/>
      <c r="D14436" s="280"/>
      <c r="E14436" s="280"/>
      <c r="F14436" s="280"/>
      <c r="G14436" s="293"/>
    </row>
    <row r="14437" spans="3:7" x14ac:dyDescent="0.2">
      <c r="C14437" s="293"/>
      <c r="D14437" s="280"/>
      <c r="E14437" s="280"/>
      <c r="F14437" s="280"/>
      <c r="G14437" s="293"/>
    </row>
    <row r="14438" spans="3:7" x14ac:dyDescent="0.2">
      <c r="C14438" s="293"/>
      <c r="D14438" s="280"/>
      <c r="E14438" s="280"/>
      <c r="F14438" s="280"/>
      <c r="G14438" s="293"/>
    </row>
    <row r="14439" spans="3:7" x14ac:dyDescent="0.2">
      <c r="C14439" s="293"/>
      <c r="D14439" s="280"/>
      <c r="E14439" s="280"/>
      <c r="F14439" s="280"/>
      <c r="G14439" s="293"/>
    </row>
    <row r="14440" spans="3:7" x14ac:dyDescent="0.2">
      <c r="C14440" s="293"/>
      <c r="D14440" s="280"/>
      <c r="E14440" s="280"/>
      <c r="F14440" s="280"/>
      <c r="G14440" s="293"/>
    </row>
    <row r="14441" spans="3:7" x14ac:dyDescent="0.2">
      <c r="C14441" s="293"/>
      <c r="D14441" s="280"/>
      <c r="E14441" s="280"/>
      <c r="F14441" s="280"/>
      <c r="G14441" s="293"/>
    </row>
    <row r="14442" spans="3:7" x14ac:dyDescent="0.2">
      <c r="C14442" s="293"/>
      <c r="D14442" s="280"/>
      <c r="E14442" s="280"/>
      <c r="F14442" s="280"/>
      <c r="G14442" s="293"/>
    </row>
    <row r="14443" spans="3:7" x14ac:dyDescent="0.2">
      <c r="C14443" s="293"/>
      <c r="D14443" s="280"/>
      <c r="E14443" s="280"/>
      <c r="F14443" s="280"/>
      <c r="G14443" s="293"/>
    </row>
    <row r="14444" spans="3:7" x14ac:dyDescent="0.2">
      <c r="C14444" s="293"/>
      <c r="D14444" s="280"/>
      <c r="E14444" s="280"/>
      <c r="F14444" s="280"/>
      <c r="G14444" s="293"/>
    </row>
    <row r="14445" spans="3:7" x14ac:dyDescent="0.2">
      <c r="C14445" s="293"/>
      <c r="D14445" s="280"/>
      <c r="E14445" s="280"/>
      <c r="F14445" s="280"/>
      <c r="G14445" s="293"/>
    </row>
    <row r="14446" spans="3:7" x14ac:dyDescent="0.2">
      <c r="C14446" s="293"/>
      <c r="D14446" s="280"/>
      <c r="E14446" s="280"/>
      <c r="F14446" s="280"/>
      <c r="G14446" s="293"/>
    </row>
    <row r="14447" spans="3:7" x14ac:dyDescent="0.2">
      <c r="C14447" s="293"/>
      <c r="D14447" s="280"/>
      <c r="E14447" s="280"/>
      <c r="F14447" s="280"/>
      <c r="G14447" s="293"/>
    </row>
    <row r="14448" spans="3:7" x14ac:dyDescent="0.2">
      <c r="C14448" s="293"/>
      <c r="D14448" s="280"/>
      <c r="E14448" s="280"/>
      <c r="F14448" s="280"/>
      <c r="G14448" s="293"/>
    </row>
    <row r="14449" spans="3:7" x14ac:dyDescent="0.2">
      <c r="C14449" s="293"/>
      <c r="D14449" s="280"/>
      <c r="E14449" s="280"/>
      <c r="F14449" s="280"/>
      <c r="G14449" s="293"/>
    </row>
    <row r="14450" spans="3:7" x14ac:dyDescent="0.2">
      <c r="C14450" s="293"/>
      <c r="D14450" s="280"/>
      <c r="E14450" s="280"/>
      <c r="F14450" s="280"/>
      <c r="G14450" s="293"/>
    </row>
    <row r="14451" spans="3:7" x14ac:dyDescent="0.2">
      <c r="C14451" s="293"/>
      <c r="D14451" s="280"/>
      <c r="E14451" s="280"/>
      <c r="F14451" s="280"/>
      <c r="G14451" s="293"/>
    </row>
    <row r="14452" spans="3:7" x14ac:dyDescent="0.2">
      <c r="C14452" s="293"/>
      <c r="D14452" s="280"/>
      <c r="E14452" s="280"/>
      <c r="F14452" s="280"/>
      <c r="G14452" s="293"/>
    </row>
    <row r="14453" spans="3:7" x14ac:dyDescent="0.2">
      <c r="C14453" s="293"/>
      <c r="D14453" s="280"/>
      <c r="E14453" s="280"/>
      <c r="F14453" s="280"/>
      <c r="G14453" s="293"/>
    </row>
    <row r="14454" spans="3:7" x14ac:dyDescent="0.2">
      <c r="C14454" s="293"/>
      <c r="D14454" s="280"/>
      <c r="E14454" s="280"/>
      <c r="F14454" s="280"/>
      <c r="G14454" s="293"/>
    </row>
    <row r="14455" spans="3:7" x14ac:dyDescent="0.2">
      <c r="C14455" s="293"/>
      <c r="D14455" s="280"/>
      <c r="E14455" s="280"/>
      <c r="F14455" s="280"/>
      <c r="G14455" s="293"/>
    </row>
    <row r="14456" spans="3:7" x14ac:dyDescent="0.2">
      <c r="C14456" s="293"/>
      <c r="D14456" s="280"/>
      <c r="E14456" s="280"/>
      <c r="F14456" s="280"/>
      <c r="G14456" s="293"/>
    </row>
    <row r="14457" spans="3:7" x14ac:dyDescent="0.2">
      <c r="C14457" s="293"/>
      <c r="D14457" s="280"/>
      <c r="E14457" s="280"/>
      <c r="F14457" s="280"/>
      <c r="G14457" s="293"/>
    </row>
    <row r="14458" spans="3:7" x14ac:dyDescent="0.2">
      <c r="C14458" s="293"/>
      <c r="D14458" s="280"/>
      <c r="E14458" s="280"/>
      <c r="F14458" s="280"/>
      <c r="G14458" s="293"/>
    </row>
    <row r="14459" spans="3:7" x14ac:dyDescent="0.2">
      <c r="C14459" s="293"/>
      <c r="D14459" s="280"/>
      <c r="E14459" s="280"/>
      <c r="F14459" s="280"/>
      <c r="G14459" s="293"/>
    </row>
    <row r="14460" spans="3:7" x14ac:dyDescent="0.2">
      <c r="C14460" s="293"/>
      <c r="D14460" s="280"/>
      <c r="E14460" s="280"/>
      <c r="F14460" s="280"/>
      <c r="G14460" s="293"/>
    </row>
    <row r="14461" spans="3:7" x14ac:dyDescent="0.2">
      <c r="C14461" s="293"/>
      <c r="D14461" s="280"/>
      <c r="E14461" s="280"/>
      <c r="F14461" s="280"/>
      <c r="G14461" s="293"/>
    </row>
    <row r="14462" spans="3:7" x14ac:dyDescent="0.2">
      <c r="C14462" s="293"/>
      <c r="D14462" s="280"/>
      <c r="E14462" s="280"/>
      <c r="F14462" s="280"/>
      <c r="G14462" s="293"/>
    </row>
    <row r="14463" spans="3:7" x14ac:dyDescent="0.2">
      <c r="C14463" s="293"/>
      <c r="D14463" s="280"/>
      <c r="E14463" s="280"/>
      <c r="F14463" s="280"/>
      <c r="G14463" s="293"/>
    </row>
    <row r="14464" spans="3:7" x14ac:dyDescent="0.2">
      <c r="C14464" s="293"/>
      <c r="D14464" s="280"/>
      <c r="E14464" s="280"/>
      <c r="F14464" s="280"/>
      <c r="G14464" s="293"/>
    </row>
    <row r="14465" spans="3:7" x14ac:dyDescent="0.2">
      <c r="C14465" s="293"/>
      <c r="D14465" s="280"/>
      <c r="E14465" s="280"/>
      <c r="F14465" s="280"/>
      <c r="G14465" s="293"/>
    </row>
    <row r="14466" spans="3:7" x14ac:dyDescent="0.2">
      <c r="C14466" s="293"/>
      <c r="D14466" s="280"/>
      <c r="E14466" s="280"/>
      <c r="F14466" s="280"/>
      <c r="G14466" s="293"/>
    </row>
    <row r="14467" spans="3:7" x14ac:dyDescent="0.2">
      <c r="C14467" s="293"/>
      <c r="D14467" s="280"/>
      <c r="E14467" s="280"/>
      <c r="F14467" s="280"/>
      <c r="G14467" s="293"/>
    </row>
    <row r="14468" spans="3:7" x14ac:dyDescent="0.2">
      <c r="C14468" s="293"/>
      <c r="D14468" s="280"/>
      <c r="E14468" s="280"/>
      <c r="F14468" s="280"/>
      <c r="G14468" s="293"/>
    </row>
    <row r="14469" spans="3:7" x14ac:dyDescent="0.2">
      <c r="C14469" s="293"/>
      <c r="D14469" s="280"/>
      <c r="E14469" s="280"/>
      <c r="F14469" s="280"/>
      <c r="G14469" s="293"/>
    </row>
    <row r="14470" spans="3:7" x14ac:dyDescent="0.2">
      <c r="C14470" s="293"/>
      <c r="D14470" s="280"/>
      <c r="E14470" s="280"/>
      <c r="F14470" s="280"/>
      <c r="G14470" s="293"/>
    </row>
    <row r="14471" spans="3:7" x14ac:dyDescent="0.2">
      <c r="C14471" s="293"/>
      <c r="D14471" s="280"/>
      <c r="E14471" s="280"/>
      <c r="F14471" s="280"/>
      <c r="G14471" s="293"/>
    </row>
    <row r="14472" spans="3:7" x14ac:dyDescent="0.2">
      <c r="C14472" s="293"/>
      <c r="D14472" s="280"/>
      <c r="E14472" s="280"/>
      <c r="F14472" s="280"/>
      <c r="G14472" s="293"/>
    </row>
    <row r="14473" spans="3:7" x14ac:dyDescent="0.2">
      <c r="C14473" s="293"/>
      <c r="D14473" s="280"/>
      <c r="E14473" s="280"/>
      <c r="F14473" s="280"/>
      <c r="G14473" s="293"/>
    </row>
    <row r="14474" spans="3:7" x14ac:dyDescent="0.2">
      <c r="C14474" s="293"/>
      <c r="D14474" s="280"/>
      <c r="E14474" s="280"/>
      <c r="F14474" s="280"/>
      <c r="G14474" s="293"/>
    </row>
    <row r="14475" spans="3:7" x14ac:dyDescent="0.2">
      <c r="C14475" s="293"/>
      <c r="D14475" s="280"/>
      <c r="E14475" s="280"/>
      <c r="F14475" s="280"/>
      <c r="G14475" s="293"/>
    </row>
    <row r="14476" spans="3:7" x14ac:dyDescent="0.2">
      <c r="C14476" s="293"/>
      <c r="D14476" s="280"/>
      <c r="E14476" s="280"/>
      <c r="F14476" s="280"/>
      <c r="G14476" s="293"/>
    </row>
    <row r="14477" spans="3:7" x14ac:dyDescent="0.2">
      <c r="C14477" s="293"/>
      <c r="D14477" s="280"/>
      <c r="E14477" s="280"/>
      <c r="F14477" s="280"/>
      <c r="G14477" s="293"/>
    </row>
    <row r="14478" spans="3:7" x14ac:dyDescent="0.2">
      <c r="C14478" s="293"/>
      <c r="D14478" s="280"/>
      <c r="E14478" s="280"/>
      <c r="F14478" s="280"/>
      <c r="G14478" s="293"/>
    </row>
    <row r="14479" spans="3:7" x14ac:dyDescent="0.2">
      <c r="C14479" s="293"/>
      <c r="D14479" s="280"/>
      <c r="E14479" s="280"/>
      <c r="F14479" s="280"/>
      <c r="G14479" s="293"/>
    </row>
    <row r="14480" spans="3:7" x14ac:dyDescent="0.2">
      <c r="C14480" s="293"/>
      <c r="D14480" s="280"/>
      <c r="E14480" s="280"/>
      <c r="F14480" s="280"/>
      <c r="G14480" s="293"/>
    </row>
    <row r="14481" spans="3:7" x14ac:dyDescent="0.2">
      <c r="C14481" s="293"/>
      <c r="D14481" s="280"/>
      <c r="E14481" s="280"/>
      <c r="F14481" s="280"/>
      <c r="G14481" s="293"/>
    </row>
    <row r="14482" spans="3:7" x14ac:dyDescent="0.2">
      <c r="C14482" s="293"/>
      <c r="D14482" s="280"/>
      <c r="E14482" s="280"/>
      <c r="F14482" s="280"/>
      <c r="G14482" s="293"/>
    </row>
    <row r="14483" spans="3:7" x14ac:dyDescent="0.2">
      <c r="C14483" s="293"/>
      <c r="D14483" s="280"/>
      <c r="E14483" s="280"/>
      <c r="F14483" s="280"/>
      <c r="G14483" s="293"/>
    </row>
    <row r="14484" spans="3:7" x14ac:dyDescent="0.2">
      <c r="C14484" s="293"/>
      <c r="D14484" s="280"/>
      <c r="E14484" s="280"/>
      <c r="F14484" s="280"/>
      <c r="G14484" s="293"/>
    </row>
    <row r="14485" spans="3:7" x14ac:dyDescent="0.2">
      <c r="C14485" s="293"/>
      <c r="D14485" s="280"/>
      <c r="E14485" s="280"/>
      <c r="F14485" s="280"/>
      <c r="G14485" s="293"/>
    </row>
    <row r="14486" spans="3:7" x14ac:dyDescent="0.2">
      <c r="C14486" s="293"/>
      <c r="D14486" s="280"/>
      <c r="E14486" s="280"/>
      <c r="F14486" s="280"/>
      <c r="G14486" s="293"/>
    </row>
    <row r="14487" spans="3:7" x14ac:dyDescent="0.2">
      <c r="C14487" s="293"/>
      <c r="D14487" s="280"/>
      <c r="E14487" s="280"/>
      <c r="F14487" s="280"/>
      <c r="G14487" s="293"/>
    </row>
    <row r="14488" spans="3:7" x14ac:dyDescent="0.2">
      <c r="C14488" s="293"/>
      <c r="D14488" s="280"/>
      <c r="E14488" s="280"/>
      <c r="F14488" s="280"/>
      <c r="G14488" s="293"/>
    </row>
    <row r="14489" spans="3:7" x14ac:dyDescent="0.2">
      <c r="C14489" s="293"/>
      <c r="D14489" s="280"/>
      <c r="E14489" s="280"/>
      <c r="F14489" s="280"/>
      <c r="G14489" s="293"/>
    </row>
    <row r="14490" spans="3:7" x14ac:dyDescent="0.2">
      <c r="C14490" s="293"/>
      <c r="D14490" s="280"/>
      <c r="E14490" s="280"/>
      <c r="F14490" s="280"/>
      <c r="G14490" s="293"/>
    </row>
    <row r="14491" spans="3:7" x14ac:dyDescent="0.2">
      <c r="C14491" s="293"/>
      <c r="D14491" s="280"/>
      <c r="E14491" s="280"/>
      <c r="F14491" s="280"/>
      <c r="G14491" s="293"/>
    </row>
    <row r="14492" spans="3:7" x14ac:dyDescent="0.2">
      <c r="C14492" s="293"/>
      <c r="D14492" s="280"/>
      <c r="E14492" s="280"/>
      <c r="F14492" s="280"/>
      <c r="G14492" s="293"/>
    </row>
    <row r="14493" spans="3:7" x14ac:dyDescent="0.2">
      <c r="C14493" s="293"/>
      <c r="D14493" s="280"/>
      <c r="E14493" s="280"/>
      <c r="F14493" s="280"/>
      <c r="G14493" s="293"/>
    </row>
    <row r="14494" spans="3:7" x14ac:dyDescent="0.2">
      <c r="C14494" s="293"/>
      <c r="D14494" s="280"/>
      <c r="E14494" s="280"/>
      <c r="F14494" s="280"/>
      <c r="G14494" s="293"/>
    </row>
    <row r="14495" spans="3:7" x14ac:dyDescent="0.2">
      <c r="C14495" s="293"/>
      <c r="D14495" s="280"/>
      <c r="E14495" s="280"/>
      <c r="F14495" s="280"/>
      <c r="G14495" s="293"/>
    </row>
    <row r="14496" spans="3:7" x14ac:dyDescent="0.2">
      <c r="C14496" s="293"/>
      <c r="D14496" s="280"/>
      <c r="E14496" s="280"/>
      <c r="F14496" s="280"/>
      <c r="G14496" s="293"/>
    </row>
    <row r="14497" spans="3:7" x14ac:dyDescent="0.2">
      <c r="C14497" s="293"/>
      <c r="D14497" s="280"/>
      <c r="E14497" s="280"/>
      <c r="F14497" s="280"/>
      <c r="G14497" s="293"/>
    </row>
    <row r="14498" spans="3:7" x14ac:dyDescent="0.2">
      <c r="C14498" s="293"/>
      <c r="D14498" s="280"/>
      <c r="E14498" s="280"/>
      <c r="F14498" s="280"/>
      <c r="G14498" s="293"/>
    </row>
    <row r="14499" spans="3:7" x14ac:dyDescent="0.2">
      <c r="C14499" s="293"/>
      <c r="D14499" s="280"/>
      <c r="E14499" s="280"/>
      <c r="F14499" s="280"/>
      <c r="G14499" s="293"/>
    </row>
    <row r="14500" spans="3:7" x14ac:dyDescent="0.2">
      <c r="C14500" s="293"/>
      <c r="D14500" s="280"/>
      <c r="E14500" s="280"/>
      <c r="F14500" s="280"/>
      <c r="G14500" s="293"/>
    </row>
    <row r="14501" spans="3:7" x14ac:dyDescent="0.2">
      <c r="C14501" s="293"/>
      <c r="D14501" s="280"/>
      <c r="E14501" s="280"/>
      <c r="F14501" s="280"/>
      <c r="G14501" s="293"/>
    </row>
    <row r="14502" spans="3:7" x14ac:dyDescent="0.2">
      <c r="C14502" s="293"/>
      <c r="D14502" s="280"/>
      <c r="E14502" s="280"/>
      <c r="F14502" s="280"/>
      <c r="G14502" s="293"/>
    </row>
    <row r="14503" spans="3:7" x14ac:dyDescent="0.2">
      <c r="C14503" s="293"/>
      <c r="D14503" s="280"/>
      <c r="E14503" s="280"/>
      <c r="F14503" s="280"/>
      <c r="G14503" s="293"/>
    </row>
    <row r="14504" spans="3:7" x14ac:dyDescent="0.2">
      <c r="C14504" s="293"/>
      <c r="D14504" s="280"/>
      <c r="E14504" s="280"/>
      <c r="F14504" s="280"/>
      <c r="G14504" s="293"/>
    </row>
    <row r="14505" spans="3:7" x14ac:dyDescent="0.2">
      <c r="C14505" s="293"/>
      <c r="D14505" s="280"/>
      <c r="E14505" s="280"/>
      <c r="F14505" s="280"/>
      <c r="G14505" s="293"/>
    </row>
    <row r="14506" spans="3:7" x14ac:dyDescent="0.2">
      <c r="C14506" s="293"/>
      <c r="D14506" s="280"/>
      <c r="E14506" s="280"/>
      <c r="F14506" s="280"/>
      <c r="G14506" s="293"/>
    </row>
    <row r="14507" spans="3:7" x14ac:dyDescent="0.2">
      <c r="C14507" s="293"/>
      <c r="D14507" s="280"/>
      <c r="E14507" s="280"/>
      <c r="F14507" s="280"/>
      <c r="G14507" s="293"/>
    </row>
    <row r="14508" spans="3:7" x14ac:dyDescent="0.2">
      <c r="C14508" s="293"/>
      <c r="D14508" s="280"/>
      <c r="E14508" s="280"/>
      <c r="F14508" s="280"/>
      <c r="G14508" s="293"/>
    </row>
    <row r="14509" spans="3:7" x14ac:dyDescent="0.2">
      <c r="C14509" s="293"/>
      <c r="D14509" s="280"/>
      <c r="E14509" s="280"/>
      <c r="F14509" s="280"/>
      <c r="G14509" s="293"/>
    </row>
    <row r="14510" spans="3:7" x14ac:dyDescent="0.2">
      <c r="C14510" s="293"/>
      <c r="D14510" s="280"/>
      <c r="E14510" s="280"/>
      <c r="F14510" s="280"/>
      <c r="G14510" s="293"/>
    </row>
    <row r="14511" spans="3:7" x14ac:dyDescent="0.2">
      <c r="C14511" s="293"/>
      <c r="D14511" s="280"/>
      <c r="E14511" s="280"/>
      <c r="F14511" s="280"/>
      <c r="G14511" s="293"/>
    </row>
    <row r="14512" spans="3:7" x14ac:dyDescent="0.2">
      <c r="C14512" s="293"/>
      <c r="D14512" s="280"/>
      <c r="E14512" s="280"/>
      <c r="F14512" s="280"/>
      <c r="G14512" s="293"/>
    </row>
    <row r="14513" spans="3:7" x14ac:dyDescent="0.2">
      <c r="C14513" s="293"/>
      <c r="D14513" s="280"/>
      <c r="E14513" s="280"/>
      <c r="F14513" s="280"/>
      <c r="G14513" s="293"/>
    </row>
    <row r="14514" spans="3:7" x14ac:dyDescent="0.2">
      <c r="C14514" s="293"/>
      <c r="D14514" s="280"/>
      <c r="E14514" s="280"/>
      <c r="F14514" s="280"/>
      <c r="G14514" s="293"/>
    </row>
    <row r="14515" spans="3:7" x14ac:dyDescent="0.2">
      <c r="C14515" s="293"/>
      <c r="D14515" s="280"/>
      <c r="E14515" s="280"/>
      <c r="F14515" s="280"/>
      <c r="G14515" s="293"/>
    </row>
    <row r="14516" spans="3:7" x14ac:dyDescent="0.2">
      <c r="C14516" s="293"/>
      <c r="D14516" s="280"/>
      <c r="E14516" s="280"/>
      <c r="F14516" s="280"/>
      <c r="G14516" s="293"/>
    </row>
    <row r="14517" spans="3:7" x14ac:dyDescent="0.2">
      <c r="C14517" s="293"/>
      <c r="D14517" s="280"/>
      <c r="E14517" s="280"/>
      <c r="F14517" s="280"/>
      <c r="G14517" s="293"/>
    </row>
    <row r="14518" spans="3:7" x14ac:dyDescent="0.2">
      <c r="C14518" s="293"/>
      <c r="D14518" s="280"/>
      <c r="E14518" s="280"/>
      <c r="F14518" s="280"/>
      <c r="G14518" s="293"/>
    </row>
    <row r="14519" spans="3:7" x14ac:dyDescent="0.2">
      <c r="C14519" s="293"/>
      <c r="D14519" s="280"/>
      <c r="E14519" s="280"/>
      <c r="F14519" s="280"/>
      <c r="G14519" s="293"/>
    </row>
    <row r="14520" spans="3:7" x14ac:dyDescent="0.2">
      <c r="C14520" s="293"/>
      <c r="D14520" s="280"/>
      <c r="E14520" s="280"/>
      <c r="F14520" s="280"/>
      <c r="G14520" s="293"/>
    </row>
    <row r="14521" spans="3:7" x14ac:dyDescent="0.2">
      <c r="C14521" s="293"/>
      <c r="D14521" s="280"/>
      <c r="E14521" s="280"/>
      <c r="F14521" s="280"/>
      <c r="G14521" s="293"/>
    </row>
    <row r="14522" spans="3:7" x14ac:dyDescent="0.2">
      <c r="C14522" s="293"/>
      <c r="D14522" s="280"/>
      <c r="E14522" s="280"/>
      <c r="F14522" s="280"/>
      <c r="G14522" s="293"/>
    </row>
    <row r="14523" spans="3:7" x14ac:dyDescent="0.2">
      <c r="C14523" s="293"/>
      <c r="D14523" s="280"/>
      <c r="E14523" s="280"/>
      <c r="F14523" s="280"/>
      <c r="G14523" s="293"/>
    </row>
    <row r="14524" spans="3:7" x14ac:dyDescent="0.2">
      <c r="C14524" s="293"/>
      <c r="D14524" s="280"/>
      <c r="E14524" s="280"/>
      <c r="F14524" s="280"/>
      <c r="G14524" s="293"/>
    </row>
    <row r="14525" spans="3:7" x14ac:dyDescent="0.2">
      <c r="C14525" s="293"/>
      <c r="D14525" s="280"/>
      <c r="E14525" s="280"/>
      <c r="F14525" s="280"/>
      <c r="G14525" s="293"/>
    </row>
    <row r="14526" spans="3:7" x14ac:dyDescent="0.2">
      <c r="C14526" s="293"/>
      <c r="D14526" s="280"/>
      <c r="E14526" s="280"/>
      <c r="F14526" s="280"/>
      <c r="G14526" s="293"/>
    </row>
    <row r="14527" spans="3:7" x14ac:dyDescent="0.2">
      <c r="C14527" s="293"/>
      <c r="D14527" s="280"/>
      <c r="E14527" s="280"/>
      <c r="F14527" s="280"/>
      <c r="G14527" s="293"/>
    </row>
    <row r="14528" spans="3:7" x14ac:dyDescent="0.2">
      <c r="C14528" s="293"/>
      <c r="D14528" s="280"/>
      <c r="E14528" s="280"/>
      <c r="F14528" s="280"/>
      <c r="G14528" s="293"/>
    </row>
    <row r="14529" spans="3:7" x14ac:dyDescent="0.2">
      <c r="C14529" s="293"/>
      <c r="D14529" s="280"/>
      <c r="E14529" s="280"/>
      <c r="F14529" s="280"/>
      <c r="G14529" s="293"/>
    </row>
    <row r="14530" spans="3:7" x14ac:dyDescent="0.2">
      <c r="C14530" s="293"/>
      <c r="D14530" s="280"/>
      <c r="E14530" s="280"/>
      <c r="F14530" s="280"/>
      <c r="G14530" s="293"/>
    </row>
    <row r="14531" spans="3:7" x14ac:dyDescent="0.2">
      <c r="C14531" s="293"/>
      <c r="D14531" s="280"/>
      <c r="E14531" s="280"/>
      <c r="F14531" s="280"/>
      <c r="G14531" s="293"/>
    </row>
    <row r="14532" spans="3:7" x14ac:dyDescent="0.2">
      <c r="C14532" s="293"/>
      <c r="D14532" s="280"/>
      <c r="E14532" s="280"/>
      <c r="F14532" s="280"/>
      <c r="G14532" s="293"/>
    </row>
    <row r="14533" spans="3:7" x14ac:dyDescent="0.2">
      <c r="C14533" s="293"/>
      <c r="D14533" s="280"/>
      <c r="E14533" s="280"/>
      <c r="F14533" s="280"/>
      <c r="G14533" s="293"/>
    </row>
    <row r="14534" spans="3:7" x14ac:dyDescent="0.2">
      <c r="C14534" s="293"/>
      <c r="D14534" s="280"/>
      <c r="E14534" s="280"/>
      <c r="F14534" s="280"/>
      <c r="G14534" s="293"/>
    </row>
    <row r="14535" spans="3:7" x14ac:dyDescent="0.2">
      <c r="C14535" s="293"/>
      <c r="D14535" s="280"/>
      <c r="E14535" s="280"/>
      <c r="F14535" s="280"/>
      <c r="G14535" s="293"/>
    </row>
    <row r="14536" spans="3:7" x14ac:dyDescent="0.2">
      <c r="C14536" s="293"/>
      <c r="D14536" s="280"/>
      <c r="E14536" s="280"/>
      <c r="F14536" s="280"/>
      <c r="G14536" s="293"/>
    </row>
    <row r="14537" spans="3:7" x14ac:dyDescent="0.2">
      <c r="C14537" s="293"/>
      <c r="D14537" s="280"/>
      <c r="E14537" s="280"/>
      <c r="F14537" s="280"/>
      <c r="G14537" s="293"/>
    </row>
    <row r="14538" spans="3:7" x14ac:dyDescent="0.2">
      <c r="C14538" s="293"/>
      <c r="D14538" s="280"/>
      <c r="E14538" s="280"/>
      <c r="F14538" s="280"/>
      <c r="G14538" s="293"/>
    </row>
    <row r="14539" spans="3:7" x14ac:dyDescent="0.2">
      <c r="C14539" s="293"/>
      <c r="D14539" s="280"/>
      <c r="E14539" s="280"/>
      <c r="F14539" s="280"/>
      <c r="G14539" s="293"/>
    </row>
    <row r="14540" spans="3:7" x14ac:dyDescent="0.2">
      <c r="C14540" s="293"/>
      <c r="D14540" s="280"/>
      <c r="E14540" s="280"/>
      <c r="F14540" s="280"/>
      <c r="G14540" s="293"/>
    </row>
    <row r="14541" spans="3:7" x14ac:dyDescent="0.2">
      <c r="C14541" s="293"/>
      <c r="D14541" s="280"/>
      <c r="E14541" s="280"/>
      <c r="F14541" s="280"/>
      <c r="G14541" s="293"/>
    </row>
    <row r="14542" spans="3:7" x14ac:dyDescent="0.2">
      <c r="C14542" s="293"/>
      <c r="D14542" s="280"/>
      <c r="E14542" s="280"/>
      <c r="F14542" s="280"/>
      <c r="G14542" s="293"/>
    </row>
    <row r="14543" spans="3:7" x14ac:dyDescent="0.2">
      <c r="C14543" s="293"/>
      <c r="D14543" s="280"/>
      <c r="E14543" s="280"/>
      <c r="F14543" s="280"/>
      <c r="G14543" s="293"/>
    </row>
    <row r="14544" spans="3:7" x14ac:dyDescent="0.2">
      <c r="C14544" s="293"/>
      <c r="D14544" s="280"/>
      <c r="E14544" s="280"/>
      <c r="F14544" s="280"/>
      <c r="G14544" s="293"/>
    </row>
    <row r="14545" spans="3:7" x14ac:dyDescent="0.2">
      <c r="C14545" s="293"/>
      <c r="D14545" s="280"/>
      <c r="E14545" s="280"/>
      <c r="F14545" s="280"/>
      <c r="G14545" s="293"/>
    </row>
    <row r="14546" spans="3:7" x14ac:dyDescent="0.2">
      <c r="C14546" s="293"/>
      <c r="D14546" s="280"/>
      <c r="E14546" s="280"/>
      <c r="F14546" s="280"/>
      <c r="G14546" s="293"/>
    </row>
    <row r="14547" spans="3:7" x14ac:dyDescent="0.2">
      <c r="C14547" s="293"/>
      <c r="D14547" s="280"/>
      <c r="E14547" s="280"/>
      <c r="F14547" s="280"/>
      <c r="G14547" s="293"/>
    </row>
    <row r="14548" spans="3:7" x14ac:dyDescent="0.2">
      <c r="C14548" s="293"/>
      <c r="D14548" s="280"/>
      <c r="E14548" s="280"/>
      <c r="F14548" s="280"/>
      <c r="G14548" s="293"/>
    </row>
    <row r="14549" spans="3:7" x14ac:dyDescent="0.2">
      <c r="C14549" s="293"/>
      <c r="D14549" s="280"/>
      <c r="E14549" s="280"/>
      <c r="F14549" s="280"/>
      <c r="G14549" s="293"/>
    </row>
    <row r="14550" spans="3:7" x14ac:dyDescent="0.2">
      <c r="C14550" s="293"/>
      <c r="D14550" s="280"/>
      <c r="E14550" s="280"/>
      <c r="F14550" s="280"/>
      <c r="G14550" s="293"/>
    </row>
    <row r="14551" spans="3:7" x14ac:dyDescent="0.2">
      <c r="C14551" s="293"/>
      <c r="D14551" s="280"/>
      <c r="E14551" s="280"/>
      <c r="F14551" s="280"/>
      <c r="G14551" s="293"/>
    </row>
    <row r="14552" spans="3:7" x14ac:dyDescent="0.2">
      <c r="C14552" s="293"/>
      <c r="D14552" s="280"/>
      <c r="E14552" s="280"/>
      <c r="F14552" s="280"/>
      <c r="G14552" s="293"/>
    </row>
    <row r="14553" spans="3:7" x14ac:dyDescent="0.2">
      <c r="C14553" s="293"/>
      <c r="D14553" s="280"/>
      <c r="E14553" s="280"/>
      <c r="F14553" s="280"/>
      <c r="G14553" s="293"/>
    </row>
    <row r="14554" spans="3:7" x14ac:dyDescent="0.2">
      <c r="C14554" s="293"/>
      <c r="D14554" s="280"/>
      <c r="E14554" s="280"/>
      <c r="F14554" s="280"/>
      <c r="G14554" s="293"/>
    </row>
    <row r="14555" spans="3:7" x14ac:dyDescent="0.2">
      <c r="C14555" s="293"/>
      <c r="D14555" s="280"/>
      <c r="E14555" s="280"/>
      <c r="F14555" s="280"/>
      <c r="G14555" s="293"/>
    </row>
    <row r="14556" spans="3:7" x14ac:dyDescent="0.2">
      <c r="C14556" s="293"/>
      <c r="D14556" s="280"/>
      <c r="E14556" s="280"/>
      <c r="F14556" s="280"/>
      <c r="G14556" s="293"/>
    </row>
    <row r="14557" spans="3:7" x14ac:dyDescent="0.2">
      <c r="C14557" s="293"/>
      <c r="D14557" s="280"/>
      <c r="E14557" s="280"/>
      <c r="F14557" s="280"/>
      <c r="G14557" s="293"/>
    </row>
    <row r="14558" spans="3:7" x14ac:dyDescent="0.2">
      <c r="C14558" s="293"/>
      <c r="D14558" s="280"/>
      <c r="E14558" s="280"/>
      <c r="F14558" s="280"/>
      <c r="G14558" s="293"/>
    </row>
    <row r="14559" spans="3:7" x14ac:dyDescent="0.2">
      <c r="C14559" s="293"/>
      <c r="D14559" s="280"/>
      <c r="E14559" s="280"/>
      <c r="F14559" s="280"/>
      <c r="G14559" s="293"/>
    </row>
    <row r="14560" spans="3:7" x14ac:dyDescent="0.2">
      <c r="C14560" s="293"/>
      <c r="D14560" s="280"/>
      <c r="E14560" s="280"/>
      <c r="F14560" s="280"/>
      <c r="G14560" s="293"/>
    </row>
    <row r="14561" spans="3:7" x14ac:dyDescent="0.2">
      <c r="C14561" s="293"/>
      <c r="D14561" s="280"/>
      <c r="E14561" s="280"/>
      <c r="F14561" s="280"/>
      <c r="G14561" s="293"/>
    </row>
    <row r="14562" spans="3:7" x14ac:dyDescent="0.2">
      <c r="C14562" s="293"/>
      <c r="D14562" s="280"/>
      <c r="E14562" s="280"/>
      <c r="F14562" s="280"/>
      <c r="G14562" s="293"/>
    </row>
    <row r="14563" spans="3:7" x14ac:dyDescent="0.2">
      <c r="C14563" s="293"/>
      <c r="D14563" s="280"/>
      <c r="E14563" s="280"/>
      <c r="F14563" s="280"/>
      <c r="G14563" s="293"/>
    </row>
    <row r="14564" spans="3:7" x14ac:dyDescent="0.2">
      <c r="C14564" s="293"/>
      <c r="D14564" s="280"/>
      <c r="E14564" s="280"/>
      <c r="F14564" s="280"/>
      <c r="G14564" s="293"/>
    </row>
    <row r="14565" spans="3:7" x14ac:dyDescent="0.2">
      <c r="C14565" s="293"/>
      <c r="D14565" s="280"/>
      <c r="E14565" s="280"/>
      <c r="F14565" s="280"/>
      <c r="G14565" s="293"/>
    </row>
    <row r="14566" spans="3:7" x14ac:dyDescent="0.2">
      <c r="C14566" s="293"/>
      <c r="D14566" s="280"/>
      <c r="E14566" s="280"/>
      <c r="F14566" s="280"/>
      <c r="G14566" s="293"/>
    </row>
    <row r="14567" spans="3:7" x14ac:dyDescent="0.2">
      <c r="C14567" s="293"/>
      <c r="D14567" s="280"/>
      <c r="E14567" s="280"/>
      <c r="F14567" s="280"/>
      <c r="G14567" s="293"/>
    </row>
    <row r="14568" spans="3:7" x14ac:dyDescent="0.2">
      <c r="C14568" s="293"/>
      <c r="D14568" s="280"/>
      <c r="E14568" s="280"/>
      <c r="F14568" s="280"/>
      <c r="G14568" s="293"/>
    </row>
    <row r="14569" spans="3:7" x14ac:dyDescent="0.2">
      <c r="C14569" s="293"/>
      <c r="D14569" s="280"/>
      <c r="E14569" s="280"/>
      <c r="F14569" s="280"/>
      <c r="G14569" s="293"/>
    </row>
    <row r="14570" spans="3:7" x14ac:dyDescent="0.2">
      <c r="C14570" s="293"/>
      <c r="D14570" s="280"/>
      <c r="E14570" s="280"/>
      <c r="F14570" s="280"/>
      <c r="G14570" s="293"/>
    </row>
    <row r="14571" spans="3:7" x14ac:dyDescent="0.2">
      <c r="C14571" s="293"/>
      <c r="D14571" s="280"/>
      <c r="E14571" s="280"/>
      <c r="F14571" s="280"/>
      <c r="G14571" s="293"/>
    </row>
    <row r="14572" spans="3:7" x14ac:dyDescent="0.2">
      <c r="C14572" s="293"/>
      <c r="D14572" s="280"/>
      <c r="E14572" s="280"/>
      <c r="F14572" s="280"/>
      <c r="G14572" s="293"/>
    </row>
    <row r="14573" spans="3:7" x14ac:dyDescent="0.2">
      <c r="C14573" s="293"/>
      <c r="D14573" s="280"/>
      <c r="E14573" s="280"/>
      <c r="F14573" s="280"/>
      <c r="G14573" s="293"/>
    </row>
    <row r="14574" spans="3:7" x14ac:dyDescent="0.2">
      <c r="C14574" s="293"/>
      <c r="D14574" s="280"/>
      <c r="E14574" s="280"/>
      <c r="F14574" s="280"/>
      <c r="G14574" s="293"/>
    </row>
    <row r="14575" spans="3:7" x14ac:dyDescent="0.2">
      <c r="C14575" s="293"/>
      <c r="D14575" s="280"/>
      <c r="E14575" s="280"/>
      <c r="F14575" s="280"/>
      <c r="G14575" s="293"/>
    </row>
    <row r="14576" spans="3:7" x14ac:dyDescent="0.2">
      <c r="C14576" s="293"/>
      <c r="D14576" s="280"/>
      <c r="E14576" s="280"/>
      <c r="F14576" s="280"/>
      <c r="G14576" s="293"/>
    </row>
    <row r="14577" spans="3:7" x14ac:dyDescent="0.2">
      <c r="C14577" s="293"/>
      <c r="D14577" s="280"/>
      <c r="E14577" s="280"/>
      <c r="F14577" s="280"/>
      <c r="G14577" s="293"/>
    </row>
    <row r="14578" spans="3:7" x14ac:dyDescent="0.2">
      <c r="C14578" s="293"/>
      <c r="D14578" s="280"/>
      <c r="E14578" s="280"/>
      <c r="F14578" s="280"/>
      <c r="G14578" s="293"/>
    </row>
    <row r="14579" spans="3:7" x14ac:dyDescent="0.2">
      <c r="C14579" s="293"/>
      <c r="D14579" s="280"/>
      <c r="E14579" s="280"/>
      <c r="F14579" s="280"/>
      <c r="G14579" s="293"/>
    </row>
    <row r="14580" spans="3:7" x14ac:dyDescent="0.2">
      <c r="C14580" s="293"/>
      <c r="D14580" s="280"/>
      <c r="E14580" s="280"/>
      <c r="F14580" s="280"/>
      <c r="G14580" s="293"/>
    </row>
    <row r="14581" spans="3:7" x14ac:dyDescent="0.2">
      <c r="C14581" s="293"/>
      <c r="D14581" s="280"/>
      <c r="E14581" s="280"/>
      <c r="F14581" s="280"/>
      <c r="G14581" s="293"/>
    </row>
    <row r="14582" spans="3:7" x14ac:dyDescent="0.2">
      <c r="C14582" s="293"/>
      <c r="D14582" s="280"/>
      <c r="E14582" s="280"/>
      <c r="F14582" s="280"/>
      <c r="G14582" s="293"/>
    </row>
    <row r="14583" spans="3:7" x14ac:dyDescent="0.2">
      <c r="C14583" s="293"/>
      <c r="D14583" s="280"/>
      <c r="E14583" s="280"/>
      <c r="F14583" s="280"/>
      <c r="G14583" s="293"/>
    </row>
    <row r="14584" spans="3:7" x14ac:dyDescent="0.2">
      <c r="C14584" s="293"/>
      <c r="D14584" s="280"/>
      <c r="E14584" s="280"/>
      <c r="F14584" s="280"/>
      <c r="G14584" s="293"/>
    </row>
    <row r="14585" spans="3:7" x14ac:dyDescent="0.2">
      <c r="C14585" s="293"/>
      <c r="D14585" s="280"/>
      <c r="E14585" s="280"/>
      <c r="F14585" s="280"/>
      <c r="G14585" s="293"/>
    </row>
    <row r="14586" spans="3:7" x14ac:dyDescent="0.2">
      <c r="C14586" s="293"/>
      <c r="D14586" s="280"/>
      <c r="E14586" s="280"/>
      <c r="F14586" s="280"/>
      <c r="G14586" s="293"/>
    </row>
    <row r="14587" spans="3:7" x14ac:dyDescent="0.2">
      <c r="C14587" s="293"/>
      <c r="D14587" s="280"/>
      <c r="E14587" s="280"/>
      <c r="F14587" s="280"/>
      <c r="G14587" s="293"/>
    </row>
    <row r="14588" spans="3:7" x14ac:dyDescent="0.2">
      <c r="C14588" s="293"/>
      <c r="D14588" s="280"/>
      <c r="E14588" s="280"/>
      <c r="F14588" s="280"/>
      <c r="G14588" s="293"/>
    </row>
    <row r="14589" spans="3:7" x14ac:dyDescent="0.2">
      <c r="C14589" s="293"/>
      <c r="D14589" s="280"/>
      <c r="E14589" s="280"/>
      <c r="F14589" s="280"/>
      <c r="G14589" s="293"/>
    </row>
    <row r="14590" spans="3:7" x14ac:dyDescent="0.2">
      <c r="C14590" s="293"/>
      <c r="D14590" s="280"/>
      <c r="E14590" s="280"/>
      <c r="F14590" s="280"/>
      <c r="G14590" s="293"/>
    </row>
    <row r="14591" spans="3:7" x14ac:dyDescent="0.2">
      <c r="C14591" s="293"/>
      <c r="D14591" s="280"/>
      <c r="E14591" s="280"/>
      <c r="F14591" s="280"/>
      <c r="G14591" s="293"/>
    </row>
    <row r="14592" spans="3:7" x14ac:dyDescent="0.2">
      <c r="C14592" s="293"/>
      <c r="D14592" s="280"/>
      <c r="E14592" s="280"/>
      <c r="F14592" s="280"/>
      <c r="G14592" s="293"/>
    </row>
    <row r="14593" spans="3:7" x14ac:dyDescent="0.2">
      <c r="C14593" s="293"/>
      <c r="D14593" s="280"/>
      <c r="E14593" s="280"/>
      <c r="F14593" s="280"/>
      <c r="G14593" s="293"/>
    </row>
    <row r="14594" spans="3:7" x14ac:dyDescent="0.2">
      <c r="C14594" s="293"/>
      <c r="D14594" s="280"/>
      <c r="E14594" s="280"/>
      <c r="F14594" s="280"/>
      <c r="G14594" s="293"/>
    </row>
    <row r="14595" spans="3:7" x14ac:dyDescent="0.2">
      <c r="C14595" s="293"/>
      <c r="D14595" s="280"/>
      <c r="E14595" s="280"/>
      <c r="F14595" s="280"/>
      <c r="G14595" s="293"/>
    </row>
    <row r="14596" spans="3:7" x14ac:dyDescent="0.2">
      <c r="C14596" s="293"/>
      <c r="D14596" s="280"/>
      <c r="E14596" s="280"/>
      <c r="F14596" s="280"/>
      <c r="G14596" s="293"/>
    </row>
    <row r="14597" spans="3:7" x14ac:dyDescent="0.2">
      <c r="C14597" s="293"/>
      <c r="D14597" s="280"/>
      <c r="E14597" s="280"/>
      <c r="F14597" s="280"/>
      <c r="G14597" s="293"/>
    </row>
    <row r="14598" spans="3:7" x14ac:dyDescent="0.2">
      <c r="C14598" s="293"/>
      <c r="D14598" s="280"/>
      <c r="E14598" s="280"/>
      <c r="F14598" s="280"/>
      <c r="G14598" s="293"/>
    </row>
    <row r="14599" spans="3:7" x14ac:dyDescent="0.2">
      <c r="C14599" s="293"/>
      <c r="D14599" s="280"/>
      <c r="E14599" s="280"/>
      <c r="F14599" s="280"/>
      <c r="G14599" s="293"/>
    </row>
    <row r="14600" spans="3:7" x14ac:dyDescent="0.2">
      <c r="C14600" s="293"/>
      <c r="D14600" s="280"/>
      <c r="E14600" s="280"/>
      <c r="F14600" s="280"/>
      <c r="G14600" s="293"/>
    </row>
    <row r="14601" spans="3:7" x14ac:dyDescent="0.2">
      <c r="C14601" s="293"/>
      <c r="D14601" s="280"/>
      <c r="E14601" s="280"/>
      <c r="F14601" s="280"/>
      <c r="G14601" s="293"/>
    </row>
    <row r="14602" spans="3:7" x14ac:dyDescent="0.2">
      <c r="C14602" s="293"/>
      <c r="D14602" s="280"/>
      <c r="E14602" s="280"/>
      <c r="F14602" s="280"/>
      <c r="G14602" s="293"/>
    </row>
    <row r="14603" spans="3:7" x14ac:dyDescent="0.2">
      <c r="C14603" s="293"/>
      <c r="D14603" s="280"/>
      <c r="E14603" s="280"/>
      <c r="F14603" s="280"/>
      <c r="G14603" s="293"/>
    </row>
    <row r="14604" spans="3:7" x14ac:dyDescent="0.2">
      <c r="C14604" s="293"/>
      <c r="D14604" s="280"/>
      <c r="E14604" s="280"/>
      <c r="F14604" s="280"/>
      <c r="G14604" s="293"/>
    </row>
    <row r="14605" spans="3:7" x14ac:dyDescent="0.2">
      <c r="C14605" s="293"/>
      <c r="D14605" s="280"/>
      <c r="E14605" s="280"/>
      <c r="F14605" s="280"/>
      <c r="G14605" s="293"/>
    </row>
    <row r="14606" spans="3:7" x14ac:dyDescent="0.2">
      <c r="C14606" s="293"/>
      <c r="D14606" s="280"/>
      <c r="E14606" s="280"/>
      <c r="F14606" s="280"/>
      <c r="G14606" s="293"/>
    </row>
    <row r="14607" spans="3:7" x14ac:dyDescent="0.2">
      <c r="C14607" s="293"/>
      <c r="D14607" s="280"/>
      <c r="E14607" s="280"/>
      <c r="F14607" s="280"/>
      <c r="G14607" s="293"/>
    </row>
    <row r="14608" spans="3:7" x14ac:dyDescent="0.2">
      <c r="C14608" s="293"/>
      <c r="D14608" s="280"/>
      <c r="E14608" s="280"/>
      <c r="F14608" s="280"/>
      <c r="G14608" s="293"/>
    </row>
    <row r="14609" spans="3:7" x14ac:dyDescent="0.2">
      <c r="C14609" s="293"/>
      <c r="D14609" s="280"/>
      <c r="E14609" s="280"/>
      <c r="F14609" s="280"/>
      <c r="G14609" s="293"/>
    </row>
    <row r="14610" spans="3:7" x14ac:dyDescent="0.2">
      <c r="C14610" s="293"/>
      <c r="D14610" s="280"/>
      <c r="E14610" s="280"/>
      <c r="F14610" s="280"/>
      <c r="G14610" s="293"/>
    </row>
    <row r="14611" spans="3:7" x14ac:dyDescent="0.2">
      <c r="C14611" s="293"/>
      <c r="D14611" s="280"/>
      <c r="E14611" s="280"/>
      <c r="F14611" s="280"/>
      <c r="G14611" s="293"/>
    </row>
    <row r="14612" spans="3:7" x14ac:dyDescent="0.2">
      <c r="C14612" s="293"/>
      <c r="D14612" s="280"/>
      <c r="E14612" s="280"/>
      <c r="F14612" s="280"/>
      <c r="G14612" s="293"/>
    </row>
    <row r="14613" spans="3:7" x14ac:dyDescent="0.2">
      <c r="C14613" s="293"/>
      <c r="D14613" s="280"/>
      <c r="E14613" s="280"/>
      <c r="F14613" s="280"/>
      <c r="G14613" s="293"/>
    </row>
    <row r="14614" spans="3:7" x14ac:dyDescent="0.2">
      <c r="C14614" s="293"/>
      <c r="D14614" s="280"/>
      <c r="E14614" s="280"/>
      <c r="F14614" s="280"/>
      <c r="G14614" s="293"/>
    </row>
    <row r="14615" spans="3:7" x14ac:dyDescent="0.2">
      <c r="C14615" s="293"/>
      <c r="D14615" s="280"/>
      <c r="E14615" s="280"/>
      <c r="F14615" s="280"/>
      <c r="G14615" s="293"/>
    </row>
    <row r="14616" spans="3:7" x14ac:dyDescent="0.2">
      <c r="C14616" s="293"/>
      <c r="D14616" s="280"/>
      <c r="E14616" s="280"/>
      <c r="F14616" s="280"/>
      <c r="G14616" s="293"/>
    </row>
    <row r="14617" spans="3:7" x14ac:dyDescent="0.2">
      <c r="C14617" s="293"/>
      <c r="D14617" s="280"/>
      <c r="E14617" s="280"/>
      <c r="F14617" s="280"/>
      <c r="G14617" s="293"/>
    </row>
    <row r="14618" spans="3:7" x14ac:dyDescent="0.2">
      <c r="C14618" s="293"/>
      <c r="D14618" s="280"/>
      <c r="E14618" s="280"/>
      <c r="F14618" s="280"/>
      <c r="G14618" s="293"/>
    </row>
    <row r="14619" spans="3:7" x14ac:dyDescent="0.2">
      <c r="C14619" s="293"/>
      <c r="D14619" s="280"/>
      <c r="E14619" s="280"/>
      <c r="F14619" s="280"/>
      <c r="G14619" s="293"/>
    </row>
    <row r="14620" spans="3:7" x14ac:dyDescent="0.2">
      <c r="C14620" s="293"/>
      <c r="D14620" s="280"/>
      <c r="E14620" s="280"/>
      <c r="F14620" s="280"/>
      <c r="G14620" s="293"/>
    </row>
    <row r="14621" spans="3:7" x14ac:dyDescent="0.2">
      <c r="C14621" s="293"/>
      <c r="D14621" s="280"/>
      <c r="E14621" s="280"/>
      <c r="F14621" s="280"/>
      <c r="G14621" s="293"/>
    </row>
    <row r="14622" spans="3:7" x14ac:dyDescent="0.2">
      <c r="C14622" s="293"/>
      <c r="D14622" s="280"/>
      <c r="E14622" s="280"/>
      <c r="F14622" s="280"/>
      <c r="G14622" s="293"/>
    </row>
    <row r="14623" spans="3:7" x14ac:dyDescent="0.2">
      <c r="C14623" s="293"/>
      <c r="D14623" s="280"/>
      <c r="E14623" s="280"/>
      <c r="F14623" s="280"/>
      <c r="G14623" s="293"/>
    </row>
    <row r="14624" spans="3:7" x14ac:dyDescent="0.2">
      <c r="C14624" s="293"/>
      <c r="D14624" s="280"/>
      <c r="E14624" s="280"/>
      <c r="F14624" s="280"/>
      <c r="G14624" s="293"/>
    </row>
    <row r="14625" spans="3:7" x14ac:dyDescent="0.2">
      <c r="C14625" s="293"/>
      <c r="D14625" s="280"/>
      <c r="E14625" s="280"/>
      <c r="F14625" s="280"/>
      <c r="G14625" s="293"/>
    </row>
    <row r="14626" spans="3:7" x14ac:dyDescent="0.2">
      <c r="C14626" s="293"/>
      <c r="D14626" s="280"/>
      <c r="E14626" s="280"/>
      <c r="F14626" s="280"/>
      <c r="G14626" s="293"/>
    </row>
    <row r="14627" spans="3:7" x14ac:dyDescent="0.2">
      <c r="C14627" s="293"/>
      <c r="D14627" s="280"/>
      <c r="E14627" s="280"/>
      <c r="F14627" s="280"/>
      <c r="G14627" s="293"/>
    </row>
    <row r="14628" spans="3:7" x14ac:dyDescent="0.2">
      <c r="C14628" s="293"/>
      <c r="D14628" s="280"/>
      <c r="E14628" s="280"/>
      <c r="F14628" s="280"/>
      <c r="G14628" s="293"/>
    </row>
    <row r="14629" spans="3:7" x14ac:dyDescent="0.2">
      <c r="C14629" s="293"/>
      <c r="D14629" s="280"/>
      <c r="E14629" s="280"/>
      <c r="F14629" s="280"/>
      <c r="G14629" s="293"/>
    </row>
    <row r="14630" spans="3:7" x14ac:dyDescent="0.2">
      <c r="C14630" s="293"/>
      <c r="D14630" s="280"/>
      <c r="E14630" s="280"/>
      <c r="F14630" s="280"/>
      <c r="G14630" s="293"/>
    </row>
    <row r="14631" spans="3:7" x14ac:dyDescent="0.2">
      <c r="C14631" s="293"/>
      <c r="D14631" s="280"/>
      <c r="E14631" s="280"/>
      <c r="F14631" s="280"/>
      <c r="G14631" s="293"/>
    </row>
    <row r="14632" spans="3:7" x14ac:dyDescent="0.2">
      <c r="C14632" s="293"/>
      <c r="D14632" s="280"/>
      <c r="E14632" s="280"/>
      <c r="F14632" s="280"/>
      <c r="G14632" s="293"/>
    </row>
    <row r="14633" spans="3:7" x14ac:dyDescent="0.2">
      <c r="C14633" s="293"/>
      <c r="D14633" s="280"/>
      <c r="E14633" s="280"/>
      <c r="F14633" s="280"/>
      <c r="G14633" s="293"/>
    </row>
    <row r="14634" spans="3:7" x14ac:dyDescent="0.2">
      <c r="C14634" s="293"/>
      <c r="D14634" s="280"/>
      <c r="E14634" s="280"/>
      <c r="F14634" s="280"/>
      <c r="G14634" s="293"/>
    </row>
    <row r="14635" spans="3:7" x14ac:dyDescent="0.2">
      <c r="C14635" s="293"/>
      <c r="D14635" s="280"/>
      <c r="E14635" s="280"/>
      <c r="F14635" s="280"/>
      <c r="G14635" s="293"/>
    </row>
    <row r="14636" spans="3:7" x14ac:dyDescent="0.2">
      <c r="C14636" s="293"/>
      <c r="D14636" s="280"/>
      <c r="E14636" s="280"/>
      <c r="F14636" s="280"/>
      <c r="G14636" s="293"/>
    </row>
    <row r="14637" spans="3:7" x14ac:dyDescent="0.2">
      <c r="C14637" s="293"/>
      <c r="D14637" s="280"/>
      <c r="E14637" s="280"/>
      <c r="F14637" s="280"/>
      <c r="G14637" s="293"/>
    </row>
    <row r="14638" spans="3:7" x14ac:dyDescent="0.2">
      <c r="C14638" s="293"/>
      <c r="D14638" s="280"/>
      <c r="E14638" s="280"/>
      <c r="F14638" s="280"/>
      <c r="G14638" s="293"/>
    </row>
    <row r="14639" spans="3:7" x14ac:dyDescent="0.2">
      <c r="C14639" s="293"/>
      <c r="D14639" s="280"/>
      <c r="E14639" s="280"/>
      <c r="F14639" s="280"/>
      <c r="G14639" s="293"/>
    </row>
    <row r="14640" spans="3:7" x14ac:dyDescent="0.2">
      <c r="C14640" s="293"/>
      <c r="D14640" s="280"/>
      <c r="E14640" s="280"/>
      <c r="F14640" s="280"/>
      <c r="G14640" s="293"/>
    </row>
    <row r="14641" spans="3:7" x14ac:dyDescent="0.2">
      <c r="C14641" s="293"/>
      <c r="D14641" s="280"/>
      <c r="E14641" s="280"/>
      <c r="F14641" s="280"/>
      <c r="G14641" s="293"/>
    </row>
    <row r="14642" spans="3:7" x14ac:dyDescent="0.2">
      <c r="C14642" s="293"/>
      <c r="D14642" s="280"/>
      <c r="E14642" s="280"/>
      <c r="F14642" s="280"/>
      <c r="G14642" s="293"/>
    </row>
    <row r="14643" spans="3:7" x14ac:dyDescent="0.2">
      <c r="C14643" s="293"/>
      <c r="D14643" s="280"/>
      <c r="E14643" s="280"/>
      <c r="F14643" s="280"/>
      <c r="G14643" s="293"/>
    </row>
    <row r="14644" spans="3:7" x14ac:dyDescent="0.2">
      <c r="C14644" s="293"/>
      <c r="D14644" s="280"/>
      <c r="E14644" s="280"/>
      <c r="F14644" s="280"/>
      <c r="G14644" s="293"/>
    </row>
    <row r="14645" spans="3:7" x14ac:dyDescent="0.2">
      <c r="C14645" s="293"/>
      <c r="D14645" s="280"/>
      <c r="E14645" s="280"/>
      <c r="F14645" s="280"/>
      <c r="G14645" s="293"/>
    </row>
    <row r="14646" spans="3:7" x14ac:dyDescent="0.2">
      <c r="C14646" s="293"/>
      <c r="D14646" s="280"/>
      <c r="E14646" s="280"/>
      <c r="F14646" s="280"/>
      <c r="G14646" s="293"/>
    </row>
    <row r="14647" spans="3:7" x14ac:dyDescent="0.2">
      <c r="C14647" s="293"/>
      <c r="D14647" s="280"/>
      <c r="E14647" s="280"/>
      <c r="F14647" s="280"/>
      <c r="G14647" s="293"/>
    </row>
    <row r="14648" spans="3:7" x14ac:dyDescent="0.2">
      <c r="C14648" s="293"/>
      <c r="D14648" s="280"/>
      <c r="E14648" s="280"/>
      <c r="F14648" s="280"/>
      <c r="G14648" s="293"/>
    </row>
    <row r="14649" spans="3:7" x14ac:dyDescent="0.2">
      <c r="C14649" s="293"/>
      <c r="D14649" s="280"/>
      <c r="E14649" s="280"/>
      <c r="F14649" s="280"/>
      <c r="G14649" s="293"/>
    </row>
    <row r="14650" spans="3:7" x14ac:dyDescent="0.2">
      <c r="C14650" s="293"/>
      <c r="D14650" s="280"/>
      <c r="E14650" s="280"/>
      <c r="F14650" s="280"/>
      <c r="G14650" s="293"/>
    </row>
    <row r="14651" spans="3:7" x14ac:dyDescent="0.2">
      <c r="C14651" s="293"/>
      <c r="D14651" s="280"/>
      <c r="E14651" s="280"/>
      <c r="F14651" s="280"/>
      <c r="G14651" s="293"/>
    </row>
    <row r="14652" spans="3:7" x14ac:dyDescent="0.2">
      <c r="C14652" s="293"/>
      <c r="D14652" s="280"/>
      <c r="E14652" s="280"/>
      <c r="F14652" s="280"/>
      <c r="G14652" s="293"/>
    </row>
    <row r="14653" spans="3:7" x14ac:dyDescent="0.2">
      <c r="C14653" s="293"/>
      <c r="D14653" s="280"/>
      <c r="E14653" s="280"/>
      <c r="F14653" s="280"/>
      <c r="G14653" s="293"/>
    </row>
    <row r="14654" spans="3:7" x14ac:dyDescent="0.2">
      <c r="C14654" s="293"/>
      <c r="D14654" s="280"/>
      <c r="E14654" s="280"/>
      <c r="F14654" s="280"/>
      <c r="G14654" s="293"/>
    </row>
    <row r="14655" spans="3:7" x14ac:dyDescent="0.2">
      <c r="C14655" s="293"/>
      <c r="D14655" s="280"/>
      <c r="E14655" s="280"/>
      <c r="F14655" s="280"/>
      <c r="G14655" s="293"/>
    </row>
    <row r="14656" spans="3:7" x14ac:dyDescent="0.2">
      <c r="C14656" s="293"/>
      <c r="D14656" s="280"/>
      <c r="E14656" s="280"/>
      <c r="F14656" s="280"/>
      <c r="G14656" s="293"/>
    </row>
    <row r="14657" spans="3:7" x14ac:dyDescent="0.2">
      <c r="C14657" s="293"/>
      <c r="D14657" s="280"/>
      <c r="E14657" s="280"/>
      <c r="F14657" s="280"/>
      <c r="G14657" s="293"/>
    </row>
    <row r="14658" spans="3:7" x14ac:dyDescent="0.2">
      <c r="C14658" s="293"/>
      <c r="D14658" s="280"/>
      <c r="E14658" s="280"/>
      <c r="F14658" s="280"/>
      <c r="G14658" s="293"/>
    </row>
    <row r="14659" spans="3:7" x14ac:dyDescent="0.2">
      <c r="C14659" s="293"/>
      <c r="D14659" s="280"/>
      <c r="E14659" s="280"/>
      <c r="F14659" s="280"/>
      <c r="G14659" s="293"/>
    </row>
    <row r="14660" spans="3:7" x14ac:dyDescent="0.2">
      <c r="C14660" s="293"/>
      <c r="D14660" s="280"/>
      <c r="E14660" s="280"/>
      <c r="F14660" s="280"/>
      <c r="G14660" s="293"/>
    </row>
    <row r="14661" spans="3:7" x14ac:dyDescent="0.2">
      <c r="C14661" s="293"/>
      <c r="D14661" s="280"/>
      <c r="E14661" s="280"/>
      <c r="F14661" s="280"/>
      <c r="G14661" s="293"/>
    </row>
    <row r="14662" spans="3:7" x14ac:dyDescent="0.2">
      <c r="C14662" s="293"/>
      <c r="D14662" s="280"/>
      <c r="E14662" s="280"/>
      <c r="F14662" s="280"/>
      <c r="G14662" s="293"/>
    </row>
    <row r="14663" spans="3:7" x14ac:dyDescent="0.2">
      <c r="C14663" s="293"/>
      <c r="D14663" s="280"/>
      <c r="E14663" s="280"/>
      <c r="F14663" s="280"/>
      <c r="G14663" s="293"/>
    </row>
    <row r="14664" spans="3:7" x14ac:dyDescent="0.2">
      <c r="C14664" s="293"/>
      <c r="D14664" s="280"/>
      <c r="E14664" s="280"/>
      <c r="F14664" s="280"/>
      <c r="G14664" s="293"/>
    </row>
    <row r="14665" spans="3:7" x14ac:dyDescent="0.2">
      <c r="C14665" s="293"/>
      <c r="D14665" s="280"/>
      <c r="E14665" s="280"/>
      <c r="F14665" s="280"/>
      <c r="G14665" s="293"/>
    </row>
    <row r="14666" spans="3:7" x14ac:dyDescent="0.2">
      <c r="C14666" s="293"/>
      <c r="D14666" s="280"/>
      <c r="E14666" s="280"/>
      <c r="F14666" s="280"/>
      <c r="G14666" s="293"/>
    </row>
    <row r="14667" spans="3:7" x14ac:dyDescent="0.2">
      <c r="C14667" s="293"/>
      <c r="D14667" s="280"/>
      <c r="E14667" s="280"/>
      <c r="F14667" s="280"/>
      <c r="G14667" s="293"/>
    </row>
    <row r="14668" spans="3:7" x14ac:dyDescent="0.2">
      <c r="C14668" s="293"/>
      <c r="D14668" s="280"/>
      <c r="E14668" s="280"/>
      <c r="F14668" s="280"/>
      <c r="G14668" s="293"/>
    </row>
    <row r="14669" spans="3:7" x14ac:dyDescent="0.2">
      <c r="C14669" s="293"/>
      <c r="D14669" s="280"/>
      <c r="E14669" s="280"/>
      <c r="F14669" s="280"/>
      <c r="G14669" s="293"/>
    </row>
    <row r="14670" spans="3:7" x14ac:dyDescent="0.2">
      <c r="C14670" s="293"/>
      <c r="D14670" s="280"/>
      <c r="E14670" s="280"/>
      <c r="F14670" s="280"/>
      <c r="G14670" s="293"/>
    </row>
    <row r="14671" spans="3:7" x14ac:dyDescent="0.2">
      <c r="C14671" s="293"/>
      <c r="D14671" s="280"/>
      <c r="E14671" s="280"/>
      <c r="F14671" s="280"/>
      <c r="G14671" s="293"/>
    </row>
    <row r="14672" spans="3:7" x14ac:dyDescent="0.2">
      <c r="C14672" s="293"/>
      <c r="D14672" s="280"/>
      <c r="E14672" s="280"/>
      <c r="F14672" s="280"/>
      <c r="G14672" s="293"/>
    </row>
    <row r="14673" spans="3:7" x14ac:dyDescent="0.2">
      <c r="C14673" s="293"/>
      <c r="D14673" s="280"/>
      <c r="E14673" s="280"/>
      <c r="F14673" s="280"/>
      <c r="G14673" s="293"/>
    </row>
    <row r="14674" spans="3:7" x14ac:dyDescent="0.2">
      <c r="C14674" s="293"/>
      <c r="D14674" s="280"/>
      <c r="E14674" s="280"/>
      <c r="F14674" s="280"/>
      <c r="G14674" s="293"/>
    </row>
    <row r="14675" spans="3:7" x14ac:dyDescent="0.2">
      <c r="C14675" s="293"/>
      <c r="D14675" s="280"/>
      <c r="E14675" s="280"/>
      <c r="F14675" s="280"/>
      <c r="G14675" s="293"/>
    </row>
    <row r="14676" spans="3:7" x14ac:dyDescent="0.2">
      <c r="C14676" s="293"/>
      <c r="D14676" s="280"/>
      <c r="E14676" s="280"/>
      <c r="F14676" s="280"/>
      <c r="G14676" s="293"/>
    </row>
    <row r="14677" spans="3:7" x14ac:dyDescent="0.2">
      <c r="C14677" s="293"/>
      <c r="D14677" s="280"/>
      <c r="E14677" s="280"/>
      <c r="F14677" s="280"/>
      <c r="G14677" s="293"/>
    </row>
    <row r="14678" spans="3:7" x14ac:dyDescent="0.2">
      <c r="C14678" s="293"/>
      <c r="D14678" s="280"/>
      <c r="E14678" s="280"/>
      <c r="F14678" s="280"/>
      <c r="G14678" s="293"/>
    </row>
    <row r="14679" spans="3:7" x14ac:dyDescent="0.2">
      <c r="C14679" s="293"/>
      <c r="D14679" s="280"/>
      <c r="E14679" s="280"/>
      <c r="F14679" s="280"/>
      <c r="G14679" s="293"/>
    </row>
    <row r="14680" spans="3:7" x14ac:dyDescent="0.2">
      <c r="C14680" s="293"/>
      <c r="D14680" s="280"/>
      <c r="E14680" s="280"/>
      <c r="F14680" s="280"/>
      <c r="G14680" s="293"/>
    </row>
    <row r="14681" spans="3:7" x14ac:dyDescent="0.2">
      <c r="C14681" s="293"/>
      <c r="D14681" s="280"/>
      <c r="E14681" s="280"/>
      <c r="F14681" s="280"/>
      <c r="G14681" s="293"/>
    </row>
    <row r="14682" spans="3:7" x14ac:dyDescent="0.2">
      <c r="C14682" s="293"/>
      <c r="D14682" s="280"/>
      <c r="E14682" s="280"/>
      <c r="F14682" s="280"/>
      <c r="G14682" s="293"/>
    </row>
    <row r="14683" spans="3:7" x14ac:dyDescent="0.2">
      <c r="C14683" s="293"/>
      <c r="D14683" s="280"/>
      <c r="E14683" s="280"/>
      <c r="F14683" s="280"/>
      <c r="G14683" s="293"/>
    </row>
    <row r="14684" spans="3:7" x14ac:dyDescent="0.2">
      <c r="C14684" s="293"/>
      <c r="D14684" s="280"/>
      <c r="E14684" s="280"/>
      <c r="F14684" s="280"/>
      <c r="G14684" s="293"/>
    </row>
    <row r="14685" spans="3:7" x14ac:dyDescent="0.2">
      <c r="C14685" s="293"/>
      <c r="D14685" s="280"/>
      <c r="E14685" s="280"/>
      <c r="F14685" s="280"/>
      <c r="G14685" s="293"/>
    </row>
    <row r="14686" spans="3:7" x14ac:dyDescent="0.2">
      <c r="C14686" s="293"/>
      <c r="D14686" s="280"/>
      <c r="E14686" s="280"/>
      <c r="F14686" s="280"/>
      <c r="G14686" s="293"/>
    </row>
    <row r="14687" spans="3:7" x14ac:dyDescent="0.2">
      <c r="C14687" s="293"/>
      <c r="D14687" s="280"/>
      <c r="E14687" s="280"/>
      <c r="F14687" s="280"/>
      <c r="G14687" s="293"/>
    </row>
    <row r="14688" spans="3:7" x14ac:dyDescent="0.2">
      <c r="C14688" s="293"/>
      <c r="D14688" s="280"/>
      <c r="E14688" s="280"/>
      <c r="F14688" s="280"/>
      <c r="G14688" s="293"/>
    </row>
    <row r="14689" spans="3:7" x14ac:dyDescent="0.2">
      <c r="C14689" s="293"/>
      <c r="D14689" s="280"/>
      <c r="E14689" s="280"/>
      <c r="F14689" s="280"/>
      <c r="G14689" s="293"/>
    </row>
    <row r="14690" spans="3:7" x14ac:dyDescent="0.2">
      <c r="C14690" s="293"/>
      <c r="D14690" s="280"/>
      <c r="E14690" s="280"/>
      <c r="F14690" s="280"/>
      <c r="G14690" s="293"/>
    </row>
    <row r="14691" spans="3:7" x14ac:dyDescent="0.2">
      <c r="C14691" s="293"/>
      <c r="D14691" s="280"/>
      <c r="E14691" s="280"/>
      <c r="F14691" s="280"/>
      <c r="G14691" s="293"/>
    </row>
    <row r="14692" spans="3:7" x14ac:dyDescent="0.2">
      <c r="C14692" s="293"/>
      <c r="D14692" s="280"/>
      <c r="E14692" s="280"/>
      <c r="F14692" s="280"/>
      <c r="G14692" s="293"/>
    </row>
    <row r="14693" spans="3:7" x14ac:dyDescent="0.2">
      <c r="C14693" s="293"/>
      <c r="D14693" s="280"/>
      <c r="E14693" s="280"/>
      <c r="F14693" s="280"/>
      <c r="G14693" s="293"/>
    </row>
    <row r="14694" spans="3:7" x14ac:dyDescent="0.2">
      <c r="C14694" s="293"/>
      <c r="D14694" s="280"/>
      <c r="E14694" s="280"/>
      <c r="F14694" s="280"/>
      <c r="G14694" s="293"/>
    </row>
    <row r="14695" spans="3:7" x14ac:dyDescent="0.2">
      <c r="C14695" s="293"/>
      <c r="D14695" s="280"/>
      <c r="E14695" s="280"/>
      <c r="F14695" s="280"/>
      <c r="G14695" s="293"/>
    </row>
    <row r="14696" spans="3:7" x14ac:dyDescent="0.2">
      <c r="C14696" s="293"/>
      <c r="D14696" s="280"/>
      <c r="E14696" s="280"/>
      <c r="F14696" s="280"/>
      <c r="G14696" s="293"/>
    </row>
    <row r="14697" spans="3:7" x14ac:dyDescent="0.2">
      <c r="C14697" s="293"/>
      <c r="D14697" s="280"/>
      <c r="E14697" s="280"/>
      <c r="F14697" s="280"/>
      <c r="G14697" s="293"/>
    </row>
    <row r="14698" spans="3:7" x14ac:dyDescent="0.2">
      <c r="C14698" s="293"/>
      <c r="D14698" s="280"/>
      <c r="E14698" s="280"/>
      <c r="F14698" s="280"/>
      <c r="G14698" s="293"/>
    </row>
    <row r="14699" spans="3:7" x14ac:dyDescent="0.2">
      <c r="C14699" s="293"/>
      <c r="D14699" s="280"/>
      <c r="E14699" s="280"/>
      <c r="F14699" s="280"/>
      <c r="G14699" s="293"/>
    </row>
    <row r="14700" spans="3:7" x14ac:dyDescent="0.2">
      <c r="C14700" s="293"/>
      <c r="D14700" s="280"/>
      <c r="E14700" s="280"/>
      <c r="F14700" s="280"/>
      <c r="G14700" s="293"/>
    </row>
    <row r="14701" spans="3:7" x14ac:dyDescent="0.2">
      <c r="C14701" s="293"/>
      <c r="D14701" s="280"/>
      <c r="E14701" s="280"/>
      <c r="F14701" s="280"/>
      <c r="G14701" s="293"/>
    </row>
    <row r="14702" spans="3:7" x14ac:dyDescent="0.2">
      <c r="C14702" s="293"/>
      <c r="D14702" s="280"/>
      <c r="E14702" s="280"/>
      <c r="F14702" s="280"/>
      <c r="G14702" s="293"/>
    </row>
    <row r="14703" spans="3:7" x14ac:dyDescent="0.2">
      <c r="C14703" s="293"/>
      <c r="D14703" s="280"/>
      <c r="E14703" s="280"/>
      <c r="F14703" s="280"/>
      <c r="G14703" s="293"/>
    </row>
    <row r="14704" spans="3:7" x14ac:dyDescent="0.2">
      <c r="C14704" s="293"/>
      <c r="D14704" s="280"/>
      <c r="E14704" s="280"/>
      <c r="F14704" s="280"/>
      <c r="G14704" s="293"/>
    </row>
    <row r="14705" spans="3:7" x14ac:dyDescent="0.2">
      <c r="C14705" s="293"/>
      <c r="D14705" s="280"/>
      <c r="E14705" s="280"/>
      <c r="F14705" s="280"/>
      <c r="G14705" s="293"/>
    </row>
    <row r="14706" spans="3:7" x14ac:dyDescent="0.2">
      <c r="C14706" s="293"/>
      <c r="D14706" s="280"/>
      <c r="E14706" s="280"/>
      <c r="F14706" s="280"/>
      <c r="G14706" s="293"/>
    </row>
    <row r="14707" spans="3:7" x14ac:dyDescent="0.2">
      <c r="C14707" s="293"/>
      <c r="D14707" s="280"/>
      <c r="E14707" s="280"/>
      <c r="F14707" s="280"/>
      <c r="G14707" s="293"/>
    </row>
    <row r="14708" spans="3:7" x14ac:dyDescent="0.2">
      <c r="C14708" s="293"/>
      <c r="D14708" s="280"/>
      <c r="E14708" s="280"/>
      <c r="F14708" s="280"/>
      <c r="G14708" s="293"/>
    </row>
    <row r="14709" spans="3:7" x14ac:dyDescent="0.2">
      <c r="C14709" s="293"/>
      <c r="D14709" s="280"/>
      <c r="E14709" s="280"/>
      <c r="F14709" s="280"/>
      <c r="G14709" s="293"/>
    </row>
    <row r="14710" spans="3:7" x14ac:dyDescent="0.2">
      <c r="C14710" s="293"/>
      <c r="D14710" s="280"/>
      <c r="E14710" s="280"/>
      <c r="F14710" s="280"/>
      <c r="G14710" s="293"/>
    </row>
    <row r="14711" spans="3:7" x14ac:dyDescent="0.2">
      <c r="C14711" s="293"/>
      <c r="D14711" s="280"/>
      <c r="E14711" s="280"/>
      <c r="F14711" s="280"/>
      <c r="G14711" s="293"/>
    </row>
    <row r="14712" spans="3:7" x14ac:dyDescent="0.2">
      <c r="C14712" s="293"/>
      <c r="D14712" s="280"/>
      <c r="E14712" s="280"/>
      <c r="F14712" s="280"/>
      <c r="G14712" s="293"/>
    </row>
    <row r="14713" spans="3:7" x14ac:dyDescent="0.2">
      <c r="C14713" s="293"/>
      <c r="D14713" s="280"/>
      <c r="E14713" s="280"/>
      <c r="F14713" s="280"/>
      <c r="G14713" s="293"/>
    </row>
    <row r="14714" spans="3:7" x14ac:dyDescent="0.2">
      <c r="C14714" s="293"/>
      <c r="D14714" s="280"/>
      <c r="E14714" s="280"/>
      <c r="F14714" s="280"/>
      <c r="G14714" s="293"/>
    </row>
    <row r="14715" spans="3:7" x14ac:dyDescent="0.2">
      <c r="C14715" s="293"/>
      <c r="D14715" s="280"/>
      <c r="E14715" s="280"/>
      <c r="F14715" s="280"/>
      <c r="G14715" s="293"/>
    </row>
    <row r="14716" spans="3:7" x14ac:dyDescent="0.2">
      <c r="C14716" s="293"/>
      <c r="D14716" s="280"/>
      <c r="E14716" s="280"/>
      <c r="F14716" s="280"/>
      <c r="G14716" s="293"/>
    </row>
    <row r="14717" spans="3:7" x14ac:dyDescent="0.2">
      <c r="C14717" s="293"/>
      <c r="D14717" s="280"/>
      <c r="E14717" s="280"/>
      <c r="F14717" s="280"/>
      <c r="G14717" s="293"/>
    </row>
    <row r="14718" spans="3:7" x14ac:dyDescent="0.2">
      <c r="C14718" s="293"/>
      <c r="D14718" s="280"/>
      <c r="E14718" s="280"/>
      <c r="F14718" s="280"/>
      <c r="G14718" s="293"/>
    </row>
    <row r="14719" spans="3:7" x14ac:dyDescent="0.2">
      <c r="C14719" s="293"/>
      <c r="D14719" s="280"/>
      <c r="E14719" s="280"/>
      <c r="F14719" s="280"/>
      <c r="G14719" s="293"/>
    </row>
    <row r="14720" spans="3:7" x14ac:dyDescent="0.2">
      <c r="C14720" s="293"/>
      <c r="D14720" s="280"/>
      <c r="E14720" s="280"/>
      <c r="F14720" s="280"/>
      <c r="G14720" s="293"/>
    </row>
    <row r="14721" spans="3:7" x14ac:dyDescent="0.2">
      <c r="C14721" s="293"/>
      <c r="D14721" s="280"/>
      <c r="E14721" s="280"/>
      <c r="F14721" s="280"/>
      <c r="G14721" s="293"/>
    </row>
    <row r="14722" spans="3:7" x14ac:dyDescent="0.2">
      <c r="C14722" s="293"/>
      <c r="D14722" s="280"/>
      <c r="E14722" s="280"/>
      <c r="F14722" s="280"/>
      <c r="G14722" s="293"/>
    </row>
    <row r="14723" spans="3:7" x14ac:dyDescent="0.2">
      <c r="C14723" s="293"/>
      <c r="D14723" s="280"/>
      <c r="E14723" s="280"/>
      <c r="F14723" s="280"/>
      <c r="G14723" s="293"/>
    </row>
    <row r="14724" spans="3:7" x14ac:dyDescent="0.2">
      <c r="C14724" s="293"/>
      <c r="D14724" s="280"/>
      <c r="E14724" s="280"/>
      <c r="F14724" s="280"/>
      <c r="G14724" s="293"/>
    </row>
    <row r="14725" spans="3:7" x14ac:dyDescent="0.2">
      <c r="C14725" s="293"/>
      <c r="D14725" s="280"/>
      <c r="E14725" s="280"/>
      <c r="F14725" s="280"/>
      <c r="G14725" s="293"/>
    </row>
    <row r="14726" spans="3:7" x14ac:dyDescent="0.2">
      <c r="C14726" s="293"/>
      <c r="D14726" s="280"/>
      <c r="E14726" s="280"/>
      <c r="F14726" s="280"/>
      <c r="G14726" s="293"/>
    </row>
    <row r="14727" spans="3:7" x14ac:dyDescent="0.2">
      <c r="C14727" s="293"/>
      <c r="D14727" s="280"/>
      <c r="E14727" s="280"/>
      <c r="F14727" s="280"/>
      <c r="G14727" s="293"/>
    </row>
    <row r="14728" spans="3:7" x14ac:dyDescent="0.2">
      <c r="C14728" s="293"/>
      <c r="D14728" s="280"/>
      <c r="E14728" s="280"/>
      <c r="F14728" s="280"/>
      <c r="G14728" s="293"/>
    </row>
    <row r="14729" spans="3:7" x14ac:dyDescent="0.2">
      <c r="C14729" s="293"/>
      <c r="D14729" s="280"/>
      <c r="E14729" s="280"/>
      <c r="F14729" s="280"/>
      <c r="G14729" s="293"/>
    </row>
    <row r="14730" spans="3:7" x14ac:dyDescent="0.2">
      <c r="C14730" s="293"/>
      <c r="D14730" s="280"/>
      <c r="E14730" s="280"/>
      <c r="F14730" s="280"/>
      <c r="G14730" s="293"/>
    </row>
    <row r="14731" spans="3:7" x14ac:dyDescent="0.2">
      <c r="C14731" s="293"/>
      <c r="D14731" s="280"/>
      <c r="E14731" s="280"/>
      <c r="F14731" s="280"/>
      <c r="G14731" s="293"/>
    </row>
    <row r="14732" spans="3:7" x14ac:dyDescent="0.2">
      <c r="C14732" s="293"/>
      <c r="D14732" s="280"/>
      <c r="E14732" s="280"/>
      <c r="F14732" s="280"/>
      <c r="G14732" s="293"/>
    </row>
    <row r="14733" spans="3:7" x14ac:dyDescent="0.2">
      <c r="C14733" s="293"/>
      <c r="D14733" s="280"/>
      <c r="E14733" s="280"/>
      <c r="F14733" s="280"/>
      <c r="G14733" s="293"/>
    </row>
    <row r="14734" spans="3:7" x14ac:dyDescent="0.2">
      <c r="C14734" s="293"/>
      <c r="D14734" s="280"/>
      <c r="E14734" s="280"/>
      <c r="F14734" s="280"/>
      <c r="G14734" s="293"/>
    </row>
    <row r="14735" spans="3:7" x14ac:dyDescent="0.2">
      <c r="C14735" s="293"/>
      <c r="D14735" s="280"/>
      <c r="E14735" s="280"/>
      <c r="F14735" s="280"/>
      <c r="G14735" s="293"/>
    </row>
    <row r="14736" spans="3:7" x14ac:dyDescent="0.2">
      <c r="C14736" s="293"/>
      <c r="D14736" s="280"/>
      <c r="E14736" s="280"/>
      <c r="F14736" s="280"/>
      <c r="G14736" s="293"/>
    </row>
    <row r="14737" spans="3:7" x14ac:dyDescent="0.2">
      <c r="C14737" s="293"/>
      <c r="D14737" s="280"/>
      <c r="E14737" s="280"/>
      <c r="F14737" s="280"/>
      <c r="G14737" s="293"/>
    </row>
    <row r="14738" spans="3:7" x14ac:dyDescent="0.2">
      <c r="C14738" s="293"/>
      <c r="D14738" s="280"/>
      <c r="E14738" s="280"/>
      <c r="F14738" s="280"/>
      <c r="G14738" s="293"/>
    </row>
    <row r="14739" spans="3:7" x14ac:dyDescent="0.2">
      <c r="C14739" s="293"/>
      <c r="D14739" s="280"/>
      <c r="E14739" s="280"/>
      <c r="F14739" s="280"/>
      <c r="G14739" s="293"/>
    </row>
    <row r="14740" spans="3:7" x14ac:dyDescent="0.2">
      <c r="C14740" s="293"/>
      <c r="D14740" s="280"/>
      <c r="E14740" s="280"/>
      <c r="F14740" s="280"/>
      <c r="G14740" s="293"/>
    </row>
    <row r="14741" spans="3:7" x14ac:dyDescent="0.2">
      <c r="C14741" s="293"/>
      <c r="D14741" s="280"/>
      <c r="E14741" s="280"/>
      <c r="F14741" s="280"/>
      <c r="G14741" s="293"/>
    </row>
    <row r="14742" spans="3:7" x14ac:dyDescent="0.2">
      <c r="C14742" s="293"/>
      <c r="D14742" s="280"/>
      <c r="E14742" s="280"/>
      <c r="F14742" s="280"/>
      <c r="G14742" s="293"/>
    </row>
    <row r="14743" spans="3:7" x14ac:dyDescent="0.2">
      <c r="C14743" s="293"/>
      <c r="D14743" s="280"/>
      <c r="E14743" s="280"/>
      <c r="F14743" s="280"/>
      <c r="G14743" s="293"/>
    </row>
    <row r="14744" spans="3:7" x14ac:dyDescent="0.2">
      <c r="C14744" s="293"/>
      <c r="D14744" s="280"/>
      <c r="E14744" s="280"/>
      <c r="F14744" s="280"/>
      <c r="G14744" s="293"/>
    </row>
    <row r="14745" spans="3:7" x14ac:dyDescent="0.2">
      <c r="C14745" s="293"/>
      <c r="D14745" s="280"/>
      <c r="E14745" s="280"/>
      <c r="F14745" s="280"/>
      <c r="G14745" s="293"/>
    </row>
    <row r="14746" spans="3:7" x14ac:dyDescent="0.2">
      <c r="C14746" s="293"/>
      <c r="D14746" s="280"/>
      <c r="E14746" s="280"/>
      <c r="F14746" s="280"/>
      <c r="G14746" s="293"/>
    </row>
    <row r="14747" spans="3:7" x14ac:dyDescent="0.2">
      <c r="C14747" s="293"/>
      <c r="D14747" s="280"/>
      <c r="E14747" s="280"/>
      <c r="F14747" s="280"/>
      <c r="G14747" s="293"/>
    </row>
    <row r="14748" spans="3:7" x14ac:dyDescent="0.2">
      <c r="C14748" s="293"/>
      <c r="D14748" s="280"/>
      <c r="E14748" s="280"/>
      <c r="F14748" s="280"/>
      <c r="G14748" s="293"/>
    </row>
    <row r="14749" spans="3:7" x14ac:dyDescent="0.2">
      <c r="C14749" s="293"/>
      <c r="D14749" s="280"/>
      <c r="E14749" s="280"/>
      <c r="F14749" s="280"/>
      <c r="G14749" s="293"/>
    </row>
    <row r="14750" spans="3:7" x14ac:dyDescent="0.2">
      <c r="C14750" s="293"/>
      <c r="D14750" s="280"/>
      <c r="E14750" s="280"/>
      <c r="F14750" s="280"/>
      <c r="G14750" s="293"/>
    </row>
    <row r="14751" spans="3:7" x14ac:dyDescent="0.2">
      <c r="C14751" s="293"/>
      <c r="D14751" s="280"/>
      <c r="E14751" s="280"/>
      <c r="F14751" s="280"/>
      <c r="G14751" s="293"/>
    </row>
    <row r="14752" spans="3:7" x14ac:dyDescent="0.2">
      <c r="C14752" s="293"/>
      <c r="D14752" s="280"/>
      <c r="E14752" s="280"/>
      <c r="F14752" s="280"/>
      <c r="G14752" s="293"/>
    </row>
    <row r="14753" spans="3:7" x14ac:dyDescent="0.2">
      <c r="C14753" s="293"/>
      <c r="D14753" s="280"/>
      <c r="E14753" s="280"/>
      <c r="F14753" s="280"/>
      <c r="G14753" s="293"/>
    </row>
    <row r="14754" spans="3:7" x14ac:dyDescent="0.2">
      <c r="C14754" s="293"/>
      <c r="D14754" s="280"/>
      <c r="E14754" s="280"/>
      <c r="F14754" s="280"/>
      <c r="G14754" s="293"/>
    </row>
    <row r="14755" spans="3:7" x14ac:dyDescent="0.2">
      <c r="C14755" s="293"/>
      <c r="D14755" s="280"/>
      <c r="E14755" s="280"/>
      <c r="F14755" s="280"/>
      <c r="G14755" s="293"/>
    </row>
    <row r="14756" spans="3:7" x14ac:dyDescent="0.2">
      <c r="C14756" s="293"/>
      <c r="D14756" s="280"/>
      <c r="E14756" s="280"/>
      <c r="F14756" s="280"/>
      <c r="G14756" s="293"/>
    </row>
    <row r="14757" spans="3:7" x14ac:dyDescent="0.2">
      <c r="C14757" s="293"/>
      <c r="D14757" s="280"/>
      <c r="E14757" s="280"/>
      <c r="F14757" s="280"/>
      <c r="G14757" s="293"/>
    </row>
    <row r="14758" spans="3:7" x14ac:dyDescent="0.2">
      <c r="C14758" s="293"/>
      <c r="D14758" s="280"/>
      <c r="E14758" s="280"/>
      <c r="F14758" s="280"/>
      <c r="G14758" s="293"/>
    </row>
    <row r="14759" spans="3:7" x14ac:dyDescent="0.2">
      <c r="C14759" s="293"/>
      <c r="D14759" s="280"/>
      <c r="E14759" s="280"/>
      <c r="F14759" s="280"/>
      <c r="G14759" s="293"/>
    </row>
    <row r="14760" spans="3:7" x14ac:dyDescent="0.2">
      <c r="C14760" s="293"/>
      <c r="D14760" s="280"/>
      <c r="E14760" s="280"/>
      <c r="F14760" s="280"/>
      <c r="G14760" s="293"/>
    </row>
    <row r="14761" spans="3:7" x14ac:dyDescent="0.2">
      <c r="C14761" s="293"/>
      <c r="D14761" s="280"/>
      <c r="E14761" s="280"/>
      <c r="F14761" s="280"/>
      <c r="G14761" s="293"/>
    </row>
    <row r="14762" spans="3:7" x14ac:dyDescent="0.2">
      <c r="C14762" s="293"/>
      <c r="D14762" s="280"/>
      <c r="E14762" s="280"/>
      <c r="F14762" s="280"/>
      <c r="G14762" s="293"/>
    </row>
    <row r="14763" spans="3:7" x14ac:dyDescent="0.2">
      <c r="C14763" s="293"/>
      <c r="D14763" s="280"/>
      <c r="E14763" s="280"/>
      <c r="F14763" s="280"/>
      <c r="G14763" s="293"/>
    </row>
    <row r="14764" spans="3:7" x14ac:dyDescent="0.2">
      <c r="C14764" s="293"/>
      <c r="D14764" s="280"/>
      <c r="E14764" s="280"/>
      <c r="F14764" s="280"/>
      <c r="G14764" s="293"/>
    </row>
    <row r="14765" spans="3:7" x14ac:dyDescent="0.2">
      <c r="C14765" s="293"/>
      <c r="D14765" s="280"/>
      <c r="E14765" s="280"/>
      <c r="F14765" s="280"/>
      <c r="G14765" s="293"/>
    </row>
    <row r="14766" spans="3:7" x14ac:dyDescent="0.2">
      <c r="C14766" s="293"/>
      <c r="D14766" s="280"/>
      <c r="E14766" s="280"/>
      <c r="F14766" s="280"/>
      <c r="G14766" s="293"/>
    </row>
    <row r="14767" spans="3:7" x14ac:dyDescent="0.2">
      <c r="C14767" s="293"/>
      <c r="D14767" s="280"/>
      <c r="E14767" s="280"/>
      <c r="F14767" s="280"/>
      <c r="G14767" s="293"/>
    </row>
    <row r="14768" spans="3:7" x14ac:dyDescent="0.2">
      <c r="C14768" s="293"/>
      <c r="D14768" s="280"/>
      <c r="E14768" s="280"/>
      <c r="F14768" s="280"/>
      <c r="G14768" s="293"/>
    </row>
    <row r="14769" spans="3:7" x14ac:dyDescent="0.2">
      <c r="C14769" s="293"/>
      <c r="D14769" s="280"/>
      <c r="E14769" s="280"/>
      <c r="F14769" s="280"/>
      <c r="G14769" s="293"/>
    </row>
    <row r="14770" spans="3:7" x14ac:dyDescent="0.2">
      <c r="C14770" s="293"/>
      <c r="D14770" s="280"/>
      <c r="E14770" s="280"/>
      <c r="F14770" s="280"/>
      <c r="G14770" s="293"/>
    </row>
    <row r="14771" spans="3:7" x14ac:dyDescent="0.2">
      <c r="C14771" s="293"/>
      <c r="D14771" s="280"/>
      <c r="E14771" s="280"/>
      <c r="F14771" s="280"/>
      <c r="G14771" s="293"/>
    </row>
    <row r="14772" spans="3:7" x14ac:dyDescent="0.2">
      <c r="C14772" s="293"/>
      <c r="D14772" s="280"/>
      <c r="E14772" s="280"/>
      <c r="F14772" s="280"/>
      <c r="G14772" s="293"/>
    </row>
    <row r="14773" spans="3:7" x14ac:dyDescent="0.2">
      <c r="C14773" s="293"/>
      <c r="D14773" s="280"/>
      <c r="E14773" s="280"/>
      <c r="F14773" s="280"/>
      <c r="G14773" s="293"/>
    </row>
    <row r="14774" spans="3:7" x14ac:dyDescent="0.2">
      <c r="C14774" s="293"/>
      <c r="D14774" s="280"/>
      <c r="E14774" s="280"/>
      <c r="F14774" s="280"/>
      <c r="G14774" s="293"/>
    </row>
    <row r="14775" spans="3:7" x14ac:dyDescent="0.2">
      <c r="C14775" s="293"/>
      <c r="D14775" s="280"/>
      <c r="E14775" s="280"/>
      <c r="F14775" s="280"/>
      <c r="G14775" s="293"/>
    </row>
    <row r="14776" spans="3:7" x14ac:dyDescent="0.2">
      <c r="C14776" s="293"/>
      <c r="D14776" s="280"/>
      <c r="E14776" s="280"/>
      <c r="F14776" s="280"/>
      <c r="G14776" s="293"/>
    </row>
    <row r="14777" spans="3:7" x14ac:dyDescent="0.2">
      <c r="C14777" s="293"/>
      <c r="D14777" s="280"/>
      <c r="E14777" s="280"/>
      <c r="F14777" s="280"/>
      <c r="G14777" s="293"/>
    </row>
    <row r="14778" spans="3:7" x14ac:dyDescent="0.2">
      <c r="C14778" s="293"/>
      <c r="D14778" s="280"/>
      <c r="E14778" s="280"/>
      <c r="F14778" s="280"/>
      <c r="G14778" s="293"/>
    </row>
    <row r="14779" spans="3:7" x14ac:dyDescent="0.2">
      <c r="C14779" s="293"/>
      <c r="D14779" s="280"/>
      <c r="E14779" s="280"/>
      <c r="F14779" s="280"/>
      <c r="G14779" s="293"/>
    </row>
    <row r="14780" spans="3:7" x14ac:dyDescent="0.2">
      <c r="C14780" s="293"/>
      <c r="D14780" s="280"/>
      <c r="E14780" s="280"/>
      <c r="F14780" s="280"/>
      <c r="G14780" s="293"/>
    </row>
    <row r="14781" spans="3:7" x14ac:dyDescent="0.2">
      <c r="C14781" s="293"/>
      <c r="D14781" s="280"/>
      <c r="E14781" s="280"/>
      <c r="F14781" s="280"/>
      <c r="G14781" s="293"/>
    </row>
    <row r="14782" spans="3:7" x14ac:dyDescent="0.2">
      <c r="C14782" s="293"/>
      <c r="D14782" s="280"/>
      <c r="E14782" s="280"/>
      <c r="F14782" s="280"/>
      <c r="G14782" s="293"/>
    </row>
    <row r="14783" spans="3:7" x14ac:dyDescent="0.2">
      <c r="C14783" s="293"/>
      <c r="D14783" s="280"/>
      <c r="E14783" s="280"/>
      <c r="F14783" s="280"/>
      <c r="G14783" s="293"/>
    </row>
    <row r="14784" spans="3:7" x14ac:dyDescent="0.2">
      <c r="C14784" s="293"/>
      <c r="D14784" s="280"/>
      <c r="E14784" s="280"/>
      <c r="F14784" s="280"/>
      <c r="G14784" s="293"/>
    </row>
    <row r="14785" spans="3:7" x14ac:dyDescent="0.2">
      <c r="C14785" s="293"/>
      <c r="D14785" s="280"/>
      <c r="E14785" s="280"/>
      <c r="F14785" s="280"/>
      <c r="G14785" s="293"/>
    </row>
    <row r="14786" spans="3:7" x14ac:dyDescent="0.2">
      <c r="C14786" s="293"/>
      <c r="D14786" s="280"/>
      <c r="E14786" s="280"/>
      <c r="F14786" s="280"/>
      <c r="G14786" s="293"/>
    </row>
    <row r="14787" spans="3:7" x14ac:dyDescent="0.2">
      <c r="C14787" s="293"/>
      <c r="D14787" s="280"/>
      <c r="E14787" s="280"/>
      <c r="F14787" s="280"/>
      <c r="G14787" s="293"/>
    </row>
    <row r="14788" spans="3:7" x14ac:dyDescent="0.2">
      <c r="C14788" s="293"/>
      <c r="D14788" s="280"/>
      <c r="E14788" s="280"/>
      <c r="F14788" s="280"/>
      <c r="G14788" s="293"/>
    </row>
    <row r="14789" spans="3:7" x14ac:dyDescent="0.2">
      <c r="C14789" s="293"/>
      <c r="D14789" s="280"/>
      <c r="E14789" s="280"/>
      <c r="F14789" s="280"/>
      <c r="G14789" s="293"/>
    </row>
    <row r="14790" spans="3:7" x14ac:dyDescent="0.2">
      <c r="C14790" s="293"/>
      <c r="D14790" s="280"/>
      <c r="E14790" s="280"/>
      <c r="F14790" s="280"/>
      <c r="G14790" s="293"/>
    </row>
    <row r="14791" spans="3:7" x14ac:dyDescent="0.2">
      <c r="C14791" s="293"/>
      <c r="D14791" s="280"/>
      <c r="E14791" s="280"/>
      <c r="F14791" s="280"/>
      <c r="G14791" s="293"/>
    </row>
    <row r="14792" spans="3:7" x14ac:dyDescent="0.2">
      <c r="C14792" s="293"/>
      <c r="D14792" s="280"/>
      <c r="E14792" s="280"/>
      <c r="F14792" s="280"/>
      <c r="G14792" s="293"/>
    </row>
    <row r="14793" spans="3:7" x14ac:dyDescent="0.2">
      <c r="C14793" s="293"/>
      <c r="D14793" s="280"/>
      <c r="E14793" s="280"/>
      <c r="F14793" s="280"/>
      <c r="G14793" s="293"/>
    </row>
    <row r="14794" spans="3:7" x14ac:dyDescent="0.2">
      <c r="C14794" s="293"/>
      <c r="D14794" s="280"/>
      <c r="E14794" s="280"/>
      <c r="F14794" s="280"/>
      <c r="G14794" s="293"/>
    </row>
    <row r="14795" spans="3:7" x14ac:dyDescent="0.2">
      <c r="C14795" s="293"/>
      <c r="D14795" s="280"/>
      <c r="E14795" s="280"/>
      <c r="F14795" s="280"/>
      <c r="G14795" s="293"/>
    </row>
    <row r="14796" spans="3:7" x14ac:dyDescent="0.2">
      <c r="C14796" s="293"/>
      <c r="D14796" s="280"/>
      <c r="E14796" s="280"/>
      <c r="F14796" s="280"/>
      <c r="G14796" s="293"/>
    </row>
    <row r="14797" spans="3:7" x14ac:dyDescent="0.2">
      <c r="C14797" s="293"/>
      <c r="D14797" s="280"/>
      <c r="E14797" s="280"/>
      <c r="F14797" s="280"/>
      <c r="G14797" s="293"/>
    </row>
    <row r="14798" spans="3:7" x14ac:dyDescent="0.2">
      <c r="C14798" s="293"/>
      <c r="D14798" s="280"/>
      <c r="E14798" s="280"/>
      <c r="F14798" s="280"/>
      <c r="G14798" s="293"/>
    </row>
    <row r="14799" spans="3:7" x14ac:dyDescent="0.2">
      <c r="C14799" s="293"/>
      <c r="D14799" s="280"/>
      <c r="E14799" s="280"/>
      <c r="F14799" s="280"/>
      <c r="G14799" s="293"/>
    </row>
    <row r="14800" spans="3:7" x14ac:dyDescent="0.2">
      <c r="C14800" s="293"/>
      <c r="D14800" s="280"/>
      <c r="E14800" s="280"/>
      <c r="F14800" s="280"/>
      <c r="G14800" s="293"/>
    </row>
    <row r="14801" spans="3:7" x14ac:dyDescent="0.2">
      <c r="C14801" s="293"/>
      <c r="D14801" s="280"/>
      <c r="E14801" s="280"/>
      <c r="F14801" s="280"/>
      <c r="G14801" s="293"/>
    </row>
    <row r="14802" spans="3:7" x14ac:dyDescent="0.2">
      <c r="C14802" s="293"/>
      <c r="D14802" s="280"/>
      <c r="E14802" s="280"/>
      <c r="F14802" s="280"/>
      <c r="G14802" s="293"/>
    </row>
    <row r="14803" spans="3:7" x14ac:dyDescent="0.2">
      <c r="C14803" s="293"/>
      <c r="D14803" s="280"/>
      <c r="E14803" s="280"/>
      <c r="F14803" s="280"/>
      <c r="G14803" s="293"/>
    </row>
    <row r="14804" spans="3:7" x14ac:dyDescent="0.2">
      <c r="C14804" s="293"/>
      <c r="D14804" s="280"/>
      <c r="E14804" s="280"/>
      <c r="F14804" s="280"/>
      <c r="G14804" s="293"/>
    </row>
    <row r="14805" spans="3:7" x14ac:dyDescent="0.2">
      <c r="C14805" s="293"/>
      <c r="D14805" s="280"/>
      <c r="E14805" s="280"/>
      <c r="F14805" s="280"/>
      <c r="G14805" s="293"/>
    </row>
    <row r="14806" spans="3:7" x14ac:dyDescent="0.2">
      <c r="C14806" s="293"/>
      <c r="D14806" s="280"/>
      <c r="E14806" s="280"/>
      <c r="F14806" s="280"/>
      <c r="G14806" s="293"/>
    </row>
    <row r="14807" spans="3:7" x14ac:dyDescent="0.2">
      <c r="C14807" s="293"/>
      <c r="D14807" s="280"/>
      <c r="E14807" s="280"/>
      <c r="F14807" s="280"/>
      <c r="G14807" s="293"/>
    </row>
    <row r="14808" spans="3:7" x14ac:dyDescent="0.2">
      <c r="C14808" s="293"/>
      <c r="D14808" s="280"/>
      <c r="E14808" s="280"/>
      <c r="F14808" s="280"/>
      <c r="G14808" s="293"/>
    </row>
    <row r="14809" spans="3:7" x14ac:dyDescent="0.2">
      <c r="C14809" s="293"/>
      <c r="D14809" s="280"/>
      <c r="E14809" s="280"/>
      <c r="F14809" s="280"/>
      <c r="G14809" s="293"/>
    </row>
    <row r="14810" spans="3:7" x14ac:dyDescent="0.2">
      <c r="C14810" s="293"/>
      <c r="D14810" s="280"/>
      <c r="E14810" s="280"/>
      <c r="F14810" s="280"/>
      <c r="G14810" s="293"/>
    </row>
    <row r="14811" spans="3:7" x14ac:dyDescent="0.2">
      <c r="C14811" s="293"/>
      <c r="D14811" s="280"/>
      <c r="E14811" s="280"/>
      <c r="F14811" s="280"/>
      <c r="G14811" s="293"/>
    </row>
    <row r="14812" spans="3:7" x14ac:dyDescent="0.2">
      <c r="C14812" s="293"/>
      <c r="D14812" s="280"/>
      <c r="E14812" s="280"/>
      <c r="F14812" s="280"/>
      <c r="G14812" s="293"/>
    </row>
    <row r="14813" spans="3:7" x14ac:dyDescent="0.2">
      <c r="C14813" s="293"/>
      <c r="D14813" s="280"/>
      <c r="E14813" s="280"/>
      <c r="F14813" s="280"/>
      <c r="G14813" s="293"/>
    </row>
    <row r="14814" spans="3:7" x14ac:dyDescent="0.2">
      <c r="C14814" s="293"/>
      <c r="D14814" s="280"/>
      <c r="E14814" s="280"/>
      <c r="F14814" s="280"/>
      <c r="G14814" s="293"/>
    </row>
    <row r="14815" spans="3:7" x14ac:dyDescent="0.2">
      <c r="C14815" s="293"/>
      <c r="D14815" s="280"/>
      <c r="E14815" s="280"/>
      <c r="F14815" s="280"/>
      <c r="G14815" s="293"/>
    </row>
    <row r="14816" spans="3:7" x14ac:dyDescent="0.2">
      <c r="C14816" s="293"/>
      <c r="D14816" s="280"/>
      <c r="E14816" s="280"/>
      <c r="F14816" s="280"/>
      <c r="G14816" s="293"/>
    </row>
    <row r="14817" spans="3:7" x14ac:dyDescent="0.2">
      <c r="C14817" s="293"/>
      <c r="D14817" s="280"/>
      <c r="E14817" s="280"/>
      <c r="F14817" s="280"/>
      <c r="G14817" s="293"/>
    </row>
    <row r="14818" spans="3:7" x14ac:dyDescent="0.2">
      <c r="C14818" s="293"/>
      <c r="D14818" s="280"/>
      <c r="E14818" s="280"/>
      <c r="F14818" s="280"/>
      <c r="G14818" s="293"/>
    </row>
    <row r="14819" spans="3:7" x14ac:dyDescent="0.2">
      <c r="C14819" s="293"/>
      <c r="D14819" s="280"/>
      <c r="E14819" s="280"/>
      <c r="F14819" s="280"/>
      <c r="G14819" s="293"/>
    </row>
    <row r="14820" spans="3:7" x14ac:dyDescent="0.2">
      <c r="C14820" s="293"/>
      <c r="D14820" s="280"/>
      <c r="E14820" s="280"/>
      <c r="F14820" s="280"/>
      <c r="G14820" s="293"/>
    </row>
    <row r="14821" spans="3:7" x14ac:dyDescent="0.2">
      <c r="C14821" s="293"/>
      <c r="D14821" s="280"/>
      <c r="E14821" s="280"/>
      <c r="F14821" s="280"/>
      <c r="G14821" s="293"/>
    </row>
    <row r="14822" spans="3:7" x14ac:dyDescent="0.2">
      <c r="C14822" s="293"/>
      <c r="D14822" s="280"/>
      <c r="E14822" s="280"/>
      <c r="F14822" s="280"/>
      <c r="G14822" s="293"/>
    </row>
    <row r="14823" spans="3:7" x14ac:dyDescent="0.2">
      <c r="C14823" s="293"/>
      <c r="D14823" s="280"/>
      <c r="E14823" s="280"/>
      <c r="F14823" s="280"/>
      <c r="G14823" s="293"/>
    </row>
    <row r="14824" spans="3:7" x14ac:dyDescent="0.2">
      <c r="C14824" s="293"/>
      <c r="D14824" s="280"/>
      <c r="E14824" s="280"/>
      <c r="F14824" s="280"/>
      <c r="G14824" s="293"/>
    </row>
    <row r="14825" spans="3:7" x14ac:dyDescent="0.2">
      <c r="C14825" s="293"/>
      <c r="D14825" s="280"/>
      <c r="E14825" s="280"/>
      <c r="F14825" s="280"/>
      <c r="G14825" s="293"/>
    </row>
    <row r="14826" spans="3:7" x14ac:dyDescent="0.2">
      <c r="C14826" s="293"/>
      <c r="D14826" s="280"/>
      <c r="E14826" s="280"/>
      <c r="F14826" s="280"/>
      <c r="G14826" s="293"/>
    </row>
    <row r="14827" spans="3:7" x14ac:dyDescent="0.2">
      <c r="C14827" s="293"/>
      <c r="D14827" s="280"/>
      <c r="E14827" s="280"/>
      <c r="F14827" s="280"/>
      <c r="G14827" s="293"/>
    </row>
    <row r="14828" spans="3:7" x14ac:dyDescent="0.2">
      <c r="C14828" s="293"/>
      <c r="D14828" s="280"/>
      <c r="E14828" s="280"/>
      <c r="F14828" s="280"/>
      <c r="G14828" s="293"/>
    </row>
    <row r="14829" spans="3:7" x14ac:dyDescent="0.2">
      <c r="C14829" s="293"/>
      <c r="D14829" s="280"/>
      <c r="E14829" s="280"/>
      <c r="F14829" s="280"/>
      <c r="G14829" s="293"/>
    </row>
    <row r="14830" spans="3:7" x14ac:dyDescent="0.2">
      <c r="C14830" s="293"/>
      <c r="D14830" s="280"/>
      <c r="E14830" s="280"/>
      <c r="F14830" s="280"/>
      <c r="G14830" s="293"/>
    </row>
    <row r="14831" spans="3:7" x14ac:dyDescent="0.2">
      <c r="C14831" s="293"/>
      <c r="D14831" s="280"/>
      <c r="E14831" s="280"/>
      <c r="F14831" s="280"/>
      <c r="G14831" s="293"/>
    </row>
    <row r="14832" spans="3:7" x14ac:dyDescent="0.2">
      <c r="C14832" s="293"/>
      <c r="D14832" s="280"/>
      <c r="E14832" s="280"/>
      <c r="F14832" s="280"/>
      <c r="G14832" s="293"/>
    </row>
    <row r="14833" spans="3:7" x14ac:dyDescent="0.2">
      <c r="C14833" s="293"/>
      <c r="D14833" s="280"/>
      <c r="E14833" s="280"/>
      <c r="F14833" s="280"/>
      <c r="G14833" s="293"/>
    </row>
    <row r="14834" spans="3:7" x14ac:dyDescent="0.2">
      <c r="C14834" s="293"/>
      <c r="D14834" s="280"/>
      <c r="E14834" s="280"/>
      <c r="F14834" s="280"/>
      <c r="G14834" s="293"/>
    </row>
    <row r="14835" spans="3:7" x14ac:dyDescent="0.2">
      <c r="C14835" s="293"/>
      <c r="D14835" s="280"/>
      <c r="E14835" s="280"/>
      <c r="F14835" s="280"/>
      <c r="G14835" s="293"/>
    </row>
    <row r="14836" spans="3:7" x14ac:dyDescent="0.2">
      <c r="C14836" s="293"/>
      <c r="D14836" s="280"/>
      <c r="E14836" s="280"/>
      <c r="F14836" s="280"/>
      <c r="G14836" s="293"/>
    </row>
    <row r="14837" spans="3:7" x14ac:dyDescent="0.2">
      <c r="C14837" s="293"/>
      <c r="D14837" s="280"/>
      <c r="E14837" s="280"/>
      <c r="F14837" s="280"/>
      <c r="G14837" s="293"/>
    </row>
    <row r="14838" spans="3:7" x14ac:dyDescent="0.2">
      <c r="C14838" s="293"/>
      <c r="D14838" s="280"/>
      <c r="E14838" s="280"/>
      <c r="F14838" s="280"/>
      <c r="G14838" s="293"/>
    </row>
    <row r="14839" spans="3:7" x14ac:dyDescent="0.2">
      <c r="C14839" s="293"/>
      <c r="D14839" s="280"/>
      <c r="E14839" s="280"/>
      <c r="F14839" s="280"/>
      <c r="G14839" s="293"/>
    </row>
    <row r="14840" spans="3:7" x14ac:dyDescent="0.2">
      <c r="C14840" s="293"/>
      <c r="D14840" s="280"/>
      <c r="E14840" s="280"/>
      <c r="F14840" s="280"/>
      <c r="G14840" s="293"/>
    </row>
    <row r="14841" spans="3:7" x14ac:dyDescent="0.2">
      <c r="C14841" s="293"/>
      <c r="D14841" s="280"/>
      <c r="E14841" s="280"/>
      <c r="F14841" s="280"/>
      <c r="G14841" s="293"/>
    </row>
    <row r="14842" spans="3:7" x14ac:dyDescent="0.2">
      <c r="C14842" s="293"/>
      <c r="D14842" s="280"/>
      <c r="E14842" s="280"/>
      <c r="F14842" s="280"/>
      <c r="G14842" s="293"/>
    </row>
    <row r="14843" spans="3:7" x14ac:dyDescent="0.2">
      <c r="C14843" s="293"/>
      <c r="D14843" s="280"/>
      <c r="E14843" s="280"/>
      <c r="F14843" s="280"/>
      <c r="G14843" s="293"/>
    </row>
    <row r="14844" spans="3:7" x14ac:dyDescent="0.2">
      <c r="C14844" s="293"/>
      <c r="D14844" s="280"/>
      <c r="E14844" s="280"/>
      <c r="F14844" s="280"/>
      <c r="G14844" s="293"/>
    </row>
    <row r="14845" spans="3:7" x14ac:dyDescent="0.2">
      <c r="C14845" s="293"/>
      <c r="D14845" s="280"/>
      <c r="E14845" s="280"/>
      <c r="F14845" s="280"/>
      <c r="G14845" s="293"/>
    </row>
    <row r="14846" spans="3:7" x14ac:dyDescent="0.2">
      <c r="C14846" s="293"/>
      <c r="D14846" s="280"/>
      <c r="E14846" s="280"/>
      <c r="F14846" s="280"/>
      <c r="G14846" s="293"/>
    </row>
    <row r="14847" spans="3:7" x14ac:dyDescent="0.2">
      <c r="C14847" s="293"/>
      <c r="D14847" s="280"/>
      <c r="E14847" s="280"/>
      <c r="F14847" s="280"/>
      <c r="G14847" s="293"/>
    </row>
    <row r="14848" spans="3:7" x14ac:dyDescent="0.2">
      <c r="C14848" s="293"/>
      <c r="D14848" s="280"/>
      <c r="E14848" s="280"/>
      <c r="F14848" s="280"/>
      <c r="G14848" s="293"/>
    </row>
    <row r="14849" spans="3:7" x14ac:dyDescent="0.2">
      <c r="C14849" s="293"/>
      <c r="D14849" s="280"/>
      <c r="E14849" s="280"/>
      <c r="F14849" s="280"/>
      <c r="G14849" s="293"/>
    </row>
    <row r="14850" spans="3:7" x14ac:dyDescent="0.2">
      <c r="C14850" s="293"/>
      <c r="D14850" s="280"/>
      <c r="E14850" s="280"/>
      <c r="F14850" s="280"/>
      <c r="G14850" s="293"/>
    </row>
    <row r="14851" spans="3:7" x14ac:dyDescent="0.2">
      <c r="C14851" s="293"/>
      <c r="D14851" s="280"/>
      <c r="E14851" s="280"/>
      <c r="F14851" s="280"/>
      <c r="G14851" s="293"/>
    </row>
    <row r="14852" spans="3:7" x14ac:dyDescent="0.2">
      <c r="C14852" s="293"/>
      <c r="D14852" s="280"/>
      <c r="E14852" s="280"/>
      <c r="F14852" s="280"/>
      <c r="G14852" s="293"/>
    </row>
    <row r="14853" spans="3:7" x14ac:dyDescent="0.2">
      <c r="C14853" s="293"/>
      <c r="D14853" s="280"/>
      <c r="E14853" s="280"/>
      <c r="F14853" s="280"/>
      <c r="G14853" s="293"/>
    </row>
    <row r="14854" spans="3:7" x14ac:dyDescent="0.2">
      <c r="C14854" s="293"/>
      <c r="D14854" s="280"/>
      <c r="E14854" s="280"/>
      <c r="F14854" s="280"/>
      <c r="G14854" s="293"/>
    </row>
    <row r="14855" spans="3:7" x14ac:dyDescent="0.2">
      <c r="C14855" s="293"/>
      <c r="D14855" s="280"/>
      <c r="E14855" s="280"/>
      <c r="F14855" s="280"/>
      <c r="G14855" s="293"/>
    </row>
    <row r="14856" spans="3:7" x14ac:dyDescent="0.2">
      <c r="C14856" s="293"/>
      <c r="D14856" s="280"/>
      <c r="E14856" s="280"/>
      <c r="F14856" s="280"/>
      <c r="G14856" s="293"/>
    </row>
    <row r="14857" spans="3:7" x14ac:dyDescent="0.2">
      <c r="C14857" s="293"/>
      <c r="D14857" s="280"/>
      <c r="E14857" s="280"/>
      <c r="F14857" s="280"/>
      <c r="G14857" s="293"/>
    </row>
    <row r="14858" spans="3:7" x14ac:dyDescent="0.2">
      <c r="C14858" s="293"/>
      <c r="D14858" s="280"/>
      <c r="E14858" s="280"/>
      <c r="F14858" s="280"/>
      <c r="G14858" s="293"/>
    </row>
    <row r="14859" spans="3:7" x14ac:dyDescent="0.2">
      <c r="C14859" s="293"/>
      <c r="D14859" s="280"/>
      <c r="E14859" s="280"/>
      <c r="F14859" s="280"/>
      <c r="G14859" s="293"/>
    </row>
    <row r="14860" spans="3:7" x14ac:dyDescent="0.2">
      <c r="C14860" s="293"/>
      <c r="D14860" s="280"/>
      <c r="E14860" s="280"/>
      <c r="F14860" s="280"/>
      <c r="G14860" s="293"/>
    </row>
    <row r="14861" spans="3:7" x14ac:dyDescent="0.2">
      <c r="C14861" s="293"/>
      <c r="D14861" s="280"/>
      <c r="E14861" s="280"/>
      <c r="F14861" s="280"/>
      <c r="G14861" s="293"/>
    </row>
    <row r="14862" spans="3:7" x14ac:dyDescent="0.2">
      <c r="C14862" s="293"/>
      <c r="D14862" s="280"/>
      <c r="E14862" s="280"/>
      <c r="F14862" s="280"/>
      <c r="G14862" s="293"/>
    </row>
    <row r="14863" spans="3:7" x14ac:dyDescent="0.2">
      <c r="C14863" s="293"/>
      <c r="D14863" s="280"/>
      <c r="E14863" s="280"/>
      <c r="F14863" s="280"/>
      <c r="G14863" s="293"/>
    </row>
    <row r="14864" spans="3:7" x14ac:dyDescent="0.2">
      <c r="C14864" s="293"/>
      <c r="D14864" s="280"/>
      <c r="E14864" s="280"/>
      <c r="F14864" s="280"/>
      <c r="G14864" s="293"/>
    </row>
    <row r="14865" spans="3:7" x14ac:dyDescent="0.2">
      <c r="C14865" s="293"/>
      <c r="D14865" s="280"/>
      <c r="E14865" s="280"/>
      <c r="F14865" s="280"/>
      <c r="G14865" s="293"/>
    </row>
    <row r="14866" spans="3:7" x14ac:dyDescent="0.2">
      <c r="C14866" s="293"/>
      <c r="D14866" s="280"/>
      <c r="E14866" s="280"/>
      <c r="F14866" s="280"/>
      <c r="G14866" s="293"/>
    </row>
    <row r="14867" spans="3:7" x14ac:dyDescent="0.2">
      <c r="C14867" s="293"/>
      <c r="D14867" s="280"/>
      <c r="E14867" s="280"/>
      <c r="F14867" s="280"/>
      <c r="G14867" s="293"/>
    </row>
    <row r="14868" spans="3:7" x14ac:dyDescent="0.2">
      <c r="C14868" s="293"/>
      <c r="D14868" s="280"/>
      <c r="E14868" s="280"/>
      <c r="F14868" s="280"/>
      <c r="G14868" s="293"/>
    </row>
    <row r="14869" spans="3:7" x14ac:dyDescent="0.2">
      <c r="C14869" s="293"/>
      <c r="D14869" s="280"/>
      <c r="E14869" s="280"/>
      <c r="F14869" s="280"/>
      <c r="G14869" s="293"/>
    </row>
    <row r="14870" spans="3:7" x14ac:dyDescent="0.2">
      <c r="C14870" s="293"/>
      <c r="D14870" s="280"/>
      <c r="E14870" s="280"/>
      <c r="F14870" s="280"/>
      <c r="G14870" s="293"/>
    </row>
    <row r="14871" spans="3:7" x14ac:dyDescent="0.2">
      <c r="C14871" s="293"/>
      <c r="D14871" s="280"/>
      <c r="E14871" s="280"/>
      <c r="F14871" s="280"/>
      <c r="G14871" s="293"/>
    </row>
    <row r="14872" spans="3:7" x14ac:dyDescent="0.2">
      <c r="C14872" s="293"/>
      <c r="D14872" s="280"/>
      <c r="E14872" s="280"/>
      <c r="F14872" s="280"/>
      <c r="G14872" s="293"/>
    </row>
    <row r="14873" spans="3:7" x14ac:dyDescent="0.2">
      <c r="C14873" s="293"/>
      <c r="D14873" s="280"/>
      <c r="E14873" s="280"/>
      <c r="F14873" s="280"/>
      <c r="G14873" s="293"/>
    </row>
    <row r="14874" spans="3:7" x14ac:dyDescent="0.2">
      <c r="C14874" s="293"/>
      <c r="D14874" s="280"/>
      <c r="E14874" s="280"/>
      <c r="F14874" s="280"/>
      <c r="G14874" s="293"/>
    </row>
    <row r="14875" spans="3:7" x14ac:dyDescent="0.2">
      <c r="C14875" s="293"/>
      <c r="D14875" s="280"/>
      <c r="E14875" s="280"/>
      <c r="F14875" s="280"/>
      <c r="G14875" s="293"/>
    </row>
    <row r="14876" spans="3:7" x14ac:dyDescent="0.2">
      <c r="C14876" s="293"/>
      <c r="D14876" s="280"/>
      <c r="E14876" s="280"/>
      <c r="F14876" s="280"/>
      <c r="G14876" s="293"/>
    </row>
    <row r="14877" spans="3:7" x14ac:dyDescent="0.2">
      <c r="C14877" s="293"/>
      <c r="D14877" s="280"/>
      <c r="E14877" s="280"/>
      <c r="F14877" s="280"/>
      <c r="G14877" s="293"/>
    </row>
    <row r="14878" spans="3:7" x14ac:dyDescent="0.2">
      <c r="C14878" s="293"/>
      <c r="D14878" s="280"/>
      <c r="E14878" s="280"/>
      <c r="F14878" s="280"/>
      <c r="G14878" s="293"/>
    </row>
    <row r="14879" spans="3:7" x14ac:dyDescent="0.2">
      <c r="C14879" s="293"/>
      <c r="D14879" s="280"/>
      <c r="E14879" s="280"/>
      <c r="F14879" s="280"/>
      <c r="G14879" s="293"/>
    </row>
    <row r="14880" spans="3:7" x14ac:dyDescent="0.2">
      <c r="C14880" s="293"/>
      <c r="D14880" s="280"/>
      <c r="E14880" s="280"/>
      <c r="F14880" s="280"/>
      <c r="G14880" s="293"/>
    </row>
    <row r="14881" spans="3:7" x14ac:dyDescent="0.2">
      <c r="C14881" s="293"/>
      <c r="D14881" s="280"/>
      <c r="E14881" s="280"/>
      <c r="F14881" s="280"/>
      <c r="G14881" s="293"/>
    </row>
    <row r="14882" spans="3:7" x14ac:dyDescent="0.2">
      <c r="C14882" s="293"/>
      <c r="D14882" s="280"/>
      <c r="E14882" s="280"/>
      <c r="F14882" s="280"/>
      <c r="G14882" s="293"/>
    </row>
    <row r="14883" spans="3:7" x14ac:dyDescent="0.2">
      <c r="C14883" s="293"/>
      <c r="D14883" s="280"/>
      <c r="E14883" s="280"/>
      <c r="F14883" s="280"/>
      <c r="G14883" s="293"/>
    </row>
    <row r="14884" spans="3:7" x14ac:dyDescent="0.2">
      <c r="C14884" s="293"/>
      <c r="D14884" s="280"/>
      <c r="E14884" s="280"/>
      <c r="F14884" s="280"/>
      <c r="G14884" s="293"/>
    </row>
    <row r="14885" spans="3:7" x14ac:dyDescent="0.2">
      <c r="C14885" s="293"/>
      <c r="D14885" s="280"/>
      <c r="E14885" s="280"/>
      <c r="F14885" s="280"/>
      <c r="G14885" s="293"/>
    </row>
    <row r="14886" spans="3:7" x14ac:dyDescent="0.2">
      <c r="C14886" s="293"/>
      <c r="D14886" s="280"/>
      <c r="E14886" s="280"/>
      <c r="F14886" s="280"/>
      <c r="G14886" s="293"/>
    </row>
    <row r="14887" spans="3:7" x14ac:dyDescent="0.2">
      <c r="C14887" s="293"/>
      <c r="D14887" s="280"/>
      <c r="E14887" s="280"/>
      <c r="F14887" s="280"/>
      <c r="G14887" s="293"/>
    </row>
    <row r="14888" spans="3:7" x14ac:dyDescent="0.2">
      <c r="C14888" s="293"/>
      <c r="D14888" s="280"/>
      <c r="E14888" s="280"/>
      <c r="F14888" s="280"/>
      <c r="G14888" s="293"/>
    </row>
    <row r="14889" spans="3:7" x14ac:dyDescent="0.2">
      <c r="C14889" s="293"/>
      <c r="D14889" s="280"/>
      <c r="E14889" s="280"/>
      <c r="F14889" s="280"/>
      <c r="G14889" s="293"/>
    </row>
    <row r="14890" spans="3:7" x14ac:dyDescent="0.2">
      <c r="C14890" s="293"/>
      <c r="D14890" s="280"/>
      <c r="E14890" s="280"/>
      <c r="F14890" s="280"/>
      <c r="G14890" s="293"/>
    </row>
    <row r="14891" spans="3:7" x14ac:dyDescent="0.2">
      <c r="C14891" s="293"/>
      <c r="D14891" s="280"/>
      <c r="E14891" s="280"/>
      <c r="F14891" s="280"/>
      <c r="G14891" s="293"/>
    </row>
    <row r="14892" spans="3:7" x14ac:dyDescent="0.2">
      <c r="C14892" s="293"/>
      <c r="D14892" s="280"/>
      <c r="E14892" s="280"/>
      <c r="F14892" s="280"/>
      <c r="G14892" s="293"/>
    </row>
    <row r="14893" spans="3:7" x14ac:dyDescent="0.2">
      <c r="C14893" s="293"/>
      <c r="D14893" s="280"/>
      <c r="E14893" s="280"/>
      <c r="F14893" s="280"/>
      <c r="G14893" s="293"/>
    </row>
    <row r="14894" spans="3:7" x14ac:dyDescent="0.2">
      <c r="C14894" s="293"/>
      <c r="D14894" s="280"/>
      <c r="E14894" s="280"/>
      <c r="F14894" s="280"/>
      <c r="G14894" s="293"/>
    </row>
    <row r="14895" spans="3:7" x14ac:dyDescent="0.2">
      <c r="C14895" s="293"/>
      <c r="D14895" s="280"/>
      <c r="E14895" s="280"/>
      <c r="F14895" s="280"/>
      <c r="G14895" s="293"/>
    </row>
    <row r="14896" spans="3:7" x14ac:dyDescent="0.2">
      <c r="C14896" s="293"/>
      <c r="D14896" s="280"/>
      <c r="E14896" s="280"/>
      <c r="F14896" s="280"/>
      <c r="G14896" s="293"/>
    </row>
    <row r="14897" spans="3:7" x14ac:dyDescent="0.2">
      <c r="C14897" s="293"/>
      <c r="D14897" s="280"/>
      <c r="E14897" s="280"/>
      <c r="F14897" s="280"/>
      <c r="G14897" s="293"/>
    </row>
    <row r="14898" spans="3:7" x14ac:dyDescent="0.2">
      <c r="C14898" s="293"/>
      <c r="D14898" s="280"/>
      <c r="E14898" s="280"/>
      <c r="F14898" s="280"/>
      <c r="G14898" s="293"/>
    </row>
    <row r="14899" spans="3:7" x14ac:dyDescent="0.2">
      <c r="C14899" s="293"/>
      <c r="D14899" s="280"/>
      <c r="E14899" s="280"/>
      <c r="F14899" s="280"/>
      <c r="G14899" s="293"/>
    </row>
    <row r="14900" spans="3:7" x14ac:dyDescent="0.2">
      <c r="C14900" s="293"/>
      <c r="D14900" s="280"/>
      <c r="E14900" s="280"/>
      <c r="F14900" s="280"/>
      <c r="G14900" s="293"/>
    </row>
    <row r="14901" spans="3:7" x14ac:dyDescent="0.2">
      <c r="C14901" s="293"/>
      <c r="D14901" s="280"/>
      <c r="E14901" s="280"/>
      <c r="F14901" s="280"/>
      <c r="G14901" s="293"/>
    </row>
    <row r="14902" spans="3:7" x14ac:dyDescent="0.2">
      <c r="C14902" s="293"/>
      <c r="D14902" s="280"/>
      <c r="E14902" s="280"/>
      <c r="F14902" s="280"/>
      <c r="G14902" s="293"/>
    </row>
    <row r="14903" spans="3:7" x14ac:dyDescent="0.2">
      <c r="C14903" s="293"/>
      <c r="D14903" s="280"/>
      <c r="E14903" s="280"/>
      <c r="F14903" s="280"/>
      <c r="G14903" s="293"/>
    </row>
    <row r="14904" spans="3:7" x14ac:dyDescent="0.2">
      <c r="C14904" s="293"/>
      <c r="D14904" s="280"/>
      <c r="E14904" s="280"/>
      <c r="F14904" s="280"/>
      <c r="G14904" s="293"/>
    </row>
    <row r="14905" spans="3:7" x14ac:dyDescent="0.2">
      <c r="C14905" s="293"/>
      <c r="D14905" s="280"/>
      <c r="E14905" s="280"/>
      <c r="F14905" s="280"/>
      <c r="G14905" s="293"/>
    </row>
    <row r="14906" spans="3:7" x14ac:dyDescent="0.2">
      <c r="C14906" s="293"/>
      <c r="D14906" s="280"/>
      <c r="E14906" s="280"/>
      <c r="F14906" s="280"/>
      <c r="G14906" s="293"/>
    </row>
    <row r="14907" spans="3:7" x14ac:dyDescent="0.2">
      <c r="C14907" s="293"/>
      <c r="D14907" s="280"/>
      <c r="E14907" s="280"/>
      <c r="F14907" s="280"/>
      <c r="G14907" s="293"/>
    </row>
    <row r="14908" spans="3:7" x14ac:dyDescent="0.2">
      <c r="C14908" s="293"/>
      <c r="D14908" s="280"/>
      <c r="E14908" s="280"/>
      <c r="F14908" s="280"/>
      <c r="G14908" s="293"/>
    </row>
    <row r="14909" spans="3:7" x14ac:dyDescent="0.2">
      <c r="C14909" s="293"/>
      <c r="D14909" s="280"/>
      <c r="E14909" s="280"/>
      <c r="F14909" s="280"/>
      <c r="G14909" s="293"/>
    </row>
    <row r="14910" spans="3:7" x14ac:dyDescent="0.2">
      <c r="C14910" s="293"/>
      <c r="D14910" s="280"/>
      <c r="E14910" s="280"/>
      <c r="F14910" s="280"/>
      <c r="G14910" s="293"/>
    </row>
    <row r="14911" spans="3:7" x14ac:dyDescent="0.2">
      <c r="C14911" s="293"/>
      <c r="D14911" s="280"/>
      <c r="E14911" s="280"/>
      <c r="F14911" s="280"/>
      <c r="G14911" s="293"/>
    </row>
    <row r="14912" spans="3:7" x14ac:dyDescent="0.2">
      <c r="C14912" s="293"/>
      <c r="D14912" s="280"/>
      <c r="E14912" s="280"/>
      <c r="F14912" s="280"/>
      <c r="G14912" s="293"/>
    </row>
    <row r="14913" spans="3:7" x14ac:dyDescent="0.2">
      <c r="C14913" s="293"/>
      <c r="D14913" s="280"/>
      <c r="E14913" s="280"/>
      <c r="F14913" s="280"/>
      <c r="G14913" s="293"/>
    </row>
    <row r="14914" spans="3:7" x14ac:dyDescent="0.2">
      <c r="C14914" s="293"/>
      <c r="D14914" s="280"/>
      <c r="E14914" s="280"/>
      <c r="F14914" s="280"/>
      <c r="G14914" s="293"/>
    </row>
    <row r="14915" spans="3:7" x14ac:dyDescent="0.2">
      <c r="C14915" s="293"/>
      <c r="D14915" s="280"/>
      <c r="E14915" s="280"/>
      <c r="F14915" s="280"/>
      <c r="G14915" s="293"/>
    </row>
    <row r="14916" spans="3:7" x14ac:dyDescent="0.2">
      <c r="C14916" s="293"/>
      <c r="D14916" s="280"/>
      <c r="E14916" s="280"/>
      <c r="F14916" s="280"/>
      <c r="G14916" s="293"/>
    </row>
    <row r="14917" spans="3:7" x14ac:dyDescent="0.2">
      <c r="C14917" s="293"/>
      <c r="D14917" s="280"/>
      <c r="E14917" s="280"/>
      <c r="F14917" s="280"/>
      <c r="G14917" s="293"/>
    </row>
    <row r="14918" spans="3:7" x14ac:dyDescent="0.2">
      <c r="C14918" s="293"/>
      <c r="D14918" s="280"/>
      <c r="E14918" s="280"/>
      <c r="F14918" s="280"/>
      <c r="G14918" s="293"/>
    </row>
    <row r="14919" spans="3:7" x14ac:dyDescent="0.2">
      <c r="C14919" s="293"/>
      <c r="D14919" s="280"/>
      <c r="E14919" s="280"/>
      <c r="F14919" s="280"/>
      <c r="G14919" s="293"/>
    </row>
    <row r="14920" spans="3:7" x14ac:dyDescent="0.2">
      <c r="C14920" s="293"/>
      <c r="D14920" s="280"/>
      <c r="E14920" s="280"/>
      <c r="F14920" s="280"/>
      <c r="G14920" s="293"/>
    </row>
    <row r="14921" spans="3:7" x14ac:dyDescent="0.2">
      <c r="C14921" s="293"/>
      <c r="D14921" s="280"/>
      <c r="E14921" s="280"/>
      <c r="F14921" s="280"/>
      <c r="G14921" s="293"/>
    </row>
    <row r="14922" spans="3:7" x14ac:dyDescent="0.2">
      <c r="C14922" s="293"/>
      <c r="D14922" s="280"/>
      <c r="E14922" s="280"/>
      <c r="F14922" s="280"/>
      <c r="G14922" s="293"/>
    </row>
    <row r="14923" spans="3:7" x14ac:dyDescent="0.2">
      <c r="C14923" s="293"/>
      <c r="D14923" s="280"/>
      <c r="E14923" s="280"/>
      <c r="F14923" s="280"/>
      <c r="G14923" s="293"/>
    </row>
    <row r="14924" spans="3:7" x14ac:dyDescent="0.2">
      <c r="C14924" s="293"/>
      <c r="D14924" s="280"/>
      <c r="E14924" s="280"/>
      <c r="F14924" s="280"/>
      <c r="G14924" s="293"/>
    </row>
    <row r="14925" spans="3:7" x14ac:dyDescent="0.2">
      <c r="C14925" s="293"/>
      <c r="D14925" s="280"/>
      <c r="E14925" s="280"/>
      <c r="F14925" s="280"/>
      <c r="G14925" s="293"/>
    </row>
    <row r="14926" spans="3:7" x14ac:dyDescent="0.2">
      <c r="C14926" s="293"/>
      <c r="D14926" s="280"/>
      <c r="E14926" s="280"/>
      <c r="F14926" s="280"/>
      <c r="G14926" s="293"/>
    </row>
    <row r="14927" spans="3:7" x14ac:dyDescent="0.2">
      <c r="C14927" s="293"/>
      <c r="D14927" s="280"/>
      <c r="E14927" s="280"/>
      <c r="F14927" s="280"/>
      <c r="G14927" s="293"/>
    </row>
    <row r="14928" spans="3:7" x14ac:dyDescent="0.2">
      <c r="C14928" s="293"/>
      <c r="D14928" s="280"/>
      <c r="E14928" s="280"/>
      <c r="F14928" s="280"/>
      <c r="G14928" s="293"/>
    </row>
    <row r="14929" spans="3:7" x14ac:dyDescent="0.2">
      <c r="C14929" s="293"/>
      <c r="D14929" s="280"/>
      <c r="E14929" s="280"/>
      <c r="F14929" s="280"/>
      <c r="G14929" s="293"/>
    </row>
    <row r="14930" spans="3:7" x14ac:dyDescent="0.2">
      <c r="C14930" s="293"/>
      <c r="D14930" s="280"/>
      <c r="E14930" s="280"/>
      <c r="F14930" s="280"/>
      <c r="G14930" s="293"/>
    </row>
    <row r="14931" spans="3:7" x14ac:dyDescent="0.2">
      <c r="C14931" s="293"/>
      <c r="D14931" s="280"/>
      <c r="E14931" s="280"/>
      <c r="F14931" s="280"/>
      <c r="G14931" s="293"/>
    </row>
    <row r="14932" spans="3:7" x14ac:dyDescent="0.2">
      <c r="C14932" s="293"/>
      <c r="D14932" s="280"/>
      <c r="E14932" s="280"/>
      <c r="F14932" s="280"/>
      <c r="G14932" s="293"/>
    </row>
    <row r="14933" spans="3:7" x14ac:dyDescent="0.2">
      <c r="C14933" s="293"/>
      <c r="D14933" s="280"/>
      <c r="E14933" s="280"/>
      <c r="F14933" s="280"/>
      <c r="G14933" s="293"/>
    </row>
    <row r="14934" spans="3:7" x14ac:dyDescent="0.2">
      <c r="C14934" s="293"/>
      <c r="D14934" s="280"/>
      <c r="E14934" s="280"/>
      <c r="F14934" s="280"/>
      <c r="G14934" s="293"/>
    </row>
    <row r="14935" spans="3:7" x14ac:dyDescent="0.2">
      <c r="C14935" s="293"/>
      <c r="D14935" s="280"/>
      <c r="E14935" s="280"/>
      <c r="F14935" s="280"/>
      <c r="G14935" s="293"/>
    </row>
    <row r="14936" spans="3:7" x14ac:dyDescent="0.2">
      <c r="C14936" s="293"/>
      <c r="D14936" s="280"/>
      <c r="E14936" s="280"/>
      <c r="F14936" s="280"/>
      <c r="G14936" s="293"/>
    </row>
    <row r="14937" spans="3:7" x14ac:dyDescent="0.2">
      <c r="C14937" s="293"/>
      <c r="D14937" s="280"/>
      <c r="E14937" s="280"/>
      <c r="F14937" s="280"/>
      <c r="G14937" s="293"/>
    </row>
    <row r="14938" spans="3:7" x14ac:dyDescent="0.2">
      <c r="C14938" s="293"/>
      <c r="D14938" s="280"/>
      <c r="E14938" s="280"/>
      <c r="F14938" s="280"/>
      <c r="G14938" s="293"/>
    </row>
    <row r="14939" spans="3:7" x14ac:dyDescent="0.2">
      <c r="C14939" s="293"/>
      <c r="D14939" s="280"/>
      <c r="E14939" s="280"/>
      <c r="F14939" s="280"/>
      <c r="G14939" s="293"/>
    </row>
    <row r="14940" spans="3:7" x14ac:dyDescent="0.2">
      <c r="C14940" s="293"/>
      <c r="D14940" s="280"/>
      <c r="E14940" s="280"/>
      <c r="F14940" s="280"/>
      <c r="G14940" s="293"/>
    </row>
    <row r="14941" spans="3:7" x14ac:dyDescent="0.2">
      <c r="C14941" s="293"/>
      <c r="D14941" s="280"/>
      <c r="E14941" s="280"/>
      <c r="F14941" s="280"/>
      <c r="G14941" s="293"/>
    </row>
    <row r="14942" spans="3:7" x14ac:dyDescent="0.2">
      <c r="C14942" s="293"/>
      <c r="D14942" s="280"/>
      <c r="E14942" s="280"/>
      <c r="F14942" s="280"/>
      <c r="G14942" s="293"/>
    </row>
    <row r="14943" spans="3:7" x14ac:dyDescent="0.2">
      <c r="C14943" s="293"/>
      <c r="D14943" s="280"/>
      <c r="E14943" s="280"/>
      <c r="F14943" s="280"/>
      <c r="G14943" s="293"/>
    </row>
    <row r="14944" spans="3:7" x14ac:dyDescent="0.2">
      <c r="C14944" s="293"/>
      <c r="D14944" s="280"/>
      <c r="E14944" s="280"/>
      <c r="F14944" s="280"/>
      <c r="G14944" s="293"/>
    </row>
    <row r="14945" spans="3:7" x14ac:dyDescent="0.2">
      <c r="C14945" s="293"/>
      <c r="D14945" s="280"/>
      <c r="E14945" s="280"/>
      <c r="F14945" s="280"/>
      <c r="G14945" s="293"/>
    </row>
    <row r="14946" spans="3:7" x14ac:dyDescent="0.2">
      <c r="C14946" s="293"/>
      <c r="D14946" s="280"/>
      <c r="E14946" s="280"/>
      <c r="F14946" s="280"/>
      <c r="G14946" s="293"/>
    </row>
    <row r="14947" spans="3:7" x14ac:dyDescent="0.2">
      <c r="C14947" s="293"/>
      <c r="D14947" s="280"/>
      <c r="E14947" s="280"/>
      <c r="F14947" s="280"/>
      <c r="G14947" s="293"/>
    </row>
    <row r="14948" spans="3:7" x14ac:dyDescent="0.2">
      <c r="C14948" s="293"/>
      <c r="D14948" s="280"/>
      <c r="E14948" s="280"/>
      <c r="F14948" s="280"/>
      <c r="G14948" s="293"/>
    </row>
    <row r="14949" spans="3:7" x14ac:dyDescent="0.2">
      <c r="C14949" s="293"/>
      <c r="D14949" s="280"/>
      <c r="E14949" s="280"/>
      <c r="F14949" s="280"/>
      <c r="G14949" s="293"/>
    </row>
    <row r="14950" spans="3:7" x14ac:dyDescent="0.2">
      <c r="C14950" s="293"/>
      <c r="D14950" s="280"/>
      <c r="E14950" s="280"/>
      <c r="F14950" s="280"/>
      <c r="G14950" s="293"/>
    </row>
    <row r="14951" spans="3:7" x14ac:dyDescent="0.2">
      <c r="C14951" s="293"/>
      <c r="D14951" s="280"/>
      <c r="E14951" s="280"/>
      <c r="F14951" s="280"/>
      <c r="G14951" s="293"/>
    </row>
    <row r="14952" spans="3:7" x14ac:dyDescent="0.2">
      <c r="C14952" s="293"/>
      <c r="D14952" s="280"/>
      <c r="E14952" s="280"/>
      <c r="F14952" s="280"/>
      <c r="G14952" s="293"/>
    </row>
    <row r="14953" spans="3:7" x14ac:dyDescent="0.2">
      <c r="C14953" s="293"/>
      <c r="D14953" s="280"/>
      <c r="E14953" s="280"/>
      <c r="F14953" s="280"/>
      <c r="G14953" s="293"/>
    </row>
    <row r="14954" spans="3:7" x14ac:dyDescent="0.2">
      <c r="C14954" s="293"/>
      <c r="D14954" s="280"/>
      <c r="E14954" s="280"/>
      <c r="F14954" s="280"/>
      <c r="G14954" s="293"/>
    </row>
    <row r="14955" spans="3:7" x14ac:dyDescent="0.2">
      <c r="C14955" s="293"/>
      <c r="D14955" s="280"/>
      <c r="E14955" s="280"/>
      <c r="F14955" s="280"/>
      <c r="G14955" s="293"/>
    </row>
    <row r="14956" spans="3:7" x14ac:dyDescent="0.2">
      <c r="C14956" s="293"/>
      <c r="D14956" s="280"/>
      <c r="E14956" s="280"/>
      <c r="F14956" s="280"/>
      <c r="G14956" s="293"/>
    </row>
    <row r="14957" spans="3:7" x14ac:dyDescent="0.2">
      <c r="C14957" s="293"/>
      <c r="D14957" s="280"/>
      <c r="E14957" s="280"/>
      <c r="F14957" s="280"/>
      <c r="G14957" s="293"/>
    </row>
    <row r="14958" spans="3:7" x14ac:dyDescent="0.2">
      <c r="C14958" s="293"/>
      <c r="D14958" s="280"/>
      <c r="E14958" s="280"/>
      <c r="F14958" s="280"/>
      <c r="G14958" s="293"/>
    </row>
    <row r="14959" spans="3:7" x14ac:dyDescent="0.2">
      <c r="C14959" s="293"/>
      <c r="D14959" s="280"/>
      <c r="E14959" s="280"/>
      <c r="F14959" s="280"/>
      <c r="G14959" s="293"/>
    </row>
    <row r="14960" spans="3:7" x14ac:dyDescent="0.2">
      <c r="C14960" s="293"/>
      <c r="D14960" s="280"/>
      <c r="E14960" s="280"/>
      <c r="F14960" s="280"/>
      <c r="G14960" s="293"/>
    </row>
    <row r="14961" spans="3:7" x14ac:dyDescent="0.2">
      <c r="C14961" s="293"/>
      <c r="D14961" s="280"/>
      <c r="E14961" s="280"/>
      <c r="F14961" s="280"/>
      <c r="G14961" s="293"/>
    </row>
    <row r="14962" spans="3:7" x14ac:dyDescent="0.2">
      <c r="C14962" s="293"/>
      <c r="D14962" s="280"/>
      <c r="E14962" s="280"/>
      <c r="F14962" s="280"/>
      <c r="G14962" s="293"/>
    </row>
    <row r="14963" spans="3:7" x14ac:dyDescent="0.2">
      <c r="C14963" s="293"/>
      <c r="D14963" s="280"/>
      <c r="E14963" s="280"/>
      <c r="F14963" s="280"/>
      <c r="G14963" s="293"/>
    </row>
    <row r="14964" spans="3:7" x14ac:dyDescent="0.2">
      <c r="C14964" s="293"/>
      <c r="D14964" s="280"/>
      <c r="E14964" s="280"/>
      <c r="F14964" s="280"/>
      <c r="G14964" s="293"/>
    </row>
    <row r="14965" spans="3:7" x14ac:dyDescent="0.2">
      <c r="C14965" s="293"/>
      <c r="D14965" s="280"/>
      <c r="E14965" s="280"/>
      <c r="F14965" s="280"/>
      <c r="G14965" s="293"/>
    </row>
    <row r="14966" spans="3:7" x14ac:dyDescent="0.2">
      <c r="C14966" s="293"/>
      <c r="D14966" s="280"/>
      <c r="E14966" s="280"/>
      <c r="F14966" s="280"/>
      <c r="G14966" s="293"/>
    </row>
    <row r="14967" spans="3:7" x14ac:dyDescent="0.2">
      <c r="C14967" s="293"/>
      <c r="D14967" s="280"/>
      <c r="E14967" s="280"/>
      <c r="F14967" s="280"/>
      <c r="G14967" s="293"/>
    </row>
    <row r="14968" spans="3:7" x14ac:dyDescent="0.2">
      <c r="C14968" s="293"/>
      <c r="D14968" s="280"/>
      <c r="E14968" s="280"/>
      <c r="F14968" s="280"/>
      <c r="G14968" s="293"/>
    </row>
    <row r="14969" spans="3:7" x14ac:dyDescent="0.2">
      <c r="C14969" s="293"/>
      <c r="D14969" s="280"/>
      <c r="E14969" s="280"/>
      <c r="F14969" s="280"/>
      <c r="G14969" s="293"/>
    </row>
    <row r="14970" spans="3:7" x14ac:dyDescent="0.2">
      <c r="C14970" s="293"/>
      <c r="D14970" s="280"/>
      <c r="E14970" s="280"/>
      <c r="F14970" s="280"/>
      <c r="G14970" s="293"/>
    </row>
    <row r="14971" spans="3:7" x14ac:dyDescent="0.2">
      <c r="C14971" s="293"/>
      <c r="D14971" s="280"/>
      <c r="E14971" s="280"/>
      <c r="F14971" s="280"/>
      <c r="G14971" s="293"/>
    </row>
    <row r="14972" spans="3:7" x14ac:dyDescent="0.2">
      <c r="C14972" s="293"/>
      <c r="D14972" s="280"/>
      <c r="E14972" s="280"/>
      <c r="F14972" s="280"/>
      <c r="G14972" s="293"/>
    </row>
    <row r="14973" spans="3:7" x14ac:dyDescent="0.2">
      <c r="C14973" s="293"/>
      <c r="D14973" s="280"/>
      <c r="E14973" s="280"/>
      <c r="F14973" s="280"/>
      <c r="G14973" s="293"/>
    </row>
    <row r="14974" spans="3:7" x14ac:dyDescent="0.2">
      <c r="C14974" s="293"/>
      <c r="D14974" s="280"/>
      <c r="E14974" s="280"/>
      <c r="F14974" s="280"/>
      <c r="G14974" s="293"/>
    </row>
    <row r="14975" spans="3:7" x14ac:dyDescent="0.2">
      <c r="C14975" s="293"/>
      <c r="D14975" s="280"/>
      <c r="E14975" s="280"/>
      <c r="F14975" s="280"/>
      <c r="G14975" s="293"/>
    </row>
    <row r="14976" spans="3:7" x14ac:dyDescent="0.2">
      <c r="C14976" s="293"/>
      <c r="D14976" s="280"/>
      <c r="E14976" s="280"/>
      <c r="F14976" s="280"/>
      <c r="G14976" s="293"/>
    </row>
    <row r="14977" spans="3:7" x14ac:dyDescent="0.2">
      <c r="C14977" s="293"/>
      <c r="D14977" s="280"/>
      <c r="E14977" s="280"/>
      <c r="F14977" s="280"/>
      <c r="G14977" s="293"/>
    </row>
    <row r="14978" spans="3:7" x14ac:dyDescent="0.2">
      <c r="C14978" s="293"/>
      <c r="D14978" s="280"/>
      <c r="E14978" s="280"/>
      <c r="F14978" s="280"/>
      <c r="G14978" s="293"/>
    </row>
    <row r="14979" spans="3:7" x14ac:dyDescent="0.2">
      <c r="C14979" s="293"/>
      <c r="D14979" s="280"/>
      <c r="E14979" s="280"/>
      <c r="F14979" s="280"/>
      <c r="G14979" s="293"/>
    </row>
    <row r="14980" spans="3:7" x14ac:dyDescent="0.2">
      <c r="C14980" s="293"/>
      <c r="D14980" s="280"/>
      <c r="E14980" s="280"/>
      <c r="F14980" s="280"/>
      <c r="G14980" s="293"/>
    </row>
    <row r="14981" spans="3:7" x14ac:dyDescent="0.2">
      <c r="C14981" s="293"/>
      <c r="D14981" s="280"/>
      <c r="E14981" s="280"/>
      <c r="F14981" s="280"/>
      <c r="G14981" s="293"/>
    </row>
    <row r="14982" spans="3:7" x14ac:dyDescent="0.2">
      <c r="C14982" s="293"/>
      <c r="D14982" s="280"/>
      <c r="E14982" s="280"/>
      <c r="F14982" s="280"/>
      <c r="G14982" s="293"/>
    </row>
    <row r="14983" spans="3:7" x14ac:dyDescent="0.2">
      <c r="C14983" s="293"/>
      <c r="D14983" s="280"/>
      <c r="E14983" s="280"/>
      <c r="F14983" s="280"/>
      <c r="G14983" s="293"/>
    </row>
    <row r="14984" spans="3:7" x14ac:dyDescent="0.2">
      <c r="C14984" s="293"/>
      <c r="D14984" s="280"/>
      <c r="E14984" s="280"/>
      <c r="F14984" s="280"/>
      <c r="G14984" s="293"/>
    </row>
    <row r="14985" spans="3:7" x14ac:dyDescent="0.2">
      <c r="C14985" s="293"/>
      <c r="D14985" s="280"/>
      <c r="E14985" s="280"/>
      <c r="F14985" s="280"/>
      <c r="G14985" s="293"/>
    </row>
    <row r="14986" spans="3:7" x14ac:dyDescent="0.2">
      <c r="C14986" s="293"/>
      <c r="D14986" s="280"/>
      <c r="E14986" s="280"/>
      <c r="F14986" s="280"/>
      <c r="G14986" s="293"/>
    </row>
    <row r="14987" spans="3:7" x14ac:dyDescent="0.2">
      <c r="C14987" s="293"/>
      <c r="D14987" s="280"/>
      <c r="E14987" s="280"/>
      <c r="F14987" s="280"/>
      <c r="G14987" s="293"/>
    </row>
    <row r="14988" spans="3:7" x14ac:dyDescent="0.2">
      <c r="C14988" s="293"/>
      <c r="D14988" s="280"/>
      <c r="E14988" s="280"/>
      <c r="F14988" s="280"/>
      <c r="G14988" s="293"/>
    </row>
    <row r="14989" spans="3:7" x14ac:dyDescent="0.2">
      <c r="C14989" s="293"/>
      <c r="D14989" s="280"/>
      <c r="E14989" s="280"/>
      <c r="F14989" s="280"/>
      <c r="G14989" s="293"/>
    </row>
    <row r="14990" spans="3:7" x14ac:dyDescent="0.2">
      <c r="C14990" s="293"/>
      <c r="D14990" s="280"/>
      <c r="E14990" s="280"/>
      <c r="F14990" s="280"/>
      <c r="G14990" s="293"/>
    </row>
    <row r="14991" spans="3:7" x14ac:dyDescent="0.2">
      <c r="C14991" s="293"/>
      <c r="D14991" s="280"/>
      <c r="E14991" s="280"/>
      <c r="F14991" s="280"/>
      <c r="G14991" s="293"/>
    </row>
    <row r="14992" spans="3:7" x14ac:dyDescent="0.2">
      <c r="C14992" s="293"/>
      <c r="D14992" s="280"/>
      <c r="E14992" s="280"/>
      <c r="F14992" s="280"/>
      <c r="G14992" s="293"/>
    </row>
    <row r="14993" spans="3:7" x14ac:dyDescent="0.2">
      <c r="C14993" s="293"/>
      <c r="D14993" s="280"/>
      <c r="E14993" s="280"/>
      <c r="F14993" s="280"/>
      <c r="G14993" s="293"/>
    </row>
    <row r="14994" spans="3:7" x14ac:dyDescent="0.2">
      <c r="C14994" s="293"/>
      <c r="D14994" s="280"/>
      <c r="E14994" s="280"/>
      <c r="F14994" s="280"/>
      <c r="G14994" s="293"/>
    </row>
    <row r="14995" spans="3:7" x14ac:dyDescent="0.2">
      <c r="C14995" s="293"/>
      <c r="D14995" s="280"/>
      <c r="E14995" s="280"/>
      <c r="F14995" s="280"/>
      <c r="G14995" s="293"/>
    </row>
    <row r="14996" spans="3:7" x14ac:dyDescent="0.2">
      <c r="C14996" s="293"/>
      <c r="D14996" s="280"/>
      <c r="E14996" s="280"/>
      <c r="F14996" s="280"/>
      <c r="G14996" s="293"/>
    </row>
    <row r="14997" spans="3:7" x14ac:dyDescent="0.2">
      <c r="C14997" s="293"/>
      <c r="D14997" s="280"/>
      <c r="E14997" s="280"/>
      <c r="F14997" s="280"/>
      <c r="G14997" s="293"/>
    </row>
    <row r="14998" spans="3:7" x14ac:dyDescent="0.2">
      <c r="C14998" s="293"/>
      <c r="D14998" s="280"/>
      <c r="E14998" s="280"/>
      <c r="F14998" s="280"/>
      <c r="G14998" s="293"/>
    </row>
    <row r="14999" spans="3:7" x14ac:dyDescent="0.2">
      <c r="C14999" s="293"/>
      <c r="D14999" s="280"/>
      <c r="E14999" s="280"/>
      <c r="F14999" s="280"/>
      <c r="G14999" s="293"/>
    </row>
    <row r="15000" spans="3:7" x14ac:dyDescent="0.2">
      <c r="C15000" s="293"/>
      <c r="D15000" s="280"/>
      <c r="E15000" s="280"/>
      <c r="F15000" s="280"/>
      <c r="G15000" s="293"/>
    </row>
    <row r="15001" spans="3:7" x14ac:dyDescent="0.2">
      <c r="C15001" s="293"/>
      <c r="D15001" s="280"/>
      <c r="E15001" s="280"/>
      <c r="F15001" s="280"/>
      <c r="G15001" s="293"/>
    </row>
    <row r="15002" spans="3:7" x14ac:dyDescent="0.2">
      <c r="C15002" s="293"/>
      <c r="D15002" s="280"/>
      <c r="E15002" s="280"/>
      <c r="F15002" s="280"/>
      <c r="G15002" s="293"/>
    </row>
    <row r="15003" spans="3:7" x14ac:dyDescent="0.2">
      <c r="C15003" s="293"/>
      <c r="D15003" s="280"/>
      <c r="E15003" s="280"/>
      <c r="F15003" s="280"/>
      <c r="G15003" s="293"/>
    </row>
    <row r="15004" spans="3:7" x14ac:dyDescent="0.2">
      <c r="C15004" s="293"/>
      <c r="D15004" s="280"/>
      <c r="E15004" s="280"/>
      <c r="F15004" s="280"/>
      <c r="G15004" s="293"/>
    </row>
    <row r="15005" spans="3:7" x14ac:dyDescent="0.2">
      <c r="C15005" s="293"/>
      <c r="D15005" s="280"/>
      <c r="E15005" s="280"/>
      <c r="F15005" s="280"/>
      <c r="G15005" s="293"/>
    </row>
    <row r="15006" spans="3:7" x14ac:dyDescent="0.2">
      <c r="C15006" s="293"/>
      <c r="D15006" s="280"/>
      <c r="E15006" s="280"/>
      <c r="F15006" s="280"/>
      <c r="G15006" s="293"/>
    </row>
    <row r="15007" spans="3:7" x14ac:dyDescent="0.2">
      <c r="C15007" s="293"/>
      <c r="D15007" s="280"/>
      <c r="E15007" s="280"/>
      <c r="F15007" s="280"/>
      <c r="G15007" s="293"/>
    </row>
    <row r="15008" spans="3:7" x14ac:dyDescent="0.2">
      <c r="C15008" s="293"/>
      <c r="D15008" s="280"/>
      <c r="E15008" s="280"/>
      <c r="F15008" s="280"/>
      <c r="G15008" s="293"/>
    </row>
    <row r="15009" spans="3:7" x14ac:dyDescent="0.2">
      <c r="C15009" s="293"/>
      <c r="D15009" s="280"/>
      <c r="E15009" s="280"/>
      <c r="F15009" s="280"/>
      <c r="G15009" s="293"/>
    </row>
    <row r="15010" spans="3:7" x14ac:dyDescent="0.2">
      <c r="C15010" s="293"/>
      <c r="D15010" s="280"/>
      <c r="E15010" s="280"/>
      <c r="F15010" s="280"/>
      <c r="G15010" s="293"/>
    </row>
    <row r="15011" spans="3:7" x14ac:dyDescent="0.2">
      <c r="C15011" s="293"/>
      <c r="D15011" s="280"/>
      <c r="E15011" s="280"/>
      <c r="F15011" s="280"/>
      <c r="G15011" s="293"/>
    </row>
    <row r="15012" spans="3:7" x14ac:dyDescent="0.2">
      <c r="C15012" s="293"/>
      <c r="D15012" s="280"/>
      <c r="E15012" s="280"/>
      <c r="F15012" s="280"/>
      <c r="G15012" s="293"/>
    </row>
    <row r="15013" spans="3:7" x14ac:dyDescent="0.2">
      <c r="C15013" s="293"/>
      <c r="D15013" s="280"/>
      <c r="E15013" s="280"/>
      <c r="F15013" s="280"/>
      <c r="G15013" s="293"/>
    </row>
    <row r="15014" spans="3:7" x14ac:dyDescent="0.2">
      <c r="C15014" s="293"/>
      <c r="D15014" s="280"/>
      <c r="E15014" s="280"/>
      <c r="F15014" s="280"/>
      <c r="G15014" s="293"/>
    </row>
    <row r="15015" spans="3:7" x14ac:dyDescent="0.2">
      <c r="C15015" s="293"/>
      <c r="D15015" s="280"/>
      <c r="E15015" s="280"/>
      <c r="F15015" s="280"/>
      <c r="G15015" s="293"/>
    </row>
    <row r="15016" spans="3:7" x14ac:dyDescent="0.2">
      <c r="C15016" s="293"/>
      <c r="D15016" s="280"/>
      <c r="E15016" s="280"/>
      <c r="F15016" s="280"/>
      <c r="G15016" s="293"/>
    </row>
    <row r="15017" spans="3:7" x14ac:dyDescent="0.2">
      <c r="C15017" s="293"/>
      <c r="D15017" s="280"/>
      <c r="E15017" s="280"/>
      <c r="F15017" s="280"/>
      <c r="G15017" s="293"/>
    </row>
    <row r="15018" spans="3:7" x14ac:dyDescent="0.2">
      <c r="C15018" s="293"/>
      <c r="D15018" s="280"/>
      <c r="E15018" s="280"/>
      <c r="F15018" s="280"/>
      <c r="G15018" s="293"/>
    </row>
    <row r="15019" spans="3:7" x14ac:dyDescent="0.2">
      <c r="C15019" s="293"/>
      <c r="D15019" s="280"/>
      <c r="E15019" s="280"/>
      <c r="F15019" s="280"/>
      <c r="G15019" s="293"/>
    </row>
    <row r="15020" spans="3:7" x14ac:dyDescent="0.2">
      <c r="C15020" s="293"/>
      <c r="D15020" s="280"/>
      <c r="E15020" s="280"/>
      <c r="F15020" s="280"/>
      <c r="G15020" s="293"/>
    </row>
    <row r="15021" spans="3:7" x14ac:dyDescent="0.2">
      <c r="C15021" s="293"/>
      <c r="D15021" s="280"/>
      <c r="E15021" s="280"/>
      <c r="F15021" s="280"/>
      <c r="G15021" s="293"/>
    </row>
    <row r="15022" spans="3:7" x14ac:dyDescent="0.2">
      <c r="C15022" s="293"/>
      <c r="D15022" s="280"/>
      <c r="E15022" s="280"/>
      <c r="F15022" s="280"/>
      <c r="G15022" s="293"/>
    </row>
    <row r="15023" spans="3:7" x14ac:dyDescent="0.2">
      <c r="C15023" s="293"/>
      <c r="D15023" s="280"/>
      <c r="E15023" s="280"/>
      <c r="F15023" s="280"/>
      <c r="G15023" s="293"/>
    </row>
    <row r="15024" spans="3:7" x14ac:dyDescent="0.2">
      <c r="C15024" s="293"/>
      <c r="D15024" s="280"/>
      <c r="E15024" s="280"/>
      <c r="F15024" s="280"/>
      <c r="G15024" s="293"/>
    </row>
    <row r="15025" spans="3:7" x14ac:dyDescent="0.2">
      <c r="C15025" s="293"/>
      <c r="D15025" s="280"/>
      <c r="E15025" s="280"/>
      <c r="F15025" s="280"/>
      <c r="G15025" s="293"/>
    </row>
    <row r="15026" spans="3:7" x14ac:dyDescent="0.2">
      <c r="C15026" s="293"/>
      <c r="D15026" s="280"/>
      <c r="E15026" s="280"/>
      <c r="F15026" s="280"/>
      <c r="G15026" s="293"/>
    </row>
    <row r="15027" spans="3:7" x14ac:dyDescent="0.2">
      <c r="C15027" s="293"/>
      <c r="D15027" s="280"/>
      <c r="E15027" s="280"/>
      <c r="F15027" s="280"/>
      <c r="G15027" s="293"/>
    </row>
    <row r="15028" spans="3:7" x14ac:dyDescent="0.2">
      <c r="C15028" s="293"/>
      <c r="D15028" s="280"/>
      <c r="E15028" s="280"/>
      <c r="F15028" s="280"/>
      <c r="G15028" s="293"/>
    </row>
    <row r="15029" spans="3:7" x14ac:dyDescent="0.2">
      <c r="C15029" s="293"/>
      <c r="D15029" s="280"/>
      <c r="E15029" s="280"/>
      <c r="F15029" s="280"/>
      <c r="G15029" s="293"/>
    </row>
    <row r="15030" spans="3:7" x14ac:dyDescent="0.2">
      <c r="C15030" s="293"/>
      <c r="D15030" s="280"/>
      <c r="E15030" s="280"/>
      <c r="F15030" s="280"/>
      <c r="G15030" s="293"/>
    </row>
    <row r="15031" spans="3:7" x14ac:dyDescent="0.2">
      <c r="C15031" s="293"/>
      <c r="D15031" s="280"/>
      <c r="E15031" s="280"/>
      <c r="F15031" s="280"/>
      <c r="G15031" s="293"/>
    </row>
    <row r="15032" spans="3:7" x14ac:dyDescent="0.2">
      <c r="C15032" s="293"/>
      <c r="D15032" s="280"/>
      <c r="E15032" s="280"/>
      <c r="F15032" s="280"/>
      <c r="G15032" s="293"/>
    </row>
    <row r="15033" spans="3:7" x14ac:dyDescent="0.2">
      <c r="C15033" s="293"/>
      <c r="D15033" s="280"/>
      <c r="E15033" s="280"/>
      <c r="F15033" s="280"/>
      <c r="G15033" s="293"/>
    </row>
    <row r="15034" spans="3:7" x14ac:dyDescent="0.2">
      <c r="C15034" s="293"/>
      <c r="D15034" s="280"/>
      <c r="E15034" s="280"/>
      <c r="F15034" s="280"/>
      <c r="G15034" s="293"/>
    </row>
    <row r="15035" spans="3:7" x14ac:dyDescent="0.2">
      <c r="C15035" s="293"/>
      <c r="D15035" s="280"/>
      <c r="E15035" s="280"/>
      <c r="F15035" s="280"/>
      <c r="G15035" s="293"/>
    </row>
    <row r="15036" spans="3:7" x14ac:dyDescent="0.2">
      <c r="C15036" s="293"/>
      <c r="D15036" s="280"/>
      <c r="E15036" s="280"/>
      <c r="F15036" s="280"/>
      <c r="G15036" s="293"/>
    </row>
    <row r="15037" spans="3:7" x14ac:dyDescent="0.2">
      <c r="C15037" s="293"/>
      <c r="D15037" s="280"/>
      <c r="E15037" s="280"/>
      <c r="F15037" s="280"/>
      <c r="G15037" s="293"/>
    </row>
    <row r="15038" spans="3:7" x14ac:dyDescent="0.2">
      <c r="C15038" s="293"/>
      <c r="D15038" s="280"/>
      <c r="E15038" s="280"/>
      <c r="F15038" s="280"/>
      <c r="G15038" s="293"/>
    </row>
    <row r="15039" spans="3:7" x14ac:dyDescent="0.2">
      <c r="C15039" s="293"/>
      <c r="D15039" s="280"/>
      <c r="E15039" s="280"/>
      <c r="F15039" s="280"/>
      <c r="G15039" s="293"/>
    </row>
    <row r="15040" spans="3:7" x14ac:dyDescent="0.2">
      <c r="C15040" s="293"/>
      <c r="D15040" s="280"/>
      <c r="E15040" s="280"/>
      <c r="F15040" s="280"/>
      <c r="G15040" s="293"/>
    </row>
    <row r="15041" spans="3:7" x14ac:dyDescent="0.2">
      <c r="C15041" s="293"/>
      <c r="D15041" s="280"/>
      <c r="E15041" s="280"/>
      <c r="F15041" s="280"/>
      <c r="G15041" s="293"/>
    </row>
    <row r="15042" spans="3:7" x14ac:dyDescent="0.2">
      <c r="C15042" s="293"/>
      <c r="D15042" s="280"/>
      <c r="E15042" s="280"/>
      <c r="F15042" s="280"/>
      <c r="G15042" s="293"/>
    </row>
    <row r="15043" spans="3:7" x14ac:dyDescent="0.2">
      <c r="C15043" s="293"/>
      <c r="D15043" s="280"/>
      <c r="E15043" s="280"/>
      <c r="F15043" s="280"/>
      <c r="G15043" s="293"/>
    </row>
    <row r="15044" spans="3:7" x14ac:dyDescent="0.2">
      <c r="C15044" s="293"/>
      <c r="D15044" s="280"/>
      <c r="E15044" s="280"/>
      <c r="F15044" s="280"/>
      <c r="G15044" s="293"/>
    </row>
    <row r="15045" spans="3:7" x14ac:dyDescent="0.2">
      <c r="C15045" s="293"/>
      <c r="D15045" s="280"/>
      <c r="E15045" s="280"/>
      <c r="F15045" s="280"/>
      <c r="G15045" s="293"/>
    </row>
    <row r="15046" spans="3:7" x14ac:dyDescent="0.2">
      <c r="C15046" s="293"/>
      <c r="D15046" s="280"/>
      <c r="E15046" s="280"/>
      <c r="F15046" s="280"/>
      <c r="G15046" s="293"/>
    </row>
    <row r="15047" spans="3:7" x14ac:dyDescent="0.2">
      <c r="C15047" s="293"/>
      <c r="D15047" s="280"/>
      <c r="E15047" s="280"/>
      <c r="F15047" s="280"/>
      <c r="G15047" s="293"/>
    </row>
    <row r="15048" spans="3:7" x14ac:dyDescent="0.2">
      <c r="C15048" s="293"/>
      <c r="D15048" s="280"/>
      <c r="E15048" s="280"/>
      <c r="F15048" s="280"/>
      <c r="G15048" s="293"/>
    </row>
    <row r="15049" spans="3:7" x14ac:dyDescent="0.2">
      <c r="C15049" s="293"/>
      <c r="D15049" s="280"/>
      <c r="E15049" s="280"/>
      <c r="F15049" s="280"/>
      <c r="G15049" s="293"/>
    </row>
    <row r="15050" spans="3:7" x14ac:dyDescent="0.2">
      <c r="C15050" s="293"/>
      <c r="D15050" s="280"/>
      <c r="E15050" s="280"/>
      <c r="F15050" s="280"/>
      <c r="G15050" s="293"/>
    </row>
    <row r="15051" spans="3:7" x14ac:dyDescent="0.2">
      <c r="C15051" s="293"/>
      <c r="D15051" s="280"/>
      <c r="E15051" s="280"/>
      <c r="F15051" s="280"/>
      <c r="G15051" s="293"/>
    </row>
    <row r="15052" spans="3:7" x14ac:dyDescent="0.2">
      <c r="C15052" s="293"/>
      <c r="D15052" s="280"/>
      <c r="E15052" s="280"/>
      <c r="F15052" s="280"/>
      <c r="G15052" s="293"/>
    </row>
    <row r="15053" spans="3:7" x14ac:dyDescent="0.2">
      <c r="C15053" s="293"/>
      <c r="D15053" s="280"/>
      <c r="E15053" s="280"/>
      <c r="F15053" s="280"/>
      <c r="G15053" s="293"/>
    </row>
    <row r="15054" spans="3:7" x14ac:dyDescent="0.2">
      <c r="C15054" s="293"/>
      <c r="D15054" s="280"/>
      <c r="E15054" s="280"/>
      <c r="F15054" s="280"/>
      <c r="G15054" s="293"/>
    </row>
    <row r="15055" spans="3:7" x14ac:dyDescent="0.2">
      <c r="C15055" s="293"/>
      <c r="D15055" s="280"/>
      <c r="E15055" s="280"/>
      <c r="F15055" s="280"/>
      <c r="G15055" s="293"/>
    </row>
    <row r="15056" spans="3:7" x14ac:dyDescent="0.2">
      <c r="C15056" s="293"/>
      <c r="D15056" s="280"/>
      <c r="E15056" s="280"/>
      <c r="F15056" s="280"/>
      <c r="G15056" s="293"/>
    </row>
    <row r="15057" spans="3:7" x14ac:dyDescent="0.2">
      <c r="C15057" s="293"/>
      <c r="D15057" s="280"/>
      <c r="E15057" s="280"/>
      <c r="F15057" s="280"/>
      <c r="G15057" s="293"/>
    </row>
    <row r="15058" spans="3:7" x14ac:dyDescent="0.2">
      <c r="C15058" s="293"/>
      <c r="D15058" s="280"/>
      <c r="E15058" s="280"/>
      <c r="F15058" s="280"/>
      <c r="G15058" s="293"/>
    </row>
    <row r="15059" spans="3:7" x14ac:dyDescent="0.2">
      <c r="C15059" s="293"/>
      <c r="D15059" s="280"/>
      <c r="E15059" s="280"/>
      <c r="F15059" s="280"/>
      <c r="G15059" s="293"/>
    </row>
    <row r="15060" spans="3:7" x14ac:dyDescent="0.2">
      <c r="C15060" s="293"/>
      <c r="D15060" s="280"/>
      <c r="E15060" s="280"/>
      <c r="F15060" s="280"/>
      <c r="G15060" s="293"/>
    </row>
    <row r="15061" spans="3:7" x14ac:dyDescent="0.2">
      <c r="C15061" s="293"/>
      <c r="D15061" s="280"/>
      <c r="E15061" s="280"/>
      <c r="F15061" s="280"/>
      <c r="G15061" s="293"/>
    </row>
    <row r="15062" spans="3:7" x14ac:dyDescent="0.2">
      <c r="C15062" s="293"/>
      <c r="D15062" s="280"/>
      <c r="E15062" s="280"/>
      <c r="F15062" s="280"/>
      <c r="G15062" s="293"/>
    </row>
    <row r="15063" spans="3:7" x14ac:dyDescent="0.2">
      <c r="C15063" s="293"/>
      <c r="D15063" s="280"/>
      <c r="E15063" s="280"/>
      <c r="F15063" s="280"/>
      <c r="G15063" s="293"/>
    </row>
    <row r="15064" spans="3:7" x14ac:dyDescent="0.2">
      <c r="C15064" s="293"/>
      <c r="D15064" s="280"/>
      <c r="E15064" s="280"/>
      <c r="F15064" s="280"/>
      <c r="G15064" s="293"/>
    </row>
    <row r="15065" spans="3:7" x14ac:dyDescent="0.2">
      <c r="C15065" s="293"/>
      <c r="D15065" s="280"/>
      <c r="E15065" s="280"/>
      <c r="F15065" s="280"/>
      <c r="G15065" s="293"/>
    </row>
    <row r="15066" spans="3:7" x14ac:dyDescent="0.2">
      <c r="C15066" s="293"/>
      <c r="D15066" s="280"/>
      <c r="E15066" s="280"/>
      <c r="F15066" s="280"/>
      <c r="G15066" s="293"/>
    </row>
    <row r="15067" spans="3:7" x14ac:dyDescent="0.2">
      <c r="C15067" s="293"/>
      <c r="D15067" s="280"/>
      <c r="E15067" s="280"/>
      <c r="F15067" s="280"/>
      <c r="G15067" s="293"/>
    </row>
    <row r="15068" spans="3:7" x14ac:dyDescent="0.2">
      <c r="C15068" s="293"/>
      <c r="D15068" s="280"/>
      <c r="E15068" s="280"/>
      <c r="F15068" s="280"/>
      <c r="G15068" s="293"/>
    </row>
    <row r="15069" spans="3:7" x14ac:dyDescent="0.2">
      <c r="C15069" s="293"/>
      <c r="D15069" s="280"/>
      <c r="E15069" s="280"/>
      <c r="F15069" s="280"/>
      <c r="G15069" s="293"/>
    </row>
    <row r="15070" spans="3:7" x14ac:dyDescent="0.2">
      <c r="C15070" s="293"/>
      <c r="D15070" s="280"/>
      <c r="E15070" s="280"/>
      <c r="F15070" s="280"/>
      <c r="G15070" s="293"/>
    </row>
    <row r="15071" spans="3:7" x14ac:dyDescent="0.2">
      <c r="C15071" s="293"/>
      <c r="D15071" s="280"/>
      <c r="E15071" s="280"/>
      <c r="F15071" s="280"/>
      <c r="G15071" s="293"/>
    </row>
    <row r="15072" spans="3:7" x14ac:dyDescent="0.2">
      <c r="C15072" s="293"/>
      <c r="D15072" s="280"/>
      <c r="E15072" s="280"/>
      <c r="F15072" s="280"/>
      <c r="G15072" s="293"/>
    </row>
    <row r="15073" spans="3:7" x14ac:dyDescent="0.2">
      <c r="C15073" s="293"/>
      <c r="D15073" s="280"/>
      <c r="E15073" s="280"/>
      <c r="F15073" s="280"/>
      <c r="G15073" s="293"/>
    </row>
    <row r="15074" spans="3:7" x14ac:dyDescent="0.2">
      <c r="C15074" s="293"/>
      <c r="D15074" s="280"/>
      <c r="E15074" s="280"/>
      <c r="F15074" s="280"/>
      <c r="G15074" s="293"/>
    </row>
    <row r="15075" spans="3:7" x14ac:dyDescent="0.2">
      <c r="C15075" s="293"/>
      <c r="D15075" s="280"/>
      <c r="E15075" s="280"/>
      <c r="F15075" s="280"/>
      <c r="G15075" s="293"/>
    </row>
    <row r="15076" spans="3:7" x14ac:dyDescent="0.2">
      <c r="C15076" s="293"/>
      <c r="D15076" s="280"/>
      <c r="E15076" s="280"/>
      <c r="F15076" s="280"/>
      <c r="G15076" s="293"/>
    </row>
    <row r="15077" spans="3:7" x14ac:dyDescent="0.2">
      <c r="C15077" s="293"/>
      <c r="D15077" s="280"/>
      <c r="E15077" s="280"/>
      <c r="F15077" s="280"/>
      <c r="G15077" s="293"/>
    </row>
    <row r="15078" spans="3:7" x14ac:dyDescent="0.2">
      <c r="C15078" s="293"/>
      <c r="D15078" s="280"/>
      <c r="E15078" s="280"/>
      <c r="F15078" s="280"/>
      <c r="G15078" s="293"/>
    </row>
    <row r="15079" spans="3:7" x14ac:dyDescent="0.2">
      <c r="C15079" s="293"/>
      <c r="D15079" s="280"/>
      <c r="E15079" s="280"/>
      <c r="F15079" s="280"/>
      <c r="G15079" s="293"/>
    </row>
    <row r="15080" spans="3:7" x14ac:dyDescent="0.2">
      <c r="C15080" s="293"/>
      <c r="D15080" s="280"/>
      <c r="E15080" s="280"/>
      <c r="F15080" s="280"/>
      <c r="G15080" s="293"/>
    </row>
    <row r="15081" spans="3:7" x14ac:dyDescent="0.2">
      <c r="C15081" s="293"/>
      <c r="D15081" s="280"/>
      <c r="E15081" s="280"/>
      <c r="F15081" s="280"/>
      <c r="G15081" s="293"/>
    </row>
    <row r="15082" spans="3:7" x14ac:dyDescent="0.2">
      <c r="C15082" s="293"/>
      <c r="D15082" s="280"/>
      <c r="E15082" s="280"/>
      <c r="F15082" s="280"/>
      <c r="G15082" s="293"/>
    </row>
    <row r="15083" spans="3:7" x14ac:dyDescent="0.2">
      <c r="C15083" s="293"/>
      <c r="D15083" s="280"/>
      <c r="E15083" s="280"/>
      <c r="F15083" s="280"/>
      <c r="G15083" s="293"/>
    </row>
    <row r="15084" spans="3:7" x14ac:dyDescent="0.2">
      <c r="C15084" s="293"/>
      <c r="D15084" s="280"/>
      <c r="E15084" s="280"/>
      <c r="F15084" s="280"/>
      <c r="G15084" s="293"/>
    </row>
    <row r="15085" spans="3:7" x14ac:dyDescent="0.2">
      <c r="C15085" s="293"/>
      <c r="D15085" s="280"/>
      <c r="E15085" s="280"/>
      <c r="F15085" s="280"/>
      <c r="G15085" s="293"/>
    </row>
    <row r="15086" spans="3:7" x14ac:dyDescent="0.2">
      <c r="C15086" s="293"/>
      <c r="D15086" s="280"/>
      <c r="E15086" s="280"/>
      <c r="F15086" s="280"/>
      <c r="G15086" s="293"/>
    </row>
    <row r="15087" spans="3:7" x14ac:dyDescent="0.2">
      <c r="C15087" s="293"/>
      <c r="D15087" s="280"/>
      <c r="E15087" s="280"/>
      <c r="F15087" s="280"/>
      <c r="G15087" s="293"/>
    </row>
    <row r="15088" spans="3:7" x14ac:dyDescent="0.2">
      <c r="C15088" s="293"/>
      <c r="D15088" s="280"/>
      <c r="E15088" s="280"/>
      <c r="F15088" s="280"/>
      <c r="G15088" s="293"/>
    </row>
    <row r="15089" spans="3:7" x14ac:dyDescent="0.2">
      <c r="C15089" s="293"/>
      <c r="D15089" s="280"/>
      <c r="E15089" s="280"/>
      <c r="F15089" s="280"/>
      <c r="G15089" s="293"/>
    </row>
    <row r="15090" spans="3:7" x14ac:dyDescent="0.2">
      <c r="C15090" s="293"/>
      <c r="D15090" s="280"/>
      <c r="E15090" s="280"/>
      <c r="F15090" s="280"/>
      <c r="G15090" s="293"/>
    </row>
    <row r="15091" spans="3:7" x14ac:dyDescent="0.2">
      <c r="C15091" s="293"/>
      <c r="D15091" s="280"/>
      <c r="E15091" s="280"/>
      <c r="F15091" s="280"/>
      <c r="G15091" s="293"/>
    </row>
    <row r="15092" spans="3:7" x14ac:dyDescent="0.2">
      <c r="C15092" s="293"/>
      <c r="D15092" s="280"/>
      <c r="E15092" s="280"/>
      <c r="F15092" s="280"/>
      <c r="G15092" s="293"/>
    </row>
    <row r="15093" spans="3:7" x14ac:dyDescent="0.2">
      <c r="C15093" s="293"/>
      <c r="D15093" s="280"/>
      <c r="E15093" s="280"/>
      <c r="F15093" s="280"/>
      <c r="G15093" s="293"/>
    </row>
    <row r="15094" spans="3:7" x14ac:dyDescent="0.2">
      <c r="C15094" s="293"/>
      <c r="D15094" s="280"/>
      <c r="E15094" s="280"/>
      <c r="F15094" s="280"/>
      <c r="G15094" s="293"/>
    </row>
    <row r="15095" spans="3:7" x14ac:dyDescent="0.2">
      <c r="C15095" s="293"/>
      <c r="D15095" s="280"/>
      <c r="E15095" s="280"/>
      <c r="F15095" s="280"/>
      <c r="G15095" s="293"/>
    </row>
    <row r="15096" spans="3:7" x14ac:dyDescent="0.2">
      <c r="C15096" s="293"/>
      <c r="D15096" s="280"/>
      <c r="E15096" s="280"/>
      <c r="F15096" s="280"/>
      <c r="G15096" s="293"/>
    </row>
    <row r="15097" spans="3:7" x14ac:dyDescent="0.2">
      <c r="C15097" s="293"/>
      <c r="D15097" s="280"/>
      <c r="E15097" s="280"/>
      <c r="F15097" s="280"/>
      <c r="G15097" s="293"/>
    </row>
    <row r="15098" spans="3:7" x14ac:dyDescent="0.2">
      <c r="C15098" s="293"/>
      <c r="D15098" s="280"/>
      <c r="E15098" s="280"/>
      <c r="F15098" s="280"/>
      <c r="G15098" s="293"/>
    </row>
    <row r="15099" spans="3:7" x14ac:dyDescent="0.2">
      <c r="C15099" s="293"/>
      <c r="D15099" s="280"/>
      <c r="E15099" s="280"/>
      <c r="F15099" s="280"/>
      <c r="G15099" s="293"/>
    </row>
    <row r="15100" spans="3:7" x14ac:dyDescent="0.2">
      <c r="C15100" s="293"/>
      <c r="D15100" s="280"/>
      <c r="E15100" s="280"/>
      <c r="F15100" s="280"/>
      <c r="G15100" s="293"/>
    </row>
    <row r="15101" spans="3:7" x14ac:dyDescent="0.2">
      <c r="C15101" s="293"/>
      <c r="D15101" s="280"/>
      <c r="E15101" s="280"/>
      <c r="F15101" s="280"/>
      <c r="G15101" s="293"/>
    </row>
    <row r="15102" spans="3:7" x14ac:dyDescent="0.2">
      <c r="C15102" s="293"/>
      <c r="D15102" s="280"/>
      <c r="E15102" s="280"/>
      <c r="F15102" s="280"/>
      <c r="G15102" s="293"/>
    </row>
    <row r="15103" spans="3:7" x14ac:dyDescent="0.2">
      <c r="C15103" s="293"/>
      <c r="D15103" s="280"/>
      <c r="E15103" s="280"/>
      <c r="F15103" s="280"/>
      <c r="G15103" s="293"/>
    </row>
    <row r="15104" spans="3:7" x14ac:dyDescent="0.2">
      <c r="C15104" s="293"/>
      <c r="D15104" s="280"/>
      <c r="E15104" s="280"/>
      <c r="F15104" s="280"/>
      <c r="G15104" s="293"/>
    </row>
    <row r="15105" spans="3:7" x14ac:dyDescent="0.2">
      <c r="C15105" s="293"/>
      <c r="D15105" s="280"/>
      <c r="E15105" s="280"/>
      <c r="F15105" s="280"/>
      <c r="G15105" s="293"/>
    </row>
    <row r="15106" spans="3:7" x14ac:dyDescent="0.2">
      <c r="C15106" s="293"/>
      <c r="D15106" s="280"/>
      <c r="E15106" s="280"/>
      <c r="F15106" s="280"/>
      <c r="G15106" s="293"/>
    </row>
    <row r="15107" spans="3:7" x14ac:dyDescent="0.2">
      <c r="C15107" s="293"/>
      <c r="D15107" s="280"/>
      <c r="E15107" s="280"/>
      <c r="F15107" s="280"/>
      <c r="G15107" s="293"/>
    </row>
    <row r="15108" spans="3:7" x14ac:dyDescent="0.2">
      <c r="C15108" s="293"/>
      <c r="D15108" s="280"/>
      <c r="E15108" s="280"/>
      <c r="F15108" s="280"/>
      <c r="G15108" s="293"/>
    </row>
    <row r="15109" spans="3:7" x14ac:dyDescent="0.2">
      <c r="C15109" s="293"/>
      <c r="D15109" s="280"/>
      <c r="E15109" s="280"/>
      <c r="F15109" s="280"/>
      <c r="G15109" s="293"/>
    </row>
    <row r="15110" spans="3:7" x14ac:dyDescent="0.2">
      <c r="C15110" s="293"/>
      <c r="D15110" s="280"/>
      <c r="E15110" s="280"/>
      <c r="F15110" s="280"/>
      <c r="G15110" s="293"/>
    </row>
    <row r="15111" spans="3:7" x14ac:dyDescent="0.2">
      <c r="C15111" s="293"/>
      <c r="D15111" s="280"/>
      <c r="E15111" s="280"/>
      <c r="F15111" s="280"/>
      <c r="G15111" s="293"/>
    </row>
    <row r="15112" spans="3:7" x14ac:dyDescent="0.2">
      <c r="C15112" s="293"/>
      <c r="D15112" s="280"/>
      <c r="E15112" s="280"/>
      <c r="F15112" s="280"/>
      <c r="G15112" s="293"/>
    </row>
    <row r="15113" spans="3:7" x14ac:dyDescent="0.2">
      <c r="C15113" s="293"/>
      <c r="D15113" s="280"/>
      <c r="E15113" s="280"/>
      <c r="F15113" s="280"/>
      <c r="G15113" s="293"/>
    </row>
    <row r="15114" spans="3:7" x14ac:dyDescent="0.2">
      <c r="C15114" s="293"/>
      <c r="D15114" s="280"/>
      <c r="E15114" s="280"/>
      <c r="F15114" s="280"/>
      <c r="G15114" s="293"/>
    </row>
    <row r="15115" spans="3:7" x14ac:dyDescent="0.2">
      <c r="C15115" s="293"/>
      <c r="D15115" s="280"/>
      <c r="E15115" s="280"/>
      <c r="F15115" s="280"/>
      <c r="G15115" s="293"/>
    </row>
    <row r="15116" spans="3:7" x14ac:dyDescent="0.2">
      <c r="C15116" s="293"/>
      <c r="D15116" s="280"/>
      <c r="E15116" s="280"/>
      <c r="F15116" s="280"/>
      <c r="G15116" s="293"/>
    </row>
    <row r="15117" spans="3:7" x14ac:dyDescent="0.2">
      <c r="C15117" s="293"/>
      <c r="D15117" s="280"/>
      <c r="E15117" s="280"/>
      <c r="F15117" s="280"/>
      <c r="G15117" s="293"/>
    </row>
    <row r="15118" spans="3:7" x14ac:dyDescent="0.2">
      <c r="C15118" s="293"/>
      <c r="D15118" s="280"/>
      <c r="E15118" s="280"/>
      <c r="F15118" s="280"/>
      <c r="G15118" s="293"/>
    </row>
    <row r="15119" spans="3:7" x14ac:dyDescent="0.2">
      <c r="C15119" s="293"/>
      <c r="D15119" s="280"/>
      <c r="E15119" s="280"/>
      <c r="F15119" s="280"/>
      <c r="G15119" s="293"/>
    </row>
    <row r="15120" spans="3:7" x14ac:dyDescent="0.2">
      <c r="C15120" s="293"/>
      <c r="D15120" s="280"/>
      <c r="E15120" s="280"/>
      <c r="F15120" s="280"/>
      <c r="G15120" s="293"/>
    </row>
    <row r="15121" spans="3:7" x14ac:dyDescent="0.2">
      <c r="C15121" s="293"/>
      <c r="D15121" s="280"/>
      <c r="E15121" s="280"/>
      <c r="F15121" s="280"/>
      <c r="G15121" s="293"/>
    </row>
    <row r="15122" spans="3:7" x14ac:dyDescent="0.2">
      <c r="C15122" s="293"/>
      <c r="D15122" s="280"/>
      <c r="E15122" s="280"/>
      <c r="F15122" s="280"/>
      <c r="G15122" s="293"/>
    </row>
    <row r="15123" spans="3:7" x14ac:dyDescent="0.2">
      <c r="C15123" s="293"/>
      <c r="D15123" s="280"/>
      <c r="E15123" s="280"/>
      <c r="F15123" s="280"/>
      <c r="G15123" s="293"/>
    </row>
    <row r="15124" spans="3:7" x14ac:dyDescent="0.2">
      <c r="C15124" s="293"/>
      <c r="D15124" s="280"/>
      <c r="E15124" s="280"/>
      <c r="F15124" s="280"/>
      <c r="G15124" s="293"/>
    </row>
    <row r="15125" spans="3:7" x14ac:dyDescent="0.2">
      <c r="C15125" s="293"/>
      <c r="D15125" s="280"/>
      <c r="E15125" s="280"/>
      <c r="F15125" s="280"/>
      <c r="G15125" s="293"/>
    </row>
    <row r="15126" spans="3:7" x14ac:dyDescent="0.2">
      <c r="C15126" s="293"/>
      <c r="D15126" s="280"/>
      <c r="E15126" s="280"/>
      <c r="F15126" s="280"/>
      <c r="G15126" s="293"/>
    </row>
    <row r="15127" spans="3:7" x14ac:dyDescent="0.2">
      <c r="C15127" s="293"/>
      <c r="D15127" s="280"/>
      <c r="E15127" s="280"/>
      <c r="F15127" s="280"/>
      <c r="G15127" s="293"/>
    </row>
    <row r="15128" spans="3:7" x14ac:dyDescent="0.2">
      <c r="C15128" s="293"/>
      <c r="D15128" s="280"/>
      <c r="E15128" s="280"/>
      <c r="F15128" s="280"/>
      <c r="G15128" s="293"/>
    </row>
    <row r="15129" spans="3:7" x14ac:dyDescent="0.2">
      <c r="C15129" s="293"/>
      <c r="D15129" s="280"/>
      <c r="E15129" s="280"/>
      <c r="F15129" s="280"/>
      <c r="G15129" s="293"/>
    </row>
    <row r="15130" spans="3:7" x14ac:dyDescent="0.2">
      <c r="C15130" s="293"/>
      <c r="D15130" s="280"/>
      <c r="E15130" s="280"/>
      <c r="F15130" s="280"/>
      <c r="G15130" s="293"/>
    </row>
    <row r="15131" spans="3:7" x14ac:dyDescent="0.2">
      <c r="C15131" s="293"/>
      <c r="D15131" s="280"/>
      <c r="E15131" s="280"/>
      <c r="F15131" s="280"/>
      <c r="G15131" s="293"/>
    </row>
    <row r="15132" spans="3:7" x14ac:dyDescent="0.2">
      <c r="C15132" s="293"/>
      <c r="D15132" s="280"/>
      <c r="E15132" s="280"/>
      <c r="F15132" s="280"/>
      <c r="G15132" s="293"/>
    </row>
    <row r="15133" spans="3:7" x14ac:dyDescent="0.2">
      <c r="C15133" s="293"/>
      <c r="D15133" s="280"/>
      <c r="E15133" s="280"/>
      <c r="F15133" s="280"/>
      <c r="G15133" s="293"/>
    </row>
    <row r="15134" spans="3:7" x14ac:dyDescent="0.2">
      <c r="C15134" s="293"/>
      <c r="D15134" s="280"/>
      <c r="E15134" s="280"/>
      <c r="F15134" s="280"/>
      <c r="G15134" s="293"/>
    </row>
    <row r="15135" spans="3:7" x14ac:dyDescent="0.2">
      <c r="C15135" s="293"/>
      <c r="D15135" s="280"/>
      <c r="E15135" s="280"/>
      <c r="F15135" s="280"/>
      <c r="G15135" s="293"/>
    </row>
    <row r="15136" spans="3:7" x14ac:dyDescent="0.2">
      <c r="C15136" s="293"/>
      <c r="D15136" s="280"/>
      <c r="E15136" s="280"/>
      <c r="F15136" s="280"/>
      <c r="G15136" s="293"/>
    </row>
    <row r="15137" spans="3:7" x14ac:dyDescent="0.2">
      <c r="C15137" s="293"/>
      <c r="D15137" s="280"/>
      <c r="E15137" s="280"/>
      <c r="F15137" s="280"/>
      <c r="G15137" s="293"/>
    </row>
    <row r="15138" spans="3:7" x14ac:dyDescent="0.2">
      <c r="C15138" s="293"/>
      <c r="D15138" s="280"/>
      <c r="E15138" s="280"/>
      <c r="F15138" s="280"/>
      <c r="G15138" s="293"/>
    </row>
    <row r="15139" spans="3:7" x14ac:dyDescent="0.2">
      <c r="C15139" s="293"/>
      <c r="D15139" s="280"/>
      <c r="E15139" s="280"/>
      <c r="F15139" s="280"/>
      <c r="G15139" s="293"/>
    </row>
    <row r="15140" spans="3:7" x14ac:dyDescent="0.2">
      <c r="C15140" s="293"/>
      <c r="D15140" s="280"/>
      <c r="E15140" s="280"/>
      <c r="F15140" s="280"/>
      <c r="G15140" s="293"/>
    </row>
    <row r="15141" spans="3:7" x14ac:dyDescent="0.2">
      <c r="C15141" s="293"/>
      <c r="D15141" s="280"/>
      <c r="E15141" s="280"/>
      <c r="F15141" s="280"/>
      <c r="G15141" s="293"/>
    </row>
    <row r="15142" spans="3:7" x14ac:dyDescent="0.2">
      <c r="C15142" s="293"/>
      <c r="D15142" s="280"/>
      <c r="E15142" s="280"/>
      <c r="F15142" s="280"/>
      <c r="G15142" s="293"/>
    </row>
    <row r="15143" spans="3:7" x14ac:dyDescent="0.2">
      <c r="C15143" s="293"/>
      <c r="D15143" s="280"/>
      <c r="E15143" s="280"/>
      <c r="F15143" s="280"/>
      <c r="G15143" s="293"/>
    </row>
    <row r="15144" spans="3:7" x14ac:dyDescent="0.2">
      <c r="C15144" s="293"/>
      <c r="D15144" s="280"/>
      <c r="E15144" s="280"/>
      <c r="F15144" s="280"/>
      <c r="G15144" s="293"/>
    </row>
    <row r="15145" spans="3:7" x14ac:dyDescent="0.2">
      <c r="C15145" s="293"/>
      <c r="D15145" s="280"/>
      <c r="E15145" s="280"/>
      <c r="F15145" s="280"/>
      <c r="G15145" s="293"/>
    </row>
    <row r="15146" spans="3:7" x14ac:dyDescent="0.2">
      <c r="C15146" s="293"/>
      <c r="D15146" s="280"/>
      <c r="E15146" s="280"/>
      <c r="F15146" s="280"/>
      <c r="G15146" s="293"/>
    </row>
    <row r="15147" spans="3:7" x14ac:dyDescent="0.2">
      <c r="C15147" s="293"/>
      <c r="D15147" s="280"/>
      <c r="E15147" s="280"/>
      <c r="F15147" s="280"/>
      <c r="G15147" s="293"/>
    </row>
    <row r="15148" spans="3:7" x14ac:dyDescent="0.2">
      <c r="C15148" s="293"/>
      <c r="D15148" s="280"/>
      <c r="E15148" s="280"/>
      <c r="F15148" s="280"/>
      <c r="G15148" s="293"/>
    </row>
    <row r="15149" spans="3:7" x14ac:dyDescent="0.2">
      <c r="C15149" s="293"/>
      <c r="D15149" s="280"/>
      <c r="E15149" s="280"/>
      <c r="F15149" s="280"/>
      <c r="G15149" s="293"/>
    </row>
    <row r="15150" spans="3:7" x14ac:dyDescent="0.2">
      <c r="C15150" s="293"/>
      <c r="D15150" s="280"/>
      <c r="E15150" s="280"/>
      <c r="F15150" s="280"/>
      <c r="G15150" s="293"/>
    </row>
    <row r="15151" spans="3:7" x14ac:dyDescent="0.2">
      <c r="C15151" s="293"/>
      <c r="D15151" s="280"/>
      <c r="E15151" s="280"/>
      <c r="F15151" s="280"/>
      <c r="G15151" s="293"/>
    </row>
    <row r="15152" spans="3:7" x14ac:dyDescent="0.2">
      <c r="C15152" s="293"/>
      <c r="D15152" s="280"/>
      <c r="E15152" s="280"/>
      <c r="F15152" s="280"/>
      <c r="G15152" s="293"/>
    </row>
    <row r="15153" spans="3:7" x14ac:dyDescent="0.2">
      <c r="C15153" s="293"/>
      <c r="D15153" s="280"/>
      <c r="E15153" s="280"/>
      <c r="F15153" s="280"/>
      <c r="G15153" s="293"/>
    </row>
    <row r="15154" spans="3:7" x14ac:dyDescent="0.2">
      <c r="C15154" s="293"/>
      <c r="D15154" s="280"/>
      <c r="E15154" s="280"/>
      <c r="F15154" s="280"/>
      <c r="G15154" s="293"/>
    </row>
    <row r="15155" spans="3:7" x14ac:dyDescent="0.2">
      <c r="C15155" s="293"/>
      <c r="D15155" s="280"/>
      <c r="E15155" s="280"/>
      <c r="F15155" s="280"/>
      <c r="G15155" s="293"/>
    </row>
    <row r="15156" spans="3:7" x14ac:dyDescent="0.2">
      <c r="C15156" s="293"/>
      <c r="D15156" s="280"/>
      <c r="E15156" s="280"/>
      <c r="F15156" s="280"/>
      <c r="G15156" s="293"/>
    </row>
    <row r="15157" spans="3:7" x14ac:dyDescent="0.2">
      <c r="C15157" s="293"/>
      <c r="D15157" s="280"/>
      <c r="E15157" s="280"/>
      <c r="F15157" s="280"/>
      <c r="G15157" s="293"/>
    </row>
    <row r="15158" spans="3:7" x14ac:dyDescent="0.2">
      <c r="C15158" s="293"/>
      <c r="D15158" s="280"/>
      <c r="E15158" s="280"/>
      <c r="F15158" s="280"/>
      <c r="G15158" s="293"/>
    </row>
    <row r="15159" spans="3:7" x14ac:dyDescent="0.2">
      <c r="C15159" s="293"/>
      <c r="D15159" s="280"/>
      <c r="E15159" s="280"/>
      <c r="F15159" s="280"/>
      <c r="G15159" s="293"/>
    </row>
    <row r="15160" spans="3:7" x14ac:dyDescent="0.2">
      <c r="C15160" s="293"/>
      <c r="D15160" s="280"/>
      <c r="E15160" s="280"/>
      <c r="F15160" s="280"/>
      <c r="G15160" s="293"/>
    </row>
    <row r="15161" spans="3:7" x14ac:dyDescent="0.2">
      <c r="C15161" s="293"/>
      <c r="D15161" s="280"/>
      <c r="E15161" s="280"/>
      <c r="F15161" s="280"/>
      <c r="G15161" s="293"/>
    </row>
    <row r="15162" spans="3:7" x14ac:dyDescent="0.2">
      <c r="C15162" s="293"/>
      <c r="D15162" s="280"/>
      <c r="E15162" s="280"/>
      <c r="F15162" s="280"/>
      <c r="G15162" s="293"/>
    </row>
    <row r="15163" spans="3:7" x14ac:dyDescent="0.2">
      <c r="C15163" s="293"/>
      <c r="D15163" s="280"/>
      <c r="E15163" s="280"/>
      <c r="F15163" s="280"/>
      <c r="G15163" s="293"/>
    </row>
    <row r="15164" spans="3:7" x14ac:dyDescent="0.2">
      <c r="C15164" s="293"/>
      <c r="D15164" s="280"/>
      <c r="E15164" s="280"/>
      <c r="F15164" s="280"/>
      <c r="G15164" s="293"/>
    </row>
    <row r="15165" spans="3:7" x14ac:dyDescent="0.2">
      <c r="C15165" s="293"/>
      <c r="D15165" s="280"/>
      <c r="E15165" s="280"/>
      <c r="F15165" s="280"/>
      <c r="G15165" s="293"/>
    </row>
    <row r="15166" spans="3:7" x14ac:dyDescent="0.2">
      <c r="C15166" s="293"/>
      <c r="D15166" s="280"/>
      <c r="E15166" s="280"/>
      <c r="F15166" s="280"/>
      <c r="G15166" s="293"/>
    </row>
    <row r="15167" spans="3:7" x14ac:dyDescent="0.2">
      <c r="C15167" s="293"/>
      <c r="D15167" s="280"/>
      <c r="E15167" s="280"/>
      <c r="F15167" s="280"/>
      <c r="G15167" s="293"/>
    </row>
    <row r="15168" spans="3:7" x14ac:dyDescent="0.2">
      <c r="C15168" s="293"/>
      <c r="D15168" s="280"/>
      <c r="E15168" s="280"/>
      <c r="F15168" s="280"/>
      <c r="G15168" s="293"/>
    </row>
    <row r="15169" spans="3:7" x14ac:dyDescent="0.2">
      <c r="C15169" s="293"/>
      <c r="D15169" s="280"/>
      <c r="E15169" s="280"/>
      <c r="F15169" s="280"/>
      <c r="G15169" s="293"/>
    </row>
    <row r="15170" spans="3:7" x14ac:dyDescent="0.2">
      <c r="C15170" s="293"/>
      <c r="D15170" s="280"/>
      <c r="E15170" s="280"/>
      <c r="F15170" s="280"/>
      <c r="G15170" s="293"/>
    </row>
    <row r="15171" spans="3:7" x14ac:dyDescent="0.2">
      <c r="C15171" s="293"/>
      <c r="D15171" s="280"/>
      <c r="E15171" s="280"/>
      <c r="F15171" s="280"/>
      <c r="G15171" s="293"/>
    </row>
    <row r="15172" spans="3:7" x14ac:dyDescent="0.2">
      <c r="C15172" s="293"/>
      <c r="D15172" s="280"/>
      <c r="E15172" s="280"/>
      <c r="F15172" s="280"/>
      <c r="G15172" s="293"/>
    </row>
    <row r="15173" spans="3:7" x14ac:dyDescent="0.2">
      <c r="C15173" s="293"/>
      <c r="D15173" s="280"/>
      <c r="E15173" s="280"/>
      <c r="F15173" s="280"/>
      <c r="G15173" s="293"/>
    </row>
    <row r="15174" spans="3:7" x14ac:dyDescent="0.2">
      <c r="C15174" s="293"/>
      <c r="D15174" s="280"/>
      <c r="E15174" s="280"/>
      <c r="F15174" s="280"/>
      <c r="G15174" s="293"/>
    </row>
    <row r="15175" spans="3:7" x14ac:dyDescent="0.2">
      <c r="C15175" s="293"/>
      <c r="D15175" s="280"/>
      <c r="E15175" s="280"/>
      <c r="F15175" s="280"/>
      <c r="G15175" s="293"/>
    </row>
    <row r="15176" spans="3:7" x14ac:dyDescent="0.2">
      <c r="C15176" s="293"/>
      <c r="D15176" s="280"/>
      <c r="E15176" s="280"/>
      <c r="F15176" s="280"/>
      <c r="G15176" s="293"/>
    </row>
    <row r="15177" spans="3:7" x14ac:dyDescent="0.2">
      <c r="C15177" s="293"/>
      <c r="D15177" s="280"/>
      <c r="E15177" s="280"/>
      <c r="F15177" s="280"/>
      <c r="G15177" s="293"/>
    </row>
    <row r="15178" spans="3:7" x14ac:dyDescent="0.2">
      <c r="C15178" s="293"/>
      <c r="D15178" s="280"/>
      <c r="E15178" s="280"/>
      <c r="F15178" s="280"/>
      <c r="G15178" s="293"/>
    </row>
    <row r="15179" spans="3:7" x14ac:dyDescent="0.2">
      <c r="C15179" s="293"/>
      <c r="D15179" s="280"/>
      <c r="E15179" s="280"/>
      <c r="F15179" s="280"/>
      <c r="G15179" s="293"/>
    </row>
    <row r="15180" spans="3:7" x14ac:dyDescent="0.2">
      <c r="C15180" s="293"/>
      <c r="D15180" s="280"/>
      <c r="E15180" s="280"/>
      <c r="F15180" s="280"/>
      <c r="G15180" s="293"/>
    </row>
    <row r="15181" spans="3:7" x14ac:dyDescent="0.2">
      <c r="C15181" s="293"/>
      <c r="D15181" s="280"/>
      <c r="E15181" s="280"/>
      <c r="F15181" s="280"/>
      <c r="G15181" s="293"/>
    </row>
    <row r="15182" spans="3:7" x14ac:dyDescent="0.2">
      <c r="C15182" s="293"/>
      <c r="D15182" s="280"/>
      <c r="E15182" s="280"/>
      <c r="F15182" s="280"/>
      <c r="G15182" s="293"/>
    </row>
    <row r="15183" spans="3:7" x14ac:dyDescent="0.2">
      <c r="C15183" s="293"/>
      <c r="D15183" s="280"/>
      <c r="E15183" s="280"/>
      <c r="F15183" s="280"/>
      <c r="G15183" s="293"/>
    </row>
    <row r="15184" spans="3:7" x14ac:dyDescent="0.2">
      <c r="C15184" s="293"/>
      <c r="D15184" s="280"/>
      <c r="E15184" s="280"/>
      <c r="F15184" s="280"/>
      <c r="G15184" s="293"/>
    </row>
    <row r="15185" spans="3:7" x14ac:dyDescent="0.2">
      <c r="C15185" s="293"/>
      <c r="D15185" s="280"/>
      <c r="E15185" s="280"/>
      <c r="F15185" s="280"/>
      <c r="G15185" s="293"/>
    </row>
    <row r="15186" spans="3:7" x14ac:dyDescent="0.2">
      <c r="C15186" s="293"/>
      <c r="D15186" s="280"/>
      <c r="E15186" s="280"/>
      <c r="F15186" s="280"/>
      <c r="G15186" s="293"/>
    </row>
    <row r="15187" spans="3:7" x14ac:dyDescent="0.2">
      <c r="C15187" s="293"/>
      <c r="D15187" s="280"/>
      <c r="E15187" s="280"/>
      <c r="F15187" s="280"/>
      <c r="G15187" s="293"/>
    </row>
    <row r="15188" spans="3:7" x14ac:dyDescent="0.2">
      <c r="C15188" s="293"/>
      <c r="D15188" s="280"/>
      <c r="E15188" s="280"/>
      <c r="F15188" s="280"/>
      <c r="G15188" s="293"/>
    </row>
    <row r="15189" spans="3:7" x14ac:dyDescent="0.2">
      <c r="C15189" s="293"/>
      <c r="D15189" s="280"/>
      <c r="E15189" s="280"/>
      <c r="F15189" s="280"/>
      <c r="G15189" s="293"/>
    </row>
    <row r="15190" spans="3:7" x14ac:dyDescent="0.2">
      <c r="C15190" s="293"/>
      <c r="D15190" s="280"/>
      <c r="E15190" s="280"/>
      <c r="F15190" s="280"/>
      <c r="G15190" s="293"/>
    </row>
    <row r="15191" spans="3:7" x14ac:dyDescent="0.2">
      <c r="C15191" s="293"/>
      <c r="D15191" s="280"/>
      <c r="E15191" s="280"/>
      <c r="F15191" s="280"/>
      <c r="G15191" s="293"/>
    </row>
    <row r="15192" spans="3:7" x14ac:dyDescent="0.2">
      <c r="C15192" s="293"/>
      <c r="D15192" s="280"/>
      <c r="E15192" s="280"/>
      <c r="F15192" s="280"/>
      <c r="G15192" s="293"/>
    </row>
    <row r="15193" spans="3:7" x14ac:dyDescent="0.2">
      <c r="C15193" s="293"/>
      <c r="D15193" s="280"/>
      <c r="E15193" s="280"/>
      <c r="F15193" s="280"/>
      <c r="G15193" s="293"/>
    </row>
    <row r="15194" spans="3:7" x14ac:dyDescent="0.2">
      <c r="C15194" s="293"/>
      <c r="D15194" s="280"/>
      <c r="E15194" s="280"/>
      <c r="F15194" s="280"/>
      <c r="G15194" s="293"/>
    </row>
    <row r="15195" spans="3:7" x14ac:dyDescent="0.2">
      <c r="C15195" s="293"/>
      <c r="D15195" s="280"/>
      <c r="E15195" s="280"/>
      <c r="F15195" s="280"/>
      <c r="G15195" s="293"/>
    </row>
    <row r="15196" spans="3:7" x14ac:dyDescent="0.2">
      <c r="C15196" s="293"/>
      <c r="D15196" s="280"/>
      <c r="E15196" s="280"/>
      <c r="F15196" s="280"/>
      <c r="G15196" s="293"/>
    </row>
    <row r="15197" spans="3:7" x14ac:dyDescent="0.2">
      <c r="C15197" s="293"/>
      <c r="D15197" s="280"/>
      <c r="E15197" s="280"/>
      <c r="F15197" s="280"/>
      <c r="G15197" s="293"/>
    </row>
    <row r="15198" spans="3:7" x14ac:dyDescent="0.2">
      <c r="C15198" s="293"/>
      <c r="D15198" s="280"/>
      <c r="E15198" s="280"/>
      <c r="F15198" s="280"/>
      <c r="G15198" s="293"/>
    </row>
    <row r="15199" spans="3:7" x14ac:dyDescent="0.2">
      <c r="C15199" s="293"/>
      <c r="D15199" s="280"/>
      <c r="E15199" s="280"/>
      <c r="F15199" s="280"/>
      <c r="G15199" s="293"/>
    </row>
    <row r="15200" spans="3:7" x14ac:dyDescent="0.2">
      <c r="C15200" s="293"/>
      <c r="D15200" s="280"/>
      <c r="E15200" s="280"/>
      <c r="F15200" s="280"/>
      <c r="G15200" s="293"/>
    </row>
    <row r="15201" spans="3:7" x14ac:dyDescent="0.2">
      <c r="C15201" s="293"/>
      <c r="D15201" s="280"/>
      <c r="E15201" s="280"/>
      <c r="F15201" s="280"/>
      <c r="G15201" s="293"/>
    </row>
    <row r="15202" spans="3:7" x14ac:dyDescent="0.2">
      <c r="C15202" s="293"/>
      <c r="D15202" s="280"/>
      <c r="E15202" s="280"/>
      <c r="F15202" s="280"/>
      <c r="G15202" s="293"/>
    </row>
    <row r="15203" spans="3:7" x14ac:dyDescent="0.2">
      <c r="C15203" s="293"/>
      <c r="D15203" s="280"/>
      <c r="E15203" s="280"/>
      <c r="F15203" s="280"/>
      <c r="G15203" s="293"/>
    </row>
    <row r="15204" spans="3:7" x14ac:dyDescent="0.2">
      <c r="C15204" s="293"/>
      <c r="D15204" s="280"/>
      <c r="E15204" s="280"/>
      <c r="F15204" s="280"/>
      <c r="G15204" s="293"/>
    </row>
    <row r="15205" spans="3:7" x14ac:dyDescent="0.2">
      <c r="C15205" s="293"/>
      <c r="D15205" s="280"/>
      <c r="E15205" s="280"/>
      <c r="F15205" s="280"/>
      <c r="G15205" s="293"/>
    </row>
    <row r="15206" spans="3:7" x14ac:dyDescent="0.2">
      <c r="C15206" s="293"/>
      <c r="D15206" s="280"/>
      <c r="E15206" s="280"/>
      <c r="F15206" s="280"/>
      <c r="G15206" s="293"/>
    </row>
    <row r="15207" spans="3:7" x14ac:dyDescent="0.2">
      <c r="C15207" s="293"/>
      <c r="D15207" s="280"/>
      <c r="E15207" s="280"/>
      <c r="F15207" s="280"/>
      <c r="G15207" s="293"/>
    </row>
    <row r="15208" spans="3:7" x14ac:dyDescent="0.2">
      <c r="C15208" s="293"/>
      <c r="D15208" s="280"/>
      <c r="E15208" s="280"/>
      <c r="F15208" s="280"/>
      <c r="G15208" s="293"/>
    </row>
    <row r="15209" spans="3:7" x14ac:dyDescent="0.2">
      <c r="C15209" s="293"/>
      <c r="D15209" s="280"/>
      <c r="E15209" s="280"/>
      <c r="F15209" s="280"/>
      <c r="G15209" s="293"/>
    </row>
    <row r="15210" spans="3:7" x14ac:dyDescent="0.2">
      <c r="C15210" s="293"/>
      <c r="D15210" s="280"/>
      <c r="E15210" s="280"/>
      <c r="F15210" s="280"/>
      <c r="G15210" s="293"/>
    </row>
    <row r="15211" spans="3:7" x14ac:dyDescent="0.2">
      <c r="C15211" s="293"/>
      <c r="D15211" s="280"/>
      <c r="E15211" s="280"/>
      <c r="F15211" s="280"/>
      <c r="G15211" s="293"/>
    </row>
    <row r="15212" spans="3:7" x14ac:dyDescent="0.2">
      <c r="C15212" s="293"/>
      <c r="D15212" s="280"/>
      <c r="E15212" s="280"/>
      <c r="F15212" s="280"/>
      <c r="G15212" s="293"/>
    </row>
    <row r="15213" spans="3:7" x14ac:dyDescent="0.2">
      <c r="C15213" s="293"/>
      <c r="D15213" s="280"/>
      <c r="E15213" s="280"/>
      <c r="F15213" s="280"/>
      <c r="G15213" s="293"/>
    </row>
    <row r="15214" spans="3:7" x14ac:dyDescent="0.2">
      <c r="C15214" s="293"/>
      <c r="D15214" s="280"/>
      <c r="E15214" s="280"/>
      <c r="F15214" s="280"/>
      <c r="G15214" s="293"/>
    </row>
    <row r="15215" spans="3:7" x14ac:dyDescent="0.2">
      <c r="C15215" s="293"/>
      <c r="D15215" s="280"/>
      <c r="E15215" s="280"/>
      <c r="F15215" s="280"/>
      <c r="G15215" s="293"/>
    </row>
    <row r="15216" spans="3:7" x14ac:dyDescent="0.2">
      <c r="C15216" s="293"/>
      <c r="D15216" s="280"/>
      <c r="E15216" s="280"/>
      <c r="F15216" s="280"/>
      <c r="G15216" s="293"/>
    </row>
    <row r="15217" spans="3:7" x14ac:dyDescent="0.2">
      <c r="C15217" s="293"/>
      <c r="D15217" s="280"/>
      <c r="E15217" s="280"/>
      <c r="F15217" s="280"/>
      <c r="G15217" s="293"/>
    </row>
    <row r="15218" spans="3:7" x14ac:dyDescent="0.2">
      <c r="C15218" s="293"/>
      <c r="D15218" s="280"/>
      <c r="E15218" s="280"/>
      <c r="F15218" s="280"/>
      <c r="G15218" s="293"/>
    </row>
    <row r="15219" spans="3:7" x14ac:dyDescent="0.2">
      <c r="C15219" s="293"/>
      <c r="D15219" s="280"/>
      <c r="E15219" s="280"/>
      <c r="F15219" s="280"/>
      <c r="G15219" s="293"/>
    </row>
    <row r="15220" spans="3:7" x14ac:dyDescent="0.2">
      <c r="C15220" s="293"/>
      <c r="D15220" s="280"/>
      <c r="E15220" s="280"/>
      <c r="F15220" s="280"/>
      <c r="G15220" s="293"/>
    </row>
    <row r="15221" spans="3:7" x14ac:dyDescent="0.2">
      <c r="C15221" s="293"/>
      <c r="D15221" s="280"/>
      <c r="E15221" s="280"/>
      <c r="F15221" s="280"/>
      <c r="G15221" s="293"/>
    </row>
    <row r="15222" spans="3:7" x14ac:dyDescent="0.2">
      <c r="C15222" s="293"/>
      <c r="D15222" s="280"/>
      <c r="E15222" s="280"/>
      <c r="F15222" s="280"/>
      <c r="G15222" s="293"/>
    </row>
    <row r="15223" spans="3:7" x14ac:dyDescent="0.2">
      <c r="C15223" s="293"/>
      <c r="D15223" s="280"/>
      <c r="E15223" s="280"/>
      <c r="F15223" s="280"/>
      <c r="G15223" s="293"/>
    </row>
    <row r="15224" spans="3:7" x14ac:dyDescent="0.2">
      <c r="C15224" s="293"/>
      <c r="D15224" s="280"/>
      <c r="E15224" s="280"/>
      <c r="F15224" s="280"/>
      <c r="G15224" s="293"/>
    </row>
    <row r="15225" spans="3:7" x14ac:dyDescent="0.2">
      <c r="C15225" s="293"/>
      <c r="D15225" s="280"/>
      <c r="E15225" s="280"/>
      <c r="F15225" s="280"/>
      <c r="G15225" s="293"/>
    </row>
    <row r="15226" spans="3:7" x14ac:dyDescent="0.2">
      <c r="C15226" s="293"/>
      <c r="D15226" s="280"/>
      <c r="E15226" s="280"/>
      <c r="F15226" s="280"/>
      <c r="G15226" s="293"/>
    </row>
    <row r="15227" spans="3:7" x14ac:dyDescent="0.2">
      <c r="C15227" s="293"/>
      <c r="D15227" s="280"/>
      <c r="E15227" s="280"/>
      <c r="F15227" s="280"/>
      <c r="G15227" s="293"/>
    </row>
    <row r="15228" spans="3:7" x14ac:dyDescent="0.2">
      <c r="C15228" s="293"/>
      <c r="D15228" s="280"/>
      <c r="E15228" s="280"/>
      <c r="F15228" s="280"/>
      <c r="G15228" s="293"/>
    </row>
    <row r="15229" spans="3:7" x14ac:dyDescent="0.2">
      <c r="C15229" s="293"/>
      <c r="D15229" s="280"/>
      <c r="E15229" s="280"/>
      <c r="F15229" s="280"/>
      <c r="G15229" s="293"/>
    </row>
    <row r="15230" spans="3:7" x14ac:dyDescent="0.2">
      <c r="C15230" s="293"/>
      <c r="D15230" s="280"/>
      <c r="E15230" s="280"/>
      <c r="F15230" s="280"/>
      <c r="G15230" s="293"/>
    </row>
    <row r="15231" spans="3:7" x14ac:dyDescent="0.2">
      <c r="C15231" s="293"/>
      <c r="D15231" s="280"/>
      <c r="E15231" s="280"/>
      <c r="F15231" s="280"/>
      <c r="G15231" s="293"/>
    </row>
    <row r="15232" spans="3:7" x14ac:dyDescent="0.2">
      <c r="C15232" s="293"/>
      <c r="D15232" s="280"/>
      <c r="E15232" s="280"/>
      <c r="F15232" s="280"/>
      <c r="G15232" s="293"/>
    </row>
    <row r="15233" spans="3:7" x14ac:dyDescent="0.2">
      <c r="C15233" s="293"/>
      <c r="D15233" s="280"/>
      <c r="E15233" s="280"/>
      <c r="F15233" s="280"/>
      <c r="G15233" s="293"/>
    </row>
    <row r="15234" spans="3:7" x14ac:dyDescent="0.2">
      <c r="C15234" s="293"/>
      <c r="D15234" s="280"/>
      <c r="E15234" s="280"/>
      <c r="F15234" s="280"/>
      <c r="G15234" s="293"/>
    </row>
    <row r="15235" spans="3:7" x14ac:dyDescent="0.2">
      <c r="C15235" s="293"/>
      <c r="D15235" s="280"/>
      <c r="E15235" s="280"/>
      <c r="F15235" s="280"/>
      <c r="G15235" s="293"/>
    </row>
    <row r="15236" spans="3:7" x14ac:dyDescent="0.2">
      <c r="C15236" s="293"/>
      <c r="D15236" s="280"/>
      <c r="E15236" s="280"/>
      <c r="F15236" s="280"/>
      <c r="G15236" s="293"/>
    </row>
    <row r="15237" spans="3:7" x14ac:dyDescent="0.2">
      <c r="C15237" s="293"/>
      <c r="D15237" s="280"/>
      <c r="E15237" s="280"/>
      <c r="F15237" s="280"/>
      <c r="G15237" s="293"/>
    </row>
    <row r="15238" spans="3:7" x14ac:dyDescent="0.2">
      <c r="C15238" s="293"/>
      <c r="D15238" s="280"/>
      <c r="E15238" s="280"/>
      <c r="F15238" s="280"/>
      <c r="G15238" s="293"/>
    </row>
    <row r="15239" spans="3:7" x14ac:dyDescent="0.2">
      <c r="C15239" s="293"/>
      <c r="D15239" s="280"/>
      <c r="E15239" s="280"/>
      <c r="F15239" s="280"/>
      <c r="G15239" s="293"/>
    </row>
    <row r="15240" spans="3:7" x14ac:dyDescent="0.2">
      <c r="C15240" s="293"/>
      <c r="D15240" s="280"/>
      <c r="E15240" s="280"/>
      <c r="F15240" s="280"/>
      <c r="G15240" s="293"/>
    </row>
    <row r="15241" spans="3:7" x14ac:dyDescent="0.2">
      <c r="C15241" s="293"/>
      <c r="D15241" s="280"/>
      <c r="E15241" s="280"/>
      <c r="F15241" s="280"/>
      <c r="G15241" s="293"/>
    </row>
    <row r="15242" spans="3:7" x14ac:dyDescent="0.2">
      <c r="C15242" s="293"/>
      <c r="D15242" s="280"/>
      <c r="E15242" s="280"/>
      <c r="F15242" s="280"/>
      <c r="G15242" s="293"/>
    </row>
    <row r="15243" spans="3:7" x14ac:dyDescent="0.2">
      <c r="C15243" s="293"/>
      <c r="D15243" s="280"/>
      <c r="E15243" s="280"/>
      <c r="F15243" s="280"/>
      <c r="G15243" s="293"/>
    </row>
    <row r="15244" spans="3:7" x14ac:dyDescent="0.2">
      <c r="C15244" s="293"/>
      <c r="D15244" s="280"/>
      <c r="E15244" s="280"/>
      <c r="F15244" s="280"/>
      <c r="G15244" s="293"/>
    </row>
    <row r="15245" spans="3:7" x14ac:dyDescent="0.2">
      <c r="C15245" s="293"/>
      <c r="D15245" s="280"/>
      <c r="E15245" s="280"/>
      <c r="F15245" s="280"/>
      <c r="G15245" s="293"/>
    </row>
    <row r="15246" spans="3:7" x14ac:dyDescent="0.2">
      <c r="C15246" s="293"/>
      <c r="D15246" s="280"/>
      <c r="E15246" s="280"/>
      <c r="F15246" s="280"/>
      <c r="G15246" s="293"/>
    </row>
    <row r="15247" spans="3:7" x14ac:dyDescent="0.2">
      <c r="C15247" s="293"/>
      <c r="D15247" s="280"/>
      <c r="E15247" s="280"/>
      <c r="F15247" s="280"/>
      <c r="G15247" s="293"/>
    </row>
    <row r="15248" spans="3:7" x14ac:dyDescent="0.2">
      <c r="C15248" s="293"/>
      <c r="D15248" s="280"/>
      <c r="E15248" s="280"/>
      <c r="F15248" s="280"/>
      <c r="G15248" s="293"/>
    </row>
    <row r="15249" spans="3:7" x14ac:dyDescent="0.2">
      <c r="C15249" s="293"/>
      <c r="D15249" s="280"/>
      <c r="E15249" s="280"/>
      <c r="F15249" s="280"/>
      <c r="G15249" s="293"/>
    </row>
    <row r="15250" spans="3:7" x14ac:dyDescent="0.2">
      <c r="C15250" s="293"/>
      <c r="D15250" s="280"/>
      <c r="E15250" s="280"/>
      <c r="F15250" s="280"/>
      <c r="G15250" s="293"/>
    </row>
    <row r="15251" spans="3:7" x14ac:dyDescent="0.2">
      <c r="C15251" s="293"/>
      <c r="D15251" s="280"/>
      <c r="E15251" s="280"/>
      <c r="F15251" s="280"/>
      <c r="G15251" s="293"/>
    </row>
    <row r="15252" spans="3:7" x14ac:dyDescent="0.2">
      <c r="C15252" s="293"/>
      <c r="D15252" s="280"/>
      <c r="E15252" s="280"/>
      <c r="F15252" s="280"/>
      <c r="G15252" s="293"/>
    </row>
    <row r="15253" spans="3:7" x14ac:dyDescent="0.2">
      <c r="C15253" s="293"/>
      <c r="D15253" s="280"/>
      <c r="E15253" s="280"/>
      <c r="F15253" s="280"/>
      <c r="G15253" s="293"/>
    </row>
    <row r="15254" spans="3:7" x14ac:dyDescent="0.2">
      <c r="C15254" s="293"/>
      <c r="D15254" s="280"/>
      <c r="E15254" s="280"/>
      <c r="F15254" s="280"/>
      <c r="G15254" s="293"/>
    </row>
    <row r="15255" spans="3:7" x14ac:dyDescent="0.2">
      <c r="C15255" s="293"/>
      <c r="D15255" s="280"/>
      <c r="E15255" s="280"/>
      <c r="F15255" s="280"/>
      <c r="G15255" s="293"/>
    </row>
    <row r="15256" spans="3:7" x14ac:dyDescent="0.2">
      <c r="C15256" s="293"/>
      <c r="D15256" s="280"/>
      <c r="E15256" s="280"/>
      <c r="F15256" s="280"/>
      <c r="G15256" s="293"/>
    </row>
    <row r="15257" spans="3:7" x14ac:dyDescent="0.2">
      <c r="C15257" s="293"/>
      <c r="D15257" s="280"/>
      <c r="E15257" s="280"/>
      <c r="F15257" s="280"/>
      <c r="G15257" s="293"/>
    </row>
    <row r="15258" spans="3:7" x14ac:dyDescent="0.2">
      <c r="C15258" s="293"/>
      <c r="D15258" s="280"/>
      <c r="E15258" s="280"/>
      <c r="F15258" s="280"/>
      <c r="G15258" s="293"/>
    </row>
    <row r="15259" spans="3:7" x14ac:dyDescent="0.2">
      <c r="C15259" s="293"/>
      <c r="D15259" s="280"/>
      <c r="E15259" s="280"/>
      <c r="F15259" s="280"/>
      <c r="G15259" s="293"/>
    </row>
    <row r="15260" spans="3:7" x14ac:dyDescent="0.2">
      <c r="C15260" s="293"/>
      <c r="D15260" s="280"/>
      <c r="E15260" s="280"/>
      <c r="F15260" s="280"/>
      <c r="G15260" s="293"/>
    </row>
    <row r="15261" spans="3:7" x14ac:dyDescent="0.2">
      <c r="C15261" s="293"/>
      <c r="D15261" s="280"/>
      <c r="E15261" s="280"/>
      <c r="F15261" s="280"/>
      <c r="G15261" s="293"/>
    </row>
    <row r="15262" spans="3:7" x14ac:dyDescent="0.2">
      <c r="C15262" s="293"/>
      <c r="D15262" s="280"/>
      <c r="E15262" s="280"/>
      <c r="F15262" s="280"/>
      <c r="G15262" s="293"/>
    </row>
    <row r="15263" spans="3:7" x14ac:dyDescent="0.2">
      <c r="C15263" s="293"/>
      <c r="D15263" s="280"/>
      <c r="E15263" s="280"/>
      <c r="F15263" s="280"/>
      <c r="G15263" s="293"/>
    </row>
    <row r="15264" spans="3:7" x14ac:dyDescent="0.2">
      <c r="C15264" s="293"/>
      <c r="D15264" s="280"/>
      <c r="E15264" s="280"/>
      <c r="F15264" s="280"/>
      <c r="G15264" s="293"/>
    </row>
    <row r="15265" spans="3:7" x14ac:dyDescent="0.2">
      <c r="C15265" s="293"/>
      <c r="D15265" s="280"/>
      <c r="E15265" s="280"/>
      <c r="F15265" s="280"/>
      <c r="G15265" s="293"/>
    </row>
    <row r="15266" spans="3:7" x14ac:dyDescent="0.2">
      <c r="C15266" s="293"/>
      <c r="D15266" s="280"/>
      <c r="E15266" s="280"/>
      <c r="F15266" s="280"/>
      <c r="G15266" s="293"/>
    </row>
    <row r="15267" spans="3:7" x14ac:dyDescent="0.2">
      <c r="C15267" s="293"/>
      <c r="D15267" s="280"/>
      <c r="E15267" s="280"/>
      <c r="F15267" s="280"/>
      <c r="G15267" s="293"/>
    </row>
    <row r="15268" spans="3:7" x14ac:dyDescent="0.2">
      <c r="C15268" s="293"/>
      <c r="D15268" s="280"/>
      <c r="E15268" s="280"/>
      <c r="F15268" s="280"/>
      <c r="G15268" s="293"/>
    </row>
    <row r="15269" spans="3:7" x14ac:dyDescent="0.2">
      <c r="C15269" s="293"/>
      <c r="D15269" s="280"/>
      <c r="E15269" s="280"/>
      <c r="F15269" s="280"/>
      <c r="G15269" s="293"/>
    </row>
    <row r="15270" spans="3:7" x14ac:dyDescent="0.2">
      <c r="C15270" s="293"/>
      <c r="D15270" s="280"/>
      <c r="E15270" s="280"/>
      <c r="F15270" s="280"/>
      <c r="G15270" s="293"/>
    </row>
    <row r="15271" spans="3:7" x14ac:dyDescent="0.2">
      <c r="C15271" s="293"/>
      <c r="D15271" s="280"/>
      <c r="E15271" s="280"/>
      <c r="F15271" s="280"/>
      <c r="G15271" s="293"/>
    </row>
    <row r="15272" spans="3:7" x14ac:dyDescent="0.2">
      <c r="C15272" s="293"/>
      <c r="D15272" s="280"/>
      <c r="E15272" s="280"/>
      <c r="F15272" s="280"/>
      <c r="G15272" s="293"/>
    </row>
    <row r="15273" spans="3:7" x14ac:dyDescent="0.2">
      <c r="C15273" s="293"/>
      <c r="D15273" s="280"/>
      <c r="E15273" s="280"/>
      <c r="F15273" s="280"/>
      <c r="G15273" s="293"/>
    </row>
    <row r="15274" spans="3:7" x14ac:dyDescent="0.2">
      <c r="C15274" s="293"/>
      <c r="D15274" s="280"/>
      <c r="E15274" s="280"/>
      <c r="F15274" s="280"/>
      <c r="G15274" s="293"/>
    </row>
    <row r="15275" spans="3:7" x14ac:dyDescent="0.2">
      <c r="C15275" s="293"/>
      <c r="D15275" s="280"/>
      <c r="E15275" s="280"/>
      <c r="F15275" s="280"/>
      <c r="G15275" s="293"/>
    </row>
    <row r="15276" spans="3:7" x14ac:dyDescent="0.2">
      <c r="C15276" s="293"/>
      <c r="D15276" s="280"/>
      <c r="E15276" s="280"/>
      <c r="F15276" s="280"/>
      <c r="G15276" s="293"/>
    </row>
    <row r="15277" spans="3:7" x14ac:dyDescent="0.2">
      <c r="C15277" s="293"/>
      <c r="D15277" s="280"/>
      <c r="E15277" s="280"/>
      <c r="F15277" s="280"/>
      <c r="G15277" s="293"/>
    </row>
    <row r="15278" spans="3:7" x14ac:dyDescent="0.2">
      <c r="C15278" s="293"/>
      <c r="D15278" s="280"/>
      <c r="E15278" s="280"/>
      <c r="F15278" s="280"/>
      <c r="G15278" s="293"/>
    </row>
    <row r="15279" spans="3:7" x14ac:dyDescent="0.2">
      <c r="C15279" s="293"/>
      <c r="D15279" s="280"/>
      <c r="E15279" s="280"/>
      <c r="F15279" s="280"/>
      <c r="G15279" s="293"/>
    </row>
    <row r="15280" spans="3:7" x14ac:dyDescent="0.2">
      <c r="C15280" s="293"/>
      <c r="D15280" s="280"/>
      <c r="E15280" s="280"/>
      <c r="F15280" s="280"/>
      <c r="G15280" s="293"/>
    </row>
    <row r="15281" spans="3:7" x14ac:dyDescent="0.2">
      <c r="C15281" s="293"/>
      <c r="D15281" s="280"/>
      <c r="E15281" s="280"/>
      <c r="F15281" s="280"/>
      <c r="G15281" s="293"/>
    </row>
    <row r="15282" spans="3:7" x14ac:dyDescent="0.2">
      <c r="C15282" s="293"/>
      <c r="D15282" s="280"/>
      <c r="E15282" s="280"/>
      <c r="F15282" s="280"/>
      <c r="G15282" s="293"/>
    </row>
    <row r="15283" spans="3:7" x14ac:dyDescent="0.2">
      <c r="C15283" s="293"/>
      <c r="D15283" s="280"/>
      <c r="E15283" s="280"/>
      <c r="F15283" s="280"/>
      <c r="G15283" s="293"/>
    </row>
    <row r="15284" spans="3:7" x14ac:dyDescent="0.2">
      <c r="C15284" s="293"/>
      <c r="D15284" s="280"/>
      <c r="E15284" s="280"/>
      <c r="F15284" s="280"/>
      <c r="G15284" s="293"/>
    </row>
    <row r="15285" spans="3:7" x14ac:dyDescent="0.2">
      <c r="C15285" s="293"/>
      <c r="D15285" s="280"/>
      <c r="E15285" s="280"/>
      <c r="F15285" s="280"/>
      <c r="G15285" s="293"/>
    </row>
    <row r="15286" spans="3:7" x14ac:dyDescent="0.2">
      <c r="C15286" s="293"/>
      <c r="D15286" s="280"/>
      <c r="E15286" s="280"/>
      <c r="F15286" s="280"/>
      <c r="G15286" s="293"/>
    </row>
    <row r="15287" spans="3:7" x14ac:dyDescent="0.2">
      <c r="C15287" s="293"/>
      <c r="D15287" s="280"/>
      <c r="E15287" s="280"/>
      <c r="F15287" s="280"/>
      <c r="G15287" s="293"/>
    </row>
    <row r="15288" spans="3:7" x14ac:dyDescent="0.2">
      <c r="C15288" s="293"/>
      <c r="D15288" s="280"/>
      <c r="E15288" s="280"/>
      <c r="F15288" s="280"/>
      <c r="G15288" s="293"/>
    </row>
    <row r="15289" spans="3:7" x14ac:dyDescent="0.2">
      <c r="C15289" s="293"/>
      <c r="D15289" s="280"/>
      <c r="E15289" s="280"/>
      <c r="F15289" s="280"/>
      <c r="G15289" s="293"/>
    </row>
    <row r="15290" spans="3:7" x14ac:dyDescent="0.2">
      <c r="C15290" s="293"/>
      <c r="D15290" s="280"/>
      <c r="E15290" s="280"/>
      <c r="F15290" s="280"/>
      <c r="G15290" s="293"/>
    </row>
    <row r="15291" spans="3:7" x14ac:dyDescent="0.2">
      <c r="C15291" s="293"/>
      <c r="D15291" s="280"/>
      <c r="E15291" s="280"/>
      <c r="F15291" s="280"/>
      <c r="G15291" s="293"/>
    </row>
    <row r="15292" spans="3:7" x14ac:dyDescent="0.2">
      <c r="C15292" s="293"/>
      <c r="D15292" s="280"/>
      <c r="E15292" s="280"/>
      <c r="F15292" s="280"/>
      <c r="G15292" s="293"/>
    </row>
    <row r="15293" spans="3:7" x14ac:dyDescent="0.2">
      <c r="C15293" s="293"/>
      <c r="D15293" s="280"/>
      <c r="E15293" s="280"/>
      <c r="F15293" s="280"/>
      <c r="G15293" s="293"/>
    </row>
    <row r="15294" spans="3:7" x14ac:dyDescent="0.2">
      <c r="C15294" s="293"/>
      <c r="D15294" s="280"/>
      <c r="E15294" s="280"/>
      <c r="F15294" s="280"/>
      <c r="G15294" s="293"/>
    </row>
    <row r="15295" spans="3:7" x14ac:dyDescent="0.2">
      <c r="C15295" s="293"/>
      <c r="D15295" s="280"/>
      <c r="E15295" s="280"/>
      <c r="F15295" s="280"/>
      <c r="G15295" s="293"/>
    </row>
    <row r="15296" spans="3:7" x14ac:dyDescent="0.2">
      <c r="C15296" s="293"/>
      <c r="D15296" s="280"/>
      <c r="E15296" s="280"/>
      <c r="F15296" s="280"/>
      <c r="G15296" s="293"/>
    </row>
    <row r="15297" spans="3:7" x14ac:dyDescent="0.2">
      <c r="C15297" s="293"/>
      <c r="D15297" s="280"/>
      <c r="E15297" s="280"/>
      <c r="F15297" s="280"/>
      <c r="G15297" s="293"/>
    </row>
    <row r="15298" spans="3:7" x14ac:dyDescent="0.2">
      <c r="C15298" s="293"/>
      <c r="D15298" s="280"/>
      <c r="E15298" s="280"/>
      <c r="F15298" s="280"/>
      <c r="G15298" s="293"/>
    </row>
    <row r="15299" spans="3:7" x14ac:dyDescent="0.2">
      <c r="C15299" s="293"/>
      <c r="D15299" s="280"/>
      <c r="E15299" s="280"/>
      <c r="F15299" s="280"/>
      <c r="G15299" s="293"/>
    </row>
    <row r="15300" spans="3:7" x14ac:dyDescent="0.2">
      <c r="C15300" s="293"/>
      <c r="D15300" s="280"/>
      <c r="E15300" s="280"/>
      <c r="F15300" s="280"/>
      <c r="G15300" s="293"/>
    </row>
    <row r="15301" spans="3:7" x14ac:dyDescent="0.2">
      <c r="C15301" s="293"/>
      <c r="D15301" s="280"/>
      <c r="E15301" s="280"/>
      <c r="F15301" s="280"/>
      <c r="G15301" s="293"/>
    </row>
    <row r="15302" spans="3:7" x14ac:dyDescent="0.2">
      <c r="C15302" s="293"/>
      <c r="D15302" s="280"/>
      <c r="E15302" s="280"/>
      <c r="F15302" s="280"/>
      <c r="G15302" s="293"/>
    </row>
    <row r="15303" spans="3:7" x14ac:dyDescent="0.2">
      <c r="C15303" s="293"/>
      <c r="D15303" s="280"/>
      <c r="E15303" s="280"/>
      <c r="F15303" s="280"/>
      <c r="G15303" s="293"/>
    </row>
    <row r="15304" spans="3:7" x14ac:dyDescent="0.2">
      <c r="C15304" s="293"/>
      <c r="D15304" s="280"/>
      <c r="E15304" s="280"/>
      <c r="F15304" s="280"/>
      <c r="G15304" s="293"/>
    </row>
    <row r="15305" spans="3:7" x14ac:dyDescent="0.2">
      <c r="C15305" s="293"/>
      <c r="D15305" s="280"/>
      <c r="E15305" s="280"/>
      <c r="F15305" s="280"/>
      <c r="G15305" s="293"/>
    </row>
    <row r="15306" spans="3:7" x14ac:dyDescent="0.2">
      <c r="C15306" s="293"/>
      <c r="D15306" s="280"/>
      <c r="E15306" s="280"/>
      <c r="F15306" s="280"/>
      <c r="G15306" s="293"/>
    </row>
    <row r="15307" spans="3:7" x14ac:dyDescent="0.2">
      <c r="C15307" s="293"/>
      <c r="D15307" s="280"/>
      <c r="E15307" s="280"/>
      <c r="F15307" s="280"/>
      <c r="G15307" s="293"/>
    </row>
    <row r="15308" spans="3:7" x14ac:dyDescent="0.2">
      <c r="C15308" s="293"/>
      <c r="D15308" s="280"/>
      <c r="E15308" s="280"/>
      <c r="F15308" s="280"/>
      <c r="G15308" s="293"/>
    </row>
    <row r="15309" spans="3:7" x14ac:dyDescent="0.2">
      <c r="C15309" s="293"/>
      <c r="D15309" s="280"/>
      <c r="E15309" s="280"/>
      <c r="F15309" s="280"/>
      <c r="G15309" s="293"/>
    </row>
    <row r="15310" spans="3:7" x14ac:dyDescent="0.2">
      <c r="C15310" s="293"/>
      <c r="D15310" s="280"/>
      <c r="E15310" s="280"/>
      <c r="F15310" s="280"/>
      <c r="G15310" s="293"/>
    </row>
    <row r="15311" spans="3:7" x14ac:dyDescent="0.2">
      <c r="C15311" s="293"/>
      <c r="D15311" s="280"/>
      <c r="E15311" s="280"/>
      <c r="F15311" s="280"/>
      <c r="G15311" s="293"/>
    </row>
    <row r="15312" spans="3:7" x14ac:dyDescent="0.2">
      <c r="C15312" s="293"/>
      <c r="D15312" s="280"/>
      <c r="E15312" s="280"/>
      <c r="F15312" s="280"/>
      <c r="G15312" s="293"/>
    </row>
    <row r="15313" spans="3:7" x14ac:dyDescent="0.2">
      <c r="C15313" s="293"/>
      <c r="D15313" s="280"/>
      <c r="E15313" s="280"/>
      <c r="F15313" s="280"/>
      <c r="G15313" s="293"/>
    </row>
    <row r="15314" spans="3:7" x14ac:dyDescent="0.2">
      <c r="C15314" s="293"/>
      <c r="D15314" s="280"/>
      <c r="E15314" s="280"/>
      <c r="F15314" s="280"/>
      <c r="G15314" s="293"/>
    </row>
    <row r="15315" spans="3:7" x14ac:dyDescent="0.2">
      <c r="C15315" s="293"/>
      <c r="D15315" s="280"/>
      <c r="E15315" s="280"/>
      <c r="F15315" s="280"/>
      <c r="G15315" s="293"/>
    </row>
    <row r="15316" spans="3:7" x14ac:dyDescent="0.2">
      <c r="C15316" s="293"/>
      <c r="D15316" s="280"/>
      <c r="E15316" s="280"/>
      <c r="F15316" s="280"/>
      <c r="G15316" s="293"/>
    </row>
    <row r="15317" spans="3:7" x14ac:dyDescent="0.2">
      <c r="C15317" s="293"/>
      <c r="D15317" s="280"/>
      <c r="E15317" s="280"/>
      <c r="F15317" s="280"/>
      <c r="G15317" s="293"/>
    </row>
    <row r="15318" spans="3:7" x14ac:dyDescent="0.2">
      <c r="C15318" s="293"/>
      <c r="D15318" s="280"/>
      <c r="E15318" s="280"/>
      <c r="F15318" s="280"/>
      <c r="G15318" s="293"/>
    </row>
    <row r="15319" spans="3:7" x14ac:dyDescent="0.2">
      <c r="C15319" s="293"/>
      <c r="D15319" s="280"/>
      <c r="E15319" s="280"/>
      <c r="F15319" s="280"/>
      <c r="G15319" s="293"/>
    </row>
    <row r="15320" spans="3:7" x14ac:dyDescent="0.2">
      <c r="C15320" s="293"/>
      <c r="D15320" s="280"/>
      <c r="E15320" s="280"/>
      <c r="F15320" s="280"/>
      <c r="G15320" s="293"/>
    </row>
    <row r="15321" spans="3:7" x14ac:dyDescent="0.2">
      <c r="C15321" s="293"/>
      <c r="D15321" s="280"/>
      <c r="E15321" s="280"/>
      <c r="F15321" s="280"/>
      <c r="G15321" s="293"/>
    </row>
    <row r="15322" spans="3:7" x14ac:dyDescent="0.2">
      <c r="C15322" s="293"/>
      <c r="D15322" s="280"/>
      <c r="E15322" s="280"/>
      <c r="F15322" s="280"/>
      <c r="G15322" s="293"/>
    </row>
    <row r="15323" spans="3:7" x14ac:dyDescent="0.2">
      <c r="C15323" s="293"/>
      <c r="D15323" s="280"/>
      <c r="E15323" s="280"/>
      <c r="F15323" s="280"/>
      <c r="G15323" s="293"/>
    </row>
    <row r="15324" spans="3:7" x14ac:dyDescent="0.2">
      <c r="C15324" s="293"/>
      <c r="D15324" s="280"/>
      <c r="E15324" s="280"/>
      <c r="F15324" s="280"/>
      <c r="G15324" s="293"/>
    </row>
    <row r="15325" spans="3:7" x14ac:dyDescent="0.2">
      <c r="C15325" s="293"/>
      <c r="D15325" s="280"/>
      <c r="E15325" s="280"/>
      <c r="F15325" s="280"/>
      <c r="G15325" s="293"/>
    </row>
    <row r="15326" spans="3:7" x14ac:dyDescent="0.2">
      <c r="C15326" s="293"/>
      <c r="D15326" s="280"/>
      <c r="E15326" s="280"/>
      <c r="F15326" s="280"/>
      <c r="G15326" s="293"/>
    </row>
    <row r="15327" spans="3:7" x14ac:dyDescent="0.2">
      <c r="C15327" s="293"/>
      <c r="D15327" s="280"/>
      <c r="E15327" s="280"/>
      <c r="F15327" s="280"/>
      <c r="G15327" s="293"/>
    </row>
    <row r="15328" spans="3:7" x14ac:dyDescent="0.2">
      <c r="C15328" s="293"/>
      <c r="D15328" s="280"/>
      <c r="E15328" s="280"/>
      <c r="F15328" s="280"/>
      <c r="G15328" s="293"/>
    </row>
    <row r="15329" spans="3:7" x14ac:dyDescent="0.2">
      <c r="C15329" s="293"/>
      <c r="D15329" s="280"/>
      <c r="E15329" s="280"/>
      <c r="F15329" s="280"/>
      <c r="G15329" s="293"/>
    </row>
    <row r="15330" spans="3:7" x14ac:dyDescent="0.2">
      <c r="C15330" s="293"/>
      <c r="D15330" s="280"/>
      <c r="E15330" s="280"/>
      <c r="F15330" s="280"/>
      <c r="G15330" s="293"/>
    </row>
    <row r="15331" spans="3:7" x14ac:dyDescent="0.2">
      <c r="C15331" s="293"/>
      <c r="D15331" s="280"/>
      <c r="E15331" s="280"/>
      <c r="F15331" s="280"/>
      <c r="G15331" s="293"/>
    </row>
    <row r="15332" spans="3:7" x14ac:dyDescent="0.2">
      <c r="C15332" s="293"/>
      <c r="D15332" s="280"/>
      <c r="E15332" s="280"/>
      <c r="F15332" s="280"/>
      <c r="G15332" s="293"/>
    </row>
    <row r="15333" spans="3:7" x14ac:dyDescent="0.2">
      <c r="C15333" s="293"/>
      <c r="D15333" s="280"/>
      <c r="E15333" s="280"/>
      <c r="F15333" s="280"/>
      <c r="G15333" s="293"/>
    </row>
    <row r="15334" spans="3:7" x14ac:dyDescent="0.2">
      <c r="C15334" s="293"/>
      <c r="D15334" s="280"/>
      <c r="E15334" s="280"/>
      <c r="F15334" s="280"/>
      <c r="G15334" s="293"/>
    </row>
    <row r="15335" spans="3:7" x14ac:dyDescent="0.2">
      <c r="C15335" s="293"/>
      <c r="D15335" s="280"/>
      <c r="E15335" s="280"/>
      <c r="F15335" s="280"/>
      <c r="G15335" s="293"/>
    </row>
    <row r="15336" spans="3:7" x14ac:dyDescent="0.2">
      <c r="C15336" s="293"/>
      <c r="D15336" s="280"/>
      <c r="E15336" s="280"/>
      <c r="F15336" s="280"/>
      <c r="G15336" s="293"/>
    </row>
    <row r="15337" spans="3:7" x14ac:dyDescent="0.2">
      <c r="C15337" s="293"/>
      <c r="D15337" s="280"/>
      <c r="E15337" s="280"/>
      <c r="F15337" s="280"/>
      <c r="G15337" s="293"/>
    </row>
    <row r="15338" spans="3:7" x14ac:dyDescent="0.2">
      <c r="C15338" s="293"/>
      <c r="D15338" s="280"/>
      <c r="E15338" s="280"/>
      <c r="F15338" s="280"/>
      <c r="G15338" s="293"/>
    </row>
    <row r="15339" spans="3:7" x14ac:dyDescent="0.2">
      <c r="C15339" s="293"/>
      <c r="D15339" s="280"/>
      <c r="E15339" s="280"/>
      <c r="F15339" s="280"/>
      <c r="G15339" s="293"/>
    </row>
    <row r="15340" spans="3:7" x14ac:dyDescent="0.2">
      <c r="C15340" s="293"/>
      <c r="D15340" s="280"/>
      <c r="E15340" s="280"/>
      <c r="F15340" s="280"/>
      <c r="G15340" s="293"/>
    </row>
    <row r="15341" spans="3:7" x14ac:dyDescent="0.2">
      <c r="C15341" s="293"/>
      <c r="D15341" s="280"/>
      <c r="E15341" s="280"/>
      <c r="F15341" s="280"/>
      <c r="G15341" s="293"/>
    </row>
    <row r="15342" spans="3:7" x14ac:dyDescent="0.2">
      <c r="C15342" s="293"/>
      <c r="D15342" s="280"/>
      <c r="E15342" s="280"/>
      <c r="F15342" s="280"/>
      <c r="G15342" s="293"/>
    </row>
    <row r="15343" spans="3:7" x14ac:dyDescent="0.2">
      <c r="C15343" s="293"/>
      <c r="D15343" s="280"/>
      <c r="E15343" s="280"/>
      <c r="F15343" s="280"/>
      <c r="G15343" s="293"/>
    </row>
    <row r="15344" spans="3:7" x14ac:dyDescent="0.2">
      <c r="C15344" s="293"/>
      <c r="D15344" s="280"/>
      <c r="E15344" s="280"/>
      <c r="F15344" s="280"/>
      <c r="G15344" s="293"/>
    </row>
    <row r="15345" spans="3:7" x14ac:dyDescent="0.2">
      <c r="C15345" s="293"/>
      <c r="D15345" s="280"/>
      <c r="E15345" s="280"/>
      <c r="F15345" s="280"/>
      <c r="G15345" s="293"/>
    </row>
    <row r="15346" spans="3:7" x14ac:dyDescent="0.2">
      <c r="C15346" s="293"/>
      <c r="D15346" s="280"/>
      <c r="E15346" s="280"/>
      <c r="F15346" s="280"/>
      <c r="G15346" s="293"/>
    </row>
    <row r="15347" spans="3:7" x14ac:dyDescent="0.2">
      <c r="C15347" s="293"/>
      <c r="D15347" s="280"/>
      <c r="E15347" s="280"/>
      <c r="F15347" s="280"/>
      <c r="G15347" s="293"/>
    </row>
    <row r="15348" spans="3:7" x14ac:dyDescent="0.2">
      <c r="C15348" s="293"/>
      <c r="D15348" s="280"/>
      <c r="E15348" s="280"/>
      <c r="F15348" s="280"/>
      <c r="G15348" s="293"/>
    </row>
    <row r="15349" spans="3:7" x14ac:dyDescent="0.2">
      <c r="C15349" s="293"/>
      <c r="D15349" s="280"/>
      <c r="E15349" s="280"/>
      <c r="F15349" s="280"/>
      <c r="G15349" s="293"/>
    </row>
    <row r="15350" spans="3:7" x14ac:dyDescent="0.2">
      <c r="C15350" s="293"/>
      <c r="D15350" s="280"/>
      <c r="E15350" s="280"/>
      <c r="F15350" s="280"/>
      <c r="G15350" s="293"/>
    </row>
    <row r="15351" spans="3:7" x14ac:dyDescent="0.2">
      <c r="C15351" s="293"/>
      <c r="D15351" s="280"/>
      <c r="E15351" s="280"/>
      <c r="F15351" s="280"/>
      <c r="G15351" s="293"/>
    </row>
    <row r="15352" spans="3:7" x14ac:dyDescent="0.2">
      <c r="C15352" s="293"/>
      <c r="D15352" s="280"/>
      <c r="E15352" s="280"/>
      <c r="F15352" s="280"/>
      <c r="G15352" s="293"/>
    </row>
    <row r="15353" spans="3:7" x14ac:dyDescent="0.2">
      <c r="C15353" s="293"/>
      <c r="D15353" s="280"/>
      <c r="E15353" s="280"/>
      <c r="F15353" s="280"/>
      <c r="G15353" s="293"/>
    </row>
    <row r="15354" spans="3:7" x14ac:dyDescent="0.2">
      <c r="C15354" s="293"/>
      <c r="D15354" s="280"/>
      <c r="E15354" s="280"/>
      <c r="F15354" s="280"/>
      <c r="G15354" s="293"/>
    </row>
    <row r="15355" spans="3:7" x14ac:dyDescent="0.2">
      <c r="C15355" s="293"/>
      <c r="D15355" s="280"/>
      <c r="E15355" s="280"/>
      <c r="F15355" s="280"/>
      <c r="G15355" s="293"/>
    </row>
    <row r="15356" spans="3:7" x14ac:dyDescent="0.2">
      <c r="C15356" s="293"/>
      <c r="D15356" s="280"/>
      <c r="E15356" s="280"/>
      <c r="F15356" s="280"/>
      <c r="G15356" s="293"/>
    </row>
    <row r="15357" spans="3:7" x14ac:dyDescent="0.2">
      <c r="C15357" s="293"/>
      <c r="D15357" s="280"/>
      <c r="E15357" s="280"/>
      <c r="F15357" s="280"/>
      <c r="G15357" s="293"/>
    </row>
    <row r="15358" spans="3:7" x14ac:dyDescent="0.2">
      <c r="C15358" s="293"/>
      <c r="D15358" s="280"/>
      <c r="E15358" s="280"/>
      <c r="F15358" s="280"/>
      <c r="G15358" s="293"/>
    </row>
    <row r="15359" spans="3:7" x14ac:dyDescent="0.2">
      <c r="C15359" s="293"/>
      <c r="D15359" s="280"/>
      <c r="E15359" s="280"/>
      <c r="F15359" s="280"/>
      <c r="G15359" s="293"/>
    </row>
    <row r="15360" spans="3:7" x14ac:dyDescent="0.2">
      <c r="C15360" s="293"/>
      <c r="D15360" s="280"/>
      <c r="E15360" s="280"/>
      <c r="F15360" s="280"/>
      <c r="G15360" s="293"/>
    </row>
    <row r="15361" spans="3:7" x14ac:dyDescent="0.2">
      <c r="C15361" s="293"/>
      <c r="D15361" s="280"/>
      <c r="E15361" s="280"/>
      <c r="F15361" s="280"/>
      <c r="G15361" s="293"/>
    </row>
    <row r="15362" spans="3:7" x14ac:dyDescent="0.2">
      <c r="C15362" s="293"/>
      <c r="D15362" s="280"/>
      <c r="E15362" s="280"/>
      <c r="F15362" s="280"/>
      <c r="G15362" s="293"/>
    </row>
    <row r="15363" spans="3:7" x14ac:dyDescent="0.2">
      <c r="C15363" s="293"/>
      <c r="D15363" s="280"/>
      <c r="E15363" s="280"/>
      <c r="F15363" s="280"/>
      <c r="G15363" s="293"/>
    </row>
    <row r="15364" spans="3:7" x14ac:dyDescent="0.2">
      <c r="C15364" s="293"/>
      <c r="D15364" s="280"/>
      <c r="E15364" s="280"/>
      <c r="F15364" s="280"/>
      <c r="G15364" s="293"/>
    </row>
    <row r="15365" spans="3:7" x14ac:dyDescent="0.2">
      <c r="C15365" s="293"/>
      <c r="D15365" s="280"/>
      <c r="E15365" s="280"/>
      <c r="F15365" s="280"/>
      <c r="G15365" s="293"/>
    </row>
    <row r="15366" spans="3:7" x14ac:dyDescent="0.2">
      <c r="C15366" s="293"/>
      <c r="D15366" s="280"/>
      <c r="E15366" s="280"/>
      <c r="F15366" s="280"/>
      <c r="G15366" s="293"/>
    </row>
    <row r="15367" spans="3:7" x14ac:dyDescent="0.2">
      <c r="C15367" s="293"/>
      <c r="D15367" s="280"/>
      <c r="E15367" s="280"/>
      <c r="F15367" s="280"/>
      <c r="G15367" s="293"/>
    </row>
    <row r="15368" spans="3:7" x14ac:dyDescent="0.2">
      <c r="C15368" s="293"/>
      <c r="D15368" s="280"/>
      <c r="E15368" s="280"/>
      <c r="F15368" s="280"/>
      <c r="G15368" s="293"/>
    </row>
    <row r="15369" spans="3:7" x14ac:dyDescent="0.2">
      <c r="C15369" s="293"/>
      <c r="D15369" s="280"/>
      <c r="E15369" s="280"/>
      <c r="F15369" s="280"/>
      <c r="G15369" s="293"/>
    </row>
    <row r="15370" spans="3:7" x14ac:dyDescent="0.2">
      <c r="C15370" s="293"/>
      <c r="D15370" s="280"/>
      <c r="E15370" s="280"/>
      <c r="F15370" s="280"/>
      <c r="G15370" s="293"/>
    </row>
    <row r="15371" spans="3:7" x14ac:dyDescent="0.2">
      <c r="C15371" s="293"/>
      <c r="D15371" s="280"/>
      <c r="E15371" s="280"/>
      <c r="F15371" s="280"/>
      <c r="G15371" s="293"/>
    </row>
    <row r="15372" spans="3:7" x14ac:dyDescent="0.2">
      <c r="C15372" s="293"/>
      <c r="D15372" s="280"/>
      <c r="E15372" s="280"/>
      <c r="F15372" s="280"/>
      <c r="G15372" s="293"/>
    </row>
    <row r="15373" spans="3:7" x14ac:dyDescent="0.2">
      <c r="C15373" s="293"/>
      <c r="D15373" s="280"/>
      <c r="E15373" s="280"/>
      <c r="F15373" s="280"/>
      <c r="G15373" s="293"/>
    </row>
    <row r="15374" spans="3:7" x14ac:dyDescent="0.2">
      <c r="C15374" s="293"/>
      <c r="D15374" s="280"/>
      <c r="E15374" s="280"/>
      <c r="F15374" s="280"/>
      <c r="G15374" s="293"/>
    </row>
    <row r="15375" spans="3:7" x14ac:dyDescent="0.2">
      <c r="C15375" s="293"/>
      <c r="D15375" s="280"/>
      <c r="E15375" s="280"/>
      <c r="F15375" s="280"/>
      <c r="G15375" s="293"/>
    </row>
    <row r="15376" spans="3:7" x14ac:dyDescent="0.2">
      <c r="C15376" s="293"/>
      <c r="D15376" s="280"/>
      <c r="E15376" s="280"/>
      <c r="F15376" s="280"/>
      <c r="G15376" s="293"/>
    </row>
    <row r="15377" spans="3:7" x14ac:dyDescent="0.2">
      <c r="C15377" s="293"/>
      <c r="D15377" s="280"/>
      <c r="E15377" s="280"/>
      <c r="F15377" s="280"/>
      <c r="G15377" s="293"/>
    </row>
    <row r="15378" spans="3:7" x14ac:dyDescent="0.2">
      <c r="C15378" s="293"/>
      <c r="D15378" s="280"/>
      <c r="E15378" s="280"/>
      <c r="F15378" s="280"/>
      <c r="G15378" s="293"/>
    </row>
    <row r="15379" spans="3:7" x14ac:dyDescent="0.2">
      <c r="C15379" s="293"/>
      <c r="D15379" s="280"/>
      <c r="E15379" s="280"/>
      <c r="F15379" s="280"/>
      <c r="G15379" s="293"/>
    </row>
    <row r="15380" spans="3:7" x14ac:dyDescent="0.2">
      <c r="C15380" s="293"/>
      <c r="D15380" s="280"/>
      <c r="E15380" s="280"/>
      <c r="F15380" s="280"/>
      <c r="G15380" s="293"/>
    </row>
    <row r="15381" spans="3:7" x14ac:dyDescent="0.2">
      <c r="C15381" s="293"/>
      <c r="D15381" s="280"/>
      <c r="E15381" s="280"/>
      <c r="F15381" s="280"/>
      <c r="G15381" s="293"/>
    </row>
    <row r="15382" spans="3:7" x14ac:dyDescent="0.2">
      <c r="C15382" s="293"/>
      <c r="D15382" s="280"/>
      <c r="E15382" s="280"/>
      <c r="F15382" s="280"/>
      <c r="G15382" s="293"/>
    </row>
    <row r="15383" spans="3:7" x14ac:dyDescent="0.2">
      <c r="C15383" s="293"/>
      <c r="D15383" s="280"/>
      <c r="E15383" s="280"/>
      <c r="F15383" s="280"/>
      <c r="G15383" s="293"/>
    </row>
    <row r="15384" spans="3:7" x14ac:dyDescent="0.2">
      <c r="C15384" s="293"/>
      <c r="D15384" s="280"/>
      <c r="E15384" s="280"/>
      <c r="F15384" s="280"/>
      <c r="G15384" s="293"/>
    </row>
    <row r="15385" spans="3:7" x14ac:dyDescent="0.2">
      <c r="C15385" s="293"/>
      <c r="D15385" s="280"/>
      <c r="E15385" s="280"/>
      <c r="F15385" s="280"/>
      <c r="G15385" s="293"/>
    </row>
    <row r="15386" spans="3:7" x14ac:dyDescent="0.2">
      <c r="C15386" s="293"/>
      <c r="D15386" s="280"/>
      <c r="E15386" s="280"/>
      <c r="F15386" s="280"/>
      <c r="G15386" s="293"/>
    </row>
    <row r="15387" spans="3:7" x14ac:dyDescent="0.2">
      <c r="C15387" s="293"/>
      <c r="D15387" s="280"/>
      <c r="E15387" s="280"/>
      <c r="F15387" s="280"/>
      <c r="G15387" s="293"/>
    </row>
    <row r="15388" spans="3:7" x14ac:dyDescent="0.2">
      <c r="C15388" s="293"/>
      <c r="D15388" s="280"/>
      <c r="E15388" s="280"/>
      <c r="F15388" s="280"/>
      <c r="G15388" s="293"/>
    </row>
    <row r="15389" spans="3:7" x14ac:dyDescent="0.2">
      <c r="C15389" s="293"/>
      <c r="D15389" s="280"/>
      <c r="E15389" s="280"/>
      <c r="F15389" s="280"/>
      <c r="G15389" s="293"/>
    </row>
    <row r="15390" spans="3:7" x14ac:dyDescent="0.2">
      <c r="C15390" s="293"/>
      <c r="D15390" s="280"/>
      <c r="E15390" s="280"/>
      <c r="F15390" s="280"/>
      <c r="G15390" s="293"/>
    </row>
    <row r="15391" spans="3:7" x14ac:dyDescent="0.2">
      <c r="C15391" s="293"/>
      <c r="D15391" s="280"/>
      <c r="E15391" s="280"/>
      <c r="F15391" s="280"/>
      <c r="G15391" s="293"/>
    </row>
    <row r="15392" spans="3:7" x14ac:dyDescent="0.2">
      <c r="C15392" s="293"/>
      <c r="D15392" s="280"/>
      <c r="E15392" s="280"/>
      <c r="F15392" s="280"/>
      <c r="G15392" s="293"/>
    </row>
    <row r="15393" spans="3:7" x14ac:dyDescent="0.2">
      <c r="C15393" s="293"/>
      <c r="D15393" s="280"/>
      <c r="E15393" s="280"/>
      <c r="F15393" s="280"/>
      <c r="G15393" s="293"/>
    </row>
    <row r="15394" spans="3:7" x14ac:dyDescent="0.2">
      <c r="C15394" s="293"/>
      <c r="D15394" s="280"/>
      <c r="E15394" s="280"/>
      <c r="F15394" s="280"/>
      <c r="G15394" s="293"/>
    </row>
    <row r="15395" spans="3:7" x14ac:dyDescent="0.2">
      <c r="C15395" s="293"/>
      <c r="D15395" s="280"/>
      <c r="E15395" s="280"/>
      <c r="F15395" s="280"/>
      <c r="G15395" s="293"/>
    </row>
    <row r="15396" spans="3:7" x14ac:dyDescent="0.2">
      <c r="C15396" s="293"/>
      <c r="D15396" s="280"/>
      <c r="E15396" s="280"/>
      <c r="F15396" s="280"/>
      <c r="G15396" s="293"/>
    </row>
    <row r="15397" spans="3:7" x14ac:dyDescent="0.2">
      <c r="C15397" s="293"/>
      <c r="D15397" s="280"/>
      <c r="E15397" s="280"/>
      <c r="F15397" s="280"/>
      <c r="G15397" s="293"/>
    </row>
    <row r="15398" spans="3:7" x14ac:dyDescent="0.2">
      <c r="C15398" s="293"/>
      <c r="D15398" s="280"/>
      <c r="E15398" s="280"/>
      <c r="F15398" s="280"/>
      <c r="G15398" s="293"/>
    </row>
    <row r="15399" spans="3:7" x14ac:dyDescent="0.2">
      <c r="C15399" s="293"/>
      <c r="D15399" s="280"/>
      <c r="E15399" s="280"/>
      <c r="F15399" s="280"/>
      <c r="G15399" s="293"/>
    </row>
    <row r="15400" spans="3:7" x14ac:dyDescent="0.2">
      <c r="C15400" s="293"/>
      <c r="D15400" s="280"/>
      <c r="E15400" s="280"/>
      <c r="F15400" s="280"/>
      <c r="G15400" s="293"/>
    </row>
    <row r="15401" spans="3:7" x14ac:dyDescent="0.2">
      <c r="C15401" s="293"/>
      <c r="D15401" s="280"/>
      <c r="E15401" s="280"/>
      <c r="F15401" s="280"/>
      <c r="G15401" s="293"/>
    </row>
    <row r="15402" spans="3:7" x14ac:dyDescent="0.2">
      <c r="C15402" s="293"/>
      <c r="D15402" s="280"/>
      <c r="E15402" s="280"/>
      <c r="F15402" s="280"/>
      <c r="G15402" s="293"/>
    </row>
    <row r="15403" spans="3:7" x14ac:dyDescent="0.2">
      <c r="C15403" s="293"/>
      <c r="D15403" s="280"/>
      <c r="E15403" s="280"/>
      <c r="F15403" s="280"/>
      <c r="G15403" s="293"/>
    </row>
    <row r="15404" spans="3:7" x14ac:dyDescent="0.2">
      <c r="C15404" s="293"/>
      <c r="D15404" s="280"/>
      <c r="E15404" s="280"/>
      <c r="F15404" s="280"/>
      <c r="G15404" s="293"/>
    </row>
    <row r="15405" spans="3:7" x14ac:dyDescent="0.2">
      <c r="C15405" s="293"/>
      <c r="D15405" s="280"/>
      <c r="E15405" s="280"/>
      <c r="F15405" s="280"/>
      <c r="G15405" s="293"/>
    </row>
    <row r="15406" spans="3:7" x14ac:dyDescent="0.2">
      <c r="C15406" s="293"/>
      <c r="D15406" s="280"/>
      <c r="E15406" s="280"/>
      <c r="F15406" s="280"/>
      <c r="G15406" s="293"/>
    </row>
    <row r="15407" spans="3:7" x14ac:dyDescent="0.2">
      <c r="C15407" s="293"/>
      <c r="D15407" s="280"/>
      <c r="E15407" s="280"/>
      <c r="F15407" s="280"/>
      <c r="G15407" s="293"/>
    </row>
    <row r="15408" spans="3:7" x14ac:dyDescent="0.2">
      <c r="C15408" s="293"/>
      <c r="D15408" s="280"/>
      <c r="E15408" s="280"/>
      <c r="F15408" s="280"/>
      <c r="G15408" s="293"/>
    </row>
    <row r="15409" spans="3:7" x14ac:dyDescent="0.2">
      <c r="C15409" s="293"/>
      <c r="D15409" s="280"/>
      <c r="E15409" s="280"/>
      <c r="F15409" s="280"/>
      <c r="G15409" s="293"/>
    </row>
    <row r="15410" spans="3:7" x14ac:dyDescent="0.2">
      <c r="C15410" s="293"/>
      <c r="D15410" s="280"/>
      <c r="E15410" s="280"/>
      <c r="F15410" s="280"/>
      <c r="G15410" s="293"/>
    </row>
    <row r="15411" spans="3:7" x14ac:dyDescent="0.2">
      <c r="C15411" s="293"/>
      <c r="D15411" s="280"/>
      <c r="E15411" s="280"/>
      <c r="F15411" s="280"/>
      <c r="G15411" s="293"/>
    </row>
    <row r="15412" spans="3:7" x14ac:dyDescent="0.2">
      <c r="C15412" s="293"/>
      <c r="D15412" s="280"/>
      <c r="E15412" s="280"/>
      <c r="F15412" s="280"/>
      <c r="G15412" s="293"/>
    </row>
    <row r="15413" spans="3:7" x14ac:dyDescent="0.2">
      <c r="C15413" s="293"/>
      <c r="D15413" s="280"/>
      <c r="E15413" s="280"/>
      <c r="F15413" s="280"/>
      <c r="G15413" s="293"/>
    </row>
    <row r="15414" spans="3:7" x14ac:dyDescent="0.2">
      <c r="C15414" s="293"/>
      <c r="D15414" s="280"/>
      <c r="E15414" s="280"/>
      <c r="F15414" s="280"/>
      <c r="G15414" s="293"/>
    </row>
    <row r="15415" spans="3:7" x14ac:dyDescent="0.2">
      <c r="C15415" s="293"/>
      <c r="D15415" s="280"/>
      <c r="E15415" s="280"/>
      <c r="F15415" s="280"/>
      <c r="G15415" s="293"/>
    </row>
    <row r="15416" spans="3:7" x14ac:dyDescent="0.2">
      <c r="C15416" s="293"/>
      <c r="D15416" s="280"/>
      <c r="E15416" s="280"/>
      <c r="F15416" s="280"/>
      <c r="G15416" s="293"/>
    </row>
    <row r="15417" spans="3:7" x14ac:dyDescent="0.2">
      <c r="C15417" s="293"/>
      <c r="D15417" s="280"/>
      <c r="E15417" s="280"/>
      <c r="F15417" s="280"/>
      <c r="G15417" s="293"/>
    </row>
    <row r="15418" spans="3:7" x14ac:dyDescent="0.2">
      <c r="C15418" s="293"/>
      <c r="D15418" s="280"/>
      <c r="E15418" s="280"/>
      <c r="F15418" s="280"/>
      <c r="G15418" s="293"/>
    </row>
    <row r="15419" spans="3:7" x14ac:dyDescent="0.2">
      <c r="C15419" s="293"/>
      <c r="D15419" s="280"/>
      <c r="E15419" s="280"/>
      <c r="F15419" s="280"/>
      <c r="G15419" s="293"/>
    </row>
    <row r="15420" spans="3:7" x14ac:dyDescent="0.2">
      <c r="C15420" s="293"/>
      <c r="D15420" s="280"/>
      <c r="E15420" s="280"/>
      <c r="F15420" s="280"/>
      <c r="G15420" s="293"/>
    </row>
    <row r="15421" spans="3:7" x14ac:dyDescent="0.2">
      <c r="C15421" s="293"/>
      <c r="D15421" s="280"/>
      <c r="E15421" s="280"/>
      <c r="F15421" s="280"/>
      <c r="G15421" s="293"/>
    </row>
    <row r="15422" spans="3:7" x14ac:dyDescent="0.2">
      <c r="C15422" s="293"/>
      <c r="D15422" s="280"/>
      <c r="E15422" s="280"/>
      <c r="F15422" s="280"/>
      <c r="G15422" s="293"/>
    </row>
    <row r="15423" spans="3:7" x14ac:dyDescent="0.2">
      <c r="C15423" s="293"/>
      <c r="D15423" s="280"/>
      <c r="E15423" s="280"/>
      <c r="F15423" s="280"/>
      <c r="G15423" s="293"/>
    </row>
    <row r="15424" spans="3:7" x14ac:dyDescent="0.2">
      <c r="C15424" s="293"/>
      <c r="D15424" s="280"/>
      <c r="E15424" s="280"/>
      <c r="F15424" s="280"/>
      <c r="G15424" s="293"/>
    </row>
    <row r="15425" spans="3:7" x14ac:dyDescent="0.2">
      <c r="C15425" s="293"/>
      <c r="D15425" s="280"/>
      <c r="E15425" s="280"/>
      <c r="F15425" s="280"/>
      <c r="G15425" s="293"/>
    </row>
    <row r="15426" spans="3:7" x14ac:dyDescent="0.2">
      <c r="C15426" s="293"/>
      <c r="D15426" s="280"/>
      <c r="E15426" s="280"/>
      <c r="F15426" s="280"/>
      <c r="G15426" s="293"/>
    </row>
    <row r="15427" spans="3:7" x14ac:dyDescent="0.2">
      <c r="C15427" s="293"/>
      <c r="D15427" s="280"/>
      <c r="E15427" s="280"/>
      <c r="F15427" s="280"/>
      <c r="G15427" s="293"/>
    </row>
    <row r="15428" spans="3:7" x14ac:dyDescent="0.2">
      <c r="C15428" s="293"/>
      <c r="D15428" s="280"/>
      <c r="E15428" s="280"/>
      <c r="F15428" s="280"/>
      <c r="G15428" s="293"/>
    </row>
    <row r="15429" spans="3:7" x14ac:dyDescent="0.2">
      <c r="C15429" s="293"/>
      <c r="D15429" s="280"/>
      <c r="E15429" s="280"/>
      <c r="F15429" s="280"/>
      <c r="G15429" s="293"/>
    </row>
    <row r="15430" spans="3:7" x14ac:dyDescent="0.2">
      <c r="C15430" s="293"/>
      <c r="D15430" s="280"/>
      <c r="E15430" s="280"/>
      <c r="F15430" s="280"/>
      <c r="G15430" s="293"/>
    </row>
    <row r="15431" spans="3:7" x14ac:dyDescent="0.2">
      <c r="C15431" s="293"/>
      <c r="D15431" s="280"/>
      <c r="E15431" s="280"/>
      <c r="F15431" s="280"/>
      <c r="G15431" s="293"/>
    </row>
    <row r="15432" spans="3:7" x14ac:dyDescent="0.2">
      <c r="C15432" s="293"/>
      <c r="D15432" s="280"/>
      <c r="E15432" s="280"/>
      <c r="F15432" s="280"/>
      <c r="G15432" s="293"/>
    </row>
    <row r="15433" spans="3:7" x14ac:dyDescent="0.2">
      <c r="C15433" s="293"/>
      <c r="D15433" s="280"/>
      <c r="E15433" s="280"/>
      <c r="F15433" s="280"/>
      <c r="G15433" s="293"/>
    </row>
    <row r="15434" spans="3:7" x14ac:dyDescent="0.2">
      <c r="C15434" s="293"/>
      <c r="D15434" s="280"/>
      <c r="E15434" s="280"/>
      <c r="F15434" s="280"/>
      <c r="G15434" s="293"/>
    </row>
    <row r="15435" spans="3:7" x14ac:dyDescent="0.2">
      <c r="C15435" s="293"/>
      <c r="D15435" s="280"/>
      <c r="E15435" s="280"/>
      <c r="F15435" s="280"/>
      <c r="G15435" s="293"/>
    </row>
    <row r="15436" spans="3:7" x14ac:dyDescent="0.2">
      <c r="C15436" s="293"/>
      <c r="D15436" s="280"/>
      <c r="E15436" s="280"/>
      <c r="F15436" s="280"/>
      <c r="G15436" s="293"/>
    </row>
    <row r="15437" spans="3:7" x14ac:dyDescent="0.2">
      <c r="C15437" s="293"/>
      <c r="D15437" s="280"/>
      <c r="E15437" s="280"/>
      <c r="F15437" s="280"/>
      <c r="G15437" s="293"/>
    </row>
    <row r="15438" spans="3:7" x14ac:dyDescent="0.2">
      <c r="C15438" s="293"/>
      <c r="D15438" s="280"/>
      <c r="E15438" s="280"/>
      <c r="F15438" s="280"/>
      <c r="G15438" s="293"/>
    </row>
    <row r="15439" spans="3:7" x14ac:dyDescent="0.2">
      <c r="C15439" s="293"/>
      <c r="D15439" s="280"/>
      <c r="E15439" s="280"/>
      <c r="F15439" s="280"/>
      <c r="G15439" s="293"/>
    </row>
    <row r="15440" spans="3:7" x14ac:dyDescent="0.2">
      <c r="C15440" s="293"/>
      <c r="D15440" s="280"/>
      <c r="E15440" s="280"/>
      <c r="F15440" s="280"/>
      <c r="G15440" s="293"/>
    </row>
    <row r="15441" spans="3:7" x14ac:dyDescent="0.2">
      <c r="C15441" s="293"/>
      <c r="D15441" s="280"/>
      <c r="E15441" s="280"/>
      <c r="F15441" s="280"/>
      <c r="G15441" s="293"/>
    </row>
    <row r="15442" spans="3:7" x14ac:dyDescent="0.2">
      <c r="C15442" s="293"/>
      <c r="D15442" s="280"/>
      <c r="E15442" s="280"/>
      <c r="F15442" s="280"/>
      <c r="G15442" s="293"/>
    </row>
    <row r="15443" spans="3:7" x14ac:dyDescent="0.2">
      <c r="C15443" s="293"/>
      <c r="D15443" s="280"/>
      <c r="E15443" s="280"/>
      <c r="F15443" s="280"/>
      <c r="G15443" s="293"/>
    </row>
    <row r="15444" spans="3:7" x14ac:dyDescent="0.2">
      <c r="C15444" s="293"/>
      <c r="D15444" s="280"/>
      <c r="E15444" s="280"/>
      <c r="F15444" s="280"/>
      <c r="G15444" s="293"/>
    </row>
    <row r="15445" spans="3:7" x14ac:dyDescent="0.2">
      <c r="C15445" s="293"/>
      <c r="D15445" s="280"/>
      <c r="E15445" s="280"/>
      <c r="F15445" s="280"/>
      <c r="G15445" s="293"/>
    </row>
    <row r="15446" spans="3:7" x14ac:dyDescent="0.2">
      <c r="C15446" s="293"/>
      <c r="D15446" s="280"/>
      <c r="E15446" s="280"/>
      <c r="F15446" s="280"/>
      <c r="G15446" s="293"/>
    </row>
    <row r="15447" spans="3:7" x14ac:dyDescent="0.2">
      <c r="C15447" s="293"/>
      <c r="D15447" s="280"/>
      <c r="E15447" s="280"/>
      <c r="F15447" s="280"/>
      <c r="G15447" s="293"/>
    </row>
    <row r="15448" spans="3:7" x14ac:dyDescent="0.2">
      <c r="C15448" s="293"/>
      <c r="D15448" s="280"/>
      <c r="E15448" s="280"/>
      <c r="F15448" s="280"/>
      <c r="G15448" s="293"/>
    </row>
    <row r="15449" spans="3:7" x14ac:dyDescent="0.2">
      <c r="C15449" s="293"/>
      <c r="D15449" s="280"/>
      <c r="E15449" s="280"/>
      <c r="F15449" s="280"/>
      <c r="G15449" s="293"/>
    </row>
    <row r="15450" spans="3:7" x14ac:dyDescent="0.2">
      <c r="C15450" s="293"/>
      <c r="D15450" s="280"/>
      <c r="E15450" s="280"/>
      <c r="F15450" s="280"/>
      <c r="G15450" s="293"/>
    </row>
    <row r="15451" spans="3:7" x14ac:dyDescent="0.2">
      <c r="C15451" s="293"/>
      <c r="D15451" s="280"/>
      <c r="E15451" s="280"/>
      <c r="F15451" s="280"/>
      <c r="G15451" s="293"/>
    </row>
    <row r="15452" spans="3:7" x14ac:dyDescent="0.2">
      <c r="C15452" s="293"/>
      <c r="D15452" s="280"/>
      <c r="E15452" s="280"/>
      <c r="F15452" s="280"/>
      <c r="G15452" s="293"/>
    </row>
    <row r="15453" spans="3:7" x14ac:dyDescent="0.2">
      <c r="C15453" s="293"/>
      <c r="D15453" s="280"/>
      <c r="E15453" s="280"/>
      <c r="F15453" s="280"/>
      <c r="G15453" s="293"/>
    </row>
    <row r="15454" spans="3:7" x14ac:dyDescent="0.2">
      <c r="C15454" s="293"/>
      <c r="D15454" s="280"/>
      <c r="E15454" s="280"/>
      <c r="F15454" s="280"/>
      <c r="G15454" s="293"/>
    </row>
    <row r="15455" spans="3:7" x14ac:dyDescent="0.2">
      <c r="C15455" s="293"/>
      <c r="D15455" s="280"/>
      <c r="E15455" s="280"/>
      <c r="F15455" s="280"/>
      <c r="G15455" s="293"/>
    </row>
    <row r="15456" spans="3:7" x14ac:dyDescent="0.2">
      <c r="C15456" s="293"/>
      <c r="D15456" s="280"/>
      <c r="E15456" s="280"/>
      <c r="F15456" s="280"/>
      <c r="G15456" s="293"/>
    </row>
    <row r="15457" spans="3:7" x14ac:dyDescent="0.2">
      <c r="C15457" s="293"/>
      <c r="D15457" s="280"/>
      <c r="E15457" s="280"/>
      <c r="F15457" s="280"/>
      <c r="G15457" s="293"/>
    </row>
    <row r="15458" spans="3:7" x14ac:dyDescent="0.2">
      <c r="C15458" s="293"/>
      <c r="D15458" s="280"/>
      <c r="E15458" s="280"/>
      <c r="F15458" s="280"/>
      <c r="G15458" s="293"/>
    </row>
    <row r="15459" spans="3:7" x14ac:dyDescent="0.2">
      <c r="C15459" s="293"/>
      <c r="D15459" s="280"/>
      <c r="E15459" s="280"/>
      <c r="F15459" s="280"/>
      <c r="G15459" s="293"/>
    </row>
    <row r="15460" spans="3:7" x14ac:dyDescent="0.2">
      <c r="C15460" s="293"/>
      <c r="D15460" s="280"/>
      <c r="E15460" s="280"/>
      <c r="F15460" s="280"/>
      <c r="G15460" s="293"/>
    </row>
    <row r="15461" spans="3:7" x14ac:dyDescent="0.2">
      <c r="C15461" s="293"/>
      <c r="D15461" s="280"/>
      <c r="E15461" s="280"/>
      <c r="F15461" s="280"/>
      <c r="G15461" s="293"/>
    </row>
    <row r="15462" spans="3:7" x14ac:dyDescent="0.2">
      <c r="C15462" s="293"/>
      <c r="D15462" s="280"/>
      <c r="E15462" s="280"/>
      <c r="F15462" s="280"/>
      <c r="G15462" s="293"/>
    </row>
    <row r="15463" spans="3:7" x14ac:dyDescent="0.2">
      <c r="C15463" s="293"/>
      <c r="D15463" s="280"/>
      <c r="E15463" s="280"/>
      <c r="F15463" s="280"/>
      <c r="G15463" s="293"/>
    </row>
    <row r="15464" spans="3:7" x14ac:dyDescent="0.2">
      <c r="C15464" s="293"/>
      <c r="D15464" s="280"/>
      <c r="E15464" s="280"/>
      <c r="F15464" s="280"/>
      <c r="G15464" s="293"/>
    </row>
    <row r="15465" spans="3:7" x14ac:dyDescent="0.2">
      <c r="C15465" s="293"/>
      <c r="D15465" s="280"/>
      <c r="E15465" s="280"/>
      <c r="F15465" s="280"/>
      <c r="G15465" s="293"/>
    </row>
    <row r="15466" spans="3:7" x14ac:dyDescent="0.2">
      <c r="C15466" s="293"/>
      <c r="D15466" s="280"/>
      <c r="E15466" s="280"/>
      <c r="F15466" s="280"/>
      <c r="G15466" s="293"/>
    </row>
    <row r="15467" spans="3:7" x14ac:dyDescent="0.2">
      <c r="C15467" s="293"/>
      <c r="D15467" s="280"/>
      <c r="E15467" s="280"/>
      <c r="F15467" s="280"/>
      <c r="G15467" s="293"/>
    </row>
    <row r="15468" spans="3:7" x14ac:dyDescent="0.2">
      <c r="C15468" s="293"/>
      <c r="D15468" s="280"/>
      <c r="E15468" s="280"/>
      <c r="F15468" s="280"/>
      <c r="G15468" s="293"/>
    </row>
    <row r="15469" spans="3:7" x14ac:dyDescent="0.2">
      <c r="C15469" s="293"/>
      <c r="D15469" s="280"/>
      <c r="E15469" s="280"/>
      <c r="F15469" s="280"/>
      <c r="G15469" s="293"/>
    </row>
    <row r="15470" spans="3:7" x14ac:dyDescent="0.2">
      <c r="C15470" s="293"/>
      <c r="D15470" s="280"/>
      <c r="E15470" s="280"/>
      <c r="F15470" s="280"/>
      <c r="G15470" s="293"/>
    </row>
    <row r="15471" spans="3:7" x14ac:dyDescent="0.2">
      <c r="C15471" s="293"/>
      <c r="D15471" s="280"/>
      <c r="E15471" s="280"/>
      <c r="F15471" s="280"/>
      <c r="G15471" s="293"/>
    </row>
    <row r="15472" spans="3:7" x14ac:dyDescent="0.2">
      <c r="C15472" s="293"/>
      <c r="D15472" s="280"/>
      <c r="E15472" s="280"/>
      <c r="F15472" s="280"/>
      <c r="G15472" s="293"/>
    </row>
    <row r="15473" spans="3:7" x14ac:dyDescent="0.2">
      <c r="C15473" s="293"/>
      <c r="D15473" s="280"/>
      <c r="E15473" s="280"/>
      <c r="F15473" s="280"/>
      <c r="G15473" s="293"/>
    </row>
    <row r="15474" spans="3:7" x14ac:dyDescent="0.2">
      <c r="C15474" s="293"/>
      <c r="D15474" s="280"/>
      <c r="E15474" s="280"/>
      <c r="F15474" s="280"/>
      <c r="G15474" s="293"/>
    </row>
    <row r="15475" spans="3:7" x14ac:dyDescent="0.2">
      <c r="C15475" s="293"/>
      <c r="D15475" s="280"/>
      <c r="E15475" s="280"/>
      <c r="F15475" s="280"/>
      <c r="G15475" s="293"/>
    </row>
    <row r="15476" spans="3:7" x14ac:dyDescent="0.2">
      <c r="C15476" s="293"/>
      <c r="D15476" s="280"/>
      <c r="E15476" s="280"/>
      <c r="F15476" s="280"/>
      <c r="G15476" s="293"/>
    </row>
    <row r="15477" spans="3:7" x14ac:dyDescent="0.2">
      <c r="C15477" s="293"/>
      <c r="D15477" s="280"/>
      <c r="E15477" s="280"/>
      <c r="F15477" s="280"/>
      <c r="G15477" s="293"/>
    </row>
    <row r="15478" spans="3:7" x14ac:dyDescent="0.2">
      <c r="C15478" s="293"/>
      <c r="D15478" s="280"/>
      <c r="E15478" s="280"/>
      <c r="F15478" s="280"/>
      <c r="G15478" s="293"/>
    </row>
    <row r="15479" spans="3:7" x14ac:dyDescent="0.2">
      <c r="C15479" s="293"/>
      <c r="D15479" s="280"/>
      <c r="E15479" s="280"/>
      <c r="F15479" s="280"/>
      <c r="G15479" s="293"/>
    </row>
    <row r="15480" spans="3:7" x14ac:dyDescent="0.2">
      <c r="C15480" s="293"/>
      <c r="D15480" s="280"/>
      <c r="E15480" s="280"/>
      <c r="F15480" s="280"/>
      <c r="G15480" s="293"/>
    </row>
    <row r="15481" spans="3:7" x14ac:dyDescent="0.2">
      <c r="C15481" s="293"/>
      <c r="D15481" s="280"/>
      <c r="E15481" s="280"/>
      <c r="F15481" s="280"/>
      <c r="G15481" s="293"/>
    </row>
    <row r="15482" spans="3:7" x14ac:dyDescent="0.2">
      <c r="C15482" s="293"/>
      <c r="D15482" s="280"/>
      <c r="E15482" s="280"/>
      <c r="F15482" s="280"/>
      <c r="G15482" s="293"/>
    </row>
    <row r="15483" spans="3:7" x14ac:dyDescent="0.2">
      <c r="C15483" s="293"/>
      <c r="D15483" s="280"/>
      <c r="E15483" s="280"/>
      <c r="F15483" s="280"/>
      <c r="G15483" s="293"/>
    </row>
    <row r="15484" spans="3:7" x14ac:dyDescent="0.2">
      <c r="C15484" s="293"/>
      <c r="D15484" s="280"/>
      <c r="E15484" s="280"/>
      <c r="F15484" s="280"/>
      <c r="G15484" s="293"/>
    </row>
    <row r="15485" spans="3:7" x14ac:dyDescent="0.2">
      <c r="C15485" s="293"/>
      <c r="D15485" s="280"/>
      <c r="E15485" s="280"/>
      <c r="F15485" s="280"/>
      <c r="G15485" s="293"/>
    </row>
    <row r="15486" spans="3:7" x14ac:dyDescent="0.2">
      <c r="C15486" s="293"/>
      <c r="D15486" s="280"/>
      <c r="E15486" s="280"/>
      <c r="F15486" s="280"/>
      <c r="G15486" s="293"/>
    </row>
    <row r="15487" spans="3:7" x14ac:dyDescent="0.2">
      <c r="C15487" s="293"/>
      <c r="D15487" s="280"/>
      <c r="E15487" s="280"/>
      <c r="F15487" s="280"/>
      <c r="G15487" s="293"/>
    </row>
    <row r="15488" spans="3:7" x14ac:dyDescent="0.2">
      <c r="C15488" s="293"/>
      <c r="D15488" s="280"/>
      <c r="E15488" s="280"/>
      <c r="F15488" s="280"/>
      <c r="G15488" s="293"/>
    </row>
    <row r="15489" spans="3:7" x14ac:dyDescent="0.2">
      <c r="C15489" s="293"/>
      <c r="D15489" s="280"/>
      <c r="E15489" s="280"/>
      <c r="F15489" s="280"/>
      <c r="G15489" s="293"/>
    </row>
    <row r="15490" spans="3:7" x14ac:dyDescent="0.2">
      <c r="C15490" s="293"/>
      <c r="D15490" s="280"/>
      <c r="E15490" s="280"/>
      <c r="F15490" s="280"/>
      <c r="G15490" s="293"/>
    </row>
    <row r="15491" spans="3:7" x14ac:dyDescent="0.2">
      <c r="C15491" s="293"/>
      <c r="D15491" s="280"/>
      <c r="E15491" s="280"/>
      <c r="F15491" s="280"/>
      <c r="G15491" s="293"/>
    </row>
    <row r="15492" spans="3:7" x14ac:dyDescent="0.2">
      <c r="C15492" s="293"/>
      <c r="D15492" s="280"/>
      <c r="E15492" s="280"/>
      <c r="F15492" s="280"/>
      <c r="G15492" s="293"/>
    </row>
    <row r="15493" spans="3:7" x14ac:dyDescent="0.2">
      <c r="C15493" s="293"/>
      <c r="D15493" s="280"/>
      <c r="E15493" s="280"/>
      <c r="F15493" s="280"/>
      <c r="G15493" s="293"/>
    </row>
    <row r="15494" spans="3:7" x14ac:dyDescent="0.2">
      <c r="C15494" s="293"/>
      <c r="D15494" s="280"/>
      <c r="E15494" s="280"/>
      <c r="F15494" s="280"/>
      <c r="G15494" s="293"/>
    </row>
    <row r="15495" spans="3:7" x14ac:dyDescent="0.2">
      <c r="C15495" s="293"/>
      <c r="D15495" s="280"/>
      <c r="E15495" s="280"/>
      <c r="F15495" s="280"/>
      <c r="G15495" s="293"/>
    </row>
    <row r="15496" spans="3:7" x14ac:dyDescent="0.2">
      <c r="C15496" s="293"/>
      <c r="D15496" s="280"/>
      <c r="E15496" s="280"/>
      <c r="F15496" s="280"/>
      <c r="G15496" s="293"/>
    </row>
    <row r="15497" spans="3:7" x14ac:dyDescent="0.2">
      <c r="C15497" s="293"/>
      <c r="D15497" s="280"/>
      <c r="E15497" s="280"/>
      <c r="F15497" s="280"/>
      <c r="G15497" s="293"/>
    </row>
    <row r="15498" spans="3:7" x14ac:dyDescent="0.2">
      <c r="C15498" s="293"/>
      <c r="D15498" s="280"/>
      <c r="E15498" s="280"/>
      <c r="F15498" s="280"/>
      <c r="G15498" s="293"/>
    </row>
    <row r="15499" spans="3:7" x14ac:dyDescent="0.2">
      <c r="C15499" s="293"/>
      <c r="D15499" s="280"/>
      <c r="E15499" s="280"/>
      <c r="F15499" s="280"/>
      <c r="G15499" s="293"/>
    </row>
    <row r="15500" spans="3:7" x14ac:dyDescent="0.2">
      <c r="C15500" s="293"/>
      <c r="D15500" s="280"/>
      <c r="E15500" s="280"/>
      <c r="F15500" s="280"/>
      <c r="G15500" s="293"/>
    </row>
    <row r="15501" spans="3:7" x14ac:dyDescent="0.2">
      <c r="C15501" s="293"/>
      <c r="D15501" s="280"/>
      <c r="E15501" s="280"/>
      <c r="F15501" s="280"/>
      <c r="G15501" s="293"/>
    </row>
    <row r="15502" spans="3:7" x14ac:dyDescent="0.2">
      <c r="C15502" s="293"/>
      <c r="D15502" s="280"/>
      <c r="E15502" s="280"/>
      <c r="F15502" s="280"/>
      <c r="G15502" s="293"/>
    </row>
    <row r="15503" spans="3:7" x14ac:dyDescent="0.2">
      <c r="C15503" s="293"/>
      <c r="D15503" s="280"/>
      <c r="E15503" s="280"/>
      <c r="F15503" s="280"/>
      <c r="G15503" s="293"/>
    </row>
    <row r="15504" spans="3:7" x14ac:dyDescent="0.2">
      <c r="C15504" s="293"/>
      <c r="D15504" s="280"/>
      <c r="E15504" s="280"/>
      <c r="F15504" s="280"/>
      <c r="G15504" s="293"/>
    </row>
    <row r="15505" spans="3:7" x14ac:dyDescent="0.2">
      <c r="C15505" s="293"/>
      <c r="D15505" s="280"/>
      <c r="E15505" s="280"/>
      <c r="F15505" s="280"/>
      <c r="G15505" s="293"/>
    </row>
    <row r="15506" spans="3:7" x14ac:dyDescent="0.2">
      <c r="C15506" s="293"/>
      <c r="D15506" s="280"/>
      <c r="E15506" s="280"/>
      <c r="F15506" s="280"/>
      <c r="G15506" s="293"/>
    </row>
    <row r="15507" spans="3:7" x14ac:dyDescent="0.2">
      <c r="C15507" s="293"/>
      <c r="D15507" s="280"/>
      <c r="E15507" s="280"/>
      <c r="F15507" s="280"/>
      <c r="G15507" s="293"/>
    </row>
    <row r="15508" spans="3:7" x14ac:dyDescent="0.2">
      <c r="C15508" s="293"/>
      <c r="D15508" s="280"/>
      <c r="E15508" s="280"/>
      <c r="F15508" s="280"/>
      <c r="G15508" s="293"/>
    </row>
    <row r="15509" spans="3:7" x14ac:dyDescent="0.2">
      <c r="C15509" s="293"/>
      <c r="D15509" s="280"/>
      <c r="E15509" s="280"/>
      <c r="F15509" s="280"/>
      <c r="G15509" s="293"/>
    </row>
    <row r="15510" spans="3:7" x14ac:dyDescent="0.2">
      <c r="C15510" s="293"/>
      <c r="D15510" s="280"/>
      <c r="E15510" s="280"/>
      <c r="F15510" s="280"/>
      <c r="G15510" s="293"/>
    </row>
    <row r="15511" spans="3:7" x14ac:dyDescent="0.2">
      <c r="C15511" s="293"/>
      <c r="D15511" s="280"/>
      <c r="E15511" s="280"/>
      <c r="F15511" s="280"/>
      <c r="G15511" s="293"/>
    </row>
    <row r="15512" spans="3:7" x14ac:dyDescent="0.2">
      <c r="C15512" s="293"/>
      <c r="D15512" s="280"/>
      <c r="E15512" s="280"/>
      <c r="F15512" s="280"/>
      <c r="G15512" s="293"/>
    </row>
    <row r="15513" spans="3:7" x14ac:dyDescent="0.2">
      <c r="C15513" s="293"/>
      <c r="D15513" s="280"/>
      <c r="E15513" s="280"/>
      <c r="F15513" s="280"/>
      <c r="G15513" s="293"/>
    </row>
    <row r="15514" spans="3:7" x14ac:dyDescent="0.2">
      <c r="C15514" s="293"/>
      <c r="D15514" s="280"/>
      <c r="E15514" s="280"/>
      <c r="F15514" s="280"/>
      <c r="G15514" s="293"/>
    </row>
    <row r="15515" spans="3:7" x14ac:dyDescent="0.2">
      <c r="C15515" s="293"/>
      <c r="D15515" s="280"/>
      <c r="E15515" s="280"/>
      <c r="F15515" s="280"/>
      <c r="G15515" s="293"/>
    </row>
    <row r="15516" spans="3:7" x14ac:dyDescent="0.2">
      <c r="C15516" s="293"/>
      <c r="D15516" s="280"/>
      <c r="E15516" s="280"/>
      <c r="F15516" s="280"/>
      <c r="G15516" s="293"/>
    </row>
    <row r="15517" spans="3:7" x14ac:dyDescent="0.2">
      <c r="C15517" s="293"/>
      <c r="D15517" s="280"/>
      <c r="E15517" s="280"/>
      <c r="F15517" s="280"/>
      <c r="G15517" s="293"/>
    </row>
    <row r="15518" spans="3:7" x14ac:dyDescent="0.2">
      <c r="C15518" s="293"/>
      <c r="D15518" s="280"/>
      <c r="E15518" s="280"/>
      <c r="F15518" s="280"/>
      <c r="G15518" s="293"/>
    </row>
    <row r="15519" spans="3:7" x14ac:dyDescent="0.2">
      <c r="C15519" s="293"/>
      <c r="D15519" s="280"/>
      <c r="E15519" s="280"/>
      <c r="F15519" s="280"/>
      <c r="G15519" s="293"/>
    </row>
    <row r="15520" spans="3:7" x14ac:dyDescent="0.2">
      <c r="C15520" s="293"/>
      <c r="D15520" s="280"/>
      <c r="E15520" s="280"/>
      <c r="F15520" s="280"/>
      <c r="G15520" s="293"/>
    </row>
    <row r="15521" spans="3:7" x14ac:dyDescent="0.2">
      <c r="C15521" s="293"/>
      <c r="D15521" s="280"/>
      <c r="E15521" s="280"/>
      <c r="F15521" s="280"/>
      <c r="G15521" s="293"/>
    </row>
    <row r="15522" spans="3:7" x14ac:dyDescent="0.2">
      <c r="C15522" s="293"/>
      <c r="D15522" s="280"/>
      <c r="E15522" s="280"/>
      <c r="F15522" s="280"/>
      <c r="G15522" s="293"/>
    </row>
    <row r="15523" spans="3:7" x14ac:dyDescent="0.2">
      <c r="C15523" s="293"/>
      <c r="D15523" s="280"/>
      <c r="E15523" s="280"/>
      <c r="F15523" s="280"/>
      <c r="G15523" s="293"/>
    </row>
    <row r="15524" spans="3:7" x14ac:dyDescent="0.2">
      <c r="C15524" s="293"/>
      <c r="D15524" s="280"/>
      <c r="E15524" s="280"/>
      <c r="F15524" s="280"/>
      <c r="G15524" s="293"/>
    </row>
    <row r="15525" spans="3:7" x14ac:dyDescent="0.2">
      <c r="C15525" s="293"/>
      <c r="D15525" s="280"/>
      <c r="E15525" s="280"/>
      <c r="F15525" s="280"/>
      <c r="G15525" s="293"/>
    </row>
    <row r="15526" spans="3:7" x14ac:dyDescent="0.2">
      <c r="C15526" s="293"/>
      <c r="D15526" s="280"/>
      <c r="E15526" s="280"/>
      <c r="F15526" s="280"/>
      <c r="G15526" s="293"/>
    </row>
    <row r="15527" spans="3:7" x14ac:dyDescent="0.2">
      <c r="C15527" s="293"/>
      <c r="D15527" s="280"/>
      <c r="E15527" s="280"/>
      <c r="F15527" s="280"/>
      <c r="G15527" s="293"/>
    </row>
    <row r="15528" spans="3:7" x14ac:dyDescent="0.2">
      <c r="C15528" s="293"/>
      <c r="D15528" s="280"/>
      <c r="E15528" s="280"/>
      <c r="F15528" s="280"/>
      <c r="G15528" s="293"/>
    </row>
    <row r="15529" spans="3:7" x14ac:dyDescent="0.2">
      <c r="C15529" s="293"/>
      <c r="D15529" s="280"/>
      <c r="E15529" s="280"/>
      <c r="F15529" s="280"/>
      <c r="G15529" s="293"/>
    </row>
    <row r="15530" spans="3:7" x14ac:dyDescent="0.2">
      <c r="C15530" s="293"/>
      <c r="D15530" s="280"/>
      <c r="E15530" s="280"/>
      <c r="F15530" s="280"/>
      <c r="G15530" s="293"/>
    </row>
    <row r="15531" spans="3:7" x14ac:dyDescent="0.2">
      <c r="C15531" s="293"/>
      <c r="D15531" s="280"/>
      <c r="E15531" s="280"/>
      <c r="F15531" s="280"/>
      <c r="G15531" s="293"/>
    </row>
    <row r="15532" spans="3:7" x14ac:dyDescent="0.2">
      <c r="C15532" s="293"/>
      <c r="D15532" s="280"/>
      <c r="E15532" s="280"/>
      <c r="F15532" s="280"/>
      <c r="G15532" s="293"/>
    </row>
    <row r="15533" spans="3:7" x14ac:dyDescent="0.2">
      <c r="C15533" s="293"/>
      <c r="D15533" s="280"/>
      <c r="E15533" s="280"/>
      <c r="F15533" s="280"/>
      <c r="G15533" s="293"/>
    </row>
    <row r="15534" spans="3:7" x14ac:dyDescent="0.2">
      <c r="C15534" s="293"/>
      <c r="D15534" s="280"/>
      <c r="E15534" s="280"/>
      <c r="F15534" s="280"/>
      <c r="G15534" s="293"/>
    </row>
    <row r="15535" spans="3:7" x14ac:dyDescent="0.2">
      <c r="C15535" s="293"/>
      <c r="D15535" s="280"/>
      <c r="E15535" s="280"/>
      <c r="F15535" s="280"/>
      <c r="G15535" s="293"/>
    </row>
    <row r="15536" spans="3:7" x14ac:dyDescent="0.2">
      <c r="C15536" s="293"/>
      <c r="D15536" s="280"/>
      <c r="E15536" s="280"/>
      <c r="F15536" s="280"/>
      <c r="G15536" s="293"/>
    </row>
    <row r="15537" spans="3:7" x14ac:dyDescent="0.2">
      <c r="C15537" s="293"/>
      <c r="D15537" s="280"/>
      <c r="E15537" s="280"/>
      <c r="F15537" s="280"/>
      <c r="G15537" s="293"/>
    </row>
    <row r="15538" spans="3:7" x14ac:dyDescent="0.2">
      <c r="C15538" s="293"/>
      <c r="D15538" s="280"/>
      <c r="E15538" s="280"/>
      <c r="F15538" s="280"/>
      <c r="G15538" s="293"/>
    </row>
    <row r="15539" spans="3:7" x14ac:dyDescent="0.2">
      <c r="C15539" s="293"/>
      <c r="D15539" s="280"/>
      <c r="E15539" s="280"/>
      <c r="F15539" s="280"/>
      <c r="G15539" s="293"/>
    </row>
    <row r="15540" spans="3:7" x14ac:dyDescent="0.2">
      <c r="C15540" s="293"/>
      <c r="D15540" s="280"/>
      <c r="E15540" s="280"/>
      <c r="F15540" s="280"/>
      <c r="G15540" s="293"/>
    </row>
    <row r="15541" spans="3:7" x14ac:dyDescent="0.2">
      <c r="C15541" s="293"/>
      <c r="D15541" s="280"/>
      <c r="E15541" s="280"/>
      <c r="F15541" s="280"/>
      <c r="G15541" s="293"/>
    </row>
    <row r="15542" spans="3:7" x14ac:dyDescent="0.2">
      <c r="C15542" s="293"/>
      <c r="D15542" s="280"/>
      <c r="E15542" s="280"/>
      <c r="F15542" s="280"/>
      <c r="G15542" s="293"/>
    </row>
    <row r="15543" spans="3:7" x14ac:dyDescent="0.2">
      <c r="C15543" s="293"/>
      <c r="D15543" s="280"/>
      <c r="E15543" s="280"/>
      <c r="F15543" s="280"/>
      <c r="G15543" s="293"/>
    </row>
    <row r="15544" spans="3:7" x14ac:dyDescent="0.2">
      <c r="C15544" s="293"/>
      <c r="D15544" s="280"/>
      <c r="E15544" s="280"/>
      <c r="F15544" s="280"/>
      <c r="G15544" s="293"/>
    </row>
    <row r="15545" spans="3:7" x14ac:dyDescent="0.2">
      <c r="C15545" s="293"/>
      <c r="D15545" s="280"/>
      <c r="E15545" s="280"/>
      <c r="F15545" s="280"/>
      <c r="G15545" s="293"/>
    </row>
    <row r="15546" spans="3:7" x14ac:dyDescent="0.2">
      <c r="C15546" s="293"/>
      <c r="D15546" s="280"/>
      <c r="E15546" s="280"/>
      <c r="F15546" s="280"/>
      <c r="G15546" s="293"/>
    </row>
    <row r="15547" spans="3:7" x14ac:dyDescent="0.2">
      <c r="C15547" s="293"/>
      <c r="D15547" s="280"/>
      <c r="E15547" s="280"/>
      <c r="F15547" s="280"/>
      <c r="G15547" s="293"/>
    </row>
    <row r="15548" spans="3:7" x14ac:dyDescent="0.2">
      <c r="C15548" s="293"/>
      <c r="D15548" s="280"/>
      <c r="E15548" s="280"/>
      <c r="F15548" s="280"/>
      <c r="G15548" s="293"/>
    </row>
    <row r="15549" spans="3:7" x14ac:dyDescent="0.2">
      <c r="C15549" s="293"/>
      <c r="D15549" s="280"/>
      <c r="E15549" s="280"/>
      <c r="F15549" s="280"/>
      <c r="G15549" s="293"/>
    </row>
    <row r="15550" spans="3:7" x14ac:dyDescent="0.2">
      <c r="C15550" s="293"/>
      <c r="D15550" s="280"/>
      <c r="E15550" s="280"/>
      <c r="F15550" s="280"/>
      <c r="G15550" s="293"/>
    </row>
    <row r="15551" spans="3:7" x14ac:dyDescent="0.2">
      <c r="C15551" s="293"/>
      <c r="D15551" s="280"/>
      <c r="E15551" s="280"/>
      <c r="F15551" s="280"/>
      <c r="G15551" s="293"/>
    </row>
    <row r="15552" spans="3:7" x14ac:dyDescent="0.2">
      <c r="C15552" s="293"/>
      <c r="D15552" s="280"/>
      <c r="E15552" s="280"/>
      <c r="F15552" s="280"/>
      <c r="G15552" s="293"/>
    </row>
    <row r="15553" spans="3:7" x14ac:dyDescent="0.2">
      <c r="C15553" s="293"/>
      <c r="D15553" s="280"/>
      <c r="E15553" s="280"/>
      <c r="F15553" s="280"/>
      <c r="G15553" s="293"/>
    </row>
    <row r="15554" spans="3:7" x14ac:dyDescent="0.2">
      <c r="C15554" s="293"/>
      <c r="D15554" s="280"/>
      <c r="E15554" s="280"/>
      <c r="F15554" s="280"/>
      <c r="G15554" s="293"/>
    </row>
    <row r="15555" spans="3:7" x14ac:dyDescent="0.2">
      <c r="C15555" s="293"/>
      <c r="D15555" s="280"/>
      <c r="E15555" s="280"/>
      <c r="F15555" s="280"/>
      <c r="G15555" s="293"/>
    </row>
    <row r="15556" spans="3:7" x14ac:dyDescent="0.2">
      <c r="C15556" s="293"/>
      <c r="D15556" s="280"/>
      <c r="E15556" s="280"/>
      <c r="F15556" s="280"/>
      <c r="G15556" s="293"/>
    </row>
    <row r="15557" spans="3:7" x14ac:dyDescent="0.2">
      <c r="C15557" s="293"/>
      <c r="D15557" s="280"/>
      <c r="E15557" s="280"/>
      <c r="F15557" s="280"/>
      <c r="G15557" s="293"/>
    </row>
    <row r="15558" spans="3:7" x14ac:dyDescent="0.2">
      <c r="C15558" s="293"/>
      <c r="D15558" s="280"/>
      <c r="E15558" s="280"/>
      <c r="F15558" s="280"/>
      <c r="G15558" s="293"/>
    </row>
    <row r="15559" spans="3:7" x14ac:dyDescent="0.2">
      <c r="C15559" s="293"/>
      <c r="D15559" s="280"/>
      <c r="E15559" s="280"/>
      <c r="F15559" s="280"/>
      <c r="G15559" s="293"/>
    </row>
    <row r="15560" spans="3:7" x14ac:dyDescent="0.2">
      <c r="C15560" s="293"/>
      <c r="D15560" s="280"/>
      <c r="E15560" s="280"/>
      <c r="F15560" s="280"/>
      <c r="G15560" s="293"/>
    </row>
    <row r="15561" spans="3:7" x14ac:dyDescent="0.2">
      <c r="C15561" s="293"/>
      <c r="D15561" s="280"/>
      <c r="E15561" s="280"/>
      <c r="F15561" s="280"/>
      <c r="G15561" s="293"/>
    </row>
    <row r="15562" spans="3:7" x14ac:dyDescent="0.2">
      <c r="C15562" s="293"/>
      <c r="D15562" s="280"/>
      <c r="E15562" s="280"/>
      <c r="F15562" s="280"/>
      <c r="G15562" s="293"/>
    </row>
    <row r="15563" spans="3:7" x14ac:dyDescent="0.2">
      <c r="C15563" s="293"/>
      <c r="D15563" s="280"/>
      <c r="E15563" s="280"/>
      <c r="F15563" s="280"/>
      <c r="G15563" s="293"/>
    </row>
    <row r="15564" spans="3:7" x14ac:dyDescent="0.2">
      <c r="C15564" s="293"/>
      <c r="D15564" s="280"/>
      <c r="E15564" s="280"/>
      <c r="F15564" s="280"/>
      <c r="G15564" s="293"/>
    </row>
    <row r="15565" spans="3:7" x14ac:dyDescent="0.2">
      <c r="C15565" s="293"/>
      <c r="D15565" s="280"/>
      <c r="E15565" s="280"/>
      <c r="F15565" s="280"/>
      <c r="G15565" s="293"/>
    </row>
    <row r="15566" spans="3:7" x14ac:dyDescent="0.2">
      <c r="C15566" s="293"/>
      <c r="D15566" s="280"/>
      <c r="E15566" s="280"/>
      <c r="F15566" s="280"/>
      <c r="G15566" s="293"/>
    </row>
    <row r="15567" spans="3:7" x14ac:dyDescent="0.2">
      <c r="C15567" s="293"/>
      <c r="D15567" s="280"/>
      <c r="E15567" s="280"/>
      <c r="F15567" s="280"/>
      <c r="G15567" s="293"/>
    </row>
    <row r="15568" spans="3:7" x14ac:dyDescent="0.2">
      <c r="C15568" s="293"/>
      <c r="D15568" s="280"/>
      <c r="E15568" s="280"/>
      <c r="F15568" s="280"/>
      <c r="G15568" s="293"/>
    </row>
    <row r="15569" spans="3:7" x14ac:dyDescent="0.2">
      <c r="C15569" s="293"/>
      <c r="D15569" s="280"/>
      <c r="E15569" s="280"/>
      <c r="F15569" s="280"/>
      <c r="G15569" s="293"/>
    </row>
    <row r="15570" spans="3:7" x14ac:dyDescent="0.2">
      <c r="C15570" s="293"/>
      <c r="D15570" s="280"/>
      <c r="E15570" s="280"/>
      <c r="F15570" s="280"/>
      <c r="G15570" s="293"/>
    </row>
    <row r="15571" spans="3:7" x14ac:dyDescent="0.2">
      <c r="C15571" s="293"/>
      <c r="D15571" s="280"/>
      <c r="E15571" s="280"/>
      <c r="F15571" s="280"/>
      <c r="G15571" s="293"/>
    </row>
    <row r="15572" spans="3:7" x14ac:dyDescent="0.2">
      <c r="C15572" s="293"/>
      <c r="D15572" s="280"/>
      <c r="E15572" s="280"/>
      <c r="F15572" s="280"/>
      <c r="G15572" s="293"/>
    </row>
    <row r="15573" spans="3:7" x14ac:dyDescent="0.2">
      <c r="C15573" s="293"/>
      <c r="D15573" s="280"/>
      <c r="E15573" s="280"/>
      <c r="F15573" s="280"/>
      <c r="G15573" s="293"/>
    </row>
    <row r="15574" spans="3:7" x14ac:dyDescent="0.2">
      <c r="C15574" s="293"/>
      <c r="D15574" s="280"/>
      <c r="E15574" s="280"/>
      <c r="F15574" s="280"/>
      <c r="G15574" s="293"/>
    </row>
    <row r="15575" spans="3:7" x14ac:dyDescent="0.2">
      <c r="C15575" s="293"/>
      <c r="D15575" s="280"/>
      <c r="E15575" s="280"/>
      <c r="F15575" s="280"/>
      <c r="G15575" s="293"/>
    </row>
    <row r="15576" spans="3:7" x14ac:dyDescent="0.2">
      <c r="C15576" s="293"/>
      <c r="D15576" s="280"/>
      <c r="E15576" s="280"/>
      <c r="F15576" s="280"/>
      <c r="G15576" s="293"/>
    </row>
    <row r="15577" spans="3:7" x14ac:dyDescent="0.2">
      <c r="C15577" s="293"/>
      <c r="D15577" s="280"/>
      <c r="E15577" s="280"/>
      <c r="F15577" s="280"/>
      <c r="G15577" s="293"/>
    </row>
    <row r="15578" spans="3:7" x14ac:dyDescent="0.2">
      <c r="C15578" s="293"/>
      <c r="D15578" s="280"/>
      <c r="E15578" s="280"/>
      <c r="F15578" s="280"/>
      <c r="G15578" s="293"/>
    </row>
    <row r="15579" spans="3:7" x14ac:dyDescent="0.2">
      <c r="C15579" s="293"/>
      <c r="D15579" s="280"/>
      <c r="E15579" s="280"/>
      <c r="F15579" s="280"/>
      <c r="G15579" s="293"/>
    </row>
    <row r="15580" spans="3:7" x14ac:dyDescent="0.2">
      <c r="C15580" s="293"/>
      <c r="D15580" s="280"/>
      <c r="E15580" s="280"/>
      <c r="F15580" s="280"/>
      <c r="G15580" s="293"/>
    </row>
    <row r="15581" spans="3:7" x14ac:dyDescent="0.2">
      <c r="C15581" s="293"/>
      <c r="D15581" s="280"/>
      <c r="E15581" s="280"/>
      <c r="F15581" s="280"/>
      <c r="G15581" s="293"/>
    </row>
    <row r="15582" spans="3:7" x14ac:dyDescent="0.2">
      <c r="C15582" s="293"/>
      <c r="D15582" s="280"/>
      <c r="E15582" s="280"/>
      <c r="F15582" s="280"/>
      <c r="G15582" s="293"/>
    </row>
    <row r="15583" spans="3:7" x14ac:dyDescent="0.2">
      <c r="C15583" s="293"/>
      <c r="D15583" s="280"/>
      <c r="E15583" s="280"/>
      <c r="F15583" s="280"/>
      <c r="G15583" s="293"/>
    </row>
    <row r="15584" spans="3:7" x14ac:dyDescent="0.2">
      <c r="C15584" s="293"/>
      <c r="D15584" s="280"/>
      <c r="E15584" s="280"/>
      <c r="F15584" s="280"/>
      <c r="G15584" s="293"/>
    </row>
    <row r="15585" spans="3:7" x14ac:dyDescent="0.2">
      <c r="C15585" s="293"/>
      <c r="D15585" s="280"/>
      <c r="E15585" s="280"/>
      <c r="F15585" s="280"/>
      <c r="G15585" s="293"/>
    </row>
    <row r="15586" spans="3:7" x14ac:dyDescent="0.2">
      <c r="C15586" s="293"/>
      <c r="D15586" s="280"/>
      <c r="E15586" s="280"/>
      <c r="F15586" s="280"/>
      <c r="G15586" s="293"/>
    </row>
    <row r="15587" spans="3:7" x14ac:dyDescent="0.2">
      <c r="C15587" s="293"/>
      <c r="D15587" s="280"/>
      <c r="E15587" s="280"/>
      <c r="F15587" s="280"/>
      <c r="G15587" s="293"/>
    </row>
    <row r="15588" spans="3:7" x14ac:dyDescent="0.2">
      <c r="C15588" s="293"/>
      <c r="D15588" s="280"/>
      <c r="E15588" s="280"/>
      <c r="F15588" s="280"/>
      <c r="G15588" s="293"/>
    </row>
    <row r="15589" spans="3:7" x14ac:dyDescent="0.2">
      <c r="C15589" s="293"/>
      <c r="D15589" s="280"/>
      <c r="E15589" s="280"/>
      <c r="F15589" s="280"/>
      <c r="G15589" s="293"/>
    </row>
    <row r="15590" spans="3:7" x14ac:dyDescent="0.2">
      <c r="C15590" s="293"/>
      <c r="D15590" s="280"/>
      <c r="E15590" s="280"/>
      <c r="F15590" s="280"/>
      <c r="G15590" s="293"/>
    </row>
    <row r="15591" spans="3:7" x14ac:dyDescent="0.2">
      <c r="C15591" s="293"/>
      <c r="D15591" s="280"/>
      <c r="E15591" s="280"/>
      <c r="F15591" s="280"/>
      <c r="G15591" s="293"/>
    </row>
    <row r="15592" spans="3:7" x14ac:dyDescent="0.2">
      <c r="C15592" s="293"/>
      <c r="D15592" s="280"/>
      <c r="E15592" s="280"/>
      <c r="F15592" s="280"/>
      <c r="G15592" s="293"/>
    </row>
    <row r="15593" spans="3:7" x14ac:dyDescent="0.2">
      <c r="C15593" s="293"/>
      <c r="D15593" s="280"/>
      <c r="E15593" s="280"/>
      <c r="F15593" s="280"/>
      <c r="G15593" s="293"/>
    </row>
    <row r="15594" spans="3:7" x14ac:dyDescent="0.2">
      <c r="C15594" s="293"/>
      <c r="D15594" s="280"/>
      <c r="E15594" s="280"/>
      <c r="F15594" s="280"/>
      <c r="G15594" s="293"/>
    </row>
    <row r="15595" spans="3:7" x14ac:dyDescent="0.2">
      <c r="C15595" s="293"/>
      <c r="D15595" s="280"/>
      <c r="E15595" s="280"/>
      <c r="F15595" s="280"/>
      <c r="G15595" s="293"/>
    </row>
    <row r="15596" spans="3:7" x14ac:dyDescent="0.2">
      <c r="C15596" s="293"/>
      <c r="D15596" s="280"/>
      <c r="E15596" s="280"/>
      <c r="F15596" s="280"/>
      <c r="G15596" s="293"/>
    </row>
    <row r="15597" spans="3:7" x14ac:dyDescent="0.2">
      <c r="C15597" s="293"/>
      <c r="D15597" s="280"/>
      <c r="E15597" s="280"/>
      <c r="F15597" s="280"/>
      <c r="G15597" s="293"/>
    </row>
    <row r="15598" spans="3:7" x14ac:dyDescent="0.2">
      <c r="C15598" s="293"/>
      <c r="D15598" s="280"/>
      <c r="E15598" s="280"/>
      <c r="F15598" s="280"/>
      <c r="G15598" s="293"/>
    </row>
    <row r="15599" spans="3:7" x14ac:dyDescent="0.2">
      <c r="C15599" s="293"/>
      <c r="D15599" s="280"/>
      <c r="E15599" s="280"/>
      <c r="F15599" s="280"/>
      <c r="G15599" s="293"/>
    </row>
    <row r="15600" spans="3:7" x14ac:dyDescent="0.2">
      <c r="C15600" s="293"/>
      <c r="D15600" s="280"/>
      <c r="E15600" s="280"/>
      <c r="F15600" s="280"/>
      <c r="G15600" s="293"/>
    </row>
    <row r="15601" spans="3:7" x14ac:dyDescent="0.2">
      <c r="C15601" s="293"/>
      <c r="D15601" s="280"/>
      <c r="E15601" s="280"/>
      <c r="F15601" s="280"/>
      <c r="G15601" s="293"/>
    </row>
    <row r="15602" spans="3:7" x14ac:dyDescent="0.2">
      <c r="C15602" s="293"/>
      <c r="D15602" s="280"/>
      <c r="E15602" s="280"/>
      <c r="F15602" s="280"/>
      <c r="G15602" s="293"/>
    </row>
    <row r="15603" spans="3:7" x14ac:dyDescent="0.2">
      <c r="C15603" s="293"/>
      <c r="D15603" s="280"/>
      <c r="E15603" s="280"/>
      <c r="F15603" s="280"/>
      <c r="G15603" s="293"/>
    </row>
    <row r="15604" spans="3:7" x14ac:dyDescent="0.2">
      <c r="C15604" s="293"/>
      <c r="D15604" s="280"/>
      <c r="E15604" s="280"/>
      <c r="F15604" s="280"/>
      <c r="G15604" s="293"/>
    </row>
    <row r="15605" spans="3:7" x14ac:dyDescent="0.2">
      <c r="C15605" s="293"/>
      <c r="D15605" s="280"/>
      <c r="E15605" s="280"/>
      <c r="F15605" s="280"/>
      <c r="G15605" s="293"/>
    </row>
    <row r="15606" spans="3:7" x14ac:dyDescent="0.2">
      <c r="C15606" s="293"/>
      <c r="D15606" s="280"/>
      <c r="E15606" s="280"/>
      <c r="F15606" s="280"/>
      <c r="G15606" s="293"/>
    </row>
    <row r="15607" spans="3:7" x14ac:dyDescent="0.2">
      <c r="C15607" s="293"/>
      <c r="D15607" s="280"/>
      <c r="E15607" s="280"/>
      <c r="F15607" s="280"/>
      <c r="G15607" s="293"/>
    </row>
    <row r="15608" spans="3:7" x14ac:dyDescent="0.2">
      <c r="C15608" s="293"/>
      <c r="D15608" s="280"/>
      <c r="E15608" s="280"/>
      <c r="F15608" s="280"/>
      <c r="G15608" s="293"/>
    </row>
    <row r="15609" spans="3:7" x14ac:dyDescent="0.2">
      <c r="C15609" s="293"/>
      <c r="D15609" s="280"/>
      <c r="E15609" s="280"/>
      <c r="F15609" s="280"/>
      <c r="G15609" s="293"/>
    </row>
    <row r="15610" spans="3:7" x14ac:dyDescent="0.2">
      <c r="C15610" s="293"/>
      <c r="D15610" s="280"/>
      <c r="E15610" s="280"/>
      <c r="F15610" s="280"/>
      <c r="G15610" s="293"/>
    </row>
    <row r="15611" spans="3:7" x14ac:dyDescent="0.2">
      <c r="C15611" s="293"/>
      <c r="D15611" s="280"/>
      <c r="E15611" s="280"/>
      <c r="F15611" s="280"/>
      <c r="G15611" s="293"/>
    </row>
    <row r="15612" spans="3:7" x14ac:dyDescent="0.2">
      <c r="C15612" s="293"/>
      <c r="D15612" s="280"/>
      <c r="E15612" s="280"/>
      <c r="F15612" s="280"/>
      <c r="G15612" s="293"/>
    </row>
    <row r="15613" spans="3:7" x14ac:dyDescent="0.2">
      <c r="C15613" s="293"/>
      <c r="D15613" s="280"/>
      <c r="E15613" s="280"/>
      <c r="F15613" s="280"/>
      <c r="G15613" s="293"/>
    </row>
    <row r="15614" spans="3:7" x14ac:dyDescent="0.2">
      <c r="C15614" s="293"/>
      <c r="D15614" s="280"/>
      <c r="E15614" s="280"/>
      <c r="F15614" s="280"/>
      <c r="G15614" s="293"/>
    </row>
    <row r="15615" spans="3:7" x14ac:dyDescent="0.2">
      <c r="C15615" s="293"/>
      <c r="D15615" s="280"/>
      <c r="E15615" s="280"/>
      <c r="F15615" s="280"/>
      <c r="G15615" s="293"/>
    </row>
    <row r="15616" spans="3:7" x14ac:dyDescent="0.2">
      <c r="C15616" s="293"/>
      <c r="D15616" s="280"/>
      <c r="E15616" s="280"/>
      <c r="F15616" s="280"/>
      <c r="G15616" s="293"/>
    </row>
    <row r="15617" spans="3:7" x14ac:dyDescent="0.2">
      <c r="C15617" s="293"/>
      <c r="D15617" s="280"/>
      <c r="E15617" s="280"/>
      <c r="F15617" s="280"/>
      <c r="G15617" s="293"/>
    </row>
    <row r="15618" spans="3:7" x14ac:dyDescent="0.2">
      <c r="C15618" s="293"/>
      <c r="D15618" s="280"/>
      <c r="E15618" s="280"/>
      <c r="F15618" s="280"/>
      <c r="G15618" s="293"/>
    </row>
    <row r="15619" spans="3:7" x14ac:dyDescent="0.2">
      <c r="C15619" s="293"/>
      <c r="D15619" s="280"/>
      <c r="E15619" s="280"/>
      <c r="F15619" s="280"/>
      <c r="G15619" s="293"/>
    </row>
    <row r="15620" spans="3:7" x14ac:dyDescent="0.2">
      <c r="C15620" s="293"/>
      <c r="D15620" s="280"/>
      <c r="E15620" s="280"/>
      <c r="F15620" s="280"/>
      <c r="G15620" s="293"/>
    </row>
    <row r="15621" spans="3:7" x14ac:dyDescent="0.2">
      <c r="C15621" s="293"/>
      <c r="D15621" s="280"/>
      <c r="E15621" s="280"/>
      <c r="F15621" s="280"/>
      <c r="G15621" s="293"/>
    </row>
    <row r="15622" spans="3:7" x14ac:dyDescent="0.2">
      <c r="C15622" s="293"/>
      <c r="D15622" s="280"/>
      <c r="E15622" s="280"/>
      <c r="F15622" s="280"/>
      <c r="G15622" s="293"/>
    </row>
    <row r="15623" spans="3:7" x14ac:dyDescent="0.2">
      <c r="C15623" s="293"/>
      <c r="D15623" s="280"/>
      <c r="E15623" s="280"/>
      <c r="F15623" s="280"/>
      <c r="G15623" s="293"/>
    </row>
    <row r="15624" spans="3:7" x14ac:dyDescent="0.2">
      <c r="C15624" s="293"/>
      <c r="D15624" s="280"/>
      <c r="E15624" s="280"/>
      <c r="F15624" s="280"/>
      <c r="G15624" s="293"/>
    </row>
    <row r="15625" spans="3:7" x14ac:dyDescent="0.2">
      <c r="C15625" s="293"/>
      <c r="D15625" s="280"/>
      <c r="E15625" s="280"/>
      <c r="F15625" s="280"/>
      <c r="G15625" s="293"/>
    </row>
    <row r="15626" spans="3:7" x14ac:dyDescent="0.2">
      <c r="C15626" s="293"/>
      <c r="D15626" s="280"/>
      <c r="E15626" s="280"/>
      <c r="F15626" s="280"/>
      <c r="G15626" s="293"/>
    </row>
    <row r="15627" spans="3:7" x14ac:dyDescent="0.2">
      <c r="C15627" s="293"/>
      <c r="D15627" s="280"/>
      <c r="E15627" s="280"/>
      <c r="F15627" s="280"/>
      <c r="G15627" s="293"/>
    </row>
    <row r="15628" spans="3:7" x14ac:dyDescent="0.2">
      <c r="C15628" s="293"/>
      <c r="D15628" s="280"/>
      <c r="E15628" s="280"/>
      <c r="F15628" s="280"/>
      <c r="G15628" s="293"/>
    </row>
    <row r="15629" spans="3:7" x14ac:dyDescent="0.2">
      <c r="C15629" s="293"/>
      <c r="D15629" s="280"/>
      <c r="E15629" s="280"/>
      <c r="F15629" s="280"/>
      <c r="G15629" s="293"/>
    </row>
    <row r="15630" spans="3:7" x14ac:dyDescent="0.2">
      <c r="C15630" s="293"/>
      <c r="D15630" s="280"/>
      <c r="E15630" s="280"/>
      <c r="F15630" s="280"/>
      <c r="G15630" s="293"/>
    </row>
    <row r="15631" spans="3:7" x14ac:dyDescent="0.2">
      <c r="C15631" s="293"/>
      <c r="D15631" s="280"/>
      <c r="E15631" s="280"/>
      <c r="F15631" s="280"/>
      <c r="G15631" s="293"/>
    </row>
    <row r="15632" spans="3:7" x14ac:dyDescent="0.2">
      <c r="C15632" s="293"/>
      <c r="D15632" s="280"/>
      <c r="E15632" s="280"/>
      <c r="F15632" s="280"/>
      <c r="G15632" s="293"/>
    </row>
    <row r="15633" spans="3:7" x14ac:dyDescent="0.2">
      <c r="C15633" s="293"/>
      <c r="D15633" s="280"/>
      <c r="E15633" s="280"/>
      <c r="F15633" s="280"/>
      <c r="G15633" s="293"/>
    </row>
    <row r="15634" spans="3:7" x14ac:dyDescent="0.2">
      <c r="C15634" s="293"/>
      <c r="D15634" s="280"/>
      <c r="E15634" s="280"/>
      <c r="F15634" s="280"/>
      <c r="G15634" s="293"/>
    </row>
    <row r="15635" spans="3:7" x14ac:dyDescent="0.2">
      <c r="C15635" s="293"/>
      <c r="D15635" s="280"/>
      <c r="E15635" s="280"/>
      <c r="F15635" s="280"/>
      <c r="G15635" s="293"/>
    </row>
    <row r="15636" spans="3:7" x14ac:dyDescent="0.2">
      <c r="C15636" s="293"/>
      <c r="D15636" s="280"/>
      <c r="E15636" s="280"/>
      <c r="F15636" s="280"/>
      <c r="G15636" s="293"/>
    </row>
    <row r="15637" spans="3:7" x14ac:dyDescent="0.2">
      <c r="C15637" s="293"/>
      <c r="D15637" s="280"/>
      <c r="E15637" s="280"/>
      <c r="F15637" s="280"/>
      <c r="G15637" s="293"/>
    </row>
    <row r="15638" spans="3:7" x14ac:dyDescent="0.2">
      <c r="C15638" s="293"/>
      <c r="D15638" s="280"/>
      <c r="E15638" s="280"/>
      <c r="F15638" s="280"/>
      <c r="G15638" s="293"/>
    </row>
    <row r="15639" spans="3:7" x14ac:dyDescent="0.2">
      <c r="C15639" s="293"/>
      <c r="D15639" s="280"/>
      <c r="E15639" s="280"/>
      <c r="F15639" s="280"/>
      <c r="G15639" s="293"/>
    </row>
    <row r="15640" spans="3:7" x14ac:dyDescent="0.2">
      <c r="C15640" s="293"/>
      <c r="D15640" s="280"/>
      <c r="E15640" s="280"/>
      <c r="F15640" s="280"/>
      <c r="G15640" s="293"/>
    </row>
    <row r="15641" spans="3:7" x14ac:dyDescent="0.2">
      <c r="C15641" s="293"/>
      <c r="D15641" s="280"/>
      <c r="E15641" s="280"/>
      <c r="F15641" s="280"/>
      <c r="G15641" s="293"/>
    </row>
    <row r="15642" spans="3:7" x14ac:dyDescent="0.2">
      <c r="C15642" s="293"/>
      <c r="D15642" s="280"/>
      <c r="E15642" s="280"/>
      <c r="F15642" s="280"/>
      <c r="G15642" s="293"/>
    </row>
    <row r="15643" spans="3:7" x14ac:dyDescent="0.2">
      <c r="C15643" s="293"/>
      <c r="D15643" s="280"/>
      <c r="E15643" s="280"/>
      <c r="F15643" s="280"/>
      <c r="G15643" s="293"/>
    </row>
    <row r="15644" spans="3:7" x14ac:dyDescent="0.2">
      <c r="C15644" s="293"/>
      <c r="D15644" s="280"/>
      <c r="E15644" s="280"/>
      <c r="F15644" s="280"/>
      <c r="G15644" s="293"/>
    </row>
    <row r="15645" spans="3:7" x14ac:dyDescent="0.2">
      <c r="C15645" s="293"/>
      <c r="D15645" s="280"/>
      <c r="E15645" s="280"/>
      <c r="F15645" s="280"/>
      <c r="G15645" s="293"/>
    </row>
    <row r="15646" spans="3:7" x14ac:dyDescent="0.2">
      <c r="C15646" s="293"/>
      <c r="D15646" s="280"/>
      <c r="E15646" s="280"/>
      <c r="F15646" s="280"/>
      <c r="G15646" s="293"/>
    </row>
    <row r="15647" spans="3:7" x14ac:dyDescent="0.2">
      <c r="C15647" s="293"/>
      <c r="D15647" s="280"/>
      <c r="E15647" s="280"/>
      <c r="F15647" s="280"/>
      <c r="G15647" s="293"/>
    </row>
    <row r="15648" spans="3:7" x14ac:dyDescent="0.2">
      <c r="C15648" s="293"/>
      <c r="D15648" s="280"/>
      <c r="E15648" s="280"/>
      <c r="F15648" s="280"/>
      <c r="G15648" s="293"/>
    </row>
    <row r="15649" spans="3:7" x14ac:dyDescent="0.2">
      <c r="C15649" s="293"/>
      <c r="D15649" s="280"/>
      <c r="E15649" s="280"/>
      <c r="F15649" s="280"/>
      <c r="G15649" s="293"/>
    </row>
    <row r="15650" spans="3:7" x14ac:dyDescent="0.2">
      <c r="C15650" s="293"/>
      <c r="D15650" s="280"/>
      <c r="E15650" s="280"/>
      <c r="F15650" s="280"/>
      <c r="G15650" s="293"/>
    </row>
    <row r="15651" spans="3:7" x14ac:dyDescent="0.2">
      <c r="C15651" s="293"/>
      <c r="D15651" s="280"/>
      <c r="E15651" s="280"/>
      <c r="F15651" s="280"/>
      <c r="G15651" s="293"/>
    </row>
    <row r="15652" spans="3:7" x14ac:dyDescent="0.2">
      <c r="C15652" s="293"/>
      <c r="D15652" s="280"/>
      <c r="E15652" s="280"/>
      <c r="F15652" s="280"/>
      <c r="G15652" s="293"/>
    </row>
    <row r="15653" spans="3:7" x14ac:dyDescent="0.2">
      <c r="C15653" s="293"/>
      <c r="D15653" s="280"/>
      <c r="E15653" s="280"/>
      <c r="F15653" s="280"/>
      <c r="G15653" s="293"/>
    </row>
    <row r="15654" spans="3:7" x14ac:dyDescent="0.2">
      <c r="C15654" s="293"/>
      <c r="D15654" s="280"/>
      <c r="E15654" s="280"/>
      <c r="F15654" s="280"/>
      <c r="G15654" s="293"/>
    </row>
    <row r="15655" spans="3:7" x14ac:dyDescent="0.2">
      <c r="C15655" s="293"/>
      <c r="D15655" s="280"/>
      <c r="E15655" s="280"/>
      <c r="F15655" s="280"/>
      <c r="G15655" s="293"/>
    </row>
    <row r="15656" spans="3:7" x14ac:dyDescent="0.2">
      <c r="C15656" s="293"/>
      <c r="D15656" s="280"/>
      <c r="E15656" s="280"/>
      <c r="F15656" s="280"/>
      <c r="G15656" s="293"/>
    </row>
    <row r="15657" spans="3:7" x14ac:dyDescent="0.2">
      <c r="C15657" s="293"/>
      <c r="D15657" s="280"/>
      <c r="E15657" s="280"/>
      <c r="F15657" s="280"/>
      <c r="G15657" s="293"/>
    </row>
    <row r="15658" spans="3:7" x14ac:dyDescent="0.2">
      <c r="C15658" s="293"/>
      <c r="D15658" s="280"/>
      <c r="E15658" s="280"/>
      <c r="F15658" s="280"/>
      <c r="G15658" s="293"/>
    </row>
    <row r="15659" spans="3:7" x14ac:dyDescent="0.2">
      <c r="C15659" s="293"/>
      <c r="D15659" s="280"/>
      <c r="E15659" s="280"/>
      <c r="F15659" s="280"/>
      <c r="G15659" s="293"/>
    </row>
    <row r="15660" spans="3:7" x14ac:dyDescent="0.2">
      <c r="C15660" s="293"/>
      <c r="D15660" s="280"/>
      <c r="E15660" s="280"/>
      <c r="F15660" s="280"/>
      <c r="G15660" s="293"/>
    </row>
    <row r="15661" spans="3:7" x14ac:dyDescent="0.2">
      <c r="C15661" s="293"/>
      <c r="D15661" s="280"/>
      <c r="E15661" s="280"/>
      <c r="F15661" s="280"/>
      <c r="G15661" s="293"/>
    </row>
    <row r="15662" spans="3:7" x14ac:dyDescent="0.2">
      <c r="C15662" s="293"/>
      <c r="D15662" s="280"/>
      <c r="E15662" s="280"/>
      <c r="F15662" s="280"/>
      <c r="G15662" s="293"/>
    </row>
    <row r="15663" spans="3:7" x14ac:dyDescent="0.2">
      <c r="C15663" s="293"/>
      <c r="D15663" s="280"/>
      <c r="E15663" s="280"/>
      <c r="F15663" s="280"/>
      <c r="G15663" s="293"/>
    </row>
    <row r="15664" spans="3:7" x14ac:dyDescent="0.2">
      <c r="C15664" s="293"/>
      <c r="D15664" s="280"/>
      <c r="E15664" s="280"/>
      <c r="F15664" s="280"/>
      <c r="G15664" s="293"/>
    </row>
    <row r="15665" spans="3:7" x14ac:dyDescent="0.2">
      <c r="C15665" s="293"/>
      <c r="D15665" s="280"/>
      <c r="E15665" s="280"/>
      <c r="F15665" s="280"/>
      <c r="G15665" s="293"/>
    </row>
    <row r="15666" spans="3:7" x14ac:dyDescent="0.2">
      <c r="C15666" s="293"/>
      <c r="D15666" s="280"/>
      <c r="E15666" s="280"/>
      <c r="F15666" s="280"/>
      <c r="G15666" s="293"/>
    </row>
    <row r="15667" spans="3:7" x14ac:dyDescent="0.2">
      <c r="C15667" s="293"/>
      <c r="D15667" s="280"/>
      <c r="E15667" s="280"/>
      <c r="F15667" s="280"/>
      <c r="G15667" s="293"/>
    </row>
    <row r="15668" spans="3:7" x14ac:dyDescent="0.2">
      <c r="C15668" s="293"/>
      <c r="D15668" s="280"/>
      <c r="E15668" s="280"/>
      <c r="F15668" s="280"/>
      <c r="G15668" s="293"/>
    </row>
    <row r="15669" spans="3:7" x14ac:dyDescent="0.2">
      <c r="C15669" s="293"/>
      <c r="D15669" s="280"/>
      <c r="E15669" s="280"/>
      <c r="F15669" s="280"/>
      <c r="G15669" s="293"/>
    </row>
    <row r="15670" spans="3:7" x14ac:dyDescent="0.2">
      <c r="C15670" s="293"/>
      <c r="D15670" s="280"/>
      <c r="E15670" s="280"/>
      <c r="F15670" s="280"/>
      <c r="G15670" s="293"/>
    </row>
    <row r="15671" spans="3:7" x14ac:dyDescent="0.2">
      <c r="C15671" s="293"/>
      <c r="D15671" s="280"/>
      <c r="E15671" s="280"/>
      <c r="F15671" s="280"/>
      <c r="G15671" s="293"/>
    </row>
    <row r="15672" spans="3:7" x14ac:dyDescent="0.2">
      <c r="C15672" s="293"/>
      <c r="D15672" s="280"/>
      <c r="E15672" s="280"/>
      <c r="F15672" s="280"/>
      <c r="G15672" s="293"/>
    </row>
    <row r="15673" spans="3:7" x14ac:dyDescent="0.2">
      <c r="C15673" s="293"/>
      <c r="D15673" s="280"/>
      <c r="E15673" s="280"/>
      <c r="F15673" s="280"/>
      <c r="G15673" s="293"/>
    </row>
    <row r="15674" spans="3:7" x14ac:dyDescent="0.2">
      <c r="C15674" s="293"/>
      <c r="D15674" s="280"/>
      <c r="E15674" s="280"/>
      <c r="F15674" s="280"/>
      <c r="G15674" s="293"/>
    </row>
    <row r="15675" spans="3:7" x14ac:dyDescent="0.2">
      <c r="C15675" s="293"/>
      <c r="D15675" s="280"/>
      <c r="E15675" s="280"/>
      <c r="F15675" s="280"/>
      <c r="G15675" s="293"/>
    </row>
    <row r="15676" spans="3:7" x14ac:dyDescent="0.2">
      <c r="C15676" s="293"/>
      <c r="D15676" s="280"/>
      <c r="E15676" s="280"/>
      <c r="F15676" s="280"/>
      <c r="G15676" s="293"/>
    </row>
    <row r="15677" spans="3:7" x14ac:dyDescent="0.2">
      <c r="C15677" s="293"/>
      <c r="D15677" s="280"/>
      <c r="E15677" s="280"/>
      <c r="F15677" s="280"/>
      <c r="G15677" s="293"/>
    </row>
    <row r="15678" spans="3:7" x14ac:dyDescent="0.2">
      <c r="C15678" s="293"/>
      <c r="D15678" s="280"/>
      <c r="E15678" s="280"/>
      <c r="F15678" s="280"/>
      <c r="G15678" s="293"/>
    </row>
    <row r="15679" spans="3:7" x14ac:dyDescent="0.2">
      <c r="C15679" s="293"/>
      <c r="D15679" s="280"/>
      <c r="E15679" s="280"/>
      <c r="F15679" s="280"/>
      <c r="G15679" s="293"/>
    </row>
    <row r="15680" spans="3:7" x14ac:dyDescent="0.2">
      <c r="C15680" s="293"/>
      <c r="D15680" s="280"/>
      <c r="E15680" s="280"/>
      <c r="F15680" s="280"/>
      <c r="G15680" s="293"/>
    </row>
    <row r="15681" spans="3:7" x14ac:dyDescent="0.2">
      <c r="C15681" s="293"/>
      <c r="D15681" s="280"/>
      <c r="E15681" s="280"/>
      <c r="F15681" s="280"/>
      <c r="G15681" s="293"/>
    </row>
    <row r="15682" spans="3:7" x14ac:dyDescent="0.2">
      <c r="C15682" s="293"/>
      <c r="D15682" s="280"/>
      <c r="E15682" s="280"/>
      <c r="F15682" s="280"/>
      <c r="G15682" s="293"/>
    </row>
    <row r="15683" spans="3:7" x14ac:dyDescent="0.2">
      <c r="C15683" s="293"/>
      <c r="D15683" s="280"/>
      <c r="E15683" s="280"/>
      <c r="F15683" s="280"/>
      <c r="G15683" s="293"/>
    </row>
    <row r="15684" spans="3:7" x14ac:dyDescent="0.2">
      <c r="C15684" s="293"/>
      <c r="D15684" s="280"/>
      <c r="E15684" s="280"/>
      <c r="F15684" s="280"/>
      <c r="G15684" s="293"/>
    </row>
    <row r="15685" spans="3:7" x14ac:dyDescent="0.2">
      <c r="C15685" s="293"/>
      <c r="D15685" s="280"/>
      <c r="E15685" s="280"/>
      <c r="F15685" s="280"/>
      <c r="G15685" s="293"/>
    </row>
    <row r="15686" spans="3:7" x14ac:dyDescent="0.2">
      <c r="C15686" s="293"/>
      <c r="D15686" s="280"/>
      <c r="E15686" s="280"/>
      <c r="F15686" s="280"/>
      <c r="G15686" s="293"/>
    </row>
    <row r="15687" spans="3:7" x14ac:dyDescent="0.2">
      <c r="C15687" s="293"/>
      <c r="D15687" s="280"/>
      <c r="E15687" s="280"/>
      <c r="F15687" s="280"/>
      <c r="G15687" s="293"/>
    </row>
    <row r="15688" spans="3:7" x14ac:dyDescent="0.2">
      <c r="C15688" s="293"/>
      <c r="D15688" s="280"/>
      <c r="E15688" s="280"/>
      <c r="F15688" s="280"/>
      <c r="G15688" s="293"/>
    </row>
    <row r="15689" spans="3:7" x14ac:dyDescent="0.2">
      <c r="C15689" s="293"/>
      <c r="D15689" s="280"/>
      <c r="E15689" s="280"/>
      <c r="F15689" s="280"/>
      <c r="G15689" s="293"/>
    </row>
    <row r="15690" spans="3:7" x14ac:dyDescent="0.2">
      <c r="C15690" s="293"/>
      <c r="D15690" s="280"/>
      <c r="E15690" s="280"/>
      <c r="F15690" s="280"/>
      <c r="G15690" s="293"/>
    </row>
    <row r="15691" spans="3:7" x14ac:dyDescent="0.2">
      <c r="C15691" s="293"/>
      <c r="D15691" s="280"/>
      <c r="E15691" s="280"/>
      <c r="F15691" s="280"/>
      <c r="G15691" s="293"/>
    </row>
    <row r="15692" spans="3:7" x14ac:dyDescent="0.2">
      <c r="C15692" s="293"/>
      <c r="D15692" s="280"/>
      <c r="E15692" s="280"/>
      <c r="F15692" s="280"/>
      <c r="G15692" s="293"/>
    </row>
    <row r="15693" spans="3:7" x14ac:dyDescent="0.2">
      <c r="C15693" s="293"/>
      <c r="D15693" s="280"/>
      <c r="E15693" s="280"/>
      <c r="F15693" s="280"/>
      <c r="G15693" s="293"/>
    </row>
    <row r="15694" spans="3:7" x14ac:dyDescent="0.2">
      <c r="C15694" s="293"/>
      <c r="D15694" s="280"/>
      <c r="E15694" s="280"/>
      <c r="F15694" s="280"/>
      <c r="G15694" s="293"/>
    </row>
    <row r="15695" spans="3:7" x14ac:dyDescent="0.2">
      <c r="C15695" s="293"/>
      <c r="D15695" s="280"/>
      <c r="E15695" s="280"/>
      <c r="F15695" s="280"/>
      <c r="G15695" s="293"/>
    </row>
    <row r="15696" spans="3:7" x14ac:dyDescent="0.2">
      <c r="C15696" s="293"/>
      <c r="D15696" s="280"/>
      <c r="E15696" s="280"/>
      <c r="F15696" s="280"/>
      <c r="G15696" s="293"/>
    </row>
    <row r="15697" spans="3:7" x14ac:dyDescent="0.2">
      <c r="C15697" s="293"/>
      <c r="D15697" s="280"/>
      <c r="E15697" s="280"/>
      <c r="F15697" s="280"/>
      <c r="G15697" s="293"/>
    </row>
    <row r="15698" spans="3:7" x14ac:dyDescent="0.2">
      <c r="C15698" s="293"/>
      <c r="D15698" s="280"/>
      <c r="E15698" s="280"/>
      <c r="F15698" s="280"/>
      <c r="G15698" s="293"/>
    </row>
    <row r="15699" spans="3:7" x14ac:dyDescent="0.2">
      <c r="C15699" s="293"/>
      <c r="D15699" s="280"/>
      <c r="E15699" s="280"/>
      <c r="F15699" s="280"/>
      <c r="G15699" s="293"/>
    </row>
    <row r="15700" spans="3:7" x14ac:dyDescent="0.2">
      <c r="C15700" s="293"/>
      <c r="D15700" s="280"/>
      <c r="E15700" s="280"/>
      <c r="F15700" s="280"/>
      <c r="G15700" s="293"/>
    </row>
    <row r="15701" spans="3:7" x14ac:dyDescent="0.2">
      <c r="C15701" s="293"/>
      <c r="D15701" s="280"/>
      <c r="E15701" s="280"/>
      <c r="F15701" s="280"/>
      <c r="G15701" s="293"/>
    </row>
    <row r="15702" spans="3:7" x14ac:dyDescent="0.2">
      <c r="C15702" s="293"/>
      <c r="D15702" s="280"/>
      <c r="E15702" s="280"/>
      <c r="F15702" s="280"/>
      <c r="G15702" s="293"/>
    </row>
    <row r="15703" spans="3:7" x14ac:dyDescent="0.2">
      <c r="C15703" s="293"/>
      <c r="D15703" s="280"/>
      <c r="E15703" s="280"/>
      <c r="F15703" s="280"/>
      <c r="G15703" s="293"/>
    </row>
    <row r="15704" spans="3:7" x14ac:dyDescent="0.2">
      <c r="C15704" s="293"/>
      <c r="D15704" s="280"/>
      <c r="E15704" s="280"/>
      <c r="F15704" s="280"/>
      <c r="G15704" s="293"/>
    </row>
    <row r="15705" spans="3:7" x14ac:dyDescent="0.2">
      <c r="C15705" s="293"/>
      <c r="D15705" s="280"/>
      <c r="E15705" s="280"/>
      <c r="F15705" s="280"/>
      <c r="G15705" s="293"/>
    </row>
    <row r="15706" spans="3:7" x14ac:dyDescent="0.2">
      <c r="C15706" s="293"/>
      <c r="D15706" s="280"/>
      <c r="E15706" s="280"/>
      <c r="F15706" s="280"/>
      <c r="G15706" s="293"/>
    </row>
    <row r="15707" spans="3:7" x14ac:dyDescent="0.2">
      <c r="C15707" s="293"/>
      <c r="D15707" s="280"/>
      <c r="E15707" s="280"/>
      <c r="F15707" s="280"/>
      <c r="G15707" s="293"/>
    </row>
    <row r="15708" spans="3:7" x14ac:dyDescent="0.2">
      <c r="C15708" s="293"/>
      <c r="D15708" s="280"/>
      <c r="E15708" s="280"/>
      <c r="F15708" s="280"/>
      <c r="G15708" s="293"/>
    </row>
    <row r="15709" spans="3:7" x14ac:dyDescent="0.2">
      <c r="C15709" s="293"/>
      <c r="D15709" s="280"/>
      <c r="E15709" s="280"/>
      <c r="F15709" s="280"/>
      <c r="G15709" s="293"/>
    </row>
    <row r="15710" spans="3:7" x14ac:dyDescent="0.2">
      <c r="C15710" s="293"/>
      <c r="D15710" s="280"/>
      <c r="E15710" s="280"/>
      <c r="F15710" s="280"/>
      <c r="G15710" s="293"/>
    </row>
    <row r="15711" spans="3:7" x14ac:dyDescent="0.2">
      <c r="C15711" s="293"/>
      <c r="D15711" s="280"/>
      <c r="E15711" s="280"/>
      <c r="F15711" s="280"/>
      <c r="G15711" s="293"/>
    </row>
    <row r="15712" spans="3:7" x14ac:dyDescent="0.2">
      <c r="C15712" s="293"/>
      <c r="D15712" s="280"/>
      <c r="E15712" s="280"/>
      <c r="F15712" s="280"/>
      <c r="G15712" s="293"/>
    </row>
    <row r="15713" spans="3:7" x14ac:dyDescent="0.2">
      <c r="C15713" s="293"/>
      <c r="D15713" s="280"/>
      <c r="E15713" s="280"/>
      <c r="F15713" s="280"/>
      <c r="G15713" s="293"/>
    </row>
    <row r="15714" spans="3:7" x14ac:dyDescent="0.2">
      <c r="C15714" s="293"/>
      <c r="D15714" s="280"/>
      <c r="E15714" s="280"/>
      <c r="F15714" s="280"/>
      <c r="G15714" s="293"/>
    </row>
    <row r="15715" spans="3:7" x14ac:dyDescent="0.2">
      <c r="C15715" s="293"/>
      <c r="D15715" s="280"/>
      <c r="E15715" s="280"/>
      <c r="F15715" s="280"/>
      <c r="G15715" s="293"/>
    </row>
    <row r="15716" spans="3:7" x14ac:dyDescent="0.2">
      <c r="C15716" s="293"/>
      <c r="D15716" s="280"/>
      <c r="E15716" s="280"/>
      <c r="F15716" s="280"/>
      <c r="G15716" s="293"/>
    </row>
    <row r="15717" spans="3:7" x14ac:dyDescent="0.2">
      <c r="C15717" s="293"/>
      <c r="D15717" s="280"/>
      <c r="E15717" s="280"/>
      <c r="F15717" s="280"/>
      <c r="G15717" s="293"/>
    </row>
    <row r="15718" spans="3:7" x14ac:dyDescent="0.2">
      <c r="C15718" s="293"/>
      <c r="D15718" s="280"/>
      <c r="E15718" s="280"/>
      <c r="F15718" s="280"/>
      <c r="G15718" s="293"/>
    </row>
    <row r="15719" spans="3:7" x14ac:dyDescent="0.2">
      <c r="C15719" s="293"/>
      <c r="D15719" s="280"/>
      <c r="E15719" s="280"/>
      <c r="F15719" s="280"/>
      <c r="G15719" s="293"/>
    </row>
    <row r="15720" spans="3:7" x14ac:dyDescent="0.2">
      <c r="C15720" s="293"/>
      <c r="D15720" s="280"/>
      <c r="E15720" s="280"/>
      <c r="F15720" s="280"/>
      <c r="G15720" s="293"/>
    </row>
    <row r="15721" spans="3:7" x14ac:dyDescent="0.2">
      <c r="C15721" s="293"/>
      <c r="D15721" s="280"/>
      <c r="E15721" s="280"/>
      <c r="F15721" s="280"/>
      <c r="G15721" s="293"/>
    </row>
    <row r="15722" spans="3:7" x14ac:dyDescent="0.2">
      <c r="C15722" s="293"/>
      <c r="D15722" s="280"/>
      <c r="E15722" s="280"/>
      <c r="F15722" s="280"/>
      <c r="G15722" s="293"/>
    </row>
    <row r="15723" spans="3:7" x14ac:dyDescent="0.2">
      <c r="C15723" s="293"/>
      <c r="D15723" s="280"/>
      <c r="E15723" s="280"/>
      <c r="F15723" s="280"/>
      <c r="G15723" s="293"/>
    </row>
    <row r="15724" spans="3:7" x14ac:dyDescent="0.2">
      <c r="C15724" s="293"/>
      <c r="D15724" s="280"/>
      <c r="E15724" s="280"/>
      <c r="F15724" s="280"/>
      <c r="G15724" s="293"/>
    </row>
    <row r="15725" spans="3:7" x14ac:dyDescent="0.2">
      <c r="C15725" s="293"/>
      <c r="D15725" s="280"/>
      <c r="E15725" s="280"/>
      <c r="F15725" s="280"/>
      <c r="G15725" s="293"/>
    </row>
    <row r="15726" spans="3:7" x14ac:dyDescent="0.2">
      <c r="C15726" s="293"/>
      <c r="D15726" s="280"/>
      <c r="E15726" s="280"/>
      <c r="F15726" s="280"/>
      <c r="G15726" s="293"/>
    </row>
    <row r="15727" spans="3:7" x14ac:dyDescent="0.2">
      <c r="C15727" s="293"/>
      <c r="D15727" s="280"/>
      <c r="E15727" s="280"/>
      <c r="F15727" s="280"/>
      <c r="G15727" s="293"/>
    </row>
    <row r="15728" spans="3:7" x14ac:dyDescent="0.2">
      <c r="C15728" s="293"/>
      <c r="D15728" s="280"/>
      <c r="E15728" s="280"/>
      <c r="F15728" s="280"/>
      <c r="G15728" s="293"/>
    </row>
    <row r="15729" spans="3:7" x14ac:dyDescent="0.2">
      <c r="C15729" s="293"/>
      <c r="D15729" s="280"/>
      <c r="E15729" s="280"/>
      <c r="F15729" s="280"/>
      <c r="G15729" s="293"/>
    </row>
    <row r="15730" spans="3:7" x14ac:dyDescent="0.2">
      <c r="C15730" s="293"/>
      <c r="D15730" s="280"/>
      <c r="E15730" s="280"/>
      <c r="F15730" s="280"/>
      <c r="G15730" s="293"/>
    </row>
    <row r="15731" spans="3:7" x14ac:dyDescent="0.2">
      <c r="C15731" s="293"/>
      <c r="D15731" s="280"/>
      <c r="E15731" s="280"/>
      <c r="F15731" s="280"/>
      <c r="G15731" s="293"/>
    </row>
    <row r="15732" spans="3:7" x14ac:dyDescent="0.2">
      <c r="C15732" s="293"/>
      <c r="D15732" s="280"/>
      <c r="E15732" s="280"/>
      <c r="F15732" s="280"/>
      <c r="G15732" s="293"/>
    </row>
    <row r="15733" spans="3:7" x14ac:dyDescent="0.2">
      <c r="C15733" s="293"/>
      <c r="D15733" s="280"/>
      <c r="E15733" s="280"/>
      <c r="F15733" s="280"/>
      <c r="G15733" s="293"/>
    </row>
    <row r="15734" spans="3:7" x14ac:dyDescent="0.2">
      <c r="C15734" s="293"/>
      <c r="D15734" s="280"/>
      <c r="E15734" s="280"/>
      <c r="F15734" s="280"/>
      <c r="G15734" s="293"/>
    </row>
    <row r="15735" spans="3:7" x14ac:dyDescent="0.2">
      <c r="C15735" s="293"/>
      <c r="D15735" s="280"/>
      <c r="E15735" s="280"/>
      <c r="F15735" s="280"/>
      <c r="G15735" s="293"/>
    </row>
    <row r="15736" spans="3:7" x14ac:dyDescent="0.2">
      <c r="C15736" s="293"/>
      <c r="D15736" s="280"/>
      <c r="E15736" s="280"/>
      <c r="F15736" s="280"/>
      <c r="G15736" s="293"/>
    </row>
    <row r="15737" spans="3:7" x14ac:dyDescent="0.2">
      <c r="C15737" s="293"/>
      <c r="D15737" s="280"/>
      <c r="E15737" s="280"/>
      <c r="F15737" s="280"/>
      <c r="G15737" s="293"/>
    </row>
    <row r="15738" spans="3:7" x14ac:dyDescent="0.2">
      <c r="C15738" s="293"/>
      <c r="D15738" s="280"/>
      <c r="E15738" s="280"/>
      <c r="F15738" s="280"/>
      <c r="G15738" s="293"/>
    </row>
    <row r="15739" spans="3:7" x14ac:dyDescent="0.2">
      <c r="C15739" s="293"/>
      <c r="D15739" s="280"/>
      <c r="E15739" s="280"/>
      <c r="F15739" s="280"/>
      <c r="G15739" s="293"/>
    </row>
    <row r="15740" spans="3:7" x14ac:dyDescent="0.2">
      <c r="C15740" s="293"/>
      <c r="D15740" s="280"/>
      <c r="E15740" s="280"/>
      <c r="F15740" s="280"/>
      <c r="G15740" s="293"/>
    </row>
    <row r="15741" spans="3:7" x14ac:dyDescent="0.2">
      <c r="C15741" s="293"/>
      <c r="D15741" s="280"/>
      <c r="E15741" s="280"/>
      <c r="F15741" s="280"/>
      <c r="G15741" s="293"/>
    </row>
    <row r="15742" spans="3:7" x14ac:dyDescent="0.2">
      <c r="C15742" s="293"/>
      <c r="D15742" s="280"/>
      <c r="E15742" s="280"/>
      <c r="F15742" s="280"/>
      <c r="G15742" s="293"/>
    </row>
    <row r="15743" spans="3:7" x14ac:dyDescent="0.2">
      <c r="C15743" s="293"/>
      <c r="D15743" s="280"/>
      <c r="E15743" s="280"/>
      <c r="F15743" s="280"/>
      <c r="G15743" s="293"/>
    </row>
    <row r="15744" spans="3:7" x14ac:dyDescent="0.2">
      <c r="C15744" s="293"/>
      <c r="D15744" s="280"/>
      <c r="E15744" s="280"/>
      <c r="F15744" s="280"/>
      <c r="G15744" s="293"/>
    </row>
    <row r="15745" spans="3:7" x14ac:dyDescent="0.2">
      <c r="C15745" s="293"/>
      <c r="D15745" s="280"/>
      <c r="E15745" s="280"/>
      <c r="F15745" s="280"/>
      <c r="G15745" s="293"/>
    </row>
    <row r="15746" spans="3:7" x14ac:dyDescent="0.2">
      <c r="C15746" s="293"/>
      <c r="D15746" s="280"/>
      <c r="E15746" s="280"/>
      <c r="F15746" s="280"/>
      <c r="G15746" s="293"/>
    </row>
    <row r="15747" spans="3:7" x14ac:dyDescent="0.2">
      <c r="C15747" s="293"/>
      <c r="D15747" s="280"/>
      <c r="E15747" s="280"/>
      <c r="F15747" s="280"/>
      <c r="G15747" s="293"/>
    </row>
    <row r="15748" spans="3:7" x14ac:dyDescent="0.2">
      <c r="C15748" s="293"/>
      <c r="D15748" s="280"/>
      <c r="E15748" s="280"/>
      <c r="F15748" s="280"/>
      <c r="G15748" s="293"/>
    </row>
    <row r="15749" spans="3:7" x14ac:dyDescent="0.2">
      <c r="C15749" s="293"/>
      <c r="D15749" s="280"/>
      <c r="E15749" s="280"/>
      <c r="F15749" s="280"/>
      <c r="G15749" s="293"/>
    </row>
    <row r="15750" spans="3:7" x14ac:dyDescent="0.2">
      <c r="C15750" s="293"/>
      <c r="D15750" s="280"/>
      <c r="E15750" s="280"/>
      <c r="F15750" s="280"/>
      <c r="G15750" s="293"/>
    </row>
    <row r="15751" spans="3:7" x14ac:dyDescent="0.2">
      <c r="C15751" s="293"/>
      <c r="D15751" s="280"/>
      <c r="E15751" s="280"/>
      <c r="F15751" s="280"/>
      <c r="G15751" s="293"/>
    </row>
    <row r="15752" spans="3:7" x14ac:dyDescent="0.2">
      <c r="C15752" s="293"/>
      <c r="D15752" s="280"/>
      <c r="E15752" s="280"/>
      <c r="F15752" s="280"/>
      <c r="G15752" s="293"/>
    </row>
    <row r="15753" spans="3:7" x14ac:dyDescent="0.2">
      <c r="C15753" s="293"/>
      <c r="D15753" s="280"/>
      <c r="E15753" s="280"/>
      <c r="F15753" s="280"/>
      <c r="G15753" s="293"/>
    </row>
    <row r="15754" spans="3:7" x14ac:dyDescent="0.2">
      <c r="C15754" s="293"/>
      <c r="D15754" s="280"/>
      <c r="E15754" s="280"/>
      <c r="F15754" s="280"/>
      <c r="G15754" s="293"/>
    </row>
    <row r="15755" spans="3:7" x14ac:dyDescent="0.2">
      <c r="C15755" s="293"/>
      <c r="D15755" s="280"/>
      <c r="E15755" s="280"/>
      <c r="F15755" s="280"/>
      <c r="G15755" s="293"/>
    </row>
    <row r="15756" spans="3:7" x14ac:dyDescent="0.2">
      <c r="C15756" s="293"/>
      <c r="D15756" s="280"/>
      <c r="E15756" s="280"/>
      <c r="F15756" s="280"/>
      <c r="G15756" s="293"/>
    </row>
    <row r="15757" spans="3:7" x14ac:dyDescent="0.2">
      <c r="C15757" s="293"/>
      <c r="D15757" s="280"/>
      <c r="E15757" s="280"/>
      <c r="F15757" s="280"/>
      <c r="G15757" s="293"/>
    </row>
    <row r="15758" spans="3:7" x14ac:dyDescent="0.2">
      <c r="C15758" s="293"/>
      <c r="D15758" s="280"/>
      <c r="E15758" s="280"/>
      <c r="F15758" s="280"/>
      <c r="G15758" s="293"/>
    </row>
    <row r="15759" spans="3:7" x14ac:dyDescent="0.2">
      <c r="C15759" s="293"/>
      <c r="D15759" s="280"/>
      <c r="E15759" s="280"/>
      <c r="F15759" s="280"/>
      <c r="G15759" s="293"/>
    </row>
    <row r="15760" spans="3:7" x14ac:dyDescent="0.2">
      <c r="C15760" s="293"/>
      <c r="D15760" s="280"/>
      <c r="E15760" s="280"/>
      <c r="F15760" s="280"/>
      <c r="G15760" s="293"/>
    </row>
    <row r="15761" spans="3:7" x14ac:dyDescent="0.2">
      <c r="C15761" s="293"/>
      <c r="D15761" s="280"/>
      <c r="E15761" s="280"/>
      <c r="F15761" s="280"/>
      <c r="G15761" s="293"/>
    </row>
    <row r="15762" spans="3:7" x14ac:dyDescent="0.2">
      <c r="C15762" s="293"/>
      <c r="D15762" s="280"/>
      <c r="E15762" s="280"/>
      <c r="F15762" s="280"/>
      <c r="G15762" s="293"/>
    </row>
    <row r="15763" spans="3:7" x14ac:dyDescent="0.2">
      <c r="C15763" s="293"/>
      <c r="D15763" s="280"/>
      <c r="E15763" s="280"/>
      <c r="F15763" s="280"/>
      <c r="G15763" s="293"/>
    </row>
    <row r="15764" spans="3:7" x14ac:dyDescent="0.2">
      <c r="C15764" s="293"/>
      <c r="D15764" s="280"/>
      <c r="E15764" s="280"/>
      <c r="F15764" s="280"/>
      <c r="G15764" s="293"/>
    </row>
    <row r="15765" spans="3:7" x14ac:dyDescent="0.2">
      <c r="C15765" s="293"/>
      <c r="D15765" s="280"/>
      <c r="E15765" s="280"/>
      <c r="F15765" s="280"/>
      <c r="G15765" s="293"/>
    </row>
    <row r="15766" spans="3:7" x14ac:dyDescent="0.2">
      <c r="C15766" s="293"/>
      <c r="D15766" s="280"/>
      <c r="E15766" s="280"/>
      <c r="F15766" s="280"/>
      <c r="G15766" s="293"/>
    </row>
    <row r="15767" spans="3:7" x14ac:dyDescent="0.2">
      <c r="C15767" s="293"/>
      <c r="D15767" s="280"/>
      <c r="E15767" s="280"/>
      <c r="F15767" s="280"/>
      <c r="G15767" s="293"/>
    </row>
    <row r="15768" spans="3:7" x14ac:dyDescent="0.2">
      <c r="C15768" s="293"/>
      <c r="D15768" s="280"/>
      <c r="E15768" s="280"/>
      <c r="F15768" s="280"/>
      <c r="G15768" s="293"/>
    </row>
    <row r="15769" spans="3:7" x14ac:dyDescent="0.2">
      <c r="C15769" s="293"/>
      <c r="D15769" s="280"/>
      <c r="E15769" s="280"/>
      <c r="F15769" s="280"/>
      <c r="G15769" s="293"/>
    </row>
    <row r="15770" spans="3:7" x14ac:dyDescent="0.2">
      <c r="C15770" s="293"/>
      <c r="D15770" s="280"/>
      <c r="E15770" s="280"/>
      <c r="F15770" s="280"/>
      <c r="G15770" s="293"/>
    </row>
    <row r="15771" spans="3:7" x14ac:dyDescent="0.2">
      <c r="C15771" s="293"/>
      <c r="D15771" s="280"/>
      <c r="E15771" s="280"/>
      <c r="F15771" s="280"/>
      <c r="G15771" s="293"/>
    </row>
    <row r="15772" spans="3:7" x14ac:dyDescent="0.2">
      <c r="C15772" s="293"/>
      <c r="D15772" s="280"/>
      <c r="E15772" s="280"/>
      <c r="F15772" s="280"/>
      <c r="G15772" s="293"/>
    </row>
    <row r="15773" spans="3:7" x14ac:dyDescent="0.2">
      <c r="C15773" s="293"/>
      <c r="D15773" s="280"/>
      <c r="E15773" s="280"/>
      <c r="F15773" s="280"/>
      <c r="G15773" s="293"/>
    </row>
    <row r="15774" spans="3:7" x14ac:dyDescent="0.2">
      <c r="C15774" s="293"/>
      <c r="D15774" s="280"/>
      <c r="E15774" s="280"/>
      <c r="F15774" s="280"/>
      <c r="G15774" s="293"/>
    </row>
    <row r="15775" spans="3:7" x14ac:dyDescent="0.2">
      <c r="C15775" s="293"/>
      <c r="D15775" s="280"/>
      <c r="E15775" s="280"/>
      <c r="F15775" s="280"/>
      <c r="G15775" s="293"/>
    </row>
    <row r="15776" spans="3:7" x14ac:dyDescent="0.2">
      <c r="C15776" s="293"/>
      <c r="D15776" s="280"/>
      <c r="E15776" s="280"/>
      <c r="F15776" s="280"/>
      <c r="G15776" s="293"/>
    </row>
    <row r="15777" spans="3:7" x14ac:dyDescent="0.2">
      <c r="C15777" s="293"/>
      <c r="D15777" s="280"/>
      <c r="E15777" s="280"/>
      <c r="F15777" s="280"/>
      <c r="G15777" s="293"/>
    </row>
    <row r="15778" spans="3:7" x14ac:dyDescent="0.2">
      <c r="C15778" s="293"/>
      <c r="D15778" s="280"/>
      <c r="E15778" s="280"/>
      <c r="F15778" s="280"/>
      <c r="G15778" s="293"/>
    </row>
    <row r="15779" spans="3:7" x14ac:dyDescent="0.2">
      <c r="C15779" s="293"/>
      <c r="D15779" s="280"/>
      <c r="E15779" s="280"/>
      <c r="F15779" s="280"/>
      <c r="G15779" s="293"/>
    </row>
    <row r="15780" spans="3:7" x14ac:dyDescent="0.2">
      <c r="C15780" s="293"/>
      <c r="D15780" s="280"/>
      <c r="E15780" s="280"/>
      <c r="F15780" s="280"/>
      <c r="G15780" s="293"/>
    </row>
    <row r="15781" spans="3:7" x14ac:dyDescent="0.2">
      <c r="C15781" s="293"/>
      <c r="D15781" s="280"/>
      <c r="E15781" s="280"/>
      <c r="F15781" s="280"/>
      <c r="G15781" s="293"/>
    </row>
    <row r="15782" spans="3:7" x14ac:dyDescent="0.2">
      <c r="C15782" s="293"/>
      <c r="D15782" s="280"/>
      <c r="E15782" s="280"/>
      <c r="F15782" s="280"/>
      <c r="G15782" s="293"/>
    </row>
    <row r="15783" spans="3:7" x14ac:dyDescent="0.2">
      <c r="C15783" s="293"/>
      <c r="D15783" s="280"/>
      <c r="E15783" s="280"/>
      <c r="F15783" s="280"/>
      <c r="G15783" s="293"/>
    </row>
    <row r="15784" spans="3:7" x14ac:dyDescent="0.2">
      <c r="C15784" s="293"/>
      <c r="D15784" s="280"/>
      <c r="E15784" s="280"/>
      <c r="F15784" s="280"/>
      <c r="G15784" s="293"/>
    </row>
    <row r="15785" spans="3:7" x14ac:dyDescent="0.2">
      <c r="C15785" s="293"/>
      <c r="D15785" s="280"/>
      <c r="E15785" s="280"/>
      <c r="F15785" s="280"/>
      <c r="G15785" s="293"/>
    </row>
    <row r="15786" spans="3:7" x14ac:dyDescent="0.2">
      <c r="C15786" s="293"/>
      <c r="D15786" s="280"/>
      <c r="E15786" s="280"/>
      <c r="F15786" s="280"/>
      <c r="G15786" s="293"/>
    </row>
    <row r="15787" spans="3:7" x14ac:dyDescent="0.2">
      <c r="C15787" s="293"/>
      <c r="D15787" s="280"/>
      <c r="E15787" s="280"/>
      <c r="F15787" s="280"/>
      <c r="G15787" s="293"/>
    </row>
    <row r="15788" spans="3:7" x14ac:dyDescent="0.2">
      <c r="C15788" s="293"/>
      <c r="D15788" s="280"/>
      <c r="E15788" s="280"/>
      <c r="F15788" s="280"/>
      <c r="G15788" s="293"/>
    </row>
    <row r="15789" spans="3:7" x14ac:dyDescent="0.2">
      <c r="C15789" s="293"/>
      <c r="D15789" s="280"/>
      <c r="E15789" s="280"/>
      <c r="F15789" s="280"/>
      <c r="G15789" s="293"/>
    </row>
    <row r="15790" spans="3:7" x14ac:dyDescent="0.2">
      <c r="C15790" s="293"/>
      <c r="D15790" s="280"/>
      <c r="E15790" s="280"/>
      <c r="F15790" s="280"/>
      <c r="G15790" s="293"/>
    </row>
    <row r="15791" spans="3:7" x14ac:dyDescent="0.2">
      <c r="C15791" s="293"/>
      <c r="D15791" s="280"/>
      <c r="E15791" s="280"/>
      <c r="F15791" s="280"/>
      <c r="G15791" s="293"/>
    </row>
    <row r="15792" spans="3:7" x14ac:dyDescent="0.2">
      <c r="C15792" s="293"/>
      <c r="D15792" s="280"/>
      <c r="E15792" s="280"/>
      <c r="F15792" s="280"/>
      <c r="G15792" s="293"/>
    </row>
    <row r="15793" spans="3:7" x14ac:dyDescent="0.2">
      <c r="C15793" s="293"/>
      <c r="D15793" s="280"/>
      <c r="E15793" s="280"/>
      <c r="F15793" s="280"/>
      <c r="G15793" s="293"/>
    </row>
    <row r="15794" spans="3:7" x14ac:dyDescent="0.2">
      <c r="C15794" s="293"/>
      <c r="D15794" s="280"/>
      <c r="E15794" s="280"/>
      <c r="F15794" s="280"/>
      <c r="G15794" s="293"/>
    </row>
    <row r="15795" spans="3:7" x14ac:dyDescent="0.2">
      <c r="C15795" s="293"/>
      <c r="D15795" s="280"/>
      <c r="E15795" s="280"/>
      <c r="F15795" s="280"/>
      <c r="G15795" s="293"/>
    </row>
    <row r="15796" spans="3:7" x14ac:dyDescent="0.2">
      <c r="C15796" s="293"/>
      <c r="D15796" s="280"/>
      <c r="E15796" s="280"/>
      <c r="F15796" s="280"/>
      <c r="G15796" s="293"/>
    </row>
    <row r="15797" spans="3:7" x14ac:dyDescent="0.2">
      <c r="C15797" s="293"/>
      <c r="D15797" s="280"/>
      <c r="E15797" s="280"/>
      <c r="F15797" s="280"/>
      <c r="G15797" s="293"/>
    </row>
    <row r="15798" spans="3:7" x14ac:dyDescent="0.2">
      <c r="C15798" s="293"/>
      <c r="D15798" s="280"/>
      <c r="E15798" s="280"/>
      <c r="F15798" s="280"/>
      <c r="G15798" s="293"/>
    </row>
    <row r="15799" spans="3:7" x14ac:dyDescent="0.2">
      <c r="C15799" s="293"/>
      <c r="D15799" s="280"/>
      <c r="E15799" s="280"/>
      <c r="F15799" s="280"/>
      <c r="G15799" s="293"/>
    </row>
    <row r="15800" spans="3:7" x14ac:dyDescent="0.2">
      <c r="C15800" s="293"/>
      <c r="D15800" s="280"/>
      <c r="E15800" s="280"/>
      <c r="F15800" s="280"/>
      <c r="G15800" s="293"/>
    </row>
    <row r="15801" spans="3:7" x14ac:dyDescent="0.2">
      <c r="C15801" s="293"/>
      <c r="D15801" s="280"/>
      <c r="E15801" s="280"/>
      <c r="F15801" s="280"/>
      <c r="G15801" s="293"/>
    </row>
    <row r="15802" spans="3:7" x14ac:dyDescent="0.2">
      <c r="C15802" s="293"/>
      <c r="D15802" s="280"/>
      <c r="E15802" s="280"/>
      <c r="F15802" s="280"/>
      <c r="G15802" s="293"/>
    </row>
    <row r="15803" spans="3:7" x14ac:dyDescent="0.2">
      <c r="C15803" s="293"/>
      <c r="D15803" s="280"/>
      <c r="E15803" s="280"/>
      <c r="F15803" s="280"/>
      <c r="G15803" s="293"/>
    </row>
    <row r="15804" spans="3:7" x14ac:dyDescent="0.2">
      <c r="C15804" s="293"/>
      <c r="D15804" s="280"/>
      <c r="E15804" s="280"/>
      <c r="F15804" s="280"/>
      <c r="G15804" s="293"/>
    </row>
    <row r="15805" spans="3:7" x14ac:dyDescent="0.2">
      <c r="C15805" s="293"/>
      <c r="D15805" s="280"/>
      <c r="E15805" s="280"/>
      <c r="F15805" s="280"/>
      <c r="G15805" s="293"/>
    </row>
    <row r="15806" spans="3:7" x14ac:dyDescent="0.2">
      <c r="C15806" s="293"/>
      <c r="D15806" s="280"/>
      <c r="E15806" s="280"/>
      <c r="F15806" s="280"/>
      <c r="G15806" s="293"/>
    </row>
    <row r="15807" spans="3:7" x14ac:dyDescent="0.2">
      <c r="C15807" s="293"/>
      <c r="D15807" s="280"/>
      <c r="E15807" s="280"/>
      <c r="F15807" s="280"/>
      <c r="G15807" s="293"/>
    </row>
    <row r="15808" spans="3:7" x14ac:dyDescent="0.2">
      <c r="C15808" s="293"/>
      <c r="D15808" s="280"/>
      <c r="E15808" s="280"/>
      <c r="F15808" s="280"/>
      <c r="G15808" s="293"/>
    </row>
    <row r="15809" spans="3:7" x14ac:dyDescent="0.2">
      <c r="C15809" s="293"/>
      <c r="D15809" s="280"/>
      <c r="E15809" s="280"/>
      <c r="F15809" s="280"/>
      <c r="G15809" s="293"/>
    </row>
    <row r="15810" spans="3:7" x14ac:dyDescent="0.2">
      <c r="C15810" s="293"/>
      <c r="D15810" s="280"/>
      <c r="E15810" s="280"/>
      <c r="F15810" s="280"/>
      <c r="G15810" s="293"/>
    </row>
    <row r="15811" spans="3:7" x14ac:dyDescent="0.2">
      <c r="C15811" s="293"/>
      <c r="D15811" s="280"/>
      <c r="E15811" s="280"/>
      <c r="F15811" s="280"/>
      <c r="G15811" s="293"/>
    </row>
    <row r="15812" spans="3:7" x14ac:dyDescent="0.2">
      <c r="C15812" s="293"/>
      <c r="D15812" s="280"/>
      <c r="E15812" s="280"/>
      <c r="F15812" s="280"/>
      <c r="G15812" s="293"/>
    </row>
    <row r="15813" spans="3:7" x14ac:dyDescent="0.2">
      <c r="C15813" s="293"/>
      <c r="D15813" s="280"/>
      <c r="E15813" s="280"/>
      <c r="F15813" s="280"/>
      <c r="G15813" s="293"/>
    </row>
    <row r="15814" spans="3:7" x14ac:dyDescent="0.2">
      <c r="C15814" s="293"/>
      <c r="D15814" s="280"/>
      <c r="E15814" s="280"/>
      <c r="F15814" s="280"/>
      <c r="G15814" s="293"/>
    </row>
    <row r="15815" spans="3:7" x14ac:dyDescent="0.2">
      <c r="C15815" s="293"/>
      <c r="D15815" s="280"/>
      <c r="E15815" s="280"/>
      <c r="F15815" s="280"/>
      <c r="G15815" s="293"/>
    </row>
    <row r="15816" spans="3:7" x14ac:dyDescent="0.2">
      <c r="C15816" s="293"/>
      <c r="D15816" s="280"/>
      <c r="E15816" s="280"/>
      <c r="F15816" s="280"/>
      <c r="G15816" s="293"/>
    </row>
    <row r="15817" spans="3:7" x14ac:dyDescent="0.2">
      <c r="C15817" s="293"/>
      <c r="D15817" s="280"/>
      <c r="E15817" s="280"/>
      <c r="F15817" s="280"/>
      <c r="G15817" s="293"/>
    </row>
    <row r="15818" spans="3:7" x14ac:dyDescent="0.2">
      <c r="C15818" s="293"/>
      <c r="D15818" s="280"/>
      <c r="E15818" s="280"/>
      <c r="F15818" s="280"/>
      <c r="G15818" s="293"/>
    </row>
    <row r="15819" spans="3:7" x14ac:dyDescent="0.2">
      <c r="C15819" s="293"/>
      <c r="D15819" s="280"/>
      <c r="E15819" s="280"/>
      <c r="F15819" s="280"/>
      <c r="G15819" s="293"/>
    </row>
    <row r="15820" spans="3:7" x14ac:dyDescent="0.2">
      <c r="C15820" s="293"/>
      <c r="D15820" s="280"/>
      <c r="E15820" s="280"/>
      <c r="F15820" s="280"/>
      <c r="G15820" s="293"/>
    </row>
    <row r="15821" spans="3:7" x14ac:dyDescent="0.2">
      <c r="C15821" s="293"/>
      <c r="D15821" s="280"/>
      <c r="E15821" s="280"/>
      <c r="F15821" s="280"/>
      <c r="G15821" s="293"/>
    </row>
    <row r="15822" spans="3:7" x14ac:dyDescent="0.2">
      <c r="C15822" s="293"/>
      <c r="D15822" s="280"/>
      <c r="E15822" s="280"/>
      <c r="F15822" s="280"/>
      <c r="G15822" s="293"/>
    </row>
    <row r="15823" spans="3:7" x14ac:dyDescent="0.2">
      <c r="C15823" s="293"/>
      <c r="D15823" s="280"/>
      <c r="E15823" s="280"/>
      <c r="F15823" s="280"/>
      <c r="G15823" s="293"/>
    </row>
    <row r="15824" spans="3:7" x14ac:dyDescent="0.2">
      <c r="C15824" s="293"/>
      <c r="D15824" s="280"/>
      <c r="E15824" s="280"/>
      <c r="F15824" s="280"/>
      <c r="G15824" s="293"/>
    </row>
    <row r="15825" spans="3:7" x14ac:dyDescent="0.2">
      <c r="C15825" s="293"/>
      <c r="D15825" s="280"/>
      <c r="E15825" s="280"/>
      <c r="F15825" s="280"/>
      <c r="G15825" s="293"/>
    </row>
    <row r="15826" spans="3:7" x14ac:dyDescent="0.2">
      <c r="C15826" s="293"/>
      <c r="D15826" s="280"/>
      <c r="E15826" s="280"/>
      <c r="F15826" s="280"/>
      <c r="G15826" s="293"/>
    </row>
    <row r="15827" spans="3:7" x14ac:dyDescent="0.2">
      <c r="C15827" s="293"/>
      <c r="D15827" s="280"/>
      <c r="E15827" s="280"/>
      <c r="F15827" s="280"/>
      <c r="G15827" s="293"/>
    </row>
    <row r="15828" spans="3:7" x14ac:dyDescent="0.2">
      <c r="C15828" s="293"/>
      <c r="D15828" s="280"/>
      <c r="E15828" s="280"/>
      <c r="F15828" s="280"/>
      <c r="G15828" s="293"/>
    </row>
    <row r="15829" spans="3:7" x14ac:dyDescent="0.2">
      <c r="C15829" s="293"/>
      <c r="D15829" s="280"/>
      <c r="E15829" s="280"/>
      <c r="F15829" s="280"/>
      <c r="G15829" s="293"/>
    </row>
    <row r="15830" spans="3:7" x14ac:dyDescent="0.2">
      <c r="C15830" s="293"/>
      <c r="D15830" s="280"/>
      <c r="E15830" s="280"/>
      <c r="F15830" s="280"/>
      <c r="G15830" s="293"/>
    </row>
    <row r="15831" spans="3:7" x14ac:dyDescent="0.2">
      <c r="C15831" s="293"/>
      <c r="D15831" s="280"/>
      <c r="E15831" s="280"/>
      <c r="F15831" s="280"/>
      <c r="G15831" s="293"/>
    </row>
    <row r="15832" spans="3:7" x14ac:dyDescent="0.2">
      <c r="C15832" s="293"/>
      <c r="D15832" s="280"/>
      <c r="E15832" s="280"/>
      <c r="F15832" s="280"/>
      <c r="G15832" s="293"/>
    </row>
    <row r="15833" spans="3:7" x14ac:dyDescent="0.2">
      <c r="C15833" s="293"/>
      <c r="D15833" s="280"/>
      <c r="E15833" s="280"/>
      <c r="F15833" s="280"/>
      <c r="G15833" s="293"/>
    </row>
    <row r="15834" spans="3:7" x14ac:dyDescent="0.2">
      <c r="C15834" s="293"/>
      <c r="D15834" s="280"/>
      <c r="E15834" s="280"/>
      <c r="F15834" s="280"/>
      <c r="G15834" s="293"/>
    </row>
    <row r="15835" spans="3:7" x14ac:dyDescent="0.2">
      <c r="C15835" s="293"/>
      <c r="D15835" s="280"/>
      <c r="E15835" s="280"/>
      <c r="F15835" s="280"/>
      <c r="G15835" s="293"/>
    </row>
    <row r="15836" spans="3:7" x14ac:dyDescent="0.2">
      <c r="C15836" s="293"/>
      <c r="D15836" s="280"/>
      <c r="E15836" s="280"/>
      <c r="F15836" s="280"/>
      <c r="G15836" s="293"/>
    </row>
    <row r="15837" spans="3:7" x14ac:dyDescent="0.2">
      <c r="C15837" s="293"/>
      <c r="D15837" s="280"/>
      <c r="E15837" s="280"/>
      <c r="F15837" s="280"/>
      <c r="G15837" s="293"/>
    </row>
    <row r="15838" spans="3:7" x14ac:dyDescent="0.2">
      <c r="C15838" s="293"/>
      <c r="D15838" s="280"/>
      <c r="E15838" s="280"/>
      <c r="F15838" s="280"/>
      <c r="G15838" s="293"/>
    </row>
    <row r="15839" spans="3:7" x14ac:dyDescent="0.2">
      <c r="C15839" s="293"/>
      <c r="D15839" s="280"/>
      <c r="E15839" s="280"/>
      <c r="F15839" s="280"/>
      <c r="G15839" s="293"/>
    </row>
    <row r="15840" spans="3:7" x14ac:dyDescent="0.2">
      <c r="C15840" s="293"/>
      <c r="D15840" s="280"/>
      <c r="E15840" s="280"/>
      <c r="F15840" s="280"/>
      <c r="G15840" s="293"/>
    </row>
    <row r="15841" spans="3:7" x14ac:dyDescent="0.2">
      <c r="C15841" s="293"/>
      <c r="D15841" s="280"/>
      <c r="E15841" s="280"/>
      <c r="F15841" s="280"/>
      <c r="G15841" s="293"/>
    </row>
    <row r="15842" spans="3:7" x14ac:dyDescent="0.2">
      <c r="C15842" s="293"/>
      <c r="D15842" s="280"/>
      <c r="E15842" s="280"/>
      <c r="F15842" s="280"/>
      <c r="G15842" s="293"/>
    </row>
    <row r="15843" spans="3:7" x14ac:dyDescent="0.2">
      <c r="C15843" s="293"/>
      <c r="D15843" s="280"/>
      <c r="E15843" s="280"/>
      <c r="F15843" s="280"/>
      <c r="G15843" s="293"/>
    </row>
    <row r="15844" spans="3:7" x14ac:dyDescent="0.2">
      <c r="C15844" s="293"/>
      <c r="D15844" s="280"/>
      <c r="E15844" s="280"/>
      <c r="F15844" s="280"/>
      <c r="G15844" s="293"/>
    </row>
    <row r="15845" spans="3:7" x14ac:dyDescent="0.2">
      <c r="C15845" s="293"/>
      <c r="D15845" s="280"/>
      <c r="E15845" s="280"/>
      <c r="F15845" s="280"/>
      <c r="G15845" s="293"/>
    </row>
    <row r="15846" spans="3:7" x14ac:dyDescent="0.2">
      <c r="C15846" s="293"/>
      <c r="D15846" s="280"/>
      <c r="E15846" s="280"/>
      <c r="F15846" s="280"/>
      <c r="G15846" s="293"/>
    </row>
    <row r="15847" spans="3:7" x14ac:dyDescent="0.2">
      <c r="C15847" s="293"/>
      <c r="D15847" s="280"/>
      <c r="E15847" s="280"/>
      <c r="F15847" s="280"/>
      <c r="G15847" s="293"/>
    </row>
    <row r="15848" spans="3:7" x14ac:dyDescent="0.2">
      <c r="C15848" s="293"/>
      <c r="D15848" s="280"/>
      <c r="E15848" s="280"/>
      <c r="F15848" s="280"/>
      <c r="G15848" s="293"/>
    </row>
    <row r="15849" spans="3:7" x14ac:dyDescent="0.2">
      <c r="C15849" s="293"/>
      <c r="D15849" s="280"/>
      <c r="E15849" s="280"/>
      <c r="F15849" s="280"/>
      <c r="G15849" s="293"/>
    </row>
    <row r="15850" spans="3:7" x14ac:dyDescent="0.2">
      <c r="C15850" s="293"/>
      <c r="D15850" s="280"/>
      <c r="E15850" s="280"/>
      <c r="F15850" s="280"/>
      <c r="G15850" s="293"/>
    </row>
    <row r="15851" spans="3:7" x14ac:dyDescent="0.2">
      <c r="C15851" s="293"/>
      <c r="D15851" s="280"/>
      <c r="E15851" s="280"/>
      <c r="F15851" s="280"/>
      <c r="G15851" s="293"/>
    </row>
    <row r="15852" spans="3:7" x14ac:dyDescent="0.2">
      <c r="C15852" s="293"/>
      <c r="D15852" s="280"/>
      <c r="E15852" s="280"/>
      <c r="F15852" s="280"/>
      <c r="G15852" s="293"/>
    </row>
    <row r="15853" spans="3:7" x14ac:dyDescent="0.2">
      <c r="C15853" s="293"/>
      <c r="D15853" s="280"/>
      <c r="E15853" s="280"/>
      <c r="F15853" s="280"/>
      <c r="G15853" s="293"/>
    </row>
    <row r="15854" spans="3:7" x14ac:dyDescent="0.2">
      <c r="C15854" s="293"/>
      <c r="D15854" s="280"/>
      <c r="E15854" s="280"/>
      <c r="F15854" s="280"/>
      <c r="G15854" s="293"/>
    </row>
    <row r="15855" spans="3:7" x14ac:dyDescent="0.2">
      <c r="C15855" s="293"/>
      <c r="D15855" s="280"/>
      <c r="E15855" s="280"/>
      <c r="F15855" s="280"/>
      <c r="G15855" s="293"/>
    </row>
    <row r="15856" spans="3:7" x14ac:dyDescent="0.2">
      <c r="C15856" s="293"/>
      <c r="D15856" s="280"/>
      <c r="E15856" s="280"/>
      <c r="F15856" s="280"/>
      <c r="G15856" s="293"/>
    </row>
    <row r="15857" spans="3:7" x14ac:dyDescent="0.2">
      <c r="C15857" s="293"/>
      <c r="D15857" s="280"/>
      <c r="E15857" s="280"/>
      <c r="F15857" s="280"/>
      <c r="G15857" s="293"/>
    </row>
    <row r="15858" spans="3:7" x14ac:dyDescent="0.2">
      <c r="C15858" s="293"/>
      <c r="D15858" s="280"/>
      <c r="E15858" s="280"/>
      <c r="F15858" s="280"/>
      <c r="G15858" s="293"/>
    </row>
    <row r="15859" spans="3:7" x14ac:dyDescent="0.2">
      <c r="C15859" s="293"/>
      <c r="D15859" s="280"/>
      <c r="E15859" s="280"/>
      <c r="F15859" s="280"/>
      <c r="G15859" s="293"/>
    </row>
    <row r="15860" spans="3:7" x14ac:dyDescent="0.2">
      <c r="C15860" s="293"/>
      <c r="D15860" s="280"/>
      <c r="E15860" s="280"/>
      <c r="F15860" s="280"/>
      <c r="G15860" s="293"/>
    </row>
    <row r="15861" spans="3:7" x14ac:dyDescent="0.2">
      <c r="C15861" s="293"/>
      <c r="D15861" s="280"/>
      <c r="E15861" s="280"/>
      <c r="F15861" s="280"/>
      <c r="G15861" s="293"/>
    </row>
    <row r="15862" spans="3:7" x14ac:dyDescent="0.2">
      <c r="C15862" s="293"/>
      <c r="D15862" s="280"/>
      <c r="E15862" s="280"/>
      <c r="F15862" s="280"/>
      <c r="G15862" s="293"/>
    </row>
    <row r="15863" spans="3:7" x14ac:dyDescent="0.2">
      <c r="C15863" s="293"/>
      <c r="D15863" s="280"/>
      <c r="E15863" s="280"/>
      <c r="F15863" s="280"/>
      <c r="G15863" s="293"/>
    </row>
    <row r="15864" spans="3:7" x14ac:dyDescent="0.2">
      <c r="C15864" s="293"/>
      <c r="D15864" s="280"/>
      <c r="E15864" s="280"/>
      <c r="F15864" s="280"/>
      <c r="G15864" s="293"/>
    </row>
    <row r="15865" spans="3:7" x14ac:dyDescent="0.2">
      <c r="C15865" s="293"/>
      <c r="D15865" s="280"/>
      <c r="E15865" s="280"/>
      <c r="F15865" s="280"/>
      <c r="G15865" s="293"/>
    </row>
    <row r="15866" spans="3:7" x14ac:dyDescent="0.2">
      <c r="C15866" s="293"/>
      <c r="D15866" s="280"/>
      <c r="E15866" s="280"/>
      <c r="F15866" s="280"/>
      <c r="G15866" s="293"/>
    </row>
    <row r="15867" spans="3:7" x14ac:dyDescent="0.2">
      <c r="C15867" s="293"/>
      <c r="D15867" s="280"/>
      <c r="E15867" s="280"/>
      <c r="F15867" s="280"/>
      <c r="G15867" s="293"/>
    </row>
    <row r="15868" spans="3:7" x14ac:dyDescent="0.2">
      <c r="C15868" s="293"/>
      <c r="D15868" s="280"/>
      <c r="E15868" s="280"/>
      <c r="F15868" s="280"/>
      <c r="G15868" s="293"/>
    </row>
    <row r="15869" spans="3:7" x14ac:dyDescent="0.2">
      <c r="C15869" s="293"/>
      <c r="D15869" s="280"/>
      <c r="E15869" s="280"/>
      <c r="F15869" s="280"/>
      <c r="G15869" s="293"/>
    </row>
    <row r="15870" spans="3:7" x14ac:dyDescent="0.2">
      <c r="C15870" s="293"/>
      <c r="D15870" s="280"/>
      <c r="E15870" s="280"/>
      <c r="F15870" s="280"/>
      <c r="G15870" s="293"/>
    </row>
    <row r="15871" spans="3:7" x14ac:dyDescent="0.2">
      <c r="C15871" s="293"/>
      <c r="D15871" s="280"/>
      <c r="E15871" s="280"/>
      <c r="F15871" s="280"/>
      <c r="G15871" s="293"/>
    </row>
    <row r="15872" spans="3:7" x14ac:dyDescent="0.2">
      <c r="C15872" s="293"/>
      <c r="D15872" s="280"/>
      <c r="E15872" s="280"/>
      <c r="F15872" s="280"/>
      <c r="G15872" s="293"/>
    </row>
    <row r="15873" spans="3:7" x14ac:dyDescent="0.2">
      <c r="C15873" s="293"/>
      <c r="D15873" s="280"/>
      <c r="E15873" s="280"/>
      <c r="F15873" s="280"/>
      <c r="G15873" s="293"/>
    </row>
    <row r="15874" spans="3:7" x14ac:dyDescent="0.2">
      <c r="C15874" s="293"/>
      <c r="D15874" s="280"/>
      <c r="E15874" s="280"/>
      <c r="F15874" s="280"/>
      <c r="G15874" s="293"/>
    </row>
    <row r="15875" spans="3:7" x14ac:dyDescent="0.2">
      <c r="C15875" s="293"/>
      <c r="D15875" s="280"/>
      <c r="E15875" s="280"/>
      <c r="F15875" s="280"/>
      <c r="G15875" s="293"/>
    </row>
    <row r="15876" spans="3:7" x14ac:dyDescent="0.2">
      <c r="C15876" s="293"/>
      <c r="D15876" s="280"/>
      <c r="E15876" s="280"/>
      <c r="F15876" s="280"/>
      <c r="G15876" s="293"/>
    </row>
    <row r="15877" spans="3:7" x14ac:dyDescent="0.2">
      <c r="C15877" s="293"/>
      <c r="D15877" s="280"/>
      <c r="E15877" s="280"/>
      <c r="F15877" s="280"/>
      <c r="G15877" s="293"/>
    </row>
    <row r="15878" spans="3:7" x14ac:dyDescent="0.2">
      <c r="C15878" s="293"/>
      <c r="D15878" s="280"/>
      <c r="E15878" s="280"/>
      <c r="F15878" s="280"/>
      <c r="G15878" s="293"/>
    </row>
    <row r="15879" spans="3:7" x14ac:dyDescent="0.2">
      <c r="C15879" s="293"/>
      <c r="D15879" s="280"/>
      <c r="E15879" s="280"/>
      <c r="F15879" s="280"/>
      <c r="G15879" s="293"/>
    </row>
    <row r="15880" spans="3:7" x14ac:dyDescent="0.2">
      <c r="C15880" s="293"/>
      <c r="D15880" s="280"/>
      <c r="E15880" s="280"/>
      <c r="F15880" s="280"/>
      <c r="G15880" s="293"/>
    </row>
    <row r="15881" spans="3:7" x14ac:dyDescent="0.2">
      <c r="C15881" s="293"/>
      <c r="D15881" s="280"/>
      <c r="E15881" s="280"/>
      <c r="F15881" s="280"/>
      <c r="G15881" s="293"/>
    </row>
    <row r="15882" spans="3:7" x14ac:dyDescent="0.2">
      <c r="C15882" s="293"/>
      <c r="D15882" s="280"/>
      <c r="E15882" s="280"/>
      <c r="F15882" s="280"/>
      <c r="G15882" s="293"/>
    </row>
    <row r="15883" spans="3:7" x14ac:dyDescent="0.2">
      <c r="C15883" s="293"/>
      <c r="D15883" s="280"/>
      <c r="E15883" s="280"/>
      <c r="F15883" s="280"/>
      <c r="G15883" s="293"/>
    </row>
    <row r="15884" spans="3:7" x14ac:dyDescent="0.2">
      <c r="C15884" s="293"/>
      <c r="D15884" s="280"/>
      <c r="E15884" s="280"/>
      <c r="F15884" s="280"/>
      <c r="G15884" s="293"/>
    </row>
    <row r="15885" spans="3:7" x14ac:dyDescent="0.2">
      <c r="C15885" s="293"/>
      <c r="D15885" s="280"/>
      <c r="E15885" s="280"/>
      <c r="F15885" s="280"/>
      <c r="G15885" s="293"/>
    </row>
    <row r="15886" spans="3:7" x14ac:dyDescent="0.2">
      <c r="C15886" s="293"/>
      <c r="D15886" s="280"/>
      <c r="E15886" s="280"/>
      <c r="F15886" s="280"/>
      <c r="G15886" s="293"/>
    </row>
    <row r="15887" spans="3:7" x14ac:dyDescent="0.2">
      <c r="C15887" s="293"/>
      <c r="D15887" s="280"/>
      <c r="E15887" s="280"/>
      <c r="F15887" s="280"/>
      <c r="G15887" s="293"/>
    </row>
    <row r="15888" spans="3:7" x14ac:dyDescent="0.2">
      <c r="C15888" s="293"/>
      <c r="D15888" s="280"/>
      <c r="E15888" s="280"/>
      <c r="F15888" s="280"/>
      <c r="G15888" s="293"/>
    </row>
    <row r="15889" spans="3:7" x14ac:dyDescent="0.2">
      <c r="C15889" s="293"/>
      <c r="D15889" s="280"/>
      <c r="E15889" s="280"/>
      <c r="F15889" s="280"/>
      <c r="G15889" s="293"/>
    </row>
    <row r="15890" spans="3:7" x14ac:dyDescent="0.2">
      <c r="C15890" s="293"/>
      <c r="D15890" s="280"/>
      <c r="E15890" s="280"/>
      <c r="F15890" s="280"/>
      <c r="G15890" s="293"/>
    </row>
    <row r="15891" spans="3:7" x14ac:dyDescent="0.2">
      <c r="C15891" s="293"/>
      <c r="D15891" s="280"/>
      <c r="E15891" s="280"/>
      <c r="F15891" s="280"/>
      <c r="G15891" s="293"/>
    </row>
    <row r="15892" spans="3:7" x14ac:dyDescent="0.2">
      <c r="C15892" s="293"/>
      <c r="D15892" s="280"/>
      <c r="E15892" s="280"/>
      <c r="F15892" s="280"/>
      <c r="G15892" s="293"/>
    </row>
    <row r="15893" spans="3:7" x14ac:dyDescent="0.2">
      <c r="C15893" s="293"/>
      <c r="D15893" s="280"/>
      <c r="E15893" s="280"/>
      <c r="F15893" s="280"/>
      <c r="G15893" s="293"/>
    </row>
    <row r="15894" spans="3:7" x14ac:dyDescent="0.2">
      <c r="C15894" s="293"/>
      <c r="D15894" s="280"/>
      <c r="E15894" s="280"/>
      <c r="F15894" s="280"/>
      <c r="G15894" s="293"/>
    </row>
    <row r="15895" spans="3:7" x14ac:dyDescent="0.2">
      <c r="C15895" s="293"/>
      <c r="D15895" s="280"/>
      <c r="E15895" s="280"/>
      <c r="F15895" s="280"/>
      <c r="G15895" s="293"/>
    </row>
    <row r="15896" spans="3:7" x14ac:dyDescent="0.2">
      <c r="C15896" s="293"/>
      <c r="D15896" s="280"/>
      <c r="E15896" s="280"/>
      <c r="F15896" s="280"/>
      <c r="G15896" s="293"/>
    </row>
    <row r="15897" spans="3:7" x14ac:dyDescent="0.2">
      <c r="C15897" s="293"/>
      <c r="D15897" s="280"/>
      <c r="E15897" s="280"/>
      <c r="F15897" s="280"/>
      <c r="G15897" s="293"/>
    </row>
    <row r="15898" spans="3:7" x14ac:dyDescent="0.2">
      <c r="C15898" s="293"/>
      <c r="D15898" s="280"/>
      <c r="E15898" s="280"/>
      <c r="F15898" s="280"/>
      <c r="G15898" s="293"/>
    </row>
    <row r="15899" spans="3:7" x14ac:dyDescent="0.2">
      <c r="C15899" s="293"/>
      <c r="D15899" s="280"/>
      <c r="E15899" s="280"/>
      <c r="F15899" s="280"/>
      <c r="G15899" s="293"/>
    </row>
    <row r="15900" spans="3:7" x14ac:dyDescent="0.2">
      <c r="C15900" s="293"/>
      <c r="D15900" s="280"/>
      <c r="E15900" s="280"/>
      <c r="F15900" s="280"/>
      <c r="G15900" s="293"/>
    </row>
    <row r="15901" spans="3:7" x14ac:dyDescent="0.2">
      <c r="C15901" s="293"/>
      <c r="D15901" s="280"/>
      <c r="E15901" s="280"/>
      <c r="F15901" s="280"/>
      <c r="G15901" s="293"/>
    </row>
    <row r="15902" spans="3:7" x14ac:dyDescent="0.2">
      <c r="C15902" s="293"/>
      <c r="D15902" s="280"/>
      <c r="E15902" s="280"/>
      <c r="F15902" s="280"/>
      <c r="G15902" s="293"/>
    </row>
    <row r="15903" spans="3:7" x14ac:dyDescent="0.2">
      <c r="C15903" s="293"/>
      <c r="D15903" s="280"/>
      <c r="E15903" s="280"/>
      <c r="F15903" s="280"/>
      <c r="G15903" s="293"/>
    </row>
    <row r="15904" spans="3:7" x14ac:dyDescent="0.2">
      <c r="C15904" s="293"/>
      <c r="D15904" s="280"/>
      <c r="E15904" s="280"/>
      <c r="F15904" s="280"/>
      <c r="G15904" s="293"/>
    </row>
    <row r="15905" spans="3:7" x14ac:dyDescent="0.2">
      <c r="C15905" s="293"/>
      <c r="D15905" s="280"/>
      <c r="E15905" s="280"/>
      <c r="F15905" s="280"/>
      <c r="G15905" s="293"/>
    </row>
    <row r="15906" spans="3:7" x14ac:dyDescent="0.2">
      <c r="C15906" s="293"/>
      <c r="D15906" s="280"/>
      <c r="E15906" s="280"/>
      <c r="F15906" s="280"/>
      <c r="G15906" s="293"/>
    </row>
    <row r="15907" spans="3:7" x14ac:dyDescent="0.2">
      <c r="C15907" s="293"/>
      <c r="D15907" s="280"/>
      <c r="E15907" s="280"/>
      <c r="F15907" s="280"/>
      <c r="G15907" s="293"/>
    </row>
    <row r="15908" spans="3:7" x14ac:dyDescent="0.2">
      <c r="C15908" s="293"/>
      <c r="D15908" s="280"/>
      <c r="E15908" s="280"/>
      <c r="F15908" s="280"/>
      <c r="G15908" s="293"/>
    </row>
    <row r="15909" spans="3:7" x14ac:dyDescent="0.2">
      <c r="C15909" s="293"/>
      <c r="D15909" s="280"/>
      <c r="E15909" s="280"/>
      <c r="F15909" s="280"/>
      <c r="G15909" s="293"/>
    </row>
    <row r="15910" spans="3:7" x14ac:dyDescent="0.2">
      <c r="C15910" s="293"/>
      <c r="D15910" s="280"/>
      <c r="E15910" s="280"/>
      <c r="F15910" s="280"/>
      <c r="G15910" s="293"/>
    </row>
    <row r="15911" spans="3:7" x14ac:dyDescent="0.2">
      <c r="C15911" s="293"/>
      <c r="D15911" s="280"/>
      <c r="E15911" s="280"/>
      <c r="F15911" s="280"/>
      <c r="G15911" s="293"/>
    </row>
    <row r="15912" spans="3:7" x14ac:dyDescent="0.2">
      <c r="C15912" s="293"/>
      <c r="D15912" s="280"/>
      <c r="E15912" s="280"/>
      <c r="F15912" s="280"/>
      <c r="G15912" s="293"/>
    </row>
    <row r="15913" spans="3:7" x14ac:dyDescent="0.2">
      <c r="C15913" s="293"/>
      <c r="D15913" s="280"/>
      <c r="E15913" s="280"/>
      <c r="F15913" s="280"/>
      <c r="G15913" s="293"/>
    </row>
    <row r="15914" spans="3:7" x14ac:dyDescent="0.2">
      <c r="C15914" s="293"/>
      <c r="D15914" s="280"/>
      <c r="E15914" s="280"/>
      <c r="F15914" s="280"/>
      <c r="G15914" s="293"/>
    </row>
    <row r="15915" spans="3:7" x14ac:dyDescent="0.2">
      <c r="C15915" s="293"/>
      <c r="D15915" s="280"/>
      <c r="E15915" s="280"/>
      <c r="F15915" s="280"/>
      <c r="G15915" s="293"/>
    </row>
    <row r="15916" spans="3:7" x14ac:dyDescent="0.2">
      <c r="C15916" s="293"/>
      <c r="D15916" s="280"/>
      <c r="E15916" s="280"/>
      <c r="F15916" s="280"/>
      <c r="G15916" s="293"/>
    </row>
    <row r="15917" spans="3:7" x14ac:dyDescent="0.2">
      <c r="C15917" s="293"/>
      <c r="D15917" s="280"/>
      <c r="E15917" s="280"/>
      <c r="F15917" s="280"/>
      <c r="G15917" s="293"/>
    </row>
    <row r="15918" spans="3:7" x14ac:dyDescent="0.2">
      <c r="C15918" s="293"/>
      <c r="D15918" s="280"/>
      <c r="E15918" s="280"/>
      <c r="F15918" s="280"/>
      <c r="G15918" s="293"/>
    </row>
    <row r="15919" spans="3:7" x14ac:dyDescent="0.2">
      <c r="C15919" s="293"/>
      <c r="D15919" s="280"/>
      <c r="E15919" s="280"/>
      <c r="F15919" s="280"/>
      <c r="G15919" s="293"/>
    </row>
    <row r="15920" spans="3:7" x14ac:dyDescent="0.2">
      <c r="C15920" s="293"/>
      <c r="D15920" s="280"/>
      <c r="E15920" s="280"/>
      <c r="F15920" s="280"/>
      <c r="G15920" s="293"/>
    </row>
    <row r="15921" spans="3:7" x14ac:dyDescent="0.2">
      <c r="C15921" s="293"/>
      <c r="D15921" s="280"/>
      <c r="E15921" s="280"/>
      <c r="F15921" s="280"/>
      <c r="G15921" s="293"/>
    </row>
    <row r="15922" spans="3:7" x14ac:dyDescent="0.2">
      <c r="C15922" s="293"/>
      <c r="D15922" s="280"/>
      <c r="E15922" s="280"/>
      <c r="F15922" s="280"/>
      <c r="G15922" s="293"/>
    </row>
    <row r="15923" spans="3:7" x14ac:dyDescent="0.2">
      <c r="C15923" s="293"/>
      <c r="D15923" s="280"/>
      <c r="E15923" s="280"/>
      <c r="F15923" s="280"/>
      <c r="G15923" s="293"/>
    </row>
    <row r="15924" spans="3:7" x14ac:dyDescent="0.2">
      <c r="C15924" s="293"/>
      <c r="D15924" s="280"/>
      <c r="E15924" s="280"/>
      <c r="F15924" s="280"/>
      <c r="G15924" s="293"/>
    </row>
    <row r="15925" spans="3:7" x14ac:dyDescent="0.2">
      <c r="C15925" s="293"/>
      <c r="D15925" s="280"/>
      <c r="E15925" s="280"/>
      <c r="F15925" s="280"/>
      <c r="G15925" s="293"/>
    </row>
    <row r="15926" spans="3:7" x14ac:dyDescent="0.2">
      <c r="C15926" s="293"/>
      <c r="D15926" s="280"/>
      <c r="E15926" s="280"/>
      <c r="F15926" s="280"/>
      <c r="G15926" s="293"/>
    </row>
    <row r="15927" spans="3:7" x14ac:dyDescent="0.2">
      <c r="C15927" s="293"/>
      <c r="D15927" s="280"/>
      <c r="E15927" s="280"/>
      <c r="F15927" s="280"/>
      <c r="G15927" s="293"/>
    </row>
    <row r="15928" spans="3:7" x14ac:dyDescent="0.2">
      <c r="C15928" s="293"/>
      <c r="D15928" s="280"/>
      <c r="E15928" s="280"/>
      <c r="F15928" s="280"/>
      <c r="G15928" s="293"/>
    </row>
    <row r="15929" spans="3:7" x14ac:dyDescent="0.2">
      <c r="C15929" s="293"/>
      <c r="D15929" s="280"/>
      <c r="E15929" s="280"/>
      <c r="F15929" s="280"/>
      <c r="G15929" s="293"/>
    </row>
    <row r="15930" spans="3:7" x14ac:dyDescent="0.2">
      <c r="C15930" s="293"/>
      <c r="D15930" s="280"/>
      <c r="E15930" s="280"/>
      <c r="F15930" s="280"/>
      <c r="G15930" s="293"/>
    </row>
    <row r="15931" spans="3:7" x14ac:dyDescent="0.2">
      <c r="C15931" s="293"/>
      <c r="D15931" s="280"/>
      <c r="E15931" s="280"/>
      <c r="F15931" s="280"/>
      <c r="G15931" s="293"/>
    </row>
    <row r="15932" spans="3:7" x14ac:dyDescent="0.2">
      <c r="C15932" s="293"/>
      <c r="D15932" s="280"/>
      <c r="E15932" s="280"/>
      <c r="F15932" s="280"/>
      <c r="G15932" s="293"/>
    </row>
    <row r="15933" spans="3:7" x14ac:dyDescent="0.2">
      <c r="C15933" s="293"/>
      <c r="D15933" s="280"/>
      <c r="E15933" s="280"/>
      <c r="F15933" s="280"/>
      <c r="G15933" s="293"/>
    </row>
    <row r="15934" spans="3:7" x14ac:dyDescent="0.2">
      <c r="C15934" s="293"/>
      <c r="D15934" s="280"/>
      <c r="E15934" s="280"/>
      <c r="F15934" s="280"/>
      <c r="G15934" s="293"/>
    </row>
    <row r="15935" spans="3:7" x14ac:dyDescent="0.2">
      <c r="C15935" s="293"/>
      <c r="D15935" s="280"/>
      <c r="E15935" s="280"/>
      <c r="F15935" s="280"/>
      <c r="G15935" s="293"/>
    </row>
    <row r="15936" spans="3:7" x14ac:dyDescent="0.2">
      <c r="C15936" s="293"/>
      <c r="D15936" s="280"/>
      <c r="E15936" s="280"/>
      <c r="F15936" s="280"/>
      <c r="G15936" s="293"/>
    </row>
    <row r="15937" spans="3:7" x14ac:dyDescent="0.2">
      <c r="C15937" s="293"/>
      <c r="D15937" s="280"/>
      <c r="E15937" s="280"/>
      <c r="F15937" s="280"/>
      <c r="G15937" s="293"/>
    </row>
    <row r="15938" spans="3:7" x14ac:dyDescent="0.2">
      <c r="C15938" s="293"/>
      <c r="D15938" s="280"/>
      <c r="E15938" s="280"/>
      <c r="F15938" s="280"/>
      <c r="G15938" s="293"/>
    </row>
    <row r="15939" spans="3:7" x14ac:dyDescent="0.2">
      <c r="C15939" s="293"/>
      <c r="D15939" s="280"/>
      <c r="E15939" s="280"/>
      <c r="F15939" s="280"/>
      <c r="G15939" s="293"/>
    </row>
    <row r="15940" spans="3:7" x14ac:dyDescent="0.2">
      <c r="C15940" s="293"/>
      <c r="D15940" s="280"/>
      <c r="E15940" s="280"/>
      <c r="F15940" s="280"/>
      <c r="G15940" s="293"/>
    </row>
    <row r="15941" spans="3:7" x14ac:dyDescent="0.2">
      <c r="C15941" s="293"/>
      <c r="D15941" s="280"/>
      <c r="E15941" s="280"/>
      <c r="F15941" s="280"/>
      <c r="G15941" s="293"/>
    </row>
    <row r="15942" spans="3:7" x14ac:dyDescent="0.2">
      <c r="C15942" s="293"/>
      <c r="D15942" s="280"/>
      <c r="E15942" s="280"/>
      <c r="F15942" s="280"/>
      <c r="G15942" s="293"/>
    </row>
    <row r="15943" spans="3:7" x14ac:dyDescent="0.2">
      <c r="C15943" s="293"/>
      <c r="D15943" s="280"/>
      <c r="E15943" s="280"/>
      <c r="F15943" s="280"/>
      <c r="G15943" s="293"/>
    </row>
    <row r="15944" spans="3:7" x14ac:dyDescent="0.2">
      <c r="C15944" s="293"/>
      <c r="D15944" s="280"/>
      <c r="E15944" s="280"/>
      <c r="F15944" s="280"/>
      <c r="G15944" s="293"/>
    </row>
    <row r="15945" spans="3:7" x14ac:dyDescent="0.2">
      <c r="C15945" s="293"/>
      <c r="D15945" s="280"/>
      <c r="E15945" s="280"/>
      <c r="F15945" s="280"/>
      <c r="G15945" s="293"/>
    </row>
    <row r="15946" spans="3:7" x14ac:dyDescent="0.2">
      <c r="C15946" s="293"/>
      <c r="D15946" s="280"/>
      <c r="E15946" s="280"/>
      <c r="F15946" s="280"/>
      <c r="G15946" s="293"/>
    </row>
    <row r="15947" spans="3:7" x14ac:dyDescent="0.2">
      <c r="C15947" s="293"/>
      <c r="D15947" s="280"/>
      <c r="E15947" s="280"/>
      <c r="F15947" s="280"/>
      <c r="G15947" s="293"/>
    </row>
    <row r="15948" spans="3:7" x14ac:dyDescent="0.2">
      <c r="C15948" s="293"/>
      <c r="D15948" s="280"/>
      <c r="E15948" s="280"/>
      <c r="F15948" s="280"/>
      <c r="G15948" s="293"/>
    </row>
    <row r="15949" spans="3:7" x14ac:dyDescent="0.2">
      <c r="C15949" s="293"/>
      <c r="D15949" s="280"/>
      <c r="E15949" s="280"/>
      <c r="F15949" s="280"/>
      <c r="G15949" s="293"/>
    </row>
    <row r="15950" spans="3:7" x14ac:dyDescent="0.2">
      <c r="C15950" s="293"/>
      <c r="D15950" s="280"/>
      <c r="E15950" s="280"/>
      <c r="F15950" s="280"/>
      <c r="G15950" s="293"/>
    </row>
    <row r="15951" spans="3:7" x14ac:dyDescent="0.2">
      <c r="C15951" s="293"/>
      <c r="D15951" s="280"/>
      <c r="E15951" s="280"/>
      <c r="F15951" s="280"/>
      <c r="G15951" s="293"/>
    </row>
    <row r="15952" spans="3:7" x14ac:dyDescent="0.2">
      <c r="C15952" s="293"/>
      <c r="D15952" s="280"/>
      <c r="E15952" s="280"/>
      <c r="F15952" s="280"/>
      <c r="G15952" s="293"/>
    </row>
    <row r="15953" spans="3:7" x14ac:dyDescent="0.2">
      <c r="C15953" s="293"/>
      <c r="D15953" s="280"/>
      <c r="E15953" s="280"/>
      <c r="F15953" s="280"/>
      <c r="G15953" s="293"/>
    </row>
    <row r="15954" spans="3:7" x14ac:dyDescent="0.2">
      <c r="C15954" s="293"/>
      <c r="D15954" s="280"/>
      <c r="E15954" s="280"/>
      <c r="F15954" s="280"/>
      <c r="G15954" s="293"/>
    </row>
    <row r="15955" spans="3:7" x14ac:dyDescent="0.2">
      <c r="C15955" s="293"/>
      <c r="D15955" s="280"/>
      <c r="E15955" s="280"/>
      <c r="F15955" s="280"/>
      <c r="G15955" s="293"/>
    </row>
    <row r="15956" spans="3:7" x14ac:dyDescent="0.2">
      <c r="C15956" s="293"/>
      <c r="D15956" s="280"/>
      <c r="E15956" s="280"/>
      <c r="F15956" s="280"/>
      <c r="G15956" s="293"/>
    </row>
    <row r="15957" spans="3:7" x14ac:dyDescent="0.2">
      <c r="C15957" s="293"/>
      <c r="D15957" s="280"/>
      <c r="E15957" s="280"/>
      <c r="F15957" s="280"/>
      <c r="G15957" s="293"/>
    </row>
    <row r="15958" spans="3:7" x14ac:dyDescent="0.2">
      <c r="C15958" s="293"/>
      <c r="D15958" s="280"/>
      <c r="E15958" s="280"/>
      <c r="F15958" s="280"/>
      <c r="G15958" s="293"/>
    </row>
    <row r="15959" spans="3:7" x14ac:dyDescent="0.2">
      <c r="C15959" s="293"/>
      <c r="D15959" s="280"/>
      <c r="E15959" s="280"/>
      <c r="F15959" s="280"/>
      <c r="G15959" s="293"/>
    </row>
    <row r="15960" spans="3:7" x14ac:dyDescent="0.2">
      <c r="C15960" s="293"/>
      <c r="D15960" s="280"/>
      <c r="E15960" s="280"/>
      <c r="F15960" s="280"/>
      <c r="G15960" s="293"/>
    </row>
    <row r="15961" spans="3:7" x14ac:dyDescent="0.2">
      <c r="C15961" s="293"/>
      <c r="D15961" s="280"/>
      <c r="E15961" s="280"/>
      <c r="F15961" s="280"/>
      <c r="G15961" s="293"/>
    </row>
    <row r="15962" spans="3:7" x14ac:dyDescent="0.2">
      <c r="C15962" s="293"/>
      <c r="D15962" s="280"/>
      <c r="E15962" s="280"/>
      <c r="F15962" s="280"/>
      <c r="G15962" s="293"/>
    </row>
    <row r="15963" spans="3:7" x14ac:dyDescent="0.2">
      <c r="C15963" s="293"/>
      <c r="D15963" s="280"/>
      <c r="E15963" s="280"/>
      <c r="F15963" s="280"/>
      <c r="G15963" s="293"/>
    </row>
    <row r="15964" spans="3:7" x14ac:dyDescent="0.2">
      <c r="C15964" s="293"/>
      <c r="D15964" s="280"/>
      <c r="E15964" s="280"/>
      <c r="F15964" s="280"/>
      <c r="G15964" s="293"/>
    </row>
    <row r="15965" spans="3:7" x14ac:dyDescent="0.2">
      <c r="C15965" s="293"/>
      <c r="D15965" s="280"/>
      <c r="E15965" s="280"/>
      <c r="F15965" s="280"/>
      <c r="G15965" s="293"/>
    </row>
    <row r="15966" spans="3:7" x14ac:dyDescent="0.2">
      <c r="C15966" s="293"/>
      <c r="D15966" s="280"/>
      <c r="E15966" s="280"/>
      <c r="F15966" s="280"/>
      <c r="G15966" s="293"/>
    </row>
    <row r="15967" spans="3:7" x14ac:dyDescent="0.2">
      <c r="C15967" s="293"/>
      <c r="D15967" s="280"/>
      <c r="E15967" s="280"/>
      <c r="F15967" s="280"/>
      <c r="G15967" s="293"/>
    </row>
    <row r="15968" spans="3:7" x14ac:dyDescent="0.2">
      <c r="C15968" s="293"/>
      <c r="D15968" s="280"/>
      <c r="E15968" s="280"/>
      <c r="F15968" s="280"/>
      <c r="G15968" s="293"/>
    </row>
    <row r="15969" spans="3:7" x14ac:dyDescent="0.2">
      <c r="C15969" s="293"/>
      <c r="D15969" s="280"/>
      <c r="E15969" s="280"/>
      <c r="F15969" s="280"/>
      <c r="G15969" s="293"/>
    </row>
    <row r="15970" spans="3:7" x14ac:dyDescent="0.2">
      <c r="C15970" s="293"/>
      <c r="D15970" s="280"/>
      <c r="E15970" s="280"/>
      <c r="F15970" s="280"/>
      <c r="G15970" s="293"/>
    </row>
    <row r="15971" spans="3:7" x14ac:dyDescent="0.2">
      <c r="C15971" s="293"/>
      <c r="D15971" s="280"/>
      <c r="E15971" s="280"/>
      <c r="F15971" s="280"/>
      <c r="G15971" s="293"/>
    </row>
    <row r="15972" spans="3:7" x14ac:dyDescent="0.2">
      <c r="C15972" s="293"/>
      <c r="D15972" s="280"/>
      <c r="E15972" s="280"/>
      <c r="F15972" s="280"/>
      <c r="G15972" s="293"/>
    </row>
    <row r="15973" spans="3:7" x14ac:dyDescent="0.2">
      <c r="C15973" s="293"/>
      <c r="D15973" s="280"/>
      <c r="E15973" s="280"/>
      <c r="F15973" s="280"/>
      <c r="G15973" s="293"/>
    </row>
    <row r="15974" spans="3:7" x14ac:dyDescent="0.2">
      <c r="C15974" s="293"/>
      <c r="D15974" s="280"/>
      <c r="E15974" s="280"/>
      <c r="F15974" s="280"/>
      <c r="G15974" s="293"/>
    </row>
    <row r="15975" spans="3:7" x14ac:dyDescent="0.2">
      <c r="C15975" s="293"/>
      <c r="D15975" s="280"/>
      <c r="E15975" s="280"/>
      <c r="F15975" s="280"/>
      <c r="G15975" s="293"/>
    </row>
    <row r="15976" spans="3:7" x14ac:dyDescent="0.2">
      <c r="C15976" s="293"/>
      <c r="D15976" s="280"/>
      <c r="E15976" s="280"/>
      <c r="F15976" s="280"/>
      <c r="G15976" s="293"/>
    </row>
    <row r="15977" spans="3:7" x14ac:dyDescent="0.2">
      <c r="C15977" s="293"/>
      <c r="D15977" s="280"/>
      <c r="E15977" s="280"/>
      <c r="F15977" s="280"/>
      <c r="G15977" s="293"/>
    </row>
    <row r="15978" spans="3:7" x14ac:dyDescent="0.2">
      <c r="C15978" s="293"/>
      <c r="D15978" s="280"/>
      <c r="E15978" s="280"/>
      <c r="F15978" s="280"/>
      <c r="G15978" s="293"/>
    </row>
    <row r="15979" spans="3:7" x14ac:dyDescent="0.2">
      <c r="C15979" s="293"/>
      <c r="D15979" s="280"/>
      <c r="E15979" s="280"/>
      <c r="F15979" s="280"/>
      <c r="G15979" s="293"/>
    </row>
    <row r="15980" spans="3:7" x14ac:dyDescent="0.2">
      <c r="C15980" s="293"/>
      <c r="D15980" s="280"/>
      <c r="E15980" s="280"/>
      <c r="F15980" s="280"/>
      <c r="G15980" s="293"/>
    </row>
    <row r="15981" spans="3:7" x14ac:dyDescent="0.2">
      <c r="C15981" s="293"/>
      <c r="D15981" s="280"/>
      <c r="E15981" s="280"/>
      <c r="F15981" s="280"/>
      <c r="G15981" s="293"/>
    </row>
    <row r="15982" spans="3:7" x14ac:dyDescent="0.2">
      <c r="C15982" s="293"/>
      <c r="D15982" s="280"/>
      <c r="E15982" s="280"/>
      <c r="F15982" s="280"/>
      <c r="G15982" s="293"/>
    </row>
    <row r="15983" spans="3:7" x14ac:dyDescent="0.2">
      <c r="C15983" s="293"/>
      <c r="D15983" s="280"/>
      <c r="E15983" s="280"/>
      <c r="F15983" s="280"/>
      <c r="G15983" s="293"/>
    </row>
    <row r="15984" spans="3:7" x14ac:dyDescent="0.2">
      <c r="C15984" s="293"/>
      <c r="D15984" s="280"/>
      <c r="E15984" s="280"/>
      <c r="F15984" s="280"/>
      <c r="G15984" s="293"/>
    </row>
    <row r="15985" spans="3:7" x14ac:dyDescent="0.2">
      <c r="C15985" s="293"/>
      <c r="D15985" s="280"/>
      <c r="E15985" s="280"/>
      <c r="F15985" s="280"/>
      <c r="G15985" s="293"/>
    </row>
    <row r="15986" spans="3:7" x14ac:dyDescent="0.2">
      <c r="C15986" s="293"/>
      <c r="D15986" s="280"/>
      <c r="E15986" s="280"/>
      <c r="F15986" s="280"/>
      <c r="G15986" s="293"/>
    </row>
    <row r="15987" spans="3:7" x14ac:dyDescent="0.2">
      <c r="C15987" s="293"/>
      <c r="D15987" s="280"/>
      <c r="E15987" s="280"/>
      <c r="F15987" s="280"/>
      <c r="G15987" s="293"/>
    </row>
    <row r="15988" spans="3:7" x14ac:dyDescent="0.2">
      <c r="C15988" s="293"/>
      <c r="D15988" s="280"/>
      <c r="E15988" s="280"/>
      <c r="F15988" s="280"/>
      <c r="G15988" s="293"/>
    </row>
    <row r="15989" spans="3:7" x14ac:dyDescent="0.2">
      <c r="C15989" s="293"/>
      <c r="D15989" s="280"/>
      <c r="E15989" s="280"/>
      <c r="F15989" s="280"/>
      <c r="G15989" s="293"/>
    </row>
    <row r="15990" spans="3:7" x14ac:dyDescent="0.2">
      <c r="C15990" s="293"/>
      <c r="D15990" s="280"/>
      <c r="E15990" s="280"/>
      <c r="F15990" s="280"/>
      <c r="G15990" s="293"/>
    </row>
    <row r="15991" spans="3:7" x14ac:dyDescent="0.2">
      <c r="C15991" s="293"/>
      <c r="D15991" s="280"/>
      <c r="E15991" s="280"/>
      <c r="F15991" s="280"/>
      <c r="G15991" s="293"/>
    </row>
    <row r="15992" spans="3:7" x14ac:dyDescent="0.2">
      <c r="C15992" s="293"/>
      <c r="D15992" s="280"/>
      <c r="E15992" s="280"/>
      <c r="F15992" s="280"/>
      <c r="G15992" s="293"/>
    </row>
    <row r="15993" spans="3:7" x14ac:dyDescent="0.2">
      <c r="C15993" s="293"/>
      <c r="D15993" s="280"/>
      <c r="E15993" s="280"/>
      <c r="F15993" s="280"/>
      <c r="G15993" s="293"/>
    </row>
    <row r="15994" spans="3:7" x14ac:dyDescent="0.2">
      <c r="C15994" s="293"/>
      <c r="D15994" s="280"/>
      <c r="E15994" s="280"/>
      <c r="F15994" s="280"/>
      <c r="G15994" s="293"/>
    </row>
    <row r="15995" spans="3:7" x14ac:dyDescent="0.2">
      <c r="C15995" s="293"/>
      <c r="D15995" s="280"/>
      <c r="E15995" s="280"/>
      <c r="F15995" s="280"/>
      <c r="G15995" s="293"/>
    </row>
    <row r="15996" spans="3:7" x14ac:dyDescent="0.2">
      <c r="C15996" s="293"/>
      <c r="D15996" s="280"/>
      <c r="E15996" s="280"/>
      <c r="F15996" s="280"/>
      <c r="G15996" s="293"/>
    </row>
    <row r="15997" spans="3:7" x14ac:dyDescent="0.2">
      <c r="C15997" s="293"/>
      <c r="D15997" s="280"/>
      <c r="E15997" s="280"/>
      <c r="F15997" s="280"/>
      <c r="G15997" s="293"/>
    </row>
    <row r="15998" spans="3:7" x14ac:dyDescent="0.2">
      <c r="C15998" s="293"/>
      <c r="D15998" s="280"/>
      <c r="E15998" s="280"/>
      <c r="F15998" s="280"/>
      <c r="G15998" s="293"/>
    </row>
    <row r="15999" spans="3:7" x14ac:dyDescent="0.2">
      <c r="C15999" s="293"/>
      <c r="D15999" s="280"/>
      <c r="E15999" s="280"/>
      <c r="F15999" s="280"/>
      <c r="G15999" s="293"/>
    </row>
    <row r="16000" spans="3:7" x14ac:dyDescent="0.2">
      <c r="C16000" s="293"/>
      <c r="D16000" s="280"/>
      <c r="E16000" s="280"/>
      <c r="F16000" s="280"/>
      <c r="G16000" s="293"/>
    </row>
    <row r="16001" spans="3:7" x14ac:dyDescent="0.2">
      <c r="C16001" s="293"/>
      <c r="D16001" s="280"/>
      <c r="E16001" s="280"/>
      <c r="F16001" s="280"/>
      <c r="G16001" s="293"/>
    </row>
    <row r="16002" spans="3:7" x14ac:dyDescent="0.2">
      <c r="C16002" s="293"/>
      <c r="D16002" s="280"/>
      <c r="E16002" s="280"/>
      <c r="F16002" s="280"/>
      <c r="G16002" s="293"/>
    </row>
    <row r="16003" spans="3:7" x14ac:dyDescent="0.2">
      <c r="C16003" s="293"/>
      <c r="D16003" s="280"/>
      <c r="E16003" s="280"/>
      <c r="F16003" s="280"/>
      <c r="G16003" s="293"/>
    </row>
    <row r="16004" spans="3:7" x14ac:dyDescent="0.2">
      <c r="C16004" s="293"/>
      <c r="D16004" s="280"/>
      <c r="E16004" s="280"/>
      <c r="F16004" s="280"/>
      <c r="G16004" s="293"/>
    </row>
    <row r="16005" spans="3:7" x14ac:dyDescent="0.2">
      <c r="C16005" s="293"/>
      <c r="D16005" s="280"/>
      <c r="E16005" s="280"/>
      <c r="F16005" s="280"/>
      <c r="G16005" s="293"/>
    </row>
    <row r="16006" spans="3:7" x14ac:dyDescent="0.2">
      <c r="C16006" s="293"/>
      <c r="D16006" s="280"/>
      <c r="E16006" s="280"/>
      <c r="F16006" s="280"/>
      <c r="G16006" s="293"/>
    </row>
    <row r="16007" spans="3:7" x14ac:dyDescent="0.2">
      <c r="C16007" s="293"/>
      <c r="D16007" s="280"/>
      <c r="E16007" s="280"/>
      <c r="F16007" s="280"/>
      <c r="G16007" s="293"/>
    </row>
    <row r="16008" spans="3:7" x14ac:dyDescent="0.2">
      <c r="C16008" s="293"/>
      <c r="D16008" s="280"/>
      <c r="E16008" s="280"/>
      <c r="F16008" s="280"/>
      <c r="G16008" s="293"/>
    </row>
    <row r="16009" spans="3:7" x14ac:dyDescent="0.2">
      <c r="C16009" s="293"/>
      <c r="D16009" s="280"/>
      <c r="E16009" s="280"/>
      <c r="F16009" s="280"/>
      <c r="G16009" s="293"/>
    </row>
    <row r="16010" spans="3:7" x14ac:dyDescent="0.2">
      <c r="C16010" s="293"/>
      <c r="D16010" s="280"/>
      <c r="E16010" s="280"/>
      <c r="F16010" s="280"/>
      <c r="G16010" s="293"/>
    </row>
    <row r="16011" spans="3:7" x14ac:dyDescent="0.2">
      <c r="C16011" s="293"/>
      <c r="D16011" s="280"/>
      <c r="E16011" s="280"/>
      <c r="F16011" s="280"/>
      <c r="G16011" s="293"/>
    </row>
    <row r="16012" spans="3:7" x14ac:dyDescent="0.2">
      <c r="C16012" s="293"/>
      <c r="D16012" s="280"/>
      <c r="E16012" s="280"/>
      <c r="F16012" s="280"/>
      <c r="G16012" s="293"/>
    </row>
    <row r="16013" spans="3:7" x14ac:dyDescent="0.2">
      <c r="C16013" s="293"/>
      <c r="D16013" s="280"/>
      <c r="E16013" s="280"/>
      <c r="F16013" s="280"/>
      <c r="G16013" s="293"/>
    </row>
    <row r="16014" spans="3:7" x14ac:dyDescent="0.2">
      <c r="C16014" s="293"/>
      <c r="D16014" s="280"/>
      <c r="E16014" s="280"/>
      <c r="F16014" s="280"/>
      <c r="G16014" s="293"/>
    </row>
    <row r="16015" spans="3:7" x14ac:dyDescent="0.2">
      <c r="C16015" s="293"/>
      <c r="D16015" s="280"/>
      <c r="E16015" s="280"/>
      <c r="F16015" s="280"/>
      <c r="G16015" s="293"/>
    </row>
    <row r="16016" spans="3:7" x14ac:dyDescent="0.2">
      <c r="C16016" s="293"/>
      <c r="D16016" s="280"/>
      <c r="E16016" s="280"/>
      <c r="F16016" s="280"/>
      <c r="G16016" s="293"/>
    </row>
    <row r="16017" spans="3:7" x14ac:dyDescent="0.2">
      <c r="C16017" s="293"/>
      <c r="D16017" s="280"/>
      <c r="E16017" s="280"/>
      <c r="F16017" s="280"/>
      <c r="G16017" s="293"/>
    </row>
    <row r="16018" spans="3:7" x14ac:dyDescent="0.2">
      <c r="C16018" s="293"/>
      <c r="D16018" s="280"/>
      <c r="E16018" s="280"/>
      <c r="F16018" s="280"/>
      <c r="G16018" s="293"/>
    </row>
    <row r="16019" spans="3:7" x14ac:dyDescent="0.2">
      <c r="C16019" s="293"/>
      <c r="D16019" s="280"/>
      <c r="E16019" s="280"/>
      <c r="F16019" s="280"/>
      <c r="G16019" s="293"/>
    </row>
    <row r="16020" spans="3:7" x14ac:dyDescent="0.2">
      <c r="C16020" s="293"/>
      <c r="D16020" s="280"/>
      <c r="E16020" s="280"/>
      <c r="F16020" s="280"/>
      <c r="G16020" s="293"/>
    </row>
    <row r="16021" spans="3:7" x14ac:dyDescent="0.2">
      <c r="C16021" s="293"/>
      <c r="D16021" s="280"/>
      <c r="E16021" s="280"/>
      <c r="F16021" s="280"/>
      <c r="G16021" s="293"/>
    </row>
    <row r="16022" spans="3:7" x14ac:dyDescent="0.2">
      <c r="C16022" s="293"/>
      <c r="D16022" s="280"/>
      <c r="E16022" s="280"/>
      <c r="F16022" s="280"/>
      <c r="G16022" s="293"/>
    </row>
    <row r="16023" spans="3:7" x14ac:dyDescent="0.2">
      <c r="C16023" s="293"/>
      <c r="D16023" s="280"/>
      <c r="E16023" s="280"/>
      <c r="F16023" s="280"/>
      <c r="G16023" s="293"/>
    </row>
    <row r="16024" spans="3:7" x14ac:dyDescent="0.2">
      <c r="C16024" s="293"/>
      <c r="D16024" s="280"/>
      <c r="E16024" s="280"/>
      <c r="F16024" s="280"/>
      <c r="G16024" s="293"/>
    </row>
    <row r="16025" spans="3:7" x14ac:dyDescent="0.2">
      <c r="C16025" s="293"/>
      <c r="D16025" s="280"/>
      <c r="E16025" s="280"/>
      <c r="F16025" s="280"/>
      <c r="G16025" s="293"/>
    </row>
    <row r="16026" spans="3:7" x14ac:dyDescent="0.2">
      <c r="C16026" s="293"/>
      <c r="D16026" s="280"/>
      <c r="E16026" s="280"/>
      <c r="F16026" s="280"/>
      <c r="G16026" s="293"/>
    </row>
    <row r="16027" spans="3:7" x14ac:dyDescent="0.2">
      <c r="C16027" s="293"/>
      <c r="D16027" s="280"/>
      <c r="E16027" s="280"/>
      <c r="F16027" s="280"/>
      <c r="G16027" s="293"/>
    </row>
    <row r="16028" spans="3:7" x14ac:dyDescent="0.2">
      <c r="C16028" s="293"/>
      <c r="D16028" s="280"/>
      <c r="E16028" s="280"/>
      <c r="F16028" s="280"/>
      <c r="G16028" s="293"/>
    </row>
    <row r="16029" spans="3:7" x14ac:dyDescent="0.2">
      <c r="C16029" s="293"/>
      <c r="D16029" s="280"/>
      <c r="E16029" s="280"/>
      <c r="F16029" s="280"/>
      <c r="G16029" s="293"/>
    </row>
    <row r="16030" spans="3:7" x14ac:dyDescent="0.2">
      <c r="C16030" s="293"/>
      <c r="D16030" s="280"/>
      <c r="E16030" s="280"/>
      <c r="F16030" s="280"/>
      <c r="G16030" s="293"/>
    </row>
    <row r="16031" spans="3:7" x14ac:dyDescent="0.2">
      <c r="C16031" s="293"/>
      <c r="D16031" s="280"/>
      <c r="E16031" s="280"/>
      <c r="F16031" s="280"/>
      <c r="G16031" s="293"/>
    </row>
    <row r="16032" spans="3:7" x14ac:dyDescent="0.2">
      <c r="C16032" s="293"/>
      <c r="D16032" s="280"/>
      <c r="E16032" s="280"/>
      <c r="F16032" s="280"/>
      <c r="G16032" s="293"/>
    </row>
    <row r="16033" spans="3:7" x14ac:dyDescent="0.2">
      <c r="C16033" s="293"/>
      <c r="D16033" s="280"/>
      <c r="E16033" s="280"/>
      <c r="F16033" s="280"/>
      <c r="G16033" s="293"/>
    </row>
    <row r="16034" spans="3:7" x14ac:dyDescent="0.2">
      <c r="C16034" s="293"/>
      <c r="D16034" s="280"/>
      <c r="E16034" s="280"/>
      <c r="F16034" s="280"/>
      <c r="G16034" s="293"/>
    </row>
    <row r="16035" spans="3:7" x14ac:dyDescent="0.2">
      <c r="C16035" s="293"/>
      <c r="D16035" s="280"/>
      <c r="E16035" s="280"/>
      <c r="F16035" s="280"/>
      <c r="G16035" s="293"/>
    </row>
    <row r="16036" spans="3:7" x14ac:dyDescent="0.2">
      <c r="C16036" s="293"/>
      <c r="D16036" s="280"/>
      <c r="E16036" s="280"/>
      <c r="F16036" s="280"/>
      <c r="G16036" s="293"/>
    </row>
    <row r="16037" spans="3:7" x14ac:dyDescent="0.2">
      <c r="C16037" s="293"/>
      <c r="D16037" s="280"/>
      <c r="E16037" s="280"/>
      <c r="F16037" s="280"/>
      <c r="G16037" s="293"/>
    </row>
    <row r="16038" spans="3:7" x14ac:dyDescent="0.2">
      <c r="C16038" s="293"/>
      <c r="D16038" s="280"/>
      <c r="E16038" s="280"/>
      <c r="F16038" s="280"/>
      <c r="G16038" s="293"/>
    </row>
    <row r="16039" spans="3:7" x14ac:dyDescent="0.2">
      <c r="C16039" s="293"/>
      <c r="D16039" s="280"/>
      <c r="E16039" s="280"/>
      <c r="F16039" s="280"/>
      <c r="G16039" s="293"/>
    </row>
    <row r="16040" spans="3:7" x14ac:dyDescent="0.2">
      <c r="C16040" s="293"/>
      <c r="D16040" s="280"/>
      <c r="E16040" s="280"/>
      <c r="F16040" s="280"/>
      <c r="G16040" s="293"/>
    </row>
    <row r="16041" spans="3:7" x14ac:dyDescent="0.2">
      <c r="C16041" s="293"/>
      <c r="D16041" s="280"/>
      <c r="E16041" s="280"/>
      <c r="F16041" s="280"/>
      <c r="G16041" s="293"/>
    </row>
    <row r="16042" spans="3:7" x14ac:dyDescent="0.2">
      <c r="C16042" s="293"/>
      <c r="D16042" s="280"/>
      <c r="E16042" s="280"/>
      <c r="F16042" s="280"/>
      <c r="G16042" s="293"/>
    </row>
    <row r="16043" spans="3:7" x14ac:dyDescent="0.2">
      <c r="C16043" s="293"/>
      <c r="D16043" s="280"/>
      <c r="E16043" s="280"/>
      <c r="F16043" s="280"/>
      <c r="G16043" s="293"/>
    </row>
    <row r="16044" spans="3:7" x14ac:dyDescent="0.2">
      <c r="C16044" s="293"/>
      <c r="D16044" s="280"/>
      <c r="E16044" s="280"/>
      <c r="F16044" s="280"/>
      <c r="G16044" s="293"/>
    </row>
    <row r="16045" spans="3:7" x14ac:dyDescent="0.2">
      <c r="C16045" s="293"/>
      <c r="D16045" s="280"/>
      <c r="E16045" s="280"/>
      <c r="F16045" s="280"/>
      <c r="G16045" s="293"/>
    </row>
    <row r="16046" spans="3:7" x14ac:dyDescent="0.2">
      <c r="C16046" s="293"/>
      <c r="D16046" s="280"/>
      <c r="E16046" s="280"/>
      <c r="F16046" s="280"/>
      <c r="G16046" s="293"/>
    </row>
    <row r="16047" spans="3:7" x14ac:dyDescent="0.2">
      <c r="C16047" s="293"/>
      <c r="D16047" s="280"/>
      <c r="E16047" s="280"/>
      <c r="F16047" s="280"/>
      <c r="G16047" s="293"/>
    </row>
    <row r="16048" spans="3:7" x14ac:dyDescent="0.2">
      <c r="C16048" s="293"/>
      <c r="D16048" s="280"/>
      <c r="E16048" s="280"/>
      <c r="F16048" s="280"/>
      <c r="G16048" s="293"/>
    </row>
    <row r="16049" spans="3:7" x14ac:dyDescent="0.2">
      <c r="C16049" s="293"/>
      <c r="D16049" s="280"/>
      <c r="E16049" s="280"/>
      <c r="F16049" s="280"/>
      <c r="G16049" s="293"/>
    </row>
    <row r="16050" spans="3:7" x14ac:dyDescent="0.2">
      <c r="C16050" s="293"/>
      <c r="D16050" s="280"/>
      <c r="E16050" s="280"/>
      <c r="F16050" s="280"/>
      <c r="G16050" s="293"/>
    </row>
    <row r="16051" spans="3:7" x14ac:dyDescent="0.2">
      <c r="C16051" s="293"/>
      <c r="D16051" s="280"/>
      <c r="E16051" s="280"/>
      <c r="F16051" s="280"/>
      <c r="G16051" s="293"/>
    </row>
    <row r="16052" spans="3:7" x14ac:dyDescent="0.2">
      <c r="C16052" s="293"/>
      <c r="D16052" s="280"/>
      <c r="E16052" s="280"/>
      <c r="F16052" s="280"/>
      <c r="G16052" s="293"/>
    </row>
    <row r="16053" spans="3:7" x14ac:dyDescent="0.2">
      <c r="C16053" s="293"/>
      <c r="D16053" s="280"/>
      <c r="E16053" s="280"/>
      <c r="F16053" s="280"/>
      <c r="G16053" s="293"/>
    </row>
    <row r="16054" spans="3:7" x14ac:dyDescent="0.2">
      <c r="C16054" s="293"/>
      <c r="D16054" s="280"/>
      <c r="E16054" s="280"/>
      <c r="F16054" s="280"/>
      <c r="G16054" s="293"/>
    </row>
    <row r="16055" spans="3:7" x14ac:dyDescent="0.2">
      <c r="C16055" s="293"/>
      <c r="D16055" s="280"/>
      <c r="E16055" s="280"/>
      <c r="F16055" s="280"/>
      <c r="G16055" s="293"/>
    </row>
    <row r="16056" spans="3:7" x14ac:dyDescent="0.2">
      <c r="C16056" s="293"/>
      <c r="D16056" s="280"/>
      <c r="E16056" s="280"/>
      <c r="F16056" s="280"/>
      <c r="G16056" s="293"/>
    </row>
    <row r="16057" spans="3:7" x14ac:dyDescent="0.2">
      <c r="C16057" s="293"/>
      <c r="D16057" s="280"/>
      <c r="E16057" s="280"/>
      <c r="F16057" s="280"/>
      <c r="G16057" s="293"/>
    </row>
    <row r="16058" spans="3:7" x14ac:dyDescent="0.2">
      <c r="C16058" s="293"/>
      <c r="D16058" s="280"/>
      <c r="E16058" s="280"/>
      <c r="F16058" s="280"/>
      <c r="G16058" s="293"/>
    </row>
    <row r="16059" spans="3:7" x14ac:dyDescent="0.2">
      <c r="C16059" s="293"/>
      <c r="D16059" s="280"/>
      <c r="E16059" s="280"/>
      <c r="F16059" s="280"/>
      <c r="G16059" s="293"/>
    </row>
    <row r="16060" spans="3:7" x14ac:dyDescent="0.2">
      <c r="C16060" s="293"/>
      <c r="D16060" s="280"/>
      <c r="E16060" s="280"/>
      <c r="F16060" s="280"/>
      <c r="G16060" s="293"/>
    </row>
    <row r="16061" spans="3:7" x14ac:dyDescent="0.2">
      <c r="C16061" s="293"/>
      <c r="D16061" s="280"/>
      <c r="E16061" s="280"/>
      <c r="F16061" s="280"/>
      <c r="G16061" s="293"/>
    </row>
    <row r="16062" spans="3:7" x14ac:dyDescent="0.2">
      <c r="C16062" s="293"/>
      <c r="D16062" s="280"/>
      <c r="E16062" s="280"/>
      <c r="F16062" s="280"/>
      <c r="G16062" s="293"/>
    </row>
    <row r="16063" spans="3:7" x14ac:dyDescent="0.2">
      <c r="C16063" s="293"/>
      <c r="D16063" s="280"/>
      <c r="E16063" s="280"/>
      <c r="F16063" s="280"/>
      <c r="G16063" s="293"/>
    </row>
    <row r="16064" spans="3:7" x14ac:dyDescent="0.2">
      <c r="C16064" s="293"/>
      <c r="D16064" s="280"/>
      <c r="E16064" s="280"/>
      <c r="F16064" s="280"/>
      <c r="G16064" s="293"/>
    </row>
    <row r="16065" spans="3:7" x14ac:dyDescent="0.2">
      <c r="C16065" s="293"/>
      <c r="D16065" s="280"/>
      <c r="E16065" s="280"/>
      <c r="F16065" s="280"/>
      <c r="G16065" s="293"/>
    </row>
    <row r="16066" spans="3:7" x14ac:dyDescent="0.2">
      <c r="C16066" s="293"/>
      <c r="D16066" s="280"/>
      <c r="E16066" s="280"/>
      <c r="F16066" s="280"/>
      <c r="G16066" s="293"/>
    </row>
    <row r="16067" spans="3:7" x14ac:dyDescent="0.2">
      <c r="C16067" s="293"/>
      <c r="D16067" s="280"/>
      <c r="E16067" s="280"/>
      <c r="F16067" s="280"/>
      <c r="G16067" s="293"/>
    </row>
    <row r="16068" spans="3:7" x14ac:dyDescent="0.2">
      <c r="C16068" s="293"/>
      <c r="D16068" s="280"/>
      <c r="E16068" s="280"/>
      <c r="F16068" s="280"/>
      <c r="G16068" s="293"/>
    </row>
    <row r="16069" spans="3:7" x14ac:dyDescent="0.2">
      <c r="C16069" s="293"/>
      <c r="D16069" s="280"/>
      <c r="E16069" s="280"/>
      <c r="F16069" s="280"/>
      <c r="G16069" s="293"/>
    </row>
    <row r="16070" spans="3:7" x14ac:dyDescent="0.2">
      <c r="C16070" s="293"/>
      <c r="D16070" s="280"/>
      <c r="E16070" s="280"/>
      <c r="F16070" s="280"/>
      <c r="G16070" s="293"/>
    </row>
    <row r="16071" spans="3:7" x14ac:dyDescent="0.2">
      <c r="C16071" s="293"/>
      <c r="D16071" s="280"/>
      <c r="E16071" s="280"/>
      <c r="F16071" s="280"/>
      <c r="G16071" s="293"/>
    </row>
    <row r="16072" spans="3:7" x14ac:dyDescent="0.2">
      <c r="C16072" s="293"/>
      <c r="D16072" s="280"/>
      <c r="E16072" s="280"/>
      <c r="F16072" s="280"/>
      <c r="G16072" s="293"/>
    </row>
    <row r="16073" spans="3:7" x14ac:dyDescent="0.2">
      <c r="C16073" s="293"/>
      <c r="D16073" s="280"/>
      <c r="E16073" s="280"/>
      <c r="F16073" s="280"/>
      <c r="G16073" s="293"/>
    </row>
    <row r="16074" spans="3:7" x14ac:dyDescent="0.2">
      <c r="C16074" s="293"/>
      <c r="D16074" s="280"/>
      <c r="E16074" s="280"/>
      <c r="F16074" s="280"/>
      <c r="G16074" s="293"/>
    </row>
    <row r="16075" spans="3:7" x14ac:dyDescent="0.2">
      <c r="C16075" s="293"/>
      <c r="D16075" s="280"/>
      <c r="E16075" s="280"/>
      <c r="F16075" s="280"/>
      <c r="G16075" s="293"/>
    </row>
    <row r="16076" spans="3:7" x14ac:dyDescent="0.2">
      <c r="C16076" s="293"/>
      <c r="D16076" s="280"/>
      <c r="E16076" s="280"/>
      <c r="F16076" s="280"/>
      <c r="G16076" s="293"/>
    </row>
    <row r="16077" spans="3:7" x14ac:dyDescent="0.2">
      <c r="C16077" s="293"/>
      <c r="D16077" s="280"/>
      <c r="E16077" s="280"/>
      <c r="F16077" s="280"/>
      <c r="G16077" s="293"/>
    </row>
    <row r="16078" spans="3:7" x14ac:dyDescent="0.2">
      <c r="C16078" s="293"/>
      <c r="D16078" s="280"/>
      <c r="E16078" s="280"/>
      <c r="F16078" s="280"/>
      <c r="G16078" s="293"/>
    </row>
    <row r="16079" spans="3:7" x14ac:dyDescent="0.2">
      <c r="C16079" s="293"/>
      <c r="D16079" s="280"/>
      <c r="E16079" s="280"/>
      <c r="F16079" s="280"/>
      <c r="G16079" s="293"/>
    </row>
    <row r="16080" spans="3:7" x14ac:dyDescent="0.2">
      <c r="C16080" s="293"/>
      <c r="D16080" s="280"/>
      <c r="E16080" s="280"/>
      <c r="F16080" s="280"/>
      <c r="G16080" s="293"/>
    </row>
    <row r="16081" spans="3:7" x14ac:dyDescent="0.2">
      <c r="C16081" s="293"/>
      <c r="D16081" s="280"/>
      <c r="E16081" s="280"/>
      <c r="F16081" s="280"/>
      <c r="G16081" s="293"/>
    </row>
    <row r="16082" spans="3:7" x14ac:dyDescent="0.2">
      <c r="C16082" s="293"/>
      <c r="D16082" s="280"/>
      <c r="E16082" s="280"/>
      <c r="F16082" s="280"/>
      <c r="G16082" s="293"/>
    </row>
    <row r="16083" spans="3:7" x14ac:dyDescent="0.2">
      <c r="C16083" s="293"/>
      <c r="D16083" s="280"/>
      <c r="E16083" s="280"/>
      <c r="F16083" s="280"/>
      <c r="G16083" s="293"/>
    </row>
    <row r="16084" spans="3:7" x14ac:dyDescent="0.2">
      <c r="C16084" s="293"/>
      <c r="D16084" s="280"/>
      <c r="E16084" s="280"/>
      <c r="F16084" s="280"/>
      <c r="G16084" s="293"/>
    </row>
    <row r="16085" spans="3:7" x14ac:dyDescent="0.2">
      <c r="C16085" s="293"/>
      <c r="D16085" s="280"/>
      <c r="E16085" s="280"/>
      <c r="F16085" s="280"/>
      <c r="G16085" s="293"/>
    </row>
    <row r="16086" spans="3:7" x14ac:dyDescent="0.2">
      <c r="C16086" s="293"/>
      <c r="D16086" s="280"/>
      <c r="E16086" s="280"/>
      <c r="F16086" s="280"/>
      <c r="G16086" s="293"/>
    </row>
    <row r="16087" spans="3:7" x14ac:dyDescent="0.2">
      <c r="C16087" s="293"/>
      <c r="D16087" s="280"/>
      <c r="E16087" s="280"/>
      <c r="F16087" s="280"/>
      <c r="G16087" s="293"/>
    </row>
    <row r="16088" spans="3:7" x14ac:dyDescent="0.2">
      <c r="C16088" s="293"/>
      <c r="D16088" s="280"/>
      <c r="E16088" s="280"/>
      <c r="F16088" s="280"/>
      <c r="G16088" s="293"/>
    </row>
    <row r="16089" spans="3:7" x14ac:dyDescent="0.2">
      <c r="C16089" s="293"/>
      <c r="D16089" s="280"/>
      <c r="E16089" s="280"/>
      <c r="F16089" s="280"/>
      <c r="G16089" s="293"/>
    </row>
    <row r="16090" spans="3:7" x14ac:dyDescent="0.2">
      <c r="C16090" s="293"/>
      <c r="D16090" s="280"/>
      <c r="E16090" s="280"/>
      <c r="F16090" s="280"/>
      <c r="G16090" s="293"/>
    </row>
    <row r="16091" spans="3:7" x14ac:dyDescent="0.2">
      <c r="C16091" s="293"/>
      <c r="D16091" s="280"/>
      <c r="E16091" s="280"/>
      <c r="F16091" s="280"/>
      <c r="G16091" s="293"/>
    </row>
    <row r="16092" spans="3:7" x14ac:dyDescent="0.2">
      <c r="C16092" s="293"/>
      <c r="D16092" s="280"/>
      <c r="E16092" s="280"/>
      <c r="F16092" s="280"/>
      <c r="G16092" s="293"/>
    </row>
    <row r="16093" spans="3:7" x14ac:dyDescent="0.2">
      <c r="C16093" s="293"/>
      <c r="D16093" s="280"/>
      <c r="E16093" s="280"/>
      <c r="F16093" s="280"/>
      <c r="G16093" s="293"/>
    </row>
    <row r="16094" spans="3:7" x14ac:dyDescent="0.2">
      <c r="C16094" s="293"/>
      <c r="D16094" s="280"/>
      <c r="E16094" s="280"/>
      <c r="F16094" s="280"/>
      <c r="G16094" s="293"/>
    </row>
    <row r="16095" spans="3:7" x14ac:dyDescent="0.2">
      <c r="C16095" s="293"/>
      <c r="D16095" s="280"/>
      <c r="E16095" s="280"/>
      <c r="F16095" s="280"/>
      <c r="G16095" s="293"/>
    </row>
    <row r="16096" spans="3:7" x14ac:dyDescent="0.2">
      <c r="C16096" s="293"/>
      <c r="D16096" s="280"/>
      <c r="E16096" s="280"/>
      <c r="F16096" s="280"/>
      <c r="G16096" s="293"/>
    </row>
    <row r="16097" spans="3:7" x14ac:dyDescent="0.2">
      <c r="C16097" s="293"/>
      <c r="D16097" s="280"/>
      <c r="E16097" s="280"/>
      <c r="F16097" s="280"/>
      <c r="G16097" s="293"/>
    </row>
    <row r="16098" spans="3:7" x14ac:dyDescent="0.2">
      <c r="C16098" s="293"/>
      <c r="D16098" s="280"/>
      <c r="E16098" s="280"/>
      <c r="F16098" s="280"/>
      <c r="G16098" s="293"/>
    </row>
    <row r="16099" spans="3:7" x14ac:dyDescent="0.2">
      <c r="C16099" s="293"/>
      <c r="D16099" s="280"/>
      <c r="E16099" s="280"/>
      <c r="F16099" s="280"/>
      <c r="G16099" s="293"/>
    </row>
    <row r="16100" spans="3:7" x14ac:dyDescent="0.2">
      <c r="C16100" s="293"/>
      <c r="D16100" s="280"/>
      <c r="E16100" s="280"/>
      <c r="F16100" s="280"/>
      <c r="G16100" s="293"/>
    </row>
    <row r="16101" spans="3:7" x14ac:dyDescent="0.2">
      <c r="C16101" s="293"/>
      <c r="D16101" s="280"/>
      <c r="E16101" s="280"/>
      <c r="F16101" s="280"/>
      <c r="G16101" s="293"/>
    </row>
    <row r="16102" spans="3:7" x14ac:dyDescent="0.2">
      <c r="C16102" s="293"/>
      <c r="D16102" s="280"/>
      <c r="E16102" s="280"/>
      <c r="F16102" s="280"/>
      <c r="G16102" s="293"/>
    </row>
    <row r="16103" spans="3:7" x14ac:dyDescent="0.2">
      <c r="C16103" s="293"/>
      <c r="D16103" s="280"/>
      <c r="E16103" s="280"/>
      <c r="F16103" s="280"/>
      <c r="G16103" s="293"/>
    </row>
    <row r="16104" spans="3:7" x14ac:dyDescent="0.2">
      <c r="C16104" s="293"/>
      <c r="D16104" s="280"/>
      <c r="E16104" s="280"/>
      <c r="F16104" s="280"/>
      <c r="G16104" s="293"/>
    </row>
    <row r="16105" spans="3:7" x14ac:dyDescent="0.2">
      <c r="C16105" s="293"/>
      <c r="D16105" s="280"/>
      <c r="E16105" s="280"/>
      <c r="F16105" s="280"/>
      <c r="G16105" s="293"/>
    </row>
    <row r="16106" spans="3:7" x14ac:dyDescent="0.2">
      <c r="C16106" s="293"/>
      <c r="D16106" s="280"/>
      <c r="E16106" s="280"/>
      <c r="F16106" s="280"/>
      <c r="G16106" s="293"/>
    </row>
    <row r="16107" spans="3:7" x14ac:dyDescent="0.2">
      <c r="C16107" s="293"/>
      <c r="D16107" s="280"/>
      <c r="E16107" s="280"/>
      <c r="F16107" s="280"/>
      <c r="G16107" s="293"/>
    </row>
    <row r="16108" spans="3:7" x14ac:dyDescent="0.2">
      <c r="C16108" s="293"/>
      <c r="D16108" s="280"/>
      <c r="E16108" s="280"/>
      <c r="F16108" s="280"/>
      <c r="G16108" s="293"/>
    </row>
    <row r="16109" spans="3:7" x14ac:dyDescent="0.2">
      <c r="C16109" s="293"/>
      <c r="D16109" s="280"/>
      <c r="E16109" s="280"/>
      <c r="F16109" s="280"/>
      <c r="G16109" s="293"/>
    </row>
    <row r="16110" spans="3:7" x14ac:dyDescent="0.2">
      <c r="C16110" s="293"/>
      <c r="D16110" s="280"/>
      <c r="E16110" s="280"/>
      <c r="F16110" s="280"/>
      <c r="G16110" s="293"/>
    </row>
    <row r="16111" spans="3:7" x14ac:dyDescent="0.2">
      <c r="C16111" s="293"/>
      <c r="D16111" s="280"/>
      <c r="E16111" s="280"/>
      <c r="F16111" s="280"/>
      <c r="G16111" s="293"/>
    </row>
    <row r="16112" spans="3:7" x14ac:dyDescent="0.2">
      <c r="C16112" s="293"/>
      <c r="D16112" s="280"/>
      <c r="E16112" s="280"/>
      <c r="F16112" s="280"/>
      <c r="G16112" s="293"/>
    </row>
    <row r="16113" spans="3:7" x14ac:dyDescent="0.2">
      <c r="C16113" s="293"/>
      <c r="D16113" s="280"/>
      <c r="E16113" s="280"/>
      <c r="F16113" s="280"/>
      <c r="G16113" s="293"/>
    </row>
    <row r="16114" spans="3:7" x14ac:dyDescent="0.2">
      <c r="C16114" s="293"/>
      <c r="D16114" s="280"/>
      <c r="E16114" s="280"/>
      <c r="F16114" s="280"/>
      <c r="G16114" s="293"/>
    </row>
    <row r="16115" spans="3:7" x14ac:dyDescent="0.2">
      <c r="C16115" s="293"/>
      <c r="D16115" s="280"/>
      <c r="E16115" s="280"/>
      <c r="F16115" s="280"/>
      <c r="G16115" s="293"/>
    </row>
    <row r="16116" spans="3:7" x14ac:dyDescent="0.2">
      <c r="C16116" s="293"/>
      <c r="D16116" s="280"/>
      <c r="E16116" s="280"/>
      <c r="F16116" s="280"/>
      <c r="G16116" s="293"/>
    </row>
    <row r="16117" spans="3:7" x14ac:dyDescent="0.2">
      <c r="C16117" s="293"/>
      <c r="D16117" s="280"/>
      <c r="E16117" s="280"/>
      <c r="F16117" s="280"/>
      <c r="G16117" s="293"/>
    </row>
    <row r="16118" spans="3:7" x14ac:dyDescent="0.2">
      <c r="C16118" s="293"/>
      <c r="D16118" s="280"/>
      <c r="E16118" s="280"/>
      <c r="F16118" s="280"/>
      <c r="G16118" s="293"/>
    </row>
    <row r="16119" spans="3:7" x14ac:dyDescent="0.2">
      <c r="C16119" s="293"/>
      <c r="D16119" s="280"/>
      <c r="E16119" s="280"/>
      <c r="F16119" s="280"/>
      <c r="G16119" s="293"/>
    </row>
    <row r="16120" spans="3:7" x14ac:dyDescent="0.2">
      <c r="C16120" s="293"/>
      <c r="D16120" s="280"/>
      <c r="E16120" s="280"/>
      <c r="F16120" s="280"/>
      <c r="G16120" s="293"/>
    </row>
    <row r="16121" spans="3:7" x14ac:dyDescent="0.2">
      <c r="C16121" s="293"/>
      <c r="D16121" s="280"/>
      <c r="E16121" s="280"/>
      <c r="F16121" s="280"/>
      <c r="G16121" s="293"/>
    </row>
    <row r="16122" spans="3:7" x14ac:dyDescent="0.2">
      <c r="C16122" s="293"/>
      <c r="D16122" s="280"/>
      <c r="E16122" s="280"/>
      <c r="F16122" s="280"/>
      <c r="G16122" s="293"/>
    </row>
    <row r="16123" spans="3:7" x14ac:dyDescent="0.2">
      <c r="C16123" s="293"/>
      <c r="D16123" s="280"/>
      <c r="E16123" s="280"/>
      <c r="F16123" s="280"/>
      <c r="G16123" s="293"/>
    </row>
    <row r="16124" spans="3:7" x14ac:dyDescent="0.2">
      <c r="C16124" s="293"/>
      <c r="D16124" s="280"/>
      <c r="E16124" s="280"/>
      <c r="F16124" s="280"/>
      <c r="G16124" s="293"/>
    </row>
    <row r="16125" spans="3:7" x14ac:dyDescent="0.2">
      <c r="C16125" s="293"/>
      <c r="D16125" s="280"/>
      <c r="E16125" s="280"/>
      <c r="F16125" s="280"/>
      <c r="G16125" s="293"/>
    </row>
    <row r="16126" spans="3:7" x14ac:dyDescent="0.2">
      <c r="C16126" s="293"/>
      <c r="D16126" s="280"/>
      <c r="E16126" s="280"/>
      <c r="F16126" s="280"/>
      <c r="G16126" s="293"/>
    </row>
    <row r="16127" spans="3:7" x14ac:dyDescent="0.2">
      <c r="C16127" s="293"/>
      <c r="D16127" s="280"/>
      <c r="E16127" s="280"/>
      <c r="F16127" s="280"/>
      <c r="G16127" s="293"/>
    </row>
    <row r="16128" spans="3:7" x14ac:dyDescent="0.2">
      <c r="C16128" s="293"/>
      <c r="D16128" s="280"/>
      <c r="E16128" s="280"/>
      <c r="F16128" s="280"/>
      <c r="G16128" s="293"/>
    </row>
    <row r="16129" spans="3:7" x14ac:dyDescent="0.2">
      <c r="C16129" s="293"/>
      <c r="D16129" s="280"/>
      <c r="E16129" s="280"/>
      <c r="F16129" s="280"/>
      <c r="G16129" s="293"/>
    </row>
    <row r="16130" spans="3:7" x14ac:dyDescent="0.2">
      <c r="C16130" s="293"/>
      <c r="D16130" s="280"/>
      <c r="E16130" s="280"/>
      <c r="F16130" s="280"/>
      <c r="G16130" s="293"/>
    </row>
    <row r="16131" spans="3:7" x14ac:dyDescent="0.2">
      <c r="C16131" s="293"/>
      <c r="D16131" s="280"/>
      <c r="E16131" s="280"/>
      <c r="F16131" s="280"/>
      <c r="G16131" s="293"/>
    </row>
    <row r="16132" spans="3:7" x14ac:dyDescent="0.2">
      <c r="C16132" s="293"/>
      <c r="D16132" s="280"/>
      <c r="E16132" s="280"/>
      <c r="F16132" s="280"/>
      <c r="G16132" s="293"/>
    </row>
    <row r="16133" spans="3:7" x14ac:dyDescent="0.2">
      <c r="C16133" s="293"/>
      <c r="D16133" s="280"/>
      <c r="E16133" s="280"/>
      <c r="F16133" s="280"/>
      <c r="G16133" s="293"/>
    </row>
    <row r="16134" spans="3:7" x14ac:dyDescent="0.2">
      <c r="C16134" s="293"/>
      <c r="D16134" s="280"/>
      <c r="E16134" s="280"/>
      <c r="F16134" s="280"/>
      <c r="G16134" s="293"/>
    </row>
    <row r="16135" spans="3:7" x14ac:dyDescent="0.2">
      <c r="C16135" s="293"/>
      <c r="D16135" s="280"/>
      <c r="E16135" s="280"/>
      <c r="F16135" s="280"/>
      <c r="G16135" s="293"/>
    </row>
    <row r="16136" spans="3:7" x14ac:dyDescent="0.2">
      <c r="C16136" s="293"/>
      <c r="D16136" s="280"/>
      <c r="E16136" s="280"/>
      <c r="F16136" s="280"/>
      <c r="G16136" s="293"/>
    </row>
    <row r="16137" spans="3:7" x14ac:dyDescent="0.2">
      <c r="C16137" s="293"/>
      <c r="D16137" s="280"/>
      <c r="E16137" s="280"/>
      <c r="F16137" s="280"/>
      <c r="G16137" s="293"/>
    </row>
    <row r="16138" spans="3:7" x14ac:dyDescent="0.2">
      <c r="C16138" s="293"/>
      <c r="D16138" s="280"/>
      <c r="E16138" s="280"/>
      <c r="F16138" s="280"/>
      <c r="G16138" s="293"/>
    </row>
    <row r="16139" spans="3:7" x14ac:dyDescent="0.2">
      <c r="C16139" s="293"/>
      <c r="D16139" s="280"/>
      <c r="E16139" s="280"/>
      <c r="F16139" s="280"/>
      <c r="G16139" s="293"/>
    </row>
    <row r="16140" spans="3:7" x14ac:dyDescent="0.2">
      <c r="C16140" s="293"/>
      <c r="D16140" s="280"/>
      <c r="E16140" s="280"/>
      <c r="F16140" s="280"/>
      <c r="G16140" s="293"/>
    </row>
    <row r="16141" spans="3:7" x14ac:dyDescent="0.2">
      <c r="C16141" s="293"/>
      <c r="D16141" s="280"/>
      <c r="E16141" s="280"/>
      <c r="F16141" s="280"/>
      <c r="G16141" s="293"/>
    </row>
    <row r="16142" spans="3:7" x14ac:dyDescent="0.2">
      <c r="C16142" s="293"/>
      <c r="D16142" s="280"/>
      <c r="E16142" s="280"/>
      <c r="F16142" s="280"/>
      <c r="G16142" s="293"/>
    </row>
    <row r="16143" spans="3:7" x14ac:dyDescent="0.2">
      <c r="C16143" s="293"/>
      <c r="D16143" s="280"/>
      <c r="E16143" s="280"/>
      <c r="F16143" s="280"/>
      <c r="G16143" s="293"/>
    </row>
    <row r="16144" spans="3:7" x14ac:dyDescent="0.2">
      <c r="C16144" s="293"/>
      <c r="D16144" s="280"/>
      <c r="E16144" s="280"/>
      <c r="F16144" s="280"/>
      <c r="G16144" s="293"/>
    </row>
    <row r="16145" spans="3:7" x14ac:dyDescent="0.2">
      <c r="C16145" s="293"/>
      <c r="D16145" s="280"/>
      <c r="E16145" s="280"/>
      <c r="F16145" s="280"/>
      <c r="G16145" s="293"/>
    </row>
    <row r="16146" spans="3:7" x14ac:dyDescent="0.2">
      <c r="C16146" s="293"/>
      <c r="D16146" s="280"/>
      <c r="E16146" s="280"/>
      <c r="F16146" s="280"/>
      <c r="G16146" s="293"/>
    </row>
    <row r="16147" spans="3:7" x14ac:dyDescent="0.2">
      <c r="C16147" s="293"/>
      <c r="D16147" s="280"/>
      <c r="E16147" s="280"/>
      <c r="F16147" s="280"/>
      <c r="G16147" s="293"/>
    </row>
    <row r="16148" spans="3:7" x14ac:dyDescent="0.2">
      <c r="C16148" s="293"/>
      <c r="D16148" s="280"/>
      <c r="E16148" s="280"/>
      <c r="F16148" s="280"/>
      <c r="G16148" s="293"/>
    </row>
    <row r="16149" spans="3:7" x14ac:dyDescent="0.2">
      <c r="C16149" s="293"/>
      <c r="D16149" s="280"/>
      <c r="E16149" s="280"/>
      <c r="F16149" s="280"/>
      <c r="G16149" s="293"/>
    </row>
    <row r="16150" spans="3:7" x14ac:dyDescent="0.2">
      <c r="C16150" s="293"/>
      <c r="D16150" s="280"/>
      <c r="E16150" s="280"/>
      <c r="F16150" s="280"/>
      <c r="G16150" s="293"/>
    </row>
    <row r="16151" spans="3:7" x14ac:dyDescent="0.2">
      <c r="C16151" s="293"/>
      <c r="D16151" s="280"/>
      <c r="E16151" s="280"/>
      <c r="F16151" s="280"/>
      <c r="G16151" s="293"/>
    </row>
    <row r="16152" spans="3:7" x14ac:dyDescent="0.2">
      <c r="C16152" s="293"/>
      <c r="D16152" s="280"/>
      <c r="E16152" s="280"/>
      <c r="F16152" s="280"/>
      <c r="G16152" s="293"/>
    </row>
    <row r="16153" spans="3:7" x14ac:dyDescent="0.2">
      <c r="C16153" s="293"/>
      <c r="D16153" s="280"/>
      <c r="E16153" s="280"/>
      <c r="F16153" s="280"/>
      <c r="G16153" s="293"/>
    </row>
    <row r="16154" spans="3:7" x14ac:dyDescent="0.2">
      <c r="C16154" s="293"/>
      <c r="D16154" s="280"/>
      <c r="E16154" s="280"/>
      <c r="F16154" s="280"/>
      <c r="G16154" s="293"/>
    </row>
    <row r="16155" spans="3:7" x14ac:dyDescent="0.2">
      <c r="C16155" s="293"/>
      <c r="D16155" s="280"/>
      <c r="E16155" s="280"/>
      <c r="F16155" s="280"/>
      <c r="G16155" s="293"/>
    </row>
    <row r="16156" spans="3:7" x14ac:dyDescent="0.2">
      <c r="C16156" s="293"/>
      <c r="D16156" s="280"/>
      <c r="E16156" s="280"/>
      <c r="F16156" s="280"/>
      <c r="G16156" s="293"/>
    </row>
    <row r="16157" spans="3:7" x14ac:dyDescent="0.2">
      <c r="C16157" s="293"/>
      <c r="D16157" s="280"/>
      <c r="E16157" s="280"/>
      <c r="F16157" s="280"/>
      <c r="G16157" s="293"/>
    </row>
    <row r="16158" spans="3:7" x14ac:dyDescent="0.2">
      <c r="C16158" s="293"/>
      <c r="D16158" s="280"/>
      <c r="E16158" s="280"/>
      <c r="F16158" s="280"/>
      <c r="G16158" s="293"/>
    </row>
    <row r="16159" spans="3:7" x14ac:dyDescent="0.2">
      <c r="C16159" s="293"/>
      <c r="D16159" s="280"/>
      <c r="E16159" s="280"/>
      <c r="F16159" s="280"/>
      <c r="G16159" s="293"/>
    </row>
    <row r="16160" spans="3:7" x14ac:dyDescent="0.2">
      <c r="C16160" s="293"/>
      <c r="D16160" s="280"/>
      <c r="E16160" s="280"/>
      <c r="F16160" s="280"/>
      <c r="G16160" s="293"/>
    </row>
    <row r="16161" spans="3:7" x14ac:dyDescent="0.2">
      <c r="C16161" s="293"/>
      <c r="D16161" s="280"/>
      <c r="E16161" s="280"/>
      <c r="F16161" s="280"/>
      <c r="G16161" s="293"/>
    </row>
    <row r="16162" spans="3:7" x14ac:dyDescent="0.2">
      <c r="C16162" s="293"/>
      <c r="D16162" s="280"/>
      <c r="E16162" s="280"/>
      <c r="F16162" s="280"/>
      <c r="G16162" s="293"/>
    </row>
    <row r="16163" spans="3:7" x14ac:dyDescent="0.2">
      <c r="C16163" s="293"/>
      <c r="D16163" s="280"/>
      <c r="E16163" s="280"/>
      <c r="F16163" s="280"/>
      <c r="G16163" s="293"/>
    </row>
    <row r="16164" spans="3:7" x14ac:dyDescent="0.2">
      <c r="C16164" s="293"/>
      <c r="D16164" s="280"/>
      <c r="E16164" s="280"/>
      <c r="F16164" s="280"/>
      <c r="G16164" s="293"/>
    </row>
    <row r="16165" spans="3:7" x14ac:dyDescent="0.2">
      <c r="C16165" s="293"/>
      <c r="D16165" s="280"/>
      <c r="E16165" s="280"/>
      <c r="F16165" s="280"/>
      <c r="G16165" s="293"/>
    </row>
    <row r="16166" spans="3:7" x14ac:dyDescent="0.2">
      <c r="C16166" s="293"/>
      <c r="D16166" s="280"/>
      <c r="E16166" s="280"/>
      <c r="F16166" s="280"/>
      <c r="G16166" s="293"/>
    </row>
    <row r="16167" spans="3:7" x14ac:dyDescent="0.2">
      <c r="C16167" s="293"/>
      <c r="D16167" s="280"/>
      <c r="E16167" s="280"/>
      <c r="F16167" s="280"/>
      <c r="G16167" s="293"/>
    </row>
    <row r="16168" spans="3:7" x14ac:dyDescent="0.2">
      <c r="C16168" s="293"/>
      <c r="D16168" s="280"/>
      <c r="E16168" s="280"/>
      <c r="F16168" s="280"/>
      <c r="G16168" s="293"/>
    </row>
    <row r="16169" spans="3:7" x14ac:dyDescent="0.2">
      <c r="C16169" s="293"/>
      <c r="D16169" s="280"/>
      <c r="E16169" s="280"/>
      <c r="F16169" s="280"/>
      <c r="G16169" s="293"/>
    </row>
    <row r="16170" spans="3:7" x14ac:dyDescent="0.2">
      <c r="C16170" s="293"/>
      <c r="D16170" s="280"/>
      <c r="E16170" s="280"/>
      <c r="F16170" s="280"/>
      <c r="G16170" s="293"/>
    </row>
    <row r="16171" spans="3:7" x14ac:dyDescent="0.2">
      <c r="C16171" s="293"/>
      <c r="D16171" s="280"/>
      <c r="E16171" s="280"/>
      <c r="F16171" s="280"/>
      <c r="G16171" s="293"/>
    </row>
    <row r="16172" spans="3:7" x14ac:dyDescent="0.2">
      <c r="C16172" s="293"/>
      <c r="D16172" s="280"/>
      <c r="E16172" s="280"/>
      <c r="F16172" s="280"/>
      <c r="G16172" s="293"/>
    </row>
    <row r="16173" spans="3:7" x14ac:dyDescent="0.2">
      <c r="C16173" s="293"/>
      <c r="D16173" s="280"/>
      <c r="E16173" s="280"/>
      <c r="F16173" s="280"/>
      <c r="G16173" s="293"/>
    </row>
    <row r="16174" spans="3:7" x14ac:dyDescent="0.2">
      <c r="C16174" s="293"/>
      <c r="D16174" s="280"/>
      <c r="E16174" s="280"/>
      <c r="F16174" s="280"/>
      <c r="G16174" s="293"/>
    </row>
    <row r="16175" spans="3:7" x14ac:dyDescent="0.2">
      <c r="C16175" s="293"/>
      <c r="D16175" s="280"/>
      <c r="E16175" s="280"/>
      <c r="F16175" s="280"/>
      <c r="G16175" s="293"/>
    </row>
    <row r="16176" spans="3:7" x14ac:dyDescent="0.2">
      <c r="C16176" s="293"/>
      <c r="D16176" s="280"/>
      <c r="E16176" s="280"/>
      <c r="F16176" s="280"/>
      <c r="G16176" s="293"/>
    </row>
    <row r="16177" spans="3:7" x14ac:dyDescent="0.2">
      <c r="C16177" s="293"/>
      <c r="D16177" s="280"/>
      <c r="E16177" s="280"/>
      <c r="F16177" s="280"/>
      <c r="G16177" s="293"/>
    </row>
    <row r="16178" spans="3:7" x14ac:dyDescent="0.2">
      <c r="C16178" s="293"/>
      <c r="D16178" s="280"/>
      <c r="E16178" s="280"/>
      <c r="F16178" s="280"/>
      <c r="G16178" s="293"/>
    </row>
    <row r="16179" spans="3:7" x14ac:dyDescent="0.2">
      <c r="C16179" s="293"/>
      <c r="D16179" s="280"/>
      <c r="E16179" s="280"/>
      <c r="F16179" s="280"/>
      <c r="G16179" s="293"/>
    </row>
    <row r="16180" spans="3:7" x14ac:dyDescent="0.2">
      <c r="C16180" s="293"/>
      <c r="D16180" s="280"/>
      <c r="E16180" s="280"/>
      <c r="F16180" s="280"/>
      <c r="G16180" s="293"/>
    </row>
    <row r="16181" spans="3:7" x14ac:dyDescent="0.2">
      <c r="C16181" s="293"/>
      <c r="D16181" s="280"/>
      <c r="E16181" s="280"/>
      <c r="F16181" s="280"/>
      <c r="G16181" s="293"/>
    </row>
    <row r="16182" spans="3:7" x14ac:dyDescent="0.2">
      <c r="C16182" s="293"/>
      <c r="D16182" s="280"/>
      <c r="E16182" s="280"/>
      <c r="F16182" s="280"/>
      <c r="G16182" s="293"/>
    </row>
    <row r="16183" spans="3:7" x14ac:dyDescent="0.2">
      <c r="C16183" s="293"/>
      <c r="D16183" s="280"/>
      <c r="E16183" s="280"/>
      <c r="F16183" s="280"/>
      <c r="G16183" s="293"/>
    </row>
    <row r="16184" spans="3:7" x14ac:dyDescent="0.2">
      <c r="C16184" s="293"/>
      <c r="D16184" s="280"/>
      <c r="E16184" s="280"/>
      <c r="F16184" s="280"/>
      <c r="G16184" s="293"/>
    </row>
    <row r="16185" spans="3:7" x14ac:dyDescent="0.2">
      <c r="C16185" s="293"/>
      <c r="D16185" s="280"/>
      <c r="E16185" s="280"/>
      <c r="F16185" s="280"/>
      <c r="G16185" s="293"/>
    </row>
    <row r="16186" spans="3:7" x14ac:dyDescent="0.2">
      <c r="C16186" s="293"/>
      <c r="D16186" s="280"/>
      <c r="E16186" s="280"/>
      <c r="F16186" s="280"/>
      <c r="G16186" s="293"/>
    </row>
    <row r="16187" spans="3:7" x14ac:dyDescent="0.2">
      <c r="C16187" s="293"/>
      <c r="D16187" s="280"/>
      <c r="E16187" s="280"/>
      <c r="F16187" s="280"/>
      <c r="G16187" s="293"/>
    </row>
    <row r="16188" spans="3:7" x14ac:dyDescent="0.2">
      <c r="C16188" s="293"/>
      <c r="D16188" s="280"/>
      <c r="E16188" s="280"/>
      <c r="F16188" s="280"/>
      <c r="G16188" s="293"/>
    </row>
    <row r="16189" spans="3:7" x14ac:dyDescent="0.2">
      <c r="C16189" s="293"/>
      <c r="D16189" s="280"/>
      <c r="E16189" s="280"/>
      <c r="F16189" s="280"/>
      <c r="G16189" s="293"/>
    </row>
    <row r="16190" spans="3:7" x14ac:dyDescent="0.2">
      <c r="C16190" s="293"/>
      <c r="D16190" s="280"/>
      <c r="E16190" s="280"/>
      <c r="F16190" s="280"/>
      <c r="G16190" s="293"/>
    </row>
    <row r="16191" spans="3:7" x14ac:dyDescent="0.2">
      <c r="C16191" s="293"/>
      <c r="D16191" s="280"/>
      <c r="E16191" s="280"/>
      <c r="F16191" s="280"/>
      <c r="G16191" s="293"/>
    </row>
    <row r="16192" spans="3:7" x14ac:dyDescent="0.2">
      <c r="C16192" s="293"/>
      <c r="D16192" s="280"/>
      <c r="E16192" s="280"/>
      <c r="F16192" s="280"/>
      <c r="G16192" s="293"/>
    </row>
    <row r="16193" spans="3:7" x14ac:dyDescent="0.2">
      <c r="C16193" s="293"/>
      <c r="D16193" s="280"/>
      <c r="E16193" s="280"/>
      <c r="F16193" s="280"/>
      <c r="G16193" s="293"/>
    </row>
    <row r="16194" spans="3:7" x14ac:dyDescent="0.2">
      <c r="C16194" s="293"/>
      <c r="D16194" s="280"/>
      <c r="E16194" s="280"/>
      <c r="F16194" s="280"/>
      <c r="G16194" s="293"/>
    </row>
    <row r="16195" spans="3:7" x14ac:dyDescent="0.2">
      <c r="C16195" s="293"/>
      <c r="D16195" s="280"/>
      <c r="E16195" s="280"/>
      <c r="F16195" s="280"/>
      <c r="G16195" s="293"/>
    </row>
    <row r="16196" spans="3:7" x14ac:dyDescent="0.2">
      <c r="C16196" s="293"/>
      <c r="D16196" s="280"/>
      <c r="E16196" s="280"/>
      <c r="F16196" s="280"/>
      <c r="G16196" s="293"/>
    </row>
    <row r="16197" spans="3:7" x14ac:dyDescent="0.2">
      <c r="C16197" s="293"/>
      <c r="D16197" s="280"/>
      <c r="E16197" s="280"/>
      <c r="F16197" s="280"/>
      <c r="G16197" s="293"/>
    </row>
    <row r="16198" spans="3:7" x14ac:dyDescent="0.2">
      <c r="C16198" s="293"/>
      <c r="D16198" s="280"/>
      <c r="E16198" s="280"/>
      <c r="F16198" s="280"/>
      <c r="G16198" s="293"/>
    </row>
    <row r="16199" spans="3:7" x14ac:dyDescent="0.2">
      <c r="C16199" s="293"/>
      <c r="D16199" s="280"/>
      <c r="E16199" s="280"/>
      <c r="F16199" s="280"/>
      <c r="G16199" s="293"/>
    </row>
    <row r="16200" spans="3:7" x14ac:dyDescent="0.2">
      <c r="C16200" s="293"/>
      <c r="D16200" s="280"/>
      <c r="E16200" s="280"/>
      <c r="F16200" s="280"/>
      <c r="G16200" s="293"/>
    </row>
    <row r="16201" spans="3:7" x14ac:dyDescent="0.2">
      <c r="C16201" s="293"/>
      <c r="D16201" s="280"/>
      <c r="E16201" s="280"/>
      <c r="F16201" s="280"/>
      <c r="G16201" s="293"/>
    </row>
    <row r="16202" spans="3:7" x14ac:dyDescent="0.2">
      <c r="C16202" s="293"/>
      <c r="D16202" s="280"/>
      <c r="E16202" s="280"/>
      <c r="F16202" s="280"/>
      <c r="G16202" s="293"/>
    </row>
    <row r="16203" spans="3:7" x14ac:dyDescent="0.2">
      <c r="C16203" s="293"/>
      <c r="D16203" s="280"/>
      <c r="E16203" s="280"/>
      <c r="F16203" s="280"/>
      <c r="G16203" s="293"/>
    </row>
    <row r="16204" spans="3:7" x14ac:dyDescent="0.2">
      <c r="C16204" s="293"/>
      <c r="D16204" s="280"/>
      <c r="E16204" s="280"/>
      <c r="F16204" s="280"/>
      <c r="G16204" s="293"/>
    </row>
    <row r="16205" spans="3:7" x14ac:dyDescent="0.2">
      <c r="C16205" s="293"/>
      <c r="D16205" s="280"/>
      <c r="E16205" s="280"/>
      <c r="F16205" s="280"/>
      <c r="G16205" s="293"/>
    </row>
    <row r="16206" spans="3:7" x14ac:dyDescent="0.2">
      <c r="C16206" s="293"/>
      <c r="D16206" s="280"/>
      <c r="E16206" s="280"/>
      <c r="F16206" s="280"/>
      <c r="G16206" s="293"/>
    </row>
    <row r="16207" spans="3:7" x14ac:dyDescent="0.2">
      <c r="C16207" s="293"/>
      <c r="D16207" s="280"/>
      <c r="E16207" s="280"/>
      <c r="F16207" s="280"/>
      <c r="G16207" s="293"/>
    </row>
    <row r="16208" spans="3:7" x14ac:dyDescent="0.2">
      <c r="C16208" s="293"/>
      <c r="D16208" s="280"/>
      <c r="E16208" s="280"/>
      <c r="F16208" s="280"/>
      <c r="G16208" s="293"/>
    </row>
    <row r="16209" spans="3:7" x14ac:dyDescent="0.2">
      <c r="C16209" s="293"/>
      <c r="D16209" s="280"/>
      <c r="E16209" s="280"/>
      <c r="F16209" s="280"/>
      <c r="G16209" s="293"/>
    </row>
    <row r="16210" spans="3:7" x14ac:dyDescent="0.2">
      <c r="C16210" s="293"/>
      <c r="D16210" s="280"/>
      <c r="E16210" s="280"/>
      <c r="F16210" s="280"/>
      <c r="G16210" s="293"/>
    </row>
    <row r="16211" spans="3:7" x14ac:dyDescent="0.2">
      <c r="C16211" s="293"/>
      <c r="D16211" s="280"/>
      <c r="E16211" s="280"/>
      <c r="F16211" s="280"/>
      <c r="G16211" s="293"/>
    </row>
    <row r="16212" spans="3:7" x14ac:dyDescent="0.2">
      <c r="C16212" s="293"/>
      <c r="D16212" s="280"/>
      <c r="E16212" s="280"/>
      <c r="F16212" s="280"/>
      <c r="G16212" s="293"/>
    </row>
    <row r="16213" spans="3:7" x14ac:dyDescent="0.2">
      <c r="C16213" s="293"/>
      <c r="D16213" s="280"/>
      <c r="E16213" s="280"/>
      <c r="F16213" s="280"/>
      <c r="G16213" s="293"/>
    </row>
    <row r="16214" spans="3:7" x14ac:dyDescent="0.2">
      <c r="C16214" s="293"/>
      <c r="D16214" s="280"/>
      <c r="E16214" s="280"/>
      <c r="F16214" s="280"/>
      <c r="G16214" s="293"/>
    </row>
    <row r="16215" spans="3:7" x14ac:dyDescent="0.2">
      <c r="C16215" s="293"/>
      <c r="D16215" s="280"/>
      <c r="E16215" s="280"/>
      <c r="F16215" s="280"/>
      <c r="G16215" s="293"/>
    </row>
    <row r="16216" spans="3:7" x14ac:dyDescent="0.2">
      <c r="C16216" s="293"/>
      <c r="D16216" s="280"/>
      <c r="E16216" s="280"/>
      <c r="F16216" s="280"/>
      <c r="G16216" s="293"/>
    </row>
    <row r="16217" spans="3:7" x14ac:dyDescent="0.2">
      <c r="C16217" s="293"/>
      <c r="D16217" s="280"/>
      <c r="E16217" s="280"/>
      <c r="F16217" s="280"/>
      <c r="G16217" s="293"/>
    </row>
    <row r="16218" spans="3:7" x14ac:dyDescent="0.2">
      <c r="C16218" s="293"/>
      <c r="D16218" s="280"/>
      <c r="E16218" s="280"/>
      <c r="F16218" s="280"/>
      <c r="G16218" s="293"/>
    </row>
    <row r="16219" spans="3:7" x14ac:dyDescent="0.2">
      <c r="C16219" s="293"/>
      <c r="D16219" s="280"/>
      <c r="E16219" s="280"/>
      <c r="F16219" s="280"/>
      <c r="G16219" s="293"/>
    </row>
    <row r="16220" spans="3:7" x14ac:dyDescent="0.2">
      <c r="C16220" s="293"/>
      <c r="D16220" s="280"/>
      <c r="E16220" s="280"/>
      <c r="F16220" s="280"/>
      <c r="G16220" s="293"/>
    </row>
    <row r="16221" spans="3:7" x14ac:dyDescent="0.2">
      <c r="C16221" s="293"/>
      <c r="D16221" s="280"/>
      <c r="E16221" s="280"/>
      <c r="F16221" s="280"/>
      <c r="G16221" s="293"/>
    </row>
    <row r="16222" spans="3:7" x14ac:dyDescent="0.2">
      <c r="C16222" s="293"/>
      <c r="D16222" s="280"/>
      <c r="E16222" s="280"/>
      <c r="F16222" s="280"/>
      <c r="G16222" s="293"/>
    </row>
    <row r="16223" spans="3:7" x14ac:dyDescent="0.2">
      <c r="C16223" s="293"/>
      <c r="D16223" s="280"/>
      <c r="E16223" s="280"/>
      <c r="F16223" s="280"/>
      <c r="G16223" s="293"/>
    </row>
    <row r="16224" spans="3:7" x14ac:dyDescent="0.2">
      <c r="C16224" s="293"/>
      <c r="D16224" s="280"/>
      <c r="E16224" s="280"/>
      <c r="F16224" s="280"/>
      <c r="G16224" s="293"/>
    </row>
    <row r="16225" spans="3:7" x14ac:dyDescent="0.2">
      <c r="C16225" s="293"/>
      <c r="D16225" s="280"/>
      <c r="E16225" s="280"/>
      <c r="F16225" s="280"/>
      <c r="G16225" s="293"/>
    </row>
    <row r="16226" spans="3:7" x14ac:dyDescent="0.2">
      <c r="C16226" s="293"/>
      <c r="D16226" s="280"/>
      <c r="E16226" s="280"/>
      <c r="F16226" s="280"/>
      <c r="G16226" s="293"/>
    </row>
    <row r="16227" spans="3:7" x14ac:dyDescent="0.2">
      <c r="C16227" s="293"/>
      <c r="D16227" s="280"/>
      <c r="E16227" s="280"/>
      <c r="F16227" s="280"/>
      <c r="G16227" s="293"/>
    </row>
    <row r="16228" spans="3:7" x14ac:dyDescent="0.2">
      <c r="C16228" s="293"/>
      <c r="D16228" s="280"/>
      <c r="E16228" s="280"/>
      <c r="F16228" s="280"/>
      <c r="G16228" s="293"/>
    </row>
    <row r="16229" spans="3:7" x14ac:dyDescent="0.2">
      <c r="C16229" s="293"/>
      <c r="D16229" s="280"/>
      <c r="E16229" s="280"/>
      <c r="F16229" s="280"/>
      <c r="G16229" s="293"/>
    </row>
    <row r="16230" spans="3:7" x14ac:dyDescent="0.2">
      <c r="C16230" s="293"/>
      <c r="D16230" s="280"/>
      <c r="E16230" s="280"/>
      <c r="F16230" s="280"/>
      <c r="G16230" s="293"/>
    </row>
    <row r="16231" spans="3:7" x14ac:dyDescent="0.2">
      <c r="C16231" s="293"/>
      <c r="D16231" s="280"/>
      <c r="E16231" s="280"/>
      <c r="F16231" s="280"/>
      <c r="G16231" s="293"/>
    </row>
    <row r="16232" spans="3:7" x14ac:dyDescent="0.2">
      <c r="C16232" s="293"/>
      <c r="D16232" s="280"/>
      <c r="E16232" s="280"/>
      <c r="F16232" s="280"/>
      <c r="G16232" s="293"/>
    </row>
    <row r="16233" spans="3:7" x14ac:dyDescent="0.2">
      <c r="C16233" s="293"/>
      <c r="D16233" s="280"/>
      <c r="E16233" s="280"/>
      <c r="F16233" s="280"/>
      <c r="G16233" s="293"/>
    </row>
    <row r="16234" spans="3:7" x14ac:dyDescent="0.2">
      <c r="C16234" s="293"/>
      <c r="D16234" s="280"/>
      <c r="E16234" s="280"/>
      <c r="F16234" s="280"/>
      <c r="G16234" s="293"/>
    </row>
    <row r="16235" spans="3:7" x14ac:dyDescent="0.2">
      <c r="C16235" s="293"/>
      <c r="D16235" s="280"/>
      <c r="E16235" s="280"/>
      <c r="F16235" s="280"/>
      <c r="G16235" s="293"/>
    </row>
    <row r="16236" spans="3:7" x14ac:dyDescent="0.2">
      <c r="C16236" s="293"/>
      <c r="D16236" s="280"/>
      <c r="E16236" s="280"/>
      <c r="F16236" s="280"/>
      <c r="G16236" s="293"/>
    </row>
    <row r="16237" spans="3:7" x14ac:dyDescent="0.2">
      <c r="C16237" s="293"/>
      <c r="D16237" s="280"/>
      <c r="E16237" s="280"/>
      <c r="F16237" s="280"/>
      <c r="G16237" s="293"/>
    </row>
    <row r="16238" spans="3:7" x14ac:dyDescent="0.2">
      <c r="C16238" s="293"/>
      <c r="D16238" s="280"/>
      <c r="E16238" s="280"/>
      <c r="F16238" s="280"/>
      <c r="G16238" s="293"/>
    </row>
    <row r="16239" spans="3:7" x14ac:dyDescent="0.2">
      <c r="C16239" s="293"/>
      <c r="D16239" s="280"/>
      <c r="E16239" s="280"/>
      <c r="F16239" s="280"/>
      <c r="G16239" s="293"/>
    </row>
    <row r="16240" spans="3:7" x14ac:dyDescent="0.2">
      <c r="C16240" s="293"/>
      <c r="D16240" s="280"/>
      <c r="E16240" s="280"/>
      <c r="F16240" s="280"/>
      <c r="G16240" s="293"/>
    </row>
    <row r="16241" spans="3:7" x14ac:dyDescent="0.2">
      <c r="C16241" s="293"/>
      <c r="D16241" s="280"/>
      <c r="E16241" s="280"/>
      <c r="F16241" s="280"/>
      <c r="G16241" s="293"/>
    </row>
    <row r="16242" spans="3:7" x14ac:dyDescent="0.2">
      <c r="C16242" s="293"/>
      <c r="D16242" s="280"/>
      <c r="E16242" s="280"/>
      <c r="F16242" s="280"/>
      <c r="G16242" s="293"/>
    </row>
    <row r="16243" spans="3:7" x14ac:dyDescent="0.2">
      <c r="C16243" s="293"/>
      <c r="D16243" s="280"/>
      <c r="E16243" s="280"/>
      <c r="F16243" s="280"/>
      <c r="G16243" s="293"/>
    </row>
    <row r="16244" spans="3:7" x14ac:dyDescent="0.2">
      <c r="C16244" s="293"/>
      <c r="D16244" s="280"/>
      <c r="E16244" s="280"/>
      <c r="F16244" s="280"/>
      <c r="G16244" s="293"/>
    </row>
    <row r="16245" spans="3:7" x14ac:dyDescent="0.2">
      <c r="C16245" s="293"/>
      <c r="D16245" s="280"/>
      <c r="E16245" s="280"/>
      <c r="F16245" s="280"/>
      <c r="G16245" s="293"/>
    </row>
    <row r="16246" spans="3:7" x14ac:dyDescent="0.2">
      <c r="C16246" s="293"/>
      <c r="D16246" s="280"/>
      <c r="E16246" s="280"/>
      <c r="F16246" s="280"/>
      <c r="G16246" s="293"/>
    </row>
    <row r="16247" spans="3:7" x14ac:dyDescent="0.2">
      <c r="C16247" s="293"/>
      <c r="D16247" s="280"/>
      <c r="E16247" s="280"/>
      <c r="F16247" s="280"/>
      <c r="G16247" s="293"/>
    </row>
    <row r="16248" spans="3:7" x14ac:dyDescent="0.2">
      <c r="C16248" s="293"/>
      <c r="D16248" s="280"/>
      <c r="E16248" s="280"/>
      <c r="F16248" s="280"/>
      <c r="G16248" s="293"/>
    </row>
    <row r="16249" spans="3:7" x14ac:dyDescent="0.2">
      <c r="C16249" s="293"/>
      <c r="D16249" s="280"/>
      <c r="E16249" s="280"/>
      <c r="F16249" s="280"/>
      <c r="G16249" s="293"/>
    </row>
    <row r="16250" spans="3:7" x14ac:dyDescent="0.2">
      <c r="C16250" s="293"/>
      <c r="D16250" s="280"/>
      <c r="E16250" s="280"/>
      <c r="F16250" s="280"/>
      <c r="G16250" s="293"/>
    </row>
    <row r="16251" spans="3:7" x14ac:dyDescent="0.2">
      <c r="C16251" s="293"/>
      <c r="D16251" s="280"/>
      <c r="E16251" s="280"/>
      <c r="F16251" s="280"/>
      <c r="G16251" s="293"/>
    </row>
    <row r="16252" spans="3:7" x14ac:dyDescent="0.2">
      <c r="C16252" s="293"/>
      <c r="D16252" s="280"/>
      <c r="E16252" s="280"/>
      <c r="F16252" s="280"/>
      <c r="G16252" s="293"/>
    </row>
    <row r="16253" spans="3:7" x14ac:dyDescent="0.2">
      <c r="C16253" s="293"/>
      <c r="D16253" s="280"/>
      <c r="E16253" s="280"/>
      <c r="F16253" s="280"/>
      <c r="G16253" s="293"/>
    </row>
    <row r="16254" spans="3:7" x14ac:dyDescent="0.2">
      <c r="C16254" s="293"/>
      <c r="D16254" s="280"/>
      <c r="E16254" s="280"/>
      <c r="F16254" s="280"/>
      <c r="G16254" s="293"/>
    </row>
    <row r="16255" spans="3:7" x14ac:dyDescent="0.2">
      <c r="C16255" s="293"/>
      <c r="D16255" s="280"/>
      <c r="E16255" s="280"/>
      <c r="F16255" s="280"/>
      <c r="G16255" s="293"/>
    </row>
    <row r="16256" spans="3:7" x14ac:dyDescent="0.2">
      <c r="C16256" s="293"/>
      <c r="D16256" s="280"/>
      <c r="E16256" s="280"/>
      <c r="F16256" s="280"/>
      <c r="G16256" s="293"/>
    </row>
    <row r="16257" spans="3:7" x14ac:dyDescent="0.2">
      <c r="C16257" s="293"/>
      <c r="D16257" s="280"/>
      <c r="E16257" s="280"/>
      <c r="F16257" s="280"/>
      <c r="G16257" s="293"/>
    </row>
    <row r="16258" spans="3:7" x14ac:dyDescent="0.2">
      <c r="C16258" s="293"/>
      <c r="D16258" s="280"/>
      <c r="E16258" s="280"/>
      <c r="F16258" s="280"/>
      <c r="G16258" s="293"/>
    </row>
    <row r="16259" spans="3:7" x14ac:dyDescent="0.2">
      <c r="C16259" s="293"/>
      <c r="D16259" s="280"/>
      <c r="E16259" s="280"/>
      <c r="F16259" s="280"/>
      <c r="G16259" s="293"/>
    </row>
    <row r="16260" spans="3:7" x14ac:dyDescent="0.2">
      <c r="C16260" s="293"/>
      <c r="D16260" s="280"/>
      <c r="E16260" s="280"/>
      <c r="F16260" s="280"/>
      <c r="G16260" s="293"/>
    </row>
    <row r="16261" spans="3:7" x14ac:dyDescent="0.2">
      <c r="C16261" s="293"/>
      <c r="D16261" s="280"/>
      <c r="E16261" s="280"/>
      <c r="F16261" s="280"/>
      <c r="G16261" s="293"/>
    </row>
    <row r="16262" spans="3:7" x14ac:dyDescent="0.2">
      <c r="C16262" s="293"/>
      <c r="D16262" s="280"/>
      <c r="E16262" s="280"/>
      <c r="F16262" s="280"/>
      <c r="G16262" s="293"/>
    </row>
    <row r="16263" spans="3:7" x14ac:dyDescent="0.2">
      <c r="C16263" s="293"/>
      <c r="D16263" s="280"/>
      <c r="E16263" s="280"/>
      <c r="F16263" s="280"/>
      <c r="G16263" s="293"/>
    </row>
    <row r="16264" spans="3:7" x14ac:dyDescent="0.2">
      <c r="C16264" s="293"/>
      <c r="D16264" s="280"/>
      <c r="E16264" s="280"/>
      <c r="F16264" s="280"/>
      <c r="G16264" s="293"/>
    </row>
    <row r="16265" spans="3:7" x14ac:dyDescent="0.2">
      <c r="C16265" s="293"/>
      <c r="D16265" s="280"/>
      <c r="E16265" s="280"/>
      <c r="F16265" s="280"/>
      <c r="G16265" s="293"/>
    </row>
    <row r="16266" spans="3:7" x14ac:dyDescent="0.2">
      <c r="C16266" s="293"/>
      <c r="D16266" s="280"/>
      <c r="E16266" s="280"/>
      <c r="F16266" s="280"/>
      <c r="G16266" s="293"/>
    </row>
    <row r="16267" spans="3:7" x14ac:dyDescent="0.2">
      <c r="C16267" s="293"/>
      <c r="D16267" s="280"/>
      <c r="E16267" s="280"/>
      <c r="F16267" s="280"/>
      <c r="G16267" s="293"/>
    </row>
    <row r="16268" spans="3:7" x14ac:dyDescent="0.2">
      <c r="C16268" s="293"/>
      <c r="D16268" s="280"/>
      <c r="E16268" s="280"/>
      <c r="F16268" s="280"/>
      <c r="G16268" s="293"/>
    </row>
    <row r="16269" spans="3:7" x14ac:dyDescent="0.2">
      <c r="C16269" s="293"/>
      <c r="D16269" s="280"/>
      <c r="E16269" s="280"/>
      <c r="F16269" s="280"/>
      <c r="G16269" s="293"/>
    </row>
    <row r="16270" spans="3:7" x14ac:dyDescent="0.2">
      <c r="C16270" s="293"/>
      <c r="D16270" s="280"/>
      <c r="E16270" s="280"/>
      <c r="F16270" s="280"/>
      <c r="G16270" s="293"/>
    </row>
    <row r="16271" spans="3:7" x14ac:dyDescent="0.2">
      <c r="C16271" s="293"/>
      <c r="D16271" s="280"/>
      <c r="E16271" s="280"/>
      <c r="F16271" s="280"/>
      <c r="G16271" s="293"/>
    </row>
    <row r="16272" spans="3:7" x14ac:dyDescent="0.2">
      <c r="C16272" s="293"/>
      <c r="D16272" s="280"/>
      <c r="E16272" s="280"/>
      <c r="F16272" s="280"/>
      <c r="G16272" s="293"/>
    </row>
    <row r="16273" spans="3:7" x14ac:dyDescent="0.2">
      <c r="C16273" s="293"/>
      <c r="D16273" s="280"/>
      <c r="E16273" s="280"/>
      <c r="F16273" s="280"/>
      <c r="G16273" s="293"/>
    </row>
    <row r="16274" spans="3:7" x14ac:dyDescent="0.2">
      <c r="C16274" s="293"/>
      <c r="D16274" s="280"/>
      <c r="E16274" s="280"/>
      <c r="F16274" s="280"/>
      <c r="G16274" s="293"/>
    </row>
    <row r="16275" spans="3:7" x14ac:dyDescent="0.2">
      <c r="C16275" s="293"/>
      <c r="D16275" s="280"/>
      <c r="E16275" s="280"/>
      <c r="F16275" s="280"/>
      <c r="G16275" s="293"/>
    </row>
    <row r="16276" spans="3:7" x14ac:dyDescent="0.2">
      <c r="C16276" s="293"/>
      <c r="D16276" s="280"/>
      <c r="E16276" s="280"/>
      <c r="F16276" s="280"/>
      <c r="G16276" s="293"/>
    </row>
    <row r="16277" spans="3:7" x14ac:dyDescent="0.2">
      <c r="C16277" s="293"/>
      <c r="D16277" s="280"/>
      <c r="E16277" s="280"/>
      <c r="F16277" s="280"/>
      <c r="G16277" s="293"/>
    </row>
    <row r="16278" spans="3:7" x14ac:dyDescent="0.2">
      <c r="C16278" s="293"/>
      <c r="D16278" s="280"/>
      <c r="E16278" s="280"/>
      <c r="F16278" s="280"/>
      <c r="G16278" s="293"/>
    </row>
    <row r="16279" spans="3:7" x14ac:dyDescent="0.2">
      <c r="C16279" s="293"/>
      <c r="D16279" s="280"/>
      <c r="E16279" s="280"/>
      <c r="F16279" s="280"/>
      <c r="G16279" s="293"/>
    </row>
    <row r="16280" spans="3:7" x14ac:dyDescent="0.2">
      <c r="C16280" s="293"/>
      <c r="D16280" s="280"/>
      <c r="E16280" s="280"/>
      <c r="F16280" s="280"/>
      <c r="G16280" s="293"/>
    </row>
    <row r="16281" spans="3:7" x14ac:dyDescent="0.2">
      <c r="C16281" s="293"/>
      <c r="D16281" s="280"/>
      <c r="E16281" s="280"/>
      <c r="F16281" s="280"/>
      <c r="G16281" s="293"/>
    </row>
    <row r="16282" spans="3:7" x14ac:dyDescent="0.2">
      <c r="C16282" s="293"/>
      <c r="D16282" s="280"/>
      <c r="E16282" s="280"/>
      <c r="F16282" s="280"/>
      <c r="G16282" s="293"/>
    </row>
    <row r="16283" spans="3:7" x14ac:dyDescent="0.2">
      <c r="C16283" s="293"/>
      <c r="D16283" s="280"/>
      <c r="E16283" s="280"/>
      <c r="F16283" s="280"/>
      <c r="G16283" s="293"/>
    </row>
    <row r="16284" spans="3:7" x14ac:dyDescent="0.2">
      <c r="C16284" s="293"/>
      <c r="D16284" s="280"/>
      <c r="E16284" s="280"/>
      <c r="F16284" s="280"/>
      <c r="G16284" s="293"/>
    </row>
    <row r="16285" spans="3:7" x14ac:dyDescent="0.2">
      <c r="C16285" s="293"/>
      <c r="D16285" s="280"/>
      <c r="E16285" s="280"/>
      <c r="F16285" s="280"/>
      <c r="G16285" s="293"/>
    </row>
    <row r="16286" spans="3:7" x14ac:dyDescent="0.2">
      <c r="C16286" s="293"/>
      <c r="D16286" s="280"/>
      <c r="E16286" s="280"/>
      <c r="F16286" s="280"/>
      <c r="G16286" s="293"/>
    </row>
    <row r="16287" spans="3:7" x14ac:dyDescent="0.2">
      <c r="C16287" s="293"/>
      <c r="D16287" s="280"/>
      <c r="E16287" s="280"/>
      <c r="F16287" s="280"/>
      <c r="G16287" s="293"/>
    </row>
    <row r="16288" spans="3:7" x14ac:dyDescent="0.2">
      <c r="C16288" s="293"/>
      <c r="D16288" s="280"/>
      <c r="E16288" s="280"/>
      <c r="F16288" s="280"/>
      <c r="G16288" s="293"/>
    </row>
    <row r="16289" spans="3:7" x14ac:dyDescent="0.2">
      <c r="C16289" s="293"/>
      <c r="D16289" s="280"/>
      <c r="E16289" s="280"/>
      <c r="F16289" s="280"/>
      <c r="G16289" s="293"/>
    </row>
    <row r="16290" spans="3:7" x14ac:dyDescent="0.2">
      <c r="C16290" s="293"/>
      <c r="D16290" s="280"/>
      <c r="E16290" s="280"/>
      <c r="F16290" s="280"/>
      <c r="G16290" s="293"/>
    </row>
    <row r="16291" spans="3:7" x14ac:dyDescent="0.2">
      <c r="C16291" s="293"/>
      <c r="D16291" s="280"/>
      <c r="E16291" s="280"/>
      <c r="F16291" s="280"/>
      <c r="G16291" s="293"/>
    </row>
    <row r="16292" spans="3:7" x14ac:dyDescent="0.2">
      <c r="C16292" s="293"/>
      <c r="D16292" s="280"/>
      <c r="E16292" s="280"/>
      <c r="F16292" s="280"/>
      <c r="G16292" s="293"/>
    </row>
    <row r="16293" spans="3:7" x14ac:dyDescent="0.2">
      <c r="C16293" s="293"/>
      <c r="D16293" s="280"/>
      <c r="E16293" s="280"/>
      <c r="F16293" s="280"/>
      <c r="G16293" s="293"/>
    </row>
    <row r="16294" spans="3:7" x14ac:dyDescent="0.2">
      <c r="C16294" s="293"/>
      <c r="D16294" s="280"/>
      <c r="E16294" s="280"/>
      <c r="F16294" s="280"/>
      <c r="G16294" s="293"/>
    </row>
    <row r="16295" spans="3:7" x14ac:dyDescent="0.2">
      <c r="C16295" s="293"/>
      <c r="D16295" s="280"/>
      <c r="E16295" s="280"/>
      <c r="F16295" s="280"/>
      <c r="G16295" s="293"/>
    </row>
    <row r="16296" spans="3:7" x14ac:dyDescent="0.2">
      <c r="C16296" s="293"/>
      <c r="D16296" s="280"/>
      <c r="E16296" s="280"/>
      <c r="F16296" s="280"/>
      <c r="G16296" s="293"/>
    </row>
    <row r="16297" spans="3:7" x14ac:dyDescent="0.2">
      <c r="C16297" s="293"/>
      <c r="D16297" s="280"/>
      <c r="E16297" s="280"/>
      <c r="F16297" s="280"/>
      <c r="G16297" s="293"/>
    </row>
    <row r="16298" spans="3:7" x14ac:dyDescent="0.2">
      <c r="C16298" s="293"/>
      <c r="D16298" s="280"/>
      <c r="E16298" s="280"/>
      <c r="F16298" s="280"/>
      <c r="G16298" s="293"/>
    </row>
    <row r="16299" spans="3:7" x14ac:dyDescent="0.2">
      <c r="C16299" s="293"/>
      <c r="D16299" s="280"/>
      <c r="E16299" s="280"/>
      <c r="F16299" s="280"/>
      <c r="G16299" s="293"/>
    </row>
    <row r="16300" spans="3:7" x14ac:dyDescent="0.2">
      <c r="C16300" s="293"/>
      <c r="D16300" s="280"/>
      <c r="E16300" s="280"/>
      <c r="F16300" s="280"/>
      <c r="G16300" s="293"/>
    </row>
    <row r="16301" spans="3:7" x14ac:dyDescent="0.2">
      <c r="C16301" s="293"/>
      <c r="D16301" s="280"/>
      <c r="E16301" s="280"/>
      <c r="F16301" s="280"/>
      <c r="G16301" s="293"/>
    </row>
    <row r="16302" spans="3:7" x14ac:dyDescent="0.2">
      <c r="C16302" s="293"/>
      <c r="D16302" s="280"/>
      <c r="E16302" s="280"/>
      <c r="F16302" s="280"/>
      <c r="G16302" s="293"/>
    </row>
    <row r="16303" spans="3:7" x14ac:dyDescent="0.2">
      <c r="C16303" s="293"/>
      <c r="D16303" s="280"/>
      <c r="E16303" s="280"/>
      <c r="F16303" s="280"/>
      <c r="G16303" s="293"/>
    </row>
    <row r="16304" spans="3:7" x14ac:dyDescent="0.2">
      <c r="C16304" s="293"/>
      <c r="D16304" s="280"/>
      <c r="E16304" s="280"/>
      <c r="F16304" s="280"/>
      <c r="G16304" s="293"/>
    </row>
    <row r="16305" spans="3:7" x14ac:dyDescent="0.2">
      <c r="C16305" s="293"/>
      <c r="D16305" s="280"/>
      <c r="E16305" s="280"/>
      <c r="F16305" s="280"/>
      <c r="G16305" s="293"/>
    </row>
    <row r="16306" spans="3:7" x14ac:dyDescent="0.2">
      <c r="C16306" s="293"/>
      <c r="D16306" s="280"/>
      <c r="E16306" s="280"/>
      <c r="F16306" s="280"/>
      <c r="G16306" s="293"/>
    </row>
    <row r="16307" spans="3:7" x14ac:dyDescent="0.2">
      <c r="C16307" s="293"/>
      <c r="D16307" s="280"/>
      <c r="E16307" s="280"/>
      <c r="F16307" s="280"/>
      <c r="G16307" s="293"/>
    </row>
    <row r="16308" spans="3:7" x14ac:dyDescent="0.2">
      <c r="C16308" s="293"/>
      <c r="D16308" s="280"/>
      <c r="E16308" s="280"/>
      <c r="F16308" s="280"/>
      <c r="G16308" s="293"/>
    </row>
    <row r="16309" spans="3:7" x14ac:dyDescent="0.2">
      <c r="C16309" s="293"/>
      <c r="D16309" s="280"/>
      <c r="E16309" s="280"/>
      <c r="F16309" s="280"/>
      <c r="G16309" s="293"/>
    </row>
    <row r="16310" spans="3:7" x14ac:dyDescent="0.2">
      <c r="C16310" s="293"/>
      <c r="D16310" s="280"/>
      <c r="E16310" s="280"/>
      <c r="F16310" s="280"/>
      <c r="G16310" s="293"/>
    </row>
    <row r="16311" spans="3:7" x14ac:dyDescent="0.2">
      <c r="C16311" s="293"/>
      <c r="D16311" s="280"/>
      <c r="E16311" s="280"/>
      <c r="F16311" s="280"/>
      <c r="G16311" s="293"/>
    </row>
    <row r="16312" spans="3:7" x14ac:dyDescent="0.2">
      <c r="C16312" s="293"/>
      <c r="D16312" s="280"/>
      <c r="E16312" s="280"/>
      <c r="F16312" s="280"/>
      <c r="G16312" s="293"/>
    </row>
    <row r="16313" spans="3:7" x14ac:dyDescent="0.2">
      <c r="C16313" s="293"/>
      <c r="D16313" s="280"/>
      <c r="E16313" s="280"/>
      <c r="F16313" s="280"/>
      <c r="G16313" s="293"/>
    </row>
    <row r="16314" spans="3:7" x14ac:dyDescent="0.2">
      <c r="C16314" s="293"/>
      <c r="D16314" s="280"/>
      <c r="E16314" s="280"/>
      <c r="F16314" s="280"/>
      <c r="G16314" s="293"/>
    </row>
    <row r="16315" spans="3:7" x14ac:dyDescent="0.2">
      <c r="C16315" s="293"/>
      <c r="D16315" s="280"/>
      <c r="E16315" s="280"/>
      <c r="F16315" s="280"/>
      <c r="G16315" s="293"/>
    </row>
    <row r="16316" spans="3:7" x14ac:dyDescent="0.2">
      <c r="C16316" s="293"/>
      <c r="D16316" s="280"/>
      <c r="E16316" s="280"/>
      <c r="F16316" s="280"/>
      <c r="G16316" s="293"/>
    </row>
    <row r="16317" spans="3:7" x14ac:dyDescent="0.2">
      <c r="C16317" s="293"/>
      <c r="D16317" s="280"/>
      <c r="E16317" s="280"/>
      <c r="F16317" s="280"/>
      <c r="G16317" s="293"/>
    </row>
    <row r="16318" spans="3:7" x14ac:dyDescent="0.2">
      <c r="C16318" s="293"/>
      <c r="D16318" s="280"/>
      <c r="E16318" s="280"/>
      <c r="F16318" s="280"/>
      <c r="G16318" s="293"/>
    </row>
    <row r="16319" spans="3:7" x14ac:dyDescent="0.2">
      <c r="C16319" s="293"/>
      <c r="D16319" s="280"/>
      <c r="E16319" s="280"/>
      <c r="F16319" s="280"/>
      <c r="G16319" s="293"/>
    </row>
    <row r="16320" spans="3:7" x14ac:dyDescent="0.2">
      <c r="C16320" s="293"/>
      <c r="D16320" s="280"/>
      <c r="E16320" s="280"/>
      <c r="F16320" s="280"/>
      <c r="G16320" s="293"/>
    </row>
    <row r="16321" spans="3:7" x14ac:dyDescent="0.2">
      <c r="C16321" s="293"/>
      <c r="D16321" s="280"/>
      <c r="E16321" s="280"/>
      <c r="F16321" s="280"/>
      <c r="G16321" s="293"/>
    </row>
    <row r="16322" spans="3:7" x14ac:dyDescent="0.2">
      <c r="C16322" s="293"/>
      <c r="D16322" s="280"/>
      <c r="E16322" s="280"/>
      <c r="F16322" s="280"/>
      <c r="G16322" s="293"/>
    </row>
    <row r="16323" spans="3:7" x14ac:dyDescent="0.2">
      <c r="C16323" s="293"/>
      <c r="D16323" s="280"/>
      <c r="E16323" s="280"/>
      <c r="F16323" s="280"/>
      <c r="G16323" s="293"/>
    </row>
    <row r="16324" spans="3:7" x14ac:dyDescent="0.2">
      <c r="C16324" s="293"/>
      <c r="D16324" s="280"/>
      <c r="E16324" s="280"/>
      <c r="F16324" s="280"/>
      <c r="G16324" s="293"/>
    </row>
    <row r="16325" spans="3:7" x14ac:dyDescent="0.2">
      <c r="C16325" s="293"/>
      <c r="D16325" s="280"/>
      <c r="E16325" s="280"/>
      <c r="F16325" s="280"/>
      <c r="G16325" s="293"/>
    </row>
    <row r="16326" spans="3:7" x14ac:dyDescent="0.2">
      <c r="C16326" s="293"/>
      <c r="D16326" s="280"/>
      <c r="E16326" s="280"/>
      <c r="F16326" s="280"/>
      <c r="G16326" s="293"/>
    </row>
    <row r="16327" spans="3:7" x14ac:dyDescent="0.2">
      <c r="C16327" s="293"/>
      <c r="D16327" s="280"/>
      <c r="E16327" s="280"/>
      <c r="F16327" s="280"/>
      <c r="G16327" s="293"/>
    </row>
    <row r="16328" spans="3:7" x14ac:dyDescent="0.2">
      <c r="C16328" s="293"/>
      <c r="D16328" s="280"/>
      <c r="E16328" s="280"/>
      <c r="F16328" s="280"/>
      <c r="G16328" s="293"/>
    </row>
    <row r="16329" spans="3:7" x14ac:dyDescent="0.2">
      <c r="C16329" s="293"/>
      <c r="D16329" s="280"/>
      <c r="E16329" s="280"/>
      <c r="F16329" s="280"/>
      <c r="G16329" s="293"/>
    </row>
    <row r="16330" spans="3:7" x14ac:dyDescent="0.2">
      <c r="C16330" s="293"/>
      <c r="D16330" s="280"/>
      <c r="E16330" s="280"/>
      <c r="F16330" s="280"/>
      <c r="G16330" s="293"/>
    </row>
    <row r="16331" spans="3:7" x14ac:dyDescent="0.2">
      <c r="C16331" s="293"/>
      <c r="D16331" s="280"/>
      <c r="E16331" s="280"/>
      <c r="F16331" s="280"/>
      <c r="G16331" s="293"/>
    </row>
    <row r="16332" spans="3:7" x14ac:dyDescent="0.2">
      <c r="C16332" s="293"/>
      <c r="D16332" s="280"/>
      <c r="E16332" s="280"/>
      <c r="F16332" s="280"/>
      <c r="G16332" s="293"/>
    </row>
    <row r="16333" spans="3:7" x14ac:dyDescent="0.2">
      <c r="C16333" s="293"/>
      <c r="D16333" s="280"/>
      <c r="E16333" s="280"/>
      <c r="F16333" s="280"/>
      <c r="G16333" s="293"/>
    </row>
    <row r="16334" spans="3:7" x14ac:dyDescent="0.2">
      <c r="C16334" s="293"/>
      <c r="D16334" s="280"/>
      <c r="E16334" s="280"/>
      <c r="F16334" s="280"/>
      <c r="G16334" s="293"/>
    </row>
    <row r="16335" spans="3:7" x14ac:dyDescent="0.2">
      <c r="C16335" s="293"/>
      <c r="D16335" s="280"/>
      <c r="E16335" s="280"/>
      <c r="F16335" s="280"/>
      <c r="G16335" s="293"/>
    </row>
    <row r="16336" spans="3:7" x14ac:dyDescent="0.2">
      <c r="C16336" s="293"/>
      <c r="D16336" s="280"/>
      <c r="E16336" s="280"/>
      <c r="F16336" s="280"/>
      <c r="G16336" s="293"/>
    </row>
    <row r="16337" spans="3:7" x14ac:dyDescent="0.2">
      <c r="C16337" s="293"/>
      <c r="D16337" s="280"/>
      <c r="E16337" s="280"/>
      <c r="F16337" s="280"/>
      <c r="G16337" s="293"/>
    </row>
    <row r="16338" spans="3:7" x14ac:dyDescent="0.2">
      <c r="C16338" s="293"/>
      <c r="D16338" s="280"/>
      <c r="E16338" s="280"/>
      <c r="F16338" s="280"/>
      <c r="G16338" s="293"/>
    </row>
    <row r="16339" spans="3:7" x14ac:dyDescent="0.2">
      <c r="C16339" s="293"/>
      <c r="D16339" s="280"/>
      <c r="E16339" s="280"/>
      <c r="F16339" s="280"/>
      <c r="G16339" s="293"/>
    </row>
    <row r="16340" spans="3:7" x14ac:dyDescent="0.2">
      <c r="C16340" s="293"/>
      <c r="D16340" s="280"/>
      <c r="E16340" s="280"/>
      <c r="F16340" s="280"/>
      <c r="G16340" s="293"/>
    </row>
    <row r="16341" spans="3:7" x14ac:dyDescent="0.2">
      <c r="C16341" s="293"/>
      <c r="D16341" s="280"/>
      <c r="E16341" s="280"/>
      <c r="F16341" s="280"/>
      <c r="G16341" s="293"/>
    </row>
    <row r="16342" spans="3:7" x14ac:dyDescent="0.2">
      <c r="C16342" s="293"/>
      <c r="D16342" s="280"/>
      <c r="E16342" s="280"/>
      <c r="F16342" s="280"/>
      <c r="G16342" s="293"/>
    </row>
    <row r="16343" spans="3:7" x14ac:dyDescent="0.2">
      <c r="C16343" s="293"/>
      <c r="D16343" s="280"/>
      <c r="E16343" s="280"/>
      <c r="F16343" s="280"/>
      <c r="G16343" s="293"/>
    </row>
    <row r="16344" spans="3:7" x14ac:dyDescent="0.2">
      <c r="C16344" s="293"/>
      <c r="D16344" s="280"/>
      <c r="E16344" s="280"/>
      <c r="F16344" s="280"/>
      <c r="G16344" s="293"/>
    </row>
    <row r="16345" spans="3:7" x14ac:dyDescent="0.2">
      <c r="C16345" s="293"/>
      <c r="D16345" s="280"/>
      <c r="E16345" s="280"/>
      <c r="F16345" s="280"/>
      <c r="G16345" s="293"/>
    </row>
    <row r="16346" spans="3:7" x14ac:dyDescent="0.2">
      <c r="C16346" s="293"/>
      <c r="D16346" s="280"/>
      <c r="E16346" s="280"/>
      <c r="F16346" s="280"/>
      <c r="G16346" s="293"/>
    </row>
    <row r="16347" spans="3:7" x14ac:dyDescent="0.2">
      <c r="C16347" s="293"/>
      <c r="D16347" s="280"/>
      <c r="E16347" s="280"/>
      <c r="F16347" s="280"/>
      <c r="G16347" s="293"/>
    </row>
    <row r="16348" spans="3:7" x14ac:dyDescent="0.2">
      <c r="C16348" s="293"/>
      <c r="D16348" s="280"/>
      <c r="E16348" s="280"/>
      <c r="F16348" s="280"/>
      <c r="G16348" s="293"/>
    </row>
    <row r="16349" spans="3:7" x14ac:dyDescent="0.2">
      <c r="C16349" s="293"/>
      <c r="D16349" s="280"/>
      <c r="E16349" s="280"/>
      <c r="F16349" s="280"/>
      <c r="G16349" s="293"/>
    </row>
    <row r="16350" spans="3:7" x14ac:dyDescent="0.2">
      <c r="C16350" s="293"/>
      <c r="D16350" s="280"/>
      <c r="E16350" s="280"/>
      <c r="F16350" s="280"/>
      <c r="G16350" s="293"/>
    </row>
    <row r="16351" spans="3:7" x14ac:dyDescent="0.2">
      <c r="C16351" s="293"/>
      <c r="D16351" s="280"/>
      <c r="E16351" s="280"/>
      <c r="F16351" s="280"/>
      <c r="G16351" s="293"/>
    </row>
    <row r="16352" spans="3:7" x14ac:dyDescent="0.2">
      <c r="C16352" s="293"/>
      <c r="D16352" s="280"/>
      <c r="E16352" s="280"/>
      <c r="F16352" s="280"/>
      <c r="G16352" s="293"/>
    </row>
    <row r="16353" spans="3:7" x14ac:dyDescent="0.2">
      <c r="C16353" s="293"/>
      <c r="D16353" s="280"/>
      <c r="E16353" s="280"/>
      <c r="F16353" s="280"/>
      <c r="G16353" s="293"/>
    </row>
    <row r="16354" spans="3:7" x14ac:dyDescent="0.2">
      <c r="C16354" s="293"/>
      <c r="D16354" s="280"/>
      <c r="E16354" s="280"/>
      <c r="F16354" s="280"/>
      <c r="G16354" s="293"/>
    </row>
    <row r="16355" spans="3:7" x14ac:dyDescent="0.2">
      <c r="C16355" s="293"/>
      <c r="D16355" s="280"/>
      <c r="E16355" s="280"/>
      <c r="F16355" s="280"/>
      <c r="G16355" s="293"/>
    </row>
    <row r="16356" spans="3:7" x14ac:dyDescent="0.2">
      <c r="C16356" s="293"/>
      <c r="D16356" s="280"/>
      <c r="E16356" s="280"/>
      <c r="F16356" s="280"/>
      <c r="G16356" s="293"/>
    </row>
    <row r="16357" spans="3:7" x14ac:dyDescent="0.2">
      <c r="C16357" s="293"/>
      <c r="D16357" s="280"/>
      <c r="E16357" s="280"/>
      <c r="F16357" s="280"/>
      <c r="G16357" s="293"/>
    </row>
    <row r="16358" spans="3:7" x14ac:dyDescent="0.2">
      <c r="C16358" s="293"/>
      <c r="D16358" s="280"/>
      <c r="E16358" s="280"/>
      <c r="F16358" s="280"/>
      <c r="G16358" s="293"/>
    </row>
    <row r="16359" spans="3:7" x14ac:dyDescent="0.2">
      <c r="C16359" s="293"/>
      <c r="D16359" s="280"/>
      <c r="E16359" s="280"/>
      <c r="F16359" s="280"/>
      <c r="G16359" s="293"/>
    </row>
    <row r="16360" spans="3:7" x14ac:dyDescent="0.2">
      <c r="C16360" s="293"/>
      <c r="D16360" s="280"/>
      <c r="E16360" s="280"/>
      <c r="F16360" s="280"/>
      <c r="G16360" s="293"/>
    </row>
    <row r="16361" spans="3:7" x14ac:dyDescent="0.2">
      <c r="C16361" s="293"/>
      <c r="D16361" s="280"/>
      <c r="E16361" s="280"/>
      <c r="F16361" s="280"/>
      <c r="G16361" s="293"/>
    </row>
    <row r="16362" spans="3:7" x14ac:dyDescent="0.2">
      <c r="C16362" s="293"/>
      <c r="D16362" s="280"/>
      <c r="E16362" s="280"/>
      <c r="F16362" s="280"/>
      <c r="G16362" s="293"/>
    </row>
    <row r="16363" spans="3:7" x14ac:dyDescent="0.2">
      <c r="C16363" s="293"/>
      <c r="D16363" s="280"/>
      <c r="E16363" s="280"/>
      <c r="F16363" s="280"/>
      <c r="G16363" s="293"/>
    </row>
    <row r="16364" spans="3:7" x14ac:dyDescent="0.2">
      <c r="C16364" s="293"/>
      <c r="D16364" s="280"/>
      <c r="E16364" s="280"/>
      <c r="F16364" s="280"/>
      <c r="G16364" s="293"/>
    </row>
    <row r="16365" spans="3:7" x14ac:dyDescent="0.2">
      <c r="C16365" s="293"/>
      <c r="D16365" s="280"/>
      <c r="E16365" s="280"/>
      <c r="F16365" s="280"/>
      <c r="G16365" s="293"/>
    </row>
    <row r="16366" spans="3:7" x14ac:dyDescent="0.2">
      <c r="C16366" s="293"/>
      <c r="D16366" s="280"/>
      <c r="E16366" s="280"/>
      <c r="F16366" s="280"/>
      <c r="G16366" s="293"/>
    </row>
    <row r="16367" spans="3:7" x14ac:dyDescent="0.2">
      <c r="C16367" s="293"/>
      <c r="D16367" s="280"/>
      <c r="E16367" s="280"/>
      <c r="F16367" s="280"/>
      <c r="G16367" s="293"/>
    </row>
    <row r="16368" spans="3:7" x14ac:dyDescent="0.2">
      <c r="C16368" s="293"/>
      <c r="D16368" s="280"/>
      <c r="E16368" s="280"/>
      <c r="F16368" s="280"/>
      <c r="G16368" s="293"/>
    </row>
    <row r="16369" spans="3:7" x14ac:dyDescent="0.2">
      <c r="C16369" s="293"/>
      <c r="D16369" s="280"/>
      <c r="E16369" s="280"/>
      <c r="F16369" s="280"/>
      <c r="G16369" s="293"/>
    </row>
    <row r="16370" spans="3:7" x14ac:dyDescent="0.2">
      <c r="C16370" s="293"/>
      <c r="D16370" s="280"/>
      <c r="E16370" s="280"/>
      <c r="F16370" s="280"/>
      <c r="G16370" s="293"/>
    </row>
    <row r="16371" spans="3:7" x14ac:dyDescent="0.2">
      <c r="C16371" s="293"/>
      <c r="D16371" s="280"/>
      <c r="E16371" s="280"/>
      <c r="F16371" s="280"/>
      <c r="G16371" s="293"/>
    </row>
    <row r="16372" spans="3:7" x14ac:dyDescent="0.2">
      <c r="C16372" s="293"/>
      <c r="D16372" s="280"/>
      <c r="E16372" s="280"/>
      <c r="F16372" s="280"/>
      <c r="G16372" s="293"/>
    </row>
    <row r="16373" spans="3:7" x14ac:dyDescent="0.2">
      <c r="C16373" s="293"/>
      <c r="D16373" s="280"/>
      <c r="E16373" s="280"/>
      <c r="F16373" s="280"/>
      <c r="G16373" s="293"/>
    </row>
    <row r="16374" spans="3:7" x14ac:dyDescent="0.2">
      <c r="C16374" s="293"/>
      <c r="D16374" s="280"/>
      <c r="E16374" s="280"/>
      <c r="F16374" s="280"/>
      <c r="G16374" s="293"/>
    </row>
    <row r="16375" spans="3:7" x14ac:dyDescent="0.2">
      <c r="C16375" s="293"/>
      <c r="D16375" s="280"/>
      <c r="E16375" s="280"/>
      <c r="F16375" s="280"/>
      <c r="G16375" s="293"/>
    </row>
    <row r="16376" spans="3:7" x14ac:dyDescent="0.2">
      <c r="C16376" s="293"/>
      <c r="D16376" s="280"/>
      <c r="E16376" s="280"/>
      <c r="F16376" s="280"/>
      <c r="G16376" s="293"/>
    </row>
    <row r="16377" spans="3:7" x14ac:dyDescent="0.2">
      <c r="C16377" s="293"/>
      <c r="D16377" s="280"/>
      <c r="E16377" s="280"/>
      <c r="F16377" s="280"/>
      <c r="G16377" s="293"/>
    </row>
    <row r="16378" spans="3:7" x14ac:dyDescent="0.2">
      <c r="C16378" s="293"/>
      <c r="D16378" s="280"/>
      <c r="E16378" s="280"/>
      <c r="F16378" s="280"/>
      <c r="G16378" s="293"/>
    </row>
    <row r="16379" spans="3:7" x14ac:dyDescent="0.2">
      <c r="C16379" s="293"/>
      <c r="D16379" s="280"/>
      <c r="E16379" s="280"/>
      <c r="F16379" s="280"/>
      <c r="G16379" s="293"/>
    </row>
    <row r="16380" spans="3:7" x14ac:dyDescent="0.2">
      <c r="C16380" s="293"/>
      <c r="D16380" s="280"/>
      <c r="E16380" s="280"/>
      <c r="F16380" s="280"/>
      <c r="G16380" s="293"/>
    </row>
    <row r="16381" spans="3:7" x14ac:dyDescent="0.2">
      <c r="C16381" s="293"/>
      <c r="D16381" s="280"/>
      <c r="E16381" s="280"/>
      <c r="F16381" s="280"/>
      <c r="G16381" s="293"/>
    </row>
    <row r="16382" spans="3:7" x14ac:dyDescent="0.2">
      <c r="C16382" s="293"/>
      <c r="D16382" s="280"/>
      <c r="E16382" s="280"/>
      <c r="F16382" s="280"/>
      <c r="G16382" s="293"/>
    </row>
    <row r="16383" spans="3:7" x14ac:dyDescent="0.2">
      <c r="C16383" s="293"/>
      <c r="D16383" s="280"/>
      <c r="E16383" s="280"/>
      <c r="F16383" s="280"/>
      <c r="G16383" s="293"/>
    </row>
    <row r="16384" spans="3:7" x14ac:dyDescent="0.2">
      <c r="C16384" s="293"/>
      <c r="D16384" s="280"/>
      <c r="E16384" s="280"/>
      <c r="F16384" s="280"/>
      <c r="G16384" s="293"/>
    </row>
    <row r="16385" spans="3:7" x14ac:dyDescent="0.2">
      <c r="C16385" s="293"/>
      <c r="D16385" s="280"/>
      <c r="E16385" s="280"/>
      <c r="F16385" s="280"/>
      <c r="G16385" s="293"/>
    </row>
    <row r="16386" spans="3:7" x14ac:dyDescent="0.2">
      <c r="C16386" s="293"/>
      <c r="D16386" s="280"/>
      <c r="E16386" s="280"/>
      <c r="F16386" s="280"/>
      <c r="G16386" s="293"/>
    </row>
    <row r="16387" spans="3:7" x14ac:dyDescent="0.2">
      <c r="C16387" s="293"/>
      <c r="D16387" s="280"/>
      <c r="E16387" s="280"/>
      <c r="F16387" s="280"/>
      <c r="G16387" s="293"/>
    </row>
    <row r="16388" spans="3:7" x14ac:dyDescent="0.2">
      <c r="C16388" s="293"/>
      <c r="D16388" s="280"/>
      <c r="E16388" s="280"/>
      <c r="F16388" s="280"/>
      <c r="G16388" s="293"/>
    </row>
    <row r="16389" spans="3:7" x14ac:dyDescent="0.2">
      <c r="C16389" s="293"/>
      <c r="D16389" s="280"/>
      <c r="E16389" s="280"/>
      <c r="F16389" s="280"/>
      <c r="G16389" s="293"/>
    </row>
    <row r="16390" spans="3:7" x14ac:dyDescent="0.2">
      <c r="C16390" s="293"/>
      <c r="D16390" s="280"/>
      <c r="E16390" s="280"/>
      <c r="F16390" s="280"/>
      <c r="G16390" s="293"/>
    </row>
    <row r="16391" spans="3:7" x14ac:dyDescent="0.2">
      <c r="C16391" s="293"/>
      <c r="D16391" s="280"/>
      <c r="E16391" s="280"/>
      <c r="F16391" s="280"/>
      <c r="G16391" s="293"/>
    </row>
    <row r="16392" spans="3:7" x14ac:dyDescent="0.2">
      <c r="C16392" s="293"/>
      <c r="D16392" s="280"/>
      <c r="E16392" s="280"/>
      <c r="F16392" s="280"/>
      <c r="G16392" s="293"/>
    </row>
    <row r="16393" spans="3:7" x14ac:dyDescent="0.2">
      <c r="C16393" s="293"/>
      <c r="D16393" s="280"/>
      <c r="E16393" s="280"/>
      <c r="F16393" s="280"/>
      <c r="G16393" s="293"/>
    </row>
    <row r="16394" spans="3:7" x14ac:dyDescent="0.2">
      <c r="C16394" s="293"/>
      <c r="D16394" s="280"/>
      <c r="E16394" s="280"/>
      <c r="F16394" s="280"/>
      <c r="G16394" s="293"/>
    </row>
    <row r="16395" spans="3:7" x14ac:dyDescent="0.2">
      <c r="C16395" s="293"/>
      <c r="D16395" s="280"/>
      <c r="E16395" s="280"/>
      <c r="F16395" s="280"/>
      <c r="G16395" s="293"/>
    </row>
    <row r="16396" spans="3:7" x14ac:dyDescent="0.2">
      <c r="C16396" s="293"/>
      <c r="D16396" s="280"/>
      <c r="E16396" s="280"/>
      <c r="F16396" s="280"/>
      <c r="G16396" s="293"/>
    </row>
    <row r="16397" spans="3:7" x14ac:dyDescent="0.2">
      <c r="C16397" s="293"/>
      <c r="D16397" s="280"/>
      <c r="E16397" s="280"/>
      <c r="F16397" s="280"/>
      <c r="G16397" s="293"/>
    </row>
    <row r="16398" spans="3:7" x14ac:dyDescent="0.2">
      <c r="C16398" s="293"/>
      <c r="D16398" s="280"/>
      <c r="E16398" s="280"/>
      <c r="F16398" s="280"/>
      <c r="G16398" s="293"/>
    </row>
    <row r="16399" spans="3:7" x14ac:dyDescent="0.2">
      <c r="C16399" s="293"/>
      <c r="D16399" s="280"/>
      <c r="E16399" s="280"/>
      <c r="F16399" s="280"/>
      <c r="G16399" s="293"/>
    </row>
    <row r="16400" spans="3:7" x14ac:dyDescent="0.2">
      <c r="C16400" s="293"/>
      <c r="D16400" s="280"/>
      <c r="E16400" s="280"/>
      <c r="F16400" s="280"/>
      <c r="G16400" s="293"/>
    </row>
    <row r="16401" spans="3:7" x14ac:dyDescent="0.2">
      <c r="C16401" s="293"/>
      <c r="D16401" s="280"/>
      <c r="E16401" s="280"/>
      <c r="F16401" s="280"/>
      <c r="G16401" s="293"/>
    </row>
    <row r="16402" spans="3:7" x14ac:dyDescent="0.2">
      <c r="C16402" s="293"/>
      <c r="D16402" s="280"/>
      <c r="E16402" s="280"/>
      <c r="F16402" s="280"/>
      <c r="G16402" s="293"/>
    </row>
    <row r="16403" spans="3:7" x14ac:dyDescent="0.2">
      <c r="C16403" s="293"/>
      <c r="D16403" s="280"/>
      <c r="E16403" s="280"/>
      <c r="F16403" s="280"/>
      <c r="G16403" s="293"/>
    </row>
    <row r="16404" spans="3:7" x14ac:dyDescent="0.2">
      <c r="C16404" s="293"/>
      <c r="D16404" s="280"/>
      <c r="E16404" s="280"/>
      <c r="F16404" s="280"/>
      <c r="G16404" s="293"/>
    </row>
    <row r="16405" spans="3:7" x14ac:dyDescent="0.2">
      <c r="C16405" s="293"/>
      <c r="D16405" s="280"/>
      <c r="E16405" s="280"/>
      <c r="F16405" s="280"/>
      <c r="G16405" s="293"/>
    </row>
    <row r="16406" spans="3:7" x14ac:dyDescent="0.2">
      <c r="C16406" s="293"/>
      <c r="D16406" s="280"/>
      <c r="E16406" s="280"/>
      <c r="F16406" s="280"/>
      <c r="G16406" s="293"/>
    </row>
    <row r="16407" spans="3:7" x14ac:dyDescent="0.2">
      <c r="C16407" s="293"/>
      <c r="D16407" s="280"/>
      <c r="E16407" s="280"/>
      <c r="F16407" s="280"/>
      <c r="G16407" s="293"/>
    </row>
    <row r="16408" spans="3:7" x14ac:dyDescent="0.2">
      <c r="C16408" s="293"/>
      <c r="D16408" s="280"/>
      <c r="E16408" s="280"/>
      <c r="F16408" s="280"/>
      <c r="G16408" s="293"/>
    </row>
    <row r="16409" spans="3:7" x14ac:dyDescent="0.2">
      <c r="C16409" s="293"/>
      <c r="D16409" s="280"/>
      <c r="E16409" s="280"/>
      <c r="F16409" s="280"/>
      <c r="G16409" s="293"/>
    </row>
    <row r="16410" spans="3:7" x14ac:dyDescent="0.2">
      <c r="C16410" s="293"/>
      <c r="D16410" s="280"/>
      <c r="E16410" s="280"/>
      <c r="F16410" s="280"/>
      <c r="G16410" s="293"/>
    </row>
    <row r="16411" spans="3:7" x14ac:dyDescent="0.2">
      <c r="C16411" s="293"/>
      <c r="D16411" s="280"/>
      <c r="E16411" s="280"/>
      <c r="F16411" s="280"/>
      <c r="G16411" s="293"/>
    </row>
    <row r="16412" spans="3:7" x14ac:dyDescent="0.2">
      <c r="C16412" s="293"/>
      <c r="D16412" s="280"/>
      <c r="E16412" s="280"/>
      <c r="F16412" s="280"/>
      <c r="G16412" s="293"/>
    </row>
    <row r="16413" spans="3:7" x14ac:dyDescent="0.2">
      <c r="C16413" s="293"/>
      <c r="D16413" s="280"/>
      <c r="E16413" s="280"/>
      <c r="F16413" s="280"/>
      <c r="G16413" s="293"/>
    </row>
    <row r="16414" spans="3:7" x14ac:dyDescent="0.2">
      <c r="C16414" s="293"/>
      <c r="D16414" s="280"/>
      <c r="E16414" s="280"/>
      <c r="F16414" s="280"/>
      <c r="G16414" s="293"/>
    </row>
    <row r="16415" spans="3:7" x14ac:dyDescent="0.2">
      <c r="C16415" s="293"/>
      <c r="D16415" s="280"/>
      <c r="E16415" s="280"/>
      <c r="F16415" s="280"/>
      <c r="G16415" s="293"/>
    </row>
    <row r="16416" spans="3:7" x14ac:dyDescent="0.2">
      <c r="C16416" s="293"/>
      <c r="D16416" s="280"/>
      <c r="E16416" s="280"/>
      <c r="F16416" s="280"/>
      <c r="G16416" s="293"/>
    </row>
    <row r="16417" spans="3:7" x14ac:dyDescent="0.2">
      <c r="C16417" s="293"/>
      <c r="D16417" s="280"/>
      <c r="E16417" s="280"/>
      <c r="F16417" s="280"/>
      <c r="G16417" s="293"/>
    </row>
    <row r="16418" spans="3:7" x14ac:dyDescent="0.2">
      <c r="C16418" s="293"/>
      <c r="D16418" s="280"/>
      <c r="E16418" s="280"/>
      <c r="F16418" s="280"/>
      <c r="G16418" s="293"/>
    </row>
    <row r="16419" spans="3:7" x14ac:dyDescent="0.2">
      <c r="C16419" s="293"/>
      <c r="D16419" s="280"/>
      <c r="E16419" s="280"/>
      <c r="F16419" s="280"/>
      <c r="G16419" s="293"/>
    </row>
    <row r="16420" spans="3:7" x14ac:dyDescent="0.2">
      <c r="C16420" s="293"/>
      <c r="D16420" s="280"/>
      <c r="E16420" s="280"/>
      <c r="F16420" s="280"/>
      <c r="G16420" s="293"/>
    </row>
    <row r="16421" spans="3:7" x14ac:dyDescent="0.2">
      <c r="C16421" s="293"/>
      <c r="D16421" s="280"/>
      <c r="E16421" s="280"/>
      <c r="F16421" s="280"/>
      <c r="G16421" s="293"/>
    </row>
    <row r="16422" spans="3:7" x14ac:dyDescent="0.2">
      <c r="C16422" s="293"/>
      <c r="D16422" s="280"/>
      <c r="E16422" s="280"/>
      <c r="F16422" s="280"/>
      <c r="G16422" s="293"/>
    </row>
    <row r="16423" spans="3:7" x14ac:dyDescent="0.2">
      <c r="C16423" s="293"/>
      <c r="D16423" s="280"/>
      <c r="E16423" s="280"/>
      <c r="F16423" s="280"/>
      <c r="G16423" s="293"/>
    </row>
    <row r="16424" spans="3:7" x14ac:dyDescent="0.2">
      <c r="C16424" s="293"/>
      <c r="D16424" s="280"/>
      <c r="E16424" s="280"/>
      <c r="F16424" s="280"/>
      <c r="G16424" s="293"/>
    </row>
    <row r="16425" spans="3:7" x14ac:dyDescent="0.2">
      <c r="C16425" s="293"/>
      <c r="D16425" s="280"/>
      <c r="E16425" s="280"/>
      <c r="F16425" s="280"/>
      <c r="G16425" s="293"/>
    </row>
    <row r="16426" spans="3:7" x14ac:dyDescent="0.2">
      <c r="C16426" s="293"/>
      <c r="D16426" s="280"/>
      <c r="E16426" s="280"/>
      <c r="F16426" s="280"/>
      <c r="G16426" s="293"/>
    </row>
    <row r="16427" spans="3:7" x14ac:dyDescent="0.2">
      <c r="C16427" s="293"/>
      <c r="D16427" s="280"/>
      <c r="E16427" s="280"/>
      <c r="F16427" s="280"/>
      <c r="G16427" s="293"/>
    </row>
    <row r="16428" spans="3:7" x14ac:dyDescent="0.2">
      <c r="C16428" s="293"/>
      <c r="D16428" s="280"/>
      <c r="E16428" s="280"/>
      <c r="F16428" s="280"/>
      <c r="G16428" s="293"/>
    </row>
    <row r="16429" spans="3:7" x14ac:dyDescent="0.2">
      <c r="C16429" s="293"/>
      <c r="D16429" s="280"/>
      <c r="E16429" s="280"/>
      <c r="F16429" s="280"/>
      <c r="G16429" s="293"/>
    </row>
    <row r="16430" spans="3:7" x14ac:dyDescent="0.2">
      <c r="C16430" s="293"/>
      <c r="D16430" s="280"/>
      <c r="E16430" s="280"/>
      <c r="F16430" s="280"/>
      <c r="G16430" s="293"/>
    </row>
    <row r="16431" spans="3:7" x14ac:dyDescent="0.2">
      <c r="C16431" s="293"/>
      <c r="D16431" s="280"/>
      <c r="E16431" s="280"/>
      <c r="F16431" s="280"/>
      <c r="G16431" s="293"/>
    </row>
    <row r="16432" spans="3:7" x14ac:dyDescent="0.2">
      <c r="C16432" s="293"/>
      <c r="D16432" s="280"/>
      <c r="E16432" s="280"/>
      <c r="F16432" s="280"/>
      <c r="G16432" s="293"/>
    </row>
    <row r="16433" spans="3:7" x14ac:dyDescent="0.2">
      <c r="C16433" s="293"/>
      <c r="D16433" s="280"/>
      <c r="E16433" s="280"/>
      <c r="F16433" s="280"/>
      <c r="G16433" s="293"/>
    </row>
    <row r="16434" spans="3:7" x14ac:dyDescent="0.2">
      <c r="C16434" s="293"/>
      <c r="D16434" s="280"/>
      <c r="E16434" s="280"/>
      <c r="F16434" s="280"/>
      <c r="G16434" s="293"/>
    </row>
    <row r="16435" spans="3:7" x14ac:dyDescent="0.2">
      <c r="C16435" s="293"/>
      <c r="D16435" s="280"/>
      <c r="E16435" s="280"/>
      <c r="F16435" s="280"/>
      <c r="G16435" s="293"/>
    </row>
    <row r="16436" spans="3:7" x14ac:dyDescent="0.2">
      <c r="C16436" s="293"/>
      <c r="D16436" s="280"/>
      <c r="E16436" s="280"/>
      <c r="F16436" s="280"/>
      <c r="G16436" s="293"/>
    </row>
    <row r="16437" spans="3:7" x14ac:dyDescent="0.2">
      <c r="C16437" s="293"/>
      <c r="D16437" s="280"/>
      <c r="E16437" s="280"/>
      <c r="F16437" s="280"/>
      <c r="G16437" s="293"/>
    </row>
    <row r="16438" spans="3:7" x14ac:dyDescent="0.2">
      <c r="C16438" s="293"/>
      <c r="D16438" s="280"/>
      <c r="E16438" s="280"/>
      <c r="F16438" s="280"/>
      <c r="G16438" s="293"/>
    </row>
    <row r="16439" spans="3:7" x14ac:dyDescent="0.2">
      <c r="C16439" s="293"/>
      <c r="D16439" s="280"/>
      <c r="E16439" s="280"/>
      <c r="F16439" s="280"/>
      <c r="G16439" s="293"/>
    </row>
    <row r="16440" spans="3:7" x14ac:dyDescent="0.2">
      <c r="C16440" s="293"/>
      <c r="D16440" s="280"/>
      <c r="E16440" s="280"/>
      <c r="F16440" s="280"/>
      <c r="G16440" s="293"/>
    </row>
    <row r="16441" spans="3:7" x14ac:dyDescent="0.2">
      <c r="C16441" s="293"/>
      <c r="D16441" s="280"/>
      <c r="E16441" s="280"/>
      <c r="F16441" s="280"/>
      <c r="G16441" s="293"/>
    </row>
    <row r="16442" spans="3:7" x14ac:dyDescent="0.2">
      <c r="C16442" s="293"/>
      <c r="D16442" s="280"/>
      <c r="E16442" s="280"/>
      <c r="F16442" s="280"/>
      <c r="G16442" s="293"/>
    </row>
    <row r="16443" spans="3:7" x14ac:dyDescent="0.2">
      <c r="C16443" s="293"/>
      <c r="D16443" s="280"/>
      <c r="E16443" s="280"/>
      <c r="F16443" s="280"/>
      <c r="G16443" s="293"/>
    </row>
    <row r="16444" spans="3:7" x14ac:dyDescent="0.2">
      <c r="C16444" s="293"/>
      <c r="D16444" s="280"/>
      <c r="E16444" s="280"/>
      <c r="F16444" s="280"/>
      <c r="G16444" s="293"/>
    </row>
    <row r="16445" spans="3:7" x14ac:dyDescent="0.2">
      <c r="C16445" s="293"/>
      <c r="D16445" s="280"/>
      <c r="E16445" s="280"/>
      <c r="F16445" s="280"/>
      <c r="G16445" s="293"/>
    </row>
    <row r="16446" spans="3:7" x14ac:dyDescent="0.2">
      <c r="C16446" s="293"/>
      <c r="D16446" s="280"/>
      <c r="E16446" s="280"/>
      <c r="F16446" s="280"/>
      <c r="G16446" s="293"/>
    </row>
    <row r="16447" spans="3:7" x14ac:dyDescent="0.2">
      <c r="C16447" s="293"/>
      <c r="D16447" s="280"/>
      <c r="E16447" s="280"/>
      <c r="F16447" s="280"/>
      <c r="G16447" s="293"/>
    </row>
    <row r="16448" spans="3:7" x14ac:dyDescent="0.2">
      <c r="C16448" s="293"/>
      <c r="D16448" s="280"/>
      <c r="E16448" s="280"/>
      <c r="F16448" s="280"/>
      <c r="G16448" s="293"/>
    </row>
    <row r="16449" spans="3:7" x14ac:dyDescent="0.2">
      <c r="C16449" s="293"/>
      <c r="D16449" s="280"/>
      <c r="E16449" s="280"/>
      <c r="F16449" s="280"/>
      <c r="G16449" s="293"/>
    </row>
    <row r="16450" spans="3:7" x14ac:dyDescent="0.2">
      <c r="C16450" s="293"/>
      <c r="D16450" s="280"/>
      <c r="E16450" s="280"/>
      <c r="F16450" s="280"/>
      <c r="G16450" s="293"/>
    </row>
    <row r="16451" spans="3:7" x14ac:dyDescent="0.2">
      <c r="C16451" s="293"/>
      <c r="D16451" s="280"/>
      <c r="E16451" s="280"/>
      <c r="F16451" s="280"/>
      <c r="G16451" s="293"/>
    </row>
  </sheetData>
  <mergeCells count="44">
    <mergeCell ref="H5:J5"/>
    <mergeCell ref="C6:C17"/>
    <mergeCell ref="D8:D17"/>
    <mergeCell ref="C19:C38"/>
    <mergeCell ref="D19:D20"/>
    <mergeCell ref="D21:D25"/>
    <mergeCell ref="D26:D30"/>
    <mergeCell ref="D31:D32"/>
    <mergeCell ref="D33:D38"/>
    <mergeCell ref="C39:C42"/>
    <mergeCell ref="D39:D42"/>
    <mergeCell ref="C43:C96"/>
    <mergeCell ref="D43:D47"/>
    <mergeCell ref="D48:D51"/>
    <mergeCell ref="D52:D59"/>
    <mergeCell ref="D60:D63"/>
    <mergeCell ref="D64:D67"/>
    <mergeCell ref="D68:D74"/>
    <mergeCell ref="D75:D78"/>
    <mergeCell ref="C97:C122"/>
    <mergeCell ref="D97:D105"/>
    <mergeCell ref="D106:D109"/>
    <mergeCell ref="D110:D118"/>
    <mergeCell ref="D119:D122"/>
    <mergeCell ref="D142:D145"/>
    <mergeCell ref="D79:D82"/>
    <mergeCell ref="D83:D88"/>
    <mergeCell ref="D89:D92"/>
    <mergeCell ref="D93:D95"/>
    <mergeCell ref="D123:D130"/>
    <mergeCell ref="D131:D134"/>
    <mergeCell ref="D136:D137"/>
    <mergeCell ref="C138:C141"/>
    <mergeCell ref="D138:D141"/>
    <mergeCell ref="C171:C178"/>
    <mergeCell ref="D171:D176"/>
    <mergeCell ref="C179:C187"/>
    <mergeCell ref="D179:D186"/>
    <mergeCell ref="D146:D149"/>
    <mergeCell ref="C150:C165"/>
    <mergeCell ref="D150:D156"/>
    <mergeCell ref="D157:D160"/>
    <mergeCell ref="D161:D164"/>
    <mergeCell ref="D166:D170"/>
  </mergeCells>
  <pageMargins left="0.70078740157480324" right="0.70078740157480324" top="0.75196850393700787" bottom="0.75196850393700787"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8E74-9B8D-AF4E-BCA0-CA68AC1CEA88}">
  <dimension ref="A1:AQ16491"/>
  <sheetViews>
    <sheetView zoomScale="156" workbookViewId="0">
      <pane xSplit="5" ySplit="5" topLeftCell="M58" activePane="bottomRight" state="frozen"/>
      <selection activeCell="O83" sqref="O83:S83"/>
      <selection pane="topRight" activeCell="O83" sqref="O83:S83"/>
      <selection pane="bottomLeft" activeCell="O83" sqref="O83:S83"/>
      <selection pane="bottomRight" activeCell="O83" sqref="O83:S83"/>
    </sheetView>
  </sheetViews>
  <sheetFormatPr baseColWidth="10" defaultRowHeight="16" x14ac:dyDescent="0.2"/>
  <cols>
    <col min="1" max="1" width="6.5" customWidth="1"/>
    <col min="2" max="2" width="4.5" style="294" customWidth="1"/>
    <col min="3" max="3" width="10.33203125" style="294" customWidth="1"/>
    <col min="4" max="4" width="14.6640625" style="295" customWidth="1"/>
    <col min="5" max="5" width="38.5" style="295" customWidth="1"/>
    <col min="6" max="6" width="4.83203125" style="296" customWidth="1"/>
    <col min="7" max="7" width="3.6640625" style="297" customWidth="1"/>
    <col min="8" max="8" width="4.33203125" style="295" customWidth="1"/>
    <col min="9" max="9" width="16.5" customWidth="1"/>
    <col min="10" max="10" width="9" customWidth="1"/>
    <col min="11" max="13" width="8.1640625" customWidth="1"/>
    <col min="14" max="14" width="23.5" customWidth="1"/>
    <col min="15" max="15" width="9" customWidth="1"/>
    <col min="16" max="18" width="8.1640625" customWidth="1"/>
    <col min="19" max="19" width="23.5" customWidth="1"/>
    <col min="20" max="20" width="9" customWidth="1"/>
    <col min="21" max="23" width="8.1640625" customWidth="1"/>
    <col min="24" max="24" width="11.5" customWidth="1"/>
    <col min="25" max="25" width="9" customWidth="1"/>
    <col min="26" max="28" width="8.1640625" customWidth="1"/>
    <col min="29" max="29" width="23.5" customWidth="1"/>
    <col min="30" max="30" width="9" customWidth="1"/>
    <col min="31" max="33" width="8.1640625" customWidth="1"/>
    <col min="34" max="34" width="23.5" customWidth="1"/>
    <col min="35" max="35" width="9" customWidth="1"/>
    <col min="36" max="38" width="8.1640625" customWidth="1"/>
    <col min="39" max="39" width="23.5" customWidth="1"/>
    <col min="40" max="40" width="9" customWidth="1"/>
    <col min="41" max="43" width="8.1640625" customWidth="1"/>
  </cols>
  <sheetData>
    <row r="1" spans="1:43" x14ac:dyDescent="0.2">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row>
    <row r="2" spans="1:43" x14ac:dyDescent="0.2">
      <c r="K2" s="298" t="s">
        <v>311</v>
      </c>
      <c r="P2" s="298" t="s">
        <v>311</v>
      </c>
      <c r="U2" s="298" t="s">
        <v>311</v>
      </c>
      <c r="Z2" s="298" t="s">
        <v>311</v>
      </c>
      <c r="AE2" s="298" t="s">
        <v>312</v>
      </c>
      <c r="AJ2" s="298" t="s">
        <v>312</v>
      </c>
      <c r="AO2" s="298" t="s">
        <v>312</v>
      </c>
    </row>
    <row r="3" spans="1:43" x14ac:dyDescent="0.2">
      <c r="K3" s="298" t="s">
        <v>313</v>
      </c>
      <c r="M3" s="299"/>
      <c r="P3" s="298" t="s">
        <v>132</v>
      </c>
      <c r="R3" s="299"/>
      <c r="U3" s="298" t="str">
        <f>S23</f>
        <v>Рабочий возраст</v>
      </c>
      <c r="W3" s="299"/>
      <c r="Z3" s="298" t="str">
        <f>X24</f>
        <v>Зрелость</v>
      </c>
      <c r="AB3" s="299"/>
      <c r="AE3" s="298" t="str">
        <f>AE19</f>
        <v>Top Affluent</v>
      </c>
      <c r="AG3" s="299"/>
      <c r="AJ3" s="298" t="str">
        <f>AH18</f>
        <v>PB</v>
      </c>
      <c r="AL3" s="299"/>
      <c r="AO3" s="298" t="s">
        <v>137</v>
      </c>
      <c r="AQ3" s="299"/>
    </row>
    <row r="4" spans="1:43" ht="17" thickBot="1" x14ac:dyDescent="0.25">
      <c r="K4" s="300">
        <f>SUM(K25:K216)+K222</f>
        <v>19.350000000000001</v>
      </c>
      <c r="L4" s="301">
        <f>SUM(L25:L216)-L86-L101-L164-L195-L149-L163+L222</f>
        <v>10.95</v>
      </c>
      <c r="M4" s="302">
        <f>L4/K4</f>
        <v>0.56589147286821695</v>
      </c>
      <c r="P4" s="300">
        <f>SUM(P25:P216)+P222</f>
        <v>19.649999999999999</v>
      </c>
      <c r="Q4" s="301">
        <f>SUM(Q25:Q216)-Q86-Q101-Q164-Q195-Q149+Q222</f>
        <v>9.4499999999999993</v>
      </c>
      <c r="R4" s="303">
        <f>Q4/P4</f>
        <v>0.48091603053435117</v>
      </c>
      <c r="U4" s="300">
        <f>SUM(U25:U216)+U222</f>
        <v>20.55</v>
      </c>
      <c r="V4" s="301">
        <f>SUM(V25:V216)-V86-V101-V164-V195-V163-V149+V222</f>
        <v>12.8</v>
      </c>
      <c r="W4" s="303">
        <f>V4/U4</f>
        <v>0.62287104622871048</v>
      </c>
      <c r="Z4" s="300">
        <f>SUM(Z25:Z216)+Z222</f>
        <v>19.649999999999999</v>
      </c>
      <c r="AA4" s="301">
        <f>SUM(AA25:AA216)-AA86-AA101-AA164-AA195-AA149+AA222</f>
        <v>7.9</v>
      </c>
      <c r="AB4" s="303">
        <f>AA4/Z4</f>
        <v>0.40203562340966925</v>
      </c>
      <c r="AE4" s="300">
        <f>SUM(AE25:AE216)+AE222</f>
        <v>22.75</v>
      </c>
      <c r="AF4" s="301">
        <f>SUM(AF25:AF216)-AF86-AF101-AF149-AF169-AF195-AF185-AF156+AF222</f>
        <v>12.625</v>
      </c>
      <c r="AG4" s="303">
        <f>AF4/AE4</f>
        <v>0.55494505494505497</v>
      </c>
      <c r="AJ4" s="300">
        <f>SUM(AJ25:AJ216)+AJ222</f>
        <v>22.25</v>
      </c>
      <c r="AK4" s="301">
        <f>SUM(AK25:AK216)-AK86-AK101-AK149-AK169-AK195-AK185-AK156+AK222</f>
        <v>11.625</v>
      </c>
      <c r="AL4" s="303">
        <f>AK4/AJ4</f>
        <v>0.52247191011235961</v>
      </c>
      <c r="AO4" s="300">
        <f>SUM(AO25:AO216)+AO222</f>
        <v>22.25</v>
      </c>
      <c r="AP4" s="301">
        <f>SUM(AP25:AP216)-AP86-AP101-AP149-AP169-AP163-AP195-AP185-AP156+AP222</f>
        <v>9.125</v>
      </c>
      <c r="AQ4" s="303">
        <f>AP4/AO4</f>
        <v>0.4101123595505618</v>
      </c>
    </row>
    <row r="5" spans="1:43" ht="25" thickBot="1" x14ac:dyDescent="0.25">
      <c r="B5" s="304"/>
      <c r="C5" s="304"/>
      <c r="D5" s="305" t="s">
        <v>144</v>
      </c>
      <c r="E5" s="306" t="s">
        <v>145</v>
      </c>
      <c r="F5" s="307"/>
      <c r="G5" s="308" t="s">
        <v>6</v>
      </c>
      <c r="H5" s="306"/>
      <c r="I5" s="306" t="s">
        <v>145</v>
      </c>
      <c r="J5" s="309" t="s">
        <v>146</v>
      </c>
      <c r="K5" s="651" t="str">
        <f>K3</f>
        <v>Дети</v>
      </c>
      <c r="L5" s="651"/>
      <c r="M5" s="652"/>
      <c r="N5" s="306" t="s">
        <v>145</v>
      </c>
      <c r="O5" s="309" t="s">
        <v>146</v>
      </c>
      <c r="P5" s="651" t="str">
        <f>P3</f>
        <v>Молодежь</v>
      </c>
      <c r="Q5" s="651"/>
      <c r="R5" s="652"/>
      <c r="S5" s="306" t="s">
        <v>145</v>
      </c>
      <c r="T5" s="309" t="s">
        <v>146</v>
      </c>
      <c r="U5" s="651" t="str">
        <f>U3</f>
        <v>Рабочий возраст</v>
      </c>
      <c r="V5" s="651"/>
      <c r="W5" s="652"/>
      <c r="X5" s="306" t="s">
        <v>145</v>
      </c>
      <c r="Y5" s="309" t="s">
        <v>146</v>
      </c>
      <c r="Z5" s="651" t="str">
        <f>Z3</f>
        <v>Зрелость</v>
      </c>
      <c r="AA5" s="651"/>
      <c r="AB5" s="652"/>
      <c r="AC5" s="306" t="s">
        <v>145</v>
      </c>
      <c r="AD5" s="309" t="s">
        <v>146</v>
      </c>
      <c r="AE5" s="651" t="str">
        <f>AE3</f>
        <v>Top Affluent</v>
      </c>
      <c r="AF5" s="651"/>
      <c r="AG5" s="652"/>
      <c r="AH5" s="306" t="s">
        <v>145</v>
      </c>
      <c r="AI5" s="309" t="s">
        <v>146</v>
      </c>
      <c r="AJ5" s="651" t="str">
        <f>AJ3</f>
        <v>PB</v>
      </c>
      <c r="AK5" s="651"/>
      <c r="AL5" s="652"/>
      <c r="AM5" s="306" t="s">
        <v>145</v>
      </c>
      <c r="AN5" s="309" t="s">
        <v>146</v>
      </c>
      <c r="AO5" s="651" t="str">
        <f>AO3</f>
        <v>МВС</v>
      </c>
      <c r="AP5" s="651"/>
      <c r="AQ5" s="652"/>
    </row>
    <row r="6" spans="1:43" ht="31" thickBot="1" x14ac:dyDescent="0.25">
      <c r="B6" s="653" t="s">
        <v>147</v>
      </c>
      <c r="C6" s="310"/>
      <c r="D6" s="311" t="s">
        <v>148</v>
      </c>
      <c r="E6" s="312"/>
      <c r="F6" s="313"/>
      <c r="G6" s="314"/>
      <c r="H6" s="312"/>
      <c r="I6" s="312">
        <v>8</v>
      </c>
      <c r="J6" s="315"/>
      <c r="K6" s="316" t="s">
        <v>149</v>
      </c>
      <c r="L6" s="317" t="s">
        <v>150</v>
      </c>
      <c r="M6" s="318" t="s">
        <v>151</v>
      </c>
      <c r="N6" s="312">
        <v>11</v>
      </c>
      <c r="O6" s="319"/>
      <c r="P6" s="316" t="s">
        <v>149</v>
      </c>
      <c r="Q6" s="317" t="s">
        <v>150</v>
      </c>
      <c r="R6" s="318" t="s">
        <v>151</v>
      </c>
      <c r="S6" s="312">
        <v>16</v>
      </c>
      <c r="T6" s="319"/>
      <c r="U6" s="316" t="s">
        <v>149</v>
      </c>
      <c r="V6" s="317" t="s">
        <v>150</v>
      </c>
      <c r="W6" s="318" t="s">
        <v>151</v>
      </c>
      <c r="X6" s="312">
        <v>19</v>
      </c>
      <c r="Y6" s="319"/>
      <c r="Z6" s="316" t="s">
        <v>149</v>
      </c>
      <c r="AA6" s="317" t="s">
        <v>150</v>
      </c>
      <c r="AB6" s="318" t="s">
        <v>151</v>
      </c>
      <c r="AC6" s="312">
        <v>13</v>
      </c>
      <c r="AD6" s="319"/>
      <c r="AE6" s="316" t="s">
        <v>149</v>
      </c>
      <c r="AF6" s="317" t="s">
        <v>150</v>
      </c>
      <c r="AG6" s="318" t="s">
        <v>151</v>
      </c>
      <c r="AH6" s="312">
        <v>17</v>
      </c>
      <c r="AI6" s="319"/>
      <c r="AJ6" s="316" t="s">
        <v>149</v>
      </c>
      <c r="AK6" s="317" t="s">
        <v>150</v>
      </c>
      <c r="AL6" s="318" t="s">
        <v>151</v>
      </c>
      <c r="AM6" s="312">
        <v>21</v>
      </c>
      <c r="AN6" s="319"/>
      <c r="AO6" s="316" t="s">
        <v>149</v>
      </c>
      <c r="AP6" s="317" t="s">
        <v>150</v>
      </c>
      <c r="AQ6" s="318" t="s">
        <v>151</v>
      </c>
    </row>
    <row r="7" spans="1:43" ht="24" x14ac:dyDescent="0.2">
      <c r="A7">
        <v>100</v>
      </c>
      <c r="B7" s="654"/>
      <c r="C7" s="321"/>
      <c r="D7" s="322" t="s">
        <v>152</v>
      </c>
      <c r="E7" s="323"/>
      <c r="F7" s="324"/>
      <c r="G7" s="325"/>
      <c r="H7" s="323"/>
      <c r="I7" s="323" t="s">
        <v>314</v>
      </c>
      <c r="J7" s="326"/>
      <c r="K7" s="327" t="str">
        <f>I7</f>
        <v xml:space="preserve">Буканова </v>
      </c>
      <c r="L7" s="328"/>
      <c r="M7" s="329"/>
      <c r="N7" s="323" t="s">
        <v>315</v>
      </c>
      <c r="O7" s="330"/>
      <c r="P7" s="327" t="str">
        <f>N7</f>
        <v>Водяницкий Андрей Андреевич</v>
      </c>
      <c r="Q7" s="328"/>
      <c r="R7" s="329"/>
      <c r="S7" s="323" t="s">
        <v>316</v>
      </c>
      <c r="T7" s="330"/>
      <c r="U7" s="327" t="str">
        <f>S7</f>
        <v>Кудряшов Грант Андреевич</v>
      </c>
      <c r="V7" s="328"/>
      <c r="W7" s="329"/>
      <c r="X7" s="323" t="s">
        <v>317</v>
      </c>
      <c r="Y7" s="330"/>
      <c r="Z7" s="327" t="str">
        <f>X7</f>
        <v>Серебряников Антон Олегович</v>
      </c>
      <c r="AA7" s="328"/>
      <c r="AB7" s="329"/>
      <c r="AC7" s="323" t="s">
        <v>318</v>
      </c>
      <c r="AD7" s="330"/>
      <c r="AE7" s="327" t="str">
        <f>AC7</f>
        <v>Багдасарян Артем Робертович</v>
      </c>
      <c r="AF7" s="328"/>
      <c r="AG7" s="329"/>
      <c r="AH7" s="323" t="s">
        <v>319</v>
      </c>
      <c r="AI7" s="330"/>
      <c r="AJ7" s="327" t="str">
        <f>AH7</f>
        <v>Арташес Маркарьян</v>
      </c>
      <c r="AK7" s="328"/>
      <c r="AL7" s="329"/>
      <c r="AM7" s="323" t="s">
        <v>320</v>
      </c>
      <c r="AN7" s="330"/>
      <c r="AO7" s="327" t="str">
        <f>AM7</f>
        <v>Бахтанов Андрей Юрьевич</v>
      </c>
      <c r="AP7" s="328"/>
      <c r="AQ7" s="329"/>
    </row>
    <row r="8" spans="1:43" ht="24" x14ac:dyDescent="0.2">
      <c r="B8" s="654"/>
      <c r="C8" s="321"/>
      <c r="D8" s="656" t="s">
        <v>154</v>
      </c>
      <c r="E8" s="323" t="s">
        <v>155</v>
      </c>
      <c r="F8" s="324"/>
      <c r="G8" s="325"/>
      <c r="H8" s="323"/>
      <c r="I8" s="323" t="s">
        <v>155</v>
      </c>
      <c r="J8" s="326"/>
      <c r="K8" s="332"/>
      <c r="M8" s="299"/>
      <c r="N8" s="323" t="s">
        <v>155</v>
      </c>
      <c r="O8" s="333"/>
      <c r="P8" s="332"/>
      <c r="R8" s="299"/>
      <c r="S8" s="323" t="s">
        <v>155</v>
      </c>
      <c r="T8" s="334"/>
      <c r="U8" s="332"/>
      <c r="W8" s="299"/>
      <c r="X8" s="323" t="s">
        <v>155</v>
      </c>
      <c r="Y8" s="333"/>
      <c r="Z8" s="332"/>
      <c r="AB8" s="299"/>
      <c r="AC8" s="323" t="s">
        <v>155</v>
      </c>
      <c r="AD8" s="333"/>
      <c r="AE8" s="332"/>
      <c r="AG8" s="299"/>
      <c r="AH8" s="323" t="s">
        <v>155</v>
      </c>
      <c r="AI8" s="333"/>
      <c r="AJ8" s="332"/>
      <c r="AL8" s="299"/>
      <c r="AM8" s="323" t="s">
        <v>155</v>
      </c>
      <c r="AN8" s="333"/>
      <c r="AO8" s="332"/>
      <c r="AQ8" s="299"/>
    </row>
    <row r="9" spans="1:43" ht="36" x14ac:dyDescent="0.2">
      <c r="B9" s="654"/>
      <c r="C9" s="321"/>
      <c r="D9" s="620"/>
      <c r="E9" s="323" t="s">
        <v>156</v>
      </c>
      <c r="F9" s="324"/>
      <c r="G9" s="325"/>
      <c r="H9" s="323"/>
      <c r="I9" s="336" t="s">
        <v>156</v>
      </c>
      <c r="J9" s="326">
        <v>1</v>
      </c>
      <c r="K9" s="332"/>
      <c r="M9" s="299"/>
      <c r="N9" s="336" t="s">
        <v>156</v>
      </c>
      <c r="O9" s="337">
        <v>1</v>
      </c>
      <c r="P9" s="332"/>
      <c r="R9" s="299"/>
      <c r="S9" s="336" t="s">
        <v>156</v>
      </c>
      <c r="T9" s="338">
        <v>1</v>
      </c>
      <c r="U9" s="332"/>
      <c r="W9" s="299"/>
      <c r="X9" s="336" t="s">
        <v>156</v>
      </c>
      <c r="Y9" s="337">
        <v>1</v>
      </c>
      <c r="Z9" s="332"/>
      <c r="AB9" s="299"/>
      <c r="AC9" s="336" t="s">
        <v>156</v>
      </c>
      <c r="AD9" s="337">
        <v>1</v>
      </c>
      <c r="AE9" s="332"/>
      <c r="AG9" s="299"/>
      <c r="AH9" s="336" t="s">
        <v>156</v>
      </c>
      <c r="AI9" s="337">
        <v>1</v>
      </c>
      <c r="AJ9" s="332"/>
      <c r="AL9" s="299"/>
      <c r="AM9" s="336" t="s">
        <v>156</v>
      </c>
      <c r="AN9" s="337">
        <v>1</v>
      </c>
      <c r="AO9" s="332"/>
      <c r="AQ9" s="299"/>
    </row>
    <row r="10" spans="1:43" ht="36" x14ac:dyDescent="0.2">
      <c r="B10" s="654"/>
      <c r="C10" s="321"/>
      <c r="D10" s="620"/>
      <c r="E10" s="323" t="s">
        <v>157</v>
      </c>
      <c r="F10" s="324"/>
      <c r="G10" s="325"/>
      <c r="H10" s="323"/>
      <c r="I10" s="323" t="s">
        <v>157</v>
      </c>
      <c r="J10" s="326"/>
      <c r="K10" s="332"/>
      <c r="M10" s="299"/>
      <c r="N10" s="323" t="s">
        <v>157</v>
      </c>
      <c r="O10" s="337"/>
      <c r="P10" s="332"/>
      <c r="R10" s="299"/>
      <c r="S10" s="323" t="s">
        <v>157</v>
      </c>
      <c r="T10" s="338"/>
      <c r="U10" s="332"/>
      <c r="W10" s="299"/>
      <c r="X10" s="323" t="s">
        <v>157</v>
      </c>
      <c r="Y10" s="337"/>
      <c r="Z10" s="332"/>
      <c r="AB10" s="299"/>
      <c r="AC10" s="323" t="s">
        <v>157</v>
      </c>
      <c r="AD10" s="337"/>
      <c r="AE10" s="332"/>
      <c r="AG10" s="299"/>
      <c r="AH10" s="323" t="s">
        <v>157</v>
      </c>
      <c r="AI10" s="337"/>
      <c r="AJ10" s="332"/>
      <c r="AL10" s="299"/>
      <c r="AM10" s="323" t="s">
        <v>157</v>
      </c>
      <c r="AN10" s="337"/>
      <c r="AO10" s="332"/>
      <c r="AQ10" s="299"/>
    </row>
    <row r="11" spans="1:43" ht="36" x14ac:dyDescent="0.2">
      <c r="B11" s="654"/>
      <c r="C11" s="321"/>
      <c r="D11" s="620"/>
      <c r="E11" s="323" t="s">
        <v>158</v>
      </c>
      <c r="F11" s="324"/>
      <c r="G11" s="325"/>
      <c r="H11" s="323"/>
      <c r="I11" s="323" t="s">
        <v>158</v>
      </c>
      <c r="J11" s="326"/>
      <c r="K11" s="332"/>
      <c r="M11" s="299"/>
      <c r="N11" s="323" t="s">
        <v>158</v>
      </c>
      <c r="O11" s="337"/>
      <c r="P11" s="332"/>
      <c r="R11" s="299"/>
      <c r="S11" s="323" t="s">
        <v>158</v>
      </c>
      <c r="T11" s="338"/>
      <c r="U11" s="332"/>
      <c r="W11" s="299"/>
      <c r="X11" s="323" t="s">
        <v>158</v>
      </c>
      <c r="Y11" s="337"/>
      <c r="Z11" s="332"/>
      <c r="AB11" s="299"/>
      <c r="AC11" s="323" t="s">
        <v>158</v>
      </c>
      <c r="AD11" s="337"/>
      <c r="AE11" s="332"/>
      <c r="AG11" s="299"/>
      <c r="AH11" s="323" t="s">
        <v>158</v>
      </c>
      <c r="AI11" s="337"/>
      <c r="AJ11" s="332"/>
      <c r="AL11" s="299"/>
      <c r="AM11" s="323" t="s">
        <v>158</v>
      </c>
      <c r="AN11" s="337"/>
      <c r="AO11" s="332"/>
      <c r="AQ11" s="299"/>
    </row>
    <row r="12" spans="1:43" ht="24" x14ac:dyDescent="0.2">
      <c r="B12" s="654"/>
      <c r="C12" s="321"/>
      <c r="D12" s="620"/>
      <c r="E12" s="323" t="s">
        <v>159</v>
      </c>
      <c r="F12" s="324"/>
      <c r="G12" s="325"/>
      <c r="H12" s="323"/>
      <c r="I12" s="323" t="s">
        <v>159</v>
      </c>
      <c r="J12" s="326"/>
      <c r="K12" s="332"/>
      <c r="M12" s="299"/>
      <c r="N12" s="323" t="s">
        <v>159</v>
      </c>
      <c r="O12" s="337"/>
      <c r="P12" s="332"/>
      <c r="R12" s="299"/>
      <c r="S12" s="323" t="s">
        <v>159</v>
      </c>
      <c r="T12" s="338"/>
      <c r="U12" s="332"/>
      <c r="W12" s="299"/>
      <c r="X12" s="323" t="s">
        <v>159</v>
      </c>
      <c r="Y12" s="337"/>
      <c r="Z12" s="332"/>
      <c r="AB12" s="299"/>
      <c r="AC12" s="323" t="s">
        <v>159</v>
      </c>
      <c r="AD12" s="337"/>
      <c r="AE12" s="332"/>
      <c r="AG12" s="299"/>
      <c r="AH12" s="323" t="s">
        <v>159</v>
      </c>
      <c r="AI12" s="337"/>
      <c r="AJ12" s="332"/>
      <c r="AL12" s="299"/>
      <c r="AM12" s="323" t="s">
        <v>159</v>
      </c>
      <c r="AN12" s="337"/>
      <c r="AO12" s="332"/>
      <c r="AQ12" s="299"/>
    </row>
    <row r="13" spans="1:43" x14ac:dyDescent="0.2">
      <c r="B13" s="654"/>
      <c r="C13" s="321"/>
      <c r="D13" s="620"/>
      <c r="E13" s="323" t="s">
        <v>160</v>
      </c>
      <c r="F13" s="324"/>
      <c r="G13" s="325"/>
      <c r="H13" s="323"/>
      <c r="I13" s="323" t="s">
        <v>160</v>
      </c>
      <c r="J13" s="326"/>
      <c r="K13" s="332"/>
      <c r="M13" s="299"/>
      <c r="N13" s="323" t="s">
        <v>160</v>
      </c>
      <c r="O13" s="337"/>
      <c r="P13" s="332"/>
      <c r="R13" s="299"/>
      <c r="S13" s="323" t="s">
        <v>160</v>
      </c>
      <c r="T13" s="338"/>
      <c r="U13" s="332"/>
      <c r="W13" s="299"/>
      <c r="X13" s="323" t="s">
        <v>160</v>
      </c>
      <c r="Y13" s="337"/>
      <c r="Z13" s="332"/>
      <c r="AB13" s="299"/>
      <c r="AC13" s="323" t="s">
        <v>160</v>
      </c>
      <c r="AD13" s="337"/>
      <c r="AE13" s="332"/>
      <c r="AG13" s="299"/>
      <c r="AH13" s="323" t="s">
        <v>160</v>
      </c>
      <c r="AI13" s="337"/>
      <c r="AJ13" s="332"/>
      <c r="AL13" s="299"/>
      <c r="AM13" s="323" t="s">
        <v>160</v>
      </c>
      <c r="AN13" s="337"/>
      <c r="AO13" s="332"/>
      <c r="AQ13" s="299"/>
    </row>
    <row r="14" spans="1:43" ht="24" x14ac:dyDescent="0.2">
      <c r="B14" s="654"/>
      <c r="C14" s="321"/>
      <c r="D14" s="620"/>
      <c r="E14" s="323" t="s">
        <v>161</v>
      </c>
      <c r="F14" s="324"/>
      <c r="G14" s="325"/>
      <c r="H14" s="323"/>
      <c r="I14" s="323" t="s">
        <v>161</v>
      </c>
      <c r="J14" s="326"/>
      <c r="K14" s="332"/>
      <c r="M14" s="299"/>
      <c r="N14" s="323" t="s">
        <v>161</v>
      </c>
      <c r="O14" s="337"/>
      <c r="P14" s="332"/>
      <c r="R14" s="299"/>
      <c r="S14" s="323" t="s">
        <v>161</v>
      </c>
      <c r="T14" s="338"/>
      <c r="U14" s="332"/>
      <c r="W14" s="299"/>
      <c r="X14" s="323" t="s">
        <v>161</v>
      </c>
      <c r="Y14" s="337"/>
      <c r="Z14" s="332"/>
      <c r="AB14" s="299"/>
      <c r="AC14" s="323" t="s">
        <v>161</v>
      </c>
      <c r="AD14" s="337"/>
      <c r="AE14" s="332"/>
      <c r="AG14" s="299"/>
      <c r="AH14" s="323" t="s">
        <v>161</v>
      </c>
      <c r="AI14" s="337"/>
      <c r="AJ14" s="332"/>
      <c r="AL14" s="299"/>
      <c r="AM14" s="323" t="s">
        <v>161</v>
      </c>
      <c r="AN14" s="337"/>
      <c r="AO14" s="332"/>
      <c r="AQ14" s="299"/>
    </row>
    <row r="15" spans="1:43" ht="24" x14ac:dyDescent="0.2">
      <c r="B15" s="654"/>
      <c r="C15" s="321"/>
      <c r="D15" s="620"/>
      <c r="E15" s="323" t="s">
        <v>162</v>
      </c>
      <c r="F15" s="324"/>
      <c r="G15" s="325"/>
      <c r="H15" s="323"/>
      <c r="I15" s="323" t="s">
        <v>162</v>
      </c>
      <c r="J15" s="326"/>
      <c r="K15" s="332"/>
      <c r="M15" s="299"/>
      <c r="N15" s="323" t="s">
        <v>162</v>
      </c>
      <c r="O15" s="337"/>
      <c r="P15" s="332"/>
      <c r="R15" s="299"/>
      <c r="S15" s="323" t="s">
        <v>162</v>
      </c>
      <c r="T15" s="338"/>
      <c r="U15" s="332"/>
      <c r="W15" s="299"/>
      <c r="X15" s="323" t="s">
        <v>162</v>
      </c>
      <c r="Y15" s="337"/>
      <c r="Z15" s="332"/>
      <c r="AB15" s="299"/>
      <c r="AC15" s="323" t="s">
        <v>162</v>
      </c>
      <c r="AD15" s="337"/>
      <c r="AE15" s="332"/>
      <c r="AG15" s="299"/>
      <c r="AH15" s="323" t="s">
        <v>162</v>
      </c>
      <c r="AI15" s="337"/>
      <c r="AJ15" s="332"/>
      <c r="AL15" s="299"/>
      <c r="AM15" s="323" t="s">
        <v>162</v>
      </c>
      <c r="AN15" s="337"/>
      <c r="AO15" s="332"/>
      <c r="AQ15" s="299"/>
    </row>
    <row r="16" spans="1:43" x14ac:dyDescent="0.2">
      <c r="B16" s="654"/>
      <c r="C16" s="321"/>
      <c r="D16" s="620"/>
      <c r="E16" s="323" t="s">
        <v>163</v>
      </c>
      <c r="F16" s="324"/>
      <c r="G16" s="325"/>
      <c r="H16" s="323"/>
      <c r="I16" s="323" t="s">
        <v>163</v>
      </c>
      <c r="J16" s="326"/>
      <c r="K16" s="332"/>
      <c r="M16" s="299"/>
      <c r="N16" s="323" t="s">
        <v>163</v>
      </c>
      <c r="O16" s="337"/>
      <c r="P16" s="332"/>
      <c r="R16" s="299"/>
      <c r="S16" s="323" t="s">
        <v>163</v>
      </c>
      <c r="T16" s="338"/>
      <c r="U16" s="332"/>
      <c r="W16" s="299"/>
      <c r="X16" s="323" t="s">
        <v>163</v>
      </c>
      <c r="Y16" s="337"/>
      <c r="Z16" s="332"/>
      <c r="AB16" s="299"/>
      <c r="AC16" s="323" t="s">
        <v>163</v>
      </c>
      <c r="AD16" s="337"/>
      <c r="AE16" s="332"/>
      <c r="AG16" s="299"/>
      <c r="AH16" s="323" t="s">
        <v>163</v>
      </c>
      <c r="AI16" s="337"/>
      <c r="AJ16" s="332"/>
      <c r="AL16" s="299"/>
      <c r="AM16" s="323" t="s">
        <v>163</v>
      </c>
      <c r="AN16" s="337"/>
      <c r="AO16" s="332"/>
      <c r="AQ16" s="299"/>
    </row>
    <row r="17" spans="1:43" ht="49" thickBot="1" x14ac:dyDescent="0.25">
      <c r="B17" s="655"/>
      <c r="C17" s="339"/>
      <c r="D17" s="657"/>
      <c r="E17" s="273" t="s">
        <v>164</v>
      </c>
      <c r="F17" s="340"/>
      <c r="G17" s="341"/>
      <c r="H17" s="342"/>
      <c r="I17" s="323" t="s">
        <v>164</v>
      </c>
      <c r="J17" s="326"/>
      <c r="K17" s="332"/>
      <c r="M17" s="299"/>
      <c r="N17" s="273" t="s">
        <v>164</v>
      </c>
      <c r="O17" s="343"/>
      <c r="P17" s="332"/>
      <c r="R17" s="299"/>
      <c r="S17" s="273" t="s">
        <v>164</v>
      </c>
      <c r="T17" s="344"/>
      <c r="U17" s="332"/>
      <c r="W17" s="299"/>
      <c r="X17" s="273" t="s">
        <v>164</v>
      </c>
      <c r="Y17" s="343"/>
      <c r="Z17" s="332"/>
      <c r="AB17" s="299"/>
      <c r="AC17" s="273" t="s">
        <v>164</v>
      </c>
      <c r="AD17" s="343"/>
      <c r="AE17" s="332"/>
      <c r="AG17" s="299"/>
      <c r="AH17" s="273" t="s">
        <v>164</v>
      </c>
      <c r="AI17" s="343"/>
      <c r="AJ17" s="332"/>
      <c r="AL17" s="299"/>
      <c r="AM17" s="273" t="s">
        <v>164</v>
      </c>
      <c r="AN17" s="343"/>
      <c r="AO17" s="332"/>
      <c r="AQ17" s="299"/>
    </row>
    <row r="18" spans="1:43" x14ac:dyDescent="0.2">
      <c r="B18" s="320"/>
      <c r="C18" s="321"/>
      <c r="D18" s="619" t="s">
        <v>321</v>
      </c>
      <c r="E18" s="345" t="s">
        <v>136</v>
      </c>
      <c r="F18" s="346"/>
      <c r="G18" s="347"/>
      <c r="H18" s="345"/>
      <c r="I18" s="323" t="s">
        <v>136</v>
      </c>
      <c r="J18" s="326"/>
      <c r="K18" s="327" t="str">
        <f t="shared" ref="K18:K23" si="0">IF(J18=1,I18,"")</f>
        <v/>
      </c>
      <c r="L18" s="328"/>
      <c r="M18" s="329"/>
      <c r="N18" s="345" t="s">
        <v>136</v>
      </c>
      <c r="O18" s="337"/>
      <c r="P18" s="327" t="str">
        <f t="shared" ref="P18:P23" si="1">IF(O18=1,N18,"")</f>
        <v/>
      </c>
      <c r="Q18" s="328"/>
      <c r="R18" s="329"/>
      <c r="S18" s="345" t="s">
        <v>136</v>
      </c>
      <c r="T18" s="337"/>
      <c r="U18" s="327" t="str">
        <f t="shared" ref="U18:U23" si="2">IF(T18=1,S18,"")</f>
        <v/>
      </c>
      <c r="V18" s="328"/>
      <c r="W18" s="329"/>
      <c r="X18" s="345" t="s">
        <v>136</v>
      </c>
      <c r="Y18" s="337"/>
      <c r="Z18" s="327" t="str">
        <f t="shared" ref="Z18:Z23" si="3">IF(Y18=1,X18,"")</f>
        <v/>
      </c>
      <c r="AA18" s="328"/>
      <c r="AB18" s="329"/>
      <c r="AC18" s="345" t="s">
        <v>136</v>
      </c>
      <c r="AD18" s="337"/>
      <c r="AE18" s="327" t="str">
        <f t="shared" ref="AE18:AE23" si="4">IF(AD18=1,AC18,"")</f>
        <v/>
      </c>
      <c r="AF18" s="328"/>
      <c r="AG18" s="329"/>
      <c r="AH18" s="348" t="s">
        <v>136</v>
      </c>
      <c r="AI18" s="337">
        <v>1</v>
      </c>
      <c r="AJ18" s="327" t="str">
        <f t="shared" ref="AJ18:AJ23" si="5">IF(AI18=1,AH18,"")</f>
        <v>PB</v>
      </c>
      <c r="AK18" s="328"/>
      <c r="AL18" s="329"/>
      <c r="AM18" s="345" t="s">
        <v>136</v>
      </c>
      <c r="AN18" s="337"/>
      <c r="AO18" s="327" t="str">
        <f t="shared" ref="AO18:AO23" si="6">IF(AN18=1,AM18,"")</f>
        <v/>
      </c>
      <c r="AP18" s="328"/>
      <c r="AQ18" s="329"/>
    </row>
    <row r="19" spans="1:43" x14ac:dyDescent="0.2">
      <c r="B19" s="320"/>
      <c r="C19" s="321"/>
      <c r="D19" s="658"/>
      <c r="E19" s="345" t="s">
        <v>135</v>
      </c>
      <c r="F19" s="346"/>
      <c r="G19" s="347"/>
      <c r="H19" s="345"/>
      <c r="I19" s="323" t="s">
        <v>135</v>
      </c>
      <c r="J19" s="326"/>
      <c r="K19" s="332" t="str">
        <f t="shared" si="0"/>
        <v/>
      </c>
      <c r="M19" s="299"/>
      <c r="N19" s="345" t="s">
        <v>135</v>
      </c>
      <c r="O19" s="337"/>
      <c r="P19" s="332" t="str">
        <f t="shared" si="1"/>
        <v/>
      </c>
      <c r="R19" s="299"/>
      <c r="S19" s="345" t="s">
        <v>135</v>
      </c>
      <c r="T19" s="337"/>
      <c r="U19" s="332" t="str">
        <f t="shared" si="2"/>
        <v/>
      </c>
      <c r="W19" s="299"/>
      <c r="X19" s="345" t="s">
        <v>135</v>
      </c>
      <c r="Y19" s="337"/>
      <c r="Z19" s="332" t="str">
        <f t="shared" si="3"/>
        <v/>
      </c>
      <c r="AB19" s="299"/>
      <c r="AC19" s="348" t="s">
        <v>135</v>
      </c>
      <c r="AD19" s="337">
        <v>1</v>
      </c>
      <c r="AE19" s="332" t="str">
        <f t="shared" si="4"/>
        <v>Top Affluent</v>
      </c>
      <c r="AG19" s="299"/>
      <c r="AH19" s="345" t="s">
        <v>135</v>
      </c>
      <c r="AI19" s="337"/>
      <c r="AJ19" s="332" t="str">
        <f t="shared" si="5"/>
        <v/>
      </c>
      <c r="AL19" s="299"/>
      <c r="AM19" s="345" t="s">
        <v>135</v>
      </c>
      <c r="AN19" s="337"/>
      <c r="AO19" s="332" t="str">
        <f t="shared" si="6"/>
        <v/>
      </c>
      <c r="AQ19" s="299"/>
    </row>
    <row r="20" spans="1:43" x14ac:dyDescent="0.2">
      <c r="B20" s="320"/>
      <c r="C20" s="321"/>
      <c r="D20" s="658"/>
      <c r="E20" s="345" t="s">
        <v>137</v>
      </c>
      <c r="F20" s="346"/>
      <c r="G20" s="347"/>
      <c r="H20" s="345"/>
      <c r="I20" s="323" t="s">
        <v>137</v>
      </c>
      <c r="J20" s="326"/>
      <c r="K20" s="332" t="str">
        <f t="shared" si="0"/>
        <v/>
      </c>
      <c r="M20" s="299"/>
      <c r="N20" s="345" t="s">
        <v>137</v>
      </c>
      <c r="O20" s="337"/>
      <c r="P20" s="332" t="str">
        <f t="shared" si="1"/>
        <v/>
      </c>
      <c r="R20" s="299"/>
      <c r="S20" s="345" t="s">
        <v>137</v>
      </c>
      <c r="T20" s="337"/>
      <c r="U20" s="332" t="str">
        <f t="shared" si="2"/>
        <v/>
      </c>
      <c r="W20" s="299"/>
      <c r="X20" s="345" t="s">
        <v>137</v>
      </c>
      <c r="Y20" s="337"/>
      <c r="Z20" s="332" t="str">
        <f t="shared" si="3"/>
        <v/>
      </c>
      <c r="AB20" s="299"/>
      <c r="AC20" s="345" t="s">
        <v>137</v>
      </c>
      <c r="AD20" s="337"/>
      <c r="AE20" s="332" t="str">
        <f t="shared" si="4"/>
        <v/>
      </c>
      <c r="AG20" s="299"/>
      <c r="AH20" s="345" t="s">
        <v>137</v>
      </c>
      <c r="AI20" s="337"/>
      <c r="AJ20" s="332" t="str">
        <f t="shared" si="5"/>
        <v/>
      </c>
      <c r="AL20" s="299"/>
      <c r="AM20" s="348" t="s">
        <v>137</v>
      </c>
      <c r="AN20" s="337">
        <v>1</v>
      </c>
      <c r="AO20" s="332" t="str">
        <f t="shared" si="6"/>
        <v>МВС</v>
      </c>
      <c r="AQ20" s="299"/>
    </row>
    <row r="21" spans="1:43" x14ac:dyDescent="0.2">
      <c r="B21" s="320"/>
      <c r="C21" s="321"/>
      <c r="D21" s="658"/>
      <c r="E21" s="345" t="s">
        <v>313</v>
      </c>
      <c r="F21" s="346"/>
      <c r="G21" s="347"/>
      <c r="H21" s="345"/>
      <c r="I21" s="336" t="s">
        <v>313</v>
      </c>
      <c r="J21" s="326">
        <v>1</v>
      </c>
      <c r="K21" s="332" t="str">
        <f t="shared" si="0"/>
        <v>Дети</v>
      </c>
      <c r="M21" s="299"/>
      <c r="N21" s="345" t="s">
        <v>313</v>
      </c>
      <c r="O21" s="337"/>
      <c r="P21" s="332" t="str">
        <f t="shared" si="1"/>
        <v/>
      </c>
      <c r="R21" s="299"/>
      <c r="S21" s="345" t="s">
        <v>313</v>
      </c>
      <c r="T21" s="337"/>
      <c r="U21" s="332" t="str">
        <f t="shared" si="2"/>
        <v/>
      </c>
      <c r="W21" s="299"/>
      <c r="X21" s="345" t="s">
        <v>313</v>
      </c>
      <c r="Y21" s="337"/>
      <c r="Z21" s="332" t="str">
        <f t="shared" si="3"/>
        <v/>
      </c>
      <c r="AB21" s="299"/>
      <c r="AC21" s="345" t="s">
        <v>313</v>
      </c>
      <c r="AD21" s="337"/>
      <c r="AE21" s="332" t="str">
        <f t="shared" si="4"/>
        <v/>
      </c>
      <c r="AG21" s="299"/>
      <c r="AH21" s="345" t="s">
        <v>313</v>
      </c>
      <c r="AI21" s="337"/>
      <c r="AJ21" s="332" t="str">
        <f t="shared" si="5"/>
        <v/>
      </c>
      <c r="AL21" s="299"/>
      <c r="AM21" s="345" t="s">
        <v>313</v>
      </c>
      <c r="AN21" s="337"/>
      <c r="AO21" s="332" t="str">
        <f t="shared" si="6"/>
        <v/>
      </c>
      <c r="AQ21" s="299"/>
    </row>
    <row r="22" spans="1:43" x14ac:dyDescent="0.2">
      <c r="B22" s="320"/>
      <c r="C22" s="321"/>
      <c r="D22" s="658"/>
      <c r="E22" s="345" t="s">
        <v>132</v>
      </c>
      <c r="F22" s="346"/>
      <c r="G22" s="347"/>
      <c r="H22" s="345"/>
      <c r="I22" s="323" t="s">
        <v>132</v>
      </c>
      <c r="J22" s="326"/>
      <c r="K22" s="332" t="str">
        <f t="shared" si="0"/>
        <v/>
      </c>
      <c r="M22" s="299"/>
      <c r="N22" s="348" t="s">
        <v>132</v>
      </c>
      <c r="O22" s="337">
        <v>1</v>
      </c>
      <c r="P22" s="332" t="str">
        <f t="shared" si="1"/>
        <v>Молодежь</v>
      </c>
      <c r="R22" s="299"/>
      <c r="S22" s="345" t="s">
        <v>132</v>
      </c>
      <c r="T22" s="337"/>
      <c r="U22" s="332" t="str">
        <f t="shared" si="2"/>
        <v/>
      </c>
      <c r="W22" s="299"/>
      <c r="X22" s="345" t="s">
        <v>132</v>
      </c>
      <c r="Y22" s="337"/>
      <c r="Z22" s="332" t="str">
        <f t="shared" si="3"/>
        <v/>
      </c>
      <c r="AB22" s="299"/>
      <c r="AC22" s="345" t="s">
        <v>132</v>
      </c>
      <c r="AD22" s="337"/>
      <c r="AE22" s="332" t="str">
        <f t="shared" si="4"/>
        <v/>
      </c>
      <c r="AG22" s="299"/>
      <c r="AH22" s="345" t="s">
        <v>132</v>
      </c>
      <c r="AI22" s="337"/>
      <c r="AJ22" s="332" t="str">
        <f t="shared" si="5"/>
        <v/>
      </c>
      <c r="AL22" s="299"/>
      <c r="AM22" s="345" t="s">
        <v>132</v>
      </c>
      <c r="AN22" s="337"/>
      <c r="AO22" s="332" t="str">
        <f t="shared" si="6"/>
        <v/>
      </c>
      <c r="AQ22" s="299"/>
    </row>
    <row r="23" spans="1:43" ht="17" thickBot="1" x14ac:dyDescent="0.25">
      <c r="B23" s="320"/>
      <c r="C23" s="321"/>
      <c r="D23" s="658"/>
      <c r="E23" s="345" t="s">
        <v>133</v>
      </c>
      <c r="F23" s="346"/>
      <c r="G23" s="347"/>
      <c r="H23" s="345"/>
      <c r="I23" s="323" t="s">
        <v>133</v>
      </c>
      <c r="J23" s="326"/>
      <c r="K23" s="332" t="str">
        <f t="shared" si="0"/>
        <v/>
      </c>
      <c r="M23" s="299"/>
      <c r="N23" s="345" t="s">
        <v>133</v>
      </c>
      <c r="O23" s="337"/>
      <c r="P23" s="332" t="str">
        <f t="shared" si="1"/>
        <v/>
      </c>
      <c r="R23" s="299"/>
      <c r="S23" s="348" t="s">
        <v>133</v>
      </c>
      <c r="T23" s="338">
        <v>1</v>
      </c>
      <c r="U23" s="332" t="str">
        <f t="shared" si="2"/>
        <v>Рабочий возраст</v>
      </c>
      <c r="W23" s="299"/>
      <c r="X23" s="345" t="s">
        <v>133</v>
      </c>
      <c r="Y23" s="337"/>
      <c r="Z23" s="332" t="str">
        <f t="shared" si="3"/>
        <v/>
      </c>
      <c r="AB23" s="299"/>
      <c r="AC23" s="345" t="s">
        <v>133</v>
      </c>
      <c r="AD23" s="337"/>
      <c r="AE23" s="332" t="str">
        <f t="shared" si="4"/>
        <v/>
      </c>
      <c r="AG23" s="299"/>
      <c r="AH23" s="345" t="s">
        <v>133</v>
      </c>
      <c r="AI23" s="337"/>
      <c r="AJ23" s="332" t="str">
        <f t="shared" si="5"/>
        <v/>
      </c>
      <c r="AL23" s="299"/>
      <c r="AM23" s="345" t="s">
        <v>133</v>
      </c>
      <c r="AN23" s="337"/>
      <c r="AO23" s="332" t="str">
        <f t="shared" si="6"/>
        <v/>
      </c>
      <c r="AQ23" s="299"/>
    </row>
    <row r="24" spans="1:43" ht="17" thickBot="1" x14ac:dyDescent="0.25">
      <c r="A24">
        <v>1</v>
      </c>
      <c r="B24" s="320"/>
      <c r="C24" s="321"/>
      <c r="D24" s="658"/>
      <c r="E24" s="345" t="s">
        <v>134</v>
      </c>
      <c r="F24" s="346"/>
      <c r="G24" s="347"/>
      <c r="H24" s="345"/>
      <c r="I24" s="342" t="s">
        <v>134</v>
      </c>
      <c r="J24" s="349"/>
      <c r="K24" s="122">
        <f>SUM(K25:K64)</f>
        <v>0.6</v>
      </c>
      <c r="L24" s="122">
        <f>SUM(L25:L64)</f>
        <v>0.44999999999999996</v>
      </c>
      <c r="M24" s="350">
        <f t="shared" ref="M24:M29" si="7">L24/K24</f>
        <v>0.75</v>
      </c>
      <c r="N24" s="345" t="s">
        <v>134</v>
      </c>
      <c r="O24" s="337"/>
      <c r="P24" s="122">
        <f>SUM(P25:P64)</f>
        <v>0.89999999999999991</v>
      </c>
      <c r="Q24" s="122">
        <f>SUM(Q25:Q64)</f>
        <v>0.44999999999999996</v>
      </c>
      <c r="R24" s="350">
        <f t="shared" ref="R24:R33" si="8">Q24/P24</f>
        <v>0.5</v>
      </c>
      <c r="S24" s="345" t="s">
        <v>134</v>
      </c>
      <c r="T24" s="337"/>
      <c r="U24" s="122">
        <f>SUM(U25:U64)</f>
        <v>1.8</v>
      </c>
      <c r="V24" s="122">
        <f>SUM(V25:V64)</f>
        <v>1.8</v>
      </c>
      <c r="W24" s="350">
        <f t="shared" ref="W24:W45" si="9">V24/U24</f>
        <v>1</v>
      </c>
      <c r="X24" s="348" t="s">
        <v>134</v>
      </c>
      <c r="Y24" s="337">
        <v>1</v>
      </c>
      <c r="Z24" s="122">
        <f>SUM(Z25:Z64)</f>
        <v>0.89999999999999991</v>
      </c>
      <c r="AA24" s="122">
        <f>SUM(AA25:AA64)</f>
        <v>0.89999999999999991</v>
      </c>
      <c r="AB24" s="350">
        <f t="shared" ref="AB24:AB33" si="10">AA24/Z24</f>
        <v>1</v>
      </c>
      <c r="AC24" s="345" t="s">
        <v>134</v>
      </c>
      <c r="AD24" s="337"/>
      <c r="AE24" s="122">
        <f>SUM(AE25:AE64)</f>
        <v>1</v>
      </c>
      <c r="AF24" s="122">
        <f>SUM(AF25:AF64)</f>
        <v>0.875</v>
      </c>
      <c r="AG24" s="350">
        <f>AF24/AE24</f>
        <v>0.875</v>
      </c>
      <c r="AH24" s="345" t="s">
        <v>134</v>
      </c>
      <c r="AI24" s="337"/>
      <c r="AJ24" s="122">
        <f>SUM(AJ25:AJ64)</f>
        <v>1</v>
      </c>
      <c r="AK24" s="122">
        <f>SUM(AK25:AK64)</f>
        <v>0.875</v>
      </c>
      <c r="AL24" s="350">
        <f>AK24/AJ24</f>
        <v>0.875</v>
      </c>
      <c r="AM24" s="345" t="s">
        <v>134</v>
      </c>
      <c r="AN24" s="337"/>
      <c r="AO24" s="122">
        <f>SUM(AO25:AO64)</f>
        <v>1</v>
      </c>
      <c r="AP24" s="122">
        <f>SUM(AP25:AP64)</f>
        <v>0.875</v>
      </c>
      <c r="AQ24" s="350">
        <f>AP24/AO24</f>
        <v>0.875</v>
      </c>
    </row>
    <row r="25" spans="1:43" ht="22" customHeight="1" x14ac:dyDescent="0.2">
      <c r="B25" s="659" t="s">
        <v>322</v>
      </c>
      <c r="C25" s="351" t="s">
        <v>311</v>
      </c>
      <c r="D25" s="661" t="s">
        <v>323</v>
      </c>
      <c r="E25" s="352" t="s">
        <v>324</v>
      </c>
      <c r="F25" s="313" t="s">
        <v>325</v>
      </c>
      <c r="G25" s="314">
        <v>1</v>
      </c>
      <c r="H25" s="312"/>
      <c r="I25" s="353" t="s">
        <v>324</v>
      </c>
      <c r="J25" s="354">
        <v>1</v>
      </c>
      <c r="K25" s="355">
        <v>0.3</v>
      </c>
      <c r="L25" s="356">
        <f>K25*IF(AND(J25=1,J28=0),0.5,(IF(J25=1,$G25,IF(J26=1,$G26,IF(J27=1,$G27,"")))))</f>
        <v>0.3</v>
      </c>
      <c r="M25" s="357">
        <f t="shared" si="7"/>
        <v>1</v>
      </c>
      <c r="N25" s="353" t="s">
        <v>324</v>
      </c>
      <c r="O25" s="337">
        <v>1</v>
      </c>
      <c r="P25" s="355">
        <v>0.3</v>
      </c>
      <c r="Q25" s="356">
        <f>P25*IF(AND(O25=1,O28=0),0.5,(IF(O25=1,$G25,IF(O26=1,$G26,IF(O27=1,$G27,"")))))</f>
        <v>0.15</v>
      </c>
      <c r="R25" s="357">
        <f t="shared" si="8"/>
        <v>0.5</v>
      </c>
      <c r="S25" s="353" t="s">
        <v>324</v>
      </c>
      <c r="T25" s="338">
        <v>1</v>
      </c>
      <c r="U25" s="355">
        <v>0.3</v>
      </c>
      <c r="V25" s="356">
        <f>U25*IF(AND(T25=1,T28=0),0.5,(IF(T25=1,$G25,IF(T26=1,$G26,IF(T27=1,$G27,"")))))</f>
        <v>0.3</v>
      </c>
      <c r="W25" s="357">
        <f t="shared" si="9"/>
        <v>1</v>
      </c>
      <c r="X25" s="353" t="s">
        <v>324</v>
      </c>
      <c r="Y25" s="337">
        <v>1</v>
      </c>
      <c r="Z25" s="355">
        <v>0.3</v>
      </c>
      <c r="AA25" s="356">
        <f>Z25*IF(AND(Y25=1,Y28=0),0.5,(IF(Y25=1,$G25,IF(Y26=1,$G26,IF(Y27=1,$G27,"")))))</f>
        <v>0.3</v>
      </c>
      <c r="AB25" s="357">
        <f t="shared" si="10"/>
        <v>1</v>
      </c>
      <c r="AC25" s="312" t="s">
        <v>324</v>
      </c>
      <c r="AD25" s="358" t="s">
        <v>130</v>
      </c>
      <c r="AE25" s="355" t="str">
        <f>IF($C25=AE$2,0.3,"")</f>
        <v/>
      </c>
      <c r="AF25" s="356"/>
      <c r="AG25" s="357"/>
      <c r="AH25" s="312" t="s">
        <v>324</v>
      </c>
      <c r="AI25" s="358" t="s">
        <v>130</v>
      </c>
      <c r="AJ25" s="355" t="str">
        <f>IF($C25=AJ$2,0.3,"")</f>
        <v/>
      </c>
      <c r="AK25" s="356"/>
      <c r="AL25" s="357"/>
      <c r="AM25" s="312" t="s">
        <v>324</v>
      </c>
      <c r="AN25" s="358" t="s">
        <v>130</v>
      </c>
      <c r="AO25" s="355" t="str">
        <f>IF($C25=AO$2,0.3,"")</f>
        <v/>
      </c>
      <c r="AP25" s="356"/>
      <c r="AQ25" s="357"/>
    </row>
    <row r="26" spans="1:43" ht="22" customHeight="1" x14ac:dyDescent="0.2">
      <c r="B26" s="660"/>
      <c r="C26" s="351" t="s">
        <v>311</v>
      </c>
      <c r="D26" s="662"/>
      <c r="E26" s="360" t="s">
        <v>326</v>
      </c>
      <c r="F26" s="324" t="s">
        <v>327</v>
      </c>
      <c r="G26" s="325">
        <v>0.5</v>
      </c>
      <c r="H26" s="323"/>
      <c r="I26" s="323" t="s">
        <v>326</v>
      </c>
      <c r="J26" s="326"/>
      <c r="K26" s="332"/>
      <c r="M26" s="299"/>
      <c r="N26" s="323" t="s">
        <v>326</v>
      </c>
      <c r="O26" s="361"/>
      <c r="P26" s="332"/>
      <c r="R26" s="299"/>
      <c r="S26" s="323" t="s">
        <v>326</v>
      </c>
      <c r="T26" s="362"/>
      <c r="U26" s="332"/>
      <c r="W26" s="299"/>
      <c r="X26" s="323" t="s">
        <v>326</v>
      </c>
      <c r="Y26" s="361"/>
      <c r="Z26" s="332"/>
      <c r="AB26" s="299"/>
      <c r="AC26" s="323" t="s">
        <v>326</v>
      </c>
      <c r="AD26" s="361"/>
      <c r="AE26" s="332"/>
      <c r="AG26" s="299"/>
      <c r="AH26" s="323" t="s">
        <v>326</v>
      </c>
      <c r="AI26" s="361"/>
      <c r="AJ26" s="332"/>
      <c r="AL26" s="299"/>
      <c r="AM26" s="323" t="s">
        <v>326</v>
      </c>
      <c r="AN26" s="361"/>
      <c r="AO26" s="332"/>
      <c r="AQ26" s="299"/>
    </row>
    <row r="27" spans="1:43" ht="22" customHeight="1" x14ac:dyDescent="0.2">
      <c r="B27" s="660"/>
      <c r="C27" s="351" t="s">
        <v>311</v>
      </c>
      <c r="D27" s="663"/>
      <c r="E27" s="360" t="s">
        <v>328</v>
      </c>
      <c r="F27" s="324" t="s">
        <v>329</v>
      </c>
      <c r="G27" s="325">
        <v>0</v>
      </c>
      <c r="H27" s="323"/>
      <c r="I27" s="323" t="s">
        <v>328</v>
      </c>
      <c r="J27" s="326"/>
      <c r="K27" s="332"/>
      <c r="M27" s="299"/>
      <c r="N27" s="323" t="s">
        <v>328</v>
      </c>
      <c r="O27" s="337"/>
      <c r="P27" s="332"/>
      <c r="R27" s="299"/>
      <c r="S27" s="323" t="s">
        <v>328</v>
      </c>
      <c r="T27" s="337"/>
      <c r="U27" s="332"/>
      <c r="W27" s="299"/>
      <c r="X27" s="323" t="s">
        <v>328</v>
      </c>
      <c r="Y27" s="337"/>
      <c r="Z27" s="332"/>
      <c r="AB27" s="299"/>
      <c r="AC27" s="323" t="s">
        <v>328</v>
      </c>
      <c r="AD27" s="337"/>
      <c r="AE27" s="332"/>
      <c r="AG27" s="299"/>
      <c r="AH27" s="323" t="s">
        <v>328</v>
      </c>
      <c r="AI27" s="337"/>
      <c r="AJ27" s="332"/>
      <c r="AL27" s="299"/>
      <c r="AM27" s="323" t="s">
        <v>328</v>
      </c>
      <c r="AN27" s="337"/>
      <c r="AO27" s="332"/>
      <c r="AQ27" s="299"/>
    </row>
    <row r="28" spans="1:43" ht="22" customHeight="1" thickBot="1" x14ac:dyDescent="0.25">
      <c r="B28" s="660"/>
      <c r="C28" s="351" t="s">
        <v>311</v>
      </c>
      <c r="D28" s="663"/>
      <c r="E28" s="363" t="s">
        <v>330</v>
      </c>
      <c r="F28" s="364"/>
      <c r="G28" s="365"/>
      <c r="H28" s="273"/>
      <c r="I28" s="366" t="s">
        <v>331</v>
      </c>
      <c r="J28" s="367" t="s">
        <v>332</v>
      </c>
      <c r="K28" s="368"/>
      <c r="L28" s="369"/>
      <c r="M28" s="370"/>
      <c r="N28" s="336" t="s">
        <v>333</v>
      </c>
      <c r="O28" s="371">
        <v>0</v>
      </c>
      <c r="P28" s="337" t="s">
        <v>334</v>
      </c>
      <c r="Q28" s="369"/>
      <c r="R28" s="370"/>
      <c r="S28" s="336" t="s">
        <v>335</v>
      </c>
      <c r="T28" s="338">
        <v>1</v>
      </c>
      <c r="U28" s="368" t="s">
        <v>336</v>
      </c>
      <c r="V28" s="369"/>
      <c r="W28" s="370"/>
      <c r="X28" s="336" t="s">
        <v>337</v>
      </c>
      <c r="Y28" s="372">
        <v>1</v>
      </c>
      <c r="Z28" s="337" t="s">
        <v>338</v>
      </c>
      <c r="AA28" s="369"/>
      <c r="AB28" s="370"/>
      <c r="AC28" s="323" t="s">
        <v>330</v>
      </c>
      <c r="AD28" s="337"/>
      <c r="AE28" s="368"/>
      <c r="AF28" s="369"/>
      <c r="AG28" s="370"/>
      <c r="AH28" s="323" t="s">
        <v>330</v>
      </c>
      <c r="AI28" s="337"/>
      <c r="AJ28" s="368"/>
      <c r="AK28" s="369"/>
      <c r="AL28" s="370"/>
      <c r="AM28" s="323" t="s">
        <v>330</v>
      </c>
      <c r="AN28" s="337"/>
      <c r="AO28" s="368"/>
      <c r="AP28" s="369"/>
      <c r="AQ28" s="370"/>
    </row>
    <row r="29" spans="1:43" ht="22" customHeight="1" x14ac:dyDescent="0.2">
      <c r="B29" s="660"/>
      <c r="C29" s="351" t="s">
        <v>311</v>
      </c>
      <c r="D29" s="662" t="s">
        <v>339</v>
      </c>
      <c r="E29" s="352" t="s">
        <v>324</v>
      </c>
      <c r="F29" s="313" t="s">
        <v>325</v>
      </c>
      <c r="G29" s="314">
        <v>1</v>
      </c>
      <c r="H29" s="312"/>
      <c r="I29" s="312" t="s">
        <v>324</v>
      </c>
      <c r="J29" s="354"/>
      <c r="K29" s="355">
        <v>0.3</v>
      </c>
      <c r="L29" s="356">
        <f>K29*IF(AND(J29=1,J32=0),0.5,(IF(J29=1,$G29,IF(J30=1,$G30,IF(J31=1,$G31,"")))))</f>
        <v>0.15</v>
      </c>
      <c r="M29" s="357">
        <f t="shared" si="7"/>
        <v>0.5</v>
      </c>
      <c r="N29" s="353" t="s">
        <v>324</v>
      </c>
      <c r="O29" s="337">
        <v>1</v>
      </c>
      <c r="P29" s="355">
        <v>0.3</v>
      </c>
      <c r="Q29" s="356">
        <f>P29*IF(AND(O29=1,O32=0),0.5,(IF(O29=1,$G29,IF(O30=1,$G30,IF(O31=1,$G31,"")))))</f>
        <v>0.15</v>
      </c>
      <c r="R29" s="357">
        <f t="shared" si="8"/>
        <v>0.5</v>
      </c>
      <c r="S29" s="353" t="s">
        <v>324</v>
      </c>
      <c r="T29" s="338">
        <v>1</v>
      </c>
      <c r="U29" s="355">
        <v>0.3</v>
      </c>
      <c r="V29" s="356">
        <f>U29*IF(AND(T29=1,T32=0),0.5,(IF(T29=1,$G29,IF(T30=1,$G30,IF(T31=1,$G31,"")))))</f>
        <v>0.3</v>
      </c>
      <c r="W29" s="357">
        <f t="shared" si="9"/>
        <v>1</v>
      </c>
      <c r="X29" s="353" t="s">
        <v>324</v>
      </c>
      <c r="Y29" s="337">
        <v>1</v>
      </c>
      <c r="Z29" s="355">
        <v>0.3</v>
      </c>
      <c r="AA29" s="356">
        <f>Z29*IF(AND(Y29=1,Y32=0),0.5,(IF(Y29=1,$G29,IF(Y30=1,$G30,IF(Y31=1,$G31,"")))))</f>
        <v>0.3</v>
      </c>
      <c r="AB29" s="357">
        <f t="shared" si="10"/>
        <v>1</v>
      </c>
      <c r="AC29" s="312" t="s">
        <v>324</v>
      </c>
      <c r="AD29" s="358" t="s">
        <v>130</v>
      </c>
      <c r="AE29" s="355" t="str">
        <f>IF($C29=AE$2,0.3,"")</f>
        <v/>
      </c>
      <c r="AF29" s="356"/>
      <c r="AG29" s="357"/>
      <c r="AH29" s="312" t="s">
        <v>324</v>
      </c>
      <c r="AI29" s="358" t="s">
        <v>130</v>
      </c>
      <c r="AJ29" s="355" t="str">
        <f>IF($C29=AJ$2,0.3,"")</f>
        <v/>
      </c>
      <c r="AK29" s="356"/>
      <c r="AL29" s="357"/>
      <c r="AM29" s="312" t="s">
        <v>324</v>
      </c>
      <c r="AN29" s="358" t="s">
        <v>130</v>
      </c>
      <c r="AO29" s="355" t="str">
        <f>IF($C29=AO$2,0.3,"")</f>
        <v/>
      </c>
      <c r="AP29" s="356"/>
      <c r="AQ29" s="357"/>
    </row>
    <row r="30" spans="1:43" ht="22" customHeight="1" x14ac:dyDescent="0.2">
      <c r="B30" s="660"/>
      <c r="C30" s="351" t="s">
        <v>311</v>
      </c>
      <c r="D30" s="663"/>
      <c r="E30" s="360" t="s">
        <v>326</v>
      </c>
      <c r="F30" s="324" t="s">
        <v>327</v>
      </c>
      <c r="G30" s="325">
        <v>0.5</v>
      </c>
      <c r="H30" s="323"/>
      <c r="I30" s="336" t="s">
        <v>326</v>
      </c>
      <c r="J30" s="326">
        <v>1</v>
      </c>
      <c r="K30" s="332"/>
      <c r="M30" s="299"/>
      <c r="N30" s="323" t="s">
        <v>326</v>
      </c>
      <c r="O30" s="337"/>
      <c r="P30" s="332"/>
      <c r="R30" s="299"/>
      <c r="S30" s="323" t="s">
        <v>326</v>
      </c>
      <c r="T30" s="337"/>
      <c r="U30" s="332"/>
      <c r="W30" s="299"/>
      <c r="X30" s="323" t="s">
        <v>326</v>
      </c>
      <c r="Y30" s="337"/>
      <c r="Z30" s="332"/>
      <c r="AB30" s="299"/>
      <c r="AC30" s="323" t="s">
        <v>326</v>
      </c>
      <c r="AD30" s="337"/>
      <c r="AE30" s="332"/>
      <c r="AG30" s="299"/>
      <c r="AH30" s="323" t="s">
        <v>326</v>
      </c>
      <c r="AI30" s="337"/>
      <c r="AJ30" s="332"/>
      <c r="AL30" s="299"/>
      <c r="AM30" s="323" t="s">
        <v>326</v>
      </c>
      <c r="AN30" s="337"/>
      <c r="AO30" s="332"/>
      <c r="AQ30" s="299"/>
    </row>
    <row r="31" spans="1:43" ht="22" customHeight="1" x14ac:dyDescent="0.2">
      <c r="B31" s="660"/>
      <c r="C31" s="351" t="s">
        <v>311</v>
      </c>
      <c r="D31" s="663"/>
      <c r="E31" s="360" t="s">
        <v>328</v>
      </c>
      <c r="F31" s="324" t="s">
        <v>329</v>
      </c>
      <c r="G31" s="325">
        <v>0</v>
      </c>
      <c r="H31" s="323"/>
      <c r="I31" s="323" t="s">
        <v>328</v>
      </c>
      <c r="J31" s="326"/>
      <c r="K31" s="332"/>
      <c r="M31" s="299"/>
      <c r="N31" s="323" t="s">
        <v>328</v>
      </c>
      <c r="O31" s="337"/>
      <c r="P31" s="332"/>
      <c r="R31" s="299"/>
      <c r="S31" s="323" t="s">
        <v>328</v>
      </c>
      <c r="T31" s="337"/>
      <c r="U31" s="332"/>
      <c r="W31" s="299"/>
      <c r="X31" s="323" t="s">
        <v>328</v>
      </c>
      <c r="Y31" s="337"/>
      <c r="Z31" s="332"/>
      <c r="AB31" s="299"/>
      <c r="AC31" s="323" t="s">
        <v>328</v>
      </c>
      <c r="AD31" s="337"/>
      <c r="AE31" s="332"/>
      <c r="AG31" s="299"/>
      <c r="AH31" s="323" t="s">
        <v>328</v>
      </c>
      <c r="AI31" s="337"/>
      <c r="AJ31" s="332"/>
      <c r="AL31" s="299"/>
      <c r="AM31" s="323" t="s">
        <v>328</v>
      </c>
      <c r="AN31" s="337"/>
      <c r="AO31" s="332"/>
      <c r="AQ31" s="299"/>
    </row>
    <row r="32" spans="1:43" ht="22" customHeight="1" thickBot="1" x14ac:dyDescent="0.25">
      <c r="B32" s="660"/>
      <c r="C32" s="351" t="s">
        <v>311</v>
      </c>
      <c r="D32" s="663"/>
      <c r="E32" s="363" t="s">
        <v>330</v>
      </c>
      <c r="F32" s="364"/>
      <c r="G32" s="365"/>
      <c r="H32" s="273"/>
      <c r="I32" s="273" t="s">
        <v>330</v>
      </c>
      <c r="J32" s="367" t="s">
        <v>332</v>
      </c>
      <c r="K32" s="368"/>
      <c r="L32" s="369"/>
      <c r="M32" s="370"/>
      <c r="N32" s="336" t="s">
        <v>340</v>
      </c>
      <c r="O32" s="371">
        <v>0</v>
      </c>
      <c r="P32" s="337" t="s">
        <v>334</v>
      </c>
      <c r="Q32" s="369"/>
      <c r="R32" s="370"/>
      <c r="S32" s="336" t="s">
        <v>341</v>
      </c>
      <c r="T32" s="338">
        <v>1</v>
      </c>
      <c r="U32" s="368" t="s">
        <v>336</v>
      </c>
      <c r="V32" s="369"/>
      <c r="W32" s="370"/>
      <c r="X32" s="336" t="s">
        <v>337</v>
      </c>
      <c r="Y32" s="372">
        <v>1</v>
      </c>
      <c r="Z32" s="337" t="s">
        <v>338</v>
      </c>
      <c r="AA32" s="369"/>
      <c r="AB32" s="370"/>
      <c r="AC32" s="323" t="s">
        <v>330</v>
      </c>
      <c r="AD32" s="337"/>
      <c r="AE32" s="368"/>
      <c r="AF32" s="369"/>
      <c r="AG32" s="370"/>
      <c r="AH32" s="323" t="s">
        <v>330</v>
      </c>
      <c r="AI32" s="337"/>
      <c r="AJ32" s="368"/>
      <c r="AK32" s="369"/>
      <c r="AL32" s="370"/>
      <c r="AM32" s="323" t="s">
        <v>330</v>
      </c>
      <c r="AN32" s="337"/>
      <c r="AO32" s="368"/>
      <c r="AP32" s="369"/>
      <c r="AQ32" s="370"/>
    </row>
    <row r="33" spans="2:43" ht="22" customHeight="1" x14ac:dyDescent="0.2">
      <c r="B33" s="660"/>
      <c r="C33" s="351" t="s">
        <v>311</v>
      </c>
      <c r="D33" s="632" t="s">
        <v>342</v>
      </c>
      <c r="E33" s="374" t="s">
        <v>324</v>
      </c>
      <c r="F33" s="375" t="s">
        <v>325</v>
      </c>
      <c r="G33" s="314">
        <v>1</v>
      </c>
      <c r="H33" s="374"/>
      <c r="I33" s="374" t="s">
        <v>324</v>
      </c>
      <c r="J33" s="376"/>
      <c r="K33" s="377"/>
      <c r="L33" s="356">
        <f>K33*IF(AND(J33=1,J36=0),0.5,(IF(J33=1,$G33,IF(J34=1,$G34,IF(J35=1,$G35,"")))))</f>
        <v>0</v>
      </c>
      <c r="M33" s="378"/>
      <c r="N33" s="312" t="s">
        <v>324</v>
      </c>
      <c r="O33" s="337"/>
      <c r="P33" s="355">
        <v>0.3</v>
      </c>
      <c r="Q33" s="356">
        <f>P33*IF(AND(O33=1,O36=0),0.5,(IF(O33=1,$G33,IF(O34=1,$G34,IF(O35=1,$G35,"")))))</f>
        <v>0.15</v>
      </c>
      <c r="R33" s="357">
        <f t="shared" si="8"/>
        <v>0.5</v>
      </c>
      <c r="S33" s="353" t="s">
        <v>324</v>
      </c>
      <c r="T33" s="338">
        <v>1</v>
      </c>
      <c r="U33" s="355">
        <v>0.3</v>
      </c>
      <c r="V33" s="356">
        <f>U33*IF(AND(T33=1,T36=0),0.5,(IF(T33=1,$G33,IF(T34=1,$G34,IF(T35=1,$G35,"")))))</f>
        <v>0.3</v>
      </c>
      <c r="W33" s="357">
        <f t="shared" si="9"/>
        <v>1</v>
      </c>
      <c r="X33" s="353" t="s">
        <v>324</v>
      </c>
      <c r="Y33" s="337">
        <v>1</v>
      </c>
      <c r="Z33" s="355">
        <v>0.3</v>
      </c>
      <c r="AA33" s="356">
        <f>Z33*IF(AND(Y33=1,Y36=0),0.5,(IF(Y33=1,$G33,IF(Y34=1,$G34,IF(Y35=1,$G35,"")))))</f>
        <v>0.3</v>
      </c>
      <c r="AB33" s="357">
        <f t="shared" si="10"/>
        <v>1</v>
      </c>
      <c r="AC33" s="312" t="s">
        <v>324</v>
      </c>
      <c r="AD33" s="358" t="s">
        <v>130</v>
      </c>
      <c r="AE33" s="355" t="str">
        <f>IF($C33=AE$2,0.3,"")</f>
        <v/>
      </c>
      <c r="AF33" s="356"/>
      <c r="AG33" s="357"/>
      <c r="AH33" s="312" t="s">
        <v>324</v>
      </c>
      <c r="AI33" s="358" t="s">
        <v>130</v>
      </c>
      <c r="AJ33" s="355" t="str">
        <f>IF($C33=AJ$2,0.3,"")</f>
        <v/>
      </c>
      <c r="AK33" s="356"/>
      <c r="AL33" s="357"/>
      <c r="AM33" s="312" t="s">
        <v>324</v>
      </c>
      <c r="AN33" s="358" t="s">
        <v>130</v>
      </c>
      <c r="AO33" s="355" t="str">
        <f>IF($C33=AO$2,0.3,"")</f>
        <v/>
      </c>
      <c r="AP33" s="356"/>
      <c r="AQ33" s="357"/>
    </row>
    <row r="34" spans="2:43" ht="22" customHeight="1" x14ac:dyDescent="0.2">
      <c r="B34" s="660"/>
      <c r="C34" s="351" t="s">
        <v>311</v>
      </c>
      <c r="D34" s="664"/>
      <c r="E34" s="323" t="s">
        <v>326</v>
      </c>
      <c r="F34" s="324" t="s">
        <v>327</v>
      </c>
      <c r="G34" s="325">
        <v>0.5</v>
      </c>
      <c r="H34" s="323"/>
      <c r="I34" s="323" t="s">
        <v>326</v>
      </c>
      <c r="J34" s="326"/>
      <c r="K34" s="332"/>
      <c r="M34" s="299"/>
      <c r="N34" s="336" t="s">
        <v>326</v>
      </c>
      <c r="O34" s="337">
        <v>1</v>
      </c>
      <c r="P34" s="332"/>
      <c r="R34" s="299"/>
      <c r="S34" s="323" t="s">
        <v>326</v>
      </c>
      <c r="T34" s="337"/>
      <c r="U34" s="332"/>
      <c r="W34" s="299"/>
      <c r="X34" s="323" t="s">
        <v>326</v>
      </c>
      <c r="Y34" s="337"/>
      <c r="Z34" s="332"/>
      <c r="AB34" s="299"/>
      <c r="AC34" s="323" t="s">
        <v>326</v>
      </c>
      <c r="AD34" s="337"/>
      <c r="AE34" s="332"/>
      <c r="AG34" s="299"/>
      <c r="AH34" s="323" t="s">
        <v>326</v>
      </c>
      <c r="AI34" s="337"/>
      <c r="AJ34" s="332"/>
      <c r="AL34" s="299"/>
      <c r="AM34" s="323" t="s">
        <v>326</v>
      </c>
      <c r="AN34" s="337"/>
      <c r="AO34" s="332"/>
      <c r="AQ34" s="299"/>
    </row>
    <row r="35" spans="2:43" ht="22" customHeight="1" x14ac:dyDescent="0.2">
      <c r="B35" s="660"/>
      <c r="C35" s="351" t="s">
        <v>311</v>
      </c>
      <c r="D35" s="664"/>
      <c r="E35" s="323" t="s">
        <v>328</v>
      </c>
      <c r="F35" s="324" t="s">
        <v>329</v>
      </c>
      <c r="G35" s="325">
        <v>0</v>
      </c>
      <c r="H35" s="323"/>
      <c r="I35" s="336" t="s">
        <v>328</v>
      </c>
      <c r="J35" s="326">
        <v>1</v>
      </c>
      <c r="K35" s="332"/>
      <c r="M35" s="299"/>
      <c r="N35" s="323" t="s">
        <v>328</v>
      </c>
      <c r="O35" s="337"/>
      <c r="P35" s="332"/>
      <c r="R35" s="299"/>
      <c r="S35" s="323" t="s">
        <v>328</v>
      </c>
      <c r="T35" s="337"/>
      <c r="U35" s="332"/>
      <c r="W35" s="299"/>
      <c r="X35" s="323" t="s">
        <v>328</v>
      </c>
      <c r="Y35" s="337"/>
      <c r="Z35" s="332"/>
      <c r="AB35" s="299"/>
      <c r="AC35" s="323" t="s">
        <v>328</v>
      </c>
      <c r="AD35" s="337"/>
      <c r="AE35" s="332"/>
      <c r="AG35" s="299"/>
      <c r="AH35" s="323" t="s">
        <v>328</v>
      </c>
      <c r="AI35" s="337"/>
      <c r="AJ35" s="332"/>
      <c r="AL35" s="299"/>
      <c r="AM35" s="323" t="s">
        <v>328</v>
      </c>
      <c r="AN35" s="337"/>
      <c r="AO35" s="332"/>
      <c r="AQ35" s="299"/>
    </row>
    <row r="36" spans="2:43" ht="61" thickBot="1" x14ac:dyDescent="0.25">
      <c r="B36" s="660"/>
      <c r="C36" s="351" t="s">
        <v>311</v>
      </c>
      <c r="D36" s="664"/>
      <c r="E36" s="342" t="s">
        <v>330</v>
      </c>
      <c r="F36" s="364"/>
      <c r="G36" s="365"/>
      <c r="H36" s="273"/>
      <c r="I36" s="273" t="s">
        <v>330</v>
      </c>
      <c r="J36" s="367" t="s">
        <v>343</v>
      </c>
      <c r="K36" s="368"/>
      <c r="L36" s="369"/>
      <c r="M36" s="370"/>
      <c r="N36" s="323" t="s">
        <v>330</v>
      </c>
      <c r="O36" s="371">
        <v>0</v>
      </c>
      <c r="P36" s="337" t="s">
        <v>344</v>
      </c>
      <c r="R36" s="299"/>
      <c r="S36" s="336" t="s">
        <v>345</v>
      </c>
      <c r="T36" s="338">
        <v>1</v>
      </c>
      <c r="U36" s="332" t="s">
        <v>336</v>
      </c>
      <c r="W36" s="299"/>
      <c r="X36" s="336" t="s">
        <v>337</v>
      </c>
      <c r="Y36" s="372">
        <v>1</v>
      </c>
      <c r="Z36" s="337" t="s">
        <v>338</v>
      </c>
      <c r="AB36" s="299"/>
      <c r="AC36" s="323" t="s">
        <v>330</v>
      </c>
      <c r="AD36" s="337"/>
      <c r="AE36" s="332"/>
      <c r="AG36" s="299"/>
      <c r="AH36" s="323" t="s">
        <v>330</v>
      </c>
      <c r="AI36" s="337"/>
      <c r="AJ36" s="332"/>
      <c r="AL36" s="299"/>
      <c r="AM36" s="323" t="s">
        <v>330</v>
      </c>
      <c r="AN36" s="337"/>
      <c r="AO36" s="332"/>
      <c r="AQ36" s="299"/>
    </row>
    <row r="37" spans="2:43" ht="60" x14ac:dyDescent="0.2">
      <c r="B37" s="660"/>
      <c r="C37" s="379" t="s">
        <v>133</v>
      </c>
      <c r="D37" s="631" t="s">
        <v>346</v>
      </c>
      <c r="E37" s="319" t="s">
        <v>324</v>
      </c>
      <c r="F37" s="381" t="s">
        <v>325</v>
      </c>
      <c r="G37" s="314">
        <v>1</v>
      </c>
      <c r="H37" s="374"/>
      <c r="I37" s="374" t="s">
        <v>324</v>
      </c>
      <c r="J37" s="376" t="s">
        <v>130</v>
      </c>
      <c r="K37" s="332"/>
      <c r="M37" s="299"/>
      <c r="N37" s="312" t="s">
        <v>324</v>
      </c>
      <c r="O37" s="337" t="s">
        <v>130</v>
      </c>
      <c r="P37" s="327"/>
      <c r="Q37" s="328"/>
      <c r="R37" s="329"/>
      <c r="S37" s="353" t="s">
        <v>324</v>
      </c>
      <c r="T37" s="338">
        <v>1</v>
      </c>
      <c r="U37" s="355">
        <v>0.3</v>
      </c>
      <c r="V37" s="356">
        <f>U37*IF(AND(T37=1,T40=0),0.5,(IF(T37=1,$G37,IF(T38=1,$G38,IF(T39=1,$G39,"")))))</f>
        <v>0.3</v>
      </c>
      <c r="W37" s="357">
        <f t="shared" si="9"/>
        <v>1</v>
      </c>
      <c r="X37" s="312" t="s">
        <v>324</v>
      </c>
      <c r="Y37" s="337" t="s">
        <v>130</v>
      </c>
      <c r="Z37" s="355"/>
      <c r="AA37" s="382"/>
      <c r="AB37" s="357"/>
      <c r="AC37" s="312" t="s">
        <v>324</v>
      </c>
      <c r="AD37" s="358" t="s">
        <v>130</v>
      </c>
      <c r="AE37" s="355" t="str">
        <f>IF($C37=AE$2,0.3,"")</f>
        <v/>
      </c>
      <c r="AF37" s="382"/>
      <c r="AG37" s="357"/>
      <c r="AH37" s="312" t="s">
        <v>324</v>
      </c>
      <c r="AI37" s="358" t="s">
        <v>130</v>
      </c>
      <c r="AJ37" s="355" t="str">
        <f>IF($C37=AJ$2,0.3,"")</f>
        <v/>
      </c>
      <c r="AK37" s="382"/>
      <c r="AL37" s="357"/>
      <c r="AM37" s="312" t="s">
        <v>324</v>
      </c>
      <c r="AN37" s="358" t="s">
        <v>130</v>
      </c>
      <c r="AO37" s="355" t="str">
        <f>IF($C37=AO$2,0.3,"")</f>
        <v/>
      </c>
      <c r="AP37" s="382"/>
      <c r="AQ37" s="357"/>
    </row>
    <row r="38" spans="2:43" ht="60" x14ac:dyDescent="0.2">
      <c r="B38" s="660"/>
      <c r="C38" s="383" t="s">
        <v>133</v>
      </c>
      <c r="D38" s="632"/>
      <c r="E38" s="384" t="s">
        <v>326</v>
      </c>
      <c r="F38" s="385" t="s">
        <v>327</v>
      </c>
      <c r="G38" s="325">
        <v>0.5</v>
      </c>
      <c r="H38" s="323"/>
      <c r="I38" s="323" t="s">
        <v>326</v>
      </c>
      <c r="J38" s="326"/>
      <c r="K38" s="332"/>
      <c r="M38" s="299"/>
      <c r="N38" s="323" t="s">
        <v>326</v>
      </c>
      <c r="O38" s="337"/>
      <c r="P38" s="332"/>
      <c r="R38" s="299"/>
      <c r="S38" s="323" t="s">
        <v>326</v>
      </c>
      <c r="T38" s="337"/>
      <c r="U38" s="332"/>
      <c r="W38" s="299"/>
      <c r="X38" s="323" t="s">
        <v>326</v>
      </c>
      <c r="Y38" s="337"/>
      <c r="Z38" s="332"/>
      <c r="AB38" s="299"/>
      <c r="AC38" s="323" t="s">
        <v>326</v>
      </c>
      <c r="AD38" s="337"/>
      <c r="AE38" s="332"/>
      <c r="AG38" s="299"/>
      <c r="AH38" s="323" t="s">
        <v>326</v>
      </c>
      <c r="AI38" s="337"/>
      <c r="AJ38" s="332"/>
      <c r="AL38" s="299"/>
      <c r="AM38" s="323" t="s">
        <v>326</v>
      </c>
      <c r="AN38" s="337"/>
      <c r="AO38" s="332"/>
      <c r="AQ38" s="299"/>
    </row>
    <row r="39" spans="2:43" ht="48" x14ac:dyDescent="0.2">
      <c r="B39" s="660"/>
      <c r="C39" s="383" t="s">
        <v>133</v>
      </c>
      <c r="D39" s="632"/>
      <c r="E39" s="384" t="s">
        <v>328</v>
      </c>
      <c r="F39" s="385" t="s">
        <v>329</v>
      </c>
      <c r="G39" s="325">
        <v>0</v>
      </c>
      <c r="H39" s="323"/>
      <c r="I39" s="323" t="s">
        <v>328</v>
      </c>
      <c r="J39" s="326"/>
      <c r="K39" s="332"/>
      <c r="M39" s="299"/>
      <c r="N39" s="323" t="s">
        <v>328</v>
      </c>
      <c r="O39" s="337"/>
      <c r="P39" s="332"/>
      <c r="R39" s="299"/>
      <c r="S39" s="323" t="s">
        <v>328</v>
      </c>
      <c r="T39" s="337"/>
      <c r="U39" s="332"/>
      <c r="W39" s="299"/>
      <c r="X39" s="323" t="s">
        <v>328</v>
      </c>
      <c r="Y39" s="337"/>
      <c r="Z39" s="332"/>
      <c r="AB39" s="299"/>
      <c r="AC39" s="323" t="s">
        <v>328</v>
      </c>
      <c r="AD39" s="337"/>
      <c r="AE39" s="332"/>
      <c r="AG39" s="299"/>
      <c r="AH39" s="323" t="s">
        <v>328</v>
      </c>
      <c r="AI39" s="337"/>
      <c r="AJ39" s="332"/>
      <c r="AL39" s="299"/>
      <c r="AM39" s="323" t="s">
        <v>328</v>
      </c>
      <c r="AN39" s="337"/>
      <c r="AO39" s="332"/>
      <c r="AQ39" s="299"/>
    </row>
    <row r="40" spans="2:43" ht="25" thickBot="1" x14ac:dyDescent="0.25">
      <c r="B40" s="660"/>
      <c r="C40" s="386" t="s">
        <v>133</v>
      </c>
      <c r="D40" s="633"/>
      <c r="E40" s="388" t="s">
        <v>330</v>
      </c>
      <c r="F40" s="385"/>
      <c r="G40" s="325"/>
      <c r="H40" s="323"/>
      <c r="I40" s="323" t="s">
        <v>330</v>
      </c>
      <c r="J40" s="326"/>
      <c r="K40" s="332"/>
      <c r="M40" s="299"/>
      <c r="N40" s="323" t="s">
        <v>330</v>
      </c>
      <c r="O40" s="337"/>
      <c r="P40" s="368"/>
      <c r="Q40" s="369"/>
      <c r="R40" s="370"/>
      <c r="S40" s="336" t="s">
        <v>347</v>
      </c>
      <c r="T40" s="338">
        <v>1</v>
      </c>
      <c r="U40" s="368" t="s">
        <v>336</v>
      </c>
      <c r="V40" s="369"/>
      <c r="W40" s="370"/>
      <c r="X40" s="323" t="s">
        <v>330</v>
      </c>
      <c r="Y40" s="337"/>
      <c r="Z40" s="368"/>
      <c r="AA40" s="369"/>
      <c r="AB40" s="370"/>
      <c r="AC40" s="323" t="s">
        <v>330</v>
      </c>
      <c r="AD40" s="337"/>
      <c r="AE40" s="368"/>
      <c r="AF40" s="369"/>
      <c r="AG40" s="370"/>
      <c r="AH40" s="323" t="s">
        <v>330</v>
      </c>
      <c r="AI40" s="337"/>
      <c r="AJ40" s="368"/>
      <c r="AK40" s="369"/>
      <c r="AL40" s="370"/>
      <c r="AM40" s="323" t="s">
        <v>330</v>
      </c>
      <c r="AN40" s="337"/>
      <c r="AO40" s="368"/>
      <c r="AP40" s="369"/>
      <c r="AQ40" s="370"/>
    </row>
    <row r="41" spans="2:43" ht="60" x14ac:dyDescent="0.2">
      <c r="B41" s="637"/>
      <c r="C41" s="389" t="s">
        <v>133</v>
      </c>
      <c r="D41" s="617" t="s">
        <v>348</v>
      </c>
      <c r="E41" s="374" t="s">
        <v>324</v>
      </c>
      <c r="F41" s="313" t="s">
        <v>325</v>
      </c>
      <c r="G41" s="314">
        <v>1</v>
      </c>
      <c r="H41" s="374"/>
      <c r="I41" s="323" t="s">
        <v>324</v>
      </c>
      <c r="J41" s="326" t="s">
        <v>130</v>
      </c>
      <c r="K41" s="332"/>
      <c r="M41" s="299"/>
      <c r="N41" s="312" t="s">
        <v>324</v>
      </c>
      <c r="O41" s="337" t="s">
        <v>130</v>
      </c>
      <c r="P41" s="327"/>
      <c r="Q41" s="328"/>
      <c r="R41" s="329"/>
      <c r="S41" s="353" t="s">
        <v>324</v>
      </c>
      <c r="T41" s="338">
        <v>1</v>
      </c>
      <c r="U41" s="355">
        <v>0.3</v>
      </c>
      <c r="V41" s="356">
        <f>U41*IF(AND(T41=1,T44=0),0.5,(IF(T41=1,$G41,IF(T42=1,$G42,IF(T43=1,$G43,"")))))</f>
        <v>0.3</v>
      </c>
      <c r="W41" s="357">
        <f t="shared" si="9"/>
        <v>1</v>
      </c>
      <c r="X41" s="312" t="s">
        <v>324</v>
      </c>
      <c r="Y41" s="337" t="s">
        <v>130</v>
      </c>
      <c r="Z41" s="355"/>
      <c r="AA41" s="382"/>
      <c r="AB41" s="357"/>
      <c r="AC41" s="312" t="s">
        <v>324</v>
      </c>
      <c r="AD41" s="358" t="s">
        <v>130</v>
      </c>
      <c r="AE41" s="355" t="str">
        <f>IF($C41=AE$2,0.3,"")</f>
        <v/>
      </c>
      <c r="AF41" s="382"/>
      <c r="AG41" s="357"/>
      <c r="AH41" s="312" t="s">
        <v>324</v>
      </c>
      <c r="AI41" s="358" t="s">
        <v>130</v>
      </c>
      <c r="AJ41" s="355" t="str">
        <f>IF($C41=AJ$2,0.3,"")</f>
        <v/>
      </c>
      <c r="AK41" s="382"/>
      <c r="AL41" s="357"/>
      <c r="AM41" s="312" t="s">
        <v>324</v>
      </c>
      <c r="AN41" s="358" t="s">
        <v>130</v>
      </c>
      <c r="AO41" s="355" t="str">
        <f>IF($C41=AO$2,0.3,"")</f>
        <v/>
      </c>
      <c r="AP41" s="382"/>
      <c r="AQ41" s="357"/>
    </row>
    <row r="42" spans="2:43" ht="60" x14ac:dyDescent="0.2">
      <c r="B42" s="637"/>
      <c r="C42" s="389" t="s">
        <v>133</v>
      </c>
      <c r="D42" s="617"/>
      <c r="E42" s="323" t="s">
        <v>326</v>
      </c>
      <c r="F42" s="324" t="s">
        <v>327</v>
      </c>
      <c r="G42" s="325">
        <v>0.5</v>
      </c>
      <c r="H42" s="323"/>
      <c r="I42" s="323" t="s">
        <v>326</v>
      </c>
      <c r="J42" s="326"/>
      <c r="K42" s="332"/>
      <c r="M42" s="299"/>
      <c r="N42" s="323" t="s">
        <v>326</v>
      </c>
      <c r="O42" s="337"/>
      <c r="P42" s="332"/>
      <c r="R42" s="299"/>
      <c r="S42" s="323" t="s">
        <v>326</v>
      </c>
      <c r="T42" s="337"/>
      <c r="U42" s="332"/>
      <c r="W42" s="299"/>
      <c r="X42" s="323" t="s">
        <v>326</v>
      </c>
      <c r="Y42" s="337"/>
      <c r="Z42" s="332"/>
      <c r="AB42" s="299"/>
      <c r="AC42" s="323" t="s">
        <v>326</v>
      </c>
      <c r="AD42" s="337"/>
      <c r="AE42" s="332"/>
      <c r="AG42" s="299"/>
      <c r="AH42" s="323" t="s">
        <v>326</v>
      </c>
      <c r="AI42" s="337"/>
      <c r="AJ42" s="332"/>
      <c r="AL42" s="299"/>
      <c r="AM42" s="323" t="s">
        <v>326</v>
      </c>
      <c r="AN42" s="337"/>
      <c r="AO42" s="332"/>
      <c r="AQ42" s="299"/>
    </row>
    <row r="43" spans="2:43" ht="48" x14ac:dyDescent="0.2">
      <c r="B43" s="637"/>
      <c r="C43" s="389" t="s">
        <v>133</v>
      </c>
      <c r="D43" s="617"/>
      <c r="E43" s="323" t="s">
        <v>328</v>
      </c>
      <c r="F43" s="324" t="s">
        <v>329</v>
      </c>
      <c r="G43" s="325">
        <v>0</v>
      </c>
      <c r="H43" s="323"/>
      <c r="I43" s="323" t="s">
        <v>328</v>
      </c>
      <c r="J43" s="326"/>
      <c r="K43" s="332"/>
      <c r="M43" s="299"/>
      <c r="N43" s="323" t="s">
        <v>328</v>
      </c>
      <c r="O43" s="337"/>
      <c r="P43" s="332"/>
      <c r="R43" s="299"/>
      <c r="S43" s="323" t="s">
        <v>328</v>
      </c>
      <c r="T43" s="337"/>
      <c r="U43" s="332"/>
      <c r="W43" s="299"/>
      <c r="X43" s="323" t="s">
        <v>328</v>
      </c>
      <c r="Y43" s="337"/>
      <c r="Z43" s="332"/>
      <c r="AB43" s="299"/>
      <c r="AC43" s="323" t="s">
        <v>328</v>
      </c>
      <c r="AD43" s="337"/>
      <c r="AE43" s="332"/>
      <c r="AG43" s="299"/>
      <c r="AH43" s="323" t="s">
        <v>328</v>
      </c>
      <c r="AI43" s="337"/>
      <c r="AJ43" s="332"/>
      <c r="AL43" s="299"/>
      <c r="AM43" s="323" t="s">
        <v>328</v>
      </c>
      <c r="AN43" s="337"/>
      <c r="AO43" s="332"/>
      <c r="AQ43" s="299"/>
    </row>
    <row r="44" spans="2:43" ht="17" thickBot="1" x14ac:dyDescent="0.25">
      <c r="B44" s="637"/>
      <c r="C44" s="389" t="s">
        <v>133</v>
      </c>
      <c r="D44" s="617"/>
      <c r="E44" s="323" t="s">
        <v>330</v>
      </c>
      <c r="F44" s="324"/>
      <c r="G44" s="325"/>
      <c r="H44" s="323"/>
      <c r="I44" s="323" t="s">
        <v>330</v>
      </c>
      <c r="J44" s="326"/>
      <c r="K44" s="332"/>
      <c r="M44" s="299"/>
      <c r="N44" s="323" t="s">
        <v>330</v>
      </c>
      <c r="O44" s="337"/>
      <c r="P44" s="368"/>
      <c r="Q44" s="369"/>
      <c r="R44" s="370"/>
      <c r="S44" s="336" t="s">
        <v>349</v>
      </c>
      <c r="T44" s="338">
        <v>1</v>
      </c>
      <c r="U44" s="368" t="s">
        <v>336</v>
      </c>
      <c r="V44" s="369"/>
      <c r="W44" s="370"/>
      <c r="X44" s="323" t="s">
        <v>330</v>
      </c>
      <c r="Y44" s="337"/>
      <c r="Z44" s="368"/>
      <c r="AA44" s="369"/>
      <c r="AB44" s="370"/>
      <c r="AC44" s="323" t="s">
        <v>330</v>
      </c>
      <c r="AD44" s="337"/>
      <c r="AE44" s="368"/>
      <c r="AF44" s="369"/>
      <c r="AG44" s="370"/>
      <c r="AH44" s="323" t="s">
        <v>330</v>
      </c>
      <c r="AI44" s="337"/>
      <c r="AJ44" s="368"/>
      <c r="AK44" s="369"/>
      <c r="AL44" s="370"/>
      <c r="AM44" s="323" t="s">
        <v>330</v>
      </c>
      <c r="AN44" s="337"/>
      <c r="AO44" s="368"/>
      <c r="AP44" s="369"/>
      <c r="AQ44" s="370"/>
    </row>
    <row r="45" spans="2:43" ht="60" x14ac:dyDescent="0.2">
      <c r="B45" s="637"/>
      <c r="C45" s="389" t="s">
        <v>133</v>
      </c>
      <c r="D45" s="617" t="s">
        <v>350</v>
      </c>
      <c r="E45" s="312" t="s">
        <v>324</v>
      </c>
      <c r="F45" s="313" t="s">
        <v>325</v>
      </c>
      <c r="G45" s="314">
        <v>1</v>
      </c>
      <c r="H45" s="374"/>
      <c r="I45" s="323" t="s">
        <v>324</v>
      </c>
      <c r="J45" s="326" t="s">
        <v>130</v>
      </c>
      <c r="K45" s="332"/>
      <c r="M45" s="299"/>
      <c r="N45" s="312" t="s">
        <v>324</v>
      </c>
      <c r="O45" s="337" t="s">
        <v>130</v>
      </c>
      <c r="P45" s="327"/>
      <c r="Q45" s="328"/>
      <c r="R45" s="329"/>
      <c r="S45" s="353" t="s">
        <v>324</v>
      </c>
      <c r="T45" s="338">
        <v>1</v>
      </c>
      <c r="U45" s="355">
        <v>0.3</v>
      </c>
      <c r="V45" s="356">
        <f>U45*IF(AND(T45=1,T48=0),0.5,(IF(T45=1,$G45,IF(T46=1,$G46,IF(T47=1,$G47,"")))))</f>
        <v>0.3</v>
      </c>
      <c r="W45" s="357">
        <f t="shared" si="9"/>
        <v>1</v>
      </c>
      <c r="X45" s="312" t="s">
        <v>324</v>
      </c>
      <c r="Y45" s="337" t="s">
        <v>130</v>
      </c>
      <c r="Z45" s="355"/>
      <c r="AA45" s="382"/>
      <c r="AB45" s="357"/>
      <c r="AC45" s="312" t="s">
        <v>324</v>
      </c>
      <c r="AD45" s="358" t="s">
        <v>130</v>
      </c>
      <c r="AE45" s="355" t="str">
        <f>IF($C45=AE$2,0.3,"")</f>
        <v/>
      </c>
      <c r="AF45" s="382"/>
      <c r="AG45" s="357"/>
      <c r="AH45" s="312" t="s">
        <v>324</v>
      </c>
      <c r="AI45" s="358" t="s">
        <v>130</v>
      </c>
      <c r="AJ45" s="355" t="str">
        <f>IF($C45=AJ$2,0.3,"")</f>
        <v/>
      </c>
      <c r="AK45" s="382"/>
      <c r="AL45" s="357"/>
      <c r="AM45" s="312" t="s">
        <v>324</v>
      </c>
      <c r="AN45" s="358" t="s">
        <v>130</v>
      </c>
      <c r="AO45" s="355" t="str">
        <f>IF($C45=AO$2,0.3,"")</f>
        <v/>
      </c>
      <c r="AP45" s="382"/>
      <c r="AQ45" s="357"/>
    </row>
    <row r="46" spans="2:43" ht="60" x14ac:dyDescent="0.2">
      <c r="B46" s="637"/>
      <c r="C46" s="389" t="s">
        <v>133</v>
      </c>
      <c r="D46" s="617"/>
      <c r="E46" s="323" t="s">
        <v>326</v>
      </c>
      <c r="F46" s="324" t="s">
        <v>327</v>
      </c>
      <c r="G46" s="325">
        <v>0.5</v>
      </c>
      <c r="H46" s="323"/>
      <c r="I46" s="323" t="s">
        <v>326</v>
      </c>
      <c r="J46" s="326"/>
      <c r="K46" s="332"/>
      <c r="M46" s="299"/>
      <c r="N46" s="323" t="s">
        <v>326</v>
      </c>
      <c r="O46" s="337"/>
      <c r="P46" s="332"/>
      <c r="R46" s="299"/>
      <c r="S46" s="323" t="s">
        <v>326</v>
      </c>
      <c r="T46" s="337"/>
      <c r="U46" s="332"/>
      <c r="W46" s="299"/>
      <c r="X46" s="323" t="s">
        <v>326</v>
      </c>
      <c r="Y46" s="337"/>
      <c r="Z46" s="332"/>
      <c r="AB46" s="299"/>
      <c r="AC46" s="323" t="s">
        <v>326</v>
      </c>
      <c r="AD46" s="337"/>
      <c r="AE46" s="332"/>
      <c r="AG46" s="299"/>
      <c r="AH46" s="323" t="s">
        <v>326</v>
      </c>
      <c r="AI46" s="337"/>
      <c r="AJ46" s="332"/>
      <c r="AL46" s="299"/>
      <c r="AM46" s="323" t="s">
        <v>326</v>
      </c>
      <c r="AN46" s="337"/>
      <c r="AO46" s="332"/>
      <c r="AQ46" s="299"/>
    </row>
    <row r="47" spans="2:43" ht="48" x14ac:dyDescent="0.2">
      <c r="B47" s="637"/>
      <c r="C47" s="389" t="s">
        <v>133</v>
      </c>
      <c r="D47" s="617"/>
      <c r="E47" s="323" t="s">
        <v>328</v>
      </c>
      <c r="F47" s="324" t="s">
        <v>329</v>
      </c>
      <c r="G47" s="325">
        <v>0</v>
      </c>
      <c r="H47" s="323"/>
      <c r="I47" s="323" t="s">
        <v>328</v>
      </c>
      <c r="J47" s="326"/>
      <c r="K47" s="332"/>
      <c r="M47" s="299"/>
      <c r="N47" s="323" t="s">
        <v>328</v>
      </c>
      <c r="O47" s="337"/>
      <c r="P47" s="332"/>
      <c r="R47" s="299"/>
      <c r="S47" s="323" t="s">
        <v>328</v>
      </c>
      <c r="T47" s="337"/>
      <c r="U47" s="332"/>
      <c r="W47" s="299"/>
      <c r="X47" s="323" t="s">
        <v>328</v>
      </c>
      <c r="Y47" s="337"/>
      <c r="Z47" s="332"/>
      <c r="AB47" s="299"/>
      <c r="AC47" s="323" t="s">
        <v>328</v>
      </c>
      <c r="AD47" s="337"/>
      <c r="AE47" s="332"/>
      <c r="AG47" s="299"/>
      <c r="AH47" s="323" t="s">
        <v>328</v>
      </c>
      <c r="AI47" s="337"/>
      <c r="AJ47" s="332"/>
      <c r="AL47" s="299"/>
      <c r="AM47" s="323" t="s">
        <v>328</v>
      </c>
      <c r="AN47" s="337"/>
      <c r="AO47" s="332"/>
      <c r="AQ47" s="299"/>
    </row>
    <row r="48" spans="2:43" ht="17" thickBot="1" x14ac:dyDescent="0.25">
      <c r="B48" s="637"/>
      <c r="C48" s="390" t="s">
        <v>133</v>
      </c>
      <c r="D48" s="617"/>
      <c r="E48" s="323" t="s">
        <v>330</v>
      </c>
      <c r="F48" s="324"/>
      <c r="G48" s="325"/>
      <c r="H48" s="323"/>
      <c r="I48" s="323" t="s">
        <v>330</v>
      </c>
      <c r="J48" s="326"/>
      <c r="K48" s="332"/>
      <c r="M48" s="299"/>
      <c r="N48" s="323" t="s">
        <v>330</v>
      </c>
      <c r="O48" s="337"/>
      <c r="P48" s="368"/>
      <c r="Q48" s="369"/>
      <c r="R48" s="370"/>
      <c r="S48" s="336" t="s">
        <v>351</v>
      </c>
      <c r="T48" s="338">
        <v>1</v>
      </c>
      <c r="U48" s="368" t="s">
        <v>336</v>
      </c>
      <c r="V48" s="369"/>
      <c r="W48" s="370"/>
      <c r="X48" s="323" t="s">
        <v>330</v>
      </c>
      <c r="Y48" s="337"/>
      <c r="Z48" s="368"/>
      <c r="AA48" s="369"/>
      <c r="AB48" s="370"/>
      <c r="AC48" s="323" t="s">
        <v>330</v>
      </c>
      <c r="AD48" s="337"/>
      <c r="AE48" s="368"/>
      <c r="AF48" s="369"/>
      <c r="AG48" s="370"/>
      <c r="AH48" s="323" t="s">
        <v>330</v>
      </c>
      <c r="AI48" s="337"/>
      <c r="AJ48" s="368"/>
      <c r="AK48" s="369"/>
      <c r="AL48" s="370"/>
      <c r="AM48" s="323" t="s">
        <v>330</v>
      </c>
      <c r="AN48" s="337"/>
      <c r="AO48" s="368"/>
      <c r="AP48" s="369"/>
      <c r="AQ48" s="370"/>
    </row>
    <row r="49" spans="2:43" ht="60" x14ac:dyDescent="0.2">
      <c r="B49" s="637"/>
      <c r="C49" s="391" t="s">
        <v>312</v>
      </c>
      <c r="D49" s="617" t="s">
        <v>352</v>
      </c>
      <c r="E49" s="312" t="s">
        <v>324</v>
      </c>
      <c r="F49" s="313" t="s">
        <v>325</v>
      </c>
      <c r="G49" s="314">
        <v>1</v>
      </c>
      <c r="H49" s="374"/>
      <c r="I49" s="323" t="s">
        <v>324</v>
      </c>
      <c r="J49" s="326" t="s">
        <v>130</v>
      </c>
      <c r="K49" s="332"/>
      <c r="M49" s="299"/>
      <c r="N49" s="312" t="s">
        <v>324</v>
      </c>
      <c r="O49" s="337" t="s">
        <v>130</v>
      </c>
      <c r="P49" s="327"/>
      <c r="Q49" s="328"/>
      <c r="R49" s="329"/>
      <c r="S49" s="312" t="s">
        <v>324</v>
      </c>
      <c r="T49" s="337" t="s">
        <v>130</v>
      </c>
      <c r="U49" s="327"/>
      <c r="V49" s="328"/>
      <c r="W49" s="329"/>
      <c r="X49" s="312" t="s">
        <v>324</v>
      </c>
      <c r="Y49" s="337" t="s">
        <v>130</v>
      </c>
      <c r="Z49" s="327"/>
      <c r="AA49" s="328"/>
      <c r="AB49" s="329"/>
      <c r="AC49" s="353" t="s">
        <v>324</v>
      </c>
      <c r="AD49" s="337">
        <v>1</v>
      </c>
      <c r="AE49" s="355">
        <f>IF($C49=AE$2,0.25,"")</f>
        <v>0.25</v>
      </c>
      <c r="AF49" s="356">
        <f>AE49*IF(AND(AD49=1,AD52=0),0.5,(IF(AD49=1,$G49,IF(AD50=1,$G50,IF(AD51=1,$G51,"")))))</f>
        <v>0.25</v>
      </c>
      <c r="AG49" s="357">
        <f>AF49/AE49</f>
        <v>1</v>
      </c>
      <c r="AH49" s="353" t="s">
        <v>324</v>
      </c>
      <c r="AI49" s="337">
        <v>1</v>
      </c>
      <c r="AJ49" s="355">
        <v>0.25</v>
      </c>
      <c r="AK49" s="356">
        <f>AJ49*IF(AND(AI49=1,AI52=0),0.5,(IF(AI49=1,$G49,IF(AI50=1,$G50,IF(AI51=1,$G51,"")))))</f>
        <v>0.25</v>
      </c>
      <c r="AL49" s="357">
        <f>AK49/AJ49</f>
        <v>1</v>
      </c>
      <c r="AM49" s="353" t="s">
        <v>324</v>
      </c>
      <c r="AN49" s="337">
        <v>1</v>
      </c>
      <c r="AO49" s="355">
        <v>0.25</v>
      </c>
      <c r="AP49" s="356">
        <f>AO49*IF(AND(AN49=1,AN52=0),0.5,(IF(AN49=1,$G49,IF(AN50=1,$G50,IF(AN51=1,$G51,"")))))</f>
        <v>0.25</v>
      </c>
      <c r="AQ49" s="357">
        <f>AP49/AO49</f>
        <v>1</v>
      </c>
    </row>
    <row r="50" spans="2:43" ht="60" x14ac:dyDescent="0.2">
      <c r="B50" s="637"/>
      <c r="C50" s="391" t="s">
        <v>312</v>
      </c>
      <c r="D50" s="617"/>
      <c r="E50" s="323" t="s">
        <v>326</v>
      </c>
      <c r="F50" s="324" t="s">
        <v>327</v>
      </c>
      <c r="G50" s="325">
        <v>0.5</v>
      </c>
      <c r="H50" s="323"/>
      <c r="I50" s="323" t="s">
        <v>326</v>
      </c>
      <c r="J50" s="326"/>
      <c r="K50" s="332"/>
      <c r="M50" s="299"/>
      <c r="N50" s="323" t="s">
        <v>326</v>
      </c>
      <c r="O50" s="337"/>
      <c r="P50" s="332"/>
      <c r="R50" s="299"/>
      <c r="S50" s="323" t="s">
        <v>326</v>
      </c>
      <c r="T50" s="337"/>
      <c r="U50" s="332"/>
      <c r="W50" s="299"/>
      <c r="X50" s="323" t="s">
        <v>326</v>
      </c>
      <c r="Y50" s="337"/>
      <c r="Z50" s="332"/>
      <c r="AB50" s="299"/>
      <c r="AC50" s="323" t="s">
        <v>326</v>
      </c>
      <c r="AD50" s="337"/>
      <c r="AE50" s="332"/>
      <c r="AG50" s="299"/>
      <c r="AH50" s="323" t="s">
        <v>326</v>
      </c>
      <c r="AI50" s="337"/>
      <c r="AJ50" s="332"/>
      <c r="AL50" s="299"/>
      <c r="AM50" s="323" t="s">
        <v>326</v>
      </c>
      <c r="AN50" s="337"/>
      <c r="AO50" s="332"/>
      <c r="AQ50" s="299"/>
    </row>
    <row r="51" spans="2:43" ht="48" x14ac:dyDescent="0.2">
      <c r="B51" s="637"/>
      <c r="C51" s="391" t="s">
        <v>312</v>
      </c>
      <c r="D51" s="617"/>
      <c r="E51" s="323" t="s">
        <v>328</v>
      </c>
      <c r="F51" s="324" t="s">
        <v>329</v>
      </c>
      <c r="G51" s="325">
        <v>0</v>
      </c>
      <c r="H51" s="323"/>
      <c r="I51" s="323" t="s">
        <v>328</v>
      </c>
      <c r="J51" s="326"/>
      <c r="K51" s="332"/>
      <c r="M51" s="299"/>
      <c r="N51" s="323" t="s">
        <v>328</v>
      </c>
      <c r="O51" s="337"/>
      <c r="P51" s="332"/>
      <c r="R51" s="299"/>
      <c r="S51" s="323" t="s">
        <v>328</v>
      </c>
      <c r="T51" s="337"/>
      <c r="U51" s="332"/>
      <c r="W51" s="299"/>
      <c r="X51" s="323" t="s">
        <v>328</v>
      </c>
      <c r="Y51" s="337"/>
      <c r="Z51" s="332"/>
      <c r="AB51" s="299"/>
      <c r="AC51" s="323" t="s">
        <v>328</v>
      </c>
      <c r="AD51" s="337"/>
      <c r="AE51" s="332"/>
      <c r="AG51" s="299"/>
      <c r="AH51" s="323" t="s">
        <v>328</v>
      </c>
      <c r="AI51" s="337"/>
      <c r="AJ51" s="332"/>
      <c r="AL51" s="299"/>
      <c r="AM51" s="323" t="s">
        <v>328</v>
      </c>
      <c r="AN51" s="337"/>
      <c r="AO51" s="332"/>
      <c r="AQ51" s="299"/>
    </row>
    <row r="52" spans="2:43" ht="73" thickBot="1" x14ac:dyDescent="0.25">
      <c r="B52" s="637"/>
      <c r="C52" s="391" t="s">
        <v>312</v>
      </c>
      <c r="D52" s="617"/>
      <c r="E52" s="323" t="s">
        <v>330</v>
      </c>
      <c r="F52" s="324"/>
      <c r="G52" s="325"/>
      <c r="H52" s="323"/>
      <c r="I52" s="323" t="s">
        <v>330</v>
      </c>
      <c r="J52" s="326"/>
      <c r="K52" s="332"/>
      <c r="M52" s="299"/>
      <c r="N52" s="323" t="s">
        <v>330</v>
      </c>
      <c r="O52" s="337"/>
      <c r="P52" s="368"/>
      <c r="Q52" s="369"/>
      <c r="R52" s="370"/>
      <c r="S52" s="323" t="s">
        <v>330</v>
      </c>
      <c r="T52" s="337"/>
      <c r="U52" s="368"/>
      <c r="V52" s="369"/>
      <c r="W52" s="370"/>
      <c r="X52" s="323" t="s">
        <v>330</v>
      </c>
      <c r="Y52" s="337"/>
      <c r="Z52" s="368"/>
      <c r="AA52" s="369"/>
      <c r="AB52" s="370"/>
      <c r="AC52" s="336" t="s">
        <v>353</v>
      </c>
      <c r="AD52" s="337">
        <v>1</v>
      </c>
      <c r="AE52" s="368"/>
      <c r="AF52" s="369"/>
      <c r="AG52" s="370"/>
      <c r="AH52" s="336" t="s">
        <v>354</v>
      </c>
      <c r="AI52" s="372">
        <v>1</v>
      </c>
      <c r="AJ52" s="337" t="s">
        <v>355</v>
      </c>
      <c r="AK52" s="369"/>
      <c r="AL52" s="370"/>
      <c r="AM52" s="336" t="s">
        <v>356</v>
      </c>
      <c r="AN52" s="337">
        <v>1</v>
      </c>
      <c r="AO52" s="368"/>
      <c r="AP52" s="369"/>
      <c r="AQ52" s="370"/>
    </row>
    <row r="53" spans="2:43" ht="60" x14ac:dyDescent="0.2">
      <c r="B53" s="637"/>
      <c r="C53" s="391" t="s">
        <v>312</v>
      </c>
      <c r="D53" s="617" t="s">
        <v>357</v>
      </c>
      <c r="E53" s="312" t="s">
        <v>324</v>
      </c>
      <c r="F53" s="313" t="s">
        <v>325</v>
      </c>
      <c r="G53" s="314">
        <v>1</v>
      </c>
      <c r="H53" s="374"/>
      <c r="I53" s="323" t="s">
        <v>324</v>
      </c>
      <c r="J53" s="326" t="s">
        <v>130</v>
      </c>
      <c r="K53" s="332"/>
      <c r="M53" s="299"/>
      <c r="N53" s="312" t="s">
        <v>324</v>
      </c>
      <c r="O53" s="337" t="s">
        <v>130</v>
      </c>
      <c r="P53" s="327"/>
      <c r="Q53" s="328"/>
      <c r="R53" s="329"/>
      <c r="S53" s="312" t="s">
        <v>324</v>
      </c>
      <c r="T53" s="337" t="s">
        <v>130</v>
      </c>
      <c r="U53" s="327"/>
      <c r="V53" s="328"/>
      <c r="W53" s="329"/>
      <c r="X53" s="312" t="s">
        <v>324</v>
      </c>
      <c r="Y53" s="337" t="s">
        <v>130</v>
      </c>
      <c r="Z53" s="327"/>
      <c r="AA53" s="328"/>
      <c r="AB53" s="329"/>
      <c r="AC53" s="353" t="s">
        <v>324</v>
      </c>
      <c r="AD53" s="337">
        <v>1</v>
      </c>
      <c r="AE53" s="355">
        <v>0.25</v>
      </c>
      <c r="AF53" s="356">
        <f>AE53*IF(AND(AD53=1,AD56=0),0.5,(IF(AD53=1,$G53,IF(AD54=1,$G54,IF(AD55=1,$G55,"")))))</f>
        <v>0.25</v>
      </c>
      <c r="AG53" s="357">
        <f>AF53/AE53</f>
        <v>1</v>
      </c>
      <c r="AH53" s="312" t="s">
        <v>324</v>
      </c>
      <c r="AI53" s="337"/>
      <c r="AJ53" s="355">
        <v>0.25</v>
      </c>
      <c r="AK53" s="392">
        <v>0.25</v>
      </c>
      <c r="AL53" s="357">
        <f>AK53/AJ53</f>
        <v>1</v>
      </c>
      <c r="AM53" s="353" t="s">
        <v>324</v>
      </c>
      <c r="AN53" s="337">
        <v>1</v>
      </c>
      <c r="AO53" s="355">
        <v>0.25</v>
      </c>
      <c r="AP53" s="392">
        <v>0.25</v>
      </c>
      <c r="AQ53" s="357">
        <f>AP53/AO53</f>
        <v>1</v>
      </c>
    </row>
    <row r="54" spans="2:43" ht="60" x14ac:dyDescent="0.2">
      <c r="B54" s="637"/>
      <c r="C54" s="391" t="s">
        <v>312</v>
      </c>
      <c r="D54" s="617"/>
      <c r="E54" s="323" t="s">
        <v>326</v>
      </c>
      <c r="F54" s="324" t="s">
        <v>327</v>
      </c>
      <c r="G54" s="325">
        <v>0.5</v>
      </c>
      <c r="H54" s="323"/>
      <c r="I54" s="323" t="s">
        <v>326</v>
      </c>
      <c r="J54" s="326"/>
      <c r="K54" s="332"/>
      <c r="M54" s="299"/>
      <c r="N54" s="323" t="s">
        <v>326</v>
      </c>
      <c r="O54" s="337"/>
      <c r="P54" s="332"/>
      <c r="R54" s="299"/>
      <c r="S54" s="323" t="s">
        <v>326</v>
      </c>
      <c r="T54" s="337"/>
      <c r="U54" s="332"/>
      <c r="W54" s="299"/>
      <c r="X54" s="323" t="s">
        <v>326</v>
      </c>
      <c r="Y54" s="337"/>
      <c r="Z54" s="332"/>
      <c r="AB54" s="299"/>
      <c r="AC54" s="323" t="s">
        <v>326</v>
      </c>
      <c r="AD54" s="337"/>
      <c r="AE54" s="332"/>
      <c r="AG54" s="299"/>
      <c r="AH54" s="336" t="s">
        <v>326</v>
      </c>
      <c r="AI54" s="337">
        <v>1</v>
      </c>
      <c r="AJ54" s="332"/>
      <c r="AL54" s="299"/>
      <c r="AM54" s="323" t="s">
        <v>326</v>
      </c>
      <c r="AN54" s="337"/>
      <c r="AO54" s="332"/>
      <c r="AQ54" s="299"/>
    </row>
    <row r="55" spans="2:43" ht="48" x14ac:dyDescent="0.2">
      <c r="B55" s="637"/>
      <c r="C55" s="391" t="s">
        <v>312</v>
      </c>
      <c r="D55" s="617"/>
      <c r="E55" s="323" t="s">
        <v>328</v>
      </c>
      <c r="F55" s="324" t="s">
        <v>329</v>
      </c>
      <c r="G55" s="325">
        <v>0</v>
      </c>
      <c r="H55" s="323"/>
      <c r="I55" s="323" t="s">
        <v>328</v>
      </c>
      <c r="J55" s="326"/>
      <c r="K55" s="332"/>
      <c r="M55" s="299"/>
      <c r="N55" s="323" t="s">
        <v>328</v>
      </c>
      <c r="O55" s="337"/>
      <c r="P55" s="332"/>
      <c r="R55" s="299"/>
      <c r="S55" s="323" t="s">
        <v>328</v>
      </c>
      <c r="T55" s="337"/>
      <c r="U55" s="332"/>
      <c r="W55" s="299"/>
      <c r="X55" s="323" t="s">
        <v>328</v>
      </c>
      <c r="Y55" s="337"/>
      <c r="Z55" s="332"/>
      <c r="AB55" s="299"/>
      <c r="AC55" s="323" t="s">
        <v>328</v>
      </c>
      <c r="AD55" s="337"/>
      <c r="AE55" s="332"/>
      <c r="AG55" s="299"/>
      <c r="AH55" s="336" t="s">
        <v>328</v>
      </c>
      <c r="AI55" s="337">
        <v>1</v>
      </c>
      <c r="AJ55" s="332"/>
      <c r="AL55" s="299"/>
      <c r="AM55" s="323" t="s">
        <v>328</v>
      </c>
      <c r="AN55" s="337"/>
      <c r="AO55" s="332"/>
      <c r="AQ55" s="299"/>
    </row>
    <row r="56" spans="2:43" ht="73" thickBot="1" x14ac:dyDescent="0.25">
      <c r="B56" s="637"/>
      <c r="C56" s="391" t="s">
        <v>312</v>
      </c>
      <c r="D56" s="617"/>
      <c r="E56" s="323" t="s">
        <v>330</v>
      </c>
      <c r="F56" s="324"/>
      <c r="G56" s="325"/>
      <c r="H56" s="323"/>
      <c r="I56" s="323" t="s">
        <v>330</v>
      </c>
      <c r="J56" s="326"/>
      <c r="K56" s="332"/>
      <c r="M56" s="299"/>
      <c r="N56" s="323" t="s">
        <v>330</v>
      </c>
      <c r="O56" s="337"/>
      <c r="P56" s="368"/>
      <c r="Q56" s="369"/>
      <c r="R56" s="370"/>
      <c r="S56" s="323" t="s">
        <v>330</v>
      </c>
      <c r="T56" s="337"/>
      <c r="U56" s="368"/>
      <c r="V56" s="369"/>
      <c r="W56" s="370"/>
      <c r="X56" s="323" t="s">
        <v>330</v>
      </c>
      <c r="Y56" s="337"/>
      <c r="Z56" s="368"/>
      <c r="AA56" s="369"/>
      <c r="AB56" s="370"/>
      <c r="AC56" s="336" t="s">
        <v>358</v>
      </c>
      <c r="AD56" s="337">
        <v>1</v>
      </c>
      <c r="AE56" s="368"/>
      <c r="AF56" s="369"/>
      <c r="AG56" s="370"/>
      <c r="AH56" s="336" t="s">
        <v>359</v>
      </c>
      <c r="AI56" s="337">
        <v>1</v>
      </c>
      <c r="AJ56" s="368"/>
      <c r="AK56" s="369"/>
      <c r="AL56" s="370"/>
      <c r="AM56" s="336" t="s">
        <v>360</v>
      </c>
      <c r="AN56" s="337">
        <v>1</v>
      </c>
      <c r="AO56" s="368"/>
      <c r="AP56" s="369"/>
      <c r="AQ56" s="370"/>
    </row>
    <row r="57" spans="2:43" ht="60" x14ac:dyDescent="0.2">
      <c r="B57" s="637"/>
      <c r="C57" s="391" t="s">
        <v>312</v>
      </c>
      <c r="D57" s="617" t="s">
        <v>361</v>
      </c>
      <c r="E57" s="312" t="s">
        <v>324</v>
      </c>
      <c r="F57" s="313" t="s">
        <v>325</v>
      </c>
      <c r="G57" s="314">
        <v>1</v>
      </c>
      <c r="H57" s="374"/>
      <c r="I57" s="323" t="s">
        <v>324</v>
      </c>
      <c r="J57" s="326" t="s">
        <v>130</v>
      </c>
      <c r="K57" s="332"/>
      <c r="M57" s="299"/>
      <c r="N57" s="312" t="s">
        <v>324</v>
      </c>
      <c r="O57" s="337" t="s">
        <v>130</v>
      </c>
      <c r="P57" s="327"/>
      <c r="Q57" s="328"/>
      <c r="R57" s="329"/>
      <c r="S57" s="312" t="s">
        <v>324</v>
      </c>
      <c r="T57" s="337" t="s">
        <v>130</v>
      </c>
      <c r="U57" s="327"/>
      <c r="V57" s="328"/>
      <c r="W57" s="329"/>
      <c r="X57" s="312" t="s">
        <v>324</v>
      </c>
      <c r="Y57" s="337" t="s">
        <v>130</v>
      </c>
      <c r="Z57" s="327"/>
      <c r="AA57" s="328"/>
      <c r="AB57" s="329"/>
      <c r="AC57" s="353" t="s">
        <v>324</v>
      </c>
      <c r="AD57" s="337">
        <v>1</v>
      </c>
      <c r="AE57" s="355">
        <v>0.25</v>
      </c>
      <c r="AF57" s="356">
        <f>AE57*IF(AND(AD57=1,AD60=0),0.5,(IF(AD57=1,$G57,IF(AD58=1,$G58,IF(AD59=1,$G59,"")))))</f>
        <v>0.25</v>
      </c>
      <c r="AG57" s="357">
        <f>AF57/AE57</f>
        <v>1</v>
      </c>
      <c r="AH57" s="312" t="s">
        <v>324</v>
      </c>
      <c r="AI57" s="337"/>
      <c r="AJ57" s="355">
        <v>0.25</v>
      </c>
      <c r="AK57" s="393">
        <f>AJ57*IF(AND(AI57=1,AI60=0),0.5,(IF(AI57=1,$G57,IF(AI58=1,$G58,IF(AI59=1,$G59,"")))))</f>
        <v>0.125</v>
      </c>
      <c r="AL57" s="357">
        <f>AK57/AJ57</f>
        <v>0.5</v>
      </c>
      <c r="AM57" s="353" t="s">
        <v>324</v>
      </c>
      <c r="AN57" s="337">
        <v>1</v>
      </c>
      <c r="AO57" s="355">
        <v>0.25</v>
      </c>
      <c r="AP57" s="356">
        <f>AO57*IF(AND(AN57=1,AN60=0),0.5,(IF(AN57=1,$G57,IF(AN58=1,$G58,IF(AN59=1,$G59,"")))))</f>
        <v>0.25</v>
      </c>
      <c r="AQ57" s="357">
        <f>AP57/AO57</f>
        <v>1</v>
      </c>
    </row>
    <row r="58" spans="2:43" ht="60" x14ac:dyDescent="0.2">
      <c r="B58" s="637"/>
      <c r="C58" s="391" t="s">
        <v>312</v>
      </c>
      <c r="D58" s="617"/>
      <c r="E58" s="323" t="s">
        <v>326</v>
      </c>
      <c r="F58" s="324" t="s">
        <v>327</v>
      </c>
      <c r="G58" s="325">
        <v>0.5</v>
      </c>
      <c r="H58" s="323"/>
      <c r="I58" s="323" t="s">
        <v>326</v>
      </c>
      <c r="J58" s="326"/>
      <c r="K58" s="332"/>
      <c r="M58" s="299"/>
      <c r="N58" s="323" t="s">
        <v>326</v>
      </c>
      <c r="O58" s="337"/>
      <c r="P58" s="332"/>
      <c r="R58" s="299"/>
      <c r="S58" s="323" t="s">
        <v>326</v>
      </c>
      <c r="T58" s="337"/>
      <c r="U58" s="332"/>
      <c r="W58" s="299"/>
      <c r="X58" s="323" t="s">
        <v>326</v>
      </c>
      <c r="Y58" s="337"/>
      <c r="Z58" s="332"/>
      <c r="AB58" s="299"/>
      <c r="AC58" s="323" t="s">
        <v>326</v>
      </c>
      <c r="AD58" s="337"/>
      <c r="AE58" s="332"/>
      <c r="AG58" s="299"/>
      <c r="AH58" s="336" t="s">
        <v>326</v>
      </c>
      <c r="AI58" s="337">
        <v>1</v>
      </c>
      <c r="AJ58" s="332"/>
      <c r="AL58" s="299"/>
      <c r="AM58" s="323" t="s">
        <v>326</v>
      </c>
      <c r="AN58" s="337"/>
      <c r="AO58" s="332"/>
      <c r="AQ58" s="299"/>
    </row>
    <row r="59" spans="2:43" ht="49" thickBot="1" x14ac:dyDescent="0.25">
      <c r="B59" s="637"/>
      <c r="C59" s="391" t="s">
        <v>312</v>
      </c>
      <c r="D59" s="617"/>
      <c r="E59" s="323" t="s">
        <v>328</v>
      </c>
      <c r="F59" s="324" t="s">
        <v>329</v>
      </c>
      <c r="G59" s="325">
        <v>0</v>
      </c>
      <c r="H59" s="323"/>
      <c r="I59" s="323" t="s">
        <v>328</v>
      </c>
      <c r="J59" s="326"/>
      <c r="K59" s="332"/>
      <c r="M59" s="299"/>
      <c r="N59" s="323" t="s">
        <v>328</v>
      </c>
      <c r="O59" s="337"/>
      <c r="P59" s="332"/>
      <c r="R59" s="299"/>
      <c r="S59" s="323" t="s">
        <v>328</v>
      </c>
      <c r="T59" s="337"/>
      <c r="U59" s="332"/>
      <c r="W59" s="299"/>
      <c r="X59" s="323" t="s">
        <v>328</v>
      </c>
      <c r="Y59" s="337"/>
      <c r="Z59" s="332"/>
      <c r="AB59" s="299"/>
      <c r="AC59" s="323" t="s">
        <v>328</v>
      </c>
      <c r="AD59" s="337"/>
      <c r="AE59" s="332"/>
      <c r="AG59" s="299"/>
      <c r="AH59" s="323" t="s">
        <v>328</v>
      </c>
      <c r="AI59" s="337"/>
      <c r="AJ59" s="332"/>
      <c r="AL59" s="299"/>
      <c r="AM59" s="323" t="s">
        <v>328</v>
      </c>
      <c r="AN59" s="337"/>
      <c r="AO59" s="332"/>
      <c r="AQ59" s="299"/>
    </row>
    <row r="60" spans="2:43" ht="37" thickBot="1" x14ac:dyDescent="0.25">
      <c r="B60" s="637"/>
      <c r="C60" s="391" t="s">
        <v>312</v>
      </c>
      <c r="D60" s="617"/>
      <c r="E60" s="323" t="s">
        <v>330</v>
      </c>
      <c r="F60" s="324"/>
      <c r="G60" s="325"/>
      <c r="H60" s="323"/>
      <c r="I60" s="323" t="s">
        <v>330</v>
      </c>
      <c r="J60" s="326" t="s">
        <v>130</v>
      </c>
      <c r="K60" s="332"/>
      <c r="M60" s="299"/>
      <c r="N60" s="323" t="s">
        <v>330</v>
      </c>
      <c r="O60" s="337"/>
      <c r="P60" s="368"/>
      <c r="Q60" s="369"/>
      <c r="R60" s="370"/>
      <c r="S60" s="323" t="s">
        <v>330</v>
      </c>
      <c r="T60" s="337"/>
      <c r="U60" s="368"/>
      <c r="V60" s="369"/>
      <c r="W60" s="370"/>
      <c r="X60" s="323" t="s">
        <v>330</v>
      </c>
      <c r="Y60" s="337"/>
      <c r="Z60" s="368"/>
      <c r="AA60" s="369"/>
      <c r="AB60" s="370"/>
      <c r="AC60" s="336" t="s">
        <v>362</v>
      </c>
      <c r="AD60" s="372">
        <v>1</v>
      </c>
      <c r="AE60" s="358" t="s">
        <v>363</v>
      </c>
      <c r="AF60" s="369"/>
      <c r="AG60" s="370"/>
      <c r="AH60" s="336" t="s">
        <v>364</v>
      </c>
      <c r="AI60" s="337">
        <v>1</v>
      </c>
      <c r="AJ60" s="368"/>
      <c r="AK60" s="369"/>
      <c r="AL60" s="370"/>
      <c r="AM60" s="336" t="s">
        <v>365</v>
      </c>
      <c r="AN60" s="372">
        <v>1</v>
      </c>
      <c r="AO60" s="337" t="s">
        <v>355</v>
      </c>
      <c r="AP60" s="369"/>
      <c r="AQ60" s="370"/>
    </row>
    <row r="61" spans="2:43" ht="60" x14ac:dyDescent="0.2">
      <c r="B61" s="637"/>
      <c r="C61" s="391" t="s">
        <v>312</v>
      </c>
      <c r="D61" s="617" t="s">
        <v>366</v>
      </c>
      <c r="E61" s="312" t="s">
        <v>324</v>
      </c>
      <c r="F61" s="313" t="s">
        <v>325</v>
      </c>
      <c r="G61" s="314">
        <v>1</v>
      </c>
      <c r="H61" s="374"/>
      <c r="I61" s="323" t="s">
        <v>324</v>
      </c>
      <c r="J61" s="326"/>
      <c r="K61" s="332"/>
      <c r="M61" s="299"/>
      <c r="N61" s="312" t="s">
        <v>324</v>
      </c>
      <c r="O61" s="337" t="s">
        <v>130</v>
      </c>
      <c r="P61" s="332"/>
      <c r="R61" s="299"/>
      <c r="S61" s="312" t="s">
        <v>324</v>
      </c>
      <c r="T61" s="337" t="s">
        <v>130</v>
      </c>
      <c r="U61" s="332"/>
      <c r="W61" s="299"/>
      <c r="X61" s="312" t="s">
        <v>324</v>
      </c>
      <c r="Y61" s="337" t="s">
        <v>130</v>
      </c>
      <c r="Z61" s="332"/>
      <c r="AB61" s="299"/>
      <c r="AC61" s="312" t="s">
        <v>324</v>
      </c>
      <c r="AD61" s="337"/>
      <c r="AE61" s="355">
        <v>0.25</v>
      </c>
      <c r="AF61" s="356">
        <f>AE61*IF(AND(AD61=1,AD64=0),0.5,(IF(AD61=1,$G61,IF(AD62=1,$G62,IF(AD63=1,$G63,"")))))</f>
        <v>0.125</v>
      </c>
      <c r="AG61" s="357">
        <f>AF61/AE61</f>
        <v>0.5</v>
      </c>
      <c r="AH61" s="353" t="s">
        <v>324</v>
      </c>
      <c r="AI61" s="337">
        <v>1</v>
      </c>
      <c r="AJ61" s="355">
        <v>0.25</v>
      </c>
      <c r="AK61" s="356">
        <f>AJ61*IF(AND(AI61=1,AI64=0),0.5,(IF(AI61=1,$G61,IF(AI62=1,$G62,IF(AI63=1,$G63,"")))))</f>
        <v>0.25</v>
      </c>
      <c r="AL61" s="357">
        <f>AK61/AJ61</f>
        <v>1</v>
      </c>
      <c r="AM61" s="312" t="s">
        <v>324</v>
      </c>
      <c r="AN61" s="337"/>
      <c r="AO61" s="355">
        <v>0.25</v>
      </c>
      <c r="AP61" s="356">
        <f>AO61*IF(AND(AN61=1,AN64=0),0.5,(IF(AN61=1,$G61,IF(AN62=1,$G62,IF(AN63=1,$G63,"")))))</f>
        <v>0.125</v>
      </c>
      <c r="AQ61" s="357">
        <f>AP61/AO61</f>
        <v>0.5</v>
      </c>
    </row>
    <row r="62" spans="2:43" ht="60" x14ac:dyDescent="0.2">
      <c r="B62" s="637"/>
      <c r="C62" s="391" t="s">
        <v>312</v>
      </c>
      <c r="D62" s="617"/>
      <c r="E62" s="323" t="s">
        <v>326</v>
      </c>
      <c r="F62" s="324" t="s">
        <v>327</v>
      </c>
      <c r="G62" s="325">
        <v>0.5</v>
      </c>
      <c r="H62" s="323"/>
      <c r="I62" s="323" t="s">
        <v>326</v>
      </c>
      <c r="J62" s="326"/>
      <c r="K62" s="332"/>
      <c r="M62" s="299"/>
      <c r="N62" s="323" t="s">
        <v>326</v>
      </c>
      <c r="O62" s="337"/>
      <c r="P62" s="332"/>
      <c r="R62" s="299"/>
      <c r="S62" s="323" t="s">
        <v>326</v>
      </c>
      <c r="T62" s="337"/>
      <c r="U62" s="332"/>
      <c r="W62" s="299"/>
      <c r="X62" s="323" t="s">
        <v>326</v>
      </c>
      <c r="Y62" s="337"/>
      <c r="Z62" s="332"/>
      <c r="AB62" s="299"/>
      <c r="AC62" s="336" t="s">
        <v>326</v>
      </c>
      <c r="AD62" s="337">
        <v>1</v>
      </c>
      <c r="AE62" s="332"/>
      <c r="AG62" s="299"/>
      <c r="AH62" s="323" t="s">
        <v>326</v>
      </c>
      <c r="AI62" s="337"/>
      <c r="AJ62" s="332"/>
      <c r="AL62" s="299"/>
      <c r="AM62" s="336" t="s">
        <v>326</v>
      </c>
      <c r="AN62" s="337">
        <v>1</v>
      </c>
      <c r="AO62" s="332"/>
      <c r="AQ62" s="299"/>
    </row>
    <row r="63" spans="2:43" ht="48" x14ac:dyDescent="0.2">
      <c r="B63" s="637"/>
      <c r="C63" s="391" t="s">
        <v>312</v>
      </c>
      <c r="D63" s="617"/>
      <c r="E63" s="323" t="s">
        <v>328</v>
      </c>
      <c r="F63" s="324" t="s">
        <v>329</v>
      </c>
      <c r="G63" s="325">
        <v>0</v>
      </c>
      <c r="H63" s="323"/>
      <c r="I63" s="323" t="s">
        <v>328</v>
      </c>
      <c r="J63" s="326"/>
      <c r="K63" s="332"/>
      <c r="M63" s="299"/>
      <c r="N63" s="323" t="s">
        <v>328</v>
      </c>
      <c r="O63" s="337"/>
      <c r="P63" s="332"/>
      <c r="R63" s="299"/>
      <c r="S63" s="323" t="s">
        <v>328</v>
      </c>
      <c r="T63" s="337"/>
      <c r="U63" s="332"/>
      <c r="W63" s="299"/>
      <c r="X63" s="323" t="s">
        <v>328</v>
      </c>
      <c r="Y63" s="337"/>
      <c r="Z63" s="332"/>
      <c r="AB63" s="299"/>
      <c r="AC63" s="323" t="s">
        <v>328</v>
      </c>
      <c r="AD63" s="337"/>
      <c r="AE63" s="332"/>
      <c r="AG63" s="299"/>
      <c r="AH63" s="323" t="s">
        <v>328</v>
      </c>
      <c r="AI63" s="337"/>
      <c r="AJ63" s="332"/>
      <c r="AL63" s="299"/>
      <c r="AM63" s="323" t="s">
        <v>328</v>
      </c>
      <c r="AN63" s="337"/>
      <c r="AO63" s="332"/>
      <c r="AQ63" s="299"/>
    </row>
    <row r="64" spans="2:43" ht="49" thickBot="1" x14ac:dyDescent="0.25">
      <c r="B64" s="637"/>
      <c r="C64" s="391" t="s">
        <v>312</v>
      </c>
      <c r="D64" s="618"/>
      <c r="E64" s="273" t="s">
        <v>330</v>
      </c>
      <c r="F64" s="340"/>
      <c r="G64" s="341"/>
      <c r="H64" s="342"/>
      <c r="I64" s="342" t="s">
        <v>330</v>
      </c>
      <c r="J64" s="349"/>
      <c r="K64" s="332"/>
      <c r="M64" s="299"/>
      <c r="N64" s="323" t="s">
        <v>330</v>
      </c>
      <c r="O64" s="337"/>
      <c r="P64" s="332"/>
      <c r="R64" s="299"/>
      <c r="S64" s="323" t="s">
        <v>330</v>
      </c>
      <c r="T64" s="337"/>
      <c r="U64" s="332"/>
      <c r="W64" s="299"/>
      <c r="X64" s="323" t="s">
        <v>330</v>
      </c>
      <c r="Y64" s="337"/>
      <c r="Z64" s="332"/>
      <c r="AB64" s="299"/>
      <c r="AC64" s="336" t="s">
        <v>367</v>
      </c>
      <c r="AD64" s="337">
        <v>1</v>
      </c>
      <c r="AE64" s="332"/>
      <c r="AG64" s="299"/>
      <c r="AH64" s="336" t="s">
        <v>368</v>
      </c>
      <c r="AI64" s="337">
        <v>1</v>
      </c>
      <c r="AJ64" s="332"/>
      <c r="AL64" s="299"/>
      <c r="AM64" s="336" t="s">
        <v>369</v>
      </c>
      <c r="AN64" s="372">
        <v>1</v>
      </c>
      <c r="AO64" s="337" t="s">
        <v>355</v>
      </c>
      <c r="AQ64" s="299"/>
    </row>
    <row r="65" spans="1:43" ht="48" x14ac:dyDescent="0.2">
      <c r="A65">
        <v>2</v>
      </c>
      <c r="B65" s="637"/>
      <c r="C65" s="637"/>
      <c r="D65" s="645" t="s">
        <v>183</v>
      </c>
      <c r="E65" s="394" t="s">
        <v>184</v>
      </c>
      <c r="F65" s="395"/>
      <c r="G65" s="396"/>
      <c r="H65" s="311">
        <v>0.5</v>
      </c>
      <c r="I65" s="311" t="s">
        <v>184</v>
      </c>
      <c r="J65" s="354"/>
      <c r="K65" s="145">
        <v>0.5</v>
      </c>
      <c r="L65" s="146">
        <f>IF(J65=1,0.5,IF(AND(J68=1,J67=""),0.5,IF(OR(J67=1,J66=1),0.25,0)))</f>
        <v>0.25</v>
      </c>
      <c r="M65" s="147">
        <f>IFERROR(IF(K65=0,"",L65/K65),"")</f>
        <v>0.5</v>
      </c>
      <c r="N65" s="322" t="s">
        <v>184</v>
      </c>
      <c r="O65" s="333"/>
      <c r="P65" s="145">
        <v>0.5</v>
      </c>
      <c r="Q65" s="146">
        <f>IF(O65=1,0.5,IF(AND(O68=1,O67=""),0.5,IF(OR(O67=1,O66=1),0.25,0)))</f>
        <v>0.25</v>
      </c>
      <c r="R65" s="147">
        <f>IFERROR(IF(P65=0,"",Q65/P65),"")</f>
        <v>0.5</v>
      </c>
      <c r="S65" s="322" t="s">
        <v>184</v>
      </c>
      <c r="T65" s="334"/>
      <c r="U65" s="145">
        <v>0.5</v>
      </c>
      <c r="V65" s="146">
        <f>IF(T65=1,0.5,IF(AND(T68=1,T67=""),0.5,IF(OR(T67=1,T66=1),0.25,0)))</f>
        <v>0.25</v>
      </c>
      <c r="W65" s="147">
        <f>IFERROR(IF(U65=0,"",V65/U65),"")</f>
        <v>0.5</v>
      </c>
      <c r="X65" s="322" t="s">
        <v>184</v>
      </c>
      <c r="Y65" s="333"/>
      <c r="Z65" s="145">
        <v>0.5</v>
      </c>
      <c r="AA65" s="146">
        <f>IF(Y65=1,0.5,IF(AND(Y68=1,Y67=""),0.5,IF(OR(Y67=1,Y66=1),0.25,0)))</f>
        <v>0.5</v>
      </c>
      <c r="AB65" s="147">
        <f>IFERROR(IF(Z65=0,"",AA65/Z65),"")</f>
        <v>1</v>
      </c>
      <c r="AC65" s="397" t="s">
        <v>184</v>
      </c>
      <c r="AD65" s="337">
        <v>1</v>
      </c>
      <c r="AE65" s="145">
        <v>0.5</v>
      </c>
      <c r="AF65" s="146">
        <f>IF(AD65=1,0.5,IF(AND(AD68=1,AD67=""),0.5,IF(OR(AD67=1,AD66=1),0.25,0)))</f>
        <v>0.5</v>
      </c>
      <c r="AG65" s="147">
        <f>IFERROR(IF(AE65=0,"",AF65/AE65),"")</f>
        <v>1</v>
      </c>
      <c r="AH65" s="322" t="s">
        <v>184</v>
      </c>
      <c r="AI65" s="333"/>
      <c r="AJ65" s="145">
        <v>0.5</v>
      </c>
      <c r="AK65" s="146">
        <f>IF(AI65=1,0.5,IF(AND(AI68=1,AI67=""),0.5,IF(OR(AI67=1,AI66=1),0.25,0)))</f>
        <v>0.25</v>
      </c>
      <c r="AL65" s="147">
        <f>IFERROR(IF(AJ65=0,"",AK65/AJ65),"")</f>
        <v>0.5</v>
      </c>
      <c r="AM65" s="397" t="s">
        <v>184</v>
      </c>
      <c r="AN65" s="337">
        <v>1</v>
      </c>
      <c r="AO65" s="145">
        <v>0.5</v>
      </c>
      <c r="AP65" s="146">
        <f>IF(AN65=1,0.5,IF(AND(AN68=1,AN67=""),0.5,IF(OR(AN67=1,AN66=1),0.25,0)))</f>
        <v>0.5</v>
      </c>
      <c r="AQ65" s="147">
        <f>IFERROR(IF(AO65=0,"",AP65/AO65),"")</f>
        <v>1</v>
      </c>
    </row>
    <row r="66" spans="1:43" ht="48" x14ac:dyDescent="0.2">
      <c r="B66" s="637"/>
      <c r="C66" s="637"/>
      <c r="D66" s="646"/>
      <c r="E66" s="398" t="s">
        <v>185</v>
      </c>
      <c r="F66" s="399"/>
      <c r="G66" s="400"/>
      <c r="H66" s="322"/>
      <c r="I66" s="397" t="s">
        <v>185</v>
      </c>
      <c r="J66" s="326">
        <v>1</v>
      </c>
      <c r="K66" s="332"/>
      <c r="M66" s="299"/>
      <c r="N66" s="397" t="s">
        <v>185</v>
      </c>
      <c r="O66" s="337">
        <v>1</v>
      </c>
      <c r="P66" s="332"/>
      <c r="R66" s="299"/>
      <c r="S66" s="397" t="s">
        <v>185</v>
      </c>
      <c r="T66" s="338">
        <v>1</v>
      </c>
      <c r="U66" s="332"/>
      <c r="W66" s="299"/>
      <c r="X66" s="397" t="s">
        <v>185</v>
      </c>
      <c r="Y66" s="337">
        <v>1</v>
      </c>
      <c r="Z66" s="332"/>
      <c r="AB66" s="299"/>
      <c r="AC66" s="322" t="s">
        <v>185</v>
      </c>
      <c r="AD66" s="337"/>
      <c r="AE66" s="332"/>
      <c r="AG66" s="299"/>
      <c r="AH66" s="397" t="s">
        <v>185</v>
      </c>
      <c r="AI66" s="337">
        <v>1</v>
      </c>
      <c r="AJ66" s="332"/>
      <c r="AL66" s="299"/>
      <c r="AM66" s="322" t="s">
        <v>185</v>
      </c>
      <c r="AN66" s="337"/>
      <c r="AO66" s="332"/>
      <c r="AQ66" s="299"/>
    </row>
    <row r="67" spans="1:43" ht="48" x14ac:dyDescent="0.2">
      <c r="B67" s="637"/>
      <c r="C67" s="637"/>
      <c r="D67" s="646"/>
      <c r="E67" s="398" t="s">
        <v>186</v>
      </c>
      <c r="F67" s="399"/>
      <c r="G67" s="400"/>
      <c r="H67" s="322"/>
      <c r="I67" s="397" t="s">
        <v>186</v>
      </c>
      <c r="J67" s="326">
        <v>1</v>
      </c>
      <c r="K67" s="332"/>
      <c r="M67" s="299"/>
      <c r="N67" s="397" t="s">
        <v>186</v>
      </c>
      <c r="O67" s="337">
        <v>1</v>
      </c>
      <c r="P67" s="332"/>
      <c r="R67" s="299"/>
      <c r="S67" s="397" t="s">
        <v>186</v>
      </c>
      <c r="T67" s="338">
        <v>1</v>
      </c>
      <c r="U67" s="332"/>
      <c r="W67" s="299"/>
      <c r="X67" s="322" t="s">
        <v>186</v>
      </c>
      <c r="Y67" s="337"/>
      <c r="Z67" s="332"/>
      <c r="AB67" s="299"/>
      <c r="AC67" s="322" t="s">
        <v>186</v>
      </c>
      <c r="AD67" s="337"/>
      <c r="AE67" s="332"/>
      <c r="AG67" s="299"/>
      <c r="AH67" s="397" t="s">
        <v>186</v>
      </c>
      <c r="AI67" s="337">
        <v>1</v>
      </c>
      <c r="AJ67" s="332"/>
      <c r="AL67" s="299"/>
      <c r="AM67" s="322" t="s">
        <v>186</v>
      </c>
      <c r="AN67" s="337"/>
      <c r="AO67" s="332"/>
      <c r="AQ67" s="299"/>
    </row>
    <row r="68" spans="1:43" ht="48" x14ac:dyDescent="0.2">
      <c r="B68" s="637"/>
      <c r="C68" s="637"/>
      <c r="D68" s="646"/>
      <c r="E68" s="398" t="s">
        <v>370</v>
      </c>
      <c r="F68" s="399"/>
      <c r="G68" s="400"/>
      <c r="H68" s="322"/>
      <c r="I68" s="322" t="s">
        <v>370</v>
      </c>
      <c r="J68" s="326"/>
      <c r="K68" s="332"/>
      <c r="M68" s="299"/>
      <c r="N68" s="397" t="s">
        <v>370</v>
      </c>
      <c r="O68" s="337">
        <v>1</v>
      </c>
      <c r="P68" s="332"/>
      <c r="R68" s="299"/>
      <c r="S68" s="397" t="s">
        <v>370</v>
      </c>
      <c r="T68" s="338">
        <v>1</v>
      </c>
      <c r="U68" s="332"/>
      <c r="W68" s="299"/>
      <c r="X68" s="397" t="s">
        <v>370</v>
      </c>
      <c r="Y68" s="337">
        <v>1</v>
      </c>
      <c r="Z68" s="332"/>
      <c r="AB68" s="299"/>
      <c r="AC68" s="322" t="s">
        <v>370</v>
      </c>
      <c r="AD68" s="337"/>
      <c r="AE68" s="332"/>
      <c r="AG68" s="299"/>
      <c r="AH68" s="322" t="s">
        <v>370</v>
      </c>
      <c r="AI68" s="337"/>
      <c r="AJ68" s="332"/>
      <c r="AL68" s="299"/>
      <c r="AM68" s="397" t="s">
        <v>370</v>
      </c>
      <c r="AN68" s="337">
        <v>1</v>
      </c>
      <c r="AO68" s="332"/>
      <c r="AQ68" s="299"/>
    </row>
    <row r="69" spans="1:43" ht="24" x14ac:dyDescent="0.2">
      <c r="B69" s="637"/>
      <c r="C69" s="637"/>
      <c r="D69" s="646"/>
      <c r="E69" s="398" t="s">
        <v>188</v>
      </c>
      <c r="F69" s="399"/>
      <c r="G69" s="400"/>
      <c r="H69" s="322"/>
      <c r="I69" s="322" t="s">
        <v>188</v>
      </c>
      <c r="J69" s="326"/>
      <c r="K69" s="332"/>
      <c r="M69" s="299"/>
      <c r="N69" s="322" t="s">
        <v>188</v>
      </c>
      <c r="O69" s="337"/>
      <c r="P69" s="332"/>
      <c r="R69" s="299"/>
      <c r="S69" s="322" t="s">
        <v>188</v>
      </c>
      <c r="T69" s="338"/>
      <c r="U69" s="332"/>
      <c r="W69" s="299"/>
      <c r="X69" s="322" t="s">
        <v>188</v>
      </c>
      <c r="Y69" s="337"/>
      <c r="Z69" s="332"/>
      <c r="AB69" s="299"/>
      <c r="AC69" s="322" t="s">
        <v>188</v>
      </c>
      <c r="AD69" s="337"/>
      <c r="AE69" s="332"/>
      <c r="AG69" s="299"/>
      <c r="AH69" s="322" t="s">
        <v>188</v>
      </c>
      <c r="AI69" s="337"/>
      <c r="AJ69" s="332"/>
      <c r="AL69" s="299"/>
      <c r="AM69" s="322" t="s">
        <v>188</v>
      </c>
      <c r="AN69" s="337"/>
      <c r="AO69" s="332"/>
      <c r="AQ69" s="299"/>
    </row>
    <row r="70" spans="1:43" ht="25" thickBot="1" x14ac:dyDescent="0.25">
      <c r="B70" s="638"/>
      <c r="C70" s="638"/>
      <c r="D70" s="647"/>
      <c r="E70" s="401" t="s">
        <v>189</v>
      </c>
      <c r="F70" s="402"/>
      <c r="G70" s="403"/>
      <c r="H70" s="404"/>
      <c r="I70" s="404" t="s">
        <v>189</v>
      </c>
      <c r="J70" s="405"/>
      <c r="K70" s="368"/>
      <c r="L70" s="369"/>
      <c r="M70" s="370"/>
      <c r="N70" s="404" t="s">
        <v>189</v>
      </c>
      <c r="O70" s="343"/>
      <c r="P70" s="368"/>
      <c r="Q70" s="369"/>
      <c r="R70" s="370"/>
      <c r="S70" s="404" t="s">
        <v>189</v>
      </c>
      <c r="T70" s="344"/>
      <c r="U70" s="368"/>
      <c r="V70" s="369"/>
      <c r="W70" s="370"/>
      <c r="X70" s="404" t="s">
        <v>189</v>
      </c>
      <c r="Y70" s="337" t="s">
        <v>371</v>
      </c>
      <c r="Z70" s="368"/>
      <c r="AA70" s="369"/>
      <c r="AB70" s="370"/>
      <c r="AC70" s="404" t="s">
        <v>189</v>
      </c>
      <c r="AD70" s="343"/>
      <c r="AE70" s="368"/>
      <c r="AF70" s="369"/>
      <c r="AG70" s="370"/>
      <c r="AH70" s="404" t="s">
        <v>189</v>
      </c>
      <c r="AI70" s="343"/>
      <c r="AJ70" s="368"/>
      <c r="AK70" s="369"/>
      <c r="AL70" s="370"/>
      <c r="AM70" s="404" t="s">
        <v>189</v>
      </c>
      <c r="AN70" s="343"/>
      <c r="AO70" s="368"/>
      <c r="AP70" s="369"/>
      <c r="AQ70" s="370"/>
    </row>
    <row r="71" spans="1:43" ht="16" customHeight="1" thickBot="1" x14ac:dyDescent="0.25">
      <c r="A71">
        <v>3</v>
      </c>
      <c r="B71" s="616" t="s">
        <v>190</v>
      </c>
      <c r="C71" s="359"/>
      <c r="D71" s="406" t="s">
        <v>307</v>
      </c>
      <c r="E71" s="407" t="s">
        <v>372</v>
      </c>
      <c r="F71" s="313"/>
      <c r="G71" s="396"/>
      <c r="H71" s="408">
        <v>1</v>
      </c>
      <c r="I71" s="311" t="s">
        <v>192</v>
      </c>
      <c r="J71" s="354" t="s">
        <v>373</v>
      </c>
      <c r="K71" s="409">
        <f t="shared" ref="K71:K73" si="11">$H71</f>
        <v>1</v>
      </c>
      <c r="L71" s="410">
        <f t="shared" ref="L71:L73" si="12">IF(J71="Отсутствует",0,IF(AND(J71="В Навигаторе",L223=1),1,IF(AND(J71="В Навигаторе",L223&lt;&gt;1),0,IF(J71="Не в Навигаторе",0.5,0))))</f>
        <v>0.5</v>
      </c>
      <c r="M71" s="411">
        <f t="shared" ref="M71:M73" si="13">IFERROR(IF(K71=0,"",L71/K71),"")</f>
        <v>0.5</v>
      </c>
      <c r="N71" s="311" t="s">
        <v>192</v>
      </c>
      <c r="O71" s="412" t="s">
        <v>193</v>
      </c>
      <c r="P71" s="409">
        <f t="shared" ref="P71:P73" si="14">$H71</f>
        <v>1</v>
      </c>
      <c r="Q71" s="410">
        <f t="shared" ref="Q71:Q73" si="15">IF(O71="Отсутствует",0,IF(AND(O71="В Навигаторе",Q223=1),1,IF(AND(O71="В Навигаторе",Q223&lt;&gt;1),0,IF(O71="Не в Навигаторе",0.5,0))))</f>
        <v>1</v>
      </c>
      <c r="R71" s="411">
        <f t="shared" ref="R71:R73" si="16">IFERROR(IF(P71=0,"",Q71/P71),"")</f>
        <v>1</v>
      </c>
      <c r="S71" s="311" t="s">
        <v>192</v>
      </c>
      <c r="T71" s="412" t="s">
        <v>193</v>
      </c>
      <c r="U71" s="409">
        <f t="shared" ref="U71:U73" si="17">$H71</f>
        <v>1</v>
      </c>
      <c r="V71" s="410">
        <f t="shared" ref="V71:V73" si="18">IF(T71="Отсутствует",0,IF(AND(T71="В Навигаторе",V223=1),1,IF(AND(T71="В Навигаторе",V223&lt;&gt;1),0,IF(T71="Не в Навигаторе",0.5,0))))</f>
        <v>1</v>
      </c>
      <c r="W71" s="411">
        <f t="shared" ref="W71:W73" si="19">IFERROR(IF(U71=0,"",V71/U71),"")</f>
        <v>1</v>
      </c>
      <c r="X71" s="311" t="s">
        <v>192</v>
      </c>
      <c r="Y71" s="412" t="s">
        <v>193</v>
      </c>
      <c r="Z71" s="409">
        <f t="shared" ref="Z71:Z73" si="20">$H71</f>
        <v>1</v>
      </c>
      <c r="AA71" s="410">
        <f t="shared" ref="AA71:AA73" si="21">IF(Y71="Отсутствует",0,IF(AND(Y71="В Навигаторе",AA223=1),1,IF(AND(Y71="В Навигаторе",AA223&lt;&gt;1),0,IF(Y71="Не в Навигаторе",0.5,0))))</f>
        <v>1</v>
      </c>
      <c r="AB71" s="411">
        <f t="shared" ref="AB71:AB73" si="22">IFERROR(IF(Z71=0,"",AA71/Z71),"")</f>
        <v>1</v>
      </c>
      <c r="AC71" s="311" t="s">
        <v>192</v>
      </c>
      <c r="AD71" s="412" t="s">
        <v>193</v>
      </c>
      <c r="AE71" s="409">
        <f t="shared" ref="AE71:AE73" si="23">$H71</f>
        <v>1</v>
      </c>
      <c r="AF71" s="410">
        <f t="shared" ref="AF71:AF73" si="24">IF(AD71="Отсутствует",0,IF(AND(AD71="В Навигаторе",AF223=1),1,IF(AND(AD71="В Навигаторе",AF223&lt;&gt;1),0,IF(AD71="Не в Навигаторе",0.5,0))))</f>
        <v>1</v>
      </c>
      <c r="AG71" s="411">
        <f t="shared" ref="AG71:AG73" si="25">IFERROR(IF(AE71=0,"",AF71/AE71),"")</f>
        <v>1</v>
      </c>
      <c r="AH71" s="311" t="s">
        <v>192</v>
      </c>
      <c r="AI71" s="412" t="s">
        <v>193</v>
      </c>
      <c r="AJ71" s="409">
        <f t="shared" ref="AJ71:AJ73" si="26">$H71</f>
        <v>1</v>
      </c>
      <c r="AK71" s="410">
        <f t="shared" ref="AK71:AK73" si="27">IF(AI71="Отсутствует",0,IF(AND(AI71="В Навигаторе",AK223=1),1,IF(AND(AI71="В Навигаторе",AK223&lt;&gt;1),0,IF(AI71="Не в Навигаторе",0.5,0))))</f>
        <v>1</v>
      </c>
      <c r="AL71" s="411">
        <f t="shared" ref="AL71:AL73" si="28">IFERROR(IF(AJ71=0,"",AK71/AJ71),"")</f>
        <v>1</v>
      </c>
      <c r="AM71" s="311" t="s">
        <v>192</v>
      </c>
      <c r="AN71" s="412" t="s">
        <v>193</v>
      </c>
      <c r="AO71" s="409">
        <f t="shared" ref="AO71:AO73" si="29">$H71</f>
        <v>1</v>
      </c>
      <c r="AP71" s="410">
        <f t="shared" ref="AP71:AP73" si="30">IF(AN71="Отсутствует",0,IF(AND(AN71="В Навигаторе",AP223=1),1,IF(AND(AN71="В Навигаторе",AP223&lt;&gt;1),0,IF(AN71="Не в Навигаторе",0.5,0))))</f>
        <v>1</v>
      </c>
      <c r="AQ71" s="411">
        <f t="shared" ref="AQ71:AQ73" si="31">IFERROR(IF(AO71=0,"",AP71/AO71),"")</f>
        <v>1</v>
      </c>
    </row>
    <row r="72" spans="1:43" ht="53" thickBot="1" x14ac:dyDescent="0.25">
      <c r="A72">
        <v>4</v>
      </c>
      <c r="B72" s="617"/>
      <c r="C72" s="359"/>
      <c r="D72" s="413" t="s">
        <v>309</v>
      </c>
      <c r="E72" s="414" t="s">
        <v>374</v>
      </c>
      <c r="F72" s="324"/>
      <c r="G72" s="400"/>
      <c r="H72" s="415">
        <v>1</v>
      </c>
      <c r="I72" s="322" t="s">
        <v>375</v>
      </c>
      <c r="J72" s="326" t="s">
        <v>193</v>
      </c>
      <c r="K72" s="416">
        <f t="shared" si="11"/>
        <v>1</v>
      </c>
      <c r="L72" s="417">
        <f t="shared" si="12"/>
        <v>1</v>
      </c>
      <c r="M72" s="418">
        <f t="shared" si="13"/>
        <v>1</v>
      </c>
      <c r="N72" s="322" t="s">
        <v>375</v>
      </c>
      <c r="O72" s="330" t="s">
        <v>373</v>
      </c>
      <c r="P72" s="416">
        <f t="shared" si="14"/>
        <v>1</v>
      </c>
      <c r="Q72" s="417">
        <f t="shared" si="15"/>
        <v>0.5</v>
      </c>
      <c r="R72" s="418">
        <f t="shared" si="16"/>
        <v>0.5</v>
      </c>
      <c r="S72" s="322" t="s">
        <v>375</v>
      </c>
      <c r="T72" s="330" t="s">
        <v>373</v>
      </c>
      <c r="U72" s="416">
        <f t="shared" si="17"/>
        <v>1</v>
      </c>
      <c r="V72" s="417">
        <f t="shared" si="18"/>
        <v>0.5</v>
      </c>
      <c r="W72" s="418">
        <f t="shared" si="19"/>
        <v>0.5</v>
      </c>
      <c r="X72" s="322" t="s">
        <v>375</v>
      </c>
      <c r="Y72" s="330" t="s">
        <v>373</v>
      </c>
      <c r="Z72" s="416">
        <f t="shared" si="20"/>
        <v>1</v>
      </c>
      <c r="AA72" s="417">
        <f t="shared" si="21"/>
        <v>0.5</v>
      </c>
      <c r="AB72" s="418">
        <f t="shared" si="22"/>
        <v>0.5</v>
      </c>
      <c r="AC72" s="322" t="s">
        <v>375</v>
      </c>
      <c r="AD72" s="330" t="s">
        <v>373</v>
      </c>
      <c r="AE72" s="416">
        <f t="shared" si="23"/>
        <v>1</v>
      </c>
      <c r="AF72" s="417">
        <f t="shared" si="24"/>
        <v>0.5</v>
      </c>
      <c r="AG72" s="418">
        <f t="shared" si="25"/>
        <v>0.5</v>
      </c>
      <c r="AH72" s="322" t="s">
        <v>375</v>
      </c>
      <c r="AI72" s="330" t="s">
        <v>373</v>
      </c>
      <c r="AJ72" s="416">
        <f t="shared" si="26"/>
        <v>1</v>
      </c>
      <c r="AK72" s="417">
        <f t="shared" si="27"/>
        <v>0.5</v>
      </c>
      <c r="AL72" s="418">
        <f t="shared" si="28"/>
        <v>0.5</v>
      </c>
      <c r="AM72" s="322" t="s">
        <v>375</v>
      </c>
      <c r="AN72" s="330" t="s">
        <v>373</v>
      </c>
      <c r="AO72" s="416">
        <f t="shared" si="29"/>
        <v>1</v>
      </c>
      <c r="AP72" s="417">
        <f t="shared" si="30"/>
        <v>0.5</v>
      </c>
      <c r="AQ72" s="418">
        <f t="shared" si="31"/>
        <v>0.5</v>
      </c>
    </row>
    <row r="73" spans="1:43" ht="38" thickBot="1" x14ac:dyDescent="0.25">
      <c r="A73">
        <v>5</v>
      </c>
      <c r="B73" s="617"/>
      <c r="C73" s="359"/>
      <c r="D73" s="419" t="s">
        <v>310</v>
      </c>
      <c r="E73" s="420" t="s">
        <v>376</v>
      </c>
      <c r="F73" s="324"/>
      <c r="G73" s="400"/>
      <c r="H73" s="415">
        <v>1</v>
      </c>
      <c r="I73" s="322" t="s">
        <v>13</v>
      </c>
      <c r="J73" s="326" t="s">
        <v>193</v>
      </c>
      <c r="K73" s="421">
        <f t="shared" si="11"/>
        <v>1</v>
      </c>
      <c r="L73" s="422">
        <f t="shared" si="12"/>
        <v>0</v>
      </c>
      <c r="M73" s="423">
        <f t="shared" si="13"/>
        <v>0</v>
      </c>
      <c r="N73" s="322" t="s">
        <v>13</v>
      </c>
      <c r="O73" s="330" t="s">
        <v>193</v>
      </c>
      <c r="P73" s="421">
        <f t="shared" si="14"/>
        <v>1</v>
      </c>
      <c r="Q73" s="422">
        <f t="shared" si="15"/>
        <v>0</v>
      </c>
      <c r="R73" s="423">
        <f t="shared" si="16"/>
        <v>0</v>
      </c>
      <c r="S73" s="322" t="s">
        <v>13</v>
      </c>
      <c r="T73" s="330" t="s">
        <v>193</v>
      </c>
      <c r="U73" s="421">
        <f t="shared" si="17"/>
        <v>1</v>
      </c>
      <c r="V73" s="422">
        <f t="shared" si="18"/>
        <v>0</v>
      </c>
      <c r="W73" s="423">
        <f t="shared" si="19"/>
        <v>0</v>
      </c>
      <c r="X73" s="322" t="s">
        <v>13</v>
      </c>
      <c r="Y73" s="330" t="s">
        <v>373</v>
      </c>
      <c r="Z73" s="421">
        <f t="shared" si="20"/>
        <v>1</v>
      </c>
      <c r="AA73" s="422">
        <f t="shared" si="21"/>
        <v>0.5</v>
      </c>
      <c r="AB73" s="423">
        <f t="shared" si="22"/>
        <v>0.5</v>
      </c>
      <c r="AC73" s="322" t="s">
        <v>13</v>
      </c>
      <c r="AD73" s="330" t="s">
        <v>193</v>
      </c>
      <c r="AE73" s="421">
        <f t="shared" si="23"/>
        <v>1</v>
      </c>
      <c r="AF73" s="422">
        <f t="shared" si="24"/>
        <v>0</v>
      </c>
      <c r="AG73" s="423">
        <f t="shared" si="25"/>
        <v>0</v>
      </c>
      <c r="AH73" s="322" t="s">
        <v>13</v>
      </c>
      <c r="AI73" s="330" t="s">
        <v>373</v>
      </c>
      <c r="AJ73" s="421">
        <f t="shared" si="26"/>
        <v>1</v>
      </c>
      <c r="AK73" s="422">
        <f t="shared" si="27"/>
        <v>0.5</v>
      </c>
      <c r="AL73" s="423">
        <f t="shared" si="28"/>
        <v>0.5</v>
      </c>
      <c r="AM73" s="322" t="s">
        <v>13</v>
      </c>
      <c r="AN73" s="330" t="s">
        <v>193</v>
      </c>
      <c r="AO73" s="421">
        <f t="shared" si="29"/>
        <v>1</v>
      </c>
      <c r="AP73" s="422">
        <f t="shared" si="30"/>
        <v>0</v>
      </c>
      <c r="AQ73" s="423">
        <f t="shared" si="31"/>
        <v>0</v>
      </c>
    </row>
    <row r="74" spans="1:43" ht="25" thickBot="1" x14ac:dyDescent="0.25">
      <c r="B74" s="618"/>
      <c r="C74" s="424"/>
      <c r="D74" s="425"/>
      <c r="E74" s="404" t="s">
        <v>195</v>
      </c>
      <c r="F74" s="364"/>
      <c r="G74" s="403"/>
      <c r="H74" s="404"/>
      <c r="I74" s="404" t="s">
        <v>195</v>
      </c>
      <c r="J74" s="405"/>
      <c r="K74" s="368"/>
      <c r="L74" s="369"/>
      <c r="M74" s="370"/>
      <c r="N74" s="404" t="s">
        <v>195</v>
      </c>
      <c r="O74" s="426" t="s">
        <v>373</v>
      </c>
      <c r="P74" s="368"/>
      <c r="Q74" s="369"/>
      <c r="R74" s="370"/>
      <c r="S74" s="404" t="s">
        <v>195</v>
      </c>
      <c r="T74" s="426" t="s">
        <v>193</v>
      </c>
      <c r="U74" s="368"/>
      <c r="V74" s="369"/>
      <c r="W74" s="370"/>
      <c r="X74" s="404" t="s">
        <v>195</v>
      </c>
      <c r="Y74" s="426" t="s">
        <v>373</v>
      </c>
      <c r="Z74" s="368"/>
      <c r="AA74" s="369"/>
      <c r="AB74" s="370"/>
      <c r="AC74" s="404" t="s">
        <v>195</v>
      </c>
      <c r="AD74" s="426" t="s">
        <v>373</v>
      </c>
      <c r="AE74" s="368"/>
      <c r="AF74" s="369"/>
      <c r="AG74" s="370"/>
      <c r="AH74" s="404" t="s">
        <v>195</v>
      </c>
      <c r="AI74" s="426" t="s">
        <v>377</v>
      </c>
      <c r="AJ74" s="368"/>
      <c r="AK74" s="369"/>
      <c r="AL74" s="370"/>
      <c r="AM74" s="404" t="s">
        <v>195</v>
      </c>
      <c r="AN74" s="426" t="s">
        <v>373</v>
      </c>
      <c r="AO74" s="368"/>
      <c r="AP74" s="369"/>
      <c r="AQ74" s="370"/>
    </row>
    <row r="75" spans="1:43" ht="17" thickBot="1" x14ac:dyDescent="0.25">
      <c r="A75">
        <v>9</v>
      </c>
      <c r="B75" s="616" t="s">
        <v>378</v>
      </c>
      <c r="C75" s="643" t="s">
        <v>15</v>
      </c>
      <c r="D75" s="645" t="s">
        <v>379</v>
      </c>
      <c r="E75" s="427" t="s">
        <v>219</v>
      </c>
      <c r="F75" s="313"/>
      <c r="G75" s="314"/>
      <c r="H75" s="312">
        <v>0.5</v>
      </c>
      <c r="I75" s="353" t="s">
        <v>219</v>
      </c>
      <c r="J75" s="412">
        <v>1</v>
      </c>
      <c r="K75" s="428">
        <f>IF(J77=1,"не релевантно",0.5)</f>
        <v>0.5</v>
      </c>
      <c r="L75" s="429">
        <f>IF(J75=1,0.5,0)*L86</f>
        <v>0.5</v>
      </c>
      <c r="M75" s="204">
        <f>IFERROR(IF(K75="Не релевантно",K75,IF(K75=0,"",L75/K75)),"")</f>
        <v>1</v>
      </c>
      <c r="N75" s="353" t="s">
        <v>219</v>
      </c>
      <c r="O75" s="337">
        <v>1</v>
      </c>
      <c r="P75" s="428">
        <f>IF(O77=1,"не релевантно",0.5)</f>
        <v>0.5</v>
      </c>
      <c r="Q75" s="429">
        <f>IF(O75=1,0.5,0)*Q86</f>
        <v>0.25</v>
      </c>
      <c r="R75" s="204">
        <f>IFERROR(IF(P75="Не релевантно",P75,IF(P75=0,"",Q75/P75)),"")</f>
        <v>0.5</v>
      </c>
      <c r="S75" s="353" t="s">
        <v>219</v>
      </c>
      <c r="T75" s="338">
        <v>1</v>
      </c>
      <c r="U75" s="428">
        <f>IF(T77=1,"не релевантно",0.5)</f>
        <v>0.5</v>
      </c>
      <c r="V75" s="429">
        <f>IF(T75=1,0.5,0)*V86</f>
        <v>0.25</v>
      </c>
      <c r="W75" s="204">
        <f>IFERROR(IF(U75="Не релевантно",U75,IF(U75=0,"",V75/U75)),"")</f>
        <v>0.5</v>
      </c>
      <c r="X75" s="312" t="s">
        <v>219</v>
      </c>
      <c r="Y75" s="430"/>
      <c r="Z75" s="428">
        <f>IF(Y77=1,"не релевантно",0.5)</f>
        <v>0.5</v>
      </c>
      <c r="AA75" s="429">
        <f>IF(Y75=1,0.5,0)*AA86</f>
        <v>0</v>
      </c>
      <c r="AB75" s="204">
        <f>IFERROR(IF(Z75="Не релевантно",Z75,IF(Z75=0,"",AA75/Z75)),"")</f>
        <v>0</v>
      </c>
      <c r="AC75" s="353" t="s">
        <v>219</v>
      </c>
      <c r="AD75" s="337">
        <v>1</v>
      </c>
      <c r="AE75" s="428">
        <f>IF(AD77=1,"не релевантно",0.5)</f>
        <v>0.5</v>
      </c>
      <c r="AF75" s="429">
        <f>IF(AD75=1,0.5,0)*AF86</f>
        <v>0.5</v>
      </c>
      <c r="AG75" s="204">
        <f>IFERROR(IF(AE75="Не релевантно",AE75,IF(AE75=0,"",AF75/AE75)),"")</f>
        <v>1</v>
      </c>
      <c r="AH75" s="353" t="s">
        <v>219</v>
      </c>
      <c r="AI75" s="337">
        <v>1</v>
      </c>
      <c r="AJ75" s="428">
        <f>IF(AI77=1,"не релевантно",0.5)</f>
        <v>0.5</v>
      </c>
      <c r="AK75" s="429">
        <f>IF(AI75=1,0.5,0)*AK86</f>
        <v>0.5</v>
      </c>
      <c r="AL75" s="204">
        <f>IFERROR(IF(AJ75="Не релевантно",AJ75,IF(AJ75=0,"",AK75/AJ75)),"")</f>
        <v>1</v>
      </c>
      <c r="AM75" s="353" t="s">
        <v>219</v>
      </c>
      <c r="AN75" s="337">
        <v>1</v>
      </c>
      <c r="AO75" s="428">
        <f>IF(AN77=1,"не релевантно",0.5)</f>
        <v>0.5</v>
      </c>
      <c r="AP75" s="429">
        <f>IF(AN75=1,0.5,0)*AP86</f>
        <v>0.25</v>
      </c>
      <c r="AQ75" s="204">
        <f>IFERROR(IF(AO75="Не релевантно",AO75,IF(AO75=0,"",AP75/AO75)),"")</f>
        <v>0.5</v>
      </c>
    </row>
    <row r="76" spans="1:43" x14ac:dyDescent="0.2">
      <c r="B76" s="617"/>
      <c r="C76" s="644"/>
      <c r="D76" s="646"/>
      <c r="E76" s="431" t="s">
        <v>204</v>
      </c>
      <c r="F76" s="324"/>
      <c r="G76" s="325"/>
      <c r="H76" s="323"/>
      <c r="I76" s="323" t="s">
        <v>204</v>
      </c>
      <c r="J76" s="384"/>
      <c r="K76" s="332"/>
      <c r="M76" s="299"/>
      <c r="N76" s="323" t="s">
        <v>204</v>
      </c>
      <c r="O76" s="432"/>
      <c r="P76" s="332"/>
      <c r="R76" s="299"/>
      <c r="S76" s="323" t="s">
        <v>204</v>
      </c>
      <c r="T76" s="433"/>
      <c r="U76" s="332"/>
      <c r="W76" s="299"/>
      <c r="X76" s="336" t="s">
        <v>204</v>
      </c>
      <c r="Y76" s="337">
        <v>1</v>
      </c>
      <c r="Z76" s="332"/>
      <c r="AB76" s="299"/>
      <c r="AC76" s="323" t="s">
        <v>204</v>
      </c>
      <c r="AD76" s="432"/>
      <c r="AE76" s="332"/>
      <c r="AG76" s="299"/>
      <c r="AH76" s="323" t="s">
        <v>204</v>
      </c>
      <c r="AI76" s="432"/>
      <c r="AJ76" s="332"/>
      <c r="AL76" s="299"/>
      <c r="AM76" s="323" t="s">
        <v>204</v>
      </c>
      <c r="AN76" s="432"/>
      <c r="AO76" s="332"/>
      <c r="AQ76" s="299"/>
    </row>
    <row r="77" spans="1:43" ht="24" x14ac:dyDescent="0.2">
      <c r="B77" s="617"/>
      <c r="C77" s="644"/>
      <c r="D77" s="646"/>
      <c r="E77" s="431" t="s">
        <v>380</v>
      </c>
      <c r="F77" s="324"/>
      <c r="G77" s="325"/>
      <c r="H77" s="323"/>
      <c r="I77" s="323" t="s">
        <v>380</v>
      </c>
      <c r="J77" s="384"/>
      <c r="K77" s="332"/>
      <c r="M77" s="299"/>
      <c r="N77" s="323" t="s">
        <v>380</v>
      </c>
      <c r="O77" s="432"/>
      <c r="P77" s="332"/>
      <c r="R77" s="299"/>
      <c r="S77" s="323" t="s">
        <v>380</v>
      </c>
      <c r="T77" s="433"/>
      <c r="U77" s="332"/>
      <c r="W77" s="299"/>
      <c r="X77" s="323" t="s">
        <v>380</v>
      </c>
      <c r="Y77" s="432"/>
      <c r="Z77" s="332"/>
      <c r="AB77" s="299"/>
      <c r="AC77" s="323" t="s">
        <v>380</v>
      </c>
      <c r="AD77" s="432"/>
      <c r="AE77" s="332"/>
      <c r="AG77" s="299"/>
      <c r="AH77" s="323" t="s">
        <v>380</v>
      </c>
      <c r="AI77" s="432"/>
      <c r="AJ77" s="332"/>
      <c r="AL77" s="299"/>
      <c r="AM77" s="323" t="s">
        <v>380</v>
      </c>
      <c r="AN77" s="432"/>
      <c r="AO77" s="332"/>
      <c r="AQ77" s="299"/>
    </row>
    <row r="78" spans="1:43" ht="25" thickBot="1" x14ac:dyDescent="0.25">
      <c r="B78" s="617"/>
      <c r="C78" s="644"/>
      <c r="D78" s="647"/>
      <c r="E78" s="434" t="s">
        <v>189</v>
      </c>
      <c r="F78" s="364"/>
      <c r="G78" s="365"/>
      <c r="H78" s="273"/>
      <c r="I78" s="273" t="s">
        <v>189</v>
      </c>
      <c r="J78" s="388"/>
      <c r="K78" s="368"/>
      <c r="L78" s="369"/>
      <c r="M78" s="370"/>
      <c r="N78" s="323" t="s">
        <v>189</v>
      </c>
      <c r="O78" s="435"/>
      <c r="P78" s="368"/>
      <c r="Q78" s="369"/>
      <c r="R78" s="370"/>
      <c r="S78" s="323" t="s">
        <v>189</v>
      </c>
      <c r="T78" s="436"/>
      <c r="U78" s="368"/>
      <c r="V78" s="369"/>
      <c r="W78" s="370"/>
      <c r="X78" s="323" t="s">
        <v>189</v>
      </c>
      <c r="Y78" s="435"/>
      <c r="Z78" s="368"/>
      <c r="AA78" s="369"/>
      <c r="AB78" s="370"/>
      <c r="AC78" s="323" t="s">
        <v>189</v>
      </c>
      <c r="AD78" s="435"/>
      <c r="AE78" s="368"/>
      <c r="AF78" s="369"/>
      <c r="AG78" s="370"/>
      <c r="AH78" s="323" t="s">
        <v>189</v>
      </c>
      <c r="AI78" s="435"/>
      <c r="AJ78" s="368"/>
      <c r="AK78" s="369"/>
      <c r="AL78" s="370"/>
      <c r="AM78" s="323" t="s">
        <v>189</v>
      </c>
      <c r="AN78" s="435"/>
      <c r="AO78" s="368"/>
      <c r="AP78" s="369"/>
      <c r="AQ78" s="370"/>
    </row>
    <row r="79" spans="1:43" ht="72" customHeight="1" thickBot="1" x14ac:dyDescent="0.25">
      <c r="A79">
        <v>10</v>
      </c>
      <c r="B79" s="617"/>
      <c r="C79" s="644" t="s">
        <v>381</v>
      </c>
      <c r="D79" s="648" t="s">
        <v>382</v>
      </c>
      <c r="E79" s="437" t="s">
        <v>383</v>
      </c>
      <c r="F79" s="438"/>
      <c r="G79" s="396"/>
      <c r="H79" s="312">
        <v>0.5</v>
      </c>
      <c r="I79" s="439" t="s">
        <v>383</v>
      </c>
      <c r="J79" s="354">
        <v>1</v>
      </c>
      <c r="K79" s="440">
        <v>0.5</v>
      </c>
      <c r="L79" s="429">
        <f>IF(SUM(J79:J84) &gt;5,0.5,IF(SUM(J79:J84) &gt;2,0.25,0))</f>
        <v>0.25</v>
      </c>
      <c r="M79" s="441">
        <f>IFERROR(IF(K79=0,"",L79/K79),"")</f>
        <v>0.5</v>
      </c>
      <c r="N79" s="322" t="s">
        <v>383</v>
      </c>
      <c r="O79" s="333"/>
      <c r="P79" s="440">
        <v>0.5</v>
      </c>
      <c r="Q79" s="429">
        <f>IF(SUM(O79:O84) &gt;5,0.5,IF(SUM(O79:O84) &gt;2,0.25,0))</f>
        <v>0.25</v>
      </c>
      <c r="R79" s="441">
        <f>IFERROR(IF(P79=0,"",Q79/P79),"")</f>
        <v>0.5</v>
      </c>
      <c r="S79" s="397" t="s">
        <v>383</v>
      </c>
      <c r="T79" s="338">
        <v>1</v>
      </c>
      <c r="U79" s="440">
        <v>0.5</v>
      </c>
      <c r="V79" s="429">
        <f>IF(SUM(T79:T84) &gt;5,0.5,IF(SUM(T79:T84) &gt;2,0.25,0))</f>
        <v>0.25</v>
      </c>
      <c r="W79" s="441">
        <f>IFERROR(IF(U79=0,"",V79/U79),"")</f>
        <v>0.5</v>
      </c>
      <c r="X79" s="322" t="s">
        <v>383</v>
      </c>
      <c r="Y79" s="333" t="s">
        <v>130</v>
      </c>
      <c r="Z79" s="440">
        <v>0.5</v>
      </c>
      <c r="AA79" s="429">
        <f>IF(SUM(Y79:Y84) &gt;5,0.5,IF(SUM(Y79:Y84) &gt;2,0.25,0))</f>
        <v>0</v>
      </c>
      <c r="AB79" s="441">
        <f>IFERROR(IF(Z79=0,"",AA79/Z79),"")</f>
        <v>0</v>
      </c>
      <c r="AC79" s="442" t="s">
        <v>383</v>
      </c>
      <c r="AD79" s="337"/>
      <c r="AE79" s="440">
        <v>0.5</v>
      </c>
      <c r="AF79" s="429">
        <f>IF(SUM(AD79:AD84) &gt;5,0.5,IF(SUM(AD79:AD84) &gt;2,0.25,0))</f>
        <v>0.25</v>
      </c>
      <c r="AG79" s="441">
        <f>IFERROR(IF(AE79=0,"",AF79/AE79),"")</f>
        <v>0.5</v>
      </c>
      <c r="AH79" s="322" t="s">
        <v>383</v>
      </c>
      <c r="AI79" s="443" t="s">
        <v>384</v>
      </c>
      <c r="AJ79" s="440">
        <v>0.5</v>
      </c>
      <c r="AK79" s="429">
        <f>IF(SUM(AI79:AI84) &gt;5,0.5,IF(SUM(AI79:AI84) &gt;2,0.25,0))</f>
        <v>0.25</v>
      </c>
      <c r="AL79" s="441">
        <f>IFERROR(IF(AJ79=0,"",AK79/AJ79),"")</f>
        <v>0.5</v>
      </c>
      <c r="AM79" s="442" t="s">
        <v>383</v>
      </c>
      <c r="AN79" s="444"/>
      <c r="AO79" s="440">
        <v>0.5</v>
      </c>
      <c r="AP79" s="429">
        <f>IF(SUM(AN79:AN84) &gt;5,0.5,IF(SUM(AN79:AN84) &gt;2,0.25,0))</f>
        <v>0.25</v>
      </c>
      <c r="AQ79" s="441">
        <f>IFERROR(IF(AO79=0,"",AP79/AO79),"")</f>
        <v>0.5</v>
      </c>
    </row>
    <row r="80" spans="1:43" ht="36" x14ac:dyDescent="0.2">
      <c r="B80" s="617"/>
      <c r="C80" s="644"/>
      <c r="D80" s="649"/>
      <c r="E80" s="445" t="s">
        <v>385</v>
      </c>
      <c r="F80" s="385"/>
      <c r="G80" s="400"/>
      <c r="H80" s="322"/>
      <c r="I80" s="397" t="s">
        <v>385</v>
      </c>
      <c r="J80" s="326">
        <v>1</v>
      </c>
      <c r="K80" s="332"/>
      <c r="M80" s="299"/>
      <c r="N80" s="397" t="s">
        <v>385</v>
      </c>
      <c r="O80" s="337">
        <v>1</v>
      </c>
      <c r="P80" s="332"/>
      <c r="R80" s="299"/>
      <c r="S80" s="397" t="s">
        <v>385</v>
      </c>
      <c r="T80" s="338">
        <v>1</v>
      </c>
      <c r="U80" s="332"/>
      <c r="W80" s="299"/>
      <c r="X80" s="322" t="s">
        <v>385</v>
      </c>
      <c r="Y80" s="337"/>
      <c r="Z80" s="332"/>
      <c r="AB80" s="299"/>
      <c r="AC80" s="322" t="s">
        <v>385</v>
      </c>
      <c r="AD80" s="337"/>
      <c r="AE80" s="332"/>
      <c r="AG80" s="299"/>
      <c r="AH80" s="322" t="s">
        <v>385</v>
      </c>
      <c r="AI80" s="337"/>
      <c r="AJ80" s="332"/>
      <c r="AL80" s="299"/>
      <c r="AM80" s="397" t="s">
        <v>385</v>
      </c>
      <c r="AN80" s="444"/>
      <c r="AO80" s="332"/>
      <c r="AQ80" s="299"/>
    </row>
    <row r="81" spans="1:43" x14ac:dyDescent="0.2">
      <c r="B81" s="617"/>
      <c r="C81" s="644"/>
      <c r="D81" s="649"/>
      <c r="E81" s="445" t="s">
        <v>386</v>
      </c>
      <c r="F81" s="385"/>
      <c r="G81" s="400"/>
      <c r="H81" s="322"/>
      <c r="I81" s="322" t="s">
        <v>386</v>
      </c>
      <c r="J81" s="326"/>
      <c r="K81" s="332"/>
      <c r="M81" s="299"/>
      <c r="N81" s="397" t="s">
        <v>386</v>
      </c>
      <c r="O81" s="337">
        <v>1</v>
      </c>
      <c r="P81" s="332"/>
      <c r="R81" s="299"/>
      <c r="S81" s="397" t="s">
        <v>386</v>
      </c>
      <c r="T81" s="338">
        <v>1</v>
      </c>
      <c r="U81" s="332"/>
      <c r="W81" s="299"/>
      <c r="X81" s="322" t="s">
        <v>386</v>
      </c>
      <c r="Y81" s="337"/>
      <c r="Z81" s="332"/>
      <c r="AB81" s="299"/>
      <c r="AC81" s="397" t="s">
        <v>386</v>
      </c>
      <c r="AD81" s="337">
        <v>1</v>
      </c>
      <c r="AE81" s="332"/>
      <c r="AG81" s="299"/>
      <c r="AH81" s="397" t="s">
        <v>386</v>
      </c>
      <c r="AI81" s="337">
        <v>1</v>
      </c>
      <c r="AJ81" s="332"/>
      <c r="AL81" s="299"/>
      <c r="AM81" s="397" t="s">
        <v>386</v>
      </c>
      <c r="AN81" s="337">
        <v>1</v>
      </c>
      <c r="AO81" s="332"/>
      <c r="AQ81" s="299"/>
    </row>
    <row r="82" spans="1:43" x14ac:dyDescent="0.2">
      <c r="B82" s="617"/>
      <c r="C82" s="644"/>
      <c r="D82" s="649"/>
      <c r="E82" s="445" t="s">
        <v>387</v>
      </c>
      <c r="F82" s="385"/>
      <c r="G82" s="400"/>
      <c r="H82" s="322"/>
      <c r="I82" s="322" t="s">
        <v>387</v>
      </c>
      <c r="J82" s="326"/>
      <c r="K82" s="332"/>
      <c r="M82" s="299"/>
      <c r="N82" s="397" t="s">
        <v>387</v>
      </c>
      <c r="O82" s="337">
        <v>1</v>
      </c>
      <c r="P82" s="332"/>
      <c r="R82" s="299"/>
      <c r="S82" s="397" t="s">
        <v>387</v>
      </c>
      <c r="T82" s="338">
        <v>1</v>
      </c>
      <c r="U82" s="332"/>
      <c r="W82" s="299"/>
      <c r="X82" s="322" t="s">
        <v>387</v>
      </c>
      <c r="Y82" s="337"/>
      <c r="Z82" s="332"/>
      <c r="AB82" s="299"/>
      <c r="AC82" s="397" t="s">
        <v>387</v>
      </c>
      <c r="AD82" s="337">
        <v>1</v>
      </c>
      <c r="AE82" s="332"/>
      <c r="AG82" s="299"/>
      <c r="AH82" s="397" t="s">
        <v>387</v>
      </c>
      <c r="AI82" s="337">
        <v>1</v>
      </c>
      <c r="AJ82" s="332"/>
      <c r="AL82" s="299"/>
      <c r="AM82" s="397" t="s">
        <v>387</v>
      </c>
      <c r="AN82" s="337">
        <v>1</v>
      </c>
      <c r="AO82" s="332"/>
      <c r="AQ82" s="299"/>
    </row>
    <row r="83" spans="1:43" ht="24" x14ac:dyDescent="0.2">
      <c r="B83" s="617"/>
      <c r="C83" s="644"/>
      <c r="D83" s="649"/>
      <c r="E83" s="445" t="s">
        <v>388</v>
      </c>
      <c r="F83" s="385"/>
      <c r="G83" s="400"/>
      <c r="H83" s="322"/>
      <c r="I83" s="397" t="s">
        <v>388</v>
      </c>
      <c r="J83" s="326">
        <v>1</v>
      </c>
      <c r="K83" s="332"/>
      <c r="M83" s="299"/>
      <c r="N83" s="322" t="s">
        <v>388</v>
      </c>
      <c r="O83" s="337"/>
      <c r="P83" s="332"/>
      <c r="R83" s="299"/>
      <c r="S83" s="322" t="s">
        <v>389</v>
      </c>
      <c r="T83" s="338"/>
      <c r="U83" s="332"/>
      <c r="W83" s="299"/>
      <c r="X83" s="322" t="s">
        <v>388</v>
      </c>
      <c r="Y83" s="337"/>
      <c r="Z83" s="332"/>
      <c r="AB83" s="299"/>
      <c r="AC83" s="397" t="s">
        <v>389</v>
      </c>
      <c r="AD83" s="337">
        <v>1</v>
      </c>
      <c r="AE83" s="332"/>
      <c r="AG83" s="299"/>
      <c r="AH83" s="397" t="s">
        <v>388</v>
      </c>
      <c r="AI83" s="337">
        <v>1</v>
      </c>
      <c r="AJ83" s="332"/>
      <c r="AL83" s="299"/>
      <c r="AM83" s="397" t="s">
        <v>388</v>
      </c>
      <c r="AN83" s="337">
        <v>1</v>
      </c>
      <c r="AO83" s="332"/>
      <c r="AQ83" s="299"/>
    </row>
    <row r="84" spans="1:43" ht="24" x14ac:dyDescent="0.2">
      <c r="B84" s="617"/>
      <c r="C84" s="644"/>
      <c r="D84" s="649"/>
      <c r="E84" s="445" t="s">
        <v>212</v>
      </c>
      <c r="F84" s="385"/>
      <c r="G84" s="400"/>
      <c r="H84" s="322"/>
      <c r="I84" s="322" t="s">
        <v>212</v>
      </c>
      <c r="J84" s="326"/>
      <c r="K84" s="332"/>
      <c r="M84" s="299"/>
      <c r="N84" s="397" t="s">
        <v>212</v>
      </c>
      <c r="O84" s="337">
        <v>1</v>
      </c>
      <c r="P84" s="332"/>
      <c r="R84" s="299"/>
      <c r="S84" s="397" t="s">
        <v>212</v>
      </c>
      <c r="T84" s="338">
        <v>1</v>
      </c>
      <c r="U84" s="332"/>
      <c r="W84" s="299"/>
      <c r="X84" s="322" t="s">
        <v>212</v>
      </c>
      <c r="Y84" s="337"/>
      <c r="Z84" s="332"/>
      <c r="AB84" s="299"/>
      <c r="AC84" s="322" t="s">
        <v>212</v>
      </c>
      <c r="AD84" s="337"/>
      <c r="AE84" s="332"/>
      <c r="AG84" s="299"/>
      <c r="AH84" s="397" t="s">
        <v>212</v>
      </c>
      <c r="AI84" s="337">
        <v>1</v>
      </c>
      <c r="AJ84" s="332"/>
      <c r="AL84" s="299"/>
      <c r="AM84" s="397" t="s">
        <v>212</v>
      </c>
      <c r="AN84" s="337">
        <v>1</v>
      </c>
      <c r="AO84" s="332"/>
      <c r="AQ84" s="299"/>
    </row>
    <row r="85" spans="1:43" ht="25" thickBot="1" x14ac:dyDescent="0.25">
      <c r="B85" s="617"/>
      <c r="C85" s="644"/>
      <c r="D85" s="650"/>
      <c r="E85" s="446" t="s">
        <v>189</v>
      </c>
      <c r="F85" s="447"/>
      <c r="G85" s="403"/>
      <c r="H85" s="404"/>
      <c r="I85" s="404" t="s">
        <v>189</v>
      </c>
      <c r="J85" s="405"/>
      <c r="K85" s="368"/>
      <c r="L85" s="369"/>
      <c r="M85" s="370"/>
      <c r="N85" s="322" t="s">
        <v>189</v>
      </c>
      <c r="O85" s="361"/>
      <c r="P85" s="368"/>
      <c r="Q85" s="369"/>
      <c r="R85" s="370"/>
      <c r="S85" s="322" t="s">
        <v>189</v>
      </c>
      <c r="T85" s="362"/>
      <c r="U85" s="368"/>
      <c r="V85" s="369"/>
      <c r="W85" s="370"/>
      <c r="X85" s="322" t="s">
        <v>189</v>
      </c>
      <c r="Y85" s="361"/>
      <c r="Z85" s="368"/>
      <c r="AA85" s="369"/>
      <c r="AB85" s="370"/>
      <c r="AC85" s="322" t="s">
        <v>189</v>
      </c>
      <c r="AD85" s="448" t="s">
        <v>390</v>
      </c>
      <c r="AE85" s="368"/>
      <c r="AF85" s="369"/>
      <c r="AG85" s="370"/>
      <c r="AH85" s="322" t="s">
        <v>189</v>
      </c>
      <c r="AI85" s="361"/>
      <c r="AJ85" s="368"/>
      <c r="AK85" s="369"/>
      <c r="AL85" s="370"/>
      <c r="AM85" s="322" t="s">
        <v>189</v>
      </c>
      <c r="AN85" s="448" t="s">
        <v>390</v>
      </c>
      <c r="AO85" s="368"/>
      <c r="AP85" s="369"/>
      <c r="AQ85" s="370"/>
    </row>
    <row r="86" spans="1:43" ht="24" x14ac:dyDescent="0.2">
      <c r="A86">
        <v>11</v>
      </c>
      <c r="B86" s="617"/>
      <c r="C86" s="359"/>
      <c r="D86" s="616" t="s">
        <v>391</v>
      </c>
      <c r="E86" s="312" t="s">
        <v>215</v>
      </c>
      <c r="F86" s="313"/>
      <c r="G86" s="314"/>
      <c r="H86" s="312">
        <v>1</v>
      </c>
      <c r="I86" s="353" t="s">
        <v>215</v>
      </c>
      <c r="J86" s="354">
        <v>1</v>
      </c>
      <c r="K86" s="327"/>
      <c r="L86" s="146">
        <f>IF(J86=1,1,0.5)</f>
        <v>1</v>
      </c>
      <c r="M86" s="329"/>
      <c r="N86" s="323" t="s">
        <v>215</v>
      </c>
      <c r="O86" s="443"/>
      <c r="P86" s="327"/>
      <c r="Q86" s="146">
        <f>IF(O86=1,1,0.5)</f>
        <v>0.5</v>
      </c>
      <c r="R86" s="329"/>
      <c r="S86" s="336" t="s">
        <v>215</v>
      </c>
      <c r="T86" s="338"/>
      <c r="U86" s="327"/>
      <c r="V86" s="146">
        <f>IF(T86=1,1,0.5)</f>
        <v>0.5</v>
      </c>
      <c r="W86" s="329"/>
      <c r="X86" s="323" t="s">
        <v>215</v>
      </c>
      <c r="Y86" s="333" t="s">
        <v>130</v>
      </c>
      <c r="Z86" s="327"/>
      <c r="AA86" s="146">
        <f>IF(Y86=1,1,0.5)</f>
        <v>0.5</v>
      </c>
      <c r="AB86" s="329"/>
      <c r="AC86" s="336" t="s">
        <v>215</v>
      </c>
      <c r="AD86" s="337">
        <v>1</v>
      </c>
      <c r="AE86" s="327"/>
      <c r="AF86" s="146">
        <f>IF(AD86=1,1,0.5)</f>
        <v>1</v>
      </c>
      <c r="AG86" s="329"/>
      <c r="AH86" s="336" t="s">
        <v>215</v>
      </c>
      <c r="AI86" s="337">
        <v>1</v>
      </c>
      <c r="AJ86" s="327"/>
      <c r="AK86" s="146">
        <f>IF(AI86=1,1,0.5)</f>
        <v>1</v>
      </c>
      <c r="AL86" s="329"/>
      <c r="AM86" s="323" t="s">
        <v>215</v>
      </c>
      <c r="AN86" s="443"/>
      <c r="AO86" s="327"/>
      <c r="AP86" s="146">
        <f>IF(AN86=1,1,0.5)</f>
        <v>0.5</v>
      </c>
      <c r="AQ86" s="329"/>
    </row>
    <row r="87" spans="1:43" x14ac:dyDescent="0.2">
      <c r="B87" s="617"/>
      <c r="C87" s="359"/>
      <c r="D87" s="617"/>
      <c r="E87" s="323" t="s">
        <v>216</v>
      </c>
      <c r="F87" s="324"/>
      <c r="G87" s="325"/>
      <c r="H87" s="323"/>
      <c r="I87" s="323" t="s">
        <v>216</v>
      </c>
      <c r="J87" s="449"/>
      <c r="K87" s="332"/>
      <c r="M87" s="299"/>
      <c r="N87" s="336" t="s">
        <v>216</v>
      </c>
      <c r="O87" s="337">
        <v>1</v>
      </c>
      <c r="P87" s="332"/>
      <c r="R87" s="299"/>
      <c r="S87" s="323" t="s">
        <v>216</v>
      </c>
      <c r="T87" s="433">
        <v>1</v>
      </c>
      <c r="U87" s="332"/>
      <c r="W87" s="299"/>
      <c r="X87" s="323" t="s">
        <v>216</v>
      </c>
      <c r="Y87" s="432"/>
      <c r="Z87" s="332"/>
      <c r="AB87" s="299"/>
      <c r="AC87" s="323" t="s">
        <v>216</v>
      </c>
      <c r="AD87" s="432"/>
      <c r="AE87" s="332"/>
      <c r="AG87" s="299"/>
      <c r="AH87" s="323" t="s">
        <v>216</v>
      </c>
      <c r="AI87" s="432"/>
      <c r="AJ87" s="332"/>
      <c r="AL87" s="299"/>
      <c r="AM87" s="336" t="s">
        <v>216</v>
      </c>
      <c r="AN87" s="337">
        <v>1</v>
      </c>
      <c r="AO87" s="332"/>
      <c r="AQ87" s="299"/>
    </row>
    <row r="88" spans="1:43" ht="25" thickBot="1" x14ac:dyDescent="0.25">
      <c r="B88" s="617"/>
      <c r="C88" s="359"/>
      <c r="D88" s="618"/>
      <c r="E88" s="273" t="s">
        <v>189</v>
      </c>
      <c r="F88" s="364"/>
      <c r="G88" s="365"/>
      <c r="H88" s="273"/>
      <c r="I88" s="273" t="s">
        <v>189</v>
      </c>
      <c r="J88" s="450"/>
      <c r="K88" s="368"/>
      <c r="L88" s="369"/>
      <c r="M88" s="370"/>
      <c r="N88" s="323" t="s">
        <v>189</v>
      </c>
      <c r="O88" s="435"/>
      <c r="P88" s="368"/>
      <c r="Q88" s="369"/>
      <c r="R88" s="370"/>
      <c r="S88" s="323" t="s">
        <v>189</v>
      </c>
      <c r="T88" s="436"/>
      <c r="U88" s="368"/>
      <c r="V88" s="369"/>
      <c r="W88" s="370"/>
      <c r="X88" s="323" t="s">
        <v>189</v>
      </c>
      <c r="Y88" s="435"/>
      <c r="Z88" s="368"/>
      <c r="AA88" s="369"/>
      <c r="AB88" s="370"/>
      <c r="AC88" s="323" t="s">
        <v>189</v>
      </c>
      <c r="AD88" s="435"/>
      <c r="AE88" s="368"/>
      <c r="AF88" s="369"/>
      <c r="AG88" s="370"/>
      <c r="AH88" s="323" t="s">
        <v>189</v>
      </c>
      <c r="AI88" s="435"/>
      <c r="AJ88" s="368"/>
      <c r="AK88" s="369"/>
      <c r="AL88" s="370"/>
      <c r="AM88" s="323" t="s">
        <v>189</v>
      </c>
      <c r="AN88" s="435"/>
      <c r="AO88" s="368"/>
      <c r="AP88" s="369"/>
      <c r="AQ88" s="370"/>
    </row>
    <row r="89" spans="1:43" ht="24" customHeight="1" thickBot="1" x14ac:dyDescent="0.25">
      <c r="B89" s="617"/>
      <c r="C89" s="359"/>
      <c r="D89" s="451" t="s">
        <v>392</v>
      </c>
      <c r="E89" s="452"/>
      <c r="F89" s="453"/>
      <c r="G89" s="454"/>
      <c r="H89" s="452"/>
      <c r="I89" s="452" t="s">
        <v>393</v>
      </c>
      <c r="J89" s="455"/>
      <c r="K89" s="456"/>
      <c r="L89" s="457"/>
      <c r="M89" s="458"/>
      <c r="N89" s="323" t="s">
        <v>394</v>
      </c>
      <c r="O89" s="384"/>
      <c r="P89" s="456"/>
      <c r="Q89" s="457"/>
      <c r="R89" s="458"/>
      <c r="S89" s="459" t="s">
        <v>395</v>
      </c>
      <c r="T89" s="460" t="s">
        <v>390</v>
      </c>
      <c r="U89" s="461" t="s">
        <v>396</v>
      </c>
      <c r="V89" s="462"/>
      <c r="W89" s="463"/>
      <c r="X89" s="323"/>
      <c r="Y89" s="333" t="s">
        <v>130</v>
      </c>
      <c r="Z89" s="461"/>
      <c r="AA89" s="462"/>
      <c r="AB89" s="463"/>
      <c r="AC89" s="464" t="s">
        <v>397</v>
      </c>
      <c r="AD89" s="384"/>
      <c r="AE89" s="461"/>
      <c r="AF89" s="462"/>
      <c r="AG89" s="463"/>
      <c r="AH89" s="323" t="s">
        <v>398</v>
      </c>
      <c r="AI89" s="384"/>
      <c r="AJ89" s="461"/>
      <c r="AK89" s="462"/>
      <c r="AL89" s="463"/>
      <c r="AM89" s="464" t="s">
        <v>399</v>
      </c>
      <c r="AN89" s="384"/>
      <c r="AO89" s="461"/>
      <c r="AP89" s="462"/>
      <c r="AQ89" s="463"/>
    </row>
    <row r="90" spans="1:43" ht="17" thickBot="1" x14ac:dyDescent="0.25">
      <c r="A90">
        <v>12</v>
      </c>
      <c r="B90" s="617"/>
      <c r="C90" s="359"/>
      <c r="D90" s="616" t="s">
        <v>400</v>
      </c>
      <c r="E90" s="312" t="s">
        <v>219</v>
      </c>
      <c r="F90" s="313"/>
      <c r="G90" s="314"/>
      <c r="H90" s="312"/>
      <c r="I90" s="353" t="s">
        <v>219</v>
      </c>
      <c r="J90" s="354">
        <v>1</v>
      </c>
      <c r="K90" s="428">
        <f>IF(J92=1,"не релевантно",0.5)</f>
        <v>0.5</v>
      </c>
      <c r="L90" s="429">
        <f>IF(J90=1,0.5,0)*L101</f>
        <v>0.25</v>
      </c>
      <c r="M90" s="204">
        <f>IFERROR(IF(K90="Не релевантно",K90,IF(K90=0,"",L90/K90)),"")</f>
        <v>0.5</v>
      </c>
      <c r="N90" s="323" t="s">
        <v>219</v>
      </c>
      <c r="O90" s="443"/>
      <c r="P90" s="428">
        <f>IF(O92=1,"не релевантно",0.5)</f>
        <v>0.5</v>
      </c>
      <c r="Q90" s="429">
        <f>IF(O90=1,0.5,0)*Q101</f>
        <v>0</v>
      </c>
      <c r="R90" s="204">
        <f>IFERROR(IF(P90="Не релевантно",P90,IF(P90=0,"",Q90/P90)),"")</f>
        <v>0</v>
      </c>
      <c r="S90" s="336" t="s">
        <v>219</v>
      </c>
      <c r="T90" s="338">
        <v>1</v>
      </c>
      <c r="U90" s="428">
        <f>IF(T92=1,"не релевантно",0.5)</f>
        <v>0.5</v>
      </c>
      <c r="V90" s="429">
        <f>IF(T90=1,0.5,0)*V101</f>
        <v>0.25</v>
      </c>
      <c r="W90" s="204">
        <f>IFERROR(IF(U90="Не релевантно",U90,IF(U90=0,"",V90/U90)),"")</f>
        <v>0.5</v>
      </c>
      <c r="X90" s="323" t="s">
        <v>219</v>
      </c>
      <c r="Y90" s="443"/>
      <c r="Z90" s="428">
        <f>IF(Y92=1,"не релевантно",0.5)</f>
        <v>0.5</v>
      </c>
      <c r="AA90" s="429">
        <f>IF(Y90=1,0.5,0)*AA101</f>
        <v>0</v>
      </c>
      <c r="AB90" s="204">
        <f>IFERROR(IF(Z90="Не релевантно",Z90,IF(Z90=0,"",AA90/Z90)),"")</f>
        <v>0</v>
      </c>
      <c r="AC90" s="323" t="s">
        <v>219</v>
      </c>
      <c r="AD90" s="443"/>
      <c r="AE90" s="428">
        <f>IF(AD92=1,"не релевантно",0.5)</f>
        <v>0.5</v>
      </c>
      <c r="AF90" s="429">
        <f>IF(AD90=1,0.5,0)*AF101</f>
        <v>0</v>
      </c>
      <c r="AG90" s="204">
        <f>IFERROR(IF(AE90="Не релевантно",AE90,IF(AE90=0,"",AF90/AE90)),"")</f>
        <v>0</v>
      </c>
      <c r="AH90" s="336" t="s">
        <v>219</v>
      </c>
      <c r="AI90" s="337">
        <v>1</v>
      </c>
      <c r="AJ90" s="428">
        <f>IF(AI92=1,"не релевантно",0.5)</f>
        <v>0.5</v>
      </c>
      <c r="AK90" s="429">
        <f>IF(AI90=1,0.5,0)*AK101</f>
        <v>0.5</v>
      </c>
      <c r="AL90" s="204">
        <f>IFERROR(IF(AJ90="Не релевантно",AJ90,IF(AJ90=0,"",AK90/AJ90)),"")</f>
        <v>1</v>
      </c>
      <c r="AM90" s="323" t="s">
        <v>219</v>
      </c>
      <c r="AN90" s="443"/>
      <c r="AO90" s="428">
        <f>IF(AN92=1,"не релевантно",0.5)</f>
        <v>0.5</v>
      </c>
      <c r="AP90" s="429">
        <f>IF(AN90=1,0.5,0)*AP101</f>
        <v>0</v>
      </c>
      <c r="AQ90" s="204">
        <f>IFERROR(IF(AO90="Не релевантно",AO90,IF(AO90=0,"",AP90/AO90)),"")</f>
        <v>0</v>
      </c>
    </row>
    <row r="91" spans="1:43" x14ac:dyDescent="0.2">
      <c r="B91" s="617"/>
      <c r="C91" s="359"/>
      <c r="D91" s="617"/>
      <c r="E91" s="323" t="s">
        <v>204</v>
      </c>
      <c r="F91" s="324"/>
      <c r="G91" s="325"/>
      <c r="H91" s="323"/>
      <c r="I91" s="323" t="s">
        <v>204</v>
      </c>
      <c r="J91" s="449"/>
      <c r="K91" s="332"/>
      <c r="M91" s="299"/>
      <c r="N91" s="336" t="s">
        <v>204</v>
      </c>
      <c r="O91" s="337">
        <v>1</v>
      </c>
      <c r="P91" s="332"/>
      <c r="R91" s="299"/>
      <c r="S91" s="323" t="s">
        <v>204</v>
      </c>
      <c r="T91" s="433"/>
      <c r="U91" s="332"/>
      <c r="W91" s="299"/>
      <c r="X91" s="336" t="s">
        <v>204</v>
      </c>
      <c r="Y91" s="337">
        <v>1</v>
      </c>
      <c r="Z91" s="332"/>
      <c r="AB91" s="299"/>
      <c r="AC91" s="336" t="s">
        <v>204</v>
      </c>
      <c r="AD91" s="337">
        <v>1</v>
      </c>
      <c r="AE91" s="332"/>
      <c r="AG91" s="299"/>
      <c r="AH91" s="323" t="s">
        <v>204</v>
      </c>
      <c r="AI91" s="432"/>
      <c r="AJ91" s="332"/>
      <c r="AL91" s="299"/>
      <c r="AM91" s="336" t="s">
        <v>204</v>
      </c>
      <c r="AN91" s="337">
        <v>1</v>
      </c>
      <c r="AO91" s="332"/>
      <c r="AQ91" s="299"/>
    </row>
    <row r="92" spans="1:43" ht="24" x14ac:dyDescent="0.2">
      <c r="B92" s="617"/>
      <c r="C92" s="359"/>
      <c r="D92" s="617"/>
      <c r="E92" s="323" t="s">
        <v>380</v>
      </c>
      <c r="F92" s="324"/>
      <c r="G92" s="325"/>
      <c r="H92" s="323"/>
      <c r="I92" s="323" t="s">
        <v>380</v>
      </c>
      <c r="J92" s="449"/>
      <c r="K92" s="332"/>
      <c r="M92" s="299"/>
      <c r="N92" s="323" t="s">
        <v>380</v>
      </c>
      <c r="O92" s="432"/>
      <c r="P92" s="332"/>
      <c r="R92" s="299"/>
      <c r="S92" s="323" t="s">
        <v>380</v>
      </c>
      <c r="T92" s="433"/>
      <c r="U92" s="332"/>
      <c r="W92" s="299"/>
      <c r="X92" s="323" t="s">
        <v>380</v>
      </c>
      <c r="Y92" s="432"/>
      <c r="Z92" s="332"/>
      <c r="AB92" s="299"/>
      <c r="AC92" s="323" t="s">
        <v>380</v>
      </c>
      <c r="AD92" s="432"/>
      <c r="AE92" s="332"/>
      <c r="AG92" s="299"/>
      <c r="AH92" s="323" t="s">
        <v>380</v>
      </c>
      <c r="AI92" s="432"/>
      <c r="AJ92" s="332"/>
      <c r="AL92" s="299"/>
      <c r="AM92" s="323" t="s">
        <v>380</v>
      </c>
      <c r="AN92" s="432"/>
      <c r="AO92" s="332"/>
      <c r="AQ92" s="299"/>
    </row>
    <row r="93" spans="1:43" ht="25" thickBot="1" x14ac:dyDescent="0.25">
      <c r="B93" s="617"/>
      <c r="C93" s="359"/>
      <c r="D93" s="618"/>
      <c r="E93" s="273" t="s">
        <v>189</v>
      </c>
      <c r="F93" s="364"/>
      <c r="G93" s="365"/>
      <c r="H93" s="273"/>
      <c r="I93" s="273" t="s">
        <v>189</v>
      </c>
      <c r="J93" s="450"/>
      <c r="K93" s="368"/>
      <c r="L93" s="369"/>
      <c r="M93" s="370"/>
      <c r="N93" s="323" t="s">
        <v>189</v>
      </c>
      <c r="O93" s="435"/>
      <c r="P93" s="368"/>
      <c r="Q93" s="369"/>
      <c r="R93" s="370"/>
      <c r="S93" s="323" t="s">
        <v>189</v>
      </c>
      <c r="T93" s="436"/>
      <c r="U93" s="368"/>
      <c r="V93" s="369"/>
      <c r="W93" s="370"/>
      <c r="X93" s="323" t="s">
        <v>189</v>
      </c>
      <c r="Y93" s="435"/>
      <c r="Z93" s="368"/>
      <c r="AA93" s="369"/>
      <c r="AB93" s="370"/>
      <c r="AC93" s="323" t="s">
        <v>189</v>
      </c>
      <c r="AD93" s="435"/>
      <c r="AE93" s="368"/>
      <c r="AF93" s="369"/>
      <c r="AG93" s="370"/>
      <c r="AH93" s="323" t="s">
        <v>189</v>
      </c>
      <c r="AI93" s="435"/>
      <c r="AJ93" s="368"/>
      <c r="AK93" s="369"/>
      <c r="AL93" s="370"/>
      <c r="AM93" s="323" t="s">
        <v>189</v>
      </c>
      <c r="AN93" s="435"/>
      <c r="AO93" s="368"/>
      <c r="AP93" s="369"/>
      <c r="AQ93" s="370"/>
    </row>
    <row r="94" spans="1:43" ht="25" thickBot="1" x14ac:dyDescent="0.25">
      <c r="A94">
        <v>13</v>
      </c>
      <c r="B94" s="617"/>
      <c r="C94" s="359"/>
      <c r="D94" s="616" t="s">
        <v>401</v>
      </c>
      <c r="E94" s="311" t="s">
        <v>402</v>
      </c>
      <c r="F94" s="313"/>
      <c r="G94" s="396"/>
      <c r="H94" s="311"/>
      <c r="I94" s="439" t="s">
        <v>402</v>
      </c>
      <c r="J94" s="354">
        <v>1</v>
      </c>
      <c r="K94" s="428">
        <f>IF(K90="не релевантно","",0.5)</f>
        <v>0.5</v>
      </c>
      <c r="L94" s="429">
        <f>IF(SUM(J94:J99)&gt;5,0.5,IF(SUM(J94:J99)&gt;2,0.25,0))</f>
        <v>0.25</v>
      </c>
      <c r="M94" s="465">
        <f>IFERROR(IF(K94="Не релевантно",K94,IF(K94=0,"",L94/K94)),"")</f>
        <v>0.5</v>
      </c>
      <c r="N94" s="322" t="s">
        <v>402</v>
      </c>
      <c r="O94" s="337" t="s">
        <v>130</v>
      </c>
      <c r="P94" s="428">
        <f>IF(P90="не релевантно","",0.5)</f>
        <v>0.5</v>
      </c>
      <c r="Q94" s="429">
        <f>IF(SUM(O94:O99)&gt;5,0.5,IF(SUM(O94:O99)&gt;2,0.25,0))</f>
        <v>0</v>
      </c>
      <c r="R94" s="465">
        <f>IFERROR(IF(P94="Не релевантно",P94,IF(P94=0,"",Q94/P94)),"")</f>
        <v>0</v>
      </c>
      <c r="S94" s="397" t="s">
        <v>402</v>
      </c>
      <c r="T94" s="338">
        <v>1</v>
      </c>
      <c r="U94" s="428">
        <f>IF(U90="не релевантно","",0.5)</f>
        <v>0.5</v>
      </c>
      <c r="V94" s="429">
        <f>IF(SUM(T94:T99)&gt;5,0.5,IF(SUM(T94:T99)&gt;2,0.25,0))</f>
        <v>0.25</v>
      </c>
      <c r="W94" s="465">
        <f>IFERROR(IF(U94="Не релевантно",U94,IF(U94=0,"",V94/U94)),"")</f>
        <v>0.5</v>
      </c>
      <c r="X94" s="322" t="s">
        <v>402</v>
      </c>
      <c r="Y94" s="333" t="s">
        <v>130</v>
      </c>
      <c r="Z94" s="428">
        <f>IF(Z90="не релевантно","",0.5)</f>
        <v>0.5</v>
      </c>
      <c r="AA94" s="429">
        <f>IF(SUM(Y94:Y99)&gt;5,0.5,IF(SUM(Y94:Y99)&gt;2,0.25,0))</f>
        <v>0</v>
      </c>
      <c r="AB94" s="465">
        <f>IFERROR(IF(Z94="Не релевантно",Z94,IF(Z94=0,"",AA94/Z94)),"")</f>
        <v>0</v>
      </c>
      <c r="AC94" s="322" t="s">
        <v>402</v>
      </c>
      <c r="AD94" s="333" t="s">
        <v>130</v>
      </c>
      <c r="AE94" s="428">
        <f>IF(AE90="не релевантно","",0.5)</f>
        <v>0.5</v>
      </c>
      <c r="AF94" s="429">
        <f>IF(SUM(AD94:AD99)&gt;5,0.5,IF(SUM(AD94:AD99)&gt;2,0.25,0))</f>
        <v>0</v>
      </c>
      <c r="AG94" s="465">
        <f>IFERROR(IF(AE94="Не релевантно",AE94,IF(AE94=0,"",AF94/AE94)),"")</f>
        <v>0</v>
      </c>
      <c r="AH94" s="322" t="s">
        <v>402</v>
      </c>
      <c r="AI94" s="333"/>
      <c r="AJ94" s="428">
        <f>IF(AJ90="не релевантно","",0.5)</f>
        <v>0.5</v>
      </c>
      <c r="AK94" s="429">
        <f>IF(SUM(AI94:AI99)&gt;5,0.5,IF(SUM(AI94:AI99)&gt;2,0.25,0))</f>
        <v>0.25</v>
      </c>
      <c r="AL94" s="465">
        <f>IFERROR(IF(AJ94="Не релевантно",AJ94,IF(AJ94=0,"",AK94/AJ94)),"")</f>
        <v>0.5</v>
      </c>
      <c r="AM94" s="322" t="s">
        <v>402</v>
      </c>
      <c r="AN94" s="333" t="s">
        <v>130</v>
      </c>
      <c r="AO94" s="428">
        <f>IF(AO90="не релевантно","",0.5)</f>
        <v>0.5</v>
      </c>
      <c r="AP94" s="429">
        <f>IF(SUM(AN94:AN99)&gt;5,0.5,IF(SUM(AN94:AN99)&gt;2,0.25,0))</f>
        <v>0</v>
      </c>
      <c r="AQ94" s="465">
        <f>IFERROR(IF(AO94="Не релевантно",AO94,IF(AO94=0,"",AP94/AO94)),"")</f>
        <v>0</v>
      </c>
    </row>
    <row r="95" spans="1:43" ht="24" x14ac:dyDescent="0.2">
      <c r="B95" s="617"/>
      <c r="C95" s="359"/>
      <c r="D95" s="617"/>
      <c r="E95" s="322" t="s">
        <v>208</v>
      </c>
      <c r="F95" s="324"/>
      <c r="G95" s="400"/>
      <c r="H95" s="322"/>
      <c r="I95" s="322" t="s">
        <v>208</v>
      </c>
      <c r="J95" s="326"/>
      <c r="K95" s="332"/>
      <c r="M95" s="299"/>
      <c r="N95" s="322" t="s">
        <v>208</v>
      </c>
      <c r="O95" s="337"/>
      <c r="P95" s="332"/>
      <c r="R95" s="299"/>
      <c r="S95" s="397" t="s">
        <v>208</v>
      </c>
      <c r="T95" s="338">
        <v>1</v>
      </c>
      <c r="U95" s="332"/>
      <c r="W95" s="299"/>
      <c r="X95" s="322" t="s">
        <v>208</v>
      </c>
      <c r="Y95" s="337"/>
      <c r="Z95" s="332"/>
      <c r="AB95" s="299"/>
      <c r="AC95" s="322" t="s">
        <v>208</v>
      </c>
      <c r="AD95" s="337"/>
      <c r="AE95" s="332"/>
      <c r="AG95" s="299"/>
      <c r="AH95" s="322" t="s">
        <v>208</v>
      </c>
      <c r="AI95" s="337"/>
      <c r="AJ95" s="332"/>
      <c r="AL95" s="299"/>
      <c r="AM95" s="322" t="s">
        <v>208</v>
      </c>
      <c r="AN95" s="337"/>
      <c r="AO95" s="332"/>
      <c r="AQ95" s="299"/>
    </row>
    <row r="96" spans="1:43" x14ac:dyDescent="0.2">
      <c r="B96" s="617"/>
      <c r="C96" s="359"/>
      <c r="D96" s="617"/>
      <c r="E96" s="322" t="s">
        <v>234</v>
      </c>
      <c r="F96" s="324"/>
      <c r="G96" s="400"/>
      <c r="H96" s="322"/>
      <c r="I96" s="397" t="s">
        <v>234</v>
      </c>
      <c r="J96" s="326">
        <v>1</v>
      </c>
      <c r="K96" s="332"/>
      <c r="M96" s="299"/>
      <c r="N96" s="322" t="s">
        <v>234</v>
      </c>
      <c r="O96" s="337"/>
      <c r="P96" s="332"/>
      <c r="R96" s="299"/>
      <c r="S96" s="397" t="s">
        <v>234</v>
      </c>
      <c r="T96" s="338">
        <v>1</v>
      </c>
      <c r="U96" s="332"/>
      <c r="W96" s="299"/>
      <c r="X96" s="322" t="s">
        <v>234</v>
      </c>
      <c r="Y96" s="337"/>
      <c r="Z96" s="332"/>
      <c r="AB96" s="299"/>
      <c r="AC96" s="322" t="s">
        <v>234</v>
      </c>
      <c r="AD96" s="337"/>
      <c r="AE96" s="332"/>
      <c r="AG96" s="299"/>
      <c r="AH96" s="397" t="s">
        <v>234</v>
      </c>
      <c r="AI96" s="337">
        <v>1</v>
      </c>
      <c r="AJ96" s="332"/>
      <c r="AL96" s="299"/>
      <c r="AM96" s="322" t="s">
        <v>234</v>
      </c>
      <c r="AN96" s="337"/>
      <c r="AO96" s="332"/>
      <c r="AQ96" s="299"/>
    </row>
    <row r="97" spans="1:43" x14ac:dyDescent="0.2">
      <c r="B97" s="617"/>
      <c r="C97" s="359"/>
      <c r="D97" s="617"/>
      <c r="E97" s="322" t="s">
        <v>387</v>
      </c>
      <c r="F97" s="324"/>
      <c r="G97" s="400"/>
      <c r="H97" s="322"/>
      <c r="I97" s="397" t="s">
        <v>387</v>
      </c>
      <c r="J97" s="326">
        <v>1</v>
      </c>
      <c r="K97" s="332"/>
      <c r="M97" s="299"/>
      <c r="N97" s="322" t="s">
        <v>387</v>
      </c>
      <c r="O97" s="337"/>
      <c r="P97" s="332"/>
      <c r="R97" s="299"/>
      <c r="S97" s="397" t="s">
        <v>387</v>
      </c>
      <c r="T97" s="338">
        <v>1</v>
      </c>
      <c r="U97" s="332"/>
      <c r="W97" s="299"/>
      <c r="X97" s="322" t="s">
        <v>387</v>
      </c>
      <c r="Y97" s="337"/>
      <c r="Z97" s="332"/>
      <c r="AB97" s="299"/>
      <c r="AC97" s="322" t="s">
        <v>387</v>
      </c>
      <c r="AD97" s="337"/>
      <c r="AE97" s="332"/>
      <c r="AG97" s="299"/>
      <c r="AH97" s="397" t="s">
        <v>387</v>
      </c>
      <c r="AI97" s="337">
        <v>1</v>
      </c>
      <c r="AJ97" s="332"/>
      <c r="AL97" s="299"/>
      <c r="AM97" s="322" t="s">
        <v>387</v>
      </c>
      <c r="AN97" s="337"/>
      <c r="AO97" s="332"/>
      <c r="AQ97" s="299"/>
    </row>
    <row r="98" spans="1:43" ht="24" x14ac:dyDescent="0.2">
      <c r="B98" s="617"/>
      <c r="C98" s="359"/>
      <c r="D98" s="617"/>
      <c r="E98" s="322" t="s">
        <v>232</v>
      </c>
      <c r="F98" s="324"/>
      <c r="G98" s="400"/>
      <c r="H98" s="322"/>
      <c r="I98" s="322" t="s">
        <v>232</v>
      </c>
      <c r="J98" s="326"/>
      <c r="K98" s="332"/>
      <c r="M98" s="299"/>
      <c r="N98" s="322" t="s">
        <v>232</v>
      </c>
      <c r="O98" s="337"/>
      <c r="P98" s="332"/>
      <c r="R98" s="299"/>
      <c r="S98" s="322" t="s">
        <v>232</v>
      </c>
      <c r="T98" s="338"/>
      <c r="U98" s="332"/>
      <c r="W98" s="299"/>
      <c r="X98" s="322" t="s">
        <v>232</v>
      </c>
      <c r="Y98" s="337"/>
      <c r="Z98" s="332"/>
      <c r="AB98" s="299"/>
      <c r="AC98" s="322" t="s">
        <v>232</v>
      </c>
      <c r="AD98" s="337"/>
      <c r="AE98" s="332"/>
      <c r="AG98" s="299"/>
      <c r="AH98" s="322" t="s">
        <v>232</v>
      </c>
      <c r="AI98" s="337"/>
      <c r="AJ98" s="332"/>
      <c r="AL98" s="299"/>
      <c r="AM98" s="322" t="s">
        <v>232</v>
      </c>
      <c r="AN98" s="337"/>
      <c r="AO98" s="332"/>
      <c r="AQ98" s="299"/>
    </row>
    <row r="99" spans="1:43" x14ac:dyDescent="0.2">
      <c r="B99" s="617"/>
      <c r="C99" s="359"/>
      <c r="D99" s="617"/>
      <c r="E99" s="322" t="s">
        <v>403</v>
      </c>
      <c r="F99" s="324"/>
      <c r="G99" s="400"/>
      <c r="H99" s="322"/>
      <c r="I99" s="322" t="s">
        <v>403</v>
      </c>
      <c r="J99" s="326"/>
      <c r="K99" s="332"/>
      <c r="M99" s="299"/>
      <c r="N99" s="322" t="s">
        <v>403</v>
      </c>
      <c r="O99" s="337"/>
      <c r="P99" s="332"/>
      <c r="R99" s="299"/>
      <c r="S99" s="322" t="s">
        <v>403</v>
      </c>
      <c r="T99" s="338"/>
      <c r="U99" s="332"/>
      <c r="W99" s="299"/>
      <c r="X99" s="322" t="s">
        <v>403</v>
      </c>
      <c r="Y99" s="337"/>
      <c r="Z99" s="332"/>
      <c r="AB99" s="299"/>
      <c r="AC99" s="322" t="s">
        <v>403</v>
      </c>
      <c r="AD99" s="337"/>
      <c r="AE99" s="332"/>
      <c r="AG99" s="299"/>
      <c r="AH99" s="397" t="s">
        <v>403</v>
      </c>
      <c r="AI99" s="337">
        <v>1</v>
      </c>
      <c r="AJ99" s="332"/>
      <c r="AL99" s="299"/>
      <c r="AM99" s="322" t="s">
        <v>403</v>
      </c>
      <c r="AN99" s="337"/>
      <c r="AO99" s="332"/>
      <c r="AQ99" s="299"/>
    </row>
    <row r="100" spans="1:43" ht="25" thickBot="1" x14ac:dyDescent="0.25">
      <c r="B100" s="617"/>
      <c r="C100" s="359"/>
      <c r="D100" s="618"/>
      <c r="E100" s="404" t="s">
        <v>189</v>
      </c>
      <c r="F100" s="364"/>
      <c r="G100" s="403"/>
      <c r="H100" s="404"/>
      <c r="I100" s="404" t="s">
        <v>189</v>
      </c>
      <c r="J100" s="405"/>
      <c r="K100" s="368"/>
      <c r="L100" s="369"/>
      <c r="M100" s="370"/>
      <c r="N100" s="322" t="s">
        <v>189</v>
      </c>
      <c r="O100" s="361"/>
      <c r="P100" s="368"/>
      <c r="Q100" s="369"/>
      <c r="R100" s="370"/>
      <c r="S100" s="322" t="s">
        <v>189</v>
      </c>
      <c r="T100" s="362"/>
      <c r="U100" s="368"/>
      <c r="V100" s="369"/>
      <c r="W100" s="370"/>
      <c r="X100" s="322" t="s">
        <v>189</v>
      </c>
      <c r="Y100" s="361"/>
      <c r="Z100" s="368"/>
      <c r="AA100" s="369"/>
      <c r="AB100" s="370"/>
      <c r="AC100" s="322" t="s">
        <v>189</v>
      </c>
      <c r="AD100" s="361"/>
      <c r="AE100" s="368"/>
      <c r="AF100" s="369"/>
      <c r="AG100" s="370"/>
      <c r="AH100" s="322" t="s">
        <v>189</v>
      </c>
      <c r="AI100" s="361"/>
      <c r="AJ100" s="368"/>
      <c r="AK100" s="369"/>
      <c r="AL100" s="370"/>
      <c r="AM100" s="322" t="s">
        <v>189</v>
      </c>
      <c r="AN100" s="361"/>
      <c r="AO100" s="368"/>
      <c r="AP100" s="369"/>
      <c r="AQ100" s="370"/>
    </row>
    <row r="101" spans="1:43" ht="24" x14ac:dyDescent="0.2">
      <c r="A101">
        <v>14</v>
      </c>
      <c r="B101" s="617"/>
      <c r="C101" s="359"/>
      <c r="D101" s="616" t="s">
        <v>404</v>
      </c>
      <c r="E101" s="312" t="s">
        <v>215</v>
      </c>
      <c r="F101" s="313"/>
      <c r="G101" s="314"/>
      <c r="H101" s="312"/>
      <c r="I101" s="312" t="s">
        <v>215</v>
      </c>
      <c r="J101" s="354"/>
      <c r="K101" s="327"/>
      <c r="L101" s="146">
        <f>IF(J101=1,1,0.5)</f>
        <v>0.5</v>
      </c>
      <c r="M101" s="329"/>
      <c r="N101" s="323" t="s">
        <v>215</v>
      </c>
      <c r="O101" s="337" t="s">
        <v>130</v>
      </c>
      <c r="P101" s="327"/>
      <c r="Q101" s="146">
        <f>IF(O101=1,1,0.5)</f>
        <v>0.5</v>
      </c>
      <c r="R101" s="329"/>
      <c r="S101" s="336" t="s">
        <v>215</v>
      </c>
      <c r="T101" s="338"/>
      <c r="U101" s="327"/>
      <c r="V101" s="146">
        <f>IF(T101=1,1,0.5)</f>
        <v>0.5</v>
      </c>
      <c r="W101" s="329"/>
      <c r="X101" s="323" t="s">
        <v>215</v>
      </c>
      <c r="Y101" s="333" t="s">
        <v>130</v>
      </c>
      <c r="Z101" s="327"/>
      <c r="AA101" s="146">
        <f>IF(Y101=1,1,0.5)</f>
        <v>0.5</v>
      </c>
      <c r="AB101" s="329"/>
      <c r="AC101" s="323" t="s">
        <v>215</v>
      </c>
      <c r="AD101" s="333" t="s">
        <v>130</v>
      </c>
      <c r="AE101" s="327"/>
      <c r="AF101" s="146">
        <f>IF(AD101=1,1,0.5)</f>
        <v>0.5</v>
      </c>
      <c r="AG101" s="329"/>
      <c r="AH101" s="336" t="s">
        <v>215</v>
      </c>
      <c r="AI101" s="337">
        <v>1</v>
      </c>
      <c r="AJ101" s="327"/>
      <c r="AK101" s="146">
        <f>IF(AI101=1,1,0.5)</f>
        <v>1</v>
      </c>
      <c r="AL101" s="329"/>
      <c r="AM101" s="323" t="s">
        <v>215</v>
      </c>
      <c r="AN101" s="333" t="s">
        <v>130</v>
      </c>
      <c r="AO101" s="327"/>
      <c r="AP101" s="146">
        <f>IF(AN101=1,1,0.5)</f>
        <v>0.5</v>
      </c>
      <c r="AQ101" s="329"/>
    </row>
    <row r="102" spans="1:43" x14ac:dyDescent="0.2">
      <c r="B102" s="617"/>
      <c r="C102" s="359"/>
      <c r="D102" s="627"/>
      <c r="E102" s="323" t="s">
        <v>216</v>
      </c>
      <c r="F102" s="324"/>
      <c r="G102" s="325"/>
      <c r="H102" s="323"/>
      <c r="I102" s="336" t="s">
        <v>216</v>
      </c>
      <c r="J102" s="326">
        <v>1</v>
      </c>
      <c r="K102" s="332"/>
      <c r="M102" s="299"/>
      <c r="N102" s="323" t="s">
        <v>216</v>
      </c>
      <c r="O102" s="361"/>
      <c r="P102" s="332"/>
      <c r="R102" s="299"/>
      <c r="S102" s="323" t="s">
        <v>216</v>
      </c>
      <c r="T102" s="361">
        <v>1</v>
      </c>
      <c r="U102" s="332"/>
      <c r="W102" s="299"/>
      <c r="X102" s="323" t="s">
        <v>216</v>
      </c>
      <c r="Y102" s="361"/>
      <c r="Z102" s="332"/>
      <c r="AB102" s="299"/>
      <c r="AC102" s="323" t="s">
        <v>216</v>
      </c>
      <c r="AD102" s="361"/>
      <c r="AE102" s="332"/>
      <c r="AG102" s="299"/>
      <c r="AH102" s="323" t="s">
        <v>216</v>
      </c>
      <c r="AI102" s="361"/>
      <c r="AJ102" s="332"/>
      <c r="AL102" s="299"/>
      <c r="AM102" s="323" t="s">
        <v>216</v>
      </c>
      <c r="AN102" s="361"/>
      <c r="AO102" s="332"/>
      <c r="AQ102" s="299"/>
    </row>
    <row r="103" spans="1:43" ht="25" thickBot="1" x14ac:dyDescent="0.25">
      <c r="B103" s="617"/>
      <c r="C103" s="359"/>
      <c r="D103" s="628"/>
      <c r="E103" s="273" t="s">
        <v>189</v>
      </c>
      <c r="F103" s="364"/>
      <c r="G103" s="365"/>
      <c r="H103" s="273"/>
      <c r="I103" s="273" t="s">
        <v>189</v>
      </c>
      <c r="J103" s="405"/>
      <c r="K103" s="368"/>
      <c r="L103" s="369"/>
      <c r="M103" s="370"/>
      <c r="N103" s="323" t="s">
        <v>189</v>
      </c>
      <c r="O103" s="361"/>
      <c r="P103" s="368"/>
      <c r="Q103" s="369"/>
      <c r="R103" s="370"/>
      <c r="S103" s="323" t="s">
        <v>189</v>
      </c>
      <c r="T103" s="448" t="s">
        <v>405</v>
      </c>
      <c r="U103" s="368"/>
      <c r="V103" s="369"/>
      <c r="W103" s="370"/>
      <c r="X103" s="323" t="s">
        <v>189</v>
      </c>
      <c r="Y103" s="361"/>
      <c r="Z103" s="368"/>
      <c r="AA103" s="369"/>
      <c r="AB103" s="370"/>
      <c r="AC103" s="323" t="s">
        <v>189</v>
      </c>
      <c r="AD103" s="361"/>
      <c r="AE103" s="368"/>
      <c r="AF103" s="369"/>
      <c r="AG103" s="370"/>
      <c r="AH103" s="323" t="s">
        <v>189</v>
      </c>
      <c r="AI103" s="448" t="s">
        <v>406</v>
      </c>
      <c r="AJ103" s="368"/>
      <c r="AK103" s="369"/>
      <c r="AL103" s="370"/>
      <c r="AM103" s="323" t="s">
        <v>189</v>
      </c>
      <c r="AN103" s="361"/>
      <c r="AO103" s="368"/>
      <c r="AP103" s="369"/>
      <c r="AQ103" s="370"/>
    </row>
    <row r="104" spans="1:43" ht="19" customHeight="1" thickBot="1" x14ac:dyDescent="0.25">
      <c r="B104" s="617"/>
      <c r="C104" s="359"/>
      <c r="D104" s="451" t="s">
        <v>407</v>
      </c>
      <c r="E104" s="452"/>
      <c r="F104" s="453"/>
      <c r="G104" s="454"/>
      <c r="H104" s="452"/>
      <c r="I104" s="452" t="s">
        <v>393</v>
      </c>
      <c r="J104" s="455"/>
      <c r="K104" s="456"/>
      <c r="L104" s="457"/>
      <c r="M104" s="458"/>
      <c r="N104" s="323"/>
      <c r="O104" s="337" t="s">
        <v>130</v>
      </c>
      <c r="P104" s="456"/>
      <c r="Q104" s="457"/>
      <c r="R104" s="458"/>
      <c r="S104" s="459" t="s">
        <v>408</v>
      </c>
      <c r="T104" s="460" t="s">
        <v>409</v>
      </c>
      <c r="U104" s="461"/>
      <c r="V104" s="462"/>
      <c r="W104" s="463"/>
      <c r="X104" s="323"/>
      <c r="Y104" s="333" t="s">
        <v>130</v>
      </c>
      <c r="Z104" s="461"/>
      <c r="AA104" s="462"/>
      <c r="AB104" s="463"/>
      <c r="AC104" s="323"/>
      <c r="AD104" s="333" t="s">
        <v>130</v>
      </c>
      <c r="AE104" s="461"/>
      <c r="AF104" s="462"/>
      <c r="AG104" s="463"/>
      <c r="AH104" s="464" t="s">
        <v>410</v>
      </c>
      <c r="AI104" s="384"/>
      <c r="AJ104" s="461"/>
      <c r="AK104" s="462"/>
      <c r="AL104" s="463"/>
      <c r="AM104" s="323"/>
      <c r="AN104" s="333" t="s">
        <v>130</v>
      </c>
      <c r="AO104" s="461"/>
      <c r="AP104" s="462"/>
      <c r="AQ104" s="463"/>
    </row>
    <row r="105" spans="1:43" ht="17" thickBot="1" x14ac:dyDescent="0.25">
      <c r="A105">
        <v>15</v>
      </c>
      <c r="B105" s="617"/>
      <c r="C105" s="373"/>
      <c r="D105" s="634" t="s">
        <v>237</v>
      </c>
      <c r="E105" s="352" t="s">
        <v>219</v>
      </c>
      <c r="F105" s="313"/>
      <c r="G105" s="314"/>
      <c r="H105" s="312"/>
      <c r="I105" s="312" t="s">
        <v>219</v>
      </c>
      <c r="J105" s="315"/>
      <c r="K105" s="203">
        <v>1</v>
      </c>
      <c r="L105" s="146">
        <f>IF(J105=1,1,0)</f>
        <v>0</v>
      </c>
      <c r="M105" s="241">
        <f>IFERROR(IF(K105=0,"",L105/K105),"")</f>
        <v>0</v>
      </c>
      <c r="N105" s="336" t="s">
        <v>219</v>
      </c>
      <c r="O105" s="337">
        <v>1</v>
      </c>
      <c r="P105" s="203">
        <v>1</v>
      </c>
      <c r="Q105" s="146">
        <f>IF(O105=1,1,0)</f>
        <v>1</v>
      </c>
      <c r="R105" s="241">
        <f>IFERROR(IF(P105=0,"",Q105/P105),"")</f>
        <v>1</v>
      </c>
      <c r="S105" s="323" t="s">
        <v>219</v>
      </c>
      <c r="T105" s="467"/>
      <c r="U105" s="203">
        <v>1</v>
      </c>
      <c r="V105" s="146">
        <f>IF(T105=1,1,0)</f>
        <v>0</v>
      </c>
      <c r="W105" s="241">
        <f>IFERROR(IF(U105=0,"",V105/U105),"")</f>
        <v>0</v>
      </c>
      <c r="X105" s="323" t="s">
        <v>219</v>
      </c>
      <c r="Y105" s="443"/>
      <c r="Z105" s="203">
        <v>1</v>
      </c>
      <c r="AA105" s="146">
        <f>IF(Y105=1,1,0)</f>
        <v>0</v>
      </c>
      <c r="AB105" s="241">
        <f>IFERROR(IF(Z105=0,"",AA105/Z105),"")</f>
        <v>0</v>
      </c>
      <c r="AC105" s="336" t="s">
        <v>219</v>
      </c>
      <c r="AD105" s="337">
        <v>1</v>
      </c>
      <c r="AE105" s="203">
        <v>1</v>
      </c>
      <c r="AF105" s="146">
        <f>IF(AD105=1,1,0)</f>
        <v>1</v>
      </c>
      <c r="AG105" s="241">
        <f>IFERROR(IF(AE105=0,"",AF105/AE105),"")</f>
        <v>1</v>
      </c>
      <c r="AH105" s="336" t="s">
        <v>219</v>
      </c>
      <c r="AI105" s="337">
        <v>1</v>
      </c>
      <c r="AJ105" s="203">
        <v>1</v>
      </c>
      <c r="AK105" s="146">
        <f>IF(AI105=1,1,0)</f>
        <v>1</v>
      </c>
      <c r="AL105" s="241">
        <f>IFERROR(IF(AJ105=0,"",AK105/AJ105),"")</f>
        <v>1</v>
      </c>
      <c r="AM105" s="323" t="s">
        <v>219</v>
      </c>
      <c r="AN105" s="443"/>
      <c r="AO105" s="203">
        <v>1</v>
      </c>
      <c r="AP105" s="146">
        <f>IF(AN105=1,1,0)</f>
        <v>0</v>
      </c>
      <c r="AQ105" s="241">
        <f>IFERROR(IF(AO105=0,"",AP105/AO105),"")</f>
        <v>0</v>
      </c>
    </row>
    <row r="106" spans="1:43" x14ac:dyDescent="0.2">
      <c r="B106" s="617"/>
      <c r="C106" s="373"/>
      <c r="D106" s="634"/>
      <c r="E106" s="360" t="s">
        <v>204</v>
      </c>
      <c r="F106" s="324"/>
      <c r="G106" s="325"/>
      <c r="H106" s="323"/>
      <c r="I106" s="336" t="s">
        <v>204</v>
      </c>
      <c r="J106" s="326">
        <v>1</v>
      </c>
      <c r="K106" s="332"/>
      <c r="M106" s="299"/>
      <c r="N106" s="323" t="s">
        <v>204</v>
      </c>
      <c r="O106" s="432"/>
      <c r="P106" s="332"/>
      <c r="R106" s="299"/>
      <c r="S106" s="336" t="s">
        <v>204</v>
      </c>
      <c r="T106" s="338">
        <v>1</v>
      </c>
      <c r="U106" s="332"/>
      <c r="W106" s="299"/>
      <c r="X106" s="336" t="s">
        <v>204</v>
      </c>
      <c r="Y106" s="337">
        <v>1</v>
      </c>
      <c r="Z106" s="332"/>
      <c r="AB106" s="299"/>
      <c r="AC106" s="323" t="s">
        <v>204</v>
      </c>
      <c r="AD106" s="432"/>
      <c r="AE106" s="332"/>
      <c r="AG106" s="299"/>
      <c r="AH106" s="323" t="s">
        <v>204</v>
      </c>
      <c r="AI106" s="432"/>
      <c r="AJ106" s="332"/>
      <c r="AL106" s="299"/>
      <c r="AM106" s="336" t="s">
        <v>204</v>
      </c>
      <c r="AN106" s="337">
        <v>1</v>
      </c>
      <c r="AO106" s="332"/>
      <c r="AQ106" s="299"/>
    </row>
    <row r="107" spans="1:43" ht="24" x14ac:dyDescent="0.2">
      <c r="B107" s="617"/>
      <c r="C107" s="373"/>
      <c r="D107" s="635"/>
      <c r="E107" s="360" t="s">
        <v>189</v>
      </c>
      <c r="F107" s="324"/>
      <c r="G107" s="325"/>
      <c r="H107" s="323"/>
      <c r="I107" s="323" t="s">
        <v>189</v>
      </c>
      <c r="J107" s="449"/>
      <c r="K107" s="332"/>
      <c r="M107" s="299"/>
      <c r="N107" s="323" t="s">
        <v>189</v>
      </c>
      <c r="O107" s="435"/>
      <c r="P107" s="332"/>
      <c r="R107" s="299"/>
      <c r="S107" s="323" t="s">
        <v>189</v>
      </c>
      <c r="T107" s="436"/>
      <c r="U107" s="332"/>
      <c r="W107" s="299"/>
      <c r="X107" s="323" t="s">
        <v>189</v>
      </c>
      <c r="Y107" s="435"/>
      <c r="Z107" s="332"/>
      <c r="AB107" s="299"/>
      <c r="AC107" s="323" t="s">
        <v>189</v>
      </c>
      <c r="AD107" s="435"/>
      <c r="AE107" s="332"/>
      <c r="AG107" s="299"/>
      <c r="AH107" s="323" t="s">
        <v>189</v>
      </c>
      <c r="AI107" s="435"/>
      <c r="AJ107" s="332"/>
      <c r="AL107" s="299"/>
      <c r="AM107" s="323" t="s">
        <v>189</v>
      </c>
      <c r="AN107" s="435"/>
      <c r="AO107" s="332"/>
      <c r="AQ107" s="299"/>
    </row>
    <row r="108" spans="1:43" ht="49" thickBot="1" x14ac:dyDescent="0.25">
      <c r="A108">
        <v>16</v>
      </c>
      <c r="B108" s="618"/>
      <c r="C108" s="387"/>
      <c r="D108" s="468" t="s">
        <v>238</v>
      </c>
      <c r="E108" s="363"/>
      <c r="F108" s="364"/>
      <c r="G108" s="365"/>
      <c r="H108" s="273"/>
      <c r="I108" s="273"/>
      <c r="J108" s="450" t="s">
        <v>130</v>
      </c>
      <c r="K108" s="368"/>
      <c r="L108" s="369"/>
      <c r="M108" s="370"/>
      <c r="N108" s="273" t="s">
        <v>411</v>
      </c>
      <c r="O108" s="388"/>
      <c r="P108" s="368"/>
      <c r="Q108" s="369"/>
      <c r="R108" s="370"/>
      <c r="S108" s="273"/>
      <c r="T108" s="388" t="s">
        <v>130</v>
      </c>
      <c r="U108" s="368"/>
      <c r="V108" s="369"/>
      <c r="W108" s="370"/>
      <c r="X108" s="273"/>
      <c r="Y108" s="388" t="s">
        <v>130</v>
      </c>
      <c r="Z108" s="368"/>
      <c r="AA108" s="369"/>
      <c r="AB108" s="370"/>
      <c r="AC108" s="273" t="s">
        <v>412</v>
      </c>
      <c r="AD108" s="388"/>
      <c r="AE108" s="368"/>
      <c r="AF108" s="369"/>
      <c r="AG108" s="370"/>
      <c r="AH108" s="273" t="s">
        <v>413</v>
      </c>
      <c r="AI108" s="388"/>
      <c r="AJ108" s="368"/>
      <c r="AK108" s="369"/>
      <c r="AL108" s="370"/>
      <c r="AM108" s="273"/>
      <c r="AN108" s="333" t="s">
        <v>130</v>
      </c>
      <c r="AO108" s="368"/>
      <c r="AP108" s="369"/>
      <c r="AQ108" s="370"/>
    </row>
    <row r="109" spans="1:43" ht="37" thickBot="1" x14ac:dyDescent="0.25">
      <c r="A109">
        <v>17</v>
      </c>
      <c r="B109" s="629" t="s">
        <v>239</v>
      </c>
      <c r="C109" s="636" t="s">
        <v>414</v>
      </c>
      <c r="D109" s="616" t="s">
        <v>415</v>
      </c>
      <c r="E109" s="311" t="s">
        <v>416</v>
      </c>
      <c r="F109" s="313"/>
      <c r="G109" s="396"/>
      <c r="H109" s="311"/>
      <c r="I109" s="311" t="s">
        <v>416</v>
      </c>
      <c r="J109" s="354"/>
      <c r="K109" s="469">
        <v>1</v>
      </c>
      <c r="L109" s="146">
        <f>IF(J114=1,1,IF(SUM(J109:J113)=0,0,IF(SUM(J109:J113)&gt;4,1,IF(SUM(J109:J112)&lt;4,0.5,0))))</f>
        <v>1</v>
      </c>
      <c r="M109" s="470">
        <f>IFERROR(IF(K109=0,"",L109/K109),"")</f>
        <v>1</v>
      </c>
      <c r="N109" s="439" t="s">
        <v>416</v>
      </c>
      <c r="O109" s="337">
        <v>1</v>
      </c>
      <c r="P109" s="469">
        <v>1</v>
      </c>
      <c r="Q109" s="146">
        <f>IF(O114=1,1,IF(SUM(O109:O113)=0,0,IF(SUM(O109:O113)&gt;4,1,IF(SUM(O109:O112)&lt;4,0.5,0))))</f>
        <v>0.5</v>
      </c>
      <c r="R109" s="470">
        <f>IFERROR(IF(P109=0,"",Q109/P109),"")</f>
        <v>0.5</v>
      </c>
      <c r="S109" s="439" t="s">
        <v>416</v>
      </c>
      <c r="T109" s="338">
        <v>1</v>
      </c>
      <c r="U109" s="469">
        <v>1</v>
      </c>
      <c r="V109" s="146">
        <f>IF(T114=1,1,IF(SUM(T109:T113)=0,0,IF(SUM(T109:T113)&gt;4,1,IF(SUM(T109:T112)&lt;4,0.5,0))))</f>
        <v>1</v>
      </c>
      <c r="W109" s="470">
        <f>IFERROR(IF(U109=0,"",V109/U109),"")</f>
        <v>1</v>
      </c>
      <c r="X109" s="311" t="s">
        <v>416</v>
      </c>
      <c r="Y109" s="358"/>
      <c r="Z109" s="203">
        <v>1</v>
      </c>
      <c r="AA109" s="146">
        <f>IF(Y114=1,1,IF(SUM(Y109:Y113)=0,0,IF(SUM(Y109:Y113)&gt;4,1,IF(SUM(Y109:Y112)&lt;4,0.5,0))))</f>
        <v>1</v>
      </c>
      <c r="AB109" s="241">
        <f>IFERROR(IF(Z109=0,"",AA109/Z109),"")</f>
        <v>1</v>
      </c>
      <c r="AC109" s="311" t="s">
        <v>416</v>
      </c>
      <c r="AD109" s="358"/>
      <c r="AE109" s="203">
        <v>1</v>
      </c>
      <c r="AF109" s="146">
        <f>IF(AD114=1,1,IF(SUM(AD109:AD113)=0,0,IF(SUM(AD109:AD113)&gt;4,1,IF(SUM(AD109:AD112)&lt;4,0.5,0))))</f>
        <v>0.5</v>
      </c>
      <c r="AG109" s="241">
        <f>IFERROR(IF(AE109=0,"",AF109/AE109),"")</f>
        <v>0.5</v>
      </c>
      <c r="AH109" s="439" t="s">
        <v>416</v>
      </c>
      <c r="AI109" s="337">
        <v>1</v>
      </c>
      <c r="AJ109" s="203">
        <v>1</v>
      </c>
      <c r="AK109" s="471">
        <v>0.25</v>
      </c>
      <c r="AL109" s="241">
        <f>IFERROR(IF(AJ109=0,"",AK109/AJ109),"")</f>
        <v>0.25</v>
      </c>
      <c r="AM109" s="311" t="s">
        <v>416</v>
      </c>
      <c r="AN109" s="358"/>
      <c r="AO109" s="203">
        <v>1</v>
      </c>
      <c r="AP109" s="146">
        <f>IF(AN114=1,1,IF(SUM(AN109:AN113)=0,0,IF(SUM(AN109:AN113)&gt;4,1,IF(SUM(AN109:AN112)&lt;4,0.5,0))))</f>
        <v>0.5</v>
      </c>
      <c r="AQ109" s="241">
        <f>IFERROR(IF(AO109=0,"",AP109/AO109),"")</f>
        <v>0.5</v>
      </c>
    </row>
    <row r="110" spans="1:43" ht="36" x14ac:dyDescent="0.2">
      <c r="B110" s="630"/>
      <c r="C110" s="637"/>
      <c r="D110" s="617"/>
      <c r="E110" s="322" t="s">
        <v>417</v>
      </c>
      <c r="F110" s="324"/>
      <c r="G110" s="400"/>
      <c r="H110" s="322"/>
      <c r="I110" s="397" t="s">
        <v>417</v>
      </c>
      <c r="J110" s="326">
        <v>1</v>
      </c>
      <c r="K110" s="332"/>
      <c r="M110" s="299"/>
      <c r="N110" s="322" t="s">
        <v>417</v>
      </c>
      <c r="O110" s="337"/>
      <c r="P110" s="332"/>
      <c r="R110" s="299"/>
      <c r="S110" s="397" t="s">
        <v>417</v>
      </c>
      <c r="T110" s="338">
        <v>1</v>
      </c>
      <c r="U110" s="332"/>
      <c r="W110" s="299"/>
      <c r="X110" s="322" t="s">
        <v>417</v>
      </c>
      <c r="Y110" s="337"/>
      <c r="Z110" s="332"/>
      <c r="AB110" s="299"/>
      <c r="AC110" s="397" t="s">
        <v>417</v>
      </c>
      <c r="AD110" s="337">
        <v>1</v>
      </c>
      <c r="AE110" s="332"/>
      <c r="AG110" s="299"/>
      <c r="AH110" s="397" t="s">
        <v>417</v>
      </c>
      <c r="AI110" s="337">
        <v>1</v>
      </c>
      <c r="AJ110" s="332"/>
      <c r="AL110" s="299"/>
      <c r="AM110" s="397" t="s">
        <v>417</v>
      </c>
      <c r="AN110" s="337">
        <v>1</v>
      </c>
      <c r="AO110" s="332"/>
      <c r="AQ110" s="299"/>
    </row>
    <row r="111" spans="1:43" ht="72" x14ac:dyDescent="0.2">
      <c r="B111" s="630"/>
      <c r="C111" s="637"/>
      <c r="D111" s="617"/>
      <c r="E111" s="322" t="s">
        <v>418</v>
      </c>
      <c r="F111" s="324"/>
      <c r="G111" s="400"/>
      <c r="H111" s="322"/>
      <c r="I111" s="397" t="s">
        <v>418</v>
      </c>
      <c r="J111" s="326">
        <v>1</v>
      </c>
      <c r="K111" s="332"/>
      <c r="M111" s="299"/>
      <c r="N111" s="397" t="s">
        <v>418</v>
      </c>
      <c r="O111" s="337">
        <v>1</v>
      </c>
      <c r="P111" s="332"/>
      <c r="R111" s="299"/>
      <c r="S111" s="397" t="s">
        <v>418</v>
      </c>
      <c r="T111" s="338">
        <v>1</v>
      </c>
      <c r="U111" s="332"/>
      <c r="W111" s="299"/>
      <c r="X111" s="322" t="s">
        <v>418</v>
      </c>
      <c r="Y111" s="337"/>
      <c r="Z111" s="332"/>
      <c r="AB111" s="299"/>
      <c r="AC111" s="397" t="s">
        <v>418</v>
      </c>
      <c r="AD111" s="337">
        <v>1</v>
      </c>
      <c r="AE111" s="332"/>
      <c r="AG111" s="299"/>
      <c r="AH111" s="397" t="s">
        <v>418</v>
      </c>
      <c r="AI111" s="337">
        <v>1</v>
      </c>
      <c r="AJ111" s="332"/>
      <c r="AL111" s="299"/>
      <c r="AM111" s="397" t="s">
        <v>418</v>
      </c>
      <c r="AN111" s="337">
        <v>1</v>
      </c>
      <c r="AO111" s="332"/>
      <c r="AQ111" s="299"/>
    </row>
    <row r="112" spans="1:43" ht="108" x14ac:dyDescent="0.2">
      <c r="B112" s="630"/>
      <c r="C112" s="637"/>
      <c r="D112" s="617"/>
      <c r="E112" s="322" t="s">
        <v>242</v>
      </c>
      <c r="F112" s="324"/>
      <c r="G112" s="400"/>
      <c r="H112" s="322"/>
      <c r="I112" s="397" t="s">
        <v>242</v>
      </c>
      <c r="J112" s="326">
        <v>1</v>
      </c>
      <c r="K112" s="332"/>
      <c r="M112" s="299"/>
      <c r="N112" s="322" t="s">
        <v>242</v>
      </c>
      <c r="O112" s="337"/>
      <c r="P112" s="332"/>
      <c r="R112" s="299"/>
      <c r="S112" s="397" t="s">
        <v>242</v>
      </c>
      <c r="T112" s="338">
        <v>1</v>
      </c>
      <c r="U112" s="332"/>
      <c r="W112" s="299"/>
      <c r="X112" s="322" t="s">
        <v>242</v>
      </c>
      <c r="Y112" s="337"/>
      <c r="Z112" s="332"/>
      <c r="AB112" s="299"/>
      <c r="AC112" s="322" t="s">
        <v>242</v>
      </c>
      <c r="AD112" s="337"/>
      <c r="AE112" s="332"/>
      <c r="AG112" s="299"/>
      <c r="AH112" s="397" t="s">
        <v>242</v>
      </c>
      <c r="AI112" s="337">
        <v>1</v>
      </c>
      <c r="AJ112" s="332"/>
      <c r="AL112" s="299"/>
      <c r="AM112" s="397" t="s">
        <v>242</v>
      </c>
      <c r="AN112" s="337">
        <v>1</v>
      </c>
      <c r="AO112" s="332"/>
      <c r="AQ112" s="299"/>
    </row>
    <row r="113" spans="1:43" ht="24" x14ac:dyDescent="0.2">
      <c r="B113" s="630"/>
      <c r="C113" s="637"/>
      <c r="D113" s="617"/>
      <c r="E113" s="322" t="s">
        <v>419</v>
      </c>
      <c r="F113" s="324"/>
      <c r="G113" s="400"/>
      <c r="H113" s="322"/>
      <c r="I113" s="397" t="s">
        <v>419</v>
      </c>
      <c r="J113" s="326">
        <v>1</v>
      </c>
      <c r="K113" s="332"/>
      <c r="M113" s="299"/>
      <c r="N113" s="397" t="s">
        <v>419</v>
      </c>
      <c r="O113" s="337">
        <v>1</v>
      </c>
      <c r="P113" s="332"/>
      <c r="R113" s="299"/>
      <c r="S113" s="397" t="s">
        <v>419</v>
      </c>
      <c r="T113" s="338">
        <v>1</v>
      </c>
      <c r="U113" s="332"/>
      <c r="W113" s="299"/>
      <c r="X113" s="322" t="s">
        <v>419</v>
      </c>
      <c r="Y113" s="337"/>
      <c r="Z113" s="332"/>
      <c r="AB113" s="299"/>
      <c r="AC113" s="322" t="s">
        <v>419</v>
      </c>
      <c r="AD113" s="337"/>
      <c r="AE113" s="332"/>
      <c r="AG113" s="299"/>
      <c r="AH113" s="397" t="s">
        <v>419</v>
      </c>
      <c r="AI113" s="337">
        <v>1</v>
      </c>
      <c r="AJ113" s="332"/>
      <c r="AL113" s="299"/>
      <c r="AM113" s="322" t="s">
        <v>419</v>
      </c>
      <c r="AN113" s="337"/>
      <c r="AO113" s="332"/>
      <c r="AQ113" s="299"/>
    </row>
    <row r="114" spans="1:43" ht="24" x14ac:dyDescent="0.2">
      <c r="B114" s="630"/>
      <c r="C114" s="637"/>
      <c r="D114" s="617"/>
      <c r="E114" s="322" t="s">
        <v>245</v>
      </c>
      <c r="F114" s="324"/>
      <c r="G114" s="400"/>
      <c r="H114" s="322"/>
      <c r="I114" s="397" t="s">
        <v>245</v>
      </c>
      <c r="J114" s="326">
        <v>1</v>
      </c>
      <c r="K114" s="332"/>
      <c r="M114" s="299"/>
      <c r="N114" s="322" t="s">
        <v>245</v>
      </c>
      <c r="O114" s="337"/>
      <c r="P114" s="332"/>
      <c r="R114" s="299"/>
      <c r="S114" s="397" t="s">
        <v>245</v>
      </c>
      <c r="T114" s="338">
        <v>1</v>
      </c>
      <c r="U114" s="332"/>
      <c r="W114" s="299"/>
      <c r="X114" s="397" t="s">
        <v>245</v>
      </c>
      <c r="Y114" s="337">
        <v>1</v>
      </c>
      <c r="Z114" s="332"/>
      <c r="AB114" s="299"/>
      <c r="AC114" s="322" t="s">
        <v>245</v>
      </c>
      <c r="AD114" s="337"/>
      <c r="AE114" s="332"/>
      <c r="AG114" s="299"/>
      <c r="AH114" s="397" t="s">
        <v>245</v>
      </c>
      <c r="AI114" s="337">
        <v>1</v>
      </c>
      <c r="AJ114" s="332"/>
      <c r="AL114" s="299"/>
      <c r="AM114" s="322" t="s">
        <v>245</v>
      </c>
      <c r="AN114" s="337"/>
      <c r="AO114" s="332"/>
      <c r="AQ114" s="299"/>
    </row>
    <row r="115" spans="1:43" ht="17" thickBot="1" x14ac:dyDescent="0.25">
      <c r="B115" s="630"/>
      <c r="C115" s="638"/>
      <c r="D115" s="618"/>
      <c r="E115" s="404" t="s">
        <v>246</v>
      </c>
      <c r="F115" s="364"/>
      <c r="G115" s="403"/>
      <c r="H115" s="404"/>
      <c r="I115" s="404" t="s">
        <v>246</v>
      </c>
      <c r="J115" s="405"/>
      <c r="K115" s="368"/>
      <c r="L115" s="369"/>
      <c r="M115" s="370"/>
      <c r="N115" s="322" t="s">
        <v>246</v>
      </c>
      <c r="O115" s="361"/>
      <c r="P115" s="368"/>
      <c r="Q115" s="369"/>
      <c r="R115" s="370"/>
      <c r="S115" s="322" t="s">
        <v>246</v>
      </c>
      <c r="T115" s="362"/>
      <c r="U115" s="368"/>
      <c r="V115" s="369"/>
      <c r="W115" s="370"/>
      <c r="X115" s="322" t="s">
        <v>246</v>
      </c>
      <c r="Y115" s="361"/>
      <c r="Z115" s="368"/>
      <c r="AA115" s="369"/>
      <c r="AB115" s="370"/>
      <c r="AC115" s="322" t="s">
        <v>246</v>
      </c>
      <c r="AD115" s="361"/>
      <c r="AE115" s="368"/>
      <c r="AF115" s="369"/>
      <c r="AG115" s="370"/>
      <c r="AH115" s="322" t="s">
        <v>246</v>
      </c>
      <c r="AI115" s="361"/>
      <c r="AJ115" s="368"/>
      <c r="AK115" s="369"/>
      <c r="AL115" s="370"/>
      <c r="AM115" s="322" t="s">
        <v>246</v>
      </c>
      <c r="AN115" s="361"/>
      <c r="AO115" s="368"/>
      <c r="AP115" s="369"/>
      <c r="AQ115" s="370"/>
    </row>
    <row r="116" spans="1:43" ht="17" thickBot="1" x14ac:dyDescent="0.25">
      <c r="A116">
        <v>18</v>
      </c>
      <c r="B116" s="617"/>
      <c r="C116" s="639" t="s">
        <v>420</v>
      </c>
      <c r="D116" s="616" t="s">
        <v>420</v>
      </c>
      <c r="E116" s="312" t="s">
        <v>219</v>
      </c>
      <c r="F116" s="313"/>
      <c r="G116" s="314"/>
      <c r="H116" s="312"/>
      <c r="I116" s="353" t="s">
        <v>219</v>
      </c>
      <c r="J116" s="354">
        <v>1</v>
      </c>
      <c r="K116" s="473">
        <v>1</v>
      </c>
      <c r="L116" s="146">
        <f>IF(J116=1,1,0)</f>
        <v>1</v>
      </c>
      <c r="M116" s="241">
        <f>IFERROR(IF(K116=0,"",L116/K116),"")</f>
        <v>1</v>
      </c>
      <c r="N116" s="336" t="s">
        <v>219</v>
      </c>
      <c r="O116" s="337">
        <v>1</v>
      </c>
      <c r="P116" s="473">
        <v>1</v>
      </c>
      <c r="Q116" s="146">
        <f>IF(O116=1,1,0)</f>
        <v>1</v>
      </c>
      <c r="R116" s="241">
        <f>IFERROR(IF(P116=0,"",Q116/P116),"")</f>
        <v>1</v>
      </c>
      <c r="S116" s="336" t="s">
        <v>219</v>
      </c>
      <c r="T116" s="338">
        <v>1</v>
      </c>
      <c r="U116" s="473">
        <v>1</v>
      </c>
      <c r="V116" s="146">
        <f>IF(T116=1,1,0)</f>
        <v>1</v>
      </c>
      <c r="W116" s="241">
        <f>IFERROR(IF(U116=0,"",V116/U116),"")</f>
        <v>1</v>
      </c>
      <c r="X116" s="336" t="s">
        <v>219</v>
      </c>
      <c r="Y116" s="337">
        <v>1</v>
      </c>
      <c r="Z116" s="473">
        <v>1</v>
      </c>
      <c r="AA116" s="146">
        <f>IF(Y116=1,1,0)</f>
        <v>1</v>
      </c>
      <c r="AB116" s="241">
        <f>IFERROR(IF(Z116=0,"",AA116/Z116),"")</f>
        <v>1</v>
      </c>
      <c r="AC116" s="336" t="s">
        <v>219</v>
      </c>
      <c r="AD116" s="337">
        <v>1</v>
      </c>
      <c r="AE116" s="473">
        <v>1</v>
      </c>
      <c r="AF116" s="146">
        <f>IF(AD116=1,1,0)</f>
        <v>1</v>
      </c>
      <c r="AG116" s="241">
        <f>IFERROR(IF(AE116=0,"",AF116/AE116),"")</f>
        <v>1</v>
      </c>
      <c r="AH116" s="323" t="s">
        <v>219</v>
      </c>
      <c r="AI116" s="443"/>
      <c r="AJ116" s="473">
        <v>1</v>
      </c>
      <c r="AK116" s="146">
        <f>IF(AI116=1,1,0)</f>
        <v>0</v>
      </c>
      <c r="AL116" s="241">
        <f>IFERROR(IF(AJ116=0,"",AK116/AJ116),"")</f>
        <v>0</v>
      </c>
      <c r="AM116" s="336" t="s">
        <v>219</v>
      </c>
      <c r="AN116" s="337">
        <v>1</v>
      </c>
      <c r="AO116" s="473">
        <v>1</v>
      </c>
      <c r="AP116" s="146">
        <f>IF(AN116=1,1,0)</f>
        <v>1</v>
      </c>
      <c r="AQ116" s="241">
        <f>IFERROR(IF(AO116=0,"",AP116/AO116),"")</f>
        <v>1</v>
      </c>
    </row>
    <row r="117" spans="1:43" x14ac:dyDescent="0.2">
      <c r="B117" s="617"/>
      <c r="C117" s="640"/>
      <c r="D117" s="617"/>
      <c r="E117" s="323" t="s">
        <v>204</v>
      </c>
      <c r="F117" s="324"/>
      <c r="G117" s="325"/>
      <c r="H117" s="323"/>
      <c r="I117" s="323" t="s">
        <v>204</v>
      </c>
      <c r="J117" s="449"/>
      <c r="K117" s="332"/>
      <c r="M117" s="299"/>
      <c r="N117" s="323" t="s">
        <v>204</v>
      </c>
      <c r="O117" s="432"/>
      <c r="P117" s="332"/>
      <c r="R117" s="299"/>
      <c r="S117" s="323" t="s">
        <v>204</v>
      </c>
      <c r="T117" s="433"/>
      <c r="U117" s="332"/>
      <c r="W117" s="299"/>
      <c r="X117" s="323" t="s">
        <v>204</v>
      </c>
      <c r="Y117" s="432"/>
      <c r="Z117" s="332"/>
      <c r="AB117" s="299"/>
      <c r="AC117" s="323" t="s">
        <v>204</v>
      </c>
      <c r="AD117" s="432"/>
      <c r="AE117" s="332"/>
      <c r="AG117" s="299"/>
      <c r="AH117" s="323" t="s">
        <v>204</v>
      </c>
      <c r="AI117" s="432"/>
      <c r="AJ117" s="332"/>
      <c r="AL117" s="299"/>
      <c r="AM117" s="323" t="s">
        <v>204</v>
      </c>
      <c r="AN117" s="432"/>
      <c r="AO117" s="332"/>
      <c r="AQ117" s="299"/>
    </row>
    <row r="118" spans="1:43" ht="25" thickBot="1" x14ac:dyDescent="0.25">
      <c r="B118" s="617"/>
      <c r="C118" s="641"/>
      <c r="D118" s="618"/>
      <c r="E118" s="273" t="s">
        <v>189</v>
      </c>
      <c r="F118" s="364"/>
      <c r="G118" s="365"/>
      <c r="H118" s="273"/>
      <c r="I118" s="273" t="s">
        <v>189</v>
      </c>
      <c r="J118" s="450"/>
      <c r="K118" s="368"/>
      <c r="L118" s="369"/>
      <c r="M118" s="370"/>
      <c r="N118" s="323" t="s">
        <v>189</v>
      </c>
      <c r="O118" s="435"/>
      <c r="P118" s="368"/>
      <c r="Q118" s="369"/>
      <c r="R118" s="370"/>
      <c r="S118" s="323" t="s">
        <v>189</v>
      </c>
      <c r="T118" s="436"/>
      <c r="U118" s="368"/>
      <c r="V118" s="369"/>
      <c r="W118" s="370"/>
      <c r="X118" s="323" t="s">
        <v>189</v>
      </c>
      <c r="Y118" s="435"/>
      <c r="Z118" s="368"/>
      <c r="AA118" s="369"/>
      <c r="AB118" s="370"/>
      <c r="AC118" s="323" t="s">
        <v>189</v>
      </c>
      <c r="AD118" s="435"/>
      <c r="AE118" s="368"/>
      <c r="AF118" s="369"/>
      <c r="AG118" s="370"/>
      <c r="AH118" s="336" t="s">
        <v>189</v>
      </c>
      <c r="AI118" s="337">
        <v>1</v>
      </c>
      <c r="AJ118" s="475"/>
      <c r="AK118" s="476"/>
      <c r="AL118" s="477"/>
      <c r="AM118" s="323" t="s">
        <v>189</v>
      </c>
      <c r="AN118" s="435"/>
      <c r="AO118" s="475"/>
      <c r="AP118" s="476"/>
      <c r="AQ118" s="477"/>
    </row>
    <row r="119" spans="1:43" ht="33" customHeight="1" thickBot="1" x14ac:dyDescent="0.25">
      <c r="B119" s="617"/>
      <c r="C119" s="359"/>
      <c r="D119" s="478" t="s">
        <v>262</v>
      </c>
      <c r="E119" s="479"/>
      <c r="F119" s="480"/>
      <c r="G119" s="479"/>
      <c r="H119" s="479"/>
      <c r="I119" s="479" t="s">
        <v>421</v>
      </c>
      <c r="J119" s="481"/>
      <c r="K119" s="482" t="str">
        <f>I119</f>
        <v>Регулярный мониторинг по эффективным механикам, рабочая группа с продуктом и маркетингом каждую неделю по треку</v>
      </c>
      <c r="L119" s="483"/>
      <c r="M119" s="484"/>
      <c r="N119" s="323" t="s">
        <v>422</v>
      </c>
      <c r="O119" s="384"/>
      <c r="P119" s="482" t="str">
        <f>N119</f>
        <v>Ключевая история сейчас 2 задачи - GR по получению согласий + Отмена токсичных комиссий для сегмента</v>
      </c>
      <c r="Q119" s="483"/>
      <c r="R119" s="484"/>
      <c r="S119" s="323" t="s">
        <v>423</v>
      </c>
      <c r="T119" s="384" t="s">
        <v>130</v>
      </c>
      <c r="U119" s="482" t="str">
        <f>S119</f>
        <v>В2С не сфокусирован на привлечении, тем не менее было запущено несколько пилотов, по которым не были получены ожидаемые результаты. 
- было принято решение провести мониторинг коммуникаций и внести изменения
- оценить эффективность каналов и механик привлечения и внести изменения</v>
      </c>
      <c r="V119" s="483"/>
      <c r="W119" s="484"/>
      <c r="X119" s="323" t="s">
        <v>424</v>
      </c>
      <c r="Y119" s="384"/>
      <c r="Z119" s="485" t="str">
        <f>X119</f>
        <v>Закрепление категорий Спасибо по ЖКХ для имеющих совместный счет.</v>
      </c>
      <c r="AA119" s="483"/>
      <c r="AB119" s="484"/>
      <c r="AC119" s="323" t="s">
        <v>425</v>
      </c>
      <c r="AD119" s="384"/>
      <c r="AE119" s="485" t="str">
        <f>AC119</f>
        <v>Отработка задач по доращиванию клиентов до уровня 15 млн+ с текущим балансом ниже целевого (донесение денег)</v>
      </c>
      <c r="AF119" s="483"/>
      <c r="AG119" s="484"/>
      <c r="AH119" s="323"/>
      <c r="AI119" s="384" t="s">
        <v>130</v>
      </c>
      <c r="AJ119" s="485">
        <f>AH119</f>
        <v>0</v>
      </c>
      <c r="AK119" s="483"/>
      <c r="AL119" s="484"/>
      <c r="AM119" s="323" t="s">
        <v>426</v>
      </c>
      <c r="AN119" s="384"/>
      <c r="AO119" s="485" t="str">
        <f>AM119</f>
        <v xml:space="preserve">В сегменте проводится до 100 запусков в квартал (свой кампейнинг). по результатам каждого запуска оценивается воронка. Есть внутренняя РГ по кампейну с трансляцией результатов и принятием решений. Отдельно есть воронки и анализ кл путей по продаже ПУ. В 2 кв меняли клиентский путь в СБОЛ в части оформления продукта. </v>
      </c>
      <c r="AP119" s="483"/>
      <c r="AQ119" s="484"/>
    </row>
    <row r="120" spans="1:43" ht="25" thickBot="1" x14ac:dyDescent="0.25">
      <c r="A120">
        <v>19</v>
      </c>
      <c r="B120" s="617"/>
      <c r="C120" s="359"/>
      <c r="D120" s="616" t="s">
        <v>427</v>
      </c>
      <c r="E120" s="311" t="s">
        <v>428</v>
      </c>
      <c r="F120" s="313"/>
      <c r="G120" s="396"/>
      <c r="H120" s="311"/>
      <c r="I120" s="311" t="s">
        <v>428</v>
      </c>
      <c r="J120" s="354"/>
      <c r="K120" s="469">
        <v>1</v>
      </c>
      <c r="L120" s="146">
        <f>IF(J125=1,1,IF(SUM(J120:J124)=0,0,IF(SUM(J120:J124)&gt;4,1,IF(SUM(J120:J124)&lt;4,0.5,0))))</f>
        <v>1</v>
      </c>
      <c r="M120" s="470">
        <f>IFERROR(IF(K120=0,"",L120/K120),"")</f>
        <v>1</v>
      </c>
      <c r="N120" s="397" t="s">
        <v>428</v>
      </c>
      <c r="O120" s="337">
        <v>1</v>
      </c>
      <c r="P120" s="469">
        <v>1</v>
      </c>
      <c r="Q120" s="146">
        <f>IF(O125=1,1,IF(SUM(O120:O124)=0,0,IF(SUM(O120:O124)&gt;4,1,IF(SUM(O120:O124)&lt;4,0.5,0))))</f>
        <v>0.5</v>
      </c>
      <c r="R120" s="470">
        <f>IFERROR(IF(P120=0,"",Q120/P120),"")</f>
        <v>0.5</v>
      </c>
      <c r="S120" s="397" t="s">
        <v>428</v>
      </c>
      <c r="T120" s="338">
        <v>1</v>
      </c>
      <c r="U120" s="469">
        <v>1</v>
      </c>
      <c r="V120" s="146">
        <f>IF(T125=1,1,IF(SUM(T120:T124)=0,0,IF(SUM(T120:T124)&gt;=4,1,IF(SUM(T120:T124)&lt;4,0.5,0))))</f>
        <v>1</v>
      </c>
      <c r="W120" s="470">
        <f>IFERROR(IF(U120=0,"",V120/U120),"")</f>
        <v>1</v>
      </c>
      <c r="X120" s="322" t="s">
        <v>428</v>
      </c>
      <c r="Y120" s="333"/>
      <c r="Z120" s="469">
        <v>1</v>
      </c>
      <c r="AA120" s="146">
        <f>IF(Y125=1,1,IF(SUM(Y120:Y124)=0,0,IF(SUM(Y120:Y124)&gt;=4,1,IF(SUM(Y120:Y124)&lt;4,0.5,0))))</f>
        <v>0</v>
      </c>
      <c r="AB120" s="470">
        <f>IFERROR(IF(Z120=0,"",AA120/Z120),"")</f>
        <v>0</v>
      </c>
      <c r="AC120" s="322" t="s">
        <v>428</v>
      </c>
      <c r="AD120" s="333"/>
      <c r="AE120" s="469">
        <v>1</v>
      </c>
      <c r="AF120" s="146">
        <f>IF(AD125=1,1,IF(AF127=0,0.25,IF(SUM(AD120:AD124)=0,0,IF(SUM(AD120:AD124)&gt;=4,1,IF(SUM(AD120:AD124)&lt;4,0.5,0)))))</f>
        <v>0.25</v>
      </c>
      <c r="AG120" s="470">
        <f>IFERROR(IF(AE120=0,"",AF120/AE120),"")</f>
        <v>0.25</v>
      </c>
      <c r="AH120" s="322" t="s">
        <v>428</v>
      </c>
      <c r="AI120" s="333"/>
      <c r="AJ120" s="469">
        <v>1</v>
      </c>
      <c r="AK120" s="146">
        <f>IF(AI125=1,1,IF(AK127=0,0.25,IF(SUM(AI120:AI124)=0,0,IF(SUM(AI120:AI124)&gt;=4,1,IF(SUM(AI120:AI124)&lt;4,0.5,0)))))</f>
        <v>0.25</v>
      </c>
      <c r="AL120" s="470">
        <f>IFERROR(IF(AJ120=0,"",AK120/AJ120),"")</f>
        <v>0.25</v>
      </c>
      <c r="AM120" s="397" t="s">
        <v>428</v>
      </c>
      <c r="AN120" s="337">
        <v>1</v>
      </c>
      <c r="AO120" s="469">
        <v>1</v>
      </c>
      <c r="AP120" s="146">
        <f>IF(AN125=1,1,IF(AP127=0,0.25,IF(SUM(AN120:AN124)=0,0,IF(SUM(AN120:AN124)&gt;=4,1,IF(SUM(AN120:AN124)&lt;4,0.5,0)))))</f>
        <v>0.25</v>
      </c>
      <c r="AQ120" s="470">
        <f>IFERROR(IF(AO120=0,"",AP120/AO120),"")</f>
        <v>0.25</v>
      </c>
    </row>
    <row r="121" spans="1:43" ht="36" x14ac:dyDescent="0.2">
      <c r="B121" s="617"/>
      <c r="C121" s="359"/>
      <c r="D121" s="617"/>
      <c r="E121" s="322" t="s">
        <v>416</v>
      </c>
      <c r="F121" s="324"/>
      <c r="G121" s="400"/>
      <c r="H121" s="322"/>
      <c r="I121" s="322" t="s">
        <v>416</v>
      </c>
      <c r="J121" s="326"/>
      <c r="K121" s="332"/>
      <c r="M121" s="299"/>
      <c r="N121" s="322" t="s">
        <v>416</v>
      </c>
      <c r="O121" s="337"/>
      <c r="P121" s="332"/>
      <c r="R121" s="299"/>
      <c r="S121" s="397" t="s">
        <v>416</v>
      </c>
      <c r="T121" s="338">
        <v>1</v>
      </c>
      <c r="U121" s="332"/>
      <c r="W121" s="299"/>
      <c r="X121" s="322" t="s">
        <v>416</v>
      </c>
      <c r="Y121" s="337"/>
      <c r="Z121" s="332"/>
      <c r="AB121" s="299"/>
      <c r="AC121" s="322" t="s">
        <v>416</v>
      </c>
      <c r="AD121" s="337"/>
      <c r="AE121" s="332"/>
      <c r="AG121" s="299"/>
      <c r="AH121" s="397" t="s">
        <v>416</v>
      </c>
      <c r="AI121" s="337">
        <v>1</v>
      </c>
      <c r="AJ121" s="332"/>
      <c r="AL121" s="299"/>
      <c r="AM121" s="322" t="s">
        <v>416</v>
      </c>
      <c r="AN121" s="337"/>
      <c r="AO121" s="332"/>
      <c r="AQ121" s="299"/>
    </row>
    <row r="122" spans="1:43" ht="36" x14ac:dyDescent="0.2">
      <c r="B122" s="617"/>
      <c r="C122" s="359"/>
      <c r="D122" s="617"/>
      <c r="E122" s="322" t="s">
        <v>417</v>
      </c>
      <c r="F122" s="324"/>
      <c r="G122" s="400"/>
      <c r="H122" s="322"/>
      <c r="I122" s="322" t="s">
        <v>417</v>
      </c>
      <c r="J122" s="326"/>
      <c r="K122" s="332"/>
      <c r="M122" s="299"/>
      <c r="N122" s="322" t="s">
        <v>417</v>
      </c>
      <c r="O122" s="337"/>
      <c r="P122" s="332"/>
      <c r="R122" s="299"/>
      <c r="S122" s="397" t="s">
        <v>417</v>
      </c>
      <c r="T122" s="338">
        <v>1</v>
      </c>
      <c r="U122" s="332"/>
      <c r="W122" s="299"/>
      <c r="X122" s="322" t="s">
        <v>417</v>
      </c>
      <c r="Y122" s="337"/>
      <c r="Z122" s="332"/>
      <c r="AB122" s="299"/>
      <c r="AC122" s="322" t="s">
        <v>417</v>
      </c>
      <c r="AD122" s="337"/>
      <c r="AE122" s="332"/>
      <c r="AG122" s="299"/>
      <c r="AH122" s="322" t="s">
        <v>417</v>
      </c>
      <c r="AI122" s="337"/>
      <c r="AJ122" s="332"/>
      <c r="AL122" s="299"/>
      <c r="AM122" s="322" t="s">
        <v>417</v>
      </c>
      <c r="AN122" s="337"/>
      <c r="AO122" s="332"/>
      <c r="AQ122" s="299"/>
    </row>
    <row r="123" spans="1:43" ht="45" customHeight="1" x14ac:dyDescent="0.2">
      <c r="B123" s="617"/>
      <c r="C123" s="359"/>
      <c r="D123" s="642"/>
      <c r="E123" s="322" t="s">
        <v>429</v>
      </c>
      <c r="F123" s="324"/>
      <c r="G123" s="400"/>
      <c r="H123" s="322"/>
      <c r="I123" s="322" t="s">
        <v>429</v>
      </c>
      <c r="J123" s="326"/>
      <c r="K123" s="332"/>
      <c r="M123" s="299"/>
      <c r="N123" s="397" t="s">
        <v>429</v>
      </c>
      <c r="O123" s="337">
        <v>1</v>
      </c>
      <c r="P123" s="332"/>
      <c r="R123" s="299"/>
      <c r="S123" s="397" t="s">
        <v>429</v>
      </c>
      <c r="T123" s="338">
        <v>1</v>
      </c>
      <c r="U123" s="332"/>
      <c r="W123" s="299"/>
      <c r="X123" s="322" t="s">
        <v>429</v>
      </c>
      <c r="Y123" s="333"/>
      <c r="Z123" s="332"/>
      <c r="AB123" s="299"/>
      <c r="AC123" s="322" t="s">
        <v>429</v>
      </c>
      <c r="AD123" s="333"/>
      <c r="AE123" s="332"/>
      <c r="AG123" s="299"/>
      <c r="AH123" s="397" t="s">
        <v>429</v>
      </c>
      <c r="AI123" s="337">
        <v>1</v>
      </c>
      <c r="AJ123" s="332"/>
      <c r="AL123" s="299"/>
      <c r="AM123" s="322" t="s">
        <v>429</v>
      </c>
      <c r="AN123" s="333"/>
      <c r="AO123" s="332"/>
      <c r="AQ123" s="299"/>
    </row>
    <row r="124" spans="1:43" ht="72" x14ac:dyDescent="0.2">
      <c r="B124" s="617"/>
      <c r="C124" s="359"/>
      <c r="D124" s="617"/>
      <c r="E124" s="322" t="s">
        <v>257</v>
      </c>
      <c r="F124" s="324"/>
      <c r="G124" s="400"/>
      <c r="H124" s="322"/>
      <c r="I124" s="322" t="s">
        <v>257</v>
      </c>
      <c r="J124" s="326"/>
      <c r="K124" s="332"/>
      <c r="M124" s="299"/>
      <c r="N124" s="397" t="s">
        <v>257</v>
      </c>
      <c r="O124" s="337">
        <v>1</v>
      </c>
      <c r="P124" s="332"/>
      <c r="R124" s="299"/>
      <c r="S124" s="397" t="s">
        <v>257</v>
      </c>
      <c r="T124" s="338">
        <v>1</v>
      </c>
      <c r="U124" s="332"/>
      <c r="W124" s="299"/>
      <c r="X124" s="322" t="s">
        <v>257</v>
      </c>
      <c r="Y124" s="337"/>
      <c r="Z124" s="332"/>
      <c r="AB124" s="299"/>
      <c r="AC124" s="397" t="s">
        <v>257</v>
      </c>
      <c r="AD124" s="337">
        <v>1</v>
      </c>
      <c r="AE124" s="332"/>
      <c r="AG124" s="299"/>
      <c r="AH124" s="322" t="s">
        <v>257</v>
      </c>
      <c r="AI124" s="337"/>
      <c r="AJ124" s="332"/>
      <c r="AL124" s="299"/>
      <c r="AM124" s="322" t="s">
        <v>257</v>
      </c>
      <c r="AN124" s="337"/>
      <c r="AO124" s="332"/>
      <c r="AQ124" s="299"/>
    </row>
    <row r="125" spans="1:43" ht="24" x14ac:dyDescent="0.2">
      <c r="B125" s="617"/>
      <c r="C125" s="359"/>
      <c r="D125" s="617"/>
      <c r="E125" s="322" t="s">
        <v>245</v>
      </c>
      <c r="F125" s="324"/>
      <c r="G125" s="400"/>
      <c r="H125" s="322"/>
      <c r="I125" s="397" t="s">
        <v>245</v>
      </c>
      <c r="J125" s="326">
        <v>1</v>
      </c>
      <c r="K125" s="332"/>
      <c r="M125" s="299"/>
      <c r="N125" s="322" t="s">
        <v>245</v>
      </c>
      <c r="O125" s="337"/>
      <c r="P125" s="332"/>
      <c r="R125" s="299"/>
      <c r="S125" s="397" t="s">
        <v>245</v>
      </c>
      <c r="T125" s="338">
        <v>1</v>
      </c>
      <c r="U125" s="332"/>
      <c r="W125" s="299"/>
      <c r="X125" s="322" t="s">
        <v>245</v>
      </c>
      <c r="Y125" s="337"/>
      <c r="Z125" s="332"/>
      <c r="AB125" s="299"/>
      <c r="AC125" s="322" t="s">
        <v>245</v>
      </c>
      <c r="AD125" s="337"/>
      <c r="AE125" s="332"/>
      <c r="AG125" s="299"/>
      <c r="AH125" s="322" t="s">
        <v>245</v>
      </c>
      <c r="AI125" s="337"/>
      <c r="AJ125" s="332"/>
      <c r="AL125" s="299"/>
      <c r="AM125" s="322" t="s">
        <v>245</v>
      </c>
      <c r="AN125" s="337"/>
      <c r="AO125" s="332"/>
      <c r="AQ125" s="299"/>
    </row>
    <row r="126" spans="1:43" ht="17" thickBot="1" x14ac:dyDescent="0.25">
      <c r="B126" s="617"/>
      <c r="C126" s="359"/>
      <c r="D126" s="618"/>
      <c r="E126" s="404" t="s">
        <v>246</v>
      </c>
      <c r="F126" s="364"/>
      <c r="G126" s="403"/>
      <c r="H126" s="404"/>
      <c r="I126" s="404" t="s">
        <v>246</v>
      </c>
      <c r="J126" s="405"/>
      <c r="K126" s="368"/>
      <c r="L126" s="369"/>
      <c r="M126" s="370"/>
      <c r="N126" s="322" t="s">
        <v>246</v>
      </c>
      <c r="O126" s="361"/>
      <c r="P126" s="368"/>
      <c r="Q126" s="369"/>
      <c r="R126" s="370"/>
      <c r="S126" s="322" t="s">
        <v>246</v>
      </c>
      <c r="T126" s="362"/>
      <c r="U126" s="368"/>
      <c r="V126" s="369"/>
      <c r="W126" s="370"/>
      <c r="X126" s="397" t="s">
        <v>246</v>
      </c>
      <c r="Y126" s="337">
        <v>1</v>
      </c>
      <c r="Z126" s="368"/>
      <c r="AA126" s="369"/>
      <c r="AB126" s="370"/>
      <c r="AC126" s="322" t="s">
        <v>246</v>
      </c>
      <c r="AD126" s="361"/>
      <c r="AE126" s="368"/>
      <c r="AF126" s="369"/>
      <c r="AG126" s="370"/>
      <c r="AH126" s="322" t="s">
        <v>246</v>
      </c>
      <c r="AI126" s="361"/>
      <c r="AJ126" s="368"/>
      <c r="AK126" s="369"/>
      <c r="AL126" s="370"/>
      <c r="AM126" s="322" t="s">
        <v>246</v>
      </c>
      <c r="AN126" s="361"/>
      <c r="AO126" s="368"/>
      <c r="AP126" s="369"/>
      <c r="AQ126" s="370"/>
    </row>
    <row r="127" spans="1:43" ht="17" thickBot="1" x14ac:dyDescent="0.25">
      <c r="A127">
        <v>20</v>
      </c>
      <c r="B127" s="617"/>
      <c r="C127" s="359"/>
      <c r="D127" s="616" t="s">
        <v>430</v>
      </c>
      <c r="E127" s="312" t="s">
        <v>219</v>
      </c>
      <c r="F127" s="313"/>
      <c r="G127" s="314"/>
      <c r="H127" s="312"/>
      <c r="I127" s="353" t="s">
        <v>219</v>
      </c>
      <c r="J127" s="354">
        <v>1</v>
      </c>
      <c r="K127" s="473">
        <v>1</v>
      </c>
      <c r="L127" s="146">
        <f>IF(J127=1,1,0)</f>
        <v>1</v>
      </c>
      <c r="M127" s="241">
        <f>IFERROR(IF(K127=0,"",L127/K127),"")</f>
        <v>1</v>
      </c>
      <c r="N127" s="336" t="s">
        <v>219</v>
      </c>
      <c r="O127" s="337">
        <v>1</v>
      </c>
      <c r="P127" s="473">
        <v>1</v>
      </c>
      <c r="Q127" s="146">
        <f>IF(O127=1,1,0)</f>
        <v>1</v>
      </c>
      <c r="R127" s="241">
        <f>IFERROR(IF(P127=0,"",Q127/P127),"")</f>
        <v>1</v>
      </c>
      <c r="S127" s="336" t="s">
        <v>219</v>
      </c>
      <c r="T127" s="338">
        <v>1</v>
      </c>
      <c r="U127" s="473">
        <v>1</v>
      </c>
      <c r="V127" s="146">
        <f>IF(T127=1,1,0)</f>
        <v>1</v>
      </c>
      <c r="W127" s="241">
        <f>IFERROR(IF(U127=0,"",V127/U127),"")</f>
        <v>1</v>
      </c>
      <c r="X127" s="323" t="s">
        <v>219</v>
      </c>
      <c r="Y127" s="443" t="s">
        <v>130</v>
      </c>
      <c r="Z127" s="473">
        <v>1</v>
      </c>
      <c r="AA127" s="146">
        <f>IF(Y127=1,1,0)</f>
        <v>0</v>
      </c>
      <c r="AB127" s="241">
        <f>IFERROR(IF(Z127=0,"",AA127/Z127),"")</f>
        <v>0</v>
      </c>
      <c r="AC127" s="323" t="s">
        <v>219</v>
      </c>
      <c r="AD127" s="443"/>
      <c r="AE127" s="473">
        <v>1</v>
      </c>
      <c r="AF127" s="146">
        <f>IF(AD127=1,1,0)</f>
        <v>0</v>
      </c>
      <c r="AG127" s="241">
        <f>IFERROR(IF(AE127=0,"",AF127/AE127),"")</f>
        <v>0</v>
      </c>
      <c r="AH127" s="323" t="s">
        <v>219</v>
      </c>
      <c r="AI127" s="443"/>
      <c r="AJ127" s="473">
        <v>1</v>
      </c>
      <c r="AK127" s="146">
        <f>IF(AI127=1,1,0)</f>
        <v>0</v>
      </c>
      <c r="AL127" s="241">
        <f>IFERROR(IF(AJ127=0,"",AK127/AJ127),"")</f>
        <v>0</v>
      </c>
      <c r="AM127" s="323" t="s">
        <v>219</v>
      </c>
      <c r="AN127" s="443"/>
      <c r="AO127" s="473">
        <v>1</v>
      </c>
      <c r="AP127" s="146">
        <f>IF(AN127=1,1,0)</f>
        <v>0</v>
      </c>
      <c r="AQ127" s="241">
        <f>IFERROR(IF(AO127=0,"",AP127/AO127),"")</f>
        <v>0</v>
      </c>
    </row>
    <row r="128" spans="1:43" x14ac:dyDescent="0.2">
      <c r="B128" s="617"/>
      <c r="C128" s="359"/>
      <c r="D128" s="617"/>
      <c r="E128" s="323" t="s">
        <v>204</v>
      </c>
      <c r="F128" s="324"/>
      <c r="G128" s="325"/>
      <c r="H128" s="323"/>
      <c r="I128" s="323" t="s">
        <v>204</v>
      </c>
      <c r="J128" s="449"/>
      <c r="K128" s="332"/>
      <c r="M128" s="299"/>
      <c r="N128" s="323" t="s">
        <v>204</v>
      </c>
      <c r="O128" s="432"/>
      <c r="P128" s="332"/>
      <c r="R128" s="299"/>
      <c r="S128" s="323" t="s">
        <v>204</v>
      </c>
      <c r="T128" s="433"/>
      <c r="U128" s="332"/>
      <c r="W128" s="299"/>
      <c r="X128" s="323" t="s">
        <v>204</v>
      </c>
      <c r="Y128" s="432"/>
      <c r="Z128" s="332"/>
      <c r="AB128" s="299"/>
      <c r="AC128" s="323" t="s">
        <v>204</v>
      </c>
      <c r="AD128" s="432"/>
      <c r="AE128" s="332"/>
      <c r="AG128" s="299"/>
      <c r="AH128" s="323" t="s">
        <v>204</v>
      </c>
      <c r="AI128" s="432"/>
      <c r="AJ128" s="332"/>
      <c r="AL128" s="299"/>
      <c r="AM128" s="336" t="s">
        <v>204</v>
      </c>
      <c r="AN128" s="337">
        <v>1</v>
      </c>
      <c r="AO128" s="332"/>
      <c r="AQ128" s="299"/>
    </row>
    <row r="129" spans="1:43" ht="25" thickBot="1" x14ac:dyDescent="0.25">
      <c r="B129" s="617"/>
      <c r="C129" s="359"/>
      <c r="D129" s="618"/>
      <c r="E129" s="273" t="s">
        <v>189</v>
      </c>
      <c r="F129" s="364"/>
      <c r="G129" s="365"/>
      <c r="H129" s="273"/>
      <c r="I129" s="273" t="s">
        <v>189</v>
      </c>
      <c r="J129" s="450"/>
      <c r="K129" s="368"/>
      <c r="L129" s="369"/>
      <c r="M129" s="370"/>
      <c r="N129" s="323" t="s">
        <v>189</v>
      </c>
      <c r="O129" s="435"/>
      <c r="P129" s="368"/>
      <c r="Q129" s="369"/>
      <c r="R129" s="370"/>
      <c r="S129" s="323" t="s">
        <v>189</v>
      </c>
      <c r="T129" s="436"/>
      <c r="U129" s="368"/>
      <c r="V129" s="369"/>
      <c r="W129" s="370"/>
      <c r="X129" s="323" t="s">
        <v>189</v>
      </c>
      <c r="Y129" s="435"/>
      <c r="Z129" s="368"/>
      <c r="AA129" s="369"/>
      <c r="AB129" s="370"/>
      <c r="AC129" s="336" t="s">
        <v>189</v>
      </c>
      <c r="AD129" s="337">
        <v>1</v>
      </c>
      <c r="AE129" s="368"/>
      <c r="AF129" s="369"/>
      <c r="AG129" s="370"/>
      <c r="AH129" s="336" t="s">
        <v>189</v>
      </c>
      <c r="AI129" s="337">
        <v>1</v>
      </c>
      <c r="AJ129" s="368"/>
      <c r="AK129" s="369"/>
      <c r="AL129" s="370"/>
      <c r="AM129" s="323" t="s">
        <v>189</v>
      </c>
      <c r="AN129" s="435"/>
      <c r="AO129" s="368"/>
      <c r="AP129" s="369"/>
      <c r="AQ129" s="370"/>
    </row>
    <row r="130" spans="1:43" ht="24" customHeight="1" thickBot="1" x14ac:dyDescent="0.25">
      <c r="B130" s="618"/>
      <c r="C130" s="424"/>
      <c r="D130" s="478" t="s">
        <v>262</v>
      </c>
      <c r="E130" s="479"/>
      <c r="F130" s="480"/>
      <c r="G130" s="479"/>
      <c r="H130" s="479"/>
      <c r="I130" s="479" t="s">
        <v>431</v>
      </c>
      <c r="J130" s="481"/>
      <c r="K130" s="482" t="str">
        <f>I130</f>
        <v>Пилоты с родителями (отточниками) с доп оферами</v>
      </c>
      <c r="L130" s="483"/>
      <c r="M130" s="484"/>
      <c r="N130" s="273" t="s">
        <v>432</v>
      </c>
      <c r="O130" s="388"/>
      <c r="P130" s="485" t="str">
        <f>N130</f>
        <v>Преждевременный перевод клиентов на новый тариф</v>
      </c>
      <c r="Q130" s="483"/>
      <c r="R130" s="484"/>
      <c r="S130" s="273" t="s">
        <v>433</v>
      </c>
      <c r="T130" s="388"/>
      <c r="U130" s="485" t="str">
        <f>S130</f>
        <v>1. Модель предоттока разработана и пилоты по ней запущены в мае. 
2. Было принято решение:
- доработать модель предоттока (добавить показатели, сделать индивидуальные фичи, сделать триггерную модель с предсказание на Т-1) - разработать отраслевые решения</v>
      </c>
      <c r="V130" s="483"/>
      <c r="W130" s="484"/>
      <c r="X130" s="273"/>
      <c r="Y130" s="443" t="s">
        <v>130</v>
      </c>
      <c r="Z130" s="485">
        <f>X130</f>
        <v>0</v>
      </c>
      <c r="AA130" s="483"/>
      <c r="AB130" s="484"/>
      <c r="AC130" s="273"/>
      <c r="AD130" s="388" t="s">
        <v>130</v>
      </c>
      <c r="AE130" s="485">
        <f>AC130</f>
        <v>0</v>
      </c>
      <c r="AF130" s="483"/>
      <c r="AG130" s="484"/>
      <c r="AH130" s="273"/>
      <c r="AI130" s="388" t="s">
        <v>130</v>
      </c>
      <c r="AJ130" s="486">
        <f>AH130</f>
        <v>0</v>
      </c>
      <c r="AK130" s="476"/>
      <c r="AL130" s="477"/>
      <c r="AM130" s="273"/>
      <c r="AN130" s="388"/>
      <c r="AO130" s="486">
        <f>AM130</f>
        <v>0</v>
      </c>
      <c r="AP130" s="476"/>
      <c r="AQ130" s="477"/>
    </row>
    <row r="131" spans="1:43" ht="17" thickBot="1" x14ac:dyDescent="0.25">
      <c r="A131">
        <v>22</v>
      </c>
      <c r="B131" s="616" t="s">
        <v>263</v>
      </c>
      <c r="C131" s="359"/>
      <c r="D131" s="616" t="s">
        <v>434</v>
      </c>
      <c r="E131" s="312" t="s">
        <v>219</v>
      </c>
      <c r="F131" s="313"/>
      <c r="G131" s="314"/>
      <c r="H131" s="312"/>
      <c r="I131" s="312" t="s">
        <v>219</v>
      </c>
      <c r="J131" s="315"/>
      <c r="K131" s="440">
        <v>1</v>
      </c>
      <c r="L131" s="146">
        <f>IF(J131=1,1,IF(J132=1,0.5,0))</f>
        <v>0</v>
      </c>
      <c r="M131" s="241">
        <f>IFERROR(IF(K131=0,"",L131/K131),"")</f>
        <v>0</v>
      </c>
      <c r="N131" s="312" t="s">
        <v>219</v>
      </c>
      <c r="O131" s="430"/>
      <c r="P131" s="440">
        <v>1</v>
      </c>
      <c r="Q131" s="146">
        <f>IF(O131=1,1,IF(O132=1,0.5,0))</f>
        <v>0</v>
      </c>
      <c r="R131" s="241">
        <f>IFERROR(IF(P131=0,"",Q131/P131),"")</f>
        <v>0</v>
      </c>
      <c r="S131" s="312" t="s">
        <v>219</v>
      </c>
      <c r="T131" s="487"/>
      <c r="U131" s="440">
        <v>1</v>
      </c>
      <c r="V131" s="146">
        <f>IF(T131=1,1,IF(T132=1,0.5,0))</f>
        <v>0</v>
      </c>
      <c r="W131" s="241">
        <f>IFERROR(IF(U131=0,"",V131/U131),"")</f>
        <v>0</v>
      </c>
      <c r="X131" s="312" t="s">
        <v>219</v>
      </c>
      <c r="Y131" s="430"/>
      <c r="Z131" s="440">
        <v>1</v>
      </c>
      <c r="AA131" s="146">
        <f>IF(Y131=1,1,IF(Y132=1,0.5,0))</f>
        <v>0</v>
      </c>
      <c r="AB131" s="241">
        <f>IFERROR(IF(Z131=0,"",AA131/Z131),"")</f>
        <v>0</v>
      </c>
      <c r="AC131" s="353" t="s">
        <v>219</v>
      </c>
      <c r="AD131" s="337">
        <v>1</v>
      </c>
      <c r="AE131" s="440">
        <v>1</v>
      </c>
      <c r="AF131" s="146">
        <f>IF(AD131=1,1,IF(AD132=1,0.5,0))</f>
        <v>1</v>
      </c>
      <c r="AG131" s="241">
        <f>IFERROR(IF(AE131=0,"",AF131/AE131),"")</f>
        <v>1</v>
      </c>
      <c r="AH131" s="312" t="s">
        <v>219</v>
      </c>
      <c r="AI131" s="430"/>
      <c r="AJ131" s="440">
        <v>1</v>
      </c>
      <c r="AK131" s="146">
        <f>IF(AI131=1,1,IF(AI132=1,0.5,0))</f>
        <v>0</v>
      </c>
      <c r="AL131" s="241">
        <f>IFERROR(IF(AJ131=0,"",AK131/AJ131),"")</f>
        <v>0</v>
      </c>
      <c r="AM131" s="312" t="s">
        <v>219</v>
      </c>
      <c r="AN131" s="430"/>
      <c r="AO131" s="440">
        <v>1</v>
      </c>
      <c r="AP131" s="146">
        <f>IF(AN131=1,1,IF(AN132=1,0.5,0))</f>
        <v>0</v>
      </c>
      <c r="AQ131" s="241">
        <f>IFERROR(IF(AO131=0,"",AP131/AO131),"")</f>
        <v>0</v>
      </c>
    </row>
    <row r="132" spans="1:43" x14ac:dyDescent="0.2">
      <c r="B132" s="617"/>
      <c r="C132" s="359"/>
      <c r="D132" s="617"/>
      <c r="E132" s="323" t="s">
        <v>265</v>
      </c>
      <c r="F132" s="324"/>
      <c r="G132" s="325"/>
      <c r="H132" s="323"/>
      <c r="I132" s="323" t="s">
        <v>265</v>
      </c>
      <c r="J132" s="449"/>
      <c r="K132" s="332"/>
      <c r="M132" s="299"/>
      <c r="N132" s="323" t="s">
        <v>265</v>
      </c>
      <c r="O132" s="432"/>
      <c r="P132" s="332"/>
      <c r="R132" s="299"/>
      <c r="S132" s="323" t="s">
        <v>265</v>
      </c>
      <c r="T132" s="433"/>
      <c r="U132" s="332"/>
      <c r="W132" s="299"/>
      <c r="X132" s="323" t="s">
        <v>265</v>
      </c>
      <c r="Y132" s="432"/>
      <c r="Z132" s="332"/>
      <c r="AB132" s="299"/>
      <c r="AC132" s="323" t="s">
        <v>265</v>
      </c>
      <c r="AD132" s="432"/>
      <c r="AE132" s="332"/>
      <c r="AG132" s="299"/>
      <c r="AH132" s="323" t="s">
        <v>265</v>
      </c>
      <c r="AI132" s="432"/>
      <c r="AJ132" s="332"/>
      <c r="AL132" s="299"/>
      <c r="AM132" s="323" t="s">
        <v>265</v>
      </c>
      <c r="AN132" s="432"/>
      <c r="AO132" s="332"/>
      <c r="AQ132" s="299"/>
    </row>
    <row r="133" spans="1:43" x14ac:dyDescent="0.2">
      <c r="B133" s="617"/>
      <c r="C133" s="359"/>
      <c r="D133" s="617"/>
      <c r="E133" s="323" t="s">
        <v>204</v>
      </c>
      <c r="F133" s="324"/>
      <c r="G133" s="325"/>
      <c r="H133" s="323"/>
      <c r="I133" s="336" t="s">
        <v>204</v>
      </c>
      <c r="J133" s="326">
        <v>1</v>
      </c>
      <c r="K133" s="332"/>
      <c r="M133" s="299"/>
      <c r="N133" s="336" t="s">
        <v>204</v>
      </c>
      <c r="O133" s="337">
        <v>1</v>
      </c>
      <c r="P133" s="332"/>
      <c r="R133" s="299"/>
      <c r="S133" s="336" t="s">
        <v>204</v>
      </c>
      <c r="T133" s="338">
        <v>1</v>
      </c>
      <c r="U133" s="332"/>
      <c r="W133" s="299"/>
      <c r="X133" s="336" t="s">
        <v>204</v>
      </c>
      <c r="Y133" s="337">
        <v>1</v>
      </c>
      <c r="Z133" s="332"/>
      <c r="AB133" s="299"/>
      <c r="AC133" s="323" t="s">
        <v>204</v>
      </c>
      <c r="AD133" s="432"/>
      <c r="AE133" s="332"/>
      <c r="AG133" s="299"/>
      <c r="AH133" s="336" t="s">
        <v>204</v>
      </c>
      <c r="AI133" s="337">
        <v>1</v>
      </c>
      <c r="AJ133" s="332"/>
      <c r="AL133" s="299"/>
      <c r="AM133" s="336" t="s">
        <v>204</v>
      </c>
      <c r="AN133" s="337">
        <v>1</v>
      </c>
      <c r="AO133" s="332"/>
      <c r="AQ133" s="299"/>
    </row>
    <row r="134" spans="1:43" ht="25" thickBot="1" x14ac:dyDescent="0.25">
      <c r="B134" s="617"/>
      <c r="C134" s="359"/>
      <c r="D134" s="618"/>
      <c r="E134" s="273" t="s">
        <v>189</v>
      </c>
      <c r="F134" s="364"/>
      <c r="G134" s="365"/>
      <c r="H134" s="273"/>
      <c r="I134" s="273" t="s">
        <v>189</v>
      </c>
      <c r="J134" s="450"/>
      <c r="K134" s="332"/>
      <c r="M134" s="299"/>
      <c r="N134" s="323" t="s">
        <v>189</v>
      </c>
      <c r="O134" s="435"/>
      <c r="P134" s="332"/>
      <c r="R134" s="299"/>
      <c r="S134" s="323" t="s">
        <v>189</v>
      </c>
      <c r="T134" s="436"/>
      <c r="U134" s="332"/>
      <c r="W134" s="299"/>
      <c r="X134" s="323" t="s">
        <v>189</v>
      </c>
      <c r="Y134" s="435"/>
      <c r="Z134" s="332"/>
      <c r="AB134" s="299"/>
      <c r="AC134" s="323" t="s">
        <v>189</v>
      </c>
      <c r="AD134" s="435"/>
      <c r="AE134" s="332"/>
      <c r="AG134" s="299"/>
      <c r="AH134" s="323" t="s">
        <v>189</v>
      </c>
      <c r="AI134" s="435"/>
      <c r="AJ134" s="332"/>
      <c r="AL134" s="299"/>
      <c r="AM134" s="323" t="s">
        <v>189</v>
      </c>
      <c r="AN134" s="435"/>
      <c r="AO134" s="332"/>
      <c r="AQ134" s="299"/>
    </row>
    <row r="135" spans="1:43" ht="16" customHeight="1" thickBot="1" x14ac:dyDescent="0.25">
      <c r="A135">
        <v>224</v>
      </c>
      <c r="B135" s="629" t="s">
        <v>268</v>
      </c>
      <c r="C135" s="331" t="s">
        <v>435</v>
      </c>
      <c r="D135" s="631" t="s">
        <v>436</v>
      </c>
      <c r="E135" s="311" t="s">
        <v>43</v>
      </c>
      <c r="F135" s="313"/>
      <c r="G135" s="396"/>
      <c r="H135" s="311"/>
      <c r="I135" s="439" t="s">
        <v>43</v>
      </c>
      <c r="J135" s="354">
        <v>1</v>
      </c>
      <c r="K135" s="488">
        <f t="shared" ref="K135:K138" si="32">IF(K$2="Возрастной",1,"")</f>
        <v>1</v>
      </c>
      <c r="L135" s="240">
        <f>IF(J135=1,1,0)*L149</f>
        <v>1</v>
      </c>
      <c r="M135" s="241">
        <f t="shared" ref="M135:M175" si="33">IFERROR(IF(K135=0,"",L135/K135),"")</f>
        <v>1</v>
      </c>
      <c r="N135" s="439" t="s">
        <v>43</v>
      </c>
      <c r="O135" s="337">
        <v>1</v>
      </c>
      <c r="P135" s="488">
        <f t="shared" ref="P135:P138" si="34">IF(P$2="Возрастной",1,"")</f>
        <v>1</v>
      </c>
      <c r="Q135" s="240">
        <f>IF(O135=1,1,0)*Q149</f>
        <v>1</v>
      </c>
      <c r="R135" s="241">
        <f t="shared" ref="R135:R175" si="35">IFERROR(IF(P135=0,"",Q135/P135),"")</f>
        <v>1</v>
      </c>
      <c r="S135" s="439" t="s">
        <v>43</v>
      </c>
      <c r="T135" s="338">
        <v>1</v>
      </c>
      <c r="U135" s="488">
        <f t="shared" ref="U135:U138" si="36">IF(U$2="Возрастной",1,"")</f>
        <v>1</v>
      </c>
      <c r="V135" s="240">
        <f>IF(U135="","",(IF(T135=1,1,0)*V149))</f>
        <v>1</v>
      </c>
      <c r="W135" s="241">
        <f t="shared" ref="W135:W175" si="37">IFERROR(IF(U135=0,"",V135/U135),"")</f>
        <v>1</v>
      </c>
      <c r="X135" s="311" t="s">
        <v>43</v>
      </c>
      <c r="Y135" s="358"/>
      <c r="Z135" s="488">
        <f t="shared" ref="Z135:Z138" si="38">IF($C135=Z$2,1,"")</f>
        <v>1</v>
      </c>
      <c r="AA135" s="240">
        <f>IF(Z135="","",(IF(Y135=1,1,0)*AA149))</f>
        <v>0</v>
      </c>
      <c r="AB135" s="204">
        <f t="shared" ref="AB135:AB175" si="39">IFERROR(IF(Z135=0,"",AA135/Z135),"")</f>
        <v>0</v>
      </c>
      <c r="AC135" s="311" t="s">
        <v>43</v>
      </c>
      <c r="AD135" s="489" t="s">
        <v>130</v>
      </c>
      <c r="AE135" s="488" t="str">
        <f t="shared" ref="AE135:AE138" si="40">IF($C135=AE$2,1,"")</f>
        <v/>
      </c>
      <c r="AF135" s="240" t="str">
        <f t="shared" ref="AF135:AF136" si="41">IF(AE135="","",(IF(AD135=1,1,0)*AF149))</f>
        <v/>
      </c>
      <c r="AG135" s="204" t="str">
        <f t="shared" ref="AG135:AG190" si="42">IFERROR(IF(AE135=0,"",AF135/AE135),"")</f>
        <v/>
      </c>
      <c r="AH135" s="311" t="s">
        <v>43</v>
      </c>
      <c r="AI135" s="388" t="s">
        <v>130</v>
      </c>
      <c r="AJ135" s="488" t="str">
        <f t="shared" ref="AJ135:AJ138" si="43">IF($C135=AJ$2,1,"")</f>
        <v/>
      </c>
      <c r="AK135" s="240" t="str">
        <f t="shared" ref="AK135:AK136" si="44">IF(AJ135="","",(IF(AI135=1,1,0)*AK149))</f>
        <v/>
      </c>
      <c r="AL135" s="204" t="str">
        <f t="shared" ref="AL135:AL190" si="45">IFERROR(IF(AJ135=0,"",AK135/AJ135),"")</f>
        <v/>
      </c>
      <c r="AM135" s="311" t="s">
        <v>43</v>
      </c>
      <c r="AN135" s="358" t="s">
        <v>130</v>
      </c>
      <c r="AO135" s="488" t="str">
        <f t="shared" ref="AO135:AO138" si="46">IF($C135=AO$2,1,"")</f>
        <v/>
      </c>
      <c r="AP135" s="240" t="str">
        <f t="shared" ref="AP135:AP136" si="47">IF(AO135="","",(IF(AN135=1,1,0)*AP149))</f>
        <v/>
      </c>
      <c r="AQ135" s="204" t="str">
        <f t="shared" ref="AQ135:AQ190" si="48">IFERROR(IF(AO135=0,"",AP135/AO135),"")</f>
        <v/>
      </c>
    </row>
    <row r="136" spans="1:43" ht="16" customHeight="1" thickBot="1" x14ac:dyDescent="0.25">
      <c r="A136">
        <v>222</v>
      </c>
      <c r="B136" s="630"/>
      <c r="C136" s="335" t="s">
        <v>435</v>
      </c>
      <c r="D136" s="632"/>
      <c r="E136" s="322" t="s">
        <v>437</v>
      </c>
      <c r="F136" s="324"/>
      <c r="G136" s="400"/>
      <c r="H136" s="322"/>
      <c r="I136" s="397" t="s">
        <v>437</v>
      </c>
      <c r="J136" s="326">
        <v>1</v>
      </c>
      <c r="K136" s="490">
        <f t="shared" si="32"/>
        <v>1</v>
      </c>
      <c r="L136" s="242">
        <f>IF(J136=1,1,0)*L163</f>
        <v>1</v>
      </c>
      <c r="M136" s="243">
        <f t="shared" si="33"/>
        <v>1</v>
      </c>
      <c r="N136" s="322" t="s">
        <v>437</v>
      </c>
      <c r="O136" s="337"/>
      <c r="P136" s="490">
        <f t="shared" si="34"/>
        <v>1</v>
      </c>
      <c r="Q136" s="242">
        <f>IF(O136=1,1,0)</f>
        <v>0</v>
      </c>
      <c r="R136" s="243">
        <f t="shared" si="35"/>
        <v>0</v>
      </c>
      <c r="S136" s="397" t="s">
        <v>437</v>
      </c>
      <c r="T136" s="338">
        <v>1</v>
      </c>
      <c r="U136" s="490">
        <f t="shared" si="36"/>
        <v>1</v>
      </c>
      <c r="V136" s="242">
        <f t="shared" ref="V136:V137" si="49">IF(U136="","",(IF(T136=1,1,0)*V163))</f>
        <v>0.5</v>
      </c>
      <c r="W136" s="243">
        <f t="shared" si="37"/>
        <v>0.5</v>
      </c>
      <c r="X136" s="322" t="s">
        <v>437</v>
      </c>
      <c r="Y136" s="337"/>
      <c r="Z136" s="490">
        <f t="shared" si="38"/>
        <v>1</v>
      </c>
      <c r="AA136" s="242">
        <f t="shared" ref="AA136:AA137" si="50">IF(Z136="","",(IF(Y136=1,1,0)*AA163))</f>
        <v>0</v>
      </c>
      <c r="AB136" s="257">
        <f t="shared" si="39"/>
        <v>0</v>
      </c>
      <c r="AC136" s="322" t="s">
        <v>437</v>
      </c>
      <c r="AD136" s="372"/>
      <c r="AE136" s="490" t="str">
        <f t="shared" si="40"/>
        <v/>
      </c>
      <c r="AF136" s="242" t="str">
        <f t="shared" si="41"/>
        <v/>
      </c>
      <c r="AG136" s="257" t="str">
        <f t="shared" si="42"/>
        <v/>
      </c>
      <c r="AH136" s="322" t="s">
        <v>437</v>
      </c>
      <c r="AI136" s="337"/>
      <c r="AJ136" s="490" t="str">
        <f t="shared" si="43"/>
        <v/>
      </c>
      <c r="AK136" s="242" t="str">
        <f t="shared" si="44"/>
        <v/>
      </c>
      <c r="AL136" s="257" t="str">
        <f t="shared" si="45"/>
        <v/>
      </c>
      <c r="AM136" s="322" t="s">
        <v>437</v>
      </c>
      <c r="AN136" s="337"/>
      <c r="AO136" s="490" t="str">
        <f t="shared" si="46"/>
        <v/>
      </c>
      <c r="AP136" s="242" t="str">
        <f t="shared" si="47"/>
        <v/>
      </c>
      <c r="AQ136" s="257" t="str">
        <f t="shared" si="48"/>
        <v/>
      </c>
    </row>
    <row r="137" spans="1:43" ht="16" customHeight="1" thickBot="1" x14ac:dyDescent="0.25">
      <c r="A137">
        <v>23</v>
      </c>
      <c r="B137" s="630"/>
      <c r="C137" s="335" t="s">
        <v>435</v>
      </c>
      <c r="D137" s="632"/>
      <c r="E137" s="322" t="s">
        <v>29</v>
      </c>
      <c r="F137" s="324"/>
      <c r="G137" s="400"/>
      <c r="H137" s="322"/>
      <c r="I137" s="322" t="s">
        <v>29</v>
      </c>
      <c r="J137" s="326"/>
      <c r="K137" s="490">
        <f t="shared" si="32"/>
        <v>1</v>
      </c>
      <c r="L137" s="242">
        <f t="shared" ref="L137:L138" si="51">IF(J137=1,1,0)</f>
        <v>0</v>
      </c>
      <c r="M137" s="243">
        <f t="shared" si="33"/>
        <v>0</v>
      </c>
      <c r="N137" s="397" t="s">
        <v>29</v>
      </c>
      <c r="O137" s="337">
        <v>1</v>
      </c>
      <c r="P137" s="490">
        <f t="shared" si="34"/>
        <v>1</v>
      </c>
      <c r="Q137" s="242">
        <f>IF(O137=1,1,0)*Q164</f>
        <v>1</v>
      </c>
      <c r="R137" s="243">
        <f t="shared" si="35"/>
        <v>1</v>
      </c>
      <c r="S137" s="397" t="s">
        <v>29</v>
      </c>
      <c r="T137" s="338">
        <v>1</v>
      </c>
      <c r="U137" s="490">
        <f t="shared" si="36"/>
        <v>1</v>
      </c>
      <c r="V137" s="242">
        <f t="shared" si="49"/>
        <v>1</v>
      </c>
      <c r="W137" s="243">
        <f t="shared" si="37"/>
        <v>1</v>
      </c>
      <c r="X137" s="397" t="s">
        <v>29</v>
      </c>
      <c r="Y137" s="337">
        <v>1</v>
      </c>
      <c r="Z137" s="490">
        <f t="shared" si="38"/>
        <v>1</v>
      </c>
      <c r="AA137" s="242">
        <f t="shared" si="50"/>
        <v>0.25</v>
      </c>
      <c r="AB137" s="257">
        <f t="shared" si="39"/>
        <v>0.25</v>
      </c>
      <c r="AC137" s="322" t="s">
        <v>29</v>
      </c>
      <c r="AD137" s="372"/>
      <c r="AE137" s="490" t="str">
        <f t="shared" si="40"/>
        <v/>
      </c>
      <c r="AF137" s="242" t="str">
        <f>IF(AE137="","",(IF(AD137=1,1,0)*AF164))</f>
        <v/>
      </c>
      <c r="AG137" s="257" t="str">
        <f t="shared" si="42"/>
        <v/>
      </c>
      <c r="AH137" s="322" t="s">
        <v>29</v>
      </c>
      <c r="AI137" s="337"/>
      <c r="AJ137" s="490" t="str">
        <f t="shared" si="43"/>
        <v/>
      </c>
      <c r="AK137" s="242" t="str">
        <f>IF(AJ137="","",(IF(AI137=1,1,0)*AK164))</f>
        <v/>
      </c>
      <c r="AL137" s="257" t="str">
        <f t="shared" si="45"/>
        <v/>
      </c>
      <c r="AM137" s="322" t="s">
        <v>29</v>
      </c>
      <c r="AN137" s="337"/>
      <c r="AO137" s="490" t="str">
        <f t="shared" si="46"/>
        <v/>
      </c>
      <c r="AP137" s="242" t="str">
        <f>IF(AO137="","",(IF(AN137=1,1,0)*AP164))</f>
        <v/>
      </c>
      <c r="AQ137" s="257" t="str">
        <f t="shared" si="48"/>
        <v/>
      </c>
    </row>
    <row r="138" spans="1:43" ht="16" customHeight="1" thickBot="1" x14ac:dyDescent="0.25">
      <c r="A138">
        <v>223</v>
      </c>
      <c r="B138" s="630"/>
      <c r="C138" s="335" t="s">
        <v>435</v>
      </c>
      <c r="D138" s="632"/>
      <c r="E138" s="322" t="s">
        <v>42</v>
      </c>
      <c r="F138" s="324"/>
      <c r="G138" s="400"/>
      <c r="H138" s="322"/>
      <c r="I138" s="322" t="s">
        <v>42</v>
      </c>
      <c r="J138" s="326"/>
      <c r="K138" s="490">
        <f t="shared" si="32"/>
        <v>1</v>
      </c>
      <c r="L138" s="242">
        <f t="shared" si="51"/>
        <v>0</v>
      </c>
      <c r="M138" s="243">
        <f t="shared" si="33"/>
        <v>0</v>
      </c>
      <c r="N138" s="322" t="s">
        <v>42</v>
      </c>
      <c r="O138" s="337"/>
      <c r="P138" s="490">
        <f t="shared" si="34"/>
        <v>1</v>
      </c>
      <c r="Q138" s="242">
        <f>IF(O138=1,1,0)</f>
        <v>0</v>
      </c>
      <c r="R138" s="243">
        <f t="shared" si="35"/>
        <v>0</v>
      </c>
      <c r="S138" s="322" t="s">
        <v>42</v>
      </c>
      <c r="T138" s="338"/>
      <c r="U138" s="490">
        <f t="shared" si="36"/>
        <v>1</v>
      </c>
      <c r="V138" s="242">
        <f>IF(U138="","",(IF(T138=1,1,0)*V195))</f>
        <v>0</v>
      </c>
      <c r="W138" s="243">
        <f t="shared" si="37"/>
        <v>0</v>
      </c>
      <c r="X138" s="397" t="s">
        <v>42</v>
      </c>
      <c r="Y138" s="337">
        <v>1</v>
      </c>
      <c r="Z138" s="490">
        <f t="shared" si="38"/>
        <v>1</v>
      </c>
      <c r="AA138" s="242">
        <f>IF(Z138="","",(IF(Y138=1,1,0)*AA195))</f>
        <v>0.5</v>
      </c>
      <c r="AB138" s="257">
        <f t="shared" si="39"/>
        <v>0.5</v>
      </c>
      <c r="AC138" s="322" t="s">
        <v>42</v>
      </c>
      <c r="AD138" s="372"/>
      <c r="AE138" s="490" t="str">
        <f t="shared" si="40"/>
        <v/>
      </c>
      <c r="AF138" s="242" t="str">
        <f>IF(AE138="","",(IF(AD138=1,1,0)*AF195))</f>
        <v/>
      </c>
      <c r="AG138" s="257" t="str">
        <f t="shared" si="42"/>
        <v/>
      </c>
      <c r="AH138" s="322" t="s">
        <v>42</v>
      </c>
      <c r="AI138" s="337"/>
      <c r="AJ138" s="490" t="str">
        <f t="shared" si="43"/>
        <v/>
      </c>
      <c r="AK138" s="242" t="str">
        <f>IF(AJ138="","",(IF(AI138=1,1,0)*AK195))</f>
        <v/>
      </c>
      <c r="AL138" s="257" t="str">
        <f t="shared" si="45"/>
        <v/>
      </c>
      <c r="AM138" s="322" t="s">
        <v>42</v>
      </c>
      <c r="AN138" s="337"/>
      <c r="AO138" s="490" t="str">
        <f t="shared" si="46"/>
        <v/>
      </c>
      <c r="AP138" s="242" t="str">
        <f>IF(AO138="","",(IF(AN138=1,1,0)*AP195))</f>
        <v/>
      </c>
      <c r="AQ138" s="257" t="str">
        <f t="shared" si="48"/>
        <v/>
      </c>
    </row>
    <row r="139" spans="1:43" ht="16" customHeight="1" x14ac:dyDescent="0.2">
      <c r="B139" s="630"/>
      <c r="C139" s="335" t="s">
        <v>435</v>
      </c>
      <c r="D139" s="632"/>
      <c r="E139" s="322" t="s">
        <v>201</v>
      </c>
      <c r="F139" s="324"/>
      <c r="G139" s="400"/>
      <c r="H139" s="322"/>
      <c r="I139" s="322" t="s">
        <v>201</v>
      </c>
      <c r="J139" s="326"/>
      <c r="K139" s="332"/>
      <c r="M139" s="299"/>
      <c r="N139" s="322" t="s">
        <v>201</v>
      </c>
      <c r="O139" s="337"/>
      <c r="P139" s="332"/>
      <c r="R139" s="299"/>
      <c r="S139" s="322" t="s">
        <v>201</v>
      </c>
      <c r="T139" s="338"/>
      <c r="U139" s="332"/>
      <c r="W139" s="299"/>
      <c r="X139" s="322" t="s">
        <v>201</v>
      </c>
      <c r="Y139" s="337"/>
      <c r="Z139" s="332"/>
      <c r="AB139" s="299"/>
      <c r="AC139" s="322" t="s">
        <v>201</v>
      </c>
      <c r="AD139" s="372"/>
      <c r="AE139" s="332"/>
      <c r="AG139" s="299"/>
      <c r="AH139" s="322" t="s">
        <v>201</v>
      </c>
      <c r="AI139" s="337"/>
      <c r="AJ139" s="332"/>
      <c r="AL139" s="299"/>
      <c r="AM139" s="322" t="s">
        <v>201</v>
      </c>
      <c r="AN139" s="337"/>
      <c r="AO139" s="332"/>
      <c r="AQ139" s="299"/>
    </row>
    <row r="140" spans="1:43" ht="25" thickBot="1" x14ac:dyDescent="0.25">
      <c r="B140" s="630"/>
      <c r="C140" s="491" t="s">
        <v>435</v>
      </c>
      <c r="D140" s="633"/>
      <c r="E140" s="404" t="s">
        <v>189</v>
      </c>
      <c r="F140" s="364"/>
      <c r="G140" s="403"/>
      <c r="H140" s="404"/>
      <c r="I140" s="404" t="s">
        <v>189</v>
      </c>
      <c r="J140" s="405"/>
      <c r="K140" s="368"/>
      <c r="L140" s="369"/>
      <c r="M140" s="370"/>
      <c r="N140" s="322" t="s">
        <v>189</v>
      </c>
      <c r="O140" s="361"/>
      <c r="P140" s="332"/>
      <c r="R140" s="299"/>
      <c r="S140" s="322" t="s">
        <v>189</v>
      </c>
      <c r="T140" s="362"/>
      <c r="U140" s="332"/>
      <c r="W140" s="299"/>
      <c r="X140" s="322" t="s">
        <v>189</v>
      </c>
      <c r="Y140" s="361"/>
      <c r="Z140" s="368"/>
      <c r="AA140" s="369"/>
      <c r="AB140" s="370"/>
      <c r="AC140" s="322" t="s">
        <v>189</v>
      </c>
      <c r="AD140" s="376"/>
      <c r="AE140" s="368"/>
      <c r="AF140" s="369"/>
      <c r="AG140" s="370"/>
      <c r="AH140" s="322" t="s">
        <v>189</v>
      </c>
      <c r="AI140" s="361"/>
      <c r="AJ140" s="368"/>
      <c r="AK140" s="369"/>
      <c r="AL140" s="370"/>
      <c r="AM140" s="322" t="s">
        <v>189</v>
      </c>
      <c r="AN140" s="361"/>
      <c r="AO140" s="368"/>
      <c r="AP140" s="369"/>
      <c r="AQ140" s="370"/>
    </row>
    <row r="141" spans="1:43" ht="24" x14ac:dyDescent="0.2">
      <c r="B141" s="617"/>
      <c r="C141" s="359" t="s">
        <v>438</v>
      </c>
      <c r="D141" s="616" t="s">
        <v>439</v>
      </c>
      <c r="E141" s="311" t="s">
        <v>43</v>
      </c>
      <c r="F141" s="313"/>
      <c r="G141" s="396"/>
      <c r="H141" s="311"/>
      <c r="I141" s="311" t="s">
        <v>43</v>
      </c>
      <c r="J141" s="354" t="s">
        <v>130</v>
      </c>
      <c r="K141" s="492" t="str">
        <f t="shared" ref="K141:K146" si="52">IF(K$2="Доходный",1,"")</f>
        <v/>
      </c>
      <c r="L141" s="493" t="str">
        <f t="shared" ref="L141:L145" si="53">IFERROR(IF(K141="","",IF(J141=1,1,0))*L149,"")</f>
        <v/>
      </c>
      <c r="M141" s="494" t="str">
        <f t="shared" si="33"/>
        <v/>
      </c>
      <c r="N141" s="311" t="s">
        <v>43</v>
      </c>
      <c r="O141" s="361" t="s">
        <v>130</v>
      </c>
      <c r="P141" s="495" t="str">
        <f t="shared" ref="P141:P146" si="54">IF(P$2="Доходный",1,"")</f>
        <v/>
      </c>
      <c r="Q141" s="496" t="str">
        <f t="shared" ref="Q141:Q145" si="55">IFERROR(IF(P141="","",IF(O141=1,1,0))*Q149,"")</f>
        <v/>
      </c>
      <c r="R141" s="497" t="str">
        <f t="shared" si="35"/>
        <v/>
      </c>
      <c r="S141" s="311" t="s">
        <v>43</v>
      </c>
      <c r="T141" s="361" t="s">
        <v>130</v>
      </c>
      <c r="U141" s="495" t="str">
        <f t="shared" ref="U141:U146" si="56">IF(U$2="Доходный",1,"")</f>
        <v/>
      </c>
      <c r="V141" s="496" t="str">
        <f t="shared" ref="V141:V145" si="57">IFERROR(IF(U141="","",IF(T141=1,1,0))*V149,"")</f>
        <v/>
      </c>
      <c r="W141" s="497" t="str">
        <f t="shared" si="37"/>
        <v/>
      </c>
      <c r="X141" s="311" t="s">
        <v>43</v>
      </c>
      <c r="Y141" s="443" t="s">
        <v>130</v>
      </c>
      <c r="Z141" s="495" t="str">
        <f t="shared" ref="Z141:Z146" si="58">IF(Z$2="Доходный",1,"")</f>
        <v/>
      </c>
      <c r="AA141" s="496" t="str">
        <f t="shared" ref="AA141:AA145" si="59">IFERROR(IF(Z141="","",IF(Y141=1,1,0))*AA149,"")</f>
        <v/>
      </c>
      <c r="AB141" s="497" t="str">
        <f t="shared" si="39"/>
        <v/>
      </c>
      <c r="AC141" s="311" t="s">
        <v>43</v>
      </c>
      <c r="AD141" s="361"/>
      <c r="AE141" s="492">
        <f t="shared" ref="AE141:AE146" si="60">IF(AE$2="Доходный",1,"")</f>
        <v>1</v>
      </c>
      <c r="AF141" s="493">
        <f>IFERROR(IF(AE141="","",IF(AD141=1,1,0))*AF149,"")</f>
        <v>0</v>
      </c>
      <c r="AG141" s="494">
        <f t="shared" si="42"/>
        <v>0</v>
      </c>
      <c r="AH141" s="439" t="s">
        <v>43</v>
      </c>
      <c r="AI141" s="337">
        <v>1</v>
      </c>
      <c r="AJ141" s="492">
        <f t="shared" ref="AJ141:AJ146" si="61">IF(AJ$2="Доходный",1,"")</f>
        <v>1</v>
      </c>
      <c r="AK141" s="493">
        <f>IFERROR(IF(AJ141="","",IF(AI141=1,1,0))*AK149,"")</f>
        <v>0.5</v>
      </c>
      <c r="AL141" s="494">
        <f t="shared" si="45"/>
        <v>0.5</v>
      </c>
      <c r="AM141" s="311" t="s">
        <v>43</v>
      </c>
      <c r="AN141" s="361"/>
      <c r="AO141" s="492">
        <f t="shared" ref="AO141:AO146" si="62">IF(AO$2="Доходный",1,"")</f>
        <v>1</v>
      </c>
      <c r="AP141" s="493">
        <f>IFERROR(IF(AO141="","",IF(AN141=1,1,0))*AP149,"")</f>
        <v>0</v>
      </c>
      <c r="AQ141" s="494">
        <f t="shared" si="48"/>
        <v>0</v>
      </c>
    </row>
    <row r="142" spans="1:43" ht="24" x14ac:dyDescent="0.2">
      <c r="A142">
        <v>2222</v>
      </c>
      <c r="B142" s="617"/>
      <c r="C142" s="359" t="s">
        <v>438</v>
      </c>
      <c r="D142" s="627"/>
      <c r="E142" s="322" t="s">
        <v>437</v>
      </c>
      <c r="F142" s="324"/>
      <c r="G142" s="400"/>
      <c r="H142" s="322"/>
      <c r="I142" s="322" t="s">
        <v>437</v>
      </c>
      <c r="J142" s="326"/>
      <c r="K142" s="492" t="str">
        <f t="shared" si="52"/>
        <v/>
      </c>
      <c r="L142" s="493" t="str">
        <f t="shared" si="53"/>
        <v/>
      </c>
      <c r="M142" s="494" t="str">
        <f t="shared" si="33"/>
        <v/>
      </c>
      <c r="N142" s="322" t="s">
        <v>437</v>
      </c>
      <c r="O142" s="361"/>
      <c r="P142" s="492" t="str">
        <f t="shared" si="54"/>
        <v/>
      </c>
      <c r="Q142" s="493" t="str">
        <f t="shared" si="55"/>
        <v/>
      </c>
      <c r="R142" s="494" t="str">
        <f t="shared" si="35"/>
        <v/>
      </c>
      <c r="S142" s="322" t="s">
        <v>437</v>
      </c>
      <c r="T142" s="361"/>
      <c r="U142" s="492" t="str">
        <f t="shared" si="56"/>
        <v/>
      </c>
      <c r="V142" s="493" t="str">
        <f t="shared" si="57"/>
        <v/>
      </c>
      <c r="W142" s="494" t="str">
        <f t="shared" si="37"/>
        <v/>
      </c>
      <c r="X142" s="322" t="s">
        <v>437</v>
      </c>
      <c r="Y142" s="361"/>
      <c r="Z142" s="492" t="str">
        <f t="shared" si="58"/>
        <v/>
      </c>
      <c r="AA142" s="493" t="str">
        <f t="shared" si="59"/>
        <v/>
      </c>
      <c r="AB142" s="494" t="str">
        <f t="shared" si="39"/>
        <v/>
      </c>
      <c r="AC142" s="397" t="s">
        <v>437</v>
      </c>
      <c r="AD142" s="337">
        <v>1</v>
      </c>
      <c r="AE142" s="492">
        <f t="shared" si="60"/>
        <v>1</v>
      </c>
      <c r="AF142" s="493">
        <f>IFERROR(IF(AE142="","",IF(AD142=1,1,0))*AF156,"")</f>
        <v>1</v>
      </c>
      <c r="AG142" s="494">
        <f t="shared" si="42"/>
        <v>1</v>
      </c>
      <c r="AH142" s="397" t="s">
        <v>437</v>
      </c>
      <c r="AI142" s="337">
        <v>1</v>
      </c>
      <c r="AJ142" s="492">
        <f t="shared" si="61"/>
        <v>1</v>
      </c>
      <c r="AK142" s="493">
        <f>IFERROR(IF(AJ142="","",IF(AI142=1,1,0))*AK156,"")</f>
        <v>1</v>
      </c>
      <c r="AL142" s="494">
        <f t="shared" si="45"/>
        <v>1</v>
      </c>
      <c r="AM142" s="397" t="s">
        <v>437</v>
      </c>
      <c r="AN142" s="337">
        <v>1</v>
      </c>
      <c r="AO142" s="492">
        <f t="shared" si="62"/>
        <v>1</v>
      </c>
      <c r="AP142" s="493">
        <f>IFERROR(IF(AO142="","",IF(AN142=1,1,0))*AP163,"")</f>
        <v>1</v>
      </c>
      <c r="AQ142" s="494">
        <f t="shared" si="48"/>
        <v>1</v>
      </c>
    </row>
    <row r="143" spans="1:43" ht="24" x14ac:dyDescent="0.2">
      <c r="B143" s="617"/>
      <c r="C143" s="359" t="s">
        <v>438</v>
      </c>
      <c r="D143" s="627"/>
      <c r="E143" s="322" t="s">
        <v>29</v>
      </c>
      <c r="F143" s="324"/>
      <c r="G143" s="400"/>
      <c r="H143" s="322"/>
      <c r="I143" s="322" t="s">
        <v>29</v>
      </c>
      <c r="J143" s="326"/>
      <c r="K143" s="492" t="str">
        <f t="shared" si="52"/>
        <v/>
      </c>
      <c r="L143" s="493" t="str">
        <f t="shared" si="53"/>
        <v/>
      </c>
      <c r="M143" s="494" t="str">
        <f t="shared" si="33"/>
        <v/>
      </c>
      <c r="N143" s="322" t="s">
        <v>29</v>
      </c>
      <c r="O143" s="361"/>
      <c r="P143" s="492" t="str">
        <f t="shared" si="54"/>
        <v/>
      </c>
      <c r="Q143" s="493" t="str">
        <f t="shared" si="55"/>
        <v/>
      </c>
      <c r="R143" s="494" t="str">
        <f t="shared" si="35"/>
        <v/>
      </c>
      <c r="S143" s="322" t="s">
        <v>29</v>
      </c>
      <c r="T143" s="361"/>
      <c r="U143" s="492" t="str">
        <f t="shared" si="56"/>
        <v/>
      </c>
      <c r="V143" s="493" t="str">
        <f t="shared" si="57"/>
        <v/>
      </c>
      <c r="W143" s="494" t="str">
        <f t="shared" si="37"/>
        <v/>
      </c>
      <c r="X143" s="322" t="s">
        <v>29</v>
      </c>
      <c r="Y143" s="361"/>
      <c r="Z143" s="492" t="str">
        <f t="shared" si="58"/>
        <v/>
      </c>
      <c r="AA143" s="493" t="str">
        <f t="shared" si="59"/>
        <v/>
      </c>
      <c r="AB143" s="494" t="str">
        <f t="shared" si="39"/>
        <v/>
      </c>
      <c r="AC143" s="397" t="s">
        <v>29</v>
      </c>
      <c r="AD143" s="337">
        <v>1</v>
      </c>
      <c r="AE143" s="492">
        <f t="shared" si="60"/>
        <v>1</v>
      </c>
      <c r="AF143" s="493">
        <f>IFERROR(IF(AE143="","",IF(AD143=1,1,0))*AF169,"")</f>
        <v>1</v>
      </c>
      <c r="AG143" s="494">
        <f t="shared" si="42"/>
        <v>1</v>
      </c>
      <c r="AH143" s="397" t="s">
        <v>29</v>
      </c>
      <c r="AI143" s="337">
        <v>1</v>
      </c>
      <c r="AJ143" s="492">
        <f t="shared" si="61"/>
        <v>1</v>
      </c>
      <c r="AK143" s="493">
        <f>IFERROR(IF(AJ143="","",IF(AI143=1,1,0))*AK169,"")</f>
        <v>1</v>
      </c>
      <c r="AL143" s="494">
        <f t="shared" si="45"/>
        <v>1</v>
      </c>
      <c r="AM143" s="397" t="s">
        <v>29</v>
      </c>
      <c r="AN143" s="337">
        <v>1</v>
      </c>
      <c r="AO143" s="492">
        <f t="shared" si="62"/>
        <v>1</v>
      </c>
      <c r="AP143" s="493">
        <f>IFERROR(IF(AO143="","",IF(AN143=1,1,0))*AP169,"")</f>
        <v>1</v>
      </c>
      <c r="AQ143" s="494">
        <f t="shared" si="48"/>
        <v>1</v>
      </c>
    </row>
    <row r="144" spans="1:43" x14ac:dyDescent="0.2">
      <c r="A144">
        <v>26</v>
      </c>
      <c r="B144" s="617"/>
      <c r="C144" s="359" t="s">
        <v>438</v>
      </c>
      <c r="D144" s="627"/>
      <c r="E144" s="322" t="s">
        <v>36</v>
      </c>
      <c r="F144" s="324"/>
      <c r="G144" s="400"/>
      <c r="H144" s="322"/>
      <c r="I144" s="322" t="s">
        <v>36</v>
      </c>
      <c r="J144" s="326"/>
      <c r="K144" s="492" t="str">
        <f t="shared" si="52"/>
        <v/>
      </c>
      <c r="L144" s="493" t="str">
        <f t="shared" si="53"/>
        <v/>
      </c>
      <c r="M144" s="494" t="str">
        <f t="shared" si="33"/>
        <v/>
      </c>
      <c r="N144" s="322" t="s">
        <v>36</v>
      </c>
      <c r="O144" s="361"/>
      <c r="P144" s="492" t="str">
        <f t="shared" si="54"/>
        <v/>
      </c>
      <c r="Q144" s="493" t="str">
        <f t="shared" si="55"/>
        <v/>
      </c>
      <c r="R144" s="494" t="str">
        <f t="shared" si="35"/>
        <v/>
      </c>
      <c r="S144" s="322" t="s">
        <v>36</v>
      </c>
      <c r="T144" s="361"/>
      <c r="U144" s="492" t="str">
        <f t="shared" si="56"/>
        <v/>
      </c>
      <c r="V144" s="493" t="str">
        <f t="shared" si="57"/>
        <v/>
      </c>
      <c r="W144" s="494" t="str">
        <f t="shared" si="37"/>
        <v/>
      </c>
      <c r="X144" s="322" t="s">
        <v>36</v>
      </c>
      <c r="Y144" s="361"/>
      <c r="Z144" s="492" t="str">
        <f t="shared" si="58"/>
        <v/>
      </c>
      <c r="AA144" s="493" t="str">
        <f t="shared" si="59"/>
        <v/>
      </c>
      <c r="AB144" s="494" t="str">
        <f t="shared" si="39"/>
        <v/>
      </c>
      <c r="AC144" s="322" t="s">
        <v>36</v>
      </c>
      <c r="AD144" s="361"/>
      <c r="AE144" s="492">
        <f t="shared" si="60"/>
        <v>1</v>
      </c>
      <c r="AF144" s="493">
        <f>IFERROR(IF(AE144="","",IF(AD144=1,1,0))*AF180,"")</f>
        <v>0</v>
      </c>
      <c r="AG144" s="494">
        <f t="shared" si="42"/>
        <v>0</v>
      </c>
      <c r="AH144" s="322" t="s">
        <v>36</v>
      </c>
      <c r="AI144" s="361"/>
      <c r="AJ144" s="492">
        <f t="shared" si="61"/>
        <v>1</v>
      </c>
      <c r="AK144" s="493">
        <f>IFERROR(IF(AJ144="","",IF(AI144=1,1,0))*AK180,"")</f>
        <v>0</v>
      </c>
      <c r="AL144" s="494">
        <f t="shared" si="45"/>
        <v>0</v>
      </c>
      <c r="AM144" s="322" t="s">
        <v>36</v>
      </c>
      <c r="AN144" s="361"/>
      <c r="AO144" s="492">
        <f t="shared" si="62"/>
        <v>1</v>
      </c>
      <c r="AP144" s="493">
        <f>IFERROR(IF(AO144="","",IF(AN144=1,1,0))*AP180,"")</f>
        <v>0</v>
      </c>
      <c r="AQ144" s="494">
        <f t="shared" si="48"/>
        <v>0</v>
      </c>
    </row>
    <row r="145" spans="2:43" ht="36" x14ac:dyDescent="0.2">
      <c r="B145" s="617"/>
      <c r="C145" s="359" t="s">
        <v>438</v>
      </c>
      <c r="D145" s="627"/>
      <c r="E145" s="322" t="s">
        <v>440</v>
      </c>
      <c r="F145" s="324"/>
      <c r="G145" s="400"/>
      <c r="H145" s="322"/>
      <c r="I145" s="322" t="s">
        <v>440</v>
      </c>
      <c r="J145" s="326"/>
      <c r="K145" s="492" t="str">
        <f t="shared" si="52"/>
        <v/>
      </c>
      <c r="L145" s="493" t="str">
        <f t="shared" si="53"/>
        <v/>
      </c>
      <c r="M145" s="494" t="str">
        <f t="shared" si="33"/>
        <v/>
      </c>
      <c r="N145" s="322" t="s">
        <v>440</v>
      </c>
      <c r="O145" s="361"/>
      <c r="P145" s="492" t="str">
        <f t="shared" si="54"/>
        <v/>
      </c>
      <c r="Q145" s="493" t="str">
        <f t="shared" si="55"/>
        <v/>
      </c>
      <c r="R145" s="494" t="str">
        <f t="shared" si="35"/>
        <v/>
      </c>
      <c r="S145" s="322" t="s">
        <v>440</v>
      </c>
      <c r="T145" s="361"/>
      <c r="U145" s="492" t="str">
        <f t="shared" si="56"/>
        <v/>
      </c>
      <c r="V145" s="493" t="str">
        <f t="shared" si="57"/>
        <v/>
      </c>
      <c r="W145" s="494" t="str">
        <f t="shared" si="37"/>
        <v/>
      </c>
      <c r="X145" s="322" t="s">
        <v>440</v>
      </c>
      <c r="Y145" s="361"/>
      <c r="Z145" s="492" t="str">
        <f t="shared" si="58"/>
        <v/>
      </c>
      <c r="AA145" s="493" t="str">
        <f t="shared" si="59"/>
        <v/>
      </c>
      <c r="AB145" s="494" t="str">
        <f t="shared" si="39"/>
        <v/>
      </c>
      <c r="AC145" s="397" t="s">
        <v>440</v>
      </c>
      <c r="AD145" s="337">
        <v>1</v>
      </c>
      <c r="AE145" s="492">
        <f t="shared" si="60"/>
        <v>1</v>
      </c>
      <c r="AF145" s="493">
        <f>IFERROR(IF(AE145="","",IF(AD145=1,1,0))*AF185,"")</f>
        <v>0.5</v>
      </c>
      <c r="AG145" s="494">
        <f t="shared" si="42"/>
        <v>0.5</v>
      </c>
      <c r="AH145" s="397" t="s">
        <v>440</v>
      </c>
      <c r="AI145" s="337">
        <v>1</v>
      </c>
      <c r="AJ145" s="492">
        <f t="shared" si="61"/>
        <v>1</v>
      </c>
      <c r="AK145" s="493">
        <f>IFERROR(IF(AJ145="","",IF(AI145=1,1,0))*AK185,"")</f>
        <v>1</v>
      </c>
      <c r="AL145" s="494">
        <f t="shared" si="45"/>
        <v>1</v>
      </c>
      <c r="AM145" s="397" t="s">
        <v>440</v>
      </c>
      <c r="AN145" s="337">
        <v>1</v>
      </c>
      <c r="AO145" s="492">
        <f t="shared" si="62"/>
        <v>1</v>
      </c>
      <c r="AP145" s="493">
        <f>IFERROR(IF(AO145="","",IF(AN145=1,1,0))*AP185,"")</f>
        <v>1</v>
      </c>
      <c r="AQ145" s="494">
        <f t="shared" si="48"/>
        <v>1</v>
      </c>
    </row>
    <row r="146" spans="2:43" ht="36" x14ac:dyDescent="0.2">
      <c r="B146" s="617"/>
      <c r="C146" s="359" t="s">
        <v>438</v>
      </c>
      <c r="D146" s="627"/>
      <c r="E146" s="322" t="s">
        <v>42</v>
      </c>
      <c r="F146" s="324"/>
      <c r="G146" s="400"/>
      <c r="H146" s="322"/>
      <c r="I146" s="322" t="s">
        <v>42</v>
      </c>
      <c r="J146" s="326"/>
      <c r="K146" s="492" t="str">
        <f t="shared" si="52"/>
        <v/>
      </c>
      <c r="L146" s="498"/>
      <c r="M146" s="499"/>
      <c r="N146" s="322" t="s">
        <v>42</v>
      </c>
      <c r="O146" s="361"/>
      <c r="P146" s="492" t="str">
        <f t="shared" si="54"/>
        <v/>
      </c>
      <c r="Q146" s="498"/>
      <c r="R146" s="499"/>
      <c r="S146" s="322" t="s">
        <v>42</v>
      </c>
      <c r="T146" s="361"/>
      <c r="U146" s="492" t="str">
        <f t="shared" si="56"/>
        <v/>
      </c>
      <c r="V146" s="498"/>
      <c r="W146" s="499"/>
      <c r="X146" s="322" t="s">
        <v>42</v>
      </c>
      <c r="Y146" s="361"/>
      <c r="Z146" s="492" t="str">
        <f t="shared" si="58"/>
        <v/>
      </c>
      <c r="AA146" s="498"/>
      <c r="AB146" s="499"/>
      <c r="AC146" s="397" t="s">
        <v>42</v>
      </c>
      <c r="AD146" s="337">
        <v>1</v>
      </c>
      <c r="AE146" s="492">
        <f t="shared" si="60"/>
        <v>1</v>
      </c>
      <c r="AF146" s="493">
        <f>IFERROR(IF(AE146="","",IF(AD146=1,1,0))*AF195,"")</f>
        <v>0.5</v>
      </c>
      <c r="AG146" s="494">
        <f t="shared" si="42"/>
        <v>0.5</v>
      </c>
      <c r="AH146" s="397" t="s">
        <v>42</v>
      </c>
      <c r="AI146" s="337">
        <v>1</v>
      </c>
      <c r="AJ146" s="492">
        <f t="shared" si="61"/>
        <v>1</v>
      </c>
      <c r="AK146" s="493">
        <f>IFERROR(IF(AJ146="","",IF(AI146=1,1,0))*AK195,"")</f>
        <v>1</v>
      </c>
      <c r="AL146" s="494">
        <f t="shared" si="45"/>
        <v>1</v>
      </c>
      <c r="AM146" s="397" t="s">
        <v>42</v>
      </c>
      <c r="AN146" s="337">
        <v>1</v>
      </c>
      <c r="AO146" s="492">
        <f t="shared" si="62"/>
        <v>1</v>
      </c>
      <c r="AP146" s="493">
        <f>IFERROR(IF(AO146="","",IF(AN146=1,1,0))*AP195,"")</f>
        <v>0.25</v>
      </c>
      <c r="AQ146" s="494">
        <f t="shared" si="48"/>
        <v>0.25</v>
      </c>
    </row>
    <row r="147" spans="2:43" ht="24" x14ac:dyDescent="0.2">
      <c r="B147" s="617"/>
      <c r="C147" s="359" t="s">
        <v>438</v>
      </c>
      <c r="D147" s="627"/>
      <c r="E147" s="322" t="s">
        <v>201</v>
      </c>
      <c r="F147" s="324"/>
      <c r="G147" s="400"/>
      <c r="H147" s="322"/>
      <c r="I147" s="322" t="s">
        <v>201</v>
      </c>
      <c r="J147" s="326"/>
      <c r="K147" s="500"/>
      <c r="L147" s="498"/>
      <c r="M147" s="499"/>
      <c r="N147" s="322" t="s">
        <v>201</v>
      </c>
      <c r="O147" s="361"/>
      <c r="P147" s="500"/>
      <c r="Q147" s="498"/>
      <c r="R147" s="499"/>
      <c r="S147" s="322" t="s">
        <v>201</v>
      </c>
      <c r="T147" s="361"/>
      <c r="U147" s="500"/>
      <c r="V147" s="498"/>
      <c r="W147" s="499"/>
      <c r="X147" s="322" t="s">
        <v>201</v>
      </c>
      <c r="Y147" s="361"/>
      <c r="Z147" s="500"/>
      <c r="AA147" s="498"/>
      <c r="AB147" s="499"/>
      <c r="AC147" s="322" t="s">
        <v>201</v>
      </c>
      <c r="AD147" s="361"/>
      <c r="AE147" s="500"/>
      <c r="AF147" s="498"/>
      <c r="AG147" s="499"/>
      <c r="AH147" s="322" t="s">
        <v>201</v>
      </c>
      <c r="AI147" s="361"/>
      <c r="AJ147" s="500"/>
      <c r="AK147" s="498"/>
      <c r="AL147" s="499"/>
      <c r="AM147" s="397" t="s">
        <v>201</v>
      </c>
      <c r="AN147" s="361" t="s">
        <v>441</v>
      </c>
      <c r="AO147" s="500"/>
      <c r="AP147" s="498"/>
      <c r="AQ147" s="499"/>
    </row>
    <row r="148" spans="2:43" ht="25" thickBot="1" x14ac:dyDescent="0.25">
      <c r="B148" s="617"/>
      <c r="C148" s="359" t="s">
        <v>438</v>
      </c>
      <c r="D148" s="628"/>
      <c r="E148" s="404" t="s">
        <v>189</v>
      </c>
      <c r="F148" s="364"/>
      <c r="G148" s="403"/>
      <c r="H148" s="404"/>
      <c r="I148" s="404" t="s">
        <v>189</v>
      </c>
      <c r="J148" s="405"/>
      <c r="K148" s="501"/>
      <c r="L148" s="502"/>
      <c r="M148" s="503"/>
      <c r="N148" s="322" t="s">
        <v>189</v>
      </c>
      <c r="O148" s="361"/>
      <c r="P148" s="501"/>
      <c r="Q148" s="502"/>
      <c r="R148" s="503"/>
      <c r="S148" s="322" t="s">
        <v>189</v>
      </c>
      <c r="T148" s="361"/>
      <c r="U148" s="501"/>
      <c r="V148" s="502"/>
      <c r="W148" s="503"/>
      <c r="X148" s="322" t="s">
        <v>189</v>
      </c>
      <c r="Y148" s="361"/>
      <c r="Z148" s="501"/>
      <c r="AA148" s="502"/>
      <c r="AB148" s="503"/>
      <c r="AC148" s="322" t="s">
        <v>189</v>
      </c>
      <c r="AD148" s="361"/>
      <c r="AE148" s="501"/>
      <c r="AF148" s="502"/>
      <c r="AG148" s="503"/>
      <c r="AH148" s="322" t="s">
        <v>189</v>
      </c>
      <c r="AI148" s="361"/>
      <c r="AJ148" s="501"/>
      <c r="AK148" s="502"/>
      <c r="AL148" s="503"/>
      <c r="AM148" s="322" t="s">
        <v>189</v>
      </c>
      <c r="AN148" s="361"/>
      <c r="AO148" s="501"/>
      <c r="AP148" s="502"/>
      <c r="AQ148" s="503"/>
    </row>
    <row r="149" spans="2:43" ht="73" thickBot="1" x14ac:dyDescent="0.25">
      <c r="B149" s="617"/>
      <c r="C149" s="359"/>
      <c r="D149" s="616" t="s">
        <v>442</v>
      </c>
      <c r="E149" s="311" t="s">
        <v>443</v>
      </c>
      <c r="F149" s="313"/>
      <c r="G149" s="396"/>
      <c r="H149" s="311"/>
      <c r="I149" s="439" t="s">
        <v>443</v>
      </c>
      <c r="J149" s="354">
        <v>1</v>
      </c>
      <c r="K149" s="203"/>
      <c r="L149" s="146">
        <f>IF(J155=1,0,IF(SUM(J149:J153)&gt;=4,1,IF(SUM(J149:J153)&lt;2,0.25,IF(SUM(J149:J153)&lt;4,0.5,0))))</f>
        <v>1</v>
      </c>
      <c r="M149" s="241"/>
      <c r="N149" s="397" t="s">
        <v>443</v>
      </c>
      <c r="O149" s="337">
        <v>1</v>
      </c>
      <c r="P149" s="203"/>
      <c r="Q149" s="146">
        <f>IF(O135=1,IF(O155=1,0,IF(SUM(O149:O153)&gt;=4,1,IF(SUM(O149:O153)&lt;2,0.25,IF(SUM(O149:O153)&lt;4,0.5,0)))),0)</f>
        <v>1</v>
      </c>
      <c r="R149" s="241"/>
      <c r="S149" s="397" t="s">
        <v>443</v>
      </c>
      <c r="T149" s="338">
        <v>1</v>
      </c>
      <c r="U149" s="203"/>
      <c r="V149" s="146">
        <f>IF(T135=1,IF(T155=1,0,IF(SUM(T149:T153)&gt;=4,1,IF(SUM(T149:T153)&lt;2,0.25,IF(SUM(T149:T153)&lt;4,0.5,0)))),0)</f>
        <v>1</v>
      </c>
      <c r="W149" s="241"/>
      <c r="X149" s="322" t="s">
        <v>443</v>
      </c>
      <c r="Y149" s="443" t="s">
        <v>130</v>
      </c>
      <c r="Z149" s="203"/>
      <c r="AA149" s="146">
        <f>IF(Y135=1,IF(Y155=1,0,IF(SUM(Y149:Y153)&gt;=4,1,IF(SUM(Y149:Y153)&lt;2,0.25,IF(SUM(Y149:Y153)&lt;4,0.5,0)))),0)</f>
        <v>0</v>
      </c>
      <c r="AB149" s="241"/>
      <c r="AC149" s="322" t="s">
        <v>443</v>
      </c>
      <c r="AD149" s="361"/>
      <c r="AE149" s="203"/>
      <c r="AF149" s="146">
        <f>IF(AD141=1,IF(AD155=1,0,IF(SUM(AD149:AD153)&gt;=4,1,IF(SUM(AD149:AD153)&lt;2,0.25,IF(SUM(AD149:AD153)&lt;4,0.5,0)))),0)</f>
        <v>0</v>
      </c>
      <c r="AG149" s="241"/>
      <c r="AH149" s="397" t="s">
        <v>443</v>
      </c>
      <c r="AI149" s="337">
        <v>1</v>
      </c>
      <c r="AJ149" s="203"/>
      <c r="AK149" s="146">
        <f>IF(AI141=1,IF(AI155=1,0,IF(SUM(AI149:AI153)&gt;=4,1,IF(SUM(AI149:AI153)&lt;2,0.25,IF(SUM(AI149:AI153)&lt;4,0.5,0)))),0)</f>
        <v>0.5</v>
      </c>
      <c r="AL149" s="241"/>
      <c r="AM149" s="322" t="s">
        <v>443</v>
      </c>
      <c r="AN149" s="358" t="s">
        <v>130</v>
      </c>
      <c r="AO149" s="203"/>
      <c r="AP149" s="146">
        <f>IF(AN141=1,IF(AN155=1,0,IF(SUM(AN149:AN153)&gt;=4,1,IF(SUM(AN149:AN153)&lt;2,0.25,IF(SUM(AN149:AN153)&lt;4,0.5,0)))),0)</f>
        <v>0</v>
      </c>
      <c r="AQ149" s="241"/>
    </row>
    <row r="150" spans="2:43" ht="84" x14ac:dyDescent="0.2">
      <c r="B150" s="617"/>
      <c r="C150" s="359"/>
      <c r="D150" s="627"/>
      <c r="E150" s="322" t="s">
        <v>444</v>
      </c>
      <c r="F150" s="324"/>
      <c r="G150" s="400"/>
      <c r="H150" s="322"/>
      <c r="I150" s="397" t="s">
        <v>444</v>
      </c>
      <c r="J150" s="326">
        <v>1</v>
      </c>
      <c r="K150" s="332"/>
      <c r="M150" s="299"/>
      <c r="N150" s="397" t="s">
        <v>444</v>
      </c>
      <c r="O150" s="337">
        <v>1</v>
      </c>
      <c r="P150" s="332"/>
      <c r="R150" s="299"/>
      <c r="S150" s="397" t="s">
        <v>444</v>
      </c>
      <c r="T150" s="338">
        <v>1</v>
      </c>
      <c r="U150" s="332"/>
      <c r="W150" s="299"/>
      <c r="X150" s="322" t="s">
        <v>444</v>
      </c>
      <c r="Y150" s="361"/>
      <c r="Z150" s="332"/>
      <c r="AB150" s="299"/>
      <c r="AC150" s="322" t="s">
        <v>444</v>
      </c>
      <c r="AD150" s="361"/>
      <c r="AE150" s="332"/>
      <c r="AG150" s="299"/>
      <c r="AH150" s="322" t="s">
        <v>444</v>
      </c>
      <c r="AI150" s="361"/>
      <c r="AJ150" s="332"/>
      <c r="AL150" s="299"/>
      <c r="AM150" s="322" t="s">
        <v>444</v>
      </c>
      <c r="AN150" s="361"/>
      <c r="AO150" s="332"/>
      <c r="AQ150" s="299"/>
    </row>
    <row r="151" spans="2:43" ht="24" x14ac:dyDescent="0.2">
      <c r="B151" s="617"/>
      <c r="C151" s="359"/>
      <c r="D151" s="627"/>
      <c r="E151" s="322" t="s">
        <v>445</v>
      </c>
      <c r="F151" s="324"/>
      <c r="G151" s="400"/>
      <c r="H151" s="322"/>
      <c r="I151" s="397" t="s">
        <v>445</v>
      </c>
      <c r="J151" s="326">
        <v>1</v>
      </c>
      <c r="K151" s="332"/>
      <c r="M151" s="299"/>
      <c r="N151" s="397" t="s">
        <v>445</v>
      </c>
      <c r="O151" s="337">
        <v>1</v>
      </c>
      <c r="P151" s="332"/>
      <c r="R151" s="299"/>
      <c r="S151" s="397" t="s">
        <v>445</v>
      </c>
      <c r="T151" s="338">
        <v>1</v>
      </c>
      <c r="U151" s="332"/>
      <c r="W151" s="299"/>
      <c r="X151" s="322" t="s">
        <v>445</v>
      </c>
      <c r="Y151" s="361"/>
      <c r="Z151" s="332"/>
      <c r="AB151" s="299"/>
      <c r="AC151" s="322" t="s">
        <v>445</v>
      </c>
      <c r="AD151" s="361"/>
      <c r="AE151" s="332"/>
      <c r="AG151" s="299"/>
      <c r="AH151" s="397" t="s">
        <v>445</v>
      </c>
      <c r="AI151" s="337">
        <v>1</v>
      </c>
      <c r="AJ151" s="332"/>
      <c r="AL151" s="299"/>
      <c r="AM151" s="322" t="s">
        <v>445</v>
      </c>
      <c r="AN151" s="361"/>
      <c r="AO151" s="332"/>
      <c r="AQ151" s="299"/>
    </row>
    <row r="152" spans="2:43" ht="96" x14ac:dyDescent="0.2">
      <c r="B152" s="617"/>
      <c r="C152" s="359"/>
      <c r="D152" s="627"/>
      <c r="E152" s="322" t="s">
        <v>446</v>
      </c>
      <c r="F152" s="324"/>
      <c r="G152" s="400"/>
      <c r="H152" s="322"/>
      <c r="I152" s="397" t="s">
        <v>446</v>
      </c>
      <c r="J152" s="326">
        <v>1</v>
      </c>
      <c r="K152" s="332"/>
      <c r="M152" s="299"/>
      <c r="N152" s="397" t="s">
        <v>446</v>
      </c>
      <c r="O152" s="337">
        <v>1</v>
      </c>
      <c r="P152" s="332"/>
      <c r="R152" s="299"/>
      <c r="S152" s="322" t="s">
        <v>446</v>
      </c>
      <c r="T152" s="361"/>
      <c r="U152" s="332"/>
      <c r="W152" s="299"/>
      <c r="X152" s="322" t="s">
        <v>446</v>
      </c>
      <c r="Y152" s="361"/>
      <c r="Z152" s="332"/>
      <c r="AB152" s="299"/>
      <c r="AC152" s="322" t="s">
        <v>446</v>
      </c>
      <c r="AD152" s="361"/>
      <c r="AE152" s="332"/>
      <c r="AG152" s="299"/>
      <c r="AH152" s="322" t="s">
        <v>446</v>
      </c>
      <c r="AI152" s="361"/>
      <c r="AJ152" s="332"/>
      <c r="AL152" s="299"/>
      <c r="AM152" s="322" t="s">
        <v>446</v>
      </c>
      <c r="AN152" s="361"/>
      <c r="AO152" s="332"/>
      <c r="AQ152" s="299"/>
    </row>
    <row r="153" spans="2:43" ht="60" x14ac:dyDescent="0.2">
      <c r="B153" s="617"/>
      <c r="C153" s="359"/>
      <c r="D153" s="627"/>
      <c r="E153" s="322" t="s">
        <v>447</v>
      </c>
      <c r="F153" s="324"/>
      <c r="G153" s="400"/>
      <c r="H153" s="322"/>
      <c r="I153" s="322" t="s">
        <v>447</v>
      </c>
      <c r="J153" s="326"/>
      <c r="K153" s="332"/>
      <c r="M153" s="299"/>
      <c r="N153" s="397" t="s">
        <v>447</v>
      </c>
      <c r="O153" s="337">
        <v>1</v>
      </c>
      <c r="P153" s="332"/>
      <c r="R153" s="299"/>
      <c r="S153" s="397" t="s">
        <v>447</v>
      </c>
      <c r="T153" s="338">
        <v>1</v>
      </c>
      <c r="U153" s="332"/>
      <c r="W153" s="299"/>
      <c r="X153" s="322" t="s">
        <v>447</v>
      </c>
      <c r="Y153" s="361"/>
      <c r="Z153" s="332"/>
      <c r="AB153" s="299"/>
      <c r="AC153" s="322" t="s">
        <v>447</v>
      </c>
      <c r="AD153" s="361"/>
      <c r="AE153" s="332"/>
      <c r="AG153" s="299"/>
      <c r="AH153" s="322" t="s">
        <v>447</v>
      </c>
      <c r="AI153" s="361"/>
      <c r="AJ153" s="332"/>
      <c r="AL153" s="299"/>
      <c r="AM153" s="322" t="s">
        <v>447</v>
      </c>
      <c r="AN153" s="361"/>
      <c r="AO153" s="332"/>
      <c r="AQ153" s="299"/>
    </row>
    <row r="154" spans="2:43" ht="24" x14ac:dyDescent="0.2">
      <c r="B154" s="617"/>
      <c r="C154" s="359"/>
      <c r="D154" s="627"/>
      <c r="E154" s="322" t="s">
        <v>201</v>
      </c>
      <c r="F154" s="324"/>
      <c r="G154" s="400"/>
      <c r="H154" s="322"/>
      <c r="I154" s="322" t="s">
        <v>201</v>
      </c>
      <c r="J154" s="326"/>
      <c r="K154" s="332"/>
      <c r="M154" s="299"/>
      <c r="N154" s="322" t="s">
        <v>201</v>
      </c>
      <c r="O154" s="361"/>
      <c r="P154" s="332"/>
      <c r="R154" s="299"/>
      <c r="S154" s="322" t="s">
        <v>201</v>
      </c>
      <c r="T154" s="361"/>
      <c r="U154" s="332"/>
      <c r="W154" s="299"/>
      <c r="X154" s="322" t="s">
        <v>201</v>
      </c>
      <c r="Y154" s="361"/>
      <c r="Z154" s="332"/>
      <c r="AB154" s="299"/>
      <c r="AC154" s="322" t="s">
        <v>201</v>
      </c>
      <c r="AD154" s="361"/>
      <c r="AE154" s="332"/>
      <c r="AG154" s="299"/>
      <c r="AH154" s="322" t="s">
        <v>201</v>
      </c>
      <c r="AI154" s="361"/>
      <c r="AJ154" s="332"/>
      <c r="AL154" s="299"/>
      <c r="AM154" s="322" t="s">
        <v>201</v>
      </c>
      <c r="AN154" s="361"/>
      <c r="AO154" s="332"/>
      <c r="AQ154" s="299"/>
    </row>
    <row r="155" spans="2:43" ht="25" thickBot="1" x14ac:dyDescent="0.25">
      <c r="B155" s="617"/>
      <c r="C155" s="359"/>
      <c r="D155" s="628"/>
      <c r="E155" s="404" t="s">
        <v>189</v>
      </c>
      <c r="F155" s="364"/>
      <c r="G155" s="403"/>
      <c r="H155" s="404"/>
      <c r="I155" s="404" t="s">
        <v>189</v>
      </c>
      <c r="J155" s="405"/>
      <c r="K155" s="368"/>
      <c r="L155" s="369"/>
      <c r="M155" s="370"/>
      <c r="N155" s="322" t="s">
        <v>189</v>
      </c>
      <c r="O155" s="361"/>
      <c r="P155" s="368"/>
      <c r="Q155" s="369"/>
      <c r="R155" s="370"/>
      <c r="S155" s="322" t="s">
        <v>189</v>
      </c>
      <c r="T155" s="361"/>
      <c r="U155" s="368"/>
      <c r="V155" s="369"/>
      <c r="W155" s="370"/>
      <c r="X155" s="322" t="s">
        <v>189</v>
      </c>
      <c r="Y155" s="361"/>
      <c r="Z155" s="368"/>
      <c r="AA155" s="369"/>
      <c r="AB155" s="370"/>
      <c r="AC155" s="322" t="s">
        <v>189</v>
      </c>
      <c r="AD155" s="361"/>
      <c r="AE155" s="368"/>
      <c r="AF155" s="369"/>
      <c r="AG155" s="370"/>
      <c r="AH155" s="322" t="s">
        <v>189</v>
      </c>
      <c r="AI155" s="361"/>
      <c r="AJ155" s="368"/>
      <c r="AK155" s="369"/>
      <c r="AL155" s="370"/>
      <c r="AM155" s="322" t="s">
        <v>189</v>
      </c>
      <c r="AN155" s="361"/>
      <c r="AO155" s="368"/>
      <c r="AP155" s="369"/>
      <c r="AQ155" s="370"/>
    </row>
    <row r="156" spans="2:43" ht="24" x14ac:dyDescent="0.2">
      <c r="B156" s="617"/>
      <c r="C156" s="359" t="s">
        <v>448</v>
      </c>
      <c r="D156" s="616" t="s">
        <v>449</v>
      </c>
      <c r="E156" s="311" t="s">
        <v>450</v>
      </c>
      <c r="F156" s="313"/>
      <c r="G156" s="396"/>
      <c r="H156" s="311"/>
      <c r="I156" s="311" t="s">
        <v>450</v>
      </c>
      <c r="J156" s="354" t="s">
        <v>451</v>
      </c>
      <c r="K156" s="495" t="str">
        <f>IF(AND(K$2="Доходный",K$21="PB"),1,"")</f>
        <v/>
      </c>
      <c r="L156" s="328"/>
      <c r="M156" s="329"/>
      <c r="N156" s="322" t="s">
        <v>450</v>
      </c>
      <c r="O156" s="361" t="s">
        <v>130</v>
      </c>
      <c r="P156" s="495" t="str">
        <f>IF(AND(P$2="Доходный",P$21="PB"),1,"")</f>
        <v/>
      </c>
      <c r="Q156" s="328"/>
      <c r="R156" s="329"/>
      <c r="S156" s="322" t="s">
        <v>450</v>
      </c>
      <c r="T156" s="361" t="s">
        <v>130</v>
      </c>
      <c r="U156" s="495" t="str">
        <f>IF(AND(U$2="Доходный",U$21="PB"),1,"")</f>
        <v/>
      </c>
      <c r="V156" s="328"/>
      <c r="W156" s="329"/>
      <c r="X156" s="322" t="s">
        <v>450</v>
      </c>
      <c r="Y156" s="443" t="s">
        <v>130</v>
      </c>
      <c r="Z156" s="495" t="str">
        <f>IF(AND(Z$2="Доходный",Z$21="PB"),1,"")</f>
        <v/>
      </c>
      <c r="AA156" s="328"/>
      <c r="AB156" s="329"/>
      <c r="AC156" s="397" t="s">
        <v>450</v>
      </c>
      <c r="AD156" s="337">
        <v>1</v>
      </c>
      <c r="AE156" s="495" t="str">
        <f>IF(AND(AE$2="Доходный",AE$21="PB"),1,"")</f>
        <v/>
      </c>
      <c r="AF156" s="146">
        <f>IF(AD142=1,IF(AD162=1,0,IF(SUM(AD156:AD160)&gt;=4,1,IF(SUM(AD156:AD160)&lt;2,0.25,IF(SUM(AD156:AD160)&lt;4,0.5,0)))),0)</f>
        <v>1</v>
      </c>
      <c r="AG156" s="329"/>
      <c r="AH156" s="397" t="s">
        <v>450</v>
      </c>
      <c r="AI156" s="337">
        <v>1</v>
      </c>
      <c r="AJ156" s="495" t="str">
        <f>IF(AND(AJ$2="Доходный",AJ$21="PB"),1,"")</f>
        <v/>
      </c>
      <c r="AK156" s="146">
        <f>IF(AI142=1,IF(AI162=1,0,IF(SUM(AI156:AI160)&gt;=4,1,IF(SUM(AI156:AI160)&lt;2,0.25,IF(SUM(AI156:AI160)&lt;4,0.5,0)))),0)</f>
        <v>1</v>
      </c>
      <c r="AL156" s="329"/>
      <c r="AM156" s="322" t="s">
        <v>450</v>
      </c>
      <c r="AN156" s="358" t="s">
        <v>130</v>
      </c>
      <c r="AO156" s="495" t="str">
        <f>IF(AND(AO$2="Доходный",AO$21="PB"),1,"")</f>
        <v/>
      </c>
      <c r="AQ156" s="329"/>
    </row>
    <row r="157" spans="2:43" ht="96" x14ac:dyDescent="0.2">
      <c r="B157" s="617"/>
      <c r="C157" s="359" t="s">
        <v>448</v>
      </c>
      <c r="D157" s="627"/>
      <c r="E157" s="322" t="s">
        <v>452</v>
      </c>
      <c r="F157" s="324"/>
      <c r="G157" s="400"/>
      <c r="H157" s="322"/>
      <c r="I157" s="322" t="s">
        <v>452</v>
      </c>
      <c r="J157" s="326"/>
      <c r="K157" s="332"/>
      <c r="M157" s="299"/>
      <c r="N157" s="322" t="s">
        <v>452</v>
      </c>
      <c r="O157" s="361"/>
      <c r="P157" s="332"/>
      <c r="R157" s="299"/>
      <c r="S157" s="322" t="s">
        <v>452</v>
      </c>
      <c r="T157" s="361"/>
      <c r="U157" s="332"/>
      <c r="W157" s="299"/>
      <c r="X157" s="322" t="s">
        <v>452</v>
      </c>
      <c r="Y157" s="361"/>
      <c r="Z157" s="332"/>
      <c r="AB157" s="299"/>
      <c r="AC157" s="397" t="s">
        <v>452</v>
      </c>
      <c r="AD157" s="337">
        <v>1</v>
      </c>
      <c r="AE157" s="332"/>
      <c r="AG157" s="299"/>
      <c r="AH157" s="397" t="s">
        <v>452</v>
      </c>
      <c r="AI157" s="337">
        <v>1</v>
      </c>
      <c r="AJ157" s="332"/>
      <c r="AL157" s="299"/>
      <c r="AM157" s="322" t="s">
        <v>452</v>
      </c>
      <c r="AN157" s="361"/>
      <c r="AO157" s="332"/>
      <c r="AQ157" s="299"/>
    </row>
    <row r="158" spans="2:43" ht="108" x14ac:dyDescent="0.2">
      <c r="B158" s="617"/>
      <c r="C158" s="359" t="s">
        <v>448</v>
      </c>
      <c r="D158" s="627"/>
      <c r="E158" s="322" t="s">
        <v>453</v>
      </c>
      <c r="F158" s="324"/>
      <c r="G158" s="400"/>
      <c r="H158" s="322"/>
      <c r="I158" s="322" t="s">
        <v>453</v>
      </c>
      <c r="J158" s="326"/>
      <c r="K158" s="332"/>
      <c r="M158" s="299"/>
      <c r="N158" s="322" t="s">
        <v>453</v>
      </c>
      <c r="O158" s="361"/>
      <c r="P158" s="332"/>
      <c r="R158" s="299"/>
      <c r="S158" s="322" t="s">
        <v>453</v>
      </c>
      <c r="T158" s="361"/>
      <c r="U158" s="332"/>
      <c r="W158" s="299"/>
      <c r="X158" s="322" t="s">
        <v>453</v>
      </c>
      <c r="Y158" s="361"/>
      <c r="Z158" s="332"/>
      <c r="AB158" s="299"/>
      <c r="AC158" s="397" t="s">
        <v>453</v>
      </c>
      <c r="AD158" s="337">
        <v>1</v>
      </c>
      <c r="AE158" s="332"/>
      <c r="AG158" s="299"/>
      <c r="AH158" s="397" t="s">
        <v>453</v>
      </c>
      <c r="AI158" s="337">
        <v>1</v>
      </c>
      <c r="AJ158" s="332"/>
      <c r="AL158" s="299"/>
      <c r="AM158" s="322" t="s">
        <v>453</v>
      </c>
      <c r="AN158" s="361"/>
      <c r="AO158" s="332"/>
      <c r="AQ158" s="299"/>
    </row>
    <row r="159" spans="2:43" ht="48" x14ac:dyDescent="0.2">
      <c r="B159" s="617"/>
      <c r="C159" s="359" t="s">
        <v>448</v>
      </c>
      <c r="D159" s="627"/>
      <c r="E159" s="322" t="s">
        <v>454</v>
      </c>
      <c r="F159" s="324"/>
      <c r="G159" s="400"/>
      <c r="H159" s="322"/>
      <c r="I159" s="322" t="s">
        <v>454</v>
      </c>
      <c r="J159" s="326"/>
      <c r="K159" s="332"/>
      <c r="M159" s="299"/>
      <c r="N159" s="322" t="s">
        <v>454</v>
      </c>
      <c r="O159" s="361"/>
      <c r="P159" s="332"/>
      <c r="R159" s="299"/>
      <c r="S159" s="322" t="s">
        <v>454</v>
      </c>
      <c r="T159" s="361"/>
      <c r="U159" s="332"/>
      <c r="W159" s="299"/>
      <c r="X159" s="322" t="s">
        <v>454</v>
      </c>
      <c r="Y159" s="361"/>
      <c r="Z159" s="332"/>
      <c r="AB159" s="299"/>
      <c r="AC159" s="397" t="s">
        <v>454</v>
      </c>
      <c r="AD159" s="337">
        <v>1</v>
      </c>
      <c r="AE159" s="332"/>
      <c r="AG159" s="299"/>
      <c r="AH159" s="397" t="s">
        <v>454</v>
      </c>
      <c r="AI159" s="337">
        <v>1</v>
      </c>
      <c r="AJ159" s="332"/>
      <c r="AL159" s="299"/>
      <c r="AM159" s="322" t="s">
        <v>454</v>
      </c>
      <c r="AN159" s="361"/>
      <c r="AO159" s="332"/>
      <c r="AQ159" s="299"/>
    </row>
    <row r="160" spans="2:43" ht="24" x14ac:dyDescent="0.2">
      <c r="B160" s="617"/>
      <c r="C160" s="359" t="s">
        <v>448</v>
      </c>
      <c r="D160" s="627"/>
      <c r="E160" s="322" t="s">
        <v>455</v>
      </c>
      <c r="F160" s="324"/>
      <c r="G160" s="400"/>
      <c r="H160" s="322"/>
      <c r="I160" s="322" t="s">
        <v>455</v>
      </c>
      <c r="J160" s="326"/>
      <c r="K160" s="332"/>
      <c r="M160" s="299"/>
      <c r="N160" s="322" t="s">
        <v>455</v>
      </c>
      <c r="O160" s="361"/>
      <c r="P160" s="332"/>
      <c r="R160" s="299"/>
      <c r="S160" s="322" t="s">
        <v>455</v>
      </c>
      <c r="T160" s="361"/>
      <c r="U160" s="332"/>
      <c r="W160" s="299"/>
      <c r="X160" s="322" t="s">
        <v>455</v>
      </c>
      <c r="Y160" s="361"/>
      <c r="Z160" s="332"/>
      <c r="AB160" s="299"/>
      <c r="AC160" s="322" t="s">
        <v>455</v>
      </c>
      <c r="AD160" s="361"/>
      <c r="AE160" s="332"/>
      <c r="AG160" s="299"/>
      <c r="AH160" s="322" t="s">
        <v>455</v>
      </c>
      <c r="AI160" s="361"/>
      <c r="AJ160" s="332"/>
      <c r="AL160" s="299"/>
      <c r="AM160" s="322" t="s">
        <v>455</v>
      </c>
      <c r="AN160" s="361"/>
      <c r="AO160" s="332"/>
      <c r="AQ160" s="299"/>
    </row>
    <row r="161" spans="1:43" ht="24" x14ac:dyDescent="0.2">
      <c r="B161" s="617"/>
      <c r="C161" s="359" t="s">
        <v>448</v>
      </c>
      <c r="D161" s="627"/>
      <c r="E161" s="322" t="s">
        <v>201</v>
      </c>
      <c r="F161" s="324"/>
      <c r="G161" s="400"/>
      <c r="H161" s="322"/>
      <c r="I161" s="322" t="s">
        <v>201</v>
      </c>
      <c r="J161" s="326"/>
      <c r="K161" s="332"/>
      <c r="M161" s="299"/>
      <c r="N161" s="322" t="s">
        <v>201</v>
      </c>
      <c r="O161" s="361"/>
      <c r="P161" s="332"/>
      <c r="R161" s="299"/>
      <c r="S161" s="322" t="s">
        <v>201</v>
      </c>
      <c r="T161" s="361"/>
      <c r="U161" s="332"/>
      <c r="W161" s="299"/>
      <c r="X161" s="322" t="s">
        <v>201</v>
      </c>
      <c r="Y161" s="361"/>
      <c r="Z161" s="332"/>
      <c r="AB161" s="299"/>
      <c r="AC161" s="397" t="s">
        <v>201</v>
      </c>
      <c r="AD161" s="337">
        <v>1</v>
      </c>
      <c r="AE161" s="332"/>
      <c r="AG161" s="299"/>
      <c r="AH161" s="322" t="s">
        <v>201</v>
      </c>
      <c r="AI161" s="361"/>
      <c r="AJ161" s="332"/>
      <c r="AL161" s="299"/>
      <c r="AM161" s="322" t="s">
        <v>201</v>
      </c>
      <c r="AN161" s="361"/>
      <c r="AO161" s="332"/>
      <c r="AQ161" s="299"/>
    </row>
    <row r="162" spans="1:43" ht="25" thickBot="1" x14ac:dyDescent="0.25">
      <c r="B162" s="617"/>
      <c r="C162" s="359" t="s">
        <v>448</v>
      </c>
      <c r="D162" s="628"/>
      <c r="E162" s="404" t="s">
        <v>189</v>
      </c>
      <c r="F162" s="364"/>
      <c r="G162" s="403"/>
      <c r="H162" s="404"/>
      <c r="I162" s="404" t="s">
        <v>189</v>
      </c>
      <c r="J162" s="405"/>
      <c r="K162" s="368"/>
      <c r="L162" s="369"/>
      <c r="M162" s="370"/>
      <c r="N162" s="322" t="s">
        <v>189</v>
      </c>
      <c r="O162" s="361"/>
      <c r="P162" s="368"/>
      <c r="Q162" s="369"/>
      <c r="R162" s="370"/>
      <c r="S162" s="322" t="s">
        <v>189</v>
      </c>
      <c r="T162" s="361"/>
      <c r="U162" s="368"/>
      <c r="V162" s="369"/>
      <c r="W162" s="370"/>
      <c r="X162" s="322" t="s">
        <v>189</v>
      </c>
      <c r="Y162" s="361"/>
      <c r="Z162" s="368"/>
      <c r="AA162" s="369"/>
      <c r="AB162" s="370"/>
      <c r="AC162" s="322" t="s">
        <v>189</v>
      </c>
      <c r="AD162" s="361"/>
      <c r="AE162" s="368"/>
      <c r="AF162" s="369"/>
      <c r="AG162" s="370"/>
      <c r="AH162" s="322" t="s">
        <v>189</v>
      </c>
      <c r="AI162" s="361" t="s">
        <v>456</v>
      </c>
      <c r="AJ162" s="504" t="s">
        <v>456</v>
      </c>
      <c r="AK162" s="369"/>
      <c r="AL162" s="370"/>
      <c r="AM162" s="322" t="s">
        <v>189</v>
      </c>
      <c r="AN162" s="361"/>
      <c r="AO162" s="368"/>
      <c r="AP162" s="369"/>
      <c r="AQ162" s="370"/>
    </row>
    <row r="163" spans="1:43" s="505" customFormat="1" ht="57.5" customHeight="1" thickBot="1" x14ac:dyDescent="0.25">
      <c r="B163" s="617"/>
      <c r="C163" s="506" t="s">
        <v>457</v>
      </c>
      <c r="D163" s="507" t="s">
        <v>458</v>
      </c>
      <c r="E163" s="508"/>
      <c r="F163" s="509"/>
      <c r="G163" s="510"/>
      <c r="H163" s="510"/>
      <c r="I163" s="510" t="s">
        <v>459</v>
      </c>
      <c r="J163" s="511"/>
      <c r="K163" s="512"/>
      <c r="L163" s="513">
        <v>1</v>
      </c>
      <c r="M163" s="514"/>
      <c r="N163" s="515"/>
      <c r="O163" s="516" t="s">
        <v>130</v>
      </c>
      <c r="P163" s="512"/>
      <c r="Q163" s="513"/>
      <c r="R163" s="514"/>
      <c r="S163" s="322" t="s">
        <v>460</v>
      </c>
      <c r="T163" s="361" t="s">
        <v>130</v>
      </c>
      <c r="U163" s="512"/>
      <c r="V163" s="513">
        <v>0.5</v>
      </c>
      <c r="W163" s="514"/>
      <c r="X163" s="322"/>
      <c r="Y163" s="443" t="s">
        <v>130</v>
      </c>
      <c r="Z163" s="512"/>
      <c r="AA163" s="513"/>
      <c r="AB163" s="514"/>
      <c r="AC163" s="322"/>
      <c r="AD163" s="358" t="s">
        <v>130</v>
      </c>
      <c r="AE163" s="512"/>
      <c r="AF163" s="513"/>
      <c r="AG163" s="514"/>
      <c r="AH163" s="322"/>
      <c r="AI163" s="361" t="s">
        <v>130</v>
      </c>
      <c r="AJ163" s="517"/>
      <c r="AK163" s="513"/>
      <c r="AL163" s="514"/>
      <c r="AM163" s="397" t="s">
        <v>461</v>
      </c>
      <c r="AN163" s="361"/>
      <c r="AO163" s="512"/>
      <c r="AP163" s="513">
        <v>1</v>
      </c>
      <c r="AQ163" s="514"/>
    </row>
    <row r="164" spans="1:43" ht="52" customHeight="1" x14ac:dyDescent="0.2">
      <c r="B164" s="617"/>
      <c r="C164" s="359" t="s">
        <v>462</v>
      </c>
      <c r="D164" s="616" t="s">
        <v>463</v>
      </c>
      <c r="E164" s="311" t="s">
        <v>464</v>
      </c>
      <c r="F164" s="313"/>
      <c r="G164" s="396"/>
      <c r="H164" s="311"/>
      <c r="I164" s="311" t="s">
        <v>464</v>
      </c>
      <c r="J164" s="354" t="s">
        <v>130</v>
      </c>
      <c r="K164" s="488"/>
      <c r="L164" s="328">
        <v>0</v>
      </c>
      <c r="M164" s="329"/>
      <c r="N164" s="397" t="s">
        <v>464</v>
      </c>
      <c r="O164" s="337">
        <v>1</v>
      </c>
      <c r="P164" s="495"/>
      <c r="Q164" s="518">
        <f>IF(O137="","",IF(OR(O165=1,O166=1),1,0.5))</f>
        <v>1</v>
      </c>
      <c r="R164" s="519"/>
      <c r="S164" s="397" t="s">
        <v>464</v>
      </c>
      <c r="T164" s="338">
        <v>1</v>
      </c>
      <c r="U164" s="495"/>
      <c r="V164" s="518">
        <f>IF(T137="","",IF(OR(T165=1,T166=1),1,0.5))</f>
        <v>1</v>
      </c>
      <c r="W164" s="519"/>
      <c r="X164" s="322" t="s">
        <v>464</v>
      </c>
      <c r="Y164" s="361"/>
      <c r="Z164" s="495"/>
      <c r="AA164" s="520">
        <f>IF(Y137="","",IF(OR(Y165=1,Y166=1),1,IF(Y168=1,0.25,0.5)))</f>
        <v>0.25</v>
      </c>
      <c r="AB164" s="519"/>
      <c r="AC164" s="322" t="s">
        <v>464</v>
      </c>
      <c r="AD164" s="358" t="s">
        <v>130</v>
      </c>
      <c r="AE164" s="495"/>
      <c r="AF164" s="518" t="str">
        <f>IF(AD137="","",IF(OR(AD165=1,AD166=1),1,0.5))</f>
        <v/>
      </c>
      <c r="AG164" s="519"/>
      <c r="AH164" s="322" t="s">
        <v>464</v>
      </c>
      <c r="AI164" s="361" t="s">
        <v>130</v>
      </c>
      <c r="AJ164" s="495"/>
      <c r="AK164" s="518" t="str">
        <f>IF(AI137="","",IF(OR(AI165=1,AI166=1),1,0.5))</f>
        <v/>
      </c>
      <c r="AL164" s="519"/>
      <c r="AM164" s="322" t="s">
        <v>464</v>
      </c>
      <c r="AN164" s="358" t="s">
        <v>130</v>
      </c>
      <c r="AO164" s="495"/>
      <c r="AP164" s="518" t="str">
        <f>IF(AN137="","",IF(OR(AN165=1,AN166=1),1,0.5))</f>
        <v/>
      </c>
      <c r="AQ164" s="519"/>
    </row>
    <row r="165" spans="1:43" ht="120" x14ac:dyDescent="0.2">
      <c r="B165" s="617"/>
      <c r="C165" s="359" t="s">
        <v>462</v>
      </c>
      <c r="D165" s="627"/>
      <c r="E165" s="322" t="s">
        <v>465</v>
      </c>
      <c r="F165" s="324"/>
      <c r="G165" s="400"/>
      <c r="H165" s="322"/>
      <c r="I165" s="322" t="s">
        <v>465</v>
      </c>
      <c r="J165" s="326"/>
      <c r="K165" s="332"/>
      <c r="M165" s="299"/>
      <c r="N165" s="397" t="s">
        <v>465</v>
      </c>
      <c r="O165" s="337">
        <v>1</v>
      </c>
      <c r="P165" s="332"/>
      <c r="R165" s="299"/>
      <c r="S165" s="397" t="s">
        <v>465</v>
      </c>
      <c r="T165" s="338">
        <v>1</v>
      </c>
      <c r="U165" s="332"/>
      <c r="W165" s="299"/>
      <c r="X165" s="322" t="s">
        <v>465</v>
      </c>
      <c r="Y165" s="361"/>
      <c r="Z165" s="332"/>
      <c r="AB165" s="299"/>
      <c r="AC165" s="322" t="s">
        <v>465</v>
      </c>
      <c r="AD165" s="361"/>
      <c r="AE165" s="332"/>
      <c r="AG165" s="299"/>
      <c r="AH165" s="322" t="s">
        <v>465</v>
      </c>
      <c r="AI165" s="361"/>
      <c r="AJ165" s="332"/>
      <c r="AL165" s="299"/>
      <c r="AM165" s="322" t="s">
        <v>465</v>
      </c>
      <c r="AN165" s="361"/>
      <c r="AO165" s="332"/>
      <c r="AQ165" s="299"/>
    </row>
    <row r="166" spans="1:43" ht="156" x14ac:dyDescent="0.2">
      <c r="B166" s="617"/>
      <c r="C166" s="359" t="s">
        <v>462</v>
      </c>
      <c r="D166" s="627"/>
      <c r="E166" s="322" t="s">
        <v>466</v>
      </c>
      <c r="F166" s="324"/>
      <c r="G166" s="400"/>
      <c r="H166" s="322"/>
      <c r="I166" s="322" t="s">
        <v>466</v>
      </c>
      <c r="J166" s="326"/>
      <c r="K166" s="332"/>
      <c r="M166" s="299"/>
      <c r="N166" s="322" t="s">
        <v>466</v>
      </c>
      <c r="O166" s="361"/>
      <c r="P166" s="332"/>
      <c r="R166" s="299"/>
      <c r="S166" s="397" t="s">
        <v>466</v>
      </c>
      <c r="T166" s="338">
        <v>1</v>
      </c>
      <c r="U166" s="332"/>
      <c r="W166" s="299"/>
      <c r="X166" s="322" t="s">
        <v>466</v>
      </c>
      <c r="Y166" s="361"/>
      <c r="Z166" s="332"/>
      <c r="AB166" s="299"/>
      <c r="AC166" s="322" t="s">
        <v>466</v>
      </c>
      <c r="AD166" s="361"/>
      <c r="AE166" s="332"/>
      <c r="AG166" s="299"/>
      <c r="AH166" s="322" t="s">
        <v>466</v>
      </c>
      <c r="AI166" s="361"/>
      <c r="AJ166" s="332"/>
      <c r="AL166" s="299"/>
      <c r="AM166" s="322" t="s">
        <v>466</v>
      </c>
      <c r="AN166" s="361"/>
      <c r="AO166" s="332"/>
      <c r="AQ166" s="299"/>
    </row>
    <row r="167" spans="1:43" ht="24" x14ac:dyDescent="0.2">
      <c r="B167" s="617"/>
      <c r="C167" s="359" t="s">
        <v>462</v>
      </c>
      <c r="D167" s="627"/>
      <c r="E167" s="322" t="s">
        <v>201</v>
      </c>
      <c r="F167" s="324"/>
      <c r="G167" s="400"/>
      <c r="H167" s="322"/>
      <c r="I167" s="322" t="s">
        <v>201</v>
      </c>
      <c r="J167" s="326"/>
      <c r="K167" s="332"/>
      <c r="M167" s="299"/>
      <c r="N167" s="322" t="s">
        <v>201</v>
      </c>
      <c r="O167" s="361"/>
      <c r="P167" s="332"/>
      <c r="R167" s="299"/>
      <c r="S167" s="322" t="s">
        <v>201</v>
      </c>
      <c r="T167" s="361"/>
      <c r="U167" s="332"/>
      <c r="W167" s="299"/>
      <c r="X167" s="322" t="s">
        <v>201</v>
      </c>
      <c r="Y167" s="361"/>
      <c r="Z167" s="332"/>
      <c r="AB167" s="299"/>
      <c r="AC167" s="322" t="s">
        <v>201</v>
      </c>
      <c r="AD167" s="361"/>
      <c r="AE167" s="332"/>
      <c r="AG167" s="299"/>
      <c r="AH167" s="322" t="s">
        <v>201</v>
      </c>
      <c r="AI167" s="361"/>
      <c r="AJ167" s="332"/>
      <c r="AL167" s="299"/>
      <c r="AM167" s="322" t="s">
        <v>201</v>
      </c>
      <c r="AN167" s="361"/>
      <c r="AO167" s="332"/>
      <c r="AQ167" s="299"/>
    </row>
    <row r="168" spans="1:43" ht="25" thickBot="1" x14ac:dyDescent="0.25">
      <c r="B168" s="617"/>
      <c r="C168" s="359" t="s">
        <v>462</v>
      </c>
      <c r="D168" s="628"/>
      <c r="E168" s="404" t="s">
        <v>189</v>
      </c>
      <c r="F168" s="364"/>
      <c r="G168" s="403"/>
      <c r="H168" s="404"/>
      <c r="I168" s="404" t="s">
        <v>189</v>
      </c>
      <c r="J168" s="405"/>
      <c r="K168" s="368"/>
      <c r="L168" s="369"/>
      <c r="M168" s="370"/>
      <c r="N168" s="322" t="s">
        <v>189</v>
      </c>
      <c r="O168" s="361"/>
      <c r="P168" s="368"/>
      <c r="Q168" s="369"/>
      <c r="R168" s="370"/>
      <c r="S168" s="322" t="s">
        <v>189</v>
      </c>
      <c r="T168" s="361"/>
      <c r="U168" s="368"/>
      <c r="V168" s="369"/>
      <c r="W168" s="370"/>
      <c r="X168" s="397" t="s">
        <v>189</v>
      </c>
      <c r="Y168" s="372">
        <v>1</v>
      </c>
      <c r="Z168" s="521" t="s">
        <v>467</v>
      </c>
      <c r="AA168" s="369"/>
      <c r="AB168" s="370"/>
      <c r="AC168" s="322" t="s">
        <v>189</v>
      </c>
      <c r="AD168" s="361"/>
      <c r="AE168" s="368"/>
      <c r="AF168" s="369"/>
      <c r="AG168" s="370"/>
      <c r="AH168" s="322" t="s">
        <v>189</v>
      </c>
      <c r="AI168" s="361"/>
      <c r="AJ168" s="368"/>
      <c r="AK168" s="369"/>
      <c r="AL168" s="370"/>
      <c r="AM168" s="322" t="s">
        <v>189</v>
      </c>
      <c r="AN168" s="361"/>
      <c r="AO168" s="368"/>
      <c r="AP168" s="369"/>
      <c r="AQ168" s="370"/>
    </row>
    <row r="169" spans="1:43" ht="96" x14ac:dyDescent="0.2">
      <c r="B169" s="617"/>
      <c r="C169" s="359" t="s">
        <v>448</v>
      </c>
      <c r="D169" s="616" t="s">
        <v>468</v>
      </c>
      <c r="E169" s="311" t="s">
        <v>469</v>
      </c>
      <c r="F169" s="313"/>
      <c r="G169" s="396"/>
      <c r="H169" s="311"/>
      <c r="I169" s="311" t="s">
        <v>469</v>
      </c>
      <c r="J169" s="354" t="s">
        <v>130</v>
      </c>
      <c r="K169" s="327"/>
      <c r="L169" s="328"/>
      <c r="M169" s="329"/>
      <c r="N169" s="322" t="s">
        <v>469</v>
      </c>
      <c r="O169" s="361" t="s">
        <v>130</v>
      </c>
      <c r="P169" s="327"/>
      <c r="Q169" s="328"/>
      <c r="R169" s="329"/>
      <c r="S169" s="322" t="s">
        <v>469</v>
      </c>
      <c r="T169" s="361" t="s">
        <v>130</v>
      </c>
      <c r="U169" s="327"/>
      <c r="V169" s="328"/>
      <c r="W169" s="329"/>
      <c r="X169" s="322" t="s">
        <v>469</v>
      </c>
      <c r="Y169" s="443" t="s">
        <v>130</v>
      </c>
      <c r="Z169" s="332"/>
      <c r="AA169" s="328"/>
      <c r="AB169" s="329"/>
      <c r="AC169" s="397" t="s">
        <v>469</v>
      </c>
      <c r="AD169" s="337">
        <v>1</v>
      </c>
      <c r="AE169" s="327"/>
      <c r="AF169" s="518">
        <f>IF(AD143="","",IF(SUM(AD169:AD172)&gt;2,1,IF(SUM(AD169:AD172)=2,0.5,IF(AND(AD169=1,AD170="",AD171="",AD172=""),0.5,0))))</f>
        <v>1</v>
      </c>
      <c r="AG169" s="329"/>
      <c r="AH169" s="397" t="s">
        <v>469</v>
      </c>
      <c r="AI169" s="337">
        <v>1</v>
      </c>
      <c r="AJ169" s="327"/>
      <c r="AK169" s="518">
        <f>IF(AI143="","",IF(SUM(AI169:AI172)&gt;2,1,IF(SUM(AI169:AI172)=2,0.5,IF(AND(AI169=1,AI170="",AI171="",AI172=""),0.5,0))))</f>
        <v>1</v>
      </c>
      <c r="AL169" s="329"/>
      <c r="AM169" s="397" t="s">
        <v>469</v>
      </c>
      <c r="AN169" s="361">
        <v>1</v>
      </c>
      <c r="AO169" s="327"/>
      <c r="AP169" s="518">
        <f>IF(AN143="","",IF(SUM(AN169:AN172)=2,1,IF(SUM(AN169:AN172)=2,0.5,IF(AND(AN169=1,AN170="",AN171="",AN172=""),0.5,0))))</f>
        <v>1</v>
      </c>
      <c r="AQ169" s="329"/>
    </row>
    <row r="170" spans="1:43" ht="84" x14ac:dyDescent="0.2">
      <c r="B170" s="617"/>
      <c r="C170" s="359" t="s">
        <v>448</v>
      </c>
      <c r="D170" s="627"/>
      <c r="E170" s="322" t="s">
        <v>470</v>
      </c>
      <c r="F170" s="324"/>
      <c r="G170" s="400"/>
      <c r="H170" s="322"/>
      <c r="I170" s="322" t="s">
        <v>470</v>
      </c>
      <c r="J170" s="326"/>
      <c r="K170" s="332"/>
      <c r="M170" s="299"/>
      <c r="N170" s="322" t="s">
        <v>470</v>
      </c>
      <c r="O170" s="361"/>
      <c r="P170" s="332"/>
      <c r="R170" s="299"/>
      <c r="S170" s="322" t="s">
        <v>470</v>
      </c>
      <c r="T170" s="361"/>
      <c r="U170" s="332"/>
      <c r="W170" s="299"/>
      <c r="X170" s="322" t="s">
        <v>470</v>
      </c>
      <c r="Y170" s="361"/>
      <c r="Z170" s="332"/>
      <c r="AB170" s="299"/>
      <c r="AC170" s="397" t="s">
        <v>470</v>
      </c>
      <c r="AD170" s="337">
        <v>1</v>
      </c>
      <c r="AE170" s="332"/>
      <c r="AG170" s="299"/>
      <c r="AH170" s="397" t="s">
        <v>470</v>
      </c>
      <c r="AI170" s="337">
        <v>1</v>
      </c>
      <c r="AJ170" s="332"/>
      <c r="AL170" s="299"/>
      <c r="AM170" s="397" t="s">
        <v>470</v>
      </c>
      <c r="AN170" s="361">
        <v>1</v>
      </c>
      <c r="AO170" s="332"/>
      <c r="AQ170" s="299"/>
    </row>
    <row r="171" spans="1:43" ht="24" x14ac:dyDescent="0.2">
      <c r="B171" s="617"/>
      <c r="C171" s="359" t="s">
        <v>448</v>
      </c>
      <c r="D171" s="627"/>
      <c r="E171" s="322" t="s">
        <v>471</v>
      </c>
      <c r="F171" s="324"/>
      <c r="G171" s="400"/>
      <c r="H171" s="322"/>
      <c r="I171" s="322" t="s">
        <v>471</v>
      </c>
      <c r="J171" s="326"/>
      <c r="K171" s="332"/>
      <c r="M171" s="299"/>
      <c r="N171" s="322" t="s">
        <v>471</v>
      </c>
      <c r="O171" s="361"/>
      <c r="P171" s="332"/>
      <c r="R171" s="299"/>
      <c r="S171" s="322" t="s">
        <v>471</v>
      </c>
      <c r="T171" s="361"/>
      <c r="U171" s="332"/>
      <c r="W171" s="299"/>
      <c r="X171" s="322" t="s">
        <v>471</v>
      </c>
      <c r="Y171" s="361"/>
      <c r="Z171" s="332"/>
      <c r="AB171" s="299"/>
      <c r="AC171" s="322" t="s">
        <v>471</v>
      </c>
      <c r="AD171" s="361"/>
      <c r="AE171" s="332"/>
      <c r="AG171" s="299"/>
      <c r="AH171" s="397" t="s">
        <v>471</v>
      </c>
      <c r="AI171" s="337">
        <v>1</v>
      </c>
      <c r="AJ171" s="332"/>
      <c r="AL171" s="299"/>
      <c r="AM171" s="322" t="s">
        <v>471</v>
      </c>
      <c r="AN171" s="361"/>
      <c r="AO171" s="332"/>
      <c r="AQ171" s="299"/>
    </row>
    <row r="172" spans="1:43" ht="60" x14ac:dyDescent="0.2">
      <c r="B172" s="617"/>
      <c r="C172" s="359" t="s">
        <v>448</v>
      </c>
      <c r="D172" s="627"/>
      <c r="E172" s="322" t="s">
        <v>472</v>
      </c>
      <c r="F172" s="324"/>
      <c r="G172" s="400"/>
      <c r="H172" s="322"/>
      <c r="I172" s="322" t="s">
        <v>472</v>
      </c>
      <c r="J172" s="326"/>
      <c r="K172" s="332"/>
      <c r="M172" s="299"/>
      <c r="N172" s="322" t="s">
        <v>472</v>
      </c>
      <c r="O172" s="361"/>
      <c r="P172" s="332"/>
      <c r="R172" s="299"/>
      <c r="S172" s="322" t="s">
        <v>472</v>
      </c>
      <c r="T172" s="361"/>
      <c r="U172" s="332"/>
      <c r="W172" s="299"/>
      <c r="X172" s="322" t="s">
        <v>472</v>
      </c>
      <c r="Y172" s="361"/>
      <c r="Z172" s="332"/>
      <c r="AB172" s="299"/>
      <c r="AC172" s="397" t="s">
        <v>472</v>
      </c>
      <c r="AD172" s="337">
        <v>1</v>
      </c>
      <c r="AE172" s="332"/>
      <c r="AG172" s="299"/>
      <c r="AH172" s="397" t="s">
        <v>472</v>
      </c>
      <c r="AI172" s="337">
        <v>1</v>
      </c>
      <c r="AJ172" s="332"/>
      <c r="AL172" s="299"/>
      <c r="AM172" s="322" t="s">
        <v>472</v>
      </c>
      <c r="AN172" s="361"/>
      <c r="AO172" s="332"/>
      <c r="AQ172" s="299"/>
    </row>
    <row r="173" spans="1:43" ht="24" x14ac:dyDescent="0.2">
      <c r="B173" s="617"/>
      <c r="C173" s="359" t="s">
        <v>448</v>
      </c>
      <c r="D173" s="627"/>
      <c r="E173" s="322" t="s">
        <v>201</v>
      </c>
      <c r="F173" s="324"/>
      <c r="G173" s="400"/>
      <c r="H173" s="322"/>
      <c r="I173" s="322" t="s">
        <v>201</v>
      </c>
      <c r="J173" s="326"/>
      <c r="K173" s="332"/>
      <c r="M173" s="299"/>
      <c r="N173" s="322" t="s">
        <v>201</v>
      </c>
      <c r="O173" s="361"/>
      <c r="P173" s="332"/>
      <c r="R173" s="299"/>
      <c r="S173" s="322" t="s">
        <v>201</v>
      </c>
      <c r="T173" s="361"/>
      <c r="U173" s="332"/>
      <c r="W173" s="299"/>
      <c r="X173" s="322" t="s">
        <v>201</v>
      </c>
      <c r="Y173" s="361"/>
      <c r="Z173" s="332"/>
      <c r="AB173" s="299"/>
      <c r="AC173" s="322" t="s">
        <v>201</v>
      </c>
      <c r="AD173" s="361"/>
      <c r="AE173" s="332"/>
      <c r="AG173" s="299"/>
      <c r="AH173" s="322" t="s">
        <v>201</v>
      </c>
      <c r="AI173" s="361"/>
      <c r="AJ173" s="332"/>
      <c r="AL173" s="299"/>
      <c r="AM173" s="322" t="s">
        <v>201</v>
      </c>
      <c r="AN173" s="361"/>
      <c r="AO173" s="332"/>
      <c r="AQ173" s="299"/>
    </row>
    <row r="174" spans="1:43" ht="25" thickBot="1" x14ac:dyDescent="0.25">
      <c r="B174" s="617"/>
      <c r="C174" s="359" t="s">
        <v>448</v>
      </c>
      <c r="D174" s="628"/>
      <c r="E174" s="404" t="s">
        <v>189</v>
      </c>
      <c r="F174" s="364"/>
      <c r="G174" s="403"/>
      <c r="H174" s="404"/>
      <c r="I174" s="404" t="s">
        <v>189</v>
      </c>
      <c r="J174" s="405"/>
      <c r="K174" s="368"/>
      <c r="L174" s="369"/>
      <c r="M174" s="370"/>
      <c r="N174" s="322" t="s">
        <v>189</v>
      </c>
      <c r="O174" s="361"/>
      <c r="P174" s="368"/>
      <c r="Q174" s="369"/>
      <c r="R174" s="370"/>
      <c r="S174" s="322" t="s">
        <v>189</v>
      </c>
      <c r="T174" s="361"/>
      <c r="U174" s="368"/>
      <c r="V174" s="369"/>
      <c r="W174" s="370"/>
      <c r="X174" s="322" t="s">
        <v>189</v>
      </c>
      <c r="Y174" s="361"/>
      <c r="Z174" s="368"/>
      <c r="AA174" s="369"/>
      <c r="AB174" s="370"/>
      <c r="AC174" s="322" t="s">
        <v>189</v>
      </c>
      <c r="AD174" s="361"/>
      <c r="AE174" s="368"/>
      <c r="AF174" s="369"/>
      <c r="AG174" s="370"/>
      <c r="AH174" s="322" t="s">
        <v>189</v>
      </c>
      <c r="AI174" s="361"/>
      <c r="AJ174" s="368"/>
      <c r="AK174" s="369"/>
      <c r="AL174" s="370"/>
      <c r="AM174" s="322" t="s">
        <v>189</v>
      </c>
      <c r="AN174" s="361"/>
      <c r="AO174" s="368"/>
      <c r="AP174" s="369"/>
      <c r="AQ174" s="370"/>
    </row>
    <row r="175" spans="1:43" ht="47" customHeight="1" thickBot="1" x14ac:dyDescent="0.25">
      <c r="A175">
        <v>500</v>
      </c>
      <c r="B175" s="617"/>
      <c r="C175" s="359"/>
      <c r="D175" s="616" t="s">
        <v>473</v>
      </c>
      <c r="E175" s="311" t="s">
        <v>474</v>
      </c>
      <c r="F175" s="313"/>
      <c r="G175" s="396"/>
      <c r="H175" s="311"/>
      <c r="I175" s="311" t="s">
        <v>474</v>
      </c>
      <c r="J175" s="354"/>
      <c r="K175" s="327">
        <v>1</v>
      </c>
      <c r="L175" s="522">
        <v>0</v>
      </c>
      <c r="M175" s="241">
        <f t="shared" si="33"/>
        <v>0</v>
      </c>
      <c r="N175" s="397" t="s">
        <v>474</v>
      </c>
      <c r="O175" s="337">
        <v>1</v>
      </c>
      <c r="P175" s="518">
        <v>1</v>
      </c>
      <c r="Q175" s="518">
        <f>IF(O137="","",IF(AND(O175=1,O176=1),1,IF(AND(O177=1,O175="",O176=""),0.25,0.5)))</f>
        <v>0.5</v>
      </c>
      <c r="R175" s="241">
        <f t="shared" si="35"/>
        <v>0.5</v>
      </c>
      <c r="S175" s="397" t="s">
        <v>474</v>
      </c>
      <c r="T175" s="338">
        <v>1</v>
      </c>
      <c r="U175" s="518">
        <v>1</v>
      </c>
      <c r="V175" s="518">
        <f>IF(T137="","",IF(AND(T175=1,T176=1),1,IF(AND(T177=1,T175="",T176=""),0.25,0.5)))</f>
        <v>0.5</v>
      </c>
      <c r="W175" s="241">
        <f t="shared" si="37"/>
        <v>0.5</v>
      </c>
      <c r="X175" s="322" t="s">
        <v>474</v>
      </c>
      <c r="Y175" s="361"/>
      <c r="Z175" s="518">
        <v>1</v>
      </c>
      <c r="AA175" s="518">
        <f>IF(Y137="","",IF(Y179=1,0,IF(AND(Y175=1,Y176=1),1,IF(AND(Y177=1,Y175="",Y176=""),0.25,0.5))))</f>
        <v>0</v>
      </c>
      <c r="AB175" s="241">
        <f t="shared" si="39"/>
        <v>0</v>
      </c>
      <c r="AC175" s="322" t="s">
        <v>474</v>
      </c>
      <c r="AD175" s="361"/>
      <c r="AE175" s="518">
        <v>1</v>
      </c>
      <c r="AF175" s="518">
        <f>IF(AD143="","",IF(AD179=1,0,IF(AND(AD175=1,AD176=1),1,IF(AND(AD177=1,AD175="",AD176=""),0.25,0.5))))</f>
        <v>0.5</v>
      </c>
      <c r="AG175" s="241">
        <f t="shared" si="42"/>
        <v>0.5</v>
      </c>
      <c r="AH175" s="322" t="s">
        <v>474</v>
      </c>
      <c r="AI175" s="361"/>
      <c r="AJ175" s="523">
        <v>0.5</v>
      </c>
      <c r="AK175" s="518">
        <f>IF(AI143="","",IF(AI179=1,0,IF(AND(AI175=1,AI176=1),1,IF(AND(AI177=1,AI175="",AI176=""),0.25,0.5))))</f>
        <v>0.25</v>
      </c>
      <c r="AL175" s="241">
        <f t="shared" si="45"/>
        <v>0.5</v>
      </c>
      <c r="AM175" s="322" t="s">
        <v>474</v>
      </c>
      <c r="AN175" s="361"/>
      <c r="AO175" s="523">
        <v>0.5</v>
      </c>
      <c r="AP175" s="518">
        <f>IF(AN143="","",IF(AN179=1,0,IF(AND(AN175=1,AN176=1),1,IF(AND(AN177=1,AN175="",AN176=""),0.25,0.5))))</f>
        <v>0.25</v>
      </c>
      <c r="AQ175" s="241">
        <f t="shared" si="48"/>
        <v>0.5</v>
      </c>
    </row>
    <row r="176" spans="1:43" ht="39" customHeight="1" x14ac:dyDescent="0.2">
      <c r="A176">
        <v>501</v>
      </c>
      <c r="B176" s="617"/>
      <c r="C176" s="359"/>
      <c r="D176" s="627"/>
      <c r="E176" s="322" t="s">
        <v>475</v>
      </c>
      <c r="F176" s="324"/>
      <c r="G176" s="400"/>
      <c r="H176" s="322"/>
      <c r="I176" s="322" t="s">
        <v>475</v>
      </c>
      <c r="J176" s="326"/>
      <c r="K176" s="332"/>
      <c r="M176" s="299"/>
      <c r="N176" s="322" t="s">
        <v>475</v>
      </c>
      <c r="O176" s="361"/>
      <c r="P176" s="332"/>
      <c r="R176" s="299"/>
      <c r="S176" s="322" t="s">
        <v>475</v>
      </c>
      <c r="T176" s="361"/>
      <c r="U176" s="332"/>
      <c r="W176" s="299"/>
      <c r="X176" s="322" t="s">
        <v>475</v>
      </c>
      <c r="Y176" s="361"/>
      <c r="Z176" s="332"/>
      <c r="AB176" s="299"/>
      <c r="AC176" s="397" t="s">
        <v>475</v>
      </c>
      <c r="AD176" s="337">
        <v>1</v>
      </c>
      <c r="AE176" s="332"/>
      <c r="AG176" s="299"/>
      <c r="AH176" s="322" t="s">
        <v>475</v>
      </c>
      <c r="AI176" s="361"/>
      <c r="AJ176" s="332"/>
      <c r="AL176" s="299"/>
      <c r="AM176" s="322" t="s">
        <v>475</v>
      </c>
      <c r="AN176" s="361"/>
      <c r="AO176" s="332"/>
      <c r="AQ176" s="299"/>
    </row>
    <row r="177" spans="1:43" ht="39" customHeight="1" x14ac:dyDescent="0.2">
      <c r="A177">
        <v>502</v>
      </c>
      <c r="B177" s="617"/>
      <c r="C177" s="359"/>
      <c r="D177" s="627"/>
      <c r="E177" s="322" t="s">
        <v>476</v>
      </c>
      <c r="F177" s="324"/>
      <c r="G177" s="400"/>
      <c r="H177" s="322"/>
      <c r="I177" s="322" t="s">
        <v>476</v>
      </c>
      <c r="J177" s="326"/>
      <c r="K177" s="332"/>
      <c r="M177" s="299"/>
      <c r="N177" s="322" t="s">
        <v>476</v>
      </c>
      <c r="O177" s="361"/>
      <c r="P177" s="332"/>
      <c r="R177" s="299"/>
      <c r="S177" s="397" t="s">
        <v>476</v>
      </c>
      <c r="T177" s="338">
        <v>1</v>
      </c>
      <c r="U177" s="332"/>
      <c r="W177" s="299"/>
      <c r="X177" s="322" t="s">
        <v>476</v>
      </c>
      <c r="Y177" s="361"/>
      <c r="Z177" s="332"/>
      <c r="AB177" s="299"/>
      <c r="AC177" s="397" t="s">
        <v>476</v>
      </c>
      <c r="AD177" s="337">
        <v>1</v>
      </c>
      <c r="AE177" s="332"/>
      <c r="AG177" s="299"/>
      <c r="AH177" s="397" t="s">
        <v>476</v>
      </c>
      <c r="AI177" s="337">
        <v>1</v>
      </c>
      <c r="AJ177" s="332"/>
      <c r="AL177" s="299"/>
      <c r="AM177" s="322" t="s">
        <v>476</v>
      </c>
      <c r="AN177" s="361">
        <v>1</v>
      </c>
      <c r="AO177" s="332"/>
      <c r="AQ177" s="299"/>
    </row>
    <row r="178" spans="1:43" ht="24" x14ac:dyDescent="0.2">
      <c r="B178" s="617"/>
      <c r="C178" s="359"/>
      <c r="D178" s="627"/>
      <c r="E178" s="322" t="s">
        <v>201</v>
      </c>
      <c r="F178" s="324"/>
      <c r="G178" s="400"/>
      <c r="H178" s="322"/>
      <c r="I178" s="322" t="s">
        <v>201</v>
      </c>
      <c r="J178" s="326"/>
      <c r="K178" s="332"/>
      <c r="M178" s="299"/>
      <c r="N178" s="322" t="s">
        <v>201</v>
      </c>
      <c r="O178" s="361"/>
      <c r="P178" s="332"/>
      <c r="R178" s="299"/>
      <c r="S178" s="322" t="s">
        <v>201</v>
      </c>
      <c r="T178" s="361"/>
      <c r="U178" s="332"/>
      <c r="W178" s="299"/>
      <c r="X178" s="322" t="s">
        <v>201</v>
      </c>
      <c r="Y178" s="361"/>
      <c r="Z178" s="332"/>
      <c r="AB178" s="299"/>
      <c r="AC178" s="322" t="s">
        <v>201</v>
      </c>
      <c r="AD178" s="361"/>
      <c r="AE178" s="332"/>
      <c r="AG178" s="299"/>
      <c r="AH178" s="397" t="s">
        <v>201</v>
      </c>
      <c r="AI178" s="337">
        <v>1</v>
      </c>
      <c r="AJ178" s="332"/>
      <c r="AL178" s="299"/>
      <c r="AM178" s="397" t="s">
        <v>201</v>
      </c>
      <c r="AN178" s="361" t="s">
        <v>477</v>
      </c>
      <c r="AO178" s="332"/>
      <c r="AQ178" s="299"/>
    </row>
    <row r="179" spans="1:43" ht="25" thickBot="1" x14ac:dyDescent="0.25">
      <c r="B179" s="617"/>
      <c r="C179" s="359"/>
      <c r="D179" s="628"/>
      <c r="E179" s="404" t="s">
        <v>189</v>
      </c>
      <c r="F179" s="364"/>
      <c r="G179" s="403"/>
      <c r="H179" s="404"/>
      <c r="I179" s="404" t="s">
        <v>189</v>
      </c>
      <c r="J179" s="405"/>
      <c r="K179" s="368"/>
      <c r="L179" s="369"/>
      <c r="M179" s="370"/>
      <c r="N179" s="322" t="s">
        <v>189</v>
      </c>
      <c r="O179" s="361"/>
      <c r="P179" s="368"/>
      <c r="Q179" s="369"/>
      <c r="R179" s="370"/>
      <c r="S179" s="322" t="s">
        <v>189</v>
      </c>
      <c r="T179" s="361"/>
      <c r="U179" s="368"/>
      <c r="V179" s="369"/>
      <c r="W179" s="370"/>
      <c r="X179" s="397" t="s">
        <v>189</v>
      </c>
      <c r="Y179" s="372">
        <v>1</v>
      </c>
      <c r="Z179" s="521" t="s">
        <v>467</v>
      </c>
      <c r="AA179" s="369"/>
      <c r="AB179" s="370"/>
      <c r="AC179" s="322" t="s">
        <v>189</v>
      </c>
      <c r="AD179" s="361"/>
      <c r="AE179" s="368"/>
      <c r="AF179" s="369"/>
      <c r="AG179" s="370"/>
      <c r="AH179" s="322" t="s">
        <v>189</v>
      </c>
      <c r="AI179" s="361" t="s">
        <v>478</v>
      </c>
      <c r="AJ179" s="368"/>
      <c r="AK179" s="369"/>
      <c r="AL179" s="370"/>
      <c r="AM179" s="322" t="s">
        <v>189</v>
      </c>
      <c r="AN179" s="361"/>
      <c r="AO179" s="368"/>
      <c r="AP179" s="369"/>
      <c r="AQ179" s="370"/>
    </row>
    <row r="180" spans="1:43" ht="24" x14ac:dyDescent="0.2">
      <c r="B180" s="617"/>
      <c r="C180" s="359" t="s">
        <v>448</v>
      </c>
      <c r="D180" s="616" t="s">
        <v>479</v>
      </c>
      <c r="E180" s="311" t="s">
        <v>480</v>
      </c>
      <c r="F180" s="313"/>
      <c r="G180" s="396"/>
      <c r="H180" s="311"/>
      <c r="I180" s="311" t="s">
        <v>480</v>
      </c>
      <c r="J180" s="354" t="s">
        <v>130</v>
      </c>
      <c r="K180" s="327"/>
      <c r="L180" s="328"/>
      <c r="M180" s="329"/>
      <c r="N180" s="322" t="s">
        <v>480</v>
      </c>
      <c r="O180" s="361" t="s">
        <v>130</v>
      </c>
      <c r="P180" s="327"/>
      <c r="Q180" s="328"/>
      <c r="R180" s="329"/>
      <c r="S180" s="322" t="s">
        <v>480</v>
      </c>
      <c r="T180" s="361" t="s">
        <v>130</v>
      </c>
      <c r="U180" s="327"/>
      <c r="V180" s="328"/>
      <c r="W180" s="329"/>
      <c r="X180" s="322" t="s">
        <v>480</v>
      </c>
      <c r="Y180" s="361" t="s">
        <v>130</v>
      </c>
      <c r="Z180" s="332"/>
      <c r="AA180" s="328"/>
      <c r="AB180" s="329"/>
      <c r="AC180" s="322" t="s">
        <v>480</v>
      </c>
      <c r="AD180" s="358" t="s">
        <v>130</v>
      </c>
      <c r="AE180" s="327"/>
      <c r="AF180" s="328"/>
      <c r="AG180" s="329"/>
      <c r="AH180" s="322" t="s">
        <v>480</v>
      </c>
      <c r="AI180" s="361" t="s">
        <v>130</v>
      </c>
      <c r="AJ180" s="327"/>
      <c r="AK180" s="328"/>
      <c r="AL180" s="329"/>
      <c r="AM180" s="322" t="s">
        <v>480</v>
      </c>
      <c r="AN180" s="358" t="s">
        <v>130</v>
      </c>
      <c r="AO180" s="327"/>
      <c r="AP180" s="328"/>
      <c r="AQ180" s="329"/>
    </row>
    <row r="181" spans="1:43" ht="36" x14ac:dyDescent="0.2">
      <c r="B181" s="617"/>
      <c r="C181" s="359" t="s">
        <v>448</v>
      </c>
      <c r="D181" s="627"/>
      <c r="E181" s="322" t="s">
        <v>481</v>
      </c>
      <c r="F181" s="324"/>
      <c r="G181" s="400"/>
      <c r="H181" s="322"/>
      <c r="I181" s="322" t="s">
        <v>481</v>
      </c>
      <c r="J181" s="326"/>
      <c r="K181" s="332"/>
      <c r="M181" s="299"/>
      <c r="N181" s="322" t="s">
        <v>481</v>
      </c>
      <c r="O181" s="361"/>
      <c r="P181" s="332"/>
      <c r="R181" s="299"/>
      <c r="S181" s="322" t="s">
        <v>481</v>
      </c>
      <c r="T181" s="361"/>
      <c r="U181" s="332"/>
      <c r="W181" s="299"/>
      <c r="X181" s="322" t="s">
        <v>481</v>
      </c>
      <c r="Y181" s="361"/>
      <c r="Z181" s="332"/>
      <c r="AB181" s="299"/>
      <c r="AC181" s="322" t="s">
        <v>481</v>
      </c>
      <c r="AD181" s="361"/>
      <c r="AE181" s="332"/>
      <c r="AG181" s="299"/>
      <c r="AH181" s="322" t="s">
        <v>481</v>
      </c>
      <c r="AI181" s="361"/>
      <c r="AJ181" s="332"/>
      <c r="AL181" s="299"/>
      <c r="AM181" s="322" t="s">
        <v>481</v>
      </c>
      <c r="AN181" s="361"/>
      <c r="AO181" s="332"/>
      <c r="AQ181" s="299"/>
    </row>
    <row r="182" spans="1:43" ht="36" x14ac:dyDescent="0.2">
      <c r="B182" s="617"/>
      <c r="C182" s="359" t="s">
        <v>448</v>
      </c>
      <c r="D182" s="627"/>
      <c r="E182" s="322" t="s">
        <v>482</v>
      </c>
      <c r="F182" s="324"/>
      <c r="G182" s="400"/>
      <c r="H182" s="322"/>
      <c r="I182" s="322" t="s">
        <v>482</v>
      </c>
      <c r="J182" s="326"/>
      <c r="K182" s="332"/>
      <c r="M182" s="299"/>
      <c r="N182" s="322" t="s">
        <v>482</v>
      </c>
      <c r="O182" s="361"/>
      <c r="P182" s="332"/>
      <c r="R182" s="299"/>
      <c r="S182" s="322" t="s">
        <v>482</v>
      </c>
      <c r="T182" s="361"/>
      <c r="U182" s="332"/>
      <c r="W182" s="299"/>
      <c r="X182" s="322" t="s">
        <v>482</v>
      </c>
      <c r="Y182" s="361"/>
      <c r="Z182" s="332"/>
      <c r="AB182" s="299"/>
      <c r="AC182" s="322" t="s">
        <v>482</v>
      </c>
      <c r="AD182" s="361"/>
      <c r="AE182" s="332"/>
      <c r="AG182" s="299"/>
      <c r="AH182" s="322" t="s">
        <v>482</v>
      </c>
      <c r="AI182" s="361"/>
      <c r="AJ182" s="332"/>
      <c r="AL182" s="299"/>
      <c r="AM182" s="322" t="s">
        <v>482</v>
      </c>
      <c r="AN182" s="361"/>
      <c r="AO182" s="332"/>
      <c r="AQ182" s="299"/>
    </row>
    <row r="183" spans="1:43" ht="24" x14ac:dyDescent="0.2">
      <c r="B183" s="617"/>
      <c r="C183" s="359" t="s">
        <v>448</v>
      </c>
      <c r="D183" s="627"/>
      <c r="E183" s="322" t="s">
        <v>201</v>
      </c>
      <c r="F183" s="324"/>
      <c r="G183" s="400"/>
      <c r="H183" s="322"/>
      <c r="I183" s="322" t="s">
        <v>201</v>
      </c>
      <c r="J183" s="326"/>
      <c r="K183" s="332"/>
      <c r="M183" s="299"/>
      <c r="N183" s="322" t="s">
        <v>201</v>
      </c>
      <c r="O183" s="361"/>
      <c r="P183" s="332"/>
      <c r="R183" s="299"/>
      <c r="S183" s="322" t="s">
        <v>201</v>
      </c>
      <c r="T183" s="361"/>
      <c r="U183" s="332"/>
      <c r="W183" s="299"/>
      <c r="X183" s="322" t="s">
        <v>201</v>
      </c>
      <c r="Y183" s="361"/>
      <c r="Z183" s="332"/>
      <c r="AB183" s="299"/>
      <c r="AC183" s="322" t="s">
        <v>201</v>
      </c>
      <c r="AD183" s="361"/>
      <c r="AE183" s="332"/>
      <c r="AG183" s="299"/>
      <c r="AH183" s="322" t="s">
        <v>201</v>
      </c>
      <c r="AI183" s="361"/>
      <c r="AJ183" s="332"/>
      <c r="AL183" s="299"/>
      <c r="AM183" s="322" t="s">
        <v>201</v>
      </c>
      <c r="AN183" s="361" t="s">
        <v>483</v>
      </c>
      <c r="AO183" s="332"/>
      <c r="AQ183" s="299"/>
    </row>
    <row r="184" spans="1:43" ht="25" thickBot="1" x14ac:dyDescent="0.25">
      <c r="B184" s="617"/>
      <c r="C184" s="359" t="s">
        <v>448</v>
      </c>
      <c r="D184" s="628"/>
      <c r="E184" s="404" t="s">
        <v>189</v>
      </c>
      <c r="F184" s="364"/>
      <c r="G184" s="403"/>
      <c r="H184" s="404"/>
      <c r="I184" s="404" t="s">
        <v>189</v>
      </c>
      <c r="J184" s="405"/>
      <c r="K184" s="368"/>
      <c r="L184" s="369"/>
      <c r="M184" s="370"/>
      <c r="N184" s="322" t="s">
        <v>189</v>
      </c>
      <c r="O184" s="361"/>
      <c r="P184" s="368"/>
      <c r="Q184" s="369"/>
      <c r="R184" s="370"/>
      <c r="S184" s="322" t="s">
        <v>189</v>
      </c>
      <c r="T184" s="361"/>
      <c r="U184" s="368"/>
      <c r="V184" s="369"/>
      <c r="W184" s="370"/>
      <c r="X184" s="322" t="s">
        <v>189</v>
      </c>
      <c r="Y184" s="361"/>
      <c r="Z184" s="368"/>
      <c r="AA184" s="369"/>
      <c r="AB184" s="370"/>
      <c r="AC184" s="322" t="s">
        <v>189</v>
      </c>
      <c r="AD184" s="361"/>
      <c r="AE184" s="368"/>
      <c r="AF184" s="369"/>
      <c r="AG184" s="370"/>
      <c r="AH184" s="322" t="s">
        <v>189</v>
      </c>
      <c r="AI184" s="361"/>
      <c r="AJ184" s="368"/>
      <c r="AK184" s="369"/>
      <c r="AL184" s="370"/>
      <c r="AM184" s="322" t="s">
        <v>189</v>
      </c>
      <c r="AN184" s="361"/>
      <c r="AO184" s="368"/>
      <c r="AP184" s="369"/>
      <c r="AQ184" s="370"/>
    </row>
    <row r="185" spans="1:43" ht="60" x14ac:dyDescent="0.2">
      <c r="B185" s="617"/>
      <c r="C185" s="359" t="s">
        <v>448</v>
      </c>
      <c r="D185" s="616" t="s">
        <v>484</v>
      </c>
      <c r="E185" s="311" t="s">
        <v>485</v>
      </c>
      <c r="F185" s="313"/>
      <c r="G185" s="396"/>
      <c r="H185" s="311"/>
      <c r="I185" s="311" t="s">
        <v>485</v>
      </c>
      <c r="J185" s="354" t="s">
        <v>130</v>
      </c>
      <c r="K185" s="327"/>
      <c r="L185" s="328"/>
      <c r="M185" s="329"/>
      <c r="N185" s="322" t="s">
        <v>485</v>
      </c>
      <c r="O185" s="361" t="s">
        <v>130</v>
      </c>
      <c r="P185" s="327"/>
      <c r="Q185" s="328"/>
      <c r="R185" s="329"/>
      <c r="S185" s="322" t="s">
        <v>486</v>
      </c>
      <c r="T185" s="361" t="s">
        <v>130</v>
      </c>
      <c r="U185" s="327"/>
      <c r="V185" s="328"/>
      <c r="W185" s="329"/>
      <c r="X185" s="322" t="s">
        <v>485</v>
      </c>
      <c r="Y185" s="361" t="s">
        <v>130</v>
      </c>
      <c r="Z185" s="327"/>
      <c r="AA185" s="328"/>
      <c r="AB185" s="329"/>
      <c r="AC185" s="322" t="s">
        <v>487</v>
      </c>
      <c r="AD185" s="524"/>
      <c r="AE185" s="524"/>
      <c r="AF185" s="525">
        <v>0.5</v>
      </c>
      <c r="AG185" s="526"/>
      <c r="AH185" s="397" t="s">
        <v>487</v>
      </c>
      <c r="AI185" s="337">
        <v>1</v>
      </c>
      <c r="AJ185" s="327"/>
      <c r="AK185" s="527">
        <v>1</v>
      </c>
      <c r="AL185" s="329"/>
      <c r="AM185" s="397" t="s">
        <v>486</v>
      </c>
      <c r="AN185" s="361"/>
      <c r="AO185" s="327"/>
      <c r="AP185" s="527">
        <v>1</v>
      </c>
      <c r="AQ185" s="329"/>
    </row>
    <row r="186" spans="1:43" ht="72" x14ac:dyDescent="0.2">
      <c r="B186" s="617"/>
      <c r="C186" s="359" t="s">
        <v>448</v>
      </c>
      <c r="D186" s="627"/>
      <c r="E186" s="322" t="s">
        <v>488</v>
      </c>
      <c r="F186" s="324"/>
      <c r="G186" s="400"/>
      <c r="H186" s="322"/>
      <c r="I186" s="322" t="s">
        <v>488</v>
      </c>
      <c r="J186" s="326"/>
      <c r="K186" s="332"/>
      <c r="M186" s="299"/>
      <c r="N186" s="322" t="s">
        <v>488</v>
      </c>
      <c r="O186" s="361"/>
      <c r="P186" s="332"/>
      <c r="R186" s="299"/>
      <c r="S186" s="322" t="s">
        <v>488</v>
      </c>
      <c r="T186" s="361"/>
      <c r="U186" s="332"/>
      <c r="W186" s="299"/>
      <c r="X186" s="322" t="s">
        <v>488</v>
      </c>
      <c r="Y186" s="361"/>
      <c r="Z186" s="332"/>
      <c r="AB186" s="299"/>
      <c r="AC186" s="322" t="s">
        <v>488</v>
      </c>
      <c r="AD186" s="361"/>
      <c r="AE186" s="361"/>
      <c r="AF186" s="361"/>
      <c r="AG186" s="361"/>
      <c r="AH186" s="397" t="s">
        <v>488</v>
      </c>
      <c r="AI186" s="337">
        <v>1</v>
      </c>
      <c r="AJ186" s="332"/>
      <c r="AL186" s="299"/>
      <c r="AM186" s="322" t="s">
        <v>488</v>
      </c>
      <c r="AN186" s="361"/>
      <c r="AO186" s="332"/>
      <c r="AQ186" s="299"/>
    </row>
    <row r="187" spans="1:43" ht="84" x14ac:dyDescent="0.2">
      <c r="B187" s="617"/>
      <c r="C187" s="359" t="s">
        <v>448</v>
      </c>
      <c r="D187" s="627"/>
      <c r="E187" s="322" t="s">
        <v>489</v>
      </c>
      <c r="F187" s="324"/>
      <c r="G187" s="400"/>
      <c r="H187" s="322"/>
      <c r="I187" s="322" t="s">
        <v>489</v>
      </c>
      <c r="J187" s="326"/>
      <c r="K187" s="332"/>
      <c r="M187" s="299"/>
      <c r="N187" s="322" t="s">
        <v>489</v>
      </c>
      <c r="O187" s="361"/>
      <c r="P187" s="332"/>
      <c r="R187" s="299"/>
      <c r="S187" s="322" t="s">
        <v>489</v>
      </c>
      <c r="T187" s="361"/>
      <c r="U187" s="332"/>
      <c r="W187" s="299"/>
      <c r="X187" s="322" t="s">
        <v>489</v>
      </c>
      <c r="Y187" s="361"/>
      <c r="Z187" s="332"/>
      <c r="AB187" s="299"/>
      <c r="AC187" s="322" t="s">
        <v>489</v>
      </c>
      <c r="AD187" s="361"/>
      <c r="AE187" s="361"/>
      <c r="AF187" s="361"/>
      <c r="AG187" s="361"/>
      <c r="AH187" s="322" t="s">
        <v>489</v>
      </c>
      <c r="AI187" s="361"/>
      <c r="AJ187" s="332"/>
      <c r="AL187" s="299"/>
      <c r="AM187" s="322" t="s">
        <v>489</v>
      </c>
      <c r="AN187" s="361"/>
      <c r="AO187" s="332"/>
      <c r="AQ187" s="299"/>
    </row>
    <row r="188" spans="1:43" ht="24" x14ac:dyDescent="0.2">
      <c r="B188" s="617"/>
      <c r="C188" s="359" t="s">
        <v>448</v>
      </c>
      <c r="D188" s="627"/>
      <c r="E188" s="322" t="s">
        <v>201</v>
      </c>
      <c r="F188" s="324"/>
      <c r="G188" s="400"/>
      <c r="H188" s="322"/>
      <c r="I188" s="322" t="s">
        <v>201</v>
      </c>
      <c r="J188" s="326"/>
      <c r="K188" s="332"/>
      <c r="M188" s="299"/>
      <c r="N188" s="322" t="s">
        <v>201</v>
      </c>
      <c r="O188" s="361"/>
      <c r="P188" s="332"/>
      <c r="R188" s="299"/>
      <c r="S188" s="322" t="s">
        <v>201</v>
      </c>
      <c r="T188" s="361"/>
      <c r="U188" s="332"/>
      <c r="W188" s="299"/>
      <c r="X188" s="322" t="s">
        <v>201</v>
      </c>
      <c r="Y188" s="361"/>
      <c r="Z188" s="332"/>
      <c r="AB188" s="299"/>
      <c r="AC188" s="322" t="s">
        <v>201</v>
      </c>
      <c r="AD188" s="361"/>
      <c r="AE188" s="361"/>
      <c r="AF188" s="361"/>
      <c r="AG188" s="361"/>
      <c r="AH188" s="322" t="s">
        <v>201</v>
      </c>
      <c r="AI188" s="361"/>
      <c r="AJ188" s="332"/>
      <c r="AL188" s="299"/>
      <c r="AM188" s="397" t="s">
        <v>201</v>
      </c>
      <c r="AN188" s="361" t="s">
        <v>483</v>
      </c>
      <c r="AO188" s="332"/>
      <c r="AQ188" s="299"/>
    </row>
    <row r="189" spans="1:43" ht="25" thickBot="1" x14ac:dyDescent="0.25">
      <c r="B189" s="617"/>
      <c r="C189" s="359" t="s">
        <v>448</v>
      </c>
      <c r="D189" s="628"/>
      <c r="E189" s="404" t="s">
        <v>189</v>
      </c>
      <c r="F189" s="364"/>
      <c r="G189" s="403"/>
      <c r="H189" s="404"/>
      <c r="I189" s="404" t="s">
        <v>189</v>
      </c>
      <c r="J189" s="405"/>
      <c r="K189" s="368"/>
      <c r="L189" s="369"/>
      <c r="M189" s="370"/>
      <c r="N189" s="322" t="s">
        <v>189</v>
      </c>
      <c r="O189" s="361"/>
      <c r="P189" s="368"/>
      <c r="Q189" s="369"/>
      <c r="R189" s="370"/>
      <c r="S189" s="322" t="s">
        <v>189</v>
      </c>
      <c r="T189" s="361"/>
      <c r="U189" s="368"/>
      <c r="V189" s="369"/>
      <c r="W189" s="370"/>
      <c r="X189" s="322" t="s">
        <v>189</v>
      </c>
      <c r="Y189" s="361"/>
      <c r="Z189" s="368"/>
      <c r="AA189" s="369"/>
      <c r="AB189" s="370"/>
      <c r="AC189" s="397" t="s">
        <v>189</v>
      </c>
      <c r="AD189" s="337">
        <v>1</v>
      </c>
      <c r="AE189" s="528"/>
      <c r="AF189" s="529"/>
      <c r="AG189" s="530"/>
      <c r="AH189" s="322" t="s">
        <v>189</v>
      </c>
      <c r="AI189" s="361"/>
      <c r="AJ189" s="368"/>
      <c r="AK189" s="369"/>
      <c r="AL189" s="370"/>
      <c r="AM189" s="322" t="s">
        <v>189</v>
      </c>
      <c r="AN189" s="361"/>
      <c r="AO189" s="368"/>
      <c r="AP189" s="369"/>
      <c r="AQ189" s="370"/>
    </row>
    <row r="190" spans="1:43" ht="64.25" customHeight="1" thickBot="1" x14ac:dyDescent="0.25">
      <c r="B190" s="617"/>
      <c r="C190" s="359" t="s">
        <v>448</v>
      </c>
      <c r="D190" s="616" t="s">
        <v>490</v>
      </c>
      <c r="E190" s="311" t="s">
        <v>491</v>
      </c>
      <c r="F190" s="313"/>
      <c r="G190" s="396"/>
      <c r="H190" s="311"/>
      <c r="I190" s="311" t="s">
        <v>491</v>
      </c>
      <c r="J190" s="354" t="s">
        <v>130</v>
      </c>
      <c r="K190" s="327"/>
      <c r="L190" s="328"/>
      <c r="M190" s="329"/>
      <c r="N190" s="322" t="s">
        <v>491</v>
      </c>
      <c r="O190" s="361" t="s">
        <v>130</v>
      </c>
      <c r="P190" s="327"/>
      <c r="Q190" s="328"/>
      <c r="R190" s="329"/>
      <c r="S190" s="322" t="s">
        <v>491</v>
      </c>
      <c r="T190" s="361" t="s">
        <v>130</v>
      </c>
      <c r="U190" s="327"/>
      <c r="V190" s="328"/>
      <c r="W190" s="329"/>
      <c r="X190" s="322" t="s">
        <v>491</v>
      </c>
      <c r="Y190" s="361" t="s">
        <v>130</v>
      </c>
      <c r="Z190" s="327"/>
      <c r="AA190" s="328"/>
      <c r="AB190" s="329"/>
      <c r="AC190" s="397" t="s">
        <v>491</v>
      </c>
      <c r="AD190" s="337">
        <v>1</v>
      </c>
      <c r="AE190" s="518">
        <v>1</v>
      </c>
      <c r="AF190" s="518">
        <f>IF(AD145="","",IF(AD194=1,0,IF(AND(AD190=1,AD191=1),1,IF(AND(AD192=1,AD190="",AD191=""),0.25,0.5))))</f>
        <v>1</v>
      </c>
      <c r="AG190" s="241">
        <f t="shared" si="42"/>
        <v>1</v>
      </c>
      <c r="AH190" s="397" t="s">
        <v>491</v>
      </c>
      <c r="AI190" s="337">
        <v>1</v>
      </c>
      <c r="AJ190" s="518">
        <v>1</v>
      </c>
      <c r="AK190" s="518">
        <f>IF(AI145="","",IF(AI194=1,0,IF(AND(AI190=1,AI191=1),1,IF(AND(AI192=1,AI190="",AI191=""),0.25,0.5))))</f>
        <v>0.5</v>
      </c>
      <c r="AL190" s="241">
        <f t="shared" si="45"/>
        <v>0.5</v>
      </c>
      <c r="AM190" s="322" t="s">
        <v>491</v>
      </c>
      <c r="AN190" s="361"/>
      <c r="AO190" s="518">
        <v>1</v>
      </c>
      <c r="AP190" s="518">
        <f>IF(AN145="","",IF(AN194=1,0,IF(AND(AN190=1,AN191=1),1,IF(AND(AN192=1,AN190="",AN191=""),0.25,0.5))))</f>
        <v>0.25</v>
      </c>
      <c r="AQ190" s="241">
        <f t="shared" si="48"/>
        <v>0.25</v>
      </c>
    </row>
    <row r="191" spans="1:43" ht="55.75" customHeight="1" x14ac:dyDescent="0.2">
      <c r="B191" s="617"/>
      <c r="C191" s="359" t="s">
        <v>448</v>
      </c>
      <c r="D191" s="627"/>
      <c r="E191" s="322" t="s">
        <v>492</v>
      </c>
      <c r="F191" s="324"/>
      <c r="G191" s="400"/>
      <c r="H191" s="322"/>
      <c r="I191" s="322" t="s">
        <v>492</v>
      </c>
      <c r="J191" s="326"/>
      <c r="K191" s="332"/>
      <c r="M191" s="299"/>
      <c r="N191" s="322" t="s">
        <v>492</v>
      </c>
      <c r="O191" s="361"/>
      <c r="P191" s="332"/>
      <c r="R191" s="299"/>
      <c r="S191" s="322" t="s">
        <v>492</v>
      </c>
      <c r="T191" s="361"/>
      <c r="U191" s="332"/>
      <c r="W191" s="299"/>
      <c r="X191" s="322" t="s">
        <v>492</v>
      </c>
      <c r="Y191" s="361"/>
      <c r="Z191" s="332"/>
      <c r="AB191" s="299"/>
      <c r="AC191" s="397" t="s">
        <v>492</v>
      </c>
      <c r="AD191" s="337">
        <v>1</v>
      </c>
      <c r="AE191" s="332"/>
      <c r="AG191" s="299"/>
      <c r="AH191" s="322" t="s">
        <v>492</v>
      </c>
      <c r="AI191" s="361"/>
      <c r="AJ191" s="332"/>
      <c r="AL191" s="299"/>
      <c r="AM191" s="322" t="s">
        <v>492</v>
      </c>
      <c r="AN191" s="361"/>
      <c r="AO191" s="332"/>
      <c r="AQ191" s="299"/>
    </row>
    <row r="192" spans="1:43" ht="45" customHeight="1" x14ac:dyDescent="0.2">
      <c r="B192" s="617"/>
      <c r="C192" s="359" t="s">
        <v>448</v>
      </c>
      <c r="D192" s="627"/>
      <c r="E192" s="322" t="s">
        <v>493</v>
      </c>
      <c r="F192" s="324"/>
      <c r="G192" s="400"/>
      <c r="H192" s="322"/>
      <c r="I192" s="322" t="s">
        <v>493</v>
      </c>
      <c r="J192" s="326"/>
      <c r="K192" s="332"/>
      <c r="M192" s="299"/>
      <c r="N192" s="322" t="s">
        <v>493</v>
      </c>
      <c r="O192" s="361"/>
      <c r="P192" s="332"/>
      <c r="R192" s="299"/>
      <c r="S192" s="322" t="s">
        <v>493</v>
      </c>
      <c r="T192" s="361"/>
      <c r="U192" s="332"/>
      <c r="W192" s="299"/>
      <c r="X192" s="322" t="s">
        <v>493</v>
      </c>
      <c r="Y192" s="361"/>
      <c r="Z192" s="332"/>
      <c r="AB192" s="299"/>
      <c r="AC192" s="397" t="s">
        <v>493</v>
      </c>
      <c r="AD192" s="337">
        <v>1</v>
      </c>
      <c r="AE192" s="332"/>
      <c r="AG192" s="299"/>
      <c r="AH192" s="397" t="s">
        <v>493</v>
      </c>
      <c r="AI192" s="337">
        <v>1</v>
      </c>
      <c r="AJ192" s="332"/>
      <c r="AL192" s="299"/>
      <c r="AM192" s="397" t="s">
        <v>493</v>
      </c>
      <c r="AN192" s="361">
        <v>1</v>
      </c>
      <c r="AO192" s="332"/>
      <c r="AQ192" s="299"/>
    </row>
    <row r="193" spans="1:43" ht="24" x14ac:dyDescent="0.2">
      <c r="B193" s="617"/>
      <c r="C193" s="359"/>
      <c r="D193" s="627"/>
      <c r="E193" s="322" t="s">
        <v>201</v>
      </c>
      <c r="F193" s="324"/>
      <c r="G193" s="400"/>
      <c r="H193" s="322"/>
      <c r="I193" s="322" t="s">
        <v>201</v>
      </c>
      <c r="J193" s="326"/>
      <c r="K193" s="332"/>
      <c r="M193" s="299"/>
      <c r="N193" s="322" t="s">
        <v>201</v>
      </c>
      <c r="O193" s="361"/>
      <c r="P193" s="332"/>
      <c r="R193" s="299"/>
      <c r="S193" s="322" t="s">
        <v>201</v>
      </c>
      <c r="T193" s="361"/>
      <c r="U193" s="332"/>
      <c r="W193" s="299"/>
      <c r="X193" s="322" t="s">
        <v>201</v>
      </c>
      <c r="Y193" s="361"/>
      <c r="Z193" s="332"/>
      <c r="AB193" s="299"/>
      <c r="AC193" s="322" t="s">
        <v>201</v>
      </c>
      <c r="AD193" s="361"/>
      <c r="AE193" s="332"/>
      <c r="AG193" s="299"/>
      <c r="AH193" s="322" t="s">
        <v>201</v>
      </c>
      <c r="AI193" s="361"/>
      <c r="AJ193" s="332"/>
      <c r="AL193" s="299"/>
      <c r="AM193" s="397" t="s">
        <v>201</v>
      </c>
      <c r="AN193" s="361" t="s">
        <v>494</v>
      </c>
      <c r="AO193" s="332"/>
      <c r="AQ193" s="299"/>
    </row>
    <row r="194" spans="1:43" ht="25" thickBot="1" x14ac:dyDescent="0.25">
      <c r="B194" s="617"/>
      <c r="C194" s="359"/>
      <c r="D194" s="628"/>
      <c r="E194" s="404" t="s">
        <v>189</v>
      </c>
      <c r="F194" s="364"/>
      <c r="G194" s="403"/>
      <c r="H194" s="404"/>
      <c r="I194" s="404" t="s">
        <v>189</v>
      </c>
      <c r="J194" s="405"/>
      <c r="K194" s="368"/>
      <c r="L194" s="369"/>
      <c r="M194" s="370"/>
      <c r="N194" s="322" t="s">
        <v>189</v>
      </c>
      <c r="O194" s="361"/>
      <c r="P194" s="368"/>
      <c r="Q194" s="369"/>
      <c r="R194" s="370"/>
      <c r="S194" s="322" t="s">
        <v>189</v>
      </c>
      <c r="T194" s="361"/>
      <c r="U194" s="368"/>
      <c r="V194" s="369"/>
      <c r="W194" s="370"/>
      <c r="X194" s="322" t="s">
        <v>189</v>
      </c>
      <c r="Y194" s="361"/>
      <c r="Z194" s="368"/>
      <c r="AA194" s="369"/>
      <c r="AB194" s="370"/>
      <c r="AC194" s="322" t="s">
        <v>189</v>
      </c>
      <c r="AD194" s="361"/>
      <c r="AE194" s="368"/>
      <c r="AF194" s="369"/>
      <c r="AG194" s="370"/>
      <c r="AH194" s="322" t="s">
        <v>189</v>
      </c>
      <c r="AI194" s="361"/>
      <c r="AJ194" s="368"/>
      <c r="AK194" s="369"/>
      <c r="AL194" s="370"/>
      <c r="AM194" s="322" t="s">
        <v>189</v>
      </c>
      <c r="AN194" s="376"/>
      <c r="AO194" s="361" t="s">
        <v>483</v>
      </c>
      <c r="AP194" s="369"/>
      <c r="AQ194" s="370"/>
    </row>
    <row r="195" spans="1:43" ht="60" x14ac:dyDescent="0.2">
      <c r="B195" s="617"/>
      <c r="C195" s="359"/>
      <c r="D195" s="616" t="s">
        <v>495</v>
      </c>
      <c r="E195" s="311" t="s">
        <v>496</v>
      </c>
      <c r="F195" s="313"/>
      <c r="G195" s="396"/>
      <c r="H195" s="311"/>
      <c r="I195" s="311" t="s">
        <v>496</v>
      </c>
      <c r="J195" s="354" t="s">
        <v>130</v>
      </c>
      <c r="K195" s="327"/>
      <c r="L195" s="518">
        <v>0</v>
      </c>
      <c r="M195" s="329"/>
      <c r="N195" s="322" t="s">
        <v>496</v>
      </c>
      <c r="O195" s="361"/>
      <c r="P195" s="327"/>
      <c r="Q195" s="518">
        <v>0</v>
      </c>
      <c r="R195" s="329"/>
      <c r="S195" s="322" t="s">
        <v>496</v>
      </c>
      <c r="T195" s="361" t="s">
        <v>130</v>
      </c>
      <c r="U195" s="495"/>
      <c r="V195" s="518">
        <f>IF(T138="",0,IF(SUM(T195:T196)=2,1,0.5))</f>
        <v>0</v>
      </c>
      <c r="W195" s="519"/>
      <c r="X195" s="322" t="s">
        <v>496</v>
      </c>
      <c r="Y195" s="361"/>
      <c r="Z195" s="495"/>
      <c r="AA195" s="518">
        <f>IF(Y138="","",IF(SUM(Y195:Y196)=2,1,0.5))</f>
        <v>0.5</v>
      </c>
      <c r="AB195" s="519"/>
      <c r="AC195" s="397" t="s">
        <v>496</v>
      </c>
      <c r="AD195" s="337">
        <v>1</v>
      </c>
      <c r="AE195" s="495"/>
      <c r="AF195" s="518">
        <f>IF(AD146="","",IF(SUM(AD195:AD196)=2,1,0.5))</f>
        <v>0.5</v>
      </c>
      <c r="AG195" s="519"/>
      <c r="AH195" s="397" t="s">
        <v>496</v>
      </c>
      <c r="AI195" s="337">
        <v>1</v>
      </c>
      <c r="AJ195" s="495"/>
      <c r="AK195" s="518">
        <f>IF(AI146="","",IF(SUM(AI195:AI196)=2,1,0.5))</f>
        <v>1</v>
      </c>
      <c r="AL195" s="519"/>
      <c r="AM195" s="322" t="s">
        <v>496</v>
      </c>
      <c r="AN195" s="361"/>
      <c r="AO195" s="492"/>
      <c r="AP195" s="518">
        <v>0.25</v>
      </c>
      <c r="AQ195" s="519"/>
    </row>
    <row r="196" spans="1:43" ht="72" x14ac:dyDescent="0.2">
      <c r="B196" s="617"/>
      <c r="C196" s="359"/>
      <c r="D196" s="627"/>
      <c r="E196" s="322" t="s">
        <v>497</v>
      </c>
      <c r="F196" s="324"/>
      <c r="G196" s="400"/>
      <c r="H196" s="322"/>
      <c r="I196" s="322" t="s">
        <v>497</v>
      </c>
      <c r="J196" s="326"/>
      <c r="K196" s="332"/>
      <c r="M196" s="299"/>
      <c r="N196" s="322" t="s">
        <v>497</v>
      </c>
      <c r="O196" s="361"/>
      <c r="P196" s="332"/>
      <c r="R196" s="299"/>
      <c r="S196" s="322" t="s">
        <v>497</v>
      </c>
      <c r="T196" s="361"/>
      <c r="U196" s="332"/>
      <c r="W196" s="299"/>
      <c r="X196" s="397" t="s">
        <v>497</v>
      </c>
      <c r="Y196" s="337">
        <v>1</v>
      </c>
      <c r="Z196" s="332"/>
      <c r="AB196" s="299"/>
      <c r="AC196" s="322" t="s">
        <v>497</v>
      </c>
      <c r="AD196" s="361"/>
      <c r="AE196" s="332"/>
      <c r="AG196" s="299"/>
      <c r="AH196" s="397" t="s">
        <v>497</v>
      </c>
      <c r="AI196" s="337">
        <v>1</v>
      </c>
      <c r="AJ196" s="332"/>
      <c r="AL196" s="299"/>
      <c r="AM196" s="322" t="s">
        <v>497</v>
      </c>
      <c r="AN196" s="361"/>
      <c r="AO196" s="332"/>
      <c r="AQ196" s="299"/>
    </row>
    <row r="197" spans="1:43" ht="24" x14ac:dyDescent="0.2">
      <c r="B197" s="617"/>
      <c r="C197" s="359"/>
      <c r="D197" s="627"/>
      <c r="E197" s="322" t="s">
        <v>201</v>
      </c>
      <c r="F197" s="324"/>
      <c r="G197" s="400"/>
      <c r="H197" s="322"/>
      <c r="I197" s="322" t="s">
        <v>201</v>
      </c>
      <c r="J197" s="326"/>
      <c r="K197" s="332"/>
      <c r="M197" s="299"/>
      <c r="N197" s="322" t="s">
        <v>201</v>
      </c>
      <c r="O197" s="361"/>
      <c r="P197" s="332"/>
      <c r="R197" s="299"/>
      <c r="S197" s="322" t="s">
        <v>201</v>
      </c>
      <c r="T197" s="361"/>
      <c r="U197" s="332"/>
      <c r="W197" s="299"/>
      <c r="X197" s="322" t="s">
        <v>201</v>
      </c>
      <c r="Y197" s="361"/>
      <c r="Z197" s="332"/>
      <c r="AB197" s="299"/>
      <c r="AC197" s="322" t="s">
        <v>201</v>
      </c>
      <c r="AD197" s="361"/>
      <c r="AE197" s="332"/>
      <c r="AG197" s="299"/>
      <c r="AH197" s="322" t="s">
        <v>201</v>
      </c>
      <c r="AI197" s="361" t="s">
        <v>496</v>
      </c>
      <c r="AJ197" s="332"/>
      <c r="AL197" s="299"/>
      <c r="AM197" s="397" t="s">
        <v>201</v>
      </c>
      <c r="AN197" s="361" t="s">
        <v>498</v>
      </c>
      <c r="AO197" s="332"/>
      <c r="AQ197" s="299"/>
    </row>
    <row r="198" spans="1:43" ht="25" thickBot="1" x14ac:dyDescent="0.25">
      <c r="B198" s="617"/>
      <c r="C198" s="359"/>
      <c r="D198" s="628"/>
      <c r="E198" s="404" t="s">
        <v>189</v>
      </c>
      <c r="F198" s="364"/>
      <c r="G198" s="403"/>
      <c r="H198" s="404"/>
      <c r="I198" s="404" t="s">
        <v>189</v>
      </c>
      <c r="J198" s="405"/>
      <c r="K198" s="368"/>
      <c r="L198" s="369"/>
      <c r="M198" s="370"/>
      <c r="N198" s="322" t="s">
        <v>189</v>
      </c>
      <c r="O198" s="361"/>
      <c r="P198" s="368"/>
      <c r="Q198" s="369"/>
      <c r="R198" s="370"/>
      <c r="S198" s="322" t="s">
        <v>189</v>
      </c>
      <c r="T198" s="361"/>
      <c r="U198" s="368"/>
      <c r="V198" s="369"/>
      <c r="W198" s="370"/>
      <c r="X198" s="322" t="s">
        <v>189</v>
      </c>
      <c r="Y198" s="361"/>
      <c r="Z198" s="368"/>
      <c r="AA198" s="369"/>
      <c r="AB198" s="370"/>
      <c r="AC198" s="322" t="s">
        <v>189</v>
      </c>
      <c r="AD198" s="361"/>
      <c r="AE198" s="368"/>
      <c r="AF198" s="369"/>
      <c r="AG198" s="370"/>
      <c r="AH198" s="322" t="s">
        <v>189</v>
      </c>
      <c r="AI198" s="361" t="s">
        <v>497</v>
      </c>
      <c r="AJ198" s="368"/>
      <c r="AK198" s="369"/>
      <c r="AL198" s="370"/>
      <c r="AM198" s="322" t="s">
        <v>189</v>
      </c>
      <c r="AN198" s="361"/>
      <c r="AO198" s="368"/>
      <c r="AP198" s="369"/>
      <c r="AQ198" s="370"/>
    </row>
    <row r="199" spans="1:43" ht="52.75" customHeight="1" thickBot="1" x14ac:dyDescent="0.25">
      <c r="A199">
        <v>48</v>
      </c>
      <c r="B199" s="617"/>
      <c r="C199" s="373"/>
      <c r="D199" s="491" t="s">
        <v>275</v>
      </c>
      <c r="E199" s="491"/>
      <c r="F199" s="346"/>
      <c r="G199" s="531"/>
      <c r="H199" s="466"/>
      <c r="I199" s="532" t="s">
        <v>499</v>
      </c>
      <c r="J199" s="533"/>
      <c r="K199" s="534">
        <v>0.25</v>
      </c>
      <c r="L199" s="535">
        <v>0</v>
      </c>
      <c r="M199" s="536">
        <f t="shared" ref="M199:M225" si="63">IFERROR(IF(K199=0,"",L199/K199),"")</f>
        <v>0</v>
      </c>
      <c r="N199" s="397" t="s">
        <v>500</v>
      </c>
      <c r="O199" s="537"/>
      <c r="P199" s="534">
        <v>0.25</v>
      </c>
      <c r="Q199" s="535">
        <f>P199</f>
        <v>0.25</v>
      </c>
      <c r="R199" s="536">
        <f t="shared" ref="R199:R225" si="64">IFERROR(IF(P199=0,"",Q199/P199),"")</f>
        <v>1</v>
      </c>
      <c r="S199" s="322" t="s">
        <v>501</v>
      </c>
      <c r="T199" s="330"/>
      <c r="U199" s="534">
        <v>0.25</v>
      </c>
      <c r="V199" s="535">
        <f>U199</f>
        <v>0.25</v>
      </c>
      <c r="W199" s="536">
        <f t="shared" ref="W199:W225" si="65">IFERROR(IF(U199=0,"",V199/U199),"")</f>
        <v>1</v>
      </c>
      <c r="X199" s="397" t="s">
        <v>502</v>
      </c>
      <c r="Y199" s="537"/>
      <c r="Z199" s="534">
        <v>0.25</v>
      </c>
      <c r="AA199" s="535">
        <f>Z199</f>
        <v>0.25</v>
      </c>
      <c r="AB199" s="536">
        <f t="shared" ref="AB199:AB225" si="66">IFERROR(IF(Z199=0,"",AA199/Z199),"")</f>
        <v>1</v>
      </c>
      <c r="AC199" s="322" t="s">
        <v>503</v>
      </c>
      <c r="AD199" s="330"/>
      <c r="AE199" s="534">
        <v>0.25</v>
      </c>
      <c r="AF199" s="535">
        <f>AE199</f>
        <v>0.25</v>
      </c>
      <c r="AG199" s="536">
        <f t="shared" ref="AG199:AG225" si="67">IFERROR(IF(AE199=0,"",AF199/AE199),"")</f>
        <v>1</v>
      </c>
      <c r="AH199" s="322" t="s">
        <v>504</v>
      </c>
      <c r="AI199" s="330"/>
      <c r="AJ199" s="534">
        <v>0.25</v>
      </c>
      <c r="AK199" s="535">
        <f>AJ199</f>
        <v>0.25</v>
      </c>
      <c r="AL199" s="536">
        <f t="shared" ref="AL199:AL225" si="68">IFERROR(IF(AJ199=0,"",AK199/AJ199),"")</f>
        <v>1</v>
      </c>
      <c r="AM199" s="322" t="s">
        <v>505</v>
      </c>
      <c r="AN199" s="330"/>
      <c r="AO199" s="534">
        <v>0.25</v>
      </c>
      <c r="AP199" s="535">
        <f>AO199</f>
        <v>0.25</v>
      </c>
      <c r="AQ199" s="536">
        <f t="shared" ref="AQ199:AQ225" si="69">IFERROR(IF(AO199=0,"",AP199/AO199),"")</f>
        <v>1</v>
      </c>
    </row>
    <row r="200" spans="1:43" x14ac:dyDescent="0.2">
      <c r="A200">
        <v>35</v>
      </c>
      <c r="B200" s="616" t="s">
        <v>281</v>
      </c>
      <c r="C200" s="380"/>
      <c r="D200" s="619" t="s">
        <v>282</v>
      </c>
      <c r="E200" s="312" t="s">
        <v>283</v>
      </c>
      <c r="F200" s="313"/>
      <c r="G200" s="314"/>
      <c r="H200" s="312"/>
      <c r="I200" s="374" t="s">
        <v>283</v>
      </c>
      <c r="J200" s="538"/>
      <c r="K200" s="145">
        <v>1</v>
      </c>
      <c r="L200" s="539">
        <v>0.5</v>
      </c>
      <c r="M200" s="147">
        <f t="shared" si="63"/>
        <v>0.5</v>
      </c>
      <c r="N200" s="312" t="s">
        <v>283</v>
      </c>
      <c r="O200" s="430"/>
      <c r="P200" s="145">
        <v>1</v>
      </c>
      <c r="Q200" s="263">
        <f>IF(OR(O200=1,O201=1),1,IF(O202=1,0.5,0))</f>
        <v>0</v>
      </c>
      <c r="R200" s="147">
        <f t="shared" si="64"/>
        <v>0</v>
      </c>
      <c r="S200" s="312" t="s">
        <v>283</v>
      </c>
      <c r="T200" s="487"/>
      <c r="U200" s="145">
        <v>1</v>
      </c>
      <c r="V200" s="263">
        <f>IF(OR(T200=1,T201=1),1,IF(T202=1,0.5,0))</f>
        <v>1</v>
      </c>
      <c r="W200" s="147">
        <f t="shared" si="65"/>
        <v>1</v>
      </c>
      <c r="X200" s="312" t="s">
        <v>283</v>
      </c>
      <c r="Y200" s="430"/>
      <c r="Z200" s="145">
        <v>1</v>
      </c>
      <c r="AA200" s="539">
        <v>0.5</v>
      </c>
      <c r="AB200" s="147">
        <f t="shared" si="66"/>
        <v>0.5</v>
      </c>
      <c r="AC200" s="312" t="s">
        <v>283</v>
      </c>
      <c r="AD200" s="430"/>
      <c r="AE200" s="145">
        <v>1</v>
      </c>
      <c r="AF200" s="263">
        <f>IF(OR(AD200=1,AD201=1),1,IF(AD202=1,0.5,0))</f>
        <v>0.5</v>
      </c>
      <c r="AG200" s="147">
        <f t="shared" si="67"/>
        <v>0.5</v>
      </c>
      <c r="AH200" s="312" t="s">
        <v>283</v>
      </c>
      <c r="AI200" s="430"/>
      <c r="AJ200" s="145">
        <v>1</v>
      </c>
      <c r="AK200" s="263">
        <f>IF(OR(AI200=1,AI201=1),1,IF(AI202=1,0.5,0))</f>
        <v>0</v>
      </c>
      <c r="AL200" s="147">
        <f t="shared" si="68"/>
        <v>0</v>
      </c>
      <c r="AM200" s="312" t="s">
        <v>283</v>
      </c>
      <c r="AN200" s="430"/>
      <c r="AO200" s="145">
        <v>1</v>
      </c>
      <c r="AP200" s="263">
        <f>IF(OR(AN200=1,AN201=1),1,IF(AN202=1,0.5,0))</f>
        <v>0</v>
      </c>
      <c r="AQ200" s="147">
        <f t="shared" si="69"/>
        <v>0</v>
      </c>
    </row>
    <row r="201" spans="1:43" x14ac:dyDescent="0.2">
      <c r="B201" s="617"/>
      <c r="C201" s="373"/>
      <c r="D201" s="620"/>
      <c r="E201" s="323" t="s">
        <v>284</v>
      </c>
      <c r="F201" s="324"/>
      <c r="G201" s="325"/>
      <c r="H201" s="323"/>
      <c r="I201" s="336" t="s">
        <v>284</v>
      </c>
      <c r="J201" s="326"/>
      <c r="K201" s="332"/>
      <c r="M201" s="299"/>
      <c r="N201" s="323" t="s">
        <v>284</v>
      </c>
      <c r="O201" s="432"/>
      <c r="P201" s="332"/>
      <c r="R201" s="299"/>
      <c r="S201" s="336" t="s">
        <v>284</v>
      </c>
      <c r="T201" s="338">
        <v>1</v>
      </c>
      <c r="U201" s="332"/>
      <c r="W201" s="299"/>
      <c r="X201" s="336" t="s">
        <v>284</v>
      </c>
      <c r="Y201" s="337"/>
      <c r="Z201" s="332"/>
      <c r="AB201" s="299"/>
      <c r="AC201" s="323" t="s">
        <v>284</v>
      </c>
      <c r="AD201" s="432"/>
      <c r="AE201" s="332"/>
      <c r="AG201" s="299"/>
      <c r="AH201" s="323" t="s">
        <v>284</v>
      </c>
      <c r="AI201" s="432"/>
      <c r="AJ201" s="332"/>
      <c r="AL201" s="299"/>
      <c r="AM201" s="323" t="s">
        <v>284</v>
      </c>
      <c r="AN201" s="432"/>
      <c r="AO201" s="332"/>
      <c r="AQ201" s="299"/>
    </row>
    <row r="202" spans="1:43" x14ac:dyDescent="0.2">
      <c r="B202" s="617"/>
      <c r="C202" s="373"/>
      <c r="D202" s="620"/>
      <c r="E202" s="323" t="s">
        <v>285</v>
      </c>
      <c r="F202" s="324"/>
      <c r="G202" s="325"/>
      <c r="H202" s="323"/>
      <c r="I202" s="323" t="s">
        <v>285</v>
      </c>
      <c r="J202" s="449"/>
      <c r="K202" s="332"/>
      <c r="M202" s="299"/>
      <c r="N202" s="323" t="s">
        <v>285</v>
      </c>
      <c r="O202" s="432"/>
      <c r="P202" s="332"/>
      <c r="R202" s="299"/>
      <c r="S202" s="323" t="s">
        <v>285</v>
      </c>
      <c r="T202" s="433"/>
      <c r="U202" s="332"/>
      <c r="W202" s="299"/>
      <c r="X202" s="323" t="s">
        <v>285</v>
      </c>
      <c r="Y202" s="432"/>
      <c r="Z202" s="332"/>
      <c r="AB202" s="299"/>
      <c r="AC202" s="336" t="s">
        <v>285</v>
      </c>
      <c r="AD202" s="337">
        <v>1</v>
      </c>
      <c r="AE202" s="332"/>
      <c r="AG202" s="299"/>
      <c r="AH202" s="323" t="s">
        <v>285</v>
      </c>
      <c r="AI202" s="432"/>
      <c r="AJ202" s="332"/>
      <c r="AL202" s="299"/>
      <c r="AM202" s="323" t="s">
        <v>285</v>
      </c>
      <c r="AN202" s="432"/>
      <c r="AO202" s="332"/>
      <c r="AQ202" s="299"/>
    </row>
    <row r="203" spans="1:43" x14ac:dyDescent="0.2">
      <c r="B203" s="617"/>
      <c r="C203" s="373"/>
      <c r="D203" s="620"/>
      <c r="E203" s="323" t="s">
        <v>286</v>
      </c>
      <c r="F203" s="324"/>
      <c r="G203" s="325"/>
      <c r="H203" s="323"/>
      <c r="I203" s="323" t="s">
        <v>286</v>
      </c>
      <c r="J203" s="449"/>
      <c r="K203" s="332"/>
      <c r="M203" s="299"/>
      <c r="N203" s="336" t="s">
        <v>286</v>
      </c>
      <c r="O203" s="337">
        <v>1</v>
      </c>
      <c r="P203" s="332"/>
      <c r="R203" s="299"/>
      <c r="S203" s="323" t="s">
        <v>286</v>
      </c>
      <c r="T203" s="433"/>
      <c r="U203" s="332"/>
      <c r="W203" s="299"/>
      <c r="X203" s="323" t="s">
        <v>286</v>
      </c>
      <c r="Y203" s="432"/>
      <c r="Z203" s="332"/>
      <c r="AB203" s="299"/>
      <c r="AC203" s="323" t="s">
        <v>286</v>
      </c>
      <c r="AD203" s="432"/>
      <c r="AE203" s="332"/>
      <c r="AG203" s="299"/>
      <c r="AH203" s="323" t="s">
        <v>286</v>
      </c>
      <c r="AI203" s="432"/>
      <c r="AJ203" s="332"/>
      <c r="AL203" s="299"/>
      <c r="AM203" s="323" t="s">
        <v>286</v>
      </c>
      <c r="AN203" s="432"/>
      <c r="AO203" s="332"/>
      <c r="AQ203" s="299"/>
    </row>
    <row r="204" spans="1:43" ht="24" x14ac:dyDescent="0.2">
      <c r="A204">
        <v>36</v>
      </c>
      <c r="B204" s="617"/>
      <c r="C204" s="373"/>
      <c r="D204" s="620"/>
      <c r="E204" s="323" t="s">
        <v>287</v>
      </c>
      <c r="F204" s="324"/>
      <c r="G204" s="325"/>
      <c r="H204" s="323"/>
      <c r="I204" s="323" t="s">
        <v>287</v>
      </c>
      <c r="J204" s="449"/>
      <c r="K204" s="332"/>
      <c r="M204" s="299"/>
      <c r="N204" s="323" t="s">
        <v>287</v>
      </c>
      <c r="O204" s="432"/>
      <c r="P204" s="332"/>
      <c r="R204" s="299"/>
      <c r="S204" s="323" t="s">
        <v>287</v>
      </c>
      <c r="T204" s="433"/>
      <c r="U204" s="332"/>
      <c r="W204" s="299"/>
      <c r="X204" s="323" t="s">
        <v>287</v>
      </c>
      <c r="Y204" s="432"/>
      <c r="Z204" s="332"/>
      <c r="AB204" s="299"/>
      <c r="AC204" s="323" t="s">
        <v>287</v>
      </c>
      <c r="AD204" s="432"/>
      <c r="AE204" s="332"/>
      <c r="AG204" s="299"/>
      <c r="AH204" s="336" t="s">
        <v>287</v>
      </c>
      <c r="AI204" s="337">
        <v>1</v>
      </c>
      <c r="AJ204" s="332"/>
      <c r="AL204" s="299"/>
      <c r="AM204" s="336" t="s">
        <v>287</v>
      </c>
      <c r="AN204" s="432"/>
      <c r="AO204" s="332"/>
      <c r="AQ204" s="299"/>
    </row>
    <row r="205" spans="1:43" ht="108" x14ac:dyDescent="0.2">
      <c r="B205" s="617"/>
      <c r="C205" s="373"/>
      <c r="D205" s="621"/>
      <c r="E205" s="323" t="s">
        <v>189</v>
      </c>
      <c r="F205" s="324"/>
      <c r="G205" s="325"/>
      <c r="H205" s="323"/>
      <c r="I205" s="342" t="s">
        <v>189</v>
      </c>
      <c r="J205" s="540" t="s">
        <v>506</v>
      </c>
      <c r="K205" s="332"/>
      <c r="M205" s="299"/>
      <c r="N205" s="323" t="s">
        <v>189</v>
      </c>
      <c r="O205" s="435"/>
      <c r="P205" s="332"/>
      <c r="R205" s="299"/>
      <c r="S205" s="323" t="s">
        <v>189</v>
      </c>
      <c r="T205" s="436"/>
      <c r="U205" s="332"/>
      <c r="W205" s="299"/>
      <c r="X205" s="323" t="s">
        <v>189</v>
      </c>
      <c r="Y205" s="435" t="s">
        <v>507</v>
      </c>
      <c r="Z205" s="332"/>
      <c r="AB205" s="299"/>
      <c r="AC205" s="323" t="s">
        <v>189</v>
      </c>
      <c r="AD205" s="435"/>
      <c r="AE205" s="332"/>
      <c r="AG205" s="299"/>
      <c r="AH205" s="323" t="s">
        <v>189</v>
      </c>
      <c r="AI205" s="432" t="s">
        <v>508</v>
      </c>
      <c r="AJ205" s="332"/>
      <c r="AL205" s="299"/>
      <c r="AM205" s="323" t="s">
        <v>189</v>
      </c>
      <c r="AN205" s="435"/>
      <c r="AO205" s="332"/>
      <c r="AQ205" s="299"/>
    </row>
    <row r="206" spans="1:43" ht="45" customHeight="1" x14ac:dyDescent="0.2">
      <c r="B206" s="617"/>
      <c r="C206" s="373"/>
      <c r="D206" s="322" t="s">
        <v>288</v>
      </c>
      <c r="E206" s="323"/>
      <c r="F206" s="324"/>
      <c r="G206" s="325"/>
      <c r="H206" s="323"/>
      <c r="I206" s="323" t="s">
        <v>393</v>
      </c>
      <c r="J206" s="449" t="s">
        <v>507</v>
      </c>
      <c r="K206" s="541"/>
      <c r="L206" s="542"/>
      <c r="M206" s="543" t="s">
        <v>509</v>
      </c>
      <c r="N206" s="323" t="s">
        <v>510</v>
      </c>
      <c r="O206" s="384"/>
      <c r="P206" s="544"/>
      <c r="Q206" s="545"/>
      <c r="R206" s="546"/>
      <c r="S206" s="464" t="s">
        <v>511</v>
      </c>
      <c r="T206" s="384"/>
      <c r="U206" s="544"/>
      <c r="V206" s="545"/>
      <c r="W206" s="546"/>
      <c r="X206" s="323" t="s">
        <v>512</v>
      </c>
      <c r="Y206" s="384"/>
      <c r="Z206" s="541"/>
      <c r="AA206" s="542"/>
      <c r="AB206" s="543" t="s">
        <v>513</v>
      </c>
      <c r="AC206" s="464" t="s">
        <v>514</v>
      </c>
      <c r="AD206" s="384"/>
      <c r="AE206" s="547"/>
      <c r="AF206" s="548"/>
      <c r="AG206" s="549"/>
      <c r="AH206" s="323"/>
      <c r="AI206" s="384" t="s">
        <v>130</v>
      </c>
      <c r="AJ206" s="547"/>
      <c r="AK206" s="548"/>
      <c r="AL206" s="549"/>
      <c r="AM206" s="323"/>
      <c r="AN206" s="384" t="s">
        <v>130</v>
      </c>
      <c r="AO206" s="547"/>
      <c r="AP206" s="548"/>
      <c r="AQ206" s="549"/>
    </row>
    <row r="207" spans="1:43" ht="20" customHeight="1" thickBot="1" x14ac:dyDescent="0.25">
      <c r="B207" s="618"/>
      <c r="C207" s="387"/>
      <c r="D207" s="404" t="s">
        <v>290</v>
      </c>
      <c r="E207" s="273"/>
      <c r="F207" s="364"/>
      <c r="G207" s="365"/>
      <c r="H207" s="273"/>
      <c r="I207" s="323" t="s">
        <v>515</v>
      </c>
      <c r="J207" s="449"/>
      <c r="K207" s="550" t="str">
        <f>I207</f>
        <v>Отток</v>
      </c>
      <c r="L207" s="548"/>
      <c r="M207" s="549"/>
      <c r="N207" s="273" t="s">
        <v>516</v>
      </c>
      <c r="O207" s="388"/>
      <c r="P207" s="550" t="str">
        <f>N207</f>
        <v>Отток. Проводили оценку критериев оттока клиентов. Качественное + количественное. Ключевые причины - блокировки в банке, недоступность скачивания IOS + комиссии по картам</v>
      </c>
      <c r="Q207" s="548"/>
      <c r="R207" s="549"/>
      <c r="S207" s="273" t="s">
        <v>517</v>
      </c>
      <c r="T207" s="388"/>
      <c r="U207" s="550" t="str">
        <f>S207</f>
        <v>Отток ЗП клиентов</v>
      </c>
      <c r="V207" s="548"/>
      <c r="W207" s="549"/>
      <c r="X207" s="273" t="s">
        <v>518</v>
      </c>
      <c r="Y207" s="388"/>
      <c r="Z207" s="550" t="str">
        <f>X207</f>
        <v>Кластеризовали клиентов по признаку major. Выявили потенциал сегмента в 1,8 млн клиентов, которых можно перевести в данный статус.</v>
      </c>
      <c r="AA207" s="548"/>
      <c r="AB207" s="549"/>
      <c r="AC207" s="273" t="s">
        <v>519</v>
      </c>
      <c r="AD207" s="388"/>
      <c r="AE207" s="550" t="str">
        <f>AC207</f>
        <v xml:space="preserve">Исследование эффективности кампании по привлечению в Отелло, по итогам найдена группа клиентов look-alike для повторного выставления кампании и повышения ее эффективности </v>
      </c>
      <c r="AF207" s="548"/>
      <c r="AG207" s="549"/>
      <c r="AH207" s="273" t="s">
        <v>520</v>
      </c>
      <c r="AI207" s="388"/>
      <c r="AJ207" s="550" t="str">
        <f>AH207</f>
        <v xml:space="preserve">Опрос клиентов PB по пакету услуг 6 уровня, опрос Welcome to PB для канальных клиентов – на 30,опрос клиентов в БЗ Сбера в Шереметьево , опрос в СБОЛе по оценке обслуживания в канале Sber Private Banking, 5.Анкетирование клиентов в рамках исследования FRG – клиентов опрашивали через банкиров, 1.Опрос клиентов рамках проекта FF – собрали 25 клиентов, с которыми можно проводить исследования в удобном для клиента формате,  опрос клиентов по оценке пакета услуг Статус Sber Private Banking </v>
      </c>
      <c r="AK207" s="548"/>
      <c r="AL207" s="549"/>
      <c r="AM207" s="273" t="s">
        <v>521</v>
      </c>
      <c r="AN207" s="388"/>
      <c r="AO207" s="550" t="str">
        <f>AM207</f>
        <v>маркетинг делал исследование про изменение в премилке</v>
      </c>
      <c r="AP207" s="548"/>
      <c r="AQ207" s="549"/>
    </row>
    <row r="208" spans="1:43" ht="21" customHeight="1" x14ac:dyDescent="0.2">
      <c r="B208" s="616" t="s">
        <v>292</v>
      </c>
      <c r="C208" s="380"/>
      <c r="D208" s="619" t="s">
        <v>293</v>
      </c>
      <c r="E208" s="311" t="s">
        <v>522</v>
      </c>
      <c r="F208" s="313"/>
      <c r="G208" s="396"/>
      <c r="H208" s="311"/>
      <c r="I208" s="551" t="s">
        <v>522</v>
      </c>
      <c r="J208" s="376">
        <v>1</v>
      </c>
      <c r="K208" s="272" t="str">
        <f t="shared" ref="K208:K215" si="70">IF(J208=1,I208,"")</f>
        <v>Базовая отчетность по сегменту (цели, драйверы, прогнозы)</v>
      </c>
      <c r="L208" s="552"/>
      <c r="M208" s="553"/>
      <c r="N208" s="439" t="s">
        <v>522</v>
      </c>
      <c r="O208" s="337">
        <v>1</v>
      </c>
      <c r="P208" s="272" t="str">
        <f t="shared" ref="P208:P215" si="71">IF(O208=1,N208,"")</f>
        <v>Базовая отчетность по сегменту (цели, драйверы, прогнозы)</v>
      </c>
      <c r="Q208" s="552"/>
      <c r="R208" s="553"/>
      <c r="S208" s="439" t="s">
        <v>522</v>
      </c>
      <c r="T208" s="338">
        <v>1</v>
      </c>
      <c r="U208" s="272" t="str">
        <f t="shared" ref="U208:U215" si="72">IF(T208=1,S208,"")</f>
        <v>Базовая отчетность по сегменту (цели, драйверы, прогнозы)</v>
      </c>
      <c r="V208" s="554"/>
      <c r="W208" s="553"/>
      <c r="X208" s="311" t="s">
        <v>522</v>
      </c>
      <c r="Y208" s="358"/>
      <c r="Z208" s="272" t="str">
        <f t="shared" ref="Z208:Z215" si="73">IF(Y208=1,X208,"")</f>
        <v/>
      </c>
      <c r="AA208" s="554"/>
      <c r="AB208" s="553"/>
      <c r="AC208" s="311" t="s">
        <v>522</v>
      </c>
      <c r="AD208" s="358"/>
      <c r="AE208" s="272" t="str">
        <f t="shared" ref="AE208:AE215" si="74">IF(AD208=1,AC208,"")</f>
        <v/>
      </c>
      <c r="AF208" s="554"/>
      <c r="AG208" s="553"/>
      <c r="AH208" s="439" t="s">
        <v>522</v>
      </c>
      <c r="AI208" s="337">
        <v>1</v>
      </c>
      <c r="AJ208" s="272" t="str">
        <f t="shared" ref="AJ208:AJ215" si="75">IF(AI208=1,AH208,"")</f>
        <v>Базовая отчетность по сегменту (цели, драйверы, прогнозы)</v>
      </c>
      <c r="AK208" s="554"/>
      <c r="AL208" s="553"/>
      <c r="AM208" s="439" t="s">
        <v>522</v>
      </c>
      <c r="AN208" s="358"/>
      <c r="AO208" s="272" t="str">
        <f t="shared" ref="AO208:AO215" si="76">IF(AN208=1,AM208,"")</f>
        <v/>
      </c>
      <c r="AP208" s="554"/>
      <c r="AQ208" s="553"/>
    </row>
    <row r="209" spans="1:43" ht="21" customHeight="1" x14ac:dyDescent="0.2">
      <c r="B209" s="617"/>
      <c r="C209" s="373"/>
      <c r="D209" s="620"/>
      <c r="E209" s="322" t="s">
        <v>295</v>
      </c>
      <c r="F209" s="324"/>
      <c r="G209" s="400"/>
      <c r="H209" s="322"/>
      <c r="I209" s="397" t="s">
        <v>295</v>
      </c>
      <c r="J209" s="326">
        <v>1</v>
      </c>
      <c r="K209" s="272" t="str">
        <f t="shared" si="70"/>
        <v>Мониторинг и анализ воронок (привлечение/отток)</v>
      </c>
      <c r="M209" s="299"/>
      <c r="N209" s="397" t="s">
        <v>295</v>
      </c>
      <c r="O209" s="337">
        <v>1</v>
      </c>
      <c r="P209" s="272" t="str">
        <f t="shared" si="71"/>
        <v>Мониторинг и анализ воронок (привлечение/отток)</v>
      </c>
      <c r="R209" s="299"/>
      <c r="S209" s="397" t="s">
        <v>295</v>
      </c>
      <c r="T209" s="338">
        <v>1</v>
      </c>
      <c r="U209" s="272" t="str">
        <f t="shared" si="72"/>
        <v>Мониторинг и анализ воронок (привлечение/отток)</v>
      </c>
      <c r="W209" s="299"/>
      <c r="X209" s="322" t="s">
        <v>295</v>
      </c>
      <c r="Y209" s="337"/>
      <c r="Z209" s="272" t="str">
        <f t="shared" si="73"/>
        <v/>
      </c>
      <c r="AB209" s="299"/>
      <c r="AC209" s="397" t="s">
        <v>295</v>
      </c>
      <c r="AD209" s="337">
        <v>1</v>
      </c>
      <c r="AE209" s="272" t="str">
        <f t="shared" si="74"/>
        <v>Мониторинг и анализ воронок (привлечение/отток)</v>
      </c>
      <c r="AG209" s="299"/>
      <c r="AH209" s="397" t="s">
        <v>295</v>
      </c>
      <c r="AI209" s="337">
        <v>1</v>
      </c>
      <c r="AJ209" s="272" t="str">
        <f t="shared" si="75"/>
        <v>Мониторинг и анализ воронок (привлечение/отток)</v>
      </c>
      <c r="AL209" s="299"/>
      <c r="AM209" s="397" t="s">
        <v>295</v>
      </c>
      <c r="AN209" s="337"/>
      <c r="AO209" s="272" t="str">
        <f t="shared" si="76"/>
        <v/>
      </c>
      <c r="AQ209" s="299"/>
    </row>
    <row r="210" spans="1:43" ht="21" customHeight="1" x14ac:dyDescent="0.2">
      <c r="B210" s="617"/>
      <c r="C210" s="373"/>
      <c r="D210" s="620"/>
      <c r="E210" s="322" t="s">
        <v>296</v>
      </c>
      <c r="F210" s="324"/>
      <c r="G210" s="400"/>
      <c r="H210" s="322"/>
      <c r="I210" s="397" t="s">
        <v>296</v>
      </c>
      <c r="J210" s="326">
        <v>1</v>
      </c>
      <c r="K210" s="272" t="str">
        <f t="shared" si="70"/>
        <v>Система оповещений</v>
      </c>
      <c r="M210" s="299"/>
      <c r="N210" s="322" t="s">
        <v>296</v>
      </c>
      <c r="O210" s="337"/>
      <c r="P210" s="272" t="str">
        <f t="shared" si="71"/>
        <v/>
      </c>
      <c r="R210" s="299"/>
      <c r="S210" s="397" t="s">
        <v>296</v>
      </c>
      <c r="T210" s="338">
        <v>1</v>
      </c>
      <c r="U210" s="272" t="str">
        <f t="shared" si="72"/>
        <v>Система оповещений</v>
      </c>
      <c r="W210" s="299"/>
      <c r="X210" s="322" t="s">
        <v>296</v>
      </c>
      <c r="Y210" s="337"/>
      <c r="Z210" s="272" t="str">
        <f t="shared" si="73"/>
        <v/>
      </c>
      <c r="AB210" s="299"/>
      <c r="AC210" s="397" t="s">
        <v>296</v>
      </c>
      <c r="AD210" s="337">
        <v>1</v>
      </c>
      <c r="AE210" s="272" t="str">
        <f t="shared" si="74"/>
        <v>Система оповещений</v>
      </c>
      <c r="AG210" s="299"/>
      <c r="AH210" s="397" t="s">
        <v>296</v>
      </c>
      <c r="AI210" s="337">
        <v>1</v>
      </c>
      <c r="AJ210" s="272" t="str">
        <f t="shared" si="75"/>
        <v>Система оповещений</v>
      </c>
      <c r="AL210" s="299"/>
      <c r="AM210" s="322" t="s">
        <v>296</v>
      </c>
      <c r="AN210" s="337"/>
      <c r="AO210" s="272" t="str">
        <f t="shared" si="76"/>
        <v/>
      </c>
      <c r="AQ210" s="299"/>
    </row>
    <row r="211" spans="1:43" ht="21" customHeight="1" x14ac:dyDescent="0.2">
      <c r="B211" s="617"/>
      <c r="C211" s="373"/>
      <c r="D211" s="620"/>
      <c r="E211" s="322" t="s">
        <v>523</v>
      </c>
      <c r="F211" s="324"/>
      <c r="G211" s="400"/>
      <c r="H211" s="322"/>
      <c r="I211" s="397" t="s">
        <v>523</v>
      </c>
      <c r="J211" s="326">
        <v>1</v>
      </c>
      <c r="K211" s="272" t="str">
        <f t="shared" si="70"/>
        <v>Сегментные механики</v>
      </c>
      <c r="M211" s="299"/>
      <c r="N211" s="322" t="s">
        <v>523</v>
      </c>
      <c r="O211" s="337"/>
      <c r="P211" s="272" t="str">
        <f t="shared" si="71"/>
        <v/>
      </c>
      <c r="R211" s="299"/>
      <c r="S211" s="397" t="s">
        <v>523</v>
      </c>
      <c r="T211" s="338">
        <v>1</v>
      </c>
      <c r="U211" s="272" t="str">
        <f t="shared" si="72"/>
        <v>Сегментные механики</v>
      </c>
      <c r="W211" s="299"/>
      <c r="X211" s="322" t="s">
        <v>523</v>
      </c>
      <c r="Y211" s="337"/>
      <c r="Z211" s="272" t="str">
        <f t="shared" si="73"/>
        <v/>
      </c>
      <c r="AB211" s="299"/>
      <c r="AC211" s="322" t="s">
        <v>523</v>
      </c>
      <c r="AD211" s="337"/>
      <c r="AE211" s="272" t="str">
        <f t="shared" si="74"/>
        <v/>
      </c>
      <c r="AG211" s="299"/>
      <c r="AH211" s="397" t="s">
        <v>523</v>
      </c>
      <c r="AI211" s="337">
        <v>1</v>
      </c>
      <c r="AJ211" s="272" t="str">
        <f t="shared" si="75"/>
        <v>Сегментные механики</v>
      </c>
      <c r="AL211" s="299"/>
      <c r="AM211" s="322" t="s">
        <v>523</v>
      </c>
      <c r="AN211" s="337"/>
      <c r="AO211" s="272" t="str">
        <f t="shared" si="76"/>
        <v/>
      </c>
      <c r="AQ211" s="299"/>
    </row>
    <row r="212" spans="1:43" ht="21" customHeight="1" x14ac:dyDescent="0.2">
      <c r="B212" s="617"/>
      <c r="C212" s="373"/>
      <c r="D212" s="620"/>
      <c r="E212" s="322" t="s">
        <v>298</v>
      </c>
      <c r="F212" s="324"/>
      <c r="G212" s="400"/>
      <c r="H212" s="322"/>
      <c r="I212" s="397" t="s">
        <v>298</v>
      </c>
      <c r="J212" s="326">
        <v>1</v>
      </c>
      <c r="K212" s="272" t="str">
        <f t="shared" si="70"/>
        <v>А/В тесты</v>
      </c>
      <c r="M212" s="299"/>
      <c r="N212" s="322" t="s">
        <v>298</v>
      </c>
      <c r="O212" s="337"/>
      <c r="P212" s="272" t="str">
        <f t="shared" si="71"/>
        <v/>
      </c>
      <c r="R212" s="299"/>
      <c r="S212" s="397" t="s">
        <v>298</v>
      </c>
      <c r="T212" s="338">
        <v>1</v>
      </c>
      <c r="U212" s="272" t="str">
        <f t="shared" si="72"/>
        <v>А/В тесты</v>
      </c>
      <c r="W212" s="299"/>
      <c r="X212" s="322" t="s">
        <v>298</v>
      </c>
      <c r="Y212" s="337"/>
      <c r="Z212" s="272" t="str">
        <f t="shared" si="73"/>
        <v/>
      </c>
      <c r="AB212" s="299"/>
      <c r="AC212" s="397" t="s">
        <v>298</v>
      </c>
      <c r="AD212" s="337">
        <v>1</v>
      </c>
      <c r="AE212" s="272" t="str">
        <f t="shared" si="74"/>
        <v>А/В тесты</v>
      </c>
      <c r="AG212" s="299"/>
      <c r="AH212" s="397" t="s">
        <v>298</v>
      </c>
      <c r="AI212" s="337">
        <v>1</v>
      </c>
      <c r="AJ212" s="272" t="str">
        <f t="shared" si="75"/>
        <v>А/В тесты</v>
      </c>
      <c r="AL212" s="299"/>
      <c r="AM212" s="397" t="s">
        <v>298</v>
      </c>
      <c r="AN212" s="337"/>
      <c r="AO212" s="272" t="str">
        <f t="shared" si="76"/>
        <v/>
      </c>
      <c r="AQ212" s="299"/>
    </row>
    <row r="213" spans="1:43" ht="21" customHeight="1" x14ac:dyDescent="0.2">
      <c r="B213" s="617"/>
      <c r="C213" s="373"/>
      <c r="D213" s="620"/>
      <c r="E213" s="322" t="s">
        <v>299</v>
      </c>
      <c r="F213" s="324"/>
      <c r="G213" s="400"/>
      <c r="H213" s="322"/>
      <c r="I213" s="397" t="s">
        <v>299</v>
      </c>
      <c r="J213" s="326">
        <v>1</v>
      </c>
      <c r="K213" s="272" t="str">
        <f t="shared" si="70"/>
        <v>Исследования/инициативы</v>
      </c>
      <c r="M213" s="299"/>
      <c r="N213" s="397" t="s">
        <v>299</v>
      </c>
      <c r="O213" s="337">
        <v>1</v>
      </c>
      <c r="P213" s="272" t="str">
        <f t="shared" si="71"/>
        <v>Исследования/инициативы</v>
      </c>
      <c r="R213" s="299"/>
      <c r="S213" s="397" t="s">
        <v>299</v>
      </c>
      <c r="T213" s="338">
        <v>1</v>
      </c>
      <c r="U213" s="272" t="str">
        <f t="shared" si="72"/>
        <v>Исследования/инициативы</v>
      </c>
      <c r="W213" s="299"/>
      <c r="X213" s="397" t="s">
        <v>299</v>
      </c>
      <c r="Y213" s="337">
        <v>1</v>
      </c>
      <c r="Z213" s="272" t="str">
        <f t="shared" si="73"/>
        <v>Исследования/инициативы</v>
      </c>
      <c r="AB213" s="299"/>
      <c r="AC213" s="322" t="s">
        <v>299</v>
      </c>
      <c r="AD213" s="337"/>
      <c r="AE213" s="272" t="str">
        <f t="shared" si="74"/>
        <v/>
      </c>
      <c r="AG213" s="299"/>
      <c r="AH213" s="397" t="s">
        <v>299</v>
      </c>
      <c r="AI213" s="337">
        <v>1</v>
      </c>
      <c r="AJ213" s="272" t="str">
        <f t="shared" si="75"/>
        <v>Исследования/инициативы</v>
      </c>
      <c r="AL213" s="299"/>
      <c r="AM213" s="322" t="s">
        <v>299</v>
      </c>
      <c r="AN213" s="337"/>
      <c r="AO213" s="272" t="str">
        <f t="shared" si="76"/>
        <v/>
      </c>
      <c r="AQ213" s="299"/>
    </row>
    <row r="214" spans="1:43" ht="21" customHeight="1" x14ac:dyDescent="0.2">
      <c r="B214" s="617"/>
      <c r="C214" s="373"/>
      <c r="D214" s="620"/>
      <c r="E214" s="322" t="s">
        <v>201</v>
      </c>
      <c r="F214" s="324"/>
      <c r="G214" s="400"/>
      <c r="H214" s="322"/>
      <c r="I214" s="322" t="s">
        <v>201</v>
      </c>
      <c r="J214" s="326"/>
      <c r="K214" s="272" t="str">
        <f t="shared" si="70"/>
        <v/>
      </c>
      <c r="M214" s="299"/>
      <c r="N214" s="322" t="s">
        <v>201</v>
      </c>
      <c r="O214" s="337"/>
      <c r="P214" s="272" t="str">
        <f t="shared" si="71"/>
        <v/>
      </c>
      <c r="R214" s="299"/>
      <c r="S214" s="322" t="s">
        <v>201</v>
      </c>
      <c r="T214" s="338"/>
      <c r="U214" s="272" t="str">
        <f t="shared" si="72"/>
        <v/>
      </c>
      <c r="W214" s="299"/>
      <c r="X214" s="322" t="s">
        <v>201</v>
      </c>
      <c r="Y214" s="337"/>
      <c r="Z214" s="272" t="str">
        <f t="shared" si="73"/>
        <v/>
      </c>
      <c r="AB214" s="299"/>
      <c r="AC214" s="322" t="s">
        <v>201</v>
      </c>
      <c r="AD214" s="337"/>
      <c r="AE214" s="272" t="str">
        <f t="shared" si="74"/>
        <v/>
      </c>
      <c r="AG214" s="299"/>
      <c r="AH214" s="322" t="s">
        <v>201</v>
      </c>
      <c r="AI214" s="337"/>
      <c r="AJ214" s="272" t="str">
        <f t="shared" si="75"/>
        <v/>
      </c>
      <c r="AL214" s="299"/>
      <c r="AM214" s="322" t="s">
        <v>201</v>
      </c>
      <c r="AN214" s="337"/>
      <c r="AO214" s="272" t="str">
        <f t="shared" si="76"/>
        <v/>
      </c>
      <c r="AQ214" s="299"/>
    </row>
    <row r="215" spans="1:43" ht="21" customHeight="1" x14ac:dyDescent="0.2">
      <c r="B215" s="617"/>
      <c r="C215" s="373"/>
      <c r="D215" s="621"/>
      <c r="E215" s="322" t="s">
        <v>189</v>
      </c>
      <c r="F215" s="324"/>
      <c r="G215" s="400"/>
      <c r="H215" s="322"/>
      <c r="I215" s="322" t="s">
        <v>189</v>
      </c>
      <c r="J215" s="326"/>
      <c r="K215" s="272" t="str">
        <f t="shared" si="70"/>
        <v/>
      </c>
      <c r="M215" s="299"/>
      <c r="N215" s="322" t="s">
        <v>189</v>
      </c>
      <c r="O215" s="361"/>
      <c r="P215" s="272" t="str">
        <f t="shared" si="71"/>
        <v/>
      </c>
      <c r="R215" s="299"/>
      <c r="S215" s="322" t="s">
        <v>189</v>
      </c>
      <c r="T215" s="362"/>
      <c r="U215" s="272" t="str">
        <f t="shared" si="72"/>
        <v/>
      </c>
      <c r="W215" s="299"/>
      <c r="X215" s="322" t="s">
        <v>189</v>
      </c>
      <c r="Y215" s="361"/>
      <c r="Z215" s="272" t="str">
        <f t="shared" si="73"/>
        <v/>
      </c>
      <c r="AB215" s="299"/>
      <c r="AC215" s="322" t="s">
        <v>189</v>
      </c>
      <c r="AD215" s="361"/>
      <c r="AE215" s="272" t="str">
        <f t="shared" si="74"/>
        <v/>
      </c>
      <c r="AG215" s="299"/>
      <c r="AH215" s="322" t="s">
        <v>189</v>
      </c>
      <c r="AI215" s="361"/>
      <c r="AJ215" s="272" t="str">
        <f t="shared" si="75"/>
        <v/>
      </c>
      <c r="AL215" s="299"/>
      <c r="AM215" s="322" t="s">
        <v>189</v>
      </c>
      <c r="AN215" s="361"/>
      <c r="AO215" s="272" t="str">
        <f t="shared" si="76"/>
        <v/>
      </c>
      <c r="AQ215" s="299"/>
    </row>
    <row r="216" spans="1:43" ht="21" customHeight="1" thickBot="1" x14ac:dyDescent="0.25">
      <c r="A216">
        <v>37</v>
      </c>
      <c r="B216" s="618"/>
      <c r="C216" s="387"/>
      <c r="D216" s="404" t="s">
        <v>58</v>
      </c>
      <c r="E216" s="273"/>
      <c r="F216" s="364"/>
      <c r="G216" s="365"/>
      <c r="H216" s="273"/>
      <c r="I216" s="273" t="s">
        <v>524</v>
      </c>
      <c r="J216" s="450"/>
      <c r="K216" s="273" t="str">
        <f>I216</f>
        <v>Оперативный запуск сложных дэш (не базовые х метрик), ресурсов на прокладку задач, доп прокопка без заказа</v>
      </c>
      <c r="L216" s="369"/>
      <c r="M216" s="370"/>
      <c r="N216" s="273" t="s">
        <v>525</v>
      </c>
      <c r="O216" s="388"/>
      <c r="P216" s="273" t="str">
        <f>N216</f>
        <v>Количества проводимых AB тестов + дополнительных ресурсов аналитики</v>
      </c>
      <c r="Q216" s="369"/>
      <c r="R216" s="370"/>
      <c r="S216" s="273" t="s">
        <v>526</v>
      </c>
      <c r="T216" s="388"/>
      <c r="U216" s="273" t="str">
        <f>S216</f>
        <v>1. Технического обеспечения (скорости работы ПО и БД, объемов диска, глубины данных на КЭШ ЛД)
2. Оперативности вывода в пром витрин и модели (потребовалось 2 месяца плотной работы, чтобы вывести в пром витрину, по которой собирается ФОТ 4_25) - процессы настроены неоптимально.
Если бы было больше времени, расписал бы подробнее.</v>
      </c>
      <c r="V216" s="369"/>
      <c r="W216" s="370"/>
      <c r="X216" s="273" t="s">
        <v>527</v>
      </c>
      <c r="Y216" s="388"/>
      <c r="Z216" s="273" t="str">
        <f>X216</f>
        <v>Не хватает ресурса аналитиков. Функция распределена между сотрудниками, обладающими компетенциями.</v>
      </c>
      <c r="AA216" s="369"/>
      <c r="AB216" s="370"/>
      <c r="AC216" s="273" t="s">
        <v>528</v>
      </c>
      <c r="AD216" s="388"/>
      <c r="AE216" s="273" t="str">
        <f>AC216</f>
        <v>Время) остальное решаемо по мере работы</v>
      </c>
      <c r="AF216" s="369"/>
      <c r="AG216" s="370"/>
      <c r="AH216" s="273" t="s">
        <v>529</v>
      </c>
      <c r="AI216" s="388"/>
      <c r="AJ216" s="273" t="str">
        <f>AH216</f>
        <v>Бизнес аналитиков в канале</v>
      </c>
      <c r="AK216" s="369"/>
      <c r="AL216" s="370"/>
      <c r="AM216" s="322" t="s">
        <v>189</v>
      </c>
      <c r="AN216" s="388"/>
      <c r="AO216" s="273" t="str">
        <f>AM216</f>
        <v>Затрудняюсь ответить</v>
      </c>
      <c r="AP216" s="369"/>
      <c r="AQ216" s="370"/>
    </row>
    <row r="217" spans="1:43" s="555" customFormat="1" ht="17" thickBot="1" x14ac:dyDescent="0.25">
      <c r="B217" s="556"/>
      <c r="C217" s="556"/>
      <c r="D217" s="557"/>
      <c r="E217" s="557"/>
      <c r="F217" s="558"/>
      <c r="G217" s="557"/>
      <c r="H217" s="557"/>
    </row>
    <row r="218" spans="1:43" ht="23" customHeight="1" x14ac:dyDescent="0.2">
      <c r="B218" s="559"/>
      <c r="C218" s="622" t="s">
        <v>530</v>
      </c>
      <c r="D218" s="624" t="s">
        <v>531</v>
      </c>
      <c r="E218" s="560" t="s">
        <v>50</v>
      </c>
      <c r="G218" s="561"/>
      <c r="H218" s="562">
        <v>0.5</v>
      </c>
      <c r="I218" s="327"/>
      <c r="J218" s="328"/>
      <c r="K218" s="327"/>
      <c r="L218" s="328"/>
      <c r="M218" s="329"/>
      <c r="N218" s="327"/>
      <c r="O218" s="328"/>
      <c r="P218" s="327"/>
      <c r="Q218" s="328"/>
      <c r="R218" s="329"/>
      <c r="S218" s="327"/>
      <c r="T218" s="328"/>
      <c r="U218" s="327"/>
      <c r="V218" s="328"/>
      <c r="W218" s="329"/>
      <c r="X218" s="327"/>
      <c r="Y218" s="328"/>
      <c r="Z218" s="327"/>
      <c r="AA218" s="328"/>
      <c r="AB218" s="329"/>
      <c r="AC218" s="327"/>
      <c r="AD218" s="328"/>
      <c r="AE218" s="327"/>
      <c r="AF218" s="328"/>
      <c r="AG218" s="329"/>
      <c r="AH218" s="327"/>
      <c r="AI218" s="328"/>
      <c r="AJ218" s="327"/>
      <c r="AK218" s="328"/>
      <c r="AL218" s="329"/>
      <c r="AM218" s="327"/>
      <c r="AN218" s="328"/>
      <c r="AO218" s="327"/>
      <c r="AP218" s="328"/>
      <c r="AQ218" s="329"/>
    </row>
    <row r="219" spans="1:43" x14ac:dyDescent="0.2">
      <c r="B219" s="559"/>
      <c r="C219" s="622"/>
      <c r="D219" s="625"/>
      <c r="E219" s="560" t="s">
        <v>51</v>
      </c>
      <c r="G219" s="561"/>
      <c r="H219" s="562">
        <v>0.5</v>
      </c>
      <c r="I219" s="332"/>
      <c r="K219" s="332"/>
      <c r="M219" s="299"/>
      <c r="N219" s="332"/>
      <c r="P219" s="332"/>
      <c r="R219" s="299"/>
      <c r="S219" s="332"/>
      <c r="U219" s="332"/>
      <c r="W219" s="299"/>
      <c r="X219" s="332"/>
      <c r="Z219" s="332"/>
      <c r="AB219" s="299"/>
      <c r="AC219" s="332"/>
      <c r="AE219" s="332"/>
      <c r="AG219" s="299"/>
      <c r="AH219" s="332"/>
      <c r="AJ219" s="332"/>
      <c r="AL219" s="299"/>
      <c r="AM219" s="332"/>
      <c r="AO219" s="332"/>
      <c r="AQ219" s="299"/>
    </row>
    <row r="220" spans="1:43" ht="21" customHeight="1" thickBot="1" x14ac:dyDescent="0.25">
      <c r="B220" s="563" t="s">
        <v>532</v>
      </c>
      <c r="C220" s="623"/>
      <c r="D220" s="626"/>
      <c r="E220" s="564" t="s">
        <v>52</v>
      </c>
      <c r="G220" s="561"/>
      <c r="H220" s="562">
        <v>0.5</v>
      </c>
      <c r="I220" s="332"/>
      <c r="K220" s="332"/>
      <c r="M220" s="299"/>
      <c r="N220" s="332"/>
      <c r="P220" s="332"/>
      <c r="R220" s="299"/>
      <c r="S220" s="332"/>
      <c r="U220" s="332"/>
      <c r="W220" s="299"/>
      <c r="X220" s="332"/>
      <c r="Z220" s="332"/>
      <c r="AB220" s="299"/>
      <c r="AC220" s="332"/>
      <c r="AE220" s="332"/>
      <c r="AG220" s="299"/>
      <c r="AH220" s="332"/>
      <c r="AJ220" s="332"/>
      <c r="AL220" s="299"/>
      <c r="AM220" s="332"/>
      <c r="AO220" s="332"/>
      <c r="AQ220" s="299"/>
    </row>
    <row r="221" spans="1:43" ht="35" customHeight="1" thickBot="1" x14ac:dyDescent="0.25">
      <c r="A221">
        <v>43</v>
      </c>
      <c r="C221" s="277" t="s">
        <v>55</v>
      </c>
      <c r="D221" s="278" t="s">
        <v>304</v>
      </c>
      <c r="E221" s="564"/>
      <c r="G221" s="561"/>
      <c r="H221" s="562">
        <v>1</v>
      </c>
      <c r="I221" s="332"/>
      <c r="J221" s="63">
        <v>0</v>
      </c>
      <c r="K221" s="565">
        <v>1</v>
      </c>
      <c r="L221" s="566">
        <f>J221</f>
        <v>0</v>
      </c>
      <c r="M221" s="243">
        <f t="shared" si="63"/>
        <v>0</v>
      </c>
      <c r="N221" s="332"/>
      <c r="O221" s="63">
        <v>0</v>
      </c>
      <c r="P221" s="565">
        <v>1</v>
      </c>
      <c r="Q221" s="566">
        <f>O221</f>
        <v>0</v>
      </c>
      <c r="R221" s="243">
        <f t="shared" si="64"/>
        <v>0</v>
      </c>
      <c r="S221" s="332"/>
      <c r="T221" s="63">
        <v>0.5</v>
      </c>
      <c r="U221" s="565">
        <v>1</v>
      </c>
      <c r="V221" s="566">
        <f>T221</f>
        <v>0.5</v>
      </c>
      <c r="W221" s="243">
        <f t="shared" si="65"/>
        <v>0.5</v>
      </c>
      <c r="X221" s="332"/>
      <c r="Y221" s="63">
        <v>0.5</v>
      </c>
      <c r="Z221" s="565">
        <v>1</v>
      </c>
      <c r="AA221" s="566">
        <f>Y221</f>
        <v>0.5</v>
      </c>
      <c r="AB221" s="243">
        <f t="shared" si="66"/>
        <v>0.5</v>
      </c>
      <c r="AC221" s="332"/>
      <c r="AD221" s="63"/>
      <c r="AE221" s="565"/>
      <c r="AF221" s="566"/>
      <c r="AG221" s="243"/>
      <c r="AH221" s="332"/>
      <c r="AJ221" s="332"/>
      <c r="AL221" s="299"/>
      <c r="AM221" s="332"/>
      <c r="AO221" s="332"/>
      <c r="AQ221" s="299"/>
    </row>
    <row r="222" spans="1:43" ht="50" customHeight="1" thickBot="1" x14ac:dyDescent="0.25">
      <c r="A222">
        <v>44</v>
      </c>
      <c r="C222" s="277" t="s">
        <v>56</v>
      </c>
      <c r="D222" s="278" t="s">
        <v>305</v>
      </c>
      <c r="E222" s="564"/>
      <c r="G222" s="561"/>
      <c r="H222" s="567">
        <v>1</v>
      </c>
      <c r="I222" s="332"/>
      <c r="J222" s="568">
        <v>7.5</v>
      </c>
      <c r="K222" s="565">
        <v>1</v>
      </c>
      <c r="L222" s="566">
        <f>IF(J222&gt;7.4,1,0)</f>
        <v>1</v>
      </c>
      <c r="M222" s="243">
        <f t="shared" si="63"/>
        <v>1</v>
      </c>
      <c r="N222" s="332"/>
      <c r="O222" s="242">
        <v>0</v>
      </c>
      <c r="P222" s="565">
        <v>1</v>
      </c>
      <c r="Q222" s="566">
        <f>IF(O222&gt;7.4,1,0)</f>
        <v>0</v>
      </c>
      <c r="R222" s="243">
        <f t="shared" si="64"/>
        <v>0</v>
      </c>
      <c r="S222" s="332"/>
      <c r="T222" s="242">
        <v>7</v>
      </c>
      <c r="U222" s="565">
        <v>1</v>
      </c>
      <c r="V222" s="566">
        <f>IF(T222&gt;7.4,1,0)</f>
        <v>0</v>
      </c>
      <c r="W222" s="243">
        <f t="shared" si="65"/>
        <v>0</v>
      </c>
      <c r="X222" s="332"/>
      <c r="Y222" s="242">
        <v>8</v>
      </c>
      <c r="Z222" s="565">
        <v>1</v>
      </c>
      <c r="AA222" s="566">
        <f>IF(Y222&gt;7.4,1,0)</f>
        <v>1</v>
      </c>
      <c r="AB222" s="243">
        <f t="shared" si="66"/>
        <v>1</v>
      </c>
      <c r="AC222" s="332"/>
      <c r="AD222" s="242">
        <v>0</v>
      </c>
      <c r="AE222" s="565">
        <v>1</v>
      </c>
      <c r="AF222" s="566">
        <f>IF(AD222&gt;7.4,1,0)</f>
        <v>0</v>
      </c>
      <c r="AG222" s="243">
        <f t="shared" si="67"/>
        <v>0</v>
      </c>
      <c r="AH222" s="332"/>
      <c r="AI222" s="242">
        <v>7</v>
      </c>
      <c r="AJ222" s="565">
        <v>1</v>
      </c>
      <c r="AK222" s="566">
        <f>IF(AI222&gt;7.4,1,0)</f>
        <v>0</v>
      </c>
      <c r="AL222" s="243">
        <f t="shared" si="68"/>
        <v>0</v>
      </c>
      <c r="AM222" s="332"/>
      <c r="AN222" s="242">
        <v>0</v>
      </c>
      <c r="AO222" s="565">
        <v>1</v>
      </c>
      <c r="AP222" s="566">
        <f>IF(AN222&gt;7.4,1,0)</f>
        <v>0</v>
      </c>
      <c r="AQ222" s="243">
        <f t="shared" si="69"/>
        <v>0</v>
      </c>
    </row>
    <row r="223" spans="1:43" ht="51" thickBot="1" x14ac:dyDescent="0.25">
      <c r="A223">
        <v>6</v>
      </c>
      <c r="B223" s="569"/>
      <c r="C223" s="570"/>
      <c r="D223" s="571" t="s">
        <v>307</v>
      </c>
      <c r="E223" s="572" t="s">
        <v>372</v>
      </c>
      <c r="G223" s="561"/>
      <c r="H223" s="359"/>
      <c r="I223" s="327"/>
      <c r="J223" s="573">
        <v>100</v>
      </c>
      <c r="K223" s="574">
        <v>1</v>
      </c>
      <c r="L223" s="575">
        <f t="shared" ref="L223:L225" si="77">IF(J223&gt;89,1,0)</f>
        <v>1</v>
      </c>
      <c r="M223" s="576">
        <f t="shared" si="63"/>
        <v>1</v>
      </c>
      <c r="N223" s="327"/>
      <c r="O223" s="577">
        <f t="shared" ref="O223:O225" si="78">J223</f>
        <v>100</v>
      </c>
      <c r="P223" s="574">
        <v>1</v>
      </c>
      <c r="Q223" s="575">
        <f t="shared" ref="Q223:Q225" si="79">IF(O223&gt;89,1,0)</f>
        <v>1</v>
      </c>
      <c r="R223" s="578">
        <f t="shared" si="64"/>
        <v>1</v>
      </c>
      <c r="S223" s="327"/>
      <c r="T223" s="577">
        <v>94.444444444444443</v>
      </c>
      <c r="U223" s="574">
        <v>1</v>
      </c>
      <c r="V223" s="575">
        <f t="shared" ref="V223:V225" si="80">IF(T223&gt;89,1,0)</f>
        <v>1</v>
      </c>
      <c r="W223" s="578">
        <f t="shared" si="65"/>
        <v>1</v>
      </c>
      <c r="X223" s="327"/>
      <c r="Y223" s="577">
        <v>100</v>
      </c>
      <c r="Z223" s="574">
        <v>1</v>
      </c>
      <c r="AA223" s="575">
        <f t="shared" ref="AA223:AA225" si="81">IF(Y223&gt;89,1,0)</f>
        <v>1</v>
      </c>
      <c r="AB223" s="578">
        <f t="shared" si="66"/>
        <v>1</v>
      </c>
      <c r="AC223" s="327"/>
      <c r="AD223" s="577">
        <v>93.333333333333329</v>
      </c>
      <c r="AE223" s="574">
        <v>1</v>
      </c>
      <c r="AF223" s="575">
        <f t="shared" ref="AF223:AF225" si="82">IF(AD223&gt;89,1,0)</f>
        <v>1</v>
      </c>
      <c r="AG223" s="578">
        <f t="shared" si="67"/>
        <v>1</v>
      </c>
      <c r="AH223" s="327"/>
      <c r="AI223" s="577">
        <v>94.444444444444443</v>
      </c>
      <c r="AJ223" s="574">
        <v>1</v>
      </c>
      <c r="AK223" s="575">
        <f t="shared" ref="AK223:AK225" si="83">IF(AI223&gt;89,1,0)</f>
        <v>1</v>
      </c>
      <c r="AL223" s="578">
        <f t="shared" si="68"/>
        <v>1</v>
      </c>
      <c r="AM223" s="327"/>
      <c r="AN223" s="577">
        <v>100</v>
      </c>
      <c r="AO223" s="574">
        <v>1</v>
      </c>
      <c r="AP223" s="575">
        <f t="shared" ref="AP223:AP225" si="84">IF(AN223&gt;89,1,0)</f>
        <v>1</v>
      </c>
      <c r="AQ223" s="578">
        <f t="shared" si="69"/>
        <v>1</v>
      </c>
    </row>
    <row r="224" spans="1:43" ht="46" customHeight="1" thickBot="1" x14ac:dyDescent="0.25">
      <c r="A224">
        <v>7</v>
      </c>
      <c r="B224" s="569"/>
      <c r="C224" s="579" t="s">
        <v>308</v>
      </c>
      <c r="D224" s="580" t="s">
        <v>309</v>
      </c>
      <c r="E224" s="581" t="s">
        <v>374</v>
      </c>
      <c r="G224" s="561"/>
      <c r="H224" s="359"/>
      <c r="I224" s="332"/>
      <c r="J224" s="582">
        <v>89.285714285714292</v>
      </c>
      <c r="K224" s="583">
        <v>1</v>
      </c>
      <c r="L224" s="575">
        <f t="shared" si="77"/>
        <v>1</v>
      </c>
      <c r="M224" s="584">
        <f t="shared" si="63"/>
        <v>1</v>
      </c>
      <c r="N224" s="332"/>
      <c r="O224" s="585">
        <f t="shared" si="78"/>
        <v>89.285714285714292</v>
      </c>
      <c r="P224" s="583">
        <v>1</v>
      </c>
      <c r="Q224" s="575">
        <f t="shared" si="79"/>
        <v>1</v>
      </c>
      <c r="R224" s="586">
        <f t="shared" si="64"/>
        <v>1</v>
      </c>
      <c r="S224" s="332"/>
      <c r="T224" s="585">
        <v>72.222222222222214</v>
      </c>
      <c r="U224" s="583">
        <v>1</v>
      </c>
      <c r="V224" s="575">
        <f t="shared" si="80"/>
        <v>0</v>
      </c>
      <c r="W224" s="586">
        <f t="shared" si="65"/>
        <v>0</v>
      </c>
      <c r="X224" s="332"/>
      <c r="Y224" s="585">
        <v>81.25</v>
      </c>
      <c r="Z224" s="583">
        <v>1</v>
      </c>
      <c r="AA224" s="575">
        <f t="shared" si="81"/>
        <v>0</v>
      </c>
      <c r="AB224" s="586">
        <f t="shared" si="66"/>
        <v>0</v>
      </c>
      <c r="AC224" s="332"/>
      <c r="AD224" s="585">
        <v>73.333333333333329</v>
      </c>
      <c r="AE224" s="583">
        <v>1</v>
      </c>
      <c r="AF224" s="575">
        <f t="shared" si="82"/>
        <v>0</v>
      </c>
      <c r="AG224" s="586">
        <f t="shared" si="67"/>
        <v>0</v>
      </c>
      <c r="AH224" s="332"/>
      <c r="AI224" s="585">
        <v>55.555555555555557</v>
      </c>
      <c r="AJ224" s="583">
        <v>1</v>
      </c>
      <c r="AK224" s="575">
        <f t="shared" si="83"/>
        <v>0</v>
      </c>
      <c r="AL224" s="586">
        <f t="shared" si="68"/>
        <v>0</v>
      </c>
      <c r="AM224" s="332"/>
      <c r="AN224" s="585">
        <v>57.692307692307686</v>
      </c>
      <c r="AO224" s="583">
        <v>1</v>
      </c>
      <c r="AP224" s="575">
        <f t="shared" si="84"/>
        <v>0</v>
      </c>
      <c r="AQ224" s="586">
        <f t="shared" si="69"/>
        <v>0</v>
      </c>
    </row>
    <row r="225" spans="1:43" ht="38" thickBot="1" x14ac:dyDescent="0.25">
      <c r="A225">
        <v>8</v>
      </c>
      <c r="B225" s="569"/>
      <c r="C225" s="587"/>
      <c r="D225" s="580" t="s">
        <v>310</v>
      </c>
      <c r="E225" s="588" t="s">
        <v>376</v>
      </c>
      <c r="G225" s="561"/>
      <c r="H225" s="359"/>
      <c r="I225" s="368"/>
      <c r="J225" s="589">
        <v>21.428571428571427</v>
      </c>
      <c r="K225" s="590">
        <v>1</v>
      </c>
      <c r="L225" s="575">
        <f t="shared" si="77"/>
        <v>0</v>
      </c>
      <c r="M225" s="591">
        <f t="shared" si="63"/>
        <v>0</v>
      </c>
      <c r="N225" s="368"/>
      <c r="O225" s="592">
        <f t="shared" si="78"/>
        <v>21.428571428571427</v>
      </c>
      <c r="P225" s="590">
        <v>1</v>
      </c>
      <c r="Q225" s="575">
        <f t="shared" si="79"/>
        <v>0</v>
      </c>
      <c r="R225" s="593">
        <f t="shared" si="64"/>
        <v>0</v>
      </c>
      <c r="S225" s="368"/>
      <c r="T225" s="592">
        <v>27.777777777777779</v>
      </c>
      <c r="U225" s="590">
        <v>1</v>
      </c>
      <c r="V225" s="575">
        <f t="shared" si="80"/>
        <v>0</v>
      </c>
      <c r="W225" s="593">
        <f t="shared" si="65"/>
        <v>0</v>
      </c>
      <c r="X225" s="368"/>
      <c r="Y225" s="592">
        <v>18.75</v>
      </c>
      <c r="Z225" s="590">
        <v>1</v>
      </c>
      <c r="AA225" s="575">
        <f t="shared" si="81"/>
        <v>0</v>
      </c>
      <c r="AB225" s="593">
        <f t="shared" si="66"/>
        <v>0</v>
      </c>
      <c r="AC225" s="368"/>
      <c r="AD225" s="592">
        <v>20</v>
      </c>
      <c r="AE225" s="590">
        <v>1</v>
      </c>
      <c r="AF225" s="575">
        <f t="shared" si="82"/>
        <v>0</v>
      </c>
      <c r="AG225" s="593">
        <f t="shared" si="67"/>
        <v>0</v>
      </c>
      <c r="AH225" s="368"/>
      <c r="AI225" s="592">
        <v>44.444444444444443</v>
      </c>
      <c r="AJ225" s="590">
        <v>1</v>
      </c>
      <c r="AK225" s="575">
        <f t="shared" si="83"/>
        <v>0</v>
      </c>
      <c r="AL225" s="593">
        <f t="shared" si="68"/>
        <v>0</v>
      </c>
      <c r="AM225" s="368"/>
      <c r="AN225" s="592">
        <v>26.923076923076923</v>
      </c>
      <c r="AO225" s="590">
        <v>1</v>
      </c>
      <c r="AP225" s="575">
        <f t="shared" si="84"/>
        <v>0</v>
      </c>
      <c r="AQ225" s="593">
        <f t="shared" si="69"/>
        <v>0</v>
      </c>
    </row>
    <row r="226" spans="1:43" x14ac:dyDescent="0.2">
      <c r="D226" s="359"/>
      <c r="E226" s="359"/>
      <c r="G226" s="561"/>
      <c r="H226" s="359"/>
    </row>
    <row r="227" spans="1:43" x14ac:dyDescent="0.2">
      <c r="D227" s="359"/>
      <c r="E227" s="359"/>
      <c r="G227" s="561"/>
      <c r="H227" s="359"/>
    </row>
    <row r="228" spans="1:43" x14ac:dyDescent="0.2">
      <c r="D228" s="359"/>
      <c r="E228" s="359"/>
      <c r="G228" s="561"/>
      <c r="H228" s="359"/>
    </row>
    <row r="229" spans="1:43" s="555" customFormat="1" ht="25" customHeight="1" x14ac:dyDescent="0.2">
      <c r="A229" s="555">
        <v>46</v>
      </c>
      <c r="B229" s="556"/>
      <c r="C229" s="556"/>
      <c r="D229" s="557" t="s">
        <v>146</v>
      </c>
      <c r="E229" s="557"/>
      <c r="F229" s="558"/>
      <c r="G229" s="557"/>
      <c r="H229" s="557"/>
      <c r="K229" s="35" t="s">
        <v>533</v>
      </c>
      <c r="P229" s="35"/>
      <c r="U229" s="594" t="s">
        <v>534</v>
      </c>
      <c r="Z229" s="594" t="s">
        <v>535</v>
      </c>
      <c r="AE229" s="594" t="s">
        <v>536</v>
      </c>
      <c r="AJ229" s="594" t="s">
        <v>537</v>
      </c>
      <c r="AO229" s="594" t="s">
        <v>538</v>
      </c>
    </row>
    <row r="230" spans="1:43" x14ac:dyDescent="0.2">
      <c r="D230" s="359"/>
      <c r="E230" s="359"/>
      <c r="G230" s="561"/>
      <c r="H230" s="359"/>
    </row>
    <row r="231" spans="1:43" x14ac:dyDescent="0.2">
      <c r="D231" s="359"/>
      <c r="E231" s="359"/>
      <c r="G231" s="561"/>
      <c r="H231" s="359"/>
    </row>
    <row r="232" spans="1:43" x14ac:dyDescent="0.2">
      <c r="D232" s="359"/>
      <c r="E232" s="359"/>
      <c r="G232" s="561"/>
      <c r="H232" s="359"/>
    </row>
    <row r="233" spans="1:43" x14ac:dyDescent="0.2">
      <c r="D233" s="359"/>
      <c r="E233" s="359"/>
      <c r="G233" s="561"/>
      <c r="H233" s="359"/>
    </row>
    <row r="234" spans="1:43" x14ac:dyDescent="0.2">
      <c r="D234" s="359"/>
      <c r="E234" s="359"/>
      <c r="G234" s="561"/>
      <c r="H234" s="359"/>
    </row>
    <row r="235" spans="1:43" x14ac:dyDescent="0.2">
      <c r="D235" s="359"/>
      <c r="E235" s="359"/>
      <c r="G235" s="561"/>
      <c r="H235" s="359"/>
    </row>
    <row r="236" spans="1:43" x14ac:dyDescent="0.2">
      <c r="D236" s="359"/>
      <c r="E236" s="359"/>
      <c r="G236" s="561"/>
      <c r="H236" s="359"/>
    </row>
    <row r="237" spans="1:43" x14ac:dyDescent="0.2">
      <c r="D237" s="359"/>
      <c r="E237" s="359"/>
      <c r="G237" s="561"/>
      <c r="H237" s="359"/>
    </row>
    <row r="238" spans="1:43" x14ac:dyDescent="0.2">
      <c r="D238" s="359"/>
      <c r="E238" s="359"/>
      <c r="G238" s="561"/>
      <c r="H238" s="359"/>
    </row>
    <row r="239" spans="1:43" x14ac:dyDescent="0.2">
      <c r="D239" s="359"/>
      <c r="E239" s="359"/>
      <c r="G239" s="561"/>
      <c r="H239" s="359"/>
    </row>
    <row r="240" spans="1:43" x14ac:dyDescent="0.2">
      <c r="D240" s="359"/>
      <c r="E240" s="359"/>
      <c r="G240" s="561"/>
      <c r="H240" s="359"/>
    </row>
    <row r="241" spans="4:8" x14ac:dyDescent="0.2">
      <c r="D241" s="359"/>
      <c r="E241" s="359"/>
      <c r="G241" s="561"/>
      <c r="H241" s="359"/>
    </row>
    <row r="242" spans="4:8" x14ac:dyDescent="0.2">
      <c r="D242" s="359"/>
      <c r="E242" s="359"/>
      <c r="G242" s="561"/>
      <c r="H242" s="359"/>
    </row>
    <row r="243" spans="4:8" x14ac:dyDescent="0.2">
      <c r="D243" s="359"/>
      <c r="E243" s="359"/>
      <c r="G243" s="561"/>
      <c r="H243" s="359"/>
    </row>
    <row r="244" spans="4:8" x14ac:dyDescent="0.2">
      <c r="D244" s="359"/>
      <c r="E244" s="359"/>
      <c r="G244" s="561"/>
      <c r="H244" s="359"/>
    </row>
    <row r="245" spans="4:8" x14ac:dyDescent="0.2">
      <c r="D245" s="359"/>
      <c r="E245" s="359"/>
      <c r="G245" s="561"/>
      <c r="H245" s="359"/>
    </row>
    <row r="246" spans="4:8" x14ac:dyDescent="0.2">
      <c r="D246" s="359"/>
      <c r="E246" s="359"/>
      <c r="G246" s="561"/>
      <c r="H246" s="359"/>
    </row>
    <row r="247" spans="4:8" x14ac:dyDescent="0.2">
      <c r="D247" s="359"/>
      <c r="E247" s="359"/>
      <c r="G247" s="561"/>
      <c r="H247" s="359"/>
    </row>
    <row r="248" spans="4:8" x14ac:dyDescent="0.2">
      <c r="D248" s="359"/>
      <c r="E248" s="359"/>
      <c r="G248" s="561"/>
      <c r="H248" s="359"/>
    </row>
    <row r="249" spans="4:8" x14ac:dyDescent="0.2">
      <c r="D249" s="359"/>
      <c r="E249" s="359"/>
      <c r="G249" s="561"/>
      <c r="H249" s="359"/>
    </row>
    <row r="250" spans="4:8" x14ac:dyDescent="0.2">
      <c r="D250" s="359"/>
      <c r="E250" s="359"/>
      <c r="G250" s="561"/>
      <c r="H250" s="359"/>
    </row>
    <row r="251" spans="4:8" x14ac:dyDescent="0.2">
      <c r="D251" s="359"/>
      <c r="E251" s="359"/>
      <c r="G251" s="561"/>
      <c r="H251" s="359"/>
    </row>
    <row r="252" spans="4:8" x14ac:dyDescent="0.2">
      <c r="D252" s="359"/>
      <c r="E252" s="359"/>
      <c r="G252" s="561"/>
      <c r="H252" s="359"/>
    </row>
    <row r="253" spans="4:8" x14ac:dyDescent="0.2">
      <c r="D253" s="359"/>
      <c r="E253" s="359"/>
      <c r="G253" s="561"/>
      <c r="H253" s="359"/>
    </row>
    <row r="254" spans="4:8" x14ac:dyDescent="0.2">
      <c r="D254" s="359"/>
      <c r="E254" s="359"/>
      <c r="G254" s="561"/>
      <c r="H254" s="359"/>
    </row>
    <row r="255" spans="4:8" x14ac:dyDescent="0.2">
      <c r="D255" s="359"/>
      <c r="E255" s="359"/>
      <c r="G255" s="561"/>
      <c r="H255" s="359"/>
    </row>
    <row r="256" spans="4:8" x14ac:dyDescent="0.2">
      <c r="D256" s="359"/>
      <c r="E256" s="359"/>
      <c r="G256" s="561"/>
      <c r="H256" s="359"/>
    </row>
    <row r="257" spans="4:8" x14ac:dyDescent="0.2">
      <c r="D257" s="359"/>
      <c r="E257" s="359"/>
      <c r="G257" s="561"/>
      <c r="H257" s="359"/>
    </row>
    <row r="258" spans="4:8" x14ac:dyDescent="0.2">
      <c r="D258" s="359"/>
      <c r="E258" s="359"/>
      <c r="G258" s="561"/>
      <c r="H258" s="359"/>
    </row>
    <row r="259" spans="4:8" x14ac:dyDescent="0.2">
      <c r="D259" s="359"/>
      <c r="E259" s="359"/>
      <c r="G259" s="561"/>
      <c r="H259" s="359"/>
    </row>
    <row r="260" spans="4:8" x14ac:dyDescent="0.2">
      <c r="D260" s="359"/>
      <c r="E260" s="359"/>
      <c r="G260" s="561"/>
      <c r="H260" s="359"/>
    </row>
    <row r="261" spans="4:8" x14ac:dyDescent="0.2">
      <c r="D261" s="359"/>
      <c r="E261" s="359"/>
      <c r="G261" s="561"/>
      <c r="H261" s="359"/>
    </row>
    <row r="262" spans="4:8" x14ac:dyDescent="0.2">
      <c r="D262" s="359"/>
      <c r="E262" s="359"/>
      <c r="G262" s="561"/>
      <c r="H262" s="359"/>
    </row>
    <row r="263" spans="4:8" x14ac:dyDescent="0.2">
      <c r="D263" s="359"/>
      <c r="E263" s="359"/>
      <c r="G263" s="561"/>
      <c r="H263" s="359"/>
    </row>
    <row r="264" spans="4:8" x14ac:dyDescent="0.2">
      <c r="D264" s="359"/>
      <c r="E264" s="359"/>
      <c r="G264" s="561"/>
      <c r="H264" s="359"/>
    </row>
    <row r="265" spans="4:8" x14ac:dyDescent="0.2">
      <c r="D265" s="359"/>
      <c r="E265" s="359"/>
      <c r="G265" s="561"/>
      <c r="H265" s="359"/>
    </row>
    <row r="266" spans="4:8" x14ac:dyDescent="0.2">
      <c r="D266" s="359"/>
      <c r="E266" s="359"/>
      <c r="G266" s="561"/>
      <c r="H266" s="359"/>
    </row>
    <row r="267" spans="4:8" x14ac:dyDescent="0.2">
      <c r="D267" s="359"/>
      <c r="E267" s="359"/>
      <c r="G267" s="561"/>
      <c r="H267" s="359"/>
    </row>
    <row r="268" spans="4:8" x14ac:dyDescent="0.2">
      <c r="D268" s="359"/>
      <c r="E268" s="359"/>
      <c r="G268" s="561"/>
      <c r="H268" s="359"/>
    </row>
    <row r="269" spans="4:8" x14ac:dyDescent="0.2">
      <c r="D269" s="359"/>
      <c r="E269" s="359"/>
      <c r="G269" s="561"/>
      <c r="H269" s="359"/>
    </row>
    <row r="270" spans="4:8" x14ac:dyDescent="0.2">
      <c r="D270" s="359"/>
      <c r="E270" s="359"/>
      <c r="G270" s="561"/>
      <c r="H270" s="359"/>
    </row>
    <row r="271" spans="4:8" x14ac:dyDescent="0.2">
      <c r="D271" s="359"/>
      <c r="E271" s="359"/>
      <c r="G271" s="561"/>
      <c r="H271" s="359"/>
    </row>
    <row r="272" spans="4:8" x14ac:dyDescent="0.2">
      <c r="D272" s="359"/>
      <c r="E272" s="359"/>
      <c r="G272" s="561"/>
      <c r="H272" s="359"/>
    </row>
    <row r="273" spans="4:8" x14ac:dyDescent="0.2">
      <c r="D273" s="359"/>
      <c r="E273" s="359"/>
      <c r="G273" s="561"/>
      <c r="H273" s="359"/>
    </row>
    <row r="274" spans="4:8" x14ac:dyDescent="0.2">
      <c r="D274" s="359"/>
      <c r="E274" s="359"/>
      <c r="G274" s="561"/>
      <c r="H274" s="359"/>
    </row>
    <row r="275" spans="4:8" x14ac:dyDescent="0.2">
      <c r="D275" s="359"/>
      <c r="E275" s="359"/>
      <c r="G275" s="561"/>
      <c r="H275" s="359"/>
    </row>
    <row r="276" spans="4:8" x14ac:dyDescent="0.2">
      <c r="D276" s="359"/>
      <c r="E276" s="359"/>
      <c r="G276" s="561"/>
      <c r="H276" s="359"/>
    </row>
    <row r="277" spans="4:8" x14ac:dyDescent="0.2">
      <c r="D277" s="359"/>
      <c r="E277" s="359"/>
      <c r="G277" s="561"/>
      <c r="H277" s="359"/>
    </row>
    <row r="278" spans="4:8" x14ac:dyDescent="0.2">
      <c r="D278" s="359"/>
      <c r="E278" s="359"/>
      <c r="G278" s="561"/>
      <c r="H278" s="359"/>
    </row>
    <row r="279" spans="4:8" x14ac:dyDescent="0.2">
      <c r="D279" s="359"/>
      <c r="E279" s="359"/>
      <c r="G279" s="561"/>
      <c r="H279" s="359"/>
    </row>
    <row r="280" spans="4:8" x14ac:dyDescent="0.2">
      <c r="D280" s="359"/>
      <c r="E280" s="359"/>
      <c r="G280" s="561"/>
      <c r="H280" s="359"/>
    </row>
    <row r="281" spans="4:8" x14ac:dyDescent="0.2">
      <c r="D281" s="359"/>
      <c r="E281" s="359"/>
      <c r="G281" s="561"/>
      <c r="H281" s="359"/>
    </row>
    <row r="282" spans="4:8" x14ac:dyDescent="0.2">
      <c r="D282" s="359"/>
      <c r="E282" s="359"/>
      <c r="G282" s="561"/>
      <c r="H282" s="359"/>
    </row>
    <row r="283" spans="4:8" x14ac:dyDescent="0.2">
      <c r="D283" s="359"/>
      <c r="E283" s="359"/>
      <c r="G283" s="561"/>
      <c r="H283" s="359"/>
    </row>
    <row r="284" spans="4:8" x14ac:dyDescent="0.2">
      <c r="D284" s="359"/>
      <c r="E284" s="359"/>
      <c r="G284" s="561"/>
      <c r="H284" s="359"/>
    </row>
    <row r="285" spans="4:8" x14ac:dyDescent="0.2">
      <c r="D285" s="359"/>
      <c r="E285" s="359"/>
      <c r="G285" s="561"/>
      <c r="H285" s="359"/>
    </row>
    <row r="286" spans="4:8" x14ac:dyDescent="0.2">
      <c r="D286" s="359"/>
      <c r="E286" s="359"/>
      <c r="G286" s="561"/>
      <c r="H286" s="359"/>
    </row>
    <row r="287" spans="4:8" x14ac:dyDescent="0.2">
      <c r="D287" s="359"/>
      <c r="E287" s="359"/>
      <c r="G287" s="561"/>
      <c r="H287" s="359"/>
    </row>
    <row r="288" spans="4:8" x14ac:dyDescent="0.2">
      <c r="D288" s="359"/>
      <c r="E288" s="359"/>
      <c r="G288" s="561"/>
      <c r="H288" s="359"/>
    </row>
    <row r="289" spans="4:8" x14ac:dyDescent="0.2">
      <c r="D289" s="359"/>
      <c r="E289" s="359"/>
      <c r="G289" s="561"/>
      <c r="H289" s="359"/>
    </row>
    <row r="290" spans="4:8" x14ac:dyDescent="0.2">
      <c r="D290" s="359"/>
      <c r="E290" s="359"/>
      <c r="G290" s="561"/>
      <c r="H290" s="359"/>
    </row>
    <row r="291" spans="4:8" x14ac:dyDescent="0.2">
      <c r="D291" s="359"/>
      <c r="E291" s="359"/>
      <c r="G291" s="561"/>
      <c r="H291" s="359"/>
    </row>
    <row r="292" spans="4:8" x14ac:dyDescent="0.2">
      <c r="D292" s="359"/>
      <c r="E292" s="359"/>
      <c r="G292" s="561"/>
      <c r="H292" s="359"/>
    </row>
    <row r="293" spans="4:8" x14ac:dyDescent="0.2">
      <c r="D293" s="359"/>
      <c r="E293" s="359"/>
      <c r="G293" s="561"/>
      <c r="H293" s="359"/>
    </row>
    <row r="294" spans="4:8" x14ac:dyDescent="0.2">
      <c r="D294" s="359"/>
      <c r="E294" s="359"/>
      <c r="G294" s="561"/>
      <c r="H294" s="359"/>
    </row>
    <row r="295" spans="4:8" x14ac:dyDescent="0.2">
      <c r="D295" s="359"/>
      <c r="E295" s="359"/>
      <c r="G295" s="561"/>
      <c r="H295" s="359"/>
    </row>
    <row r="296" spans="4:8" x14ac:dyDescent="0.2">
      <c r="D296" s="359"/>
      <c r="E296" s="359"/>
      <c r="G296" s="561"/>
      <c r="H296" s="359"/>
    </row>
    <row r="297" spans="4:8" x14ac:dyDescent="0.2">
      <c r="D297" s="359"/>
      <c r="E297" s="359"/>
      <c r="G297" s="561"/>
      <c r="H297" s="359"/>
    </row>
    <row r="298" spans="4:8" x14ac:dyDescent="0.2">
      <c r="D298" s="359"/>
      <c r="E298" s="359"/>
      <c r="G298" s="561"/>
      <c r="H298" s="359"/>
    </row>
    <row r="299" spans="4:8" x14ac:dyDescent="0.2">
      <c r="D299" s="359"/>
      <c r="E299" s="359"/>
      <c r="G299" s="561"/>
      <c r="H299" s="359"/>
    </row>
    <row r="300" spans="4:8" x14ac:dyDescent="0.2">
      <c r="D300" s="359"/>
      <c r="E300" s="359"/>
      <c r="G300" s="561"/>
      <c r="H300" s="359"/>
    </row>
    <row r="301" spans="4:8" x14ac:dyDescent="0.2">
      <c r="D301" s="359"/>
      <c r="E301" s="359"/>
      <c r="G301" s="561"/>
      <c r="H301" s="359"/>
    </row>
    <row r="302" spans="4:8" x14ac:dyDescent="0.2">
      <c r="D302" s="359"/>
      <c r="E302" s="359"/>
      <c r="G302" s="561"/>
      <c r="H302" s="359"/>
    </row>
    <row r="303" spans="4:8" x14ac:dyDescent="0.2">
      <c r="D303" s="359"/>
      <c r="E303" s="359"/>
      <c r="G303" s="561"/>
      <c r="H303" s="359"/>
    </row>
    <row r="304" spans="4:8" x14ac:dyDescent="0.2">
      <c r="D304" s="359"/>
      <c r="E304" s="359"/>
      <c r="G304" s="561"/>
      <c r="H304" s="359"/>
    </row>
    <row r="305" spans="4:8" x14ac:dyDescent="0.2">
      <c r="D305" s="359"/>
      <c r="E305" s="359"/>
      <c r="G305" s="561"/>
      <c r="H305" s="359"/>
    </row>
    <row r="306" spans="4:8" x14ac:dyDescent="0.2">
      <c r="D306" s="359"/>
      <c r="E306" s="359"/>
      <c r="G306" s="561"/>
      <c r="H306" s="359"/>
    </row>
    <row r="307" spans="4:8" x14ac:dyDescent="0.2">
      <c r="D307" s="359"/>
      <c r="E307" s="359"/>
      <c r="G307" s="561"/>
      <c r="H307" s="359"/>
    </row>
    <row r="308" spans="4:8" x14ac:dyDescent="0.2">
      <c r="D308" s="359"/>
      <c r="E308" s="359"/>
      <c r="G308" s="561"/>
      <c r="H308" s="359"/>
    </row>
    <row r="309" spans="4:8" x14ac:dyDescent="0.2">
      <c r="D309" s="359"/>
      <c r="E309" s="359"/>
      <c r="G309" s="561"/>
      <c r="H309" s="359"/>
    </row>
    <row r="310" spans="4:8" x14ac:dyDescent="0.2">
      <c r="D310" s="359"/>
      <c r="E310" s="359"/>
      <c r="G310" s="561"/>
      <c r="H310" s="359"/>
    </row>
    <row r="311" spans="4:8" x14ac:dyDescent="0.2">
      <c r="D311" s="359"/>
      <c r="E311" s="359"/>
      <c r="G311" s="561"/>
      <c r="H311" s="359"/>
    </row>
    <row r="312" spans="4:8" x14ac:dyDescent="0.2">
      <c r="D312" s="359"/>
      <c r="E312" s="359"/>
      <c r="G312" s="561"/>
      <c r="H312" s="359"/>
    </row>
    <row r="313" spans="4:8" x14ac:dyDescent="0.2">
      <c r="D313" s="359"/>
      <c r="E313" s="359"/>
      <c r="G313" s="561"/>
      <c r="H313" s="359"/>
    </row>
    <row r="314" spans="4:8" x14ac:dyDescent="0.2">
      <c r="D314" s="359"/>
      <c r="E314" s="359"/>
      <c r="G314" s="561"/>
      <c r="H314" s="359"/>
    </row>
    <row r="315" spans="4:8" x14ac:dyDescent="0.2">
      <c r="D315" s="359"/>
      <c r="E315" s="359"/>
      <c r="G315" s="561"/>
      <c r="H315" s="359"/>
    </row>
    <row r="316" spans="4:8" x14ac:dyDescent="0.2">
      <c r="D316" s="359"/>
      <c r="E316" s="359"/>
      <c r="G316" s="561"/>
      <c r="H316" s="359"/>
    </row>
    <row r="317" spans="4:8" x14ac:dyDescent="0.2">
      <c r="D317" s="359"/>
      <c r="E317" s="359"/>
      <c r="G317" s="561"/>
      <c r="H317" s="359"/>
    </row>
    <row r="318" spans="4:8" x14ac:dyDescent="0.2">
      <c r="D318" s="359"/>
      <c r="E318" s="359"/>
      <c r="G318" s="561"/>
      <c r="H318" s="359"/>
    </row>
    <row r="319" spans="4:8" x14ac:dyDescent="0.2">
      <c r="D319" s="359"/>
      <c r="E319" s="359"/>
      <c r="G319" s="561"/>
      <c r="H319" s="359"/>
    </row>
    <row r="320" spans="4:8" x14ac:dyDescent="0.2">
      <c r="D320" s="359"/>
      <c r="E320" s="359"/>
      <c r="G320" s="561"/>
      <c r="H320" s="359"/>
    </row>
    <row r="321" spans="4:8" x14ac:dyDescent="0.2">
      <c r="D321" s="359"/>
      <c r="E321" s="359"/>
      <c r="G321" s="561"/>
      <c r="H321" s="359"/>
    </row>
    <row r="322" spans="4:8" x14ac:dyDescent="0.2">
      <c r="D322" s="359"/>
      <c r="E322" s="359"/>
      <c r="G322" s="561"/>
      <c r="H322" s="359"/>
    </row>
    <row r="323" spans="4:8" x14ac:dyDescent="0.2">
      <c r="D323" s="359"/>
      <c r="E323" s="359"/>
      <c r="G323" s="561"/>
      <c r="H323" s="359"/>
    </row>
    <row r="324" spans="4:8" x14ac:dyDescent="0.2">
      <c r="D324" s="359"/>
      <c r="E324" s="359"/>
      <c r="G324" s="561"/>
      <c r="H324" s="359"/>
    </row>
    <row r="325" spans="4:8" x14ac:dyDescent="0.2">
      <c r="D325" s="359"/>
      <c r="E325" s="359"/>
      <c r="G325" s="561"/>
      <c r="H325" s="359"/>
    </row>
    <row r="326" spans="4:8" x14ac:dyDescent="0.2">
      <c r="D326" s="359"/>
      <c r="E326" s="359"/>
      <c r="G326" s="561"/>
      <c r="H326" s="359"/>
    </row>
    <row r="327" spans="4:8" x14ac:dyDescent="0.2">
      <c r="D327" s="359"/>
      <c r="E327" s="359"/>
      <c r="G327" s="561"/>
      <c r="H327" s="359"/>
    </row>
    <row r="328" spans="4:8" x14ac:dyDescent="0.2">
      <c r="D328" s="359"/>
      <c r="E328" s="359"/>
      <c r="G328" s="561"/>
      <c r="H328" s="359"/>
    </row>
    <row r="329" spans="4:8" x14ac:dyDescent="0.2">
      <c r="D329" s="359"/>
      <c r="E329" s="359"/>
      <c r="G329" s="561"/>
      <c r="H329" s="359"/>
    </row>
    <row r="330" spans="4:8" x14ac:dyDescent="0.2">
      <c r="D330" s="359"/>
      <c r="E330" s="359"/>
      <c r="G330" s="561"/>
      <c r="H330" s="359"/>
    </row>
    <row r="331" spans="4:8" x14ac:dyDescent="0.2">
      <c r="D331" s="359"/>
      <c r="E331" s="359"/>
      <c r="G331" s="561"/>
      <c r="H331" s="359"/>
    </row>
    <row r="332" spans="4:8" x14ac:dyDescent="0.2">
      <c r="D332" s="359"/>
      <c r="E332" s="359"/>
      <c r="G332" s="561"/>
      <c r="H332" s="359"/>
    </row>
    <row r="333" spans="4:8" x14ac:dyDescent="0.2">
      <c r="D333" s="359"/>
      <c r="E333" s="359"/>
      <c r="G333" s="561"/>
      <c r="H333" s="359"/>
    </row>
    <row r="334" spans="4:8" x14ac:dyDescent="0.2">
      <c r="D334" s="359"/>
      <c r="E334" s="359"/>
      <c r="G334" s="561"/>
      <c r="H334" s="359"/>
    </row>
    <row r="335" spans="4:8" x14ac:dyDescent="0.2">
      <c r="D335" s="359"/>
      <c r="E335" s="359"/>
      <c r="G335" s="561"/>
      <c r="H335" s="359"/>
    </row>
    <row r="336" spans="4:8" x14ac:dyDescent="0.2">
      <c r="D336" s="359"/>
      <c r="E336" s="359"/>
      <c r="G336" s="561"/>
      <c r="H336" s="359"/>
    </row>
    <row r="337" spans="4:8" x14ac:dyDescent="0.2">
      <c r="D337" s="359"/>
      <c r="E337" s="359"/>
      <c r="G337" s="561"/>
      <c r="H337" s="359"/>
    </row>
    <row r="338" spans="4:8" x14ac:dyDescent="0.2">
      <c r="D338" s="359"/>
      <c r="E338" s="359"/>
      <c r="G338" s="561"/>
      <c r="H338" s="359"/>
    </row>
    <row r="339" spans="4:8" x14ac:dyDescent="0.2">
      <c r="D339" s="359"/>
      <c r="E339" s="359"/>
      <c r="G339" s="561"/>
      <c r="H339" s="359"/>
    </row>
    <row r="340" spans="4:8" x14ac:dyDescent="0.2">
      <c r="D340" s="359"/>
      <c r="E340" s="359"/>
      <c r="G340" s="561"/>
      <c r="H340" s="359"/>
    </row>
    <row r="341" spans="4:8" x14ac:dyDescent="0.2">
      <c r="D341" s="359"/>
      <c r="E341" s="359"/>
      <c r="G341" s="561"/>
      <c r="H341" s="359"/>
    </row>
    <row r="342" spans="4:8" x14ac:dyDescent="0.2">
      <c r="D342" s="359"/>
      <c r="E342" s="359"/>
      <c r="G342" s="561"/>
      <c r="H342" s="359"/>
    </row>
    <row r="343" spans="4:8" x14ac:dyDescent="0.2">
      <c r="D343" s="359"/>
      <c r="E343" s="359"/>
      <c r="G343" s="561"/>
      <c r="H343" s="359"/>
    </row>
    <row r="344" spans="4:8" x14ac:dyDescent="0.2">
      <c r="D344" s="359"/>
      <c r="E344" s="359"/>
      <c r="G344" s="561"/>
      <c r="H344" s="359"/>
    </row>
    <row r="345" spans="4:8" x14ac:dyDescent="0.2">
      <c r="D345" s="359"/>
      <c r="E345" s="359"/>
      <c r="G345" s="561"/>
      <c r="H345" s="359"/>
    </row>
    <row r="346" spans="4:8" x14ac:dyDescent="0.2">
      <c r="D346" s="359"/>
      <c r="E346" s="359"/>
      <c r="G346" s="561"/>
      <c r="H346" s="359"/>
    </row>
    <row r="347" spans="4:8" x14ac:dyDescent="0.2">
      <c r="D347" s="359"/>
      <c r="E347" s="359"/>
      <c r="G347" s="561"/>
      <c r="H347" s="359"/>
    </row>
    <row r="348" spans="4:8" x14ac:dyDescent="0.2">
      <c r="D348" s="359"/>
      <c r="E348" s="359"/>
      <c r="G348" s="561"/>
      <c r="H348" s="359"/>
    </row>
    <row r="349" spans="4:8" x14ac:dyDescent="0.2">
      <c r="D349" s="359"/>
      <c r="E349" s="359"/>
      <c r="G349" s="561"/>
      <c r="H349" s="359"/>
    </row>
    <row r="350" spans="4:8" x14ac:dyDescent="0.2">
      <c r="D350" s="359"/>
      <c r="E350" s="359"/>
      <c r="G350" s="561"/>
      <c r="H350" s="359"/>
    </row>
    <row r="351" spans="4:8" x14ac:dyDescent="0.2">
      <c r="D351" s="359"/>
      <c r="E351" s="359"/>
      <c r="G351" s="561"/>
      <c r="H351" s="359"/>
    </row>
    <row r="352" spans="4:8" x14ac:dyDescent="0.2">
      <c r="D352" s="359"/>
      <c r="E352" s="359"/>
      <c r="G352" s="561"/>
      <c r="H352" s="359"/>
    </row>
    <row r="353" spans="4:8" x14ac:dyDescent="0.2">
      <c r="D353" s="359"/>
      <c r="E353" s="359"/>
      <c r="G353" s="561"/>
      <c r="H353" s="359"/>
    </row>
    <row r="354" spans="4:8" x14ac:dyDescent="0.2">
      <c r="D354" s="359"/>
      <c r="E354" s="359"/>
      <c r="G354" s="561"/>
      <c r="H354" s="359"/>
    </row>
    <row r="355" spans="4:8" x14ac:dyDescent="0.2">
      <c r="D355" s="359"/>
      <c r="E355" s="359"/>
      <c r="G355" s="561"/>
      <c r="H355" s="359"/>
    </row>
    <row r="356" spans="4:8" x14ac:dyDescent="0.2">
      <c r="D356" s="359"/>
      <c r="E356" s="359"/>
      <c r="G356" s="561"/>
      <c r="H356" s="359"/>
    </row>
    <row r="357" spans="4:8" x14ac:dyDescent="0.2">
      <c r="D357" s="359"/>
      <c r="E357" s="359"/>
      <c r="G357" s="561"/>
      <c r="H357" s="359"/>
    </row>
    <row r="358" spans="4:8" x14ac:dyDescent="0.2">
      <c r="D358" s="359"/>
      <c r="E358" s="359"/>
      <c r="G358" s="561"/>
      <c r="H358" s="359"/>
    </row>
    <row r="359" spans="4:8" x14ac:dyDescent="0.2">
      <c r="D359" s="359"/>
      <c r="E359" s="359"/>
      <c r="G359" s="561"/>
      <c r="H359" s="359"/>
    </row>
    <row r="360" spans="4:8" x14ac:dyDescent="0.2">
      <c r="D360" s="359"/>
      <c r="E360" s="359"/>
      <c r="G360" s="561"/>
      <c r="H360" s="359"/>
    </row>
    <row r="361" spans="4:8" x14ac:dyDescent="0.2">
      <c r="D361" s="359"/>
      <c r="E361" s="359"/>
      <c r="G361" s="561"/>
      <c r="H361" s="359"/>
    </row>
    <row r="362" spans="4:8" x14ac:dyDescent="0.2">
      <c r="D362" s="359"/>
      <c r="E362" s="359"/>
      <c r="G362" s="561"/>
      <c r="H362" s="359"/>
    </row>
    <row r="363" spans="4:8" x14ac:dyDescent="0.2">
      <c r="D363" s="359"/>
      <c r="E363" s="359"/>
      <c r="G363" s="561"/>
      <c r="H363" s="359"/>
    </row>
    <row r="364" spans="4:8" x14ac:dyDescent="0.2">
      <c r="D364" s="359"/>
      <c r="E364" s="359"/>
      <c r="G364" s="561"/>
      <c r="H364" s="359"/>
    </row>
    <row r="365" spans="4:8" x14ac:dyDescent="0.2">
      <c r="D365" s="359"/>
      <c r="E365" s="359"/>
      <c r="G365" s="561"/>
      <c r="H365" s="359"/>
    </row>
    <row r="366" spans="4:8" x14ac:dyDescent="0.2">
      <c r="D366" s="359"/>
      <c r="E366" s="359"/>
      <c r="G366" s="561"/>
      <c r="H366" s="359"/>
    </row>
    <row r="367" spans="4:8" x14ac:dyDescent="0.2">
      <c r="D367" s="359"/>
      <c r="E367" s="359"/>
      <c r="G367" s="561"/>
      <c r="H367" s="359"/>
    </row>
    <row r="368" spans="4:8" x14ac:dyDescent="0.2">
      <c r="D368" s="359"/>
      <c r="E368" s="359"/>
      <c r="G368" s="561"/>
      <c r="H368" s="359"/>
    </row>
    <row r="369" spans="4:8" x14ac:dyDescent="0.2">
      <c r="D369" s="359"/>
      <c r="E369" s="359"/>
      <c r="G369" s="561"/>
      <c r="H369" s="359"/>
    </row>
    <row r="370" spans="4:8" x14ac:dyDescent="0.2">
      <c r="D370" s="359"/>
      <c r="E370" s="359"/>
      <c r="G370" s="561"/>
      <c r="H370" s="359"/>
    </row>
    <row r="371" spans="4:8" x14ac:dyDescent="0.2">
      <c r="D371" s="359"/>
      <c r="E371" s="359"/>
      <c r="G371" s="561"/>
      <c r="H371" s="359"/>
    </row>
    <row r="372" spans="4:8" x14ac:dyDescent="0.2">
      <c r="D372" s="359"/>
      <c r="E372" s="359"/>
      <c r="G372" s="561"/>
      <c r="H372" s="359"/>
    </row>
    <row r="373" spans="4:8" x14ac:dyDescent="0.2">
      <c r="D373" s="359"/>
      <c r="E373" s="359"/>
      <c r="G373" s="561"/>
      <c r="H373" s="359"/>
    </row>
    <row r="374" spans="4:8" x14ac:dyDescent="0.2">
      <c r="D374" s="359"/>
      <c r="E374" s="359"/>
      <c r="G374" s="561"/>
      <c r="H374" s="359"/>
    </row>
    <row r="375" spans="4:8" x14ac:dyDescent="0.2">
      <c r="D375" s="359"/>
      <c r="E375" s="359"/>
      <c r="G375" s="561"/>
      <c r="H375" s="359"/>
    </row>
    <row r="376" spans="4:8" x14ac:dyDescent="0.2">
      <c r="D376" s="359"/>
      <c r="E376" s="359"/>
      <c r="G376" s="561"/>
      <c r="H376" s="359"/>
    </row>
    <row r="377" spans="4:8" x14ac:dyDescent="0.2">
      <c r="D377" s="359"/>
      <c r="E377" s="359"/>
      <c r="G377" s="561"/>
      <c r="H377" s="359"/>
    </row>
    <row r="378" spans="4:8" x14ac:dyDescent="0.2">
      <c r="D378" s="359"/>
      <c r="E378" s="359"/>
      <c r="G378" s="561"/>
      <c r="H378" s="359"/>
    </row>
    <row r="379" spans="4:8" x14ac:dyDescent="0.2">
      <c r="D379" s="359"/>
      <c r="E379" s="359"/>
      <c r="G379" s="561"/>
      <c r="H379" s="359"/>
    </row>
    <row r="380" spans="4:8" x14ac:dyDescent="0.2">
      <c r="D380" s="359"/>
      <c r="E380" s="359"/>
      <c r="G380" s="561"/>
      <c r="H380" s="359"/>
    </row>
    <row r="381" spans="4:8" x14ac:dyDescent="0.2">
      <c r="D381" s="359"/>
      <c r="E381" s="359"/>
      <c r="G381" s="561"/>
      <c r="H381" s="359"/>
    </row>
    <row r="382" spans="4:8" x14ac:dyDescent="0.2">
      <c r="D382" s="359"/>
      <c r="E382" s="359"/>
      <c r="G382" s="561"/>
      <c r="H382" s="359"/>
    </row>
    <row r="383" spans="4:8" x14ac:dyDescent="0.2">
      <c r="D383" s="359"/>
      <c r="E383" s="359"/>
      <c r="G383" s="561"/>
      <c r="H383" s="359"/>
    </row>
    <row r="384" spans="4:8" x14ac:dyDescent="0.2">
      <c r="D384" s="359"/>
      <c r="E384" s="359"/>
      <c r="G384" s="561"/>
      <c r="H384" s="359"/>
    </row>
    <row r="385" spans="4:8" x14ac:dyDescent="0.2">
      <c r="D385" s="359"/>
      <c r="E385" s="359"/>
      <c r="G385" s="561"/>
      <c r="H385" s="359"/>
    </row>
    <row r="386" spans="4:8" x14ac:dyDescent="0.2">
      <c r="D386" s="359"/>
      <c r="E386" s="359"/>
      <c r="G386" s="561"/>
      <c r="H386" s="359"/>
    </row>
    <row r="387" spans="4:8" x14ac:dyDescent="0.2">
      <c r="D387" s="359"/>
      <c r="E387" s="359"/>
      <c r="G387" s="561"/>
      <c r="H387" s="359"/>
    </row>
    <row r="388" spans="4:8" x14ac:dyDescent="0.2">
      <c r="D388" s="359"/>
      <c r="E388" s="359"/>
      <c r="G388" s="561"/>
      <c r="H388" s="359"/>
    </row>
    <row r="389" spans="4:8" x14ac:dyDescent="0.2">
      <c r="D389" s="359"/>
      <c r="E389" s="359"/>
      <c r="G389" s="561"/>
      <c r="H389" s="359"/>
    </row>
    <row r="390" spans="4:8" x14ac:dyDescent="0.2">
      <c r="D390" s="359"/>
      <c r="E390" s="359"/>
      <c r="G390" s="561"/>
      <c r="H390" s="359"/>
    </row>
    <row r="391" spans="4:8" x14ac:dyDescent="0.2">
      <c r="D391" s="359"/>
      <c r="E391" s="359"/>
      <c r="G391" s="561"/>
      <c r="H391" s="359"/>
    </row>
    <row r="392" spans="4:8" x14ac:dyDescent="0.2">
      <c r="D392" s="359"/>
      <c r="E392" s="359"/>
      <c r="G392" s="561"/>
      <c r="H392" s="359"/>
    </row>
    <row r="393" spans="4:8" x14ac:dyDescent="0.2">
      <c r="D393" s="359"/>
      <c r="E393" s="359"/>
      <c r="G393" s="561"/>
      <c r="H393" s="359"/>
    </row>
    <row r="394" spans="4:8" x14ac:dyDescent="0.2">
      <c r="D394" s="359"/>
      <c r="E394" s="359"/>
      <c r="G394" s="561"/>
      <c r="H394" s="359"/>
    </row>
    <row r="395" spans="4:8" x14ac:dyDescent="0.2">
      <c r="D395" s="359"/>
      <c r="E395" s="359"/>
      <c r="G395" s="561"/>
      <c r="H395" s="359"/>
    </row>
    <row r="396" spans="4:8" x14ac:dyDescent="0.2">
      <c r="D396" s="359"/>
      <c r="E396" s="359"/>
      <c r="G396" s="561"/>
      <c r="H396" s="359"/>
    </row>
    <row r="397" spans="4:8" x14ac:dyDescent="0.2">
      <c r="D397" s="359"/>
      <c r="E397" s="359"/>
      <c r="G397" s="561"/>
      <c r="H397" s="359"/>
    </row>
    <row r="398" spans="4:8" x14ac:dyDescent="0.2">
      <c r="D398" s="359"/>
      <c r="E398" s="359"/>
      <c r="G398" s="561"/>
      <c r="H398" s="359"/>
    </row>
    <row r="399" spans="4:8" x14ac:dyDescent="0.2">
      <c r="D399" s="359"/>
      <c r="E399" s="359"/>
      <c r="G399" s="561"/>
      <c r="H399" s="359"/>
    </row>
    <row r="400" spans="4:8" x14ac:dyDescent="0.2">
      <c r="D400" s="359"/>
      <c r="E400" s="359"/>
      <c r="G400" s="561"/>
      <c r="H400" s="359"/>
    </row>
    <row r="401" spans="4:8" x14ac:dyDescent="0.2">
      <c r="D401" s="359"/>
      <c r="E401" s="359"/>
      <c r="G401" s="561"/>
      <c r="H401" s="359"/>
    </row>
    <row r="402" spans="4:8" x14ac:dyDescent="0.2">
      <c r="D402" s="359"/>
      <c r="E402" s="359"/>
      <c r="G402" s="561"/>
      <c r="H402" s="359"/>
    </row>
    <row r="403" spans="4:8" x14ac:dyDescent="0.2">
      <c r="D403" s="359"/>
      <c r="E403" s="359"/>
      <c r="G403" s="561"/>
      <c r="H403" s="359"/>
    </row>
    <row r="404" spans="4:8" x14ac:dyDescent="0.2">
      <c r="D404" s="359"/>
      <c r="E404" s="359"/>
      <c r="G404" s="561"/>
      <c r="H404" s="359"/>
    </row>
    <row r="405" spans="4:8" x14ac:dyDescent="0.2">
      <c r="D405" s="359"/>
      <c r="E405" s="359"/>
      <c r="G405" s="561"/>
      <c r="H405" s="359"/>
    </row>
    <row r="406" spans="4:8" x14ac:dyDescent="0.2">
      <c r="D406" s="359"/>
      <c r="E406" s="359"/>
      <c r="G406" s="561"/>
      <c r="H406" s="359"/>
    </row>
    <row r="407" spans="4:8" x14ac:dyDescent="0.2">
      <c r="D407" s="359"/>
      <c r="E407" s="359"/>
      <c r="G407" s="561"/>
      <c r="H407" s="359"/>
    </row>
    <row r="408" spans="4:8" x14ac:dyDescent="0.2">
      <c r="D408" s="359"/>
      <c r="E408" s="359"/>
      <c r="G408" s="561"/>
      <c r="H408" s="359"/>
    </row>
    <row r="409" spans="4:8" x14ac:dyDescent="0.2">
      <c r="D409" s="359"/>
      <c r="E409" s="359"/>
      <c r="G409" s="561"/>
      <c r="H409" s="359"/>
    </row>
    <row r="410" spans="4:8" x14ac:dyDescent="0.2">
      <c r="D410" s="359"/>
      <c r="E410" s="359"/>
      <c r="G410" s="561"/>
      <c r="H410" s="359"/>
    </row>
    <row r="411" spans="4:8" x14ac:dyDescent="0.2">
      <c r="D411" s="359"/>
      <c r="E411" s="359"/>
      <c r="G411" s="561"/>
      <c r="H411" s="359"/>
    </row>
    <row r="412" spans="4:8" x14ac:dyDescent="0.2">
      <c r="D412" s="359"/>
      <c r="E412" s="359"/>
      <c r="G412" s="561"/>
      <c r="H412" s="359"/>
    </row>
    <row r="413" spans="4:8" x14ac:dyDescent="0.2">
      <c r="D413" s="359"/>
      <c r="E413" s="359"/>
      <c r="G413" s="561"/>
      <c r="H413" s="359"/>
    </row>
    <row r="414" spans="4:8" x14ac:dyDescent="0.2">
      <c r="D414" s="359"/>
      <c r="E414" s="359"/>
      <c r="G414" s="561"/>
      <c r="H414" s="359"/>
    </row>
    <row r="415" spans="4:8" x14ac:dyDescent="0.2">
      <c r="D415" s="359"/>
      <c r="E415" s="359"/>
      <c r="G415" s="561"/>
      <c r="H415" s="359"/>
    </row>
    <row r="416" spans="4:8" x14ac:dyDescent="0.2">
      <c r="D416" s="359"/>
      <c r="E416" s="359"/>
      <c r="G416" s="561"/>
      <c r="H416" s="359"/>
    </row>
    <row r="417" spans="4:8" x14ac:dyDescent="0.2">
      <c r="D417" s="359"/>
      <c r="E417" s="359"/>
      <c r="G417" s="561"/>
      <c r="H417" s="359"/>
    </row>
    <row r="418" spans="4:8" x14ac:dyDescent="0.2">
      <c r="D418" s="359"/>
      <c r="E418" s="359"/>
      <c r="G418" s="561"/>
      <c r="H418" s="359"/>
    </row>
    <row r="419" spans="4:8" x14ac:dyDescent="0.2">
      <c r="D419" s="359"/>
      <c r="E419" s="359"/>
      <c r="G419" s="561"/>
      <c r="H419" s="359"/>
    </row>
    <row r="420" spans="4:8" x14ac:dyDescent="0.2">
      <c r="D420" s="359"/>
      <c r="E420" s="359"/>
      <c r="G420" s="561"/>
      <c r="H420" s="359"/>
    </row>
    <row r="421" spans="4:8" x14ac:dyDescent="0.2">
      <c r="D421" s="359"/>
      <c r="E421" s="359"/>
      <c r="G421" s="561"/>
      <c r="H421" s="359"/>
    </row>
    <row r="422" spans="4:8" x14ac:dyDescent="0.2">
      <c r="D422" s="359"/>
      <c r="E422" s="359"/>
      <c r="G422" s="561"/>
      <c r="H422" s="359"/>
    </row>
    <row r="423" spans="4:8" x14ac:dyDescent="0.2">
      <c r="D423" s="359"/>
      <c r="E423" s="359"/>
      <c r="G423" s="561"/>
      <c r="H423" s="359"/>
    </row>
    <row r="424" spans="4:8" x14ac:dyDescent="0.2">
      <c r="D424" s="359"/>
      <c r="E424" s="359"/>
      <c r="G424" s="561"/>
      <c r="H424" s="359"/>
    </row>
    <row r="425" spans="4:8" x14ac:dyDescent="0.2">
      <c r="D425" s="359"/>
      <c r="E425" s="359"/>
      <c r="G425" s="561"/>
      <c r="H425" s="359"/>
    </row>
    <row r="426" spans="4:8" x14ac:dyDescent="0.2">
      <c r="D426" s="359"/>
      <c r="E426" s="359"/>
      <c r="G426" s="561"/>
      <c r="H426" s="359"/>
    </row>
    <row r="427" spans="4:8" x14ac:dyDescent="0.2">
      <c r="D427" s="359"/>
      <c r="E427" s="359"/>
      <c r="G427" s="561"/>
      <c r="H427" s="359"/>
    </row>
    <row r="428" spans="4:8" x14ac:dyDescent="0.2">
      <c r="D428" s="359"/>
      <c r="E428" s="359"/>
      <c r="G428" s="561"/>
      <c r="H428" s="359"/>
    </row>
    <row r="429" spans="4:8" x14ac:dyDescent="0.2">
      <c r="D429" s="359"/>
      <c r="E429" s="359"/>
      <c r="G429" s="561"/>
      <c r="H429" s="359"/>
    </row>
    <row r="430" spans="4:8" x14ac:dyDescent="0.2">
      <c r="D430" s="359"/>
      <c r="E430" s="359"/>
      <c r="G430" s="561"/>
      <c r="H430" s="359"/>
    </row>
    <row r="431" spans="4:8" x14ac:dyDescent="0.2">
      <c r="D431" s="359"/>
      <c r="E431" s="359"/>
      <c r="G431" s="561"/>
      <c r="H431" s="359"/>
    </row>
    <row r="432" spans="4:8" x14ac:dyDescent="0.2">
      <c r="D432" s="359"/>
      <c r="E432" s="359"/>
      <c r="G432" s="561"/>
      <c r="H432" s="359"/>
    </row>
    <row r="433" spans="4:8" x14ac:dyDescent="0.2">
      <c r="D433" s="359"/>
      <c r="E433" s="359"/>
      <c r="G433" s="561"/>
      <c r="H433" s="359"/>
    </row>
    <row r="434" spans="4:8" x14ac:dyDescent="0.2">
      <c r="D434" s="359"/>
      <c r="E434" s="359"/>
      <c r="G434" s="561"/>
      <c r="H434" s="359"/>
    </row>
    <row r="435" spans="4:8" x14ac:dyDescent="0.2">
      <c r="D435" s="359"/>
      <c r="E435" s="359"/>
      <c r="G435" s="561"/>
      <c r="H435" s="359"/>
    </row>
    <row r="436" spans="4:8" x14ac:dyDescent="0.2">
      <c r="D436" s="359"/>
      <c r="E436" s="359"/>
      <c r="G436" s="561"/>
      <c r="H436" s="359"/>
    </row>
    <row r="437" spans="4:8" x14ac:dyDescent="0.2">
      <c r="D437" s="359"/>
      <c r="E437" s="359"/>
      <c r="G437" s="561"/>
      <c r="H437" s="359"/>
    </row>
    <row r="438" spans="4:8" x14ac:dyDescent="0.2">
      <c r="D438" s="359"/>
      <c r="E438" s="359"/>
      <c r="G438" s="561"/>
      <c r="H438" s="359"/>
    </row>
    <row r="439" spans="4:8" x14ac:dyDescent="0.2">
      <c r="D439" s="359"/>
      <c r="E439" s="359"/>
      <c r="G439" s="561"/>
      <c r="H439" s="359"/>
    </row>
    <row r="440" spans="4:8" x14ac:dyDescent="0.2">
      <c r="D440" s="359"/>
      <c r="E440" s="359"/>
      <c r="G440" s="561"/>
      <c r="H440" s="359"/>
    </row>
    <row r="441" spans="4:8" x14ac:dyDescent="0.2">
      <c r="D441" s="359"/>
      <c r="E441" s="359"/>
      <c r="G441" s="561"/>
      <c r="H441" s="359"/>
    </row>
    <row r="442" spans="4:8" x14ac:dyDescent="0.2">
      <c r="D442" s="359"/>
      <c r="E442" s="359"/>
      <c r="G442" s="561"/>
      <c r="H442" s="359"/>
    </row>
    <row r="443" spans="4:8" x14ac:dyDescent="0.2">
      <c r="D443" s="359"/>
      <c r="E443" s="359"/>
      <c r="G443" s="561"/>
      <c r="H443" s="359"/>
    </row>
    <row r="444" spans="4:8" x14ac:dyDescent="0.2">
      <c r="D444" s="359"/>
      <c r="E444" s="359"/>
      <c r="G444" s="561"/>
      <c r="H444" s="359"/>
    </row>
    <row r="445" spans="4:8" x14ac:dyDescent="0.2">
      <c r="D445" s="359"/>
      <c r="E445" s="359"/>
      <c r="G445" s="561"/>
      <c r="H445" s="359"/>
    </row>
    <row r="446" spans="4:8" x14ac:dyDescent="0.2">
      <c r="D446" s="359"/>
      <c r="E446" s="359"/>
      <c r="G446" s="561"/>
      <c r="H446" s="359"/>
    </row>
    <row r="447" spans="4:8" x14ac:dyDescent="0.2">
      <c r="D447" s="359"/>
      <c r="E447" s="359"/>
      <c r="G447" s="561"/>
      <c r="H447" s="359"/>
    </row>
    <row r="448" spans="4:8" x14ac:dyDescent="0.2">
      <c r="D448" s="359"/>
      <c r="E448" s="359"/>
      <c r="G448" s="561"/>
      <c r="H448" s="359"/>
    </row>
    <row r="449" spans="4:8" x14ac:dyDescent="0.2">
      <c r="D449" s="359"/>
      <c r="E449" s="359"/>
      <c r="G449" s="561"/>
      <c r="H449" s="359"/>
    </row>
    <row r="450" spans="4:8" x14ac:dyDescent="0.2">
      <c r="D450" s="359"/>
      <c r="E450" s="359"/>
      <c r="G450" s="561"/>
      <c r="H450" s="359"/>
    </row>
    <row r="451" spans="4:8" x14ac:dyDescent="0.2">
      <c r="D451" s="359"/>
      <c r="E451" s="359"/>
      <c r="G451" s="561"/>
      <c r="H451" s="359"/>
    </row>
    <row r="452" spans="4:8" x14ac:dyDescent="0.2">
      <c r="D452" s="359"/>
      <c r="E452" s="359"/>
      <c r="G452" s="561"/>
      <c r="H452" s="359"/>
    </row>
    <row r="453" spans="4:8" x14ac:dyDescent="0.2">
      <c r="D453" s="359"/>
      <c r="E453" s="359"/>
      <c r="G453" s="561"/>
      <c r="H453" s="359"/>
    </row>
    <row r="454" spans="4:8" x14ac:dyDescent="0.2">
      <c r="D454" s="359"/>
      <c r="E454" s="359"/>
      <c r="G454" s="561"/>
      <c r="H454" s="359"/>
    </row>
    <row r="455" spans="4:8" x14ac:dyDescent="0.2">
      <c r="D455" s="359"/>
      <c r="E455" s="359"/>
      <c r="G455" s="561"/>
      <c r="H455" s="359"/>
    </row>
    <row r="456" spans="4:8" x14ac:dyDescent="0.2">
      <c r="D456" s="359"/>
      <c r="E456" s="359"/>
      <c r="G456" s="561"/>
      <c r="H456" s="359"/>
    </row>
    <row r="457" spans="4:8" x14ac:dyDescent="0.2">
      <c r="D457" s="359"/>
      <c r="E457" s="359"/>
      <c r="G457" s="561"/>
      <c r="H457" s="359"/>
    </row>
    <row r="458" spans="4:8" x14ac:dyDescent="0.2">
      <c r="D458" s="359"/>
      <c r="E458" s="359"/>
      <c r="G458" s="561"/>
      <c r="H458" s="359"/>
    </row>
    <row r="459" spans="4:8" x14ac:dyDescent="0.2">
      <c r="D459" s="359"/>
      <c r="E459" s="359"/>
      <c r="G459" s="561"/>
      <c r="H459" s="359"/>
    </row>
    <row r="460" spans="4:8" x14ac:dyDescent="0.2">
      <c r="D460" s="359"/>
      <c r="E460" s="359"/>
      <c r="G460" s="561"/>
      <c r="H460" s="359"/>
    </row>
    <row r="461" spans="4:8" x14ac:dyDescent="0.2">
      <c r="D461" s="359"/>
      <c r="E461" s="359"/>
      <c r="G461" s="561"/>
      <c r="H461" s="359"/>
    </row>
    <row r="462" spans="4:8" x14ac:dyDescent="0.2">
      <c r="D462" s="359"/>
      <c r="E462" s="359"/>
      <c r="G462" s="561"/>
      <c r="H462" s="359"/>
    </row>
    <row r="463" spans="4:8" x14ac:dyDescent="0.2">
      <c r="D463" s="359"/>
      <c r="E463" s="359"/>
      <c r="G463" s="561"/>
      <c r="H463" s="359"/>
    </row>
    <row r="464" spans="4:8" x14ac:dyDescent="0.2">
      <c r="D464" s="359"/>
      <c r="E464" s="359"/>
      <c r="G464" s="561"/>
      <c r="H464" s="359"/>
    </row>
    <row r="465" spans="4:8" x14ac:dyDescent="0.2">
      <c r="D465" s="359"/>
      <c r="E465" s="359"/>
      <c r="G465" s="561"/>
      <c r="H465" s="359"/>
    </row>
    <row r="466" spans="4:8" x14ac:dyDescent="0.2">
      <c r="D466" s="359"/>
      <c r="E466" s="359"/>
      <c r="G466" s="561"/>
      <c r="H466" s="359"/>
    </row>
    <row r="467" spans="4:8" x14ac:dyDescent="0.2">
      <c r="D467" s="359"/>
      <c r="E467" s="359"/>
      <c r="G467" s="561"/>
      <c r="H467" s="359"/>
    </row>
    <row r="468" spans="4:8" x14ac:dyDescent="0.2">
      <c r="D468" s="359"/>
      <c r="E468" s="359"/>
      <c r="G468" s="561"/>
      <c r="H468" s="359"/>
    </row>
    <row r="469" spans="4:8" x14ac:dyDescent="0.2">
      <c r="D469" s="359"/>
      <c r="E469" s="359"/>
      <c r="G469" s="561"/>
      <c r="H469" s="359"/>
    </row>
    <row r="470" spans="4:8" x14ac:dyDescent="0.2">
      <c r="D470" s="359"/>
      <c r="E470" s="359"/>
      <c r="G470" s="561"/>
      <c r="H470" s="359"/>
    </row>
    <row r="471" spans="4:8" x14ac:dyDescent="0.2">
      <c r="D471" s="359"/>
      <c r="E471" s="359"/>
      <c r="G471" s="561"/>
      <c r="H471" s="359"/>
    </row>
    <row r="472" spans="4:8" x14ac:dyDescent="0.2">
      <c r="D472" s="359"/>
      <c r="E472" s="359"/>
      <c r="G472" s="561"/>
      <c r="H472" s="359"/>
    </row>
    <row r="473" spans="4:8" x14ac:dyDescent="0.2">
      <c r="D473" s="359"/>
      <c r="E473" s="359"/>
      <c r="G473" s="561"/>
      <c r="H473" s="359"/>
    </row>
    <row r="474" spans="4:8" x14ac:dyDescent="0.2">
      <c r="D474" s="359"/>
      <c r="E474" s="359"/>
      <c r="G474" s="561"/>
      <c r="H474" s="359"/>
    </row>
    <row r="475" spans="4:8" x14ac:dyDescent="0.2">
      <c r="D475" s="359"/>
      <c r="E475" s="359"/>
      <c r="G475" s="561"/>
      <c r="H475" s="359"/>
    </row>
    <row r="476" spans="4:8" x14ac:dyDescent="0.2">
      <c r="D476" s="359"/>
      <c r="E476" s="359"/>
      <c r="G476" s="561"/>
      <c r="H476" s="359"/>
    </row>
    <row r="477" spans="4:8" x14ac:dyDescent="0.2">
      <c r="D477" s="359"/>
      <c r="E477" s="359"/>
      <c r="G477" s="561"/>
      <c r="H477" s="359"/>
    </row>
    <row r="478" spans="4:8" x14ac:dyDescent="0.2">
      <c r="D478" s="359"/>
      <c r="E478" s="359"/>
      <c r="G478" s="561"/>
      <c r="H478" s="359"/>
    </row>
    <row r="479" spans="4:8" x14ac:dyDescent="0.2">
      <c r="D479" s="359"/>
      <c r="E479" s="359"/>
      <c r="G479" s="561"/>
      <c r="H479" s="359"/>
    </row>
    <row r="480" spans="4:8" x14ac:dyDescent="0.2">
      <c r="D480" s="359"/>
      <c r="E480" s="359"/>
      <c r="G480" s="561"/>
      <c r="H480" s="359"/>
    </row>
    <row r="481" spans="4:8" x14ac:dyDescent="0.2">
      <c r="D481" s="359"/>
      <c r="E481" s="359"/>
      <c r="G481" s="561"/>
      <c r="H481" s="359"/>
    </row>
    <row r="482" spans="4:8" x14ac:dyDescent="0.2">
      <c r="D482" s="359"/>
      <c r="E482" s="359"/>
      <c r="G482" s="561"/>
      <c r="H482" s="359"/>
    </row>
    <row r="483" spans="4:8" x14ac:dyDescent="0.2">
      <c r="D483" s="359"/>
      <c r="E483" s="359"/>
      <c r="G483" s="561"/>
      <c r="H483" s="359"/>
    </row>
    <row r="484" spans="4:8" x14ac:dyDescent="0.2">
      <c r="D484" s="359"/>
      <c r="E484" s="359"/>
      <c r="G484" s="561"/>
      <c r="H484" s="359"/>
    </row>
    <row r="485" spans="4:8" x14ac:dyDescent="0.2">
      <c r="D485" s="359"/>
      <c r="E485" s="359"/>
      <c r="G485" s="561"/>
      <c r="H485" s="359"/>
    </row>
    <row r="486" spans="4:8" x14ac:dyDescent="0.2">
      <c r="D486" s="359"/>
      <c r="E486" s="359"/>
      <c r="G486" s="561"/>
      <c r="H486" s="359"/>
    </row>
    <row r="487" spans="4:8" x14ac:dyDescent="0.2">
      <c r="D487" s="359"/>
      <c r="E487" s="359"/>
      <c r="G487" s="561"/>
      <c r="H487" s="359"/>
    </row>
    <row r="488" spans="4:8" x14ac:dyDescent="0.2">
      <c r="D488" s="359"/>
      <c r="E488" s="359"/>
      <c r="G488" s="561"/>
      <c r="H488" s="359"/>
    </row>
    <row r="489" spans="4:8" x14ac:dyDescent="0.2">
      <c r="D489" s="359"/>
      <c r="E489" s="359"/>
      <c r="G489" s="561"/>
      <c r="H489" s="359"/>
    </row>
    <row r="490" spans="4:8" x14ac:dyDescent="0.2">
      <c r="D490" s="359"/>
      <c r="E490" s="359"/>
      <c r="G490" s="561"/>
      <c r="H490" s="359"/>
    </row>
    <row r="491" spans="4:8" x14ac:dyDescent="0.2">
      <c r="D491" s="359"/>
      <c r="E491" s="359"/>
      <c r="G491" s="561"/>
      <c r="H491" s="359"/>
    </row>
    <row r="492" spans="4:8" x14ac:dyDescent="0.2">
      <c r="D492" s="359"/>
      <c r="E492" s="359"/>
      <c r="G492" s="561"/>
      <c r="H492" s="359"/>
    </row>
    <row r="493" spans="4:8" x14ac:dyDescent="0.2">
      <c r="D493" s="359"/>
      <c r="E493" s="359"/>
      <c r="G493" s="561"/>
      <c r="H493" s="359"/>
    </row>
    <row r="494" spans="4:8" x14ac:dyDescent="0.2">
      <c r="D494" s="359"/>
      <c r="E494" s="359"/>
      <c r="G494" s="561"/>
      <c r="H494" s="359"/>
    </row>
    <row r="495" spans="4:8" x14ac:dyDescent="0.2">
      <c r="D495" s="359"/>
      <c r="E495" s="359"/>
      <c r="G495" s="561"/>
      <c r="H495" s="359"/>
    </row>
    <row r="496" spans="4:8" x14ac:dyDescent="0.2">
      <c r="D496" s="359"/>
      <c r="E496" s="359"/>
      <c r="G496" s="561"/>
      <c r="H496" s="359"/>
    </row>
    <row r="497" spans="4:8" x14ac:dyDescent="0.2">
      <c r="D497" s="359"/>
      <c r="E497" s="359"/>
      <c r="G497" s="561"/>
      <c r="H497" s="359"/>
    </row>
    <row r="498" spans="4:8" x14ac:dyDescent="0.2">
      <c r="D498" s="359"/>
      <c r="E498" s="359"/>
      <c r="G498" s="561"/>
      <c r="H498" s="359"/>
    </row>
    <row r="499" spans="4:8" x14ac:dyDescent="0.2">
      <c r="D499" s="359"/>
      <c r="E499" s="359"/>
      <c r="G499" s="561"/>
      <c r="H499" s="359"/>
    </row>
    <row r="500" spans="4:8" x14ac:dyDescent="0.2">
      <c r="D500" s="359"/>
      <c r="E500" s="359"/>
      <c r="G500" s="561"/>
      <c r="H500" s="359"/>
    </row>
    <row r="501" spans="4:8" x14ac:dyDescent="0.2">
      <c r="D501" s="359"/>
      <c r="E501" s="359"/>
      <c r="G501" s="561"/>
      <c r="H501" s="359"/>
    </row>
    <row r="502" spans="4:8" x14ac:dyDescent="0.2">
      <c r="D502" s="359"/>
      <c r="E502" s="359"/>
      <c r="G502" s="561"/>
      <c r="H502" s="359"/>
    </row>
    <row r="503" spans="4:8" x14ac:dyDescent="0.2">
      <c r="D503" s="359"/>
      <c r="E503" s="359"/>
      <c r="G503" s="561"/>
      <c r="H503" s="359"/>
    </row>
    <row r="504" spans="4:8" x14ac:dyDescent="0.2">
      <c r="D504" s="359"/>
      <c r="E504" s="359"/>
      <c r="G504" s="561"/>
      <c r="H504" s="359"/>
    </row>
    <row r="505" spans="4:8" x14ac:dyDescent="0.2">
      <c r="D505" s="359"/>
      <c r="E505" s="359"/>
      <c r="G505" s="561"/>
      <c r="H505" s="359"/>
    </row>
    <row r="506" spans="4:8" x14ac:dyDescent="0.2">
      <c r="D506" s="359"/>
      <c r="E506" s="359"/>
      <c r="G506" s="561"/>
      <c r="H506" s="359"/>
    </row>
    <row r="507" spans="4:8" x14ac:dyDescent="0.2">
      <c r="D507" s="359"/>
      <c r="E507" s="359"/>
      <c r="G507" s="561"/>
      <c r="H507" s="359"/>
    </row>
    <row r="508" spans="4:8" x14ac:dyDescent="0.2">
      <c r="D508" s="359"/>
      <c r="E508" s="359"/>
      <c r="G508" s="561"/>
      <c r="H508" s="359"/>
    </row>
    <row r="509" spans="4:8" x14ac:dyDescent="0.2">
      <c r="D509" s="359"/>
      <c r="E509" s="359"/>
      <c r="G509" s="561"/>
      <c r="H509" s="359"/>
    </row>
    <row r="510" spans="4:8" x14ac:dyDescent="0.2">
      <c r="D510" s="359"/>
      <c r="E510" s="359"/>
      <c r="G510" s="561"/>
      <c r="H510" s="359"/>
    </row>
    <row r="511" spans="4:8" x14ac:dyDescent="0.2">
      <c r="D511" s="359"/>
      <c r="E511" s="359"/>
      <c r="G511" s="561"/>
      <c r="H511" s="359"/>
    </row>
    <row r="512" spans="4:8" x14ac:dyDescent="0.2">
      <c r="D512" s="359"/>
      <c r="E512" s="359"/>
      <c r="G512" s="561"/>
      <c r="H512" s="359"/>
    </row>
    <row r="513" spans="4:8" x14ac:dyDescent="0.2">
      <c r="D513" s="359"/>
      <c r="E513" s="359"/>
      <c r="G513" s="561"/>
      <c r="H513" s="359"/>
    </row>
    <row r="514" spans="4:8" x14ac:dyDescent="0.2">
      <c r="D514" s="359"/>
      <c r="E514" s="359"/>
      <c r="G514" s="561"/>
      <c r="H514" s="359"/>
    </row>
    <row r="515" spans="4:8" x14ac:dyDescent="0.2">
      <c r="D515" s="359"/>
      <c r="E515" s="359"/>
      <c r="G515" s="561"/>
      <c r="H515" s="359"/>
    </row>
    <row r="516" spans="4:8" x14ac:dyDescent="0.2">
      <c r="D516" s="359"/>
      <c r="E516" s="359"/>
      <c r="G516" s="561"/>
      <c r="H516" s="359"/>
    </row>
    <row r="517" spans="4:8" x14ac:dyDescent="0.2">
      <c r="D517" s="359"/>
      <c r="E517" s="359"/>
      <c r="G517" s="561"/>
      <c r="H517" s="359"/>
    </row>
    <row r="518" spans="4:8" x14ac:dyDescent="0.2">
      <c r="D518" s="359"/>
      <c r="E518" s="359"/>
      <c r="G518" s="561"/>
      <c r="H518" s="359"/>
    </row>
    <row r="519" spans="4:8" x14ac:dyDescent="0.2">
      <c r="D519" s="359"/>
      <c r="E519" s="359"/>
      <c r="G519" s="561"/>
      <c r="H519" s="359"/>
    </row>
    <row r="520" spans="4:8" x14ac:dyDescent="0.2">
      <c r="D520" s="359"/>
      <c r="E520" s="359"/>
      <c r="G520" s="561"/>
      <c r="H520" s="359"/>
    </row>
    <row r="521" spans="4:8" x14ac:dyDescent="0.2">
      <c r="D521" s="359"/>
      <c r="E521" s="359"/>
      <c r="G521" s="561"/>
      <c r="H521" s="359"/>
    </row>
    <row r="522" spans="4:8" x14ac:dyDescent="0.2">
      <c r="D522" s="359"/>
      <c r="E522" s="359"/>
      <c r="G522" s="561"/>
      <c r="H522" s="359"/>
    </row>
    <row r="523" spans="4:8" x14ac:dyDescent="0.2">
      <c r="D523" s="359"/>
      <c r="E523" s="359"/>
      <c r="G523" s="561"/>
      <c r="H523" s="359"/>
    </row>
    <row r="524" spans="4:8" x14ac:dyDescent="0.2">
      <c r="D524" s="359"/>
      <c r="E524" s="359"/>
      <c r="G524" s="561"/>
      <c r="H524" s="359"/>
    </row>
    <row r="525" spans="4:8" x14ac:dyDescent="0.2">
      <c r="D525" s="359"/>
      <c r="E525" s="359"/>
      <c r="G525" s="561"/>
      <c r="H525" s="359"/>
    </row>
    <row r="526" spans="4:8" x14ac:dyDescent="0.2">
      <c r="D526" s="359"/>
      <c r="E526" s="359"/>
      <c r="G526" s="561"/>
      <c r="H526" s="359"/>
    </row>
    <row r="527" spans="4:8" x14ac:dyDescent="0.2">
      <c r="D527" s="359"/>
      <c r="E527" s="359"/>
      <c r="G527" s="561"/>
      <c r="H527" s="359"/>
    </row>
    <row r="528" spans="4:8" x14ac:dyDescent="0.2">
      <c r="D528" s="359"/>
      <c r="E528" s="359"/>
      <c r="G528" s="561"/>
      <c r="H528" s="359"/>
    </row>
    <row r="529" spans="4:8" x14ac:dyDescent="0.2">
      <c r="D529" s="359"/>
      <c r="E529" s="359"/>
      <c r="G529" s="561"/>
      <c r="H529" s="359"/>
    </row>
    <row r="530" spans="4:8" x14ac:dyDescent="0.2">
      <c r="D530" s="359"/>
      <c r="E530" s="359"/>
      <c r="G530" s="561"/>
      <c r="H530" s="359"/>
    </row>
    <row r="531" spans="4:8" x14ac:dyDescent="0.2">
      <c r="D531" s="359"/>
      <c r="E531" s="359"/>
      <c r="G531" s="561"/>
      <c r="H531" s="359"/>
    </row>
    <row r="532" spans="4:8" x14ac:dyDescent="0.2">
      <c r="D532" s="359"/>
      <c r="E532" s="359"/>
      <c r="G532" s="561"/>
      <c r="H532" s="359"/>
    </row>
    <row r="533" spans="4:8" x14ac:dyDescent="0.2">
      <c r="D533" s="359"/>
      <c r="E533" s="359"/>
      <c r="G533" s="561"/>
      <c r="H533" s="359"/>
    </row>
    <row r="534" spans="4:8" x14ac:dyDescent="0.2">
      <c r="D534" s="359"/>
      <c r="E534" s="359"/>
      <c r="G534" s="561"/>
      <c r="H534" s="359"/>
    </row>
    <row r="535" spans="4:8" x14ac:dyDescent="0.2">
      <c r="D535" s="359"/>
      <c r="E535" s="359"/>
      <c r="G535" s="561"/>
      <c r="H535" s="359"/>
    </row>
    <row r="536" spans="4:8" x14ac:dyDescent="0.2">
      <c r="D536" s="359"/>
      <c r="E536" s="359"/>
      <c r="G536" s="561"/>
      <c r="H536" s="359"/>
    </row>
    <row r="537" spans="4:8" x14ac:dyDescent="0.2">
      <c r="D537" s="359"/>
      <c r="E537" s="359"/>
      <c r="G537" s="561"/>
      <c r="H537" s="359"/>
    </row>
    <row r="538" spans="4:8" x14ac:dyDescent="0.2">
      <c r="D538" s="359"/>
      <c r="E538" s="359"/>
      <c r="G538" s="561"/>
      <c r="H538" s="359"/>
    </row>
    <row r="539" spans="4:8" x14ac:dyDescent="0.2">
      <c r="D539" s="359"/>
      <c r="E539" s="359"/>
      <c r="G539" s="561"/>
      <c r="H539" s="359"/>
    </row>
    <row r="540" spans="4:8" x14ac:dyDescent="0.2">
      <c r="D540" s="359"/>
      <c r="E540" s="359"/>
      <c r="G540" s="561"/>
      <c r="H540" s="359"/>
    </row>
    <row r="541" spans="4:8" x14ac:dyDescent="0.2">
      <c r="D541" s="359"/>
      <c r="E541" s="359"/>
      <c r="G541" s="561"/>
      <c r="H541" s="359"/>
    </row>
    <row r="542" spans="4:8" x14ac:dyDescent="0.2">
      <c r="D542" s="359"/>
      <c r="E542" s="359"/>
      <c r="G542" s="561"/>
      <c r="H542" s="359"/>
    </row>
    <row r="543" spans="4:8" x14ac:dyDescent="0.2">
      <c r="D543" s="359"/>
      <c r="E543" s="359"/>
      <c r="G543" s="561"/>
      <c r="H543" s="359"/>
    </row>
    <row r="544" spans="4:8" x14ac:dyDescent="0.2">
      <c r="D544" s="359"/>
      <c r="E544" s="359"/>
      <c r="G544" s="561"/>
      <c r="H544" s="359"/>
    </row>
    <row r="545" spans="4:8" x14ac:dyDescent="0.2">
      <c r="D545" s="359"/>
      <c r="E545" s="359"/>
      <c r="G545" s="561"/>
      <c r="H545" s="359"/>
    </row>
    <row r="546" spans="4:8" x14ac:dyDescent="0.2">
      <c r="D546" s="359"/>
      <c r="E546" s="359"/>
      <c r="G546" s="561"/>
      <c r="H546" s="359"/>
    </row>
    <row r="547" spans="4:8" x14ac:dyDescent="0.2">
      <c r="D547" s="359"/>
      <c r="E547" s="359"/>
      <c r="G547" s="561"/>
      <c r="H547" s="359"/>
    </row>
    <row r="548" spans="4:8" x14ac:dyDescent="0.2">
      <c r="D548" s="359"/>
      <c r="E548" s="359"/>
      <c r="G548" s="561"/>
      <c r="H548" s="359"/>
    </row>
    <row r="549" spans="4:8" x14ac:dyDescent="0.2">
      <c r="D549" s="359"/>
      <c r="E549" s="359"/>
      <c r="G549" s="561"/>
      <c r="H549" s="359"/>
    </row>
    <row r="550" spans="4:8" x14ac:dyDescent="0.2">
      <c r="D550" s="359"/>
      <c r="E550" s="359"/>
      <c r="G550" s="561"/>
      <c r="H550" s="359"/>
    </row>
    <row r="551" spans="4:8" x14ac:dyDescent="0.2">
      <c r="D551" s="359"/>
      <c r="E551" s="359"/>
      <c r="G551" s="561"/>
      <c r="H551" s="359"/>
    </row>
    <row r="552" spans="4:8" x14ac:dyDescent="0.2">
      <c r="D552" s="359"/>
      <c r="E552" s="359"/>
      <c r="G552" s="561"/>
      <c r="H552" s="359"/>
    </row>
    <row r="553" spans="4:8" x14ac:dyDescent="0.2">
      <c r="D553" s="359"/>
      <c r="E553" s="359"/>
      <c r="G553" s="561"/>
      <c r="H553" s="359"/>
    </row>
    <row r="554" spans="4:8" x14ac:dyDescent="0.2">
      <c r="D554" s="359"/>
      <c r="E554" s="359"/>
      <c r="G554" s="561"/>
      <c r="H554" s="359"/>
    </row>
    <row r="555" spans="4:8" x14ac:dyDescent="0.2">
      <c r="D555" s="359"/>
      <c r="E555" s="359"/>
      <c r="G555" s="561"/>
      <c r="H555" s="359"/>
    </row>
    <row r="556" spans="4:8" x14ac:dyDescent="0.2">
      <c r="D556" s="359"/>
      <c r="E556" s="359"/>
      <c r="G556" s="561"/>
      <c r="H556" s="359"/>
    </row>
    <row r="557" spans="4:8" x14ac:dyDescent="0.2">
      <c r="D557" s="359"/>
      <c r="E557" s="359"/>
      <c r="G557" s="561"/>
      <c r="H557" s="359"/>
    </row>
    <row r="558" spans="4:8" x14ac:dyDescent="0.2">
      <c r="D558" s="359"/>
      <c r="E558" s="359"/>
      <c r="G558" s="561"/>
      <c r="H558" s="359"/>
    </row>
    <row r="559" spans="4:8" x14ac:dyDescent="0.2">
      <c r="D559" s="359"/>
      <c r="E559" s="359"/>
      <c r="G559" s="561"/>
      <c r="H559" s="359"/>
    </row>
    <row r="560" spans="4:8" x14ac:dyDescent="0.2">
      <c r="D560" s="359"/>
      <c r="E560" s="359"/>
      <c r="G560" s="561"/>
      <c r="H560" s="359"/>
    </row>
    <row r="561" spans="4:8" x14ac:dyDescent="0.2">
      <c r="D561" s="359"/>
      <c r="E561" s="359"/>
      <c r="G561" s="561"/>
      <c r="H561" s="359"/>
    </row>
    <row r="562" spans="4:8" x14ac:dyDescent="0.2">
      <c r="D562" s="359"/>
      <c r="E562" s="359"/>
      <c r="G562" s="561"/>
      <c r="H562" s="359"/>
    </row>
    <row r="563" spans="4:8" x14ac:dyDescent="0.2">
      <c r="D563" s="359"/>
      <c r="E563" s="359"/>
      <c r="G563" s="561"/>
      <c r="H563" s="359"/>
    </row>
    <row r="564" spans="4:8" x14ac:dyDescent="0.2">
      <c r="D564" s="359"/>
      <c r="E564" s="359"/>
      <c r="G564" s="561"/>
      <c r="H564" s="359"/>
    </row>
    <row r="565" spans="4:8" x14ac:dyDescent="0.2">
      <c r="D565" s="359"/>
      <c r="E565" s="359"/>
      <c r="G565" s="561"/>
      <c r="H565" s="359"/>
    </row>
    <row r="566" spans="4:8" x14ac:dyDescent="0.2">
      <c r="D566" s="359"/>
      <c r="E566" s="359"/>
      <c r="G566" s="561"/>
      <c r="H566" s="359"/>
    </row>
    <row r="567" spans="4:8" x14ac:dyDescent="0.2">
      <c r="D567" s="359"/>
      <c r="E567" s="359"/>
      <c r="G567" s="561"/>
      <c r="H567" s="359"/>
    </row>
    <row r="568" spans="4:8" x14ac:dyDescent="0.2">
      <c r="D568" s="359"/>
      <c r="E568" s="359"/>
      <c r="G568" s="561"/>
      <c r="H568" s="359"/>
    </row>
    <row r="569" spans="4:8" x14ac:dyDescent="0.2">
      <c r="D569" s="359"/>
      <c r="E569" s="359"/>
      <c r="G569" s="561"/>
      <c r="H569" s="359"/>
    </row>
    <row r="570" spans="4:8" x14ac:dyDescent="0.2">
      <c r="D570" s="359"/>
      <c r="E570" s="359"/>
      <c r="G570" s="561"/>
      <c r="H570" s="359"/>
    </row>
    <row r="571" spans="4:8" x14ac:dyDescent="0.2">
      <c r="D571" s="359"/>
      <c r="E571" s="359"/>
      <c r="G571" s="561"/>
      <c r="H571" s="359"/>
    </row>
    <row r="572" spans="4:8" x14ac:dyDescent="0.2">
      <c r="D572" s="359"/>
      <c r="E572" s="359"/>
      <c r="G572" s="561"/>
      <c r="H572" s="359"/>
    </row>
    <row r="573" spans="4:8" x14ac:dyDescent="0.2">
      <c r="D573" s="359"/>
      <c r="E573" s="359"/>
      <c r="G573" s="561"/>
      <c r="H573" s="359"/>
    </row>
    <row r="574" spans="4:8" x14ac:dyDescent="0.2">
      <c r="D574" s="359"/>
      <c r="E574" s="359"/>
      <c r="G574" s="561"/>
      <c r="H574" s="359"/>
    </row>
    <row r="575" spans="4:8" x14ac:dyDescent="0.2">
      <c r="D575" s="359"/>
      <c r="E575" s="359"/>
      <c r="G575" s="561"/>
      <c r="H575" s="359"/>
    </row>
    <row r="576" spans="4:8" x14ac:dyDescent="0.2">
      <c r="D576" s="359"/>
      <c r="E576" s="359"/>
      <c r="G576" s="561"/>
      <c r="H576" s="359"/>
    </row>
    <row r="577" spans="4:8" x14ac:dyDescent="0.2">
      <c r="D577" s="359"/>
      <c r="E577" s="359"/>
      <c r="G577" s="561"/>
      <c r="H577" s="359"/>
    </row>
    <row r="578" spans="4:8" x14ac:dyDescent="0.2">
      <c r="D578" s="359"/>
      <c r="E578" s="359"/>
      <c r="G578" s="561"/>
      <c r="H578" s="359"/>
    </row>
    <row r="579" spans="4:8" x14ac:dyDescent="0.2">
      <c r="D579" s="359"/>
      <c r="E579" s="359"/>
      <c r="G579" s="561"/>
      <c r="H579" s="359"/>
    </row>
    <row r="580" spans="4:8" x14ac:dyDescent="0.2">
      <c r="D580" s="359"/>
      <c r="E580" s="359"/>
      <c r="G580" s="561"/>
      <c r="H580" s="359"/>
    </row>
    <row r="581" spans="4:8" x14ac:dyDescent="0.2">
      <c r="D581" s="359"/>
      <c r="E581" s="359"/>
      <c r="G581" s="561"/>
      <c r="H581" s="359"/>
    </row>
    <row r="582" spans="4:8" x14ac:dyDescent="0.2">
      <c r="D582" s="359"/>
      <c r="E582" s="359"/>
      <c r="G582" s="561"/>
      <c r="H582" s="359"/>
    </row>
    <row r="583" spans="4:8" x14ac:dyDescent="0.2">
      <c r="D583" s="359"/>
      <c r="E583" s="359"/>
      <c r="G583" s="561"/>
      <c r="H583" s="359"/>
    </row>
    <row r="584" spans="4:8" x14ac:dyDescent="0.2">
      <c r="D584" s="359"/>
      <c r="E584" s="359"/>
      <c r="G584" s="561"/>
      <c r="H584" s="359"/>
    </row>
    <row r="585" spans="4:8" x14ac:dyDescent="0.2">
      <c r="D585" s="359"/>
      <c r="E585" s="359"/>
      <c r="G585" s="561"/>
      <c r="H585" s="359"/>
    </row>
    <row r="586" spans="4:8" x14ac:dyDescent="0.2">
      <c r="D586" s="359"/>
      <c r="E586" s="359"/>
      <c r="G586" s="561"/>
      <c r="H586" s="359"/>
    </row>
    <row r="587" spans="4:8" x14ac:dyDescent="0.2">
      <c r="D587" s="359"/>
      <c r="E587" s="359"/>
      <c r="G587" s="561"/>
      <c r="H587" s="359"/>
    </row>
    <row r="588" spans="4:8" x14ac:dyDescent="0.2">
      <c r="D588" s="359"/>
      <c r="E588" s="359"/>
      <c r="G588" s="561"/>
      <c r="H588" s="359"/>
    </row>
    <row r="589" spans="4:8" x14ac:dyDescent="0.2">
      <c r="D589" s="359"/>
      <c r="E589" s="359"/>
      <c r="G589" s="561"/>
      <c r="H589" s="359"/>
    </row>
    <row r="590" spans="4:8" x14ac:dyDescent="0.2">
      <c r="D590" s="359"/>
      <c r="E590" s="359"/>
      <c r="G590" s="561"/>
      <c r="H590" s="359"/>
    </row>
    <row r="591" spans="4:8" x14ac:dyDescent="0.2">
      <c r="D591" s="359"/>
      <c r="E591" s="359"/>
      <c r="G591" s="561"/>
      <c r="H591" s="359"/>
    </row>
    <row r="592" spans="4:8" x14ac:dyDescent="0.2">
      <c r="D592" s="359"/>
      <c r="E592" s="359"/>
      <c r="G592" s="561"/>
      <c r="H592" s="359"/>
    </row>
    <row r="593" spans="4:8" x14ac:dyDescent="0.2">
      <c r="D593" s="359"/>
      <c r="E593" s="359"/>
      <c r="G593" s="561"/>
      <c r="H593" s="359"/>
    </row>
    <row r="594" spans="4:8" x14ac:dyDescent="0.2">
      <c r="D594" s="359"/>
      <c r="E594" s="359"/>
      <c r="G594" s="561"/>
      <c r="H594" s="359"/>
    </row>
    <row r="595" spans="4:8" x14ac:dyDescent="0.2">
      <c r="D595" s="359"/>
      <c r="E595" s="359"/>
      <c r="G595" s="561"/>
      <c r="H595" s="359"/>
    </row>
    <row r="596" spans="4:8" x14ac:dyDescent="0.2">
      <c r="D596" s="359"/>
      <c r="E596" s="359"/>
      <c r="G596" s="561"/>
      <c r="H596" s="359"/>
    </row>
    <row r="597" spans="4:8" x14ac:dyDescent="0.2">
      <c r="D597" s="359"/>
      <c r="E597" s="359"/>
      <c r="G597" s="561"/>
      <c r="H597" s="359"/>
    </row>
    <row r="598" spans="4:8" x14ac:dyDescent="0.2">
      <c r="D598" s="359"/>
      <c r="E598" s="359"/>
      <c r="G598" s="561"/>
      <c r="H598" s="359"/>
    </row>
    <row r="599" spans="4:8" x14ac:dyDescent="0.2">
      <c r="D599" s="359"/>
      <c r="E599" s="359"/>
      <c r="G599" s="561"/>
      <c r="H599" s="359"/>
    </row>
    <row r="600" spans="4:8" x14ac:dyDescent="0.2">
      <c r="D600" s="359"/>
      <c r="E600" s="359"/>
      <c r="G600" s="561"/>
      <c r="H600" s="359"/>
    </row>
    <row r="601" spans="4:8" x14ac:dyDescent="0.2">
      <c r="D601" s="359"/>
      <c r="E601" s="359"/>
      <c r="G601" s="561"/>
      <c r="H601" s="359"/>
    </row>
    <row r="602" spans="4:8" x14ac:dyDescent="0.2">
      <c r="D602" s="359"/>
      <c r="E602" s="359"/>
      <c r="G602" s="561"/>
      <c r="H602" s="359"/>
    </row>
    <row r="603" spans="4:8" x14ac:dyDescent="0.2">
      <c r="D603" s="359"/>
      <c r="E603" s="359"/>
      <c r="G603" s="561"/>
      <c r="H603" s="359"/>
    </row>
    <row r="604" spans="4:8" x14ac:dyDescent="0.2">
      <c r="D604" s="359"/>
      <c r="E604" s="359"/>
      <c r="G604" s="561"/>
      <c r="H604" s="359"/>
    </row>
    <row r="605" spans="4:8" x14ac:dyDescent="0.2">
      <c r="D605" s="359"/>
      <c r="E605" s="359"/>
      <c r="G605" s="561"/>
      <c r="H605" s="359"/>
    </row>
    <row r="606" spans="4:8" x14ac:dyDescent="0.2">
      <c r="D606" s="359"/>
      <c r="E606" s="359"/>
      <c r="G606" s="561"/>
      <c r="H606" s="359"/>
    </row>
    <row r="607" spans="4:8" x14ac:dyDescent="0.2">
      <c r="D607" s="359"/>
      <c r="E607" s="359"/>
      <c r="G607" s="561"/>
      <c r="H607" s="359"/>
    </row>
    <row r="608" spans="4:8" x14ac:dyDescent="0.2">
      <c r="D608" s="359"/>
      <c r="E608" s="359"/>
      <c r="G608" s="561"/>
      <c r="H608" s="359"/>
    </row>
    <row r="609" spans="4:8" x14ac:dyDescent="0.2">
      <c r="D609" s="359"/>
      <c r="E609" s="359"/>
      <c r="G609" s="561"/>
      <c r="H609" s="359"/>
    </row>
    <row r="610" spans="4:8" x14ac:dyDescent="0.2">
      <c r="D610" s="359"/>
      <c r="E610" s="359"/>
      <c r="G610" s="561"/>
      <c r="H610" s="359"/>
    </row>
    <row r="611" spans="4:8" x14ac:dyDescent="0.2">
      <c r="D611" s="359"/>
      <c r="E611" s="359"/>
      <c r="G611" s="561"/>
      <c r="H611" s="359"/>
    </row>
    <row r="612" spans="4:8" x14ac:dyDescent="0.2">
      <c r="D612" s="359"/>
      <c r="E612" s="359"/>
      <c r="G612" s="561"/>
      <c r="H612" s="359"/>
    </row>
    <row r="613" spans="4:8" x14ac:dyDescent="0.2">
      <c r="D613" s="359"/>
      <c r="E613" s="359"/>
      <c r="G613" s="561"/>
      <c r="H613" s="359"/>
    </row>
    <row r="614" spans="4:8" x14ac:dyDescent="0.2">
      <c r="D614" s="359"/>
      <c r="E614" s="359"/>
      <c r="G614" s="561"/>
      <c r="H614" s="359"/>
    </row>
    <row r="615" spans="4:8" x14ac:dyDescent="0.2">
      <c r="D615" s="359"/>
      <c r="E615" s="359"/>
      <c r="G615" s="561"/>
      <c r="H615" s="359"/>
    </row>
    <row r="616" spans="4:8" x14ac:dyDescent="0.2">
      <c r="D616" s="359"/>
      <c r="E616" s="359"/>
      <c r="G616" s="561"/>
      <c r="H616" s="359"/>
    </row>
    <row r="617" spans="4:8" x14ac:dyDescent="0.2">
      <c r="D617" s="359"/>
      <c r="E617" s="359"/>
      <c r="G617" s="561"/>
      <c r="H617" s="359"/>
    </row>
    <row r="618" spans="4:8" x14ac:dyDescent="0.2">
      <c r="D618" s="359"/>
      <c r="E618" s="359"/>
      <c r="G618" s="561"/>
      <c r="H618" s="359"/>
    </row>
    <row r="619" spans="4:8" x14ac:dyDescent="0.2">
      <c r="D619" s="359"/>
      <c r="E619" s="359"/>
      <c r="G619" s="561"/>
      <c r="H619" s="359"/>
    </row>
    <row r="620" spans="4:8" x14ac:dyDescent="0.2">
      <c r="D620" s="359"/>
      <c r="E620" s="359"/>
      <c r="G620" s="561"/>
      <c r="H620" s="359"/>
    </row>
    <row r="621" spans="4:8" x14ac:dyDescent="0.2">
      <c r="D621" s="359"/>
      <c r="E621" s="359"/>
      <c r="G621" s="561"/>
      <c r="H621" s="359"/>
    </row>
    <row r="622" spans="4:8" x14ac:dyDescent="0.2">
      <c r="D622" s="359"/>
      <c r="E622" s="359"/>
      <c r="G622" s="561"/>
      <c r="H622" s="359"/>
    </row>
    <row r="623" spans="4:8" x14ac:dyDescent="0.2">
      <c r="D623" s="359"/>
      <c r="E623" s="359"/>
      <c r="G623" s="561"/>
      <c r="H623" s="359"/>
    </row>
    <row r="624" spans="4:8" x14ac:dyDescent="0.2">
      <c r="D624" s="359"/>
      <c r="E624" s="359"/>
      <c r="G624" s="561"/>
      <c r="H624" s="359"/>
    </row>
    <row r="625" spans="4:8" x14ac:dyDescent="0.2">
      <c r="D625" s="359"/>
      <c r="E625" s="359"/>
      <c r="G625" s="561"/>
      <c r="H625" s="359"/>
    </row>
    <row r="626" spans="4:8" x14ac:dyDescent="0.2">
      <c r="D626" s="359"/>
      <c r="E626" s="359"/>
      <c r="G626" s="561"/>
      <c r="H626" s="359"/>
    </row>
    <row r="627" spans="4:8" x14ac:dyDescent="0.2">
      <c r="D627" s="359"/>
      <c r="E627" s="359"/>
      <c r="G627" s="561"/>
      <c r="H627" s="359"/>
    </row>
    <row r="628" spans="4:8" x14ac:dyDescent="0.2">
      <c r="D628" s="359"/>
      <c r="E628" s="359"/>
      <c r="G628" s="561"/>
      <c r="H628" s="359"/>
    </row>
    <row r="629" spans="4:8" x14ac:dyDescent="0.2">
      <c r="D629" s="359"/>
      <c r="E629" s="359"/>
      <c r="G629" s="561"/>
      <c r="H629" s="359"/>
    </row>
    <row r="630" spans="4:8" x14ac:dyDescent="0.2">
      <c r="D630" s="359"/>
      <c r="E630" s="359"/>
      <c r="G630" s="561"/>
      <c r="H630" s="359"/>
    </row>
    <row r="631" spans="4:8" x14ac:dyDescent="0.2">
      <c r="D631" s="359"/>
      <c r="E631" s="359"/>
      <c r="G631" s="561"/>
      <c r="H631" s="359"/>
    </row>
    <row r="632" spans="4:8" x14ac:dyDescent="0.2">
      <c r="D632" s="359"/>
      <c r="E632" s="359"/>
      <c r="G632" s="561"/>
      <c r="H632" s="359"/>
    </row>
    <row r="633" spans="4:8" x14ac:dyDescent="0.2">
      <c r="D633" s="359"/>
      <c r="E633" s="359"/>
      <c r="G633" s="561"/>
      <c r="H633" s="359"/>
    </row>
    <row r="634" spans="4:8" x14ac:dyDescent="0.2">
      <c r="D634" s="359"/>
      <c r="E634" s="359"/>
      <c r="G634" s="561"/>
      <c r="H634" s="359"/>
    </row>
    <row r="635" spans="4:8" x14ac:dyDescent="0.2">
      <c r="D635" s="359"/>
      <c r="E635" s="359"/>
      <c r="G635" s="561"/>
      <c r="H635" s="359"/>
    </row>
    <row r="636" spans="4:8" x14ac:dyDescent="0.2">
      <c r="D636" s="359"/>
      <c r="E636" s="359"/>
      <c r="G636" s="561"/>
      <c r="H636" s="359"/>
    </row>
    <row r="637" spans="4:8" x14ac:dyDescent="0.2">
      <c r="D637" s="359"/>
      <c r="E637" s="359"/>
      <c r="G637" s="561"/>
      <c r="H637" s="359"/>
    </row>
    <row r="638" spans="4:8" x14ac:dyDescent="0.2">
      <c r="D638" s="359"/>
      <c r="E638" s="359"/>
      <c r="G638" s="561"/>
      <c r="H638" s="359"/>
    </row>
    <row r="639" spans="4:8" x14ac:dyDescent="0.2">
      <c r="D639" s="359"/>
      <c r="E639" s="359"/>
      <c r="G639" s="561"/>
      <c r="H639" s="359"/>
    </row>
    <row r="640" spans="4:8" x14ac:dyDescent="0.2">
      <c r="D640" s="359"/>
      <c r="E640" s="359"/>
      <c r="G640" s="561"/>
      <c r="H640" s="359"/>
    </row>
    <row r="641" spans="4:8" x14ac:dyDescent="0.2">
      <c r="D641" s="359"/>
      <c r="E641" s="359"/>
      <c r="G641" s="561"/>
      <c r="H641" s="359"/>
    </row>
    <row r="642" spans="4:8" x14ac:dyDescent="0.2">
      <c r="D642" s="359"/>
      <c r="E642" s="359"/>
      <c r="G642" s="561"/>
      <c r="H642" s="359"/>
    </row>
    <row r="643" spans="4:8" x14ac:dyDescent="0.2">
      <c r="D643" s="359"/>
      <c r="E643" s="359"/>
      <c r="G643" s="561"/>
      <c r="H643" s="359"/>
    </row>
    <row r="644" spans="4:8" x14ac:dyDescent="0.2">
      <c r="D644" s="359"/>
      <c r="E644" s="359"/>
      <c r="G644" s="561"/>
      <c r="H644" s="359"/>
    </row>
    <row r="645" spans="4:8" x14ac:dyDescent="0.2">
      <c r="D645" s="359"/>
      <c r="E645" s="359"/>
      <c r="G645" s="561"/>
      <c r="H645" s="359"/>
    </row>
    <row r="646" spans="4:8" x14ac:dyDescent="0.2">
      <c r="D646" s="359"/>
      <c r="E646" s="359"/>
      <c r="G646" s="561"/>
      <c r="H646" s="359"/>
    </row>
    <row r="647" spans="4:8" x14ac:dyDescent="0.2">
      <c r="D647" s="359"/>
      <c r="E647" s="359"/>
      <c r="G647" s="561"/>
      <c r="H647" s="359"/>
    </row>
    <row r="648" spans="4:8" x14ac:dyDescent="0.2">
      <c r="D648" s="359"/>
      <c r="E648" s="359"/>
      <c r="G648" s="561"/>
      <c r="H648" s="359"/>
    </row>
    <row r="649" spans="4:8" x14ac:dyDescent="0.2">
      <c r="D649" s="359"/>
      <c r="E649" s="359"/>
      <c r="G649" s="561"/>
      <c r="H649" s="359"/>
    </row>
    <row r="650" spans="4:8" x14ac:dyDescent="0.2">
      <c r="D650" s="359"/>
      <c r="E650" s="359"/>
      <c r="G650" s="561"/>
      <c r="H650" s="359"/>
    </row>
    <row r="651" spans="4:8" x14ac:dyDescent="0.2">
      <c r="D651" s="359"/>
      <c r="E651" s="359"/>
      <c r="G651" s="561"/>
      <c r="H651" s="359"/>
    </row>
    <row r="652" spans="4:8" x14ac:dyDescent="0.2">
      <c r="D652" s="359"/>
      <c r="E652" s="359"/>
      <c r="G652" s="561"/>
      <c r="H652" s="359"/>
    </row>
    <row r="653" spans="4:8" x14ac:dyDescent="0.2">
      <c r="D653" s="359"/>
      <c r="E653" s="359"/>
      <c r="G653" s="561"/>
      <c r="H653" s="359"/>
    </row>
    <row r="654" spans="4:8" x14ac:dyDescent="0.2">
      <c r="D654" s="359"/>
      <c r="E654" s="359"/>
      <c r="G654" s="561"/>
      <c r="H654" s="359"/>
    </row>
    <row r="655" spans="4:8" x14ac:dyDescent="0.2">
      <c r="D655" s="359"/>
      <c r="E655" s="359"/>
      <c r="G655" s="561"/>
      <c r="H655" s="359"/>
    </row>
    <row r="656" spans="4:8" x14ac:dyDescent="0.2">
      <c r="D656" s="359"/>
      <c r="E656" s="359"/>
      <c r="G656" s="561"/>
      <c r="H656" s="359"/>
    </row>
    <row r="657" spans="4:8" x14ac:dyDescent="0.2">
      <c r="D657" s="359"/>
      <c r="E657" s="359"/>
      <c r="G657" s="561"/>
      <c r="H657" s="359"/>
    </row>
    <row r="658" spans="4:8" x14ac:dyDescent="0.2">
      <c r="D658" s="359"/>
      <c r="E658" s="359"/>
      <c r="G658" s="561"/>
      <c r="H658" s="359"/>
    </row>
    <row r="659" spans="4:8" x14ac:dyDescent="0.2">
      <c r="D659" s="359"/>
      <c r="E659" s="359"/>
      <c r="G659" s="561"/>
      <c r="H659" s="359"/>
    </row>
    <row r="660" spans="4:8" x14ac:dyDescent="0.2">
      <c r="D660" s="359"/>
      <c r="E660" s="359"/>
      <c r="G660" s="561"/>
      <c r="H660" s="359"/>
    </row>
    <row r="661" spans="4:8" x14ac:dyDescent="0.2">
      <c r="D661" s="359"/>
      <c r="E661" s="359"/>
      <c r="G661" s="561"/>
      <c r="H661" s="359"/>
    </row>
    <row r="662" spans="4:8" x14ac:dyDescent="0.2">
      <c r="D662" s="359"/>
      <c r="E662" s="359"/>
      <c r="G662" s="561"/>
      <c r="H662" s="359"/>
    </row>
    <row r="663" spans="4:8" x14ac:dyDescent="0.2">
      <c r="D663" s="359"/>
      <c r="E663" s="359"/>
      <c r="G663" s="561"/>
      <c r="H663" s="359"/>
    </row>
    <row r="664" spans="4:8" x14ac:dyDescent="0.2">
      <c r="D664" s="359"/>
      <c r="E664" s="359"/>
      <c r="G664" s="561"/>
      <c r="H664" s="359"/>
    </row>
    <row r="665" spans="4:8" x14ac:dyDescent="0.2">
      <c r="D665" s="359"/>
      <c r="E665" s="359"/>
      <c r="G665" s="561"/>
      <c r="H665" s="359"/>
    </row>
    <row r="666" spans="4:8" x14ac:dyDescent="0.2">
      <c r="D666" s="359"/>
      <c r="E666" s="359"/>
      <c r="G666" s="561"/>
      <c r="H666" s="359"/>
    </row>
    <row r="667" spans="4:8" x14ac:dyDescent="0.2">
      <c r="D667" s="359"/>
      <c r="E667" s="359"/>
      <c r="G667" s="561"/>
      <c r="H667" s="359"/>
    </row>
    <row r="668" spans="4:8" x14ac:dyDescent="0.2">
      <c r="D668" s="359"/>
      <c r="E668" s="359"/>
      <c r="G668" s="561"/>
      <c r="H668" s="359"/>
    </row>
    <row r="669" spans="4:8" x14ac:dyDescent="0.2">
      <c r="D669" s="359"/>
      <c r="E669" s="359"/>
      <c r="G669" s="561"/>
      <c r="H669" s="359"/>
    </row>
    <row r="670" spans="4:8" x14ac:dyDescent="0.2">
      <c r="D670" s="359"/>
      <c r="E670" s="359"/>
      <c r="G670" s="561"/>
      <c r="H670" s="359"/>
    </row>
    <row r="671" spans="4:8" x14ac:dyDescent="0.2">
      <c r="D671" s="359"/>
      <c r="E671" s="359"/>
      <c r="G671" s="561"/>
      <c r="H671" s="359"/>
    </row>
    <row r="672" spans="4:8" x14ac:dyDescent="0.2">
      <c r="D672" s="359"/>
      <c r="E672" s="359"/>
      <c r="G672" s="561"/>
      <c r="H672" s="359"/>
    </row>
    <row r="673" spans="4:8" x14ac:dyDescent="0.2">
      <c r="D673" s="359"/>
      <c r="E673" s="359"/>
      <c r="G673" s="561"/>
      <c r="H673" s="359"/>
    </row>
    <row r="674" spans="4:8" x14ac:dyDescent="0.2">
      <c r="D674" s="359"/>
      <c r="E674" s="359"/>
      <c r="G674" s="561"/>
      <c r="H674" s="359"/>
    </row>
    <row r="675" spans="4:8" x14ac:dyDescent="0.2">
      <c r="D675" s="359"/>
      <c r="E675" s="359"/>
      <c r="G675" s="561"/>
      <c r="H675" s="359"/>
    </row>
    <row r="676" spans="4:8" x14ac:dyDescent="0.2">
      <c r="D676" s="359"/>
      <c r="E676" s="359"/>
      <c r="G676" s="561"/>
      <c r="H676" s="359"/>
    </row>
    <row r="677" spans="4:8" x14ac:dyDescent="0.2">
      <c r="D677" s="359"/>
      <c r="E677" s="359"/>
      <c r="G677" s="561"/>
      <c r="H677" s="359"/>
    </row>
    <row r="678" spans="4:8" x14ac:dyDescent="0.2">
      <c r="D678" s="359"/>
      <c r="E678" s="359"/>
      <c r="G678" s="561"/>
      <c r="H678" s="359"/>
    </row>
    <row r="679" spans="4:8" x14ac:dyDescent="0.2">
      <c r="D679" s="359"/>
      <c r="E679" s="359"/>
      <c r="G679" s="561"/>
      <c r="H679" s="359"/>
    </row>
    <row r="680" spans="4:8" x14ac:dyDescent="0.2">
      <c r="D680" s="359"/>
      <c r="E680" s="359"/>
      <c r="G680" s="561"/>
      <c r="H680" s="359"/>
    </row>
    <row r="681" spans="4:8" x14ac:dyDescent="0.2">
      <c r="D681" s="359"/>
      <c r="E681" s="359"/>
      <c r="G681" s="561"/>
      <c r="H681" s="359"/>
    </row>
    <row r="682" spans="4:8" x14ac:dyDescent="0.2">
      <c r="D682" s="359"/>
      <c r="E682" s="359"/>
      <c r="G682" s="561"/>
      <c r="H682" s="359"/>
    </row>
    <row r="683" spans="4:8" x14ac:dyDescent="0.2">
      <c r="D683" s="359"/>
      <c r="E683" s="359"/>
      <c r="G683" s="561"/>
      <c r="H683" s="359"/>
    </row>
    <row r="684" spans="4:8" x14ac:dyDescent="0.2">
      <c r="D684" s="359"/>
      <c r="E684" s="359"/>
      <c r="G684" s="561"/>
      <c r="H684" s="359"/>
    </row>
    <row r="685" spans="4:8" x14ac:dyDescent="0.2">
      <c r="D685" s="359"/>
      <c r="E685" s="359"/>
      <c r="G685" s="561"/>
      <c r="H685" s="359"/>
    </row>
    <row r="686" spans="4:8" x14ac:dyDescent="0.2">
      <c r="D686" s="359"/>
      <c r="E686" s="359"/>
      <c r="G686" s="561"/>
      <c r="H686" s="359"/>
    </row>
    <row r="687" spans="4:8" x14ac:dyDescent="0.2">
      <c r="D687" s="359"/>
      <c r="E687" s="359"/>
      <c r="G687" s="561"/>
      <c r="H687" s="359"/>
    </row>
    <row r="688" spans="4:8" x14ac:dyDescent="0.2">
      <c r="D688" s="359"/>
      <c r="E688" s="359"/>
      <c r="G688" s="561"/>
      <c r="H688" s="359"/>
    </row>
    <row r="689" spans="4:8" x14ac:dyDescent="0.2">
      <c r="D689" s="359"/>
      <c r="E689" s="359"/>
      <c r="G689" s="561"/>
      <c r="H689" s="359"/>
    </row>
    <row r="690" spans="4:8" x14ac:dyDescent="0.2">
      <c r="D690" s="359"/>
      <c r="E690" s="359"/>
      <c r="G690" s="561"/>
      <c r="H690" s="359"/>
    </row>
    <row r="691" spans="4:8" x14ac:dyDescent="0.2">
      <c r="D691" s="359"/>
      <c r="E691" s="359"/>
      <c r="G691" s="561"/>
      <c r="H691" s="359"/>
    </row>
    <row r="692" spans="4:8" x14ac:dyDescent="0.2">
      <c r="D692" s="359"/>
      <c r="E692" s="359"/>
      <c r="G692" s="561"/>
      <c r="H692" s="359"/>
    </row>
    <row r="693" spans="4:8" x14ac:dyDescent="0.2">
      <c r="D693" s="359"/>
      <c r="E693" s="359"/>
      <c r="G693" s="561"/>
      <c r="H693" s="359"/>
    </row>
    <row r="694" spans="4:8" x14ac:dyDescent="0.2">
      <c r="D694" s="359"/>
      <c r="E694" s="359"/>
      <c r="G694" s="561"/>
      <c r="H694" s="359"/>
    </row>
    <row r="695" spans="4:8" x14ac:dyDescent="0.2">
      <c r="D695" s="359"/>
      <c r="E695" s="359"/>
      <c r="G695" s="561"/>
      <c r="H695" s="359"/>
    </row>
    <row r="696" spans="4:8" x14ac:dyDescent="0.2">
      <c r="D696" s="359"/>
      <c r="E696" s="359"/>
      <c r="G696" s="561"/>
      <c r="H696" s="359"/>
    </row>
    <row r="697" spans="4:8" x14ac:dyDescent="0.2">
      <c r="D697" s="359"/>
      <c r="E697" s="359"/>
      <c r="G697" s="561"/>
      <c r="H697" s="359"/>
    </row>
    <row r="698" spans="4:8" x14ac:dyDescent="0.2">
      <c r="D698" s="359"/>
      <c r="E698" s="359"/>
      <c r="G698" s="561"/>
      <c r="H698" s="359"/>
    </row>
    <row r="699" spans="4:8" x14ac:dyDescent="0.2">
      <c r="D699" s="359"/>
      <c r="E699" s="359"/>
      <c r="G699" s="561"/>
      <c r="H699" s="359"/>
    </row>
    <row r="700" spans="4:8" x14ac:dyDescent="0.2">
      <c r="D700" s="359"/>
      <c r="E700" s="359"/>
      <c r="G700" s="561"/>
      <c r="H700" s="359"/>
    </row>
    <row r="701" spans="4:8" x14ac:dyDescent="0.2">
      <c r="D701" s="359"/>
      <c r="E701" s="359"/>
      <c r="G701" s="561"/>
      <c r="H701" s="359"/>
    </row>
    <row r="702" spans="4:8" x14ac:dyDescent="0.2">
      <c r="D702" s="359"/>
      <c r="E702" s="359"/>
      <c r="G702" s="561"/>
      <c r="H702" s="359"/>
    </row>
    <row r="703" spans="4:8" x14ac:dyDescent="0.2">
      <c r="D703" s="359"/>
      <c r="E703" s="359"/>
      <c r="G703" s="561"/>
      <c r="H703" s="359"/>
    </row>
    <row r="704" spans="4:8" x14ac:dyDescent="0.2">
      <c r="D704" s="359"/>
      <c r="E704" s="359"/>
      <c r="G704" s="561"/>
      <c r="H704" s="359"/>
    </row>
    <row r="705" spans="4:8" x14ac:dyDescent="0.2">
      <c r="D705" s="359"/>
      <c r="E705" s="359"/>
      <c r="G705" s="561"/>
      <c r="H705" s="359"/>
    </row>
    <row r="706" spans="4:8" x14ac:dyDescent="0.2">
      <c r="D706" s="359"/>
      <c r="E706" s="359"/>
      <c r="G706" s="561"/>
      <c r="H706" s="359"/>
    </row>
    <row r="707" spans="4:8" x14ac:dyDescent="0.2">
      <c r="D707" s="359"/>
      <c r="E707" s="359"/>
      <c r="G707" s="561"/>
      <c r="H707" s="359"/>
    </row>
    <row r="708" spans="4:8" x14ac:dyDescent="0.2">
      <c r="D708" s="359"/>
      <c r="E708" s="359"/>
      <c r="G708" s="561"/>
      <c r="H708" s="359"/>
    </row>
    <row r="709" spans="4:8" x14ac:dyDescent="0.2">
      <c r="D709" s="359"/>
      <c r="E709" s="359"/>
      <c r="G709" s="561"/>
      <c r="H709" s="359"/>
    </row>
    <row r="710" spans="4:8" x14ac:dyDescent="0.2">
      <c r="D710" s="359"/>
      <c r="E710" s="359"/>
      <c r="G710" s="561"/>
      <c r="H710" s="359"/>
    </row>
    <row r="711" spans="4:8" x14ac:dyDescent="0.2">
      <c r="D711" s="359"/>
      <c r="E711" s="359"/>
      <c r="G711" s="561"/>
      <c r="H711" s="359"/>
    </row>
    <row r="712" spans="4:8" x14ac:dyDescent="0.2">
      <c r="D712" s="359"/>
      <c r="E712" s="359"/>
      <c r="G712" s="561"/>
      <c r="H712" s="359"/>
    </row>
    <row r="713" spans="4:8" x14ac:dyDescent="0.2">
      <c r="D713" s="359"/>
      <c r="E713" s="359"/>
      <c r="G713" s="561"/>
      <c r="H713" s="359"/>
    </row>
    <row r="714" spans="4:8" x14ac:dyDescent="0.2">
      <c r="D714" s="359"/>
      <c r="E714" s="359"/>
      <c r="G714" s="561"/>
      <c r="H714" s="359"/>
    </row>
    <row r="715" spans="4:8" x14ac:dyDescent="0.2">
      <c r="D715" s="359"/>
      <c r="E715" s="359"/>
      <c r="G715" s="561"/>
      <c r="H715" s="359"/>
    </row>
    <row r="716" spans="4:8" x14ac:dyDescent="0.2">
      <c r="D716" s="359"/>
      <c r="E716" s="359"/>
      <c r="G716" s="561"/>
      <c r="H716" s="359"/>
    </row>
    <row r="717" spans="4:8" x14ac:dyDescent="0.2">
      <c r="D717" s="359"/>
      <c r="E717" s="359"/>
      <c r="G717" s="561"/>
      <c r="H717" s="359"/>
    </row>
    <row r="718" spans="4:8" x14ac:dyDescent="0.2">
      <c r="D718" s="359"/>
      <c r="E718" s="359"/>
      <c r="G718" s="561"/>
      <c r="H718" s="359"/>
    </row>
    <row r="719" spans="4:8" x14ac:dyDescent="0.2">
      <c r="D719" s="359"/>
      <c r="E719" s="359"/>
      <c r="G719" s="561"/>
      <c r="H719" s="359"/>
    </row>
    <row r="720" spans="4:8" x14ac:dyDescent="0.2">
      <c r="D720" s="359"/>
      <c r="E720" s="359"/>
      <c r="G720" s="561"/>
      <c r="H720" s="359"/>
    </row>
    <row r="721" spans="4:8" x14ac:dyDescent="0.2">
      <c r="D721" s="359"/>
      <c r="E721" s="359"/>
      <c r="G721" s="561"/>
      <c r="H721" s="359"/>
    </row>
    <row r="722" spans="4:8" x14ac:dyDescent="0.2">
      <c r="D722" s="359"/>
      <c r="E722" s="359"/>
      <c r="G722" s="561"/>
      <c r="H722" s="359"/>
    </row>
    <row r="723" spans="4:8" x14ac:dyDescent="0.2">
      <c r="D723" s="359"/>
      <c r="E723" s="359"/>
      <c r="G723" s="561"/>
      <c r="H723" s="359"/>
    </row>
    <row r="724" spans="4:8" x14ac:dyDescent="0.2">
      <c r="D724" s="359"/>
      <c r="E724" s="359"/>
      <c r="G724" s="561"/>
      <c r="H724" s="359"/>
    </row>
    <row r="725" spans="4:8" x14ac:dyDescent="0.2">
      <c r="D725" s="359"/>
      <c r="E725" s="359"/>
      <c r="G725" s="561"/>
      <c r="H725" s="359"/>
    </row>
    <row r="726" spans="4:8" x14ac:dyDescent="0.2">
      <c r="D726" s="359"/>
      <c r="E726" s="359"/>
      <c r="G726" s="561"/>
      <c r="H726" s="359"/>
    </row>
    <row r="727" spans="4:8" x14ac:dyDescent="0.2">
      <c r="D727" s="359"/>
      <c r="E727" s="359"/>
      <c r="G727" s="561"/>
      <c r="H727" s="359"/>
    </row>
    <row r="728" spans="4:8" x14ac:dyDescent="0.2">
      <c r="D728" s="359"/>
      <c r="E728" s="359"/>
      <c r="G728" s="561"/>
      <c r="H728" s="359"/>
    </row>
    <row r="729" spans="4:8" x14ac:dyDescent="0.2">
      <c r="D729" s="359"/>
      <c r="E729" s="359"/>
      <c r="G729" s="561"/>
      <c r="H729" s="359"/>
    </row>
    <row r="730" spans="4:8" x14ac:dyDescent="0.2">
      <c r="D730" s="359"/>
      <c r="E730" s="359"/>
      <c r="G730" s="561"/>
      <c r="H730" s="359"/>
    </row>
    <row r="731" spans="4:8" x14ac:dyDescent="0.2">
      <c r="D731" s="359"/>
      <c r="E731" s="359"/>
      <c r="G731" s="561"/>
      <c r="H731" s="359"/>
    </row>
    <row r="732" spans="4:8" x14ac:dyDescent="0.2">
      <c r="D732" s="359"/>
      <c r="E732" s="359"/>
      <c r="G732" s="561"/>
      <c r="H732" s="359"/>
    </row>
    <row r="733" spans="4:8" x14ac:dyDescent="0.2">
      <c r="D733" s="359"/>
      <c r="E733" s="359"/>
      <c r="G733" s="561"/>
      <c r="H733" s="359"/>
    </row>
    <row r="734" spans="4:8" x14ac:dyDescent="0.2">
      <c r="D734" s="359"/>
      <c r="E734" s="359"/>
      <c r="G734" s="561"/>
      <c r="H734" s="359"/>
    </row>
    <row r="735" spans="4:8" x14ac:dyDescent="0.2">
      <c r="D735" s="359"/>
      <c r="E735" s="359"/>
      <c r="G735" s="561"/>
      <c r="H735" s="359"/>
    </row>
    <row r="736" spans="4:8" x14ac:dyDescent="0.2">
      <c r="D736" s="359"/>
      <c r="E736" s="359"/>
      <c r="G736" s="561"/>
      <c r="H736" s="359"/>
    </row>
    <row r="737" spans="4:8" x14ac:dyDescent="0.2">
      <c r="D737" s="359"/>
      <c r="E737" s="359"/>
      <c r="G737" s="561"/>
      <c r="H737" s="359"/>
    </row>
    <row r="738" spans="4:8" x14ac:dyDescent="0.2">
      <c r="D738" s="359"/>
      <c r="E738" s="359"/>
      <c r="G738" s="561"/>
      <c r="H738" s="359"/>
    </row>
    <row r="739" spans="4:8" x14ac:dyDescent="0.2">
      <c r="D739" s="359"/>
      <c r="E739" s="359"/>
      <c r="G739" s="561"/>
      <c r="H739" s="359"/>
    </row>
    <row r="740" spans="4:8" x14ac:dyDescent="0.2">
      <c r="D740" s="359"/>
      <c r="E740" s="359"/>
      <c r="G740" s="561"/>
      <c r="H740" s="359"/>
    </row>
    <row r="741" spans="4:8" x14ac:dyDescent="0.2">
      <c r="D741" s="359"/>
      <c r="E741" s="359"/>
      <c r="G741" s="561"/>
      <c r="H741" s="359"/>
    </row>
    <row r="742" spans="4:8" x14ac:dyDescent="0.2">
      <c r="D742" s="359"/>
      <c r="E742" s="359"/>
      <c r="G742" s="561"/>
      <c r="H742" s="359"/>
    </row>
    <row r="743" spans="4:8" x14ac:dyDescent="0.2">
      <c r="D743" s="359"/>
      <c r="E743" s="359"/>
      <c r="G743" s="561"/>
      <c r="H743" s="359"/>
    </row>
    <row r="744" spans="4:8" x14ac:dyDescent="0.2">
      <c r="D744" s="359"/>
      <c r="E744" s="359"/>
      <c r="G744" s="561"/>
      <c r="H744" s="359"/>
    </row>
    <row r="745" spans="4:8" x14ac:dyDescent="0.2">
      <c r="D745" s="359"/>
      <c r="E745" s="359"/>
      <c r="G745" s="561"/>
      <c r="H745" s="359"/>
    </row>
    <row r="746" spans="4:8" x14ac:dyDescent="0.2">
      <c r="D746" s="359"/>
      <c r="E746" s="359"/>
      <c r="G746" s="561"/>
      <c r="H746" s="359"/>
    </row>
    <row r="747" spans="4:8" x14ac:dyDescent="0.2">
      <c r="D747" s="359"/>
      <c r="E747" s="359"/>
      <c r="G747" s="561"/>
      <c r="H747" s="359"/>
    </row>
    <row r="748" spans="4:8" x14ac:dyDescent="0.2">
      <c r="D748" s="359"/>
      <c r="E748" s="359"/>
      <c r="G748" s="561"/>
      <c r="H748" s="359"/>
    </row>
    <row r="749" spans="4:8" x14ac:dyDescent="0.2">
      <c r="D749" s="359"/>
      <c r="E749" s="359"/>
      <c r="G749" s="561"/>
      <c r="H749" s="359"/>
    </row>
    <row r="750" spans="4:8" x14ac:dyDescent="0.2">
      <c r="D750" s="359"/>
      <c r="E750" s="359"/>
      <c r="G750" s="561"/>
      <c r="H750" s="359"/>
    </row>
    <row r="751" spans="4:8" x14ac:dyDescent="0.2">
      <c r="D751" s="359"/>
      <c r="E751" s="359"/>
      <c r="G751" s="561"/>
      <c r="H751" s="359"/>
    </row>
    <row r="752" spans="4:8" x14ac:dyDescent="0.2">
      <c r="D752" s="359"/>
      <c r="E752" s="359"/>
      <c r="G752" s="561"/>
      <c r="H752" s="359"/>
    </row>
    <row r="753" spans="4:8" x14ac:dyDescent="0.2">
      <c r="D753" s="359"/>
      <c r="E753" s="359"/>
      <c r="G753" s="561"/>
      <c r="H753" s="359"/>
    </row>
    <row r="754" spans="4:8" x14ac:dyDescent="0.2">
      <c r="D754" s="359"/>
      <c r="E754" s="359"/>
      <c r="G754" s="561"/>
      <c r="H754" s="359"/>
    </row>
    <row r="755" spans="4:8" x14ac:dyDescent="0.2">
      <c r="D755" s="359"/>
      <c r="E755" s="359"/>
      <c r="G755" s="561"/>
      <c r="H755" s="359"/>
    </row>
    <row r="756" spans="4:8" x14ac:dyDescent="0.2">
      <c r="D756" s="359"/>
      <c r="E756" s="359"/>
      <c r="G756" s="561"/>
      <c r="H756" s="359"/>
    </row>
    <row r="757" spans="4:8" x14ac:dyDescent="0.2">
      <c r="D757" s="359"/>
      <c r="E757" s="359"/>
      <c r="G757" s="561"/>
      <c r="H757" s="359"/>
    </row>
    <row r="758" spans="4:8" x14ac:dyDescent="0.2">
      <c r="D758" s="359"/>
      <c r="E758" s="359"/>
      <c r="G758" s="561"/>
      <c r="H758" s="359"/>
    </row>
    <row r="759" spans="4:8" x14ac:dyDescent="0.2">
      <c r="D759" s="359"/>
      <c r="E759" s="359"/>
      <c r="G759" s="561"/>
      <c r="H759" s="359"/>
    </row>
    <row r="760" spans="4:8" x14ac:dyDescent="0.2">
      <c r="D760" s="359"/>
      <c r="E760" s="359"/>
      <c r="G760" s="561"/>
      <c r="H760" s="359"/>
    </row>
    <row r="761" spans="4:8" x14ac:dyDescent="0.2">
      <c r="D761" s="359"/>
      <c r="E761" s="359"/>
      <c r="G761" s="561"/>
      <c r="H761" s="359"/>
    </row>
    <row r="762" spans="4:8" x14ac:dyDescent="0.2">
      <c r="D762" s="359"/>
      <c r="E762" s="359"/>
      <c r="G762" s="561"/>
      <c r="H762" s="359"/>
    </row>
    <row r="763" spans="4:8" x14ac:dyDescent="0.2">
      <c r="D763" s="359"/>
      <c r="E763" s="359"/>
      <c r="G763" s="561"/>
      <c r="H763" s="359"/>
    </row>
    <row r="764" spans="4:8" x14ac:dyDescent="0.2">
      <c r="D764" s="359"/>
      <c r="E764" s="359"/>
      <c r="G764" s="561"/>
      <c r="H764" s="359"/>
    </row>
    <row r="765" spans="4:8" x14ac:dyDescent="0.2">
      <c r="D765" s="359"/>
      <c r="E765" s="359"/>
      <c r="G765" s="561"/>
      <c r="H765" s="359"/>
    </row>
    <row r="766" spans="4:8" x14ac:dyDescent="0.2">
      <c r="D766" s="359"/>
      <c r="E766" s="359"/>
      <c r="G766" s="561"/>
      <c r="H766" s="359"/>
    </row>
    <row r="767" spans="4:8" x14ac:dyDescent="0.2">
      <c r="D767" s="359"/>
      <c r="E767" s="359"/>
      <c r="G767" s="561"/>
      <c r="H767" s="359"/>
    </row>
    <row r="768" spans="4:8" x14ac:dyDescent="0.2">
      <c r="D768" s="359"/>
      <c r="E768" s="359"/>
      <c r="G768" s="561"/>
      <c r="H768" s="359"/>
    </row>
    <row r="769" spans="4:8" x14ac:dyDescent="0.2">
      <c r="D769" s="359"/>
      <c r="E769" s="359"/>
      <c r="G769" s="561"/>
      <c r="H769" s="359"/>
    </row>
    <row r="770" spans="4:8" x14ac:dyDescent="0.2">
      <c r="D770" s="359"/>
      <c r="E770" s="359"/>
      <c r="G770" s="561"/>
      <c r="H770" s="359"/>
    </row>
    <row r="771" spans="4:8" x14ac:dyDescent="0.2">
      <c r="D771" s="359"/>
      <c r="E771" s="359"/>
      <c r="G771" s="561"/>
      <c r="H771" s="359"/>
    </row>
    <row r="772" spans="4:8" x14ac:dyDescent="0.2">
      <c r="D772" s="359"/>
      <c r="E772" s="359"/>
      <c r="G772" s="561"/>
      <c r="H772" s="359"/>
    </row>
    <row r="773" spans="4:8" x14ac:dyDescent="0.2">
      <c r="D773" s="359"/>
      <c r="E773" s="359"/>
      <c r="G773" s="561"/>
      <c r="H773" s="359"/>
    </row>
    <row r="774" spans="4:8" x14ac:dyDescent="0.2">
      <c r="D774" s="359"/>
      <c r="E774" s="359"/>
      <c r="G774" s="561"/>
      <c r="H774" s="359"/>
    </row>
    <row r="775" spans="4:8" x14ac:dyDescent="0.2">
      <c r="D775" s="359"/>
      <c r="E775" s="359"/>
      <c r="G775" s="561"/>
      <c r="H775" s="359"/>
    </row>
    <row r="776" spans="4:8" x14ac:dyDescent="0.2">
      <c r="D776" s="359"/>
      <c r="E776" s="359"/>
      <c r="G776" s="561"/>
      <c r="H776" s="359"/>
    </row>
    <row r="777" spans="4:8" x14ac:dyDescent="0.2">
      <c r="D777" s="359"/>
      <c r="E777" s="359"/>
      <c r="G777" s="561"/>
      <c r="H777" s="359"/>
    </row>
    <row r="778" spans="4:8" x14ac:dyDescent="0.2">
      <c r="D778" s="359"/>
      <c r="E778" s="359"/>
      <c r="G778" s="561"/>
      <c r="H778" s="359"/>
    </row>
    <row r="779" spans="4:8" x14ac:dyDescent="0.2">
      <c r="D779" s="359"/>
      <c r="E779" s="359"/>
      <c r="G779" s="561"/>
      <c r="H779" s="359"/>
    </row>
    <row r="780" spans="4:8" x14ac:dyDescent="0.2">
      <c r="D780" s="359"/>
      <c r="E780" s="359"/>
      <c r="G780" s="561"/>
      <c r="H780" s="359"/>
    </row>
    <row r="781" spans="4:8" x14ac:dyDescent="0.2">
      <c r="D781" s="359"/>
      <c r="E781" s="359"/>
      <c r="G781" s="561"/>
      <c r="H781" s="359"/>
    </row>
    <row r="782" spans="4:8" x14ac:dyDescent="0.2">
      <c r="D782" s="359"/>
      <c r="E782" s="359"/>
      <c r="G782" s="561"/>
      <c r="H782" s="359"/>
    </row>
    <row r="783" spans="4:8" x14ac:dyDescent="0.2">
      <c r="D783" s="359"/>
      <c r="E783" s="359"/>
      <c r="G783" s="561"/>
      <c r="H783" s="359"/>
    </row>
    <row r="784" spans="4:8" x14ac:dyDescent="0.2">
      <c r="D784" s="359"/>
      <c r="E784" s="359"/>
      <c r="G784" s="561"/>
      <c r="H784" s="359"/>
    </row>
    <row r="785" spans="4:8" x14ac:dyDescent="0.2">
      <c r="D785" s="359"/>
      <c r="E785" s="359"/>
      <c r="G785" s="561"/>
      <c r="H785" s="359"/>
    </row>
    <row r="786" spans="4:8" x14ac:dyDescent="0.2">
      <c r="D786" s="359"/>
      <c r="E786" s="359"/>
      <c r="G786" s="561"/>
      <c r="H786" s="359"/>
    </row>
    <row r="787" spans="4:8" x14ac:dyDescent="0.2">
      <c r="D787" s="359"/>
      <c r="E787" s="359"/>
      <c r="G787" s="561"/>
      <c r="H787" s="359"/>
    </row>
    <row r="788" spans="4:8" x14ac:dyDescent="0.2">
      <c r="D788" s="359"/>
      <c r="E788" s="359"/>
      <c r="G788" s="561"/>
      <c r="H788" s="359"/>
    </row>
    <row r="789" spans="4:8" x14ac:dyDescent="0.2">
      <c r="D789" s="359"/>
      <c r="E789" s="359"/>
      <c r="G789" s="561"/>
      <c r="H789" s="359"/>
    </row>
    <row r="790" spans="4:8" x14ac:dyDescent="0.2">
      <c r="D790" s="359"/>
      <c r="E790" s="359"/>
      <c r="G790" s="561"/>
      <c r="H790" s="359"/>
    </row>
    <row r="791" spans="4:8" x14ac:dyDescent="0.2">
      <c r="D791" s="359"/>
      <c r="E791" s="359"/>
      <c r="G791" s="561"/>
      <c r="H791" s="359"/>
    </row>
    <row r="792" spans="4:8" x14ac:dyDescent="0.2">
      <c r="D792" s="359"/>
      <c r="E792" s="359"/>
      <c r="G792" s="561"/>
      <c r="H792" s="359"/>
    </row>
    <row r="793" spans="4:8" x14ac:dyDescent="0.2">
      <c r="D793" s="359"/>
      <c r="E793" s="359"/>
      <c r="G793" s="561"/>
      <c r="H793" s="359"/>
    </row>
    <row r="794" spans="4:8" x14ac:dyDescent="0.2">
      <c r="D794" s="359"/>
      <c r="E794" s="359"/>
      <c r="G794" s="561"/>
      <c r="H794" s="359"/>
    </row>
    <row r="795" spans="4:8" x14ac:dyDescent="0.2">
      <c r="D795" s="359"/>
      <c r="E795" s="359"/>
      <c r="G795" s="561"/>
      <c r="H795" s="359"/>
    </row>
    <row r="796" spans="4:8" x14ac:dyDescent="0.2">
      <c r="D796" s="359"/>
      <c r="E796" s="359"/>
      <c r="G796" s="561"/>
      <c r="H796" s="359"/>
    </row>
    <row r="797" spans="4:8" x14ac:dyDescent="0.2">
      <c r="D797" s="359"/>
      <c r="E797" s="359"/>
      <c r="G797" s="561"/>
      <c r="H797" s="359"/>
    </row>
    <row r="798" spans="4:8" x14ac:dyDescent="0.2">
      <c r="D798" s="359"/>
      <c r="E798" s="359"/>
      <c r="G798" s="561"/>
      <c r="H798" s="359"/>
    </row>
    <row r="799" spans="4:8" x14ac:dyDescent="0.2">
      <c r="D799" s="359"/>
      <c r="E799" s="359"/>
      <c r="G799" s="561"/>
      <c r="H799" s="359"/>
    </row>
    <row r="800" spans="4:8" x14ac:dyDescent="0.2">
      <c r="D800" s="359"/>
      <c r="E800" s="359"/>
      <c r="G800" s="561"/>
      <c r="H800" s="359"/>
    </row>
    <row r="801" spans="4:8" x14ac:dyDescent="0.2">
      <c r="D801" s="359"/>
      <c r="E801" s="359"/>
      <c r="G801" s="561"/>
      <c r="H801" s="359"/>
    </row>
    <row r="802" spans="4:8" x14ac:dyDescent="0.2">
      <c r="D802" s="359"/>
      <c r="E802" s="359"/>
      <c r="G802" s="561"/>
      <c r="H802" s="359"/>
    </row>
    <row r="803" spans="4:8" x14ac:dyDescent="0.2">
      <c r="D803" s="359"/>
      <c r="E803" s="359"/>
      <c r="G803" s="561"/>
      <c r="H803" s="359"/>
    </row>
    <row r="804" spans="4:8" x14ac:dyDescent="0.2">
      <c r="D804" s="359"/>
      <c r="E804" s="359"/>
      <c r="G804" s="561"/>
      <c r="H804" s="359"/>
    </row>
    <row r="805" spans="4:8" x14ac:dyDescent="0.2">
      <c r="D805" s="359"/>
      <c r="E805" s="359"/>
      <c r="G805" s="561"/>
      <c r="H805" s="359"/>
    </row>
    <row r="806" spans="4:8" x14ac:dyDescent="0.2">
      <c r="D806" s="359"/>
      <c r="E806" s="359"/>
      <c r="G806" s="561"/>
      <c r="H806" s="359"/>
    </row>
    <row r="807" spans="4:8" x14ac:dyDescent="0.2">
      <c r="D807" s="359"/>
      <c r="E807" s="359"/>
      <c r="G807" s="561"/>
      <c r="H807" s="359"/>
    </row>
    <row r="808" spans="4:8" x14ac:dyDescent="0.2">
      <c r="D808" s="359"/>
      <c r="E808" s="359"/>
      <c r="G808" s="561"/>
      <c r="H808" s="359"/>
    </row>
    <row r="809" spans="4:8" x14ac:dyDescent="0.2">
      <c r="D809" s="359"/>
      <c r="E809" s="359"/>
      <c r="G809" s="561"/>
      <c r="H809" s="359"/>
    </row>
    <row r="810" spans="4:8" x14ac:dyDescent="0.2">
      <c r="D810" s="359"/>
      <c r="E810" s="359"/>
      <c r="G810" s="561"/>
      <c r="H810" s="359"/>
    </row>
    <row r="811" spans="4:8" x14ac:dyDescent="0.2">
      <c r="D811" s="359"/>
      <c r="E811" s="359"/>
      <c r="G811" s="561"/>
      <c r="H811" s="359"/>
    </row>
    <row r="812" spans="4:8" x14ac:dyDescent="0.2">
      <c r="D812" s="359"/>
      <c r="E812" s="359"/>
      <c r="G812" s="561"/>
      <c r="H812" s="359"/>
    </row>
    <row r="813" spans="4:8" x14ac:dyDescent="0.2">
      <c r="D813" s="359"/>
      <c r="E813" s="359"/>
      <c r="G813" s="561"/>
      <c r="H813" s="359"/>
    </row>
    <row r="814" spans="4:8" x14ac:dyDescent="0.2">
      <c r="D814" s="359"/>
      <c r="E814" s="359"/>
      <c r="G814" s="561"/>
      <c r="H814" s="359"/>
    </row>
    <row r="815" spans="4:8" x14ac:dyDescent="0.2">
      <c r="D815" s="359"/>
      <c r="E815" s="359"/>
      <c r="G815" s="561"/>
      <c r="H815" s="359"/>
    </row>
    <row r="816" spans="4:8" x14ac:dyDescent="0.2">
      <c r="D816" s="359"/>
      <c r="E816" s="359"/>
      <c r="G816" s="561"/>
      <c r="H816" s="359"/>
    </row>
    <row r="817" spans="4:8" x14ac:dyDescent="0.2">
      <c r="D817" s="359"/>
      <c r="E817" s="359"/>
      <c r="G817" s="561"/>
      <c r="H817" s="359"/>
    </row>
    <row r="818" spans="4:8" x14ac:dyDescent="0.2">
      <c r="D818" s="359"/>
      <c r="E818" s="359"/>
      <c r="G818" s="561"/>
      <c r="H818" s="359"/>
    </row>
    <row r="819" spans="4:8" x14ac:dyDescent="0.2">
      <c r="D819" s="359"/>
      <c r="E819" s="359"/>
      <c r="G819" s="561"/>
      <c r="H819" s="359"/>
    </row>
    <row r="820" spans="4:8" x14ac:dyDescent="0.2">
      <c r="D820" s="359"/>
      <c r="E820" s="359"/>
      <c r="G820" s="561"/>
      <c r="H820" s="359"/>
    </row>
    <row r="821" spans="4:8" x14ac:dyDescent="0.2">
      <c r="D821" s="359"/>
      <c r="E821" s="359"/>
      <c r="G821" s="561"/>
      <c r="H821" s="359"/>
    </row>
    <row r="822" spans="4:8" x14ac:dyDescent="0.2">
      <c r="D822" s="359"/>
      <c r="E822" s="359"/>
      <c r="G822" s="561"/>
      <c r="H822" s="359"/>
    </row>
    <row r="823" spans="4:8" x14ac:dyDescent="0.2">
      <c r="D823" s="359"/>
      <c r="E823" s="359"/>
      <c r="G823" s="561"/>
      <c r="H823" s="359"/>
    </row>
    <row r="824" spans="4:8" x14ac:dyDescent="0.2">
      <c r="D824" s="359"/>
      <c r="E824" s="359"/>
      <c r="G824" s="561"/>
      <c r="H824" s="359"/>
    </row>
    <row r="825" spans="4:8" x14ac:dyDescent="0.2">
      <c r="D825" s="359"/>
      <c r="E825" s="359"/>
      <c r="G825" s="561"/>
      <c r="H825" s="359"/>
    </row>
    <row r="826" spans="4:8" x14ac:dyDescent="0.2">
      <c r="D826" s="359"/>
      <c r="E826" s="359"/>
      <c r="G826" s="561"/>
      <c r="H826" s="359"/>
    </row>
    <row r="827" spans="4:8" x14ac:dyDescent="0.2">
      <c r="D827" s="359"/>
      <c r="E827" s="359"/>
      <c r="G827" s="561"/>
      <c r="H827" s="359"/>
    </row>
    <row r="828" spans="4:8" x14ac:dyDescent="0.2">
      <c r="D828" s="359"/>
      <c r="E828" s="359"/>
      <c r="G828" s="561"/>
      <c r="H828" s="359"/>
    </row>
    <row r="829" spans="4:8" x14ac:dyDescent="0.2">
      <c r="D829" s="359"/>
      <c r="E829" s="359"/>
      <c r="G829" s="561"/>
      <c r="H829" s="359"/>
    </row>
    <row r="830" spans="4:8" x14ac:dyDescent="0.2">
      <c r="D830" s="359"/>
      <c r="E830" s="359"/>
      <c r="G830" s="561"/>
      <c r="H830" s="359"/>
    </row>
    <row r="831" spans="4:8" x14ac:dyDescent="0.2">
      <c r="D831" s="359"/>
      <c r="E831" s="359"/>
      <c r="G831" s="561"/>
      <c r="H831" s="359"/>
    </row>
    <row r="832" spans="4:8" x14ac:dyDescent="0.2">
      <c r="D832" s="359"/>
      <c r="E832" s="359"/>
      <c r="G832" s="561"/>
      <c r="H832" s="359"/>
    </row>
    <row r="833" spans="4:8" x14ac:dyDescent="0.2">
      <c r="D833" s="359"/>
      <c r="E833" s="359"/>
      <c r="G833" s="561"/>
      <c r="H833" s="359"/>
    </row>
    <row r="834" spans="4:8" x14ac:dyDescent="0.2">
      <c r="D834" s="359"/>
      <c r="E834" s="359"/>
      <c r="G834" s="561"/>
      <c r="H834" s="359"/>
    </row>
    <row r="835" spans="4:8" x14ac:dyDescent="0.2">
      <c r="D835" s="359"/>
      <c r="E835" s="359"/>
      <c r="G835" s="561"/>
      <c r="H835" s="359"/>
    </row>
    <row r="836" spans="4:8" x14ac:dyDescent="0.2">
      <c r="D836" s="359"/>
      <c r="E836" s="359"/>
      <c r="G836" s="561"/>
      <c r="H836" s="359"/>
    </row>
    <row r="837" spans="4:8" x14ac:dyDescent="0.2">
      <c r="D837" s="359"/>
      <c r="E837" s="359"/>
      <c r="G837" s="561"/>
      <c r="H837" s="359"/>
    </row>
    <row r="838" spans="4:8" x14ac:dyDescent="0.2">
      <c r="D838" s="359"/>
      <c r="E838" s="359"/>
      <c r="G838" s="561"/>
      <c r="H838" s="359"/>
    </row>
    <row r="839" spans="4:8" x14ac:dyDescent="0.2">
      <c r="D839" s="359"/>
      <c r="E839" s="359"/>
      <c r="G839" s="561"/>
      <c r="H839" s="359"/>
    </row>
    <row r="840" spans="4:8" x14ac:dyDescent="0.2">
      <c r="D840" s="359"/>
      <c r="E840" s="359"/>
      <c r="G840" s="561"/>
      <c r="H840" s="359"/>
    </row>
    <row r="841" spans="4:8" x14ac:dyDescent="0.2">
      <c r="D841" s="359"/>
      <c r="E841" s="359"/>
      <c r="G841" s="561"/>
      <c r="H841" s="359"/>
    </row>
    <row r="842" spans="4:8" x14ac:dyDescent="0.2">
      <c r="D842" s="359"/>
      <c r="E842" s="359"/>
      <c r="G842" s="561"/>
      <c r="H842" s="359"/>
    </row>
    <row r="843" spans="4:8" x14ac:dyDescent="0.2">
      <c r="D843" s="359"/>
      <c r="E843" s="359"/>
      <c r="G843" s="561"/>
      <c r="H843" s="359"/>
    </row>
    <row r="844" spans="4:8" x14ac:dyDescent="0.2">
      <c r="D844" s="359"/>
      <c r="E844" s="359"/>
      <c r="G844" s="561"/>
      <c r="H844" s="359"/>
    </row>
    <row r="845" spans="4:8" x14ac:dyDescent="0.2">
      <c r="D845" s="359"/>
      <c r="E845" s="359"/>
      <c r="G845" s="561"/>
      <c r="H845" s="359"/>
    </row>
    <row r="846" spans="4:8" x14ac:dyDescent="0.2">
      <c r="D846" s="359"/>
      <c r="E846" s="359"/>
      <c r="G846" s="561"/>
      <c r="H846" s="359"/>
    </row>
    <row r="847" spans="4:8" x14ac:dyDescent="0.2">
      <c r="D847" s="359"/>
      <c r="E847" s="359"/>
      <c r="G847" s="561"/>
      <c r="H847" s="359"/>
    </row>
    <row r="848" spans="4:8" x14ac:dyDescent="0.2">
      <c r="D848" s="359"/>
      <c r="E848" s="359"/>
      <c r="G848" s="561"/>
      <c r="H848" s="359"/>
    </row>
    <row r="849" spans="4:8" x14ac:dyDescent="0.2">
      <c r="D849" s="359"/>
      <c r="E849" s="359"/>
      <c r="G849" s="561"/>
      <c r="H849" s="359"/>
    </row>
    <row r="850" spans="4:8" x14ac:dyDescent="0.2">
      <c r="D850" s="359"/>
      <c r="E850" s="359"/>
      <c r="G850" s="561"/>
      <c r="H850" s="359"/>
    </row>
    <row r="851" spans="4:8" x14ac:dyDescent="0.2">
      <c r="D851" s="359"/>
      <c r="E851" s="359"/>
      <c r="G851" s="561"/>
      <c r="H851" s="359"/>
    </row>
    <row r="852" spans="4:8" x14ac:dyDescent="0.2">
      <c r="D852" s="359"/>
      <c r="E852" s="359"/>
      <c r="G852" s="561"/>
      <c r="H852" s="359"/>
    </row>
    <row r="853" spans="4:8" x14ac:dyDescent="0.2">
      <c r="D853" s="359"/>
      <c r="E853" s="359"/>
      <c r="G853" s="561"/>
      <c r="H853" s="359"/>
    </row>
    <row r="854" spans="4:8" x14ac:dyDescent="0.2">
      <c r="D854" s="359"/>
      <c r="E854" s="359"/>
      <c r="G854" s="561"/>
      <c r="H854" s="359"/>
    </row>
    <row r="855" spans="4:8" x14ac:dyDescent="0.2">
      <c r="D855" s="359"/>
      <c r="E855" s="359"/>
      <c r="G855" s="561"/>
      <c r="H855" s="359"/>
    </row>
    <row r="856" spans="4:8" x14ac:dyDescent="0.2">
      <c r="D856" s="359"/>
      <c r="E856" s="359"/>
      <c r="G856" s="561"/>
      <c r="H856" s="359"/>
    </row>
    <row r="857" spans="4:8" x14ac:dyDescent="0.2">
      <c r="D857" s="359"/>
      <c r="E857" s="359"/>
      <c r="G857" s="561"/>
      <c r="H857" s="359"/>
    </row>
    <row r="858" spans="4:8" x14ac:dyDescent="0.2">
      <c r="D858" s="359"/>
      <c r="E858" s="359"/>
      <c r="G858" s="561"/>
      <c r="H858" s="359"/>
    </row>
    <row r="859" spans="4:8" x14ac:dyDescent="0.2">
      <c r="D859" s="359"/>
      <c r="E859" s="359"/>
      <c r="G859" s="561"/>
      <c r="H859" s="359"/>
    </row>
    <row r="860" spans="4:8" x14ac:dyDescent="0.2">
      <c r="D860" s="359"/>
      <c r="E860" s="359"/>
      <c r="G860" s="561"/>
      <c r="H860" s="359"/>
    </row>
    <row r="861" spans="4:8" x14ac:dyDescent="0.2">
      <c r="D861" s="359"/>
      <c r="E861" s="359"/>
      <c r="G861" s="561"/>
      <c r="H861" s="359"/>
    </row>
    <row r="862" spans="4:8" x14ac:dyDescent="0.2">
      <c r="D862" s="359"/>
      <c r="E862" s="359"/>
      <c r="G862" s="561"/>
      <c r="H862" s="359"/>
    </row>
    <row r="863" spans="4:8" x14ac:dyDescent="0.2">
      <c r="D863" s="359"/>
      <c r="E863" s="359"/>
      <c r="G863" s="561"/>
      <c r="H863" s="359"/>
    </row>
    <row r="864" spans="4:8" x14ac:dyDescent="0.2">
      <c r="D864" s="359"/>
      <c r="E864" s="359"/>
      <c r="G864" s="561"/>
      <c r="H864" s="359"/>
    </row>
    <row r="865" spans="4:8" x14ac:dyDescent="0.2">
      <c r="D865" s="359"/>
      <c r="E865" s="359"/>
      <c r="G865" s="561"/>
      <c r="H865" s="359"/>
    </row>
    <row r="866" spans="4:8" x14ac:dyDescent="0.2">
      <c r="D866" s="359"/>
      <c r="E866" s="359"/>
      <c r="G866" s="561"/>
      <c r="H866" s="359"/>
    </row>
    <row r="867" spans="4:8" x14ac:dyDescent="0.2">
      <c r="D867" s="359"/>
      <c r="E867" s="359"/>
      <c r="G867" s="561"/>
      <c r="H867" s="359"/>
    </row>
    <row r="868" spans="4:8" x14ac:dyDescent="0.2">
      <c r="D868" s="359"/>
      <c r="E868" s="359"/>
      <c r="G868" s="561"/>
      <c r="H868" s="359"/>
    </row>
    <row r="869" spans="4:8" x14ac:dyDescent="0.2">
      <c r="D869" s="359"/>
      <c r="E869" s="359"/>
      <c r="G869" s="561"/>
      <c r="H869" s="359"/>
    </row>
    <row r="870" spans="4:8" x14ac:dyDescent="0.2">
      <c r="D870" s="359"/>
      <c r="E870" s="359"/>
      <c r="G870" s="561"/>
      <c r="H870" s="359"/>
    </row>
    <row r="871" spans="4:8" x14ac:dyDescent="0.2">
      <c r="D871" s="359"/>
      <c r="E871" s="359"/>
      <c r="G871" s="561"/>
      <c r="H871" s="359"/>
    </row>
    <row r="872" spans="4:8" x14ac:dyDescent="0.2">
      <c r="D872" s="359"/>
      <c r="E872" s="359"/>
      <c r="G872" s="561"/>
      <c r="H872" s="359"/>
    </row>
    <row r="873" spans="4:8" x14ac:dyDescent="0.2">
      <c r="D873" s="359"/>
      <c r="E873" s="359"/>
      <c r="G873" s="561"/>
      <c r="H873" s="359"/>
    </row>
    <row r="874" spans="4:8" x14ac:dyDescent="0.2">
      <c r="D874" s="359"/>
      <c r="E874" s="359"/>
      <c r="G874" s="561"/>
      <c r="H874" s="359"/>
    </row>
    <row r="875" spans="4:8" x14ac:dyDescent="0.2">
      <c r="D875" s="359"/>
      <c r="E875" s="359"/>
      <c r="G875" s="561"/>
      <c r="H875" s="359"/>
    </row>
    <row r="876" spans="4:8" x14ac:dyDescent="0.2">
      <c r="D876" s="359"/>
      <c r="E876" s="359"/>
      <c r="G876" s="561"/>
      <c r="H876" s="359"/>
    </row>
    <row r="877" spans="4:8" x14ac:dyDescent="0.2">
      <c r="D877" s="359"/>
      <c r="E877" s="359"/>
      <c r="G877" s="561"/>
      <c r="H877" s="359"/>
    </row>
    <row r="878" spans="4:8" x14ac:dyDescent="0.2">
      <c r="D878" s="359"/>
      <c r="E878" s="359"/>
      <c r="G878" s="561"/>
      <c r="H878" s="359"/>
    </row>
    <row r="879" spans="4:8" x14ac:dyDescent="0.2">
      <c r="D879" s="359"/>
      <c r="E879" s="359"/>
      <c r="G879" s="561"/>
      <c r="H879" s="359"/>
    </row>
    <row r="880" spans="4:8" x14ac:dyDescent="0.2">
      <c r="D880" s="359"/>
      <c r="E880" s="359"/>
      <c r="G880" s="561"/>
      <c r="H880" s="359"/>
    </row>
    <row r="881" spans="4:8" x14ac:dyDescent="0.2">
      <c r="D881" s="359"/>
      <c r="E881" s="359"/>
      <c r="G881" s="561"/>
      <c r="H881" s="359"/>
    </row>
    <row r="882" spans="4:8" x14ac:dyDescent="0.2">
      <c r="D882" s="359"/>
      <c r="E882" s="359"/>
      <c r="G882" s="561"/>
      <c r="H882" s="359"/>
    </row>
    <row r="883" spans="4:8" x14ac:dyDescent="0.2">
      <c r="D883" s="359"/>
      <c r="E883" s="359"/>
      <c r="G883" s="561"/>
      <c r="H883" s="359"/>
    </row>
    <row r="884" spans="4:8" x14ac:dyDescent="0.2">
      <c r="D884" s="359"/>
      <c r="E884" s="359"/>
      <c r="G884" s="561"/>
      <c r="H884" s="359"/>
    </row>
    <row r="885" spans="4:8" x14ac:dyDescent="0.2">
      <c r="D885" s="359"/>
      <c r="E885" s="359"/>
      <c r="G885" s="561"/>
      <c r="H885" s="359"/>
    </row>
    <row r="886" spans="4:8" x14ac:dyDescent="0.2">
      <c r="D886" s="359"/>
      <c r="E886" s="359"/>
      <c r="G886" s="561"/>
      <c r="H886" s="359"/>
    </row>
    <row r="887" spans="4:8" x14ac:dyDescent="0.2">
      <c r="D887" s="359"/>
      <c r="E887" s="359"/>
      <c r="G887" s="561"/>
      <c r="H887" s="359"/>
    </row>
    <row r="888" spans="4:8" x14ac:dyDescent="0.2">
      <c r="D888" s="359"/>
      <c r="E888" s="359"/>
      <c r="G888" s="561"/>
      <c r="H888" s="359"/>
    </row>
    <row r="889" spans="4:8" x14ac:dyDescent="0.2">
      <c r="D889" s="359"/>
      <c r="E889" s="359"/>
      <c r="G889" s="561"/>
      <c r="H889" s="359"/>
    </row>
    <row r="890" spans="4:8" x14ac:dyDescent="0.2">
      <c r="D890" s="359"/>
      <c r="E890" s="359"/>
      <c r="G890" s="561"/>
      <c r="H890" s="359"/>
    </row>
    <row r="891" spans="4:8" x14ac:dyDescent="0.2">
      <c r="D891" s="359"/>
      <c r="E891" s="359"/>
      <c r="G891" s="561"/>
      <c r="H891" s="359"/>
    </row>
    <row r="892" spans="4:8" x14ac:dyDescent="0.2">
      <c r="D892" s="359"/>
      <c r="E892" s="359"/>
      <c r="G892" s="561"/>
      <c r="H892" s="359"/>
    </row>
    <row r="893" spans="4:8" x14ac:dyDescent="0.2">
      <c r="D893" s="359"/>
      <c r="E893" s="359"/>
      <c r="G893" s="561"/>
      <c r="H893" s="359"/>
    </row>
    <row r="894" spans="4:8" x14ac:dyDescent="0.2">
      <c r="D894" s="359"/>
      <c r="E894" s="359"/>
      <c r="G894" s="561"/>
      <c r="H894" s="359"/>
    </row>
    <row r="895" spans="4:8" x14ac:dyDescent="0.2">
      <c r="D895" s="359"/>
      <c r="E895" s="359"/>
      <c r="G895" s="561"/>
      <c r="H895" s="359"/>
    </row>
    <row r="896" spans="4:8" x14ac:dyDescent="0.2">
      <c r="D896" s="359"/>
      <c r="E896" s="359"/>
      <c r="G896" s="561"/>
      <c r="H896" s="359"/>
    </row>
    <row r="897" spans="4:8" x14ac:dyDescent="0.2">
      <c r="D897" s="359"/>
      <c r="E897" s="359"/>
      <c r="G897" s="561"/>
      <c r="H897" s="359"/>
    </row>
    <row r="898" spans="4:8" x14ac:dyDescent="0.2">
      <c r="D898" s="359"/>
      <c r="E898" s="359"/>
      <c r="G898" s="561"/>
      <c r="H898" s="359"/>
    </row>
    <row r="899" spans="4:8" x14ac:dyDescent="0.2">
      <c r="D899" s="359"/>
      <c r="E899" s="359"/>
      <c r="G899" s="561"/>
      <c r="H899" s="359"/>
    </row>
    <row r="900" spans="4:8" x14ac:dyDescent="0.2">
      <c r="D900" s="359"/>
      <c r="E900" s="359"/>
      <c r="G900" s="561"/>
      <c r="H900" s="359"/>
    </row>
    <row r="901" spans="4:8" x14ac:dyDescent="0.2">
      <c r="D901" s="359"/>
      <c r="E901" s="359"/>
      <c r="G901" s="561"/>
      <c r="H901" s="359"/>
    </row>
    <row r="902" spans="4:8" x14ac:dyDescent="0.2">
      <c r="D902" s="359"/>
      <c r="E902" s="359"/>
      <c r="G902" s="561"/>
      <c r="H902" s="359"/>
    </row>
    <row r="903" spans="4:8" x14ac:dyDescent="0.2">
      <c r="D903" s="359"/>
      <c r="E903" s="359"/>
      <c r="G903" s="561"/>
      <c r="H903" s="359"/>
    </row>
    <row r="904" spans="4:8" x14ac:dyDescent="0.2">
      <c r="D904" s="359"/>
      <c r="E904" s="359"/>
      <c r="G904" s="561"/>
      <c r="H904" s="359"/>
    </row>
    <row r="905" spans="4:8" x14ac:dyDescent="0.2">
      <c r="D905" s="359"/>
      <c r="E905" s="359"/>
      <c r="G905" s="561"/>
      <c r="H905" s="359"/>
    </row>
    <row r="906" spans="4:8" x14ac:dyDescent="0.2">
      <c r="D906" s="359"/>
      <c r="E906" s="359"/>
      <c r="G906" s="561"/>
      <c r="H906" s="359"/>
    </row>
    <row r="907" spans="4:8" x14ac:dyDescent="0.2">
      <c r="D907" s="359"/>
      <c r="E907" s="359"/>
      <c r="G907" s="561"/>
      <c r="H907" s="359"/>
    </row>
    <row r="908" spans="4:8" x14ac:dyDescent="0.2">
      <c r="D908" s="359"/>
      <c r="E908" s="359"/>
      <c r="G908" s="561"/>
      <c r="H908" s="359"/>
    </row>
    <row r="909" spans="4:8" x14ac:dyDescent="0.2">
      <c r="D909" s="359"/>
      <c r="E909" s="359"/>
      <c r="G909" s="561"/>
      <c r="H909" s="359"/>
    </row>
    <row r="910" spans="4:8" x14ac:dyDescent="0.2">
      <c r="D910" s="359"/>
      <c r="E910" s="359"/>
      <c r="G910" s="561"/>
      <c r="H910" s="359"/>
    </row>
    <row r="911" spans="4:8" x14ac:dyDescent="0.2">
      <c r="D911" s="359"/>
      <c r="E911" s="359"/>
      <c r="G911" s="561"/>
      <c r="H911" s="359"/>
    </row>
    <row r="912" spans="4:8" x14ac:dyDescent="0.2">
      <c r="D912" s="359"/>
      <c r="E912" s="359"/>
      <c r="G912" s="561"/>
      <c r="H912" s="359"/>
    </row>
    <row r="913" spans="4:8" x14ac:dyDescent="0.2">
      <c r="D913" s="359"/>
      <c r="E913" s="359"/>
      <c r="G913" s="561"/>
      <c r="H913" s="359"/>
    </row>
    <row r="914" spans="4:8" x14ac:dyDescent="0.2">
      <c r="D914" s="359"/>
      <c r="E914" s="359"/>
      <c r="G914" s="561"/>
      <c r="H914" s="359"/>
    </row>
    <row r="915" spans="4:8" x14ac:dyDescent="0.2">
      <c r="D915" s="359"/>
      <c r="E915" s="359"/>
      <c r="G915" s="561"/>
      <c r="H915" s="359"/>
    </row>
    <row r="916" spans="4:8" x14ac:dyDescent="0.2">
      <c r="D916" s="359"/>
      <c r="E916" s="359"/>
      <c r="G916" s="561"/>
      <c r="H916" s="359"/>
    </row>
    <row r="917" spans="4:8" x14ac:dyDescent="0.2">
      <c r="D917" s="359"/>
      <c r="E917" s="359"/>
      <c r="G917" s="561"/>
      <c r="H917" s="359"/>
    </row>
    <row r="918" spans="4:8" x14ac:dyDescent="0.2">
      <c r="D918" s="359"/>
      <c r="E918" s="359"/>
      <c r="G918" s="561"/>
      <c r="H918" s="359"/>
    </row>
    <row r="919" spans="4:8" x14ac:dyDescent="0.2">
      <c r="D919" s="359"/>
      <c r="E919" s="359"/>
      <c r="G919" s="561"/>
      <c r="H919" s="359"/>
    </row>
    <row r="920" spans="4:8" x14ac:dyDescent="0.2">
      <c r="D920" s="359"/>
      <c r="E920" s="359"/>
      <c r="G920" s="561"/>
      <c r="H920" s="359"/>
    </row>
    <row r="921" spans="4:8" x14ac:dyDescent="0.2">
      <c r="D921" s="359"/>
      <c r="E921" s="359"/>
      <c r="G921" s="561"/>
      <c r="H921" s="359"/>
    </row>
    <row r="922" spans="4:8" x14ac:dyDescent="0.2">
      <c r="D922" s="359"/>
      <c r="E922" s="359"/>
      <c r="G922" s="561"/>
      <c r="H922" s="359"/>
    </row>
    <row r="923" spans="4:8" x14ac:dyDescent="0.2">
      <c r="D923" s="359"/>
      <c r="E923" s="359"/>
      <c r="G923" s="561"/>
      <c r="H923" s="359"/>
    </row>
    <row r="924" spans="4:8" x14ac:dyDescent="0.2">
      <c r="D924" s="359"/>
      <c r="E924" s="359"/>
      <c r="G924" s="561"/>
      <c r="H924" s="359"/>
    </row>
    <row r="925" spans="4:8" x14ac:dyDescent="0.2">
      <c r="D925" s="359"/>
      <c r="E925" s="359"/>
      <c r="G925" s="561"/>
      <c r="H925" s="359"/>
    </row>
    <row r="926" spans="4:8" x14ac:dyDescent="0.2">
      <c r="D926" s="359"/>
      <c r="E926" s="359"/>
      <c r="G926" s="561"/>
      <c r="H926" s="359"/>
    </row>
    <row r="927" spans="4:8" x14ac:dyDescent="0.2">
      <c r="D927" s="359"/>
      <c r="E927" s="359"/>
      <c r="G927" s="561"/>
      <c r="H927" s="359"/>
    </row>
    <row r="928" spans="4:8" x14ac:dyDescent="0.2">
      <c r="D928" s="359"/>
      <c r="E928" s="359"/>
      <c r="G928" s="561"/>
      <c r="H928" s="359"/>
    </row>
    <row r="929" spans="4:8" x14ac:dyDescent="0.2">
      <c r="D929" s="359"/>
      <c r="E929" s="359"/>
      <c r="G929" s="561"/>
      <c r="H929" s="359"/>
    </row>
    <row r="930" spans="4:8" x14ac:dyDescent="0.2">
      <c r="D930" s="359"/>
      <c r="E930" s="359"/>
      <c r="G930" s="561"/>
      <c r="H930" s="359"/>
    </row>
    <row r="931" spans="4:8" x14ac:dyDescent="0.2">
      <c r="D931" s="359"/>
      <c r="E931" s="359"/>
      <c r="G931" s="561"/>
      <c r="H931" s="359"/>
    </row>
    <row r="932" spans="4:8" x14ac:dyDescent="0.2">
      <c r="D932" s="359"/>
      <c r="E932" s="359"/>
      <c r="G932" s="561"/>
      <c r="H932" s="359"/>
    </row>
    <row r="933" spans="4:8" x14ac:dyDescent="0.2">
      <c r="D933" s="359"/>
      <c r="E933" s="359"/>
      <c r="G933" s="561"/>
      <c r="H933" s="359"/>
    </row>
    <row r="934" spans="4:8" x14ac:dyDescent="0.2">
      <c r="D934" s="359"/>
      <c r="E934" s="359"/>
      <c r="G934" s="561"/>
      <c r="H934" s="359"/>
    </row>
    <row r="935" spans="4:8" x14ac:dyDescent="0.2">
      <c r="D935" s="359"/>
      <c r="E935" s="359"/>
      <c r="G935" s="561"/>
      <c r="H935" s="359"/>
    </row>
    <row r="936" spans="4:8" x14ac:dyDescent="0.2">
      <c r="D936" s="359"/>
      <c r="E936" s="359"/>
      <c r="G936" s="561"/>
      <c r="H936" s="359"/>
    </row>
    <row r="937" spans="4:8" x14ac:dyDescent="0.2">
      <c r="D937" s="359"/>
      <c r="E937" s="359"/>
      <c r="G937" s="561"/>
      <c r="H937" s="359"/>
    </row>
    <row r="938" spans="4:8" x14ac:dyDescent="0.2">
      <c r="D938" s="359"/>
      <c r="E938" s="359"/>
      <c r="G938" s="561"/>
      <c r="H938" s="359"/>
    </row>
    <row r="939" spans="4:8" x14ac:dyDescent="0.2">
      <c r="D939" s="359"/>
      <c r="E939" s="359"/>
      <c r="G939" s="561"/>
      <c r="H939" s="359"/>
    </row>
    <row r="940" spans="4:8" x14ac:dyDescent="0.2">
      <c r="D940" s="359"/>
      <c r="E940" s="359"/>
      <c r="G940" s="561"/>
      <c r="H940" s="359"/>
    </row>
    <row r="941" spans="4:8" x14ac:dyDescent="0.2">
      <c r="D941" s="359"/>
      <c r="E941" s="359"/>
      <c r="G941" s="561"/>
      <c r="H941" s="359"/>
    </row>
    <row r="942" spans="4:8" x14ac:dyDescent="0.2">
      <c r="D942" s="359"/>
      <c r="E942" s="359"/>
      <c r="G942" s="561"/>
      <c r="H942" s="359"/>
    </row>
    <row r="943" spans="4:8" x14ac:dyDescent="0.2">
      <c r="D943" s="359"/>
      <c r="E943" s="359"/>
      <c r="G943" s="561"/>
      <c r="H943" s="359"/>
    </row>
    <row r="944" spans="4:8" x14ac:dyDescent="0.2">
      <c r="D944" s="359"/>
      <c r="E944" s="359"/>
      <c r="G944" s="561"/>
      <c r="H944" s="359"/>
    </row>
    <row r="945" spans="4:8" x14ac:dyDescent="0.2">
      <c r="D945" s="359"/>
      <c r="E945" s="359"/>
      <c r="G945" s="561"/>
      <c r="H945" s="359"/>
    </row>
    <row r="946" spans="4:8" x14ac:dyDescent="0.2">
      <c r="D946" s="359"/>
      <c r="E946" s="359"/>
      <c r="G946" s="561"/>
      <c r="H946" s="359"/>
    </row>
    <row r="947" spans="4:8" x14ac:dyDescent="0.2">
      <c r="D947" s="359"/>
      <c r="E947" s="359"/>
      <c r="G947" s="561"/>
      <c r="H947" s="359"/>
    </row>
    <row r="948" spans="4:8" x14ac:dyDescent="0.2">
      <c r="D948" s="359"/>
      <c r="E948" s="359"/>
      <c r="G948" s="561"/>
      <c r="H948" s="359"/>
    </row>
    <row r="949" spans="4:8" x14ac:dyDescent="0.2">
      <c r="D949" s="359"/>
      <c r="E949" s="359"/>
      <c r="G949" s="561"/>
      <c r="H949" s="359"/>
    </row>
    <row r="950" spans="4:8" x14ac:dyDescent="0.2">
      <c r="D950" s="359"/>
      <c r="E950" s="359"/>
      <c r="G950" s="561"/>
      <c r="H950" s="359"/>
    </row>
    <row r="951" spans="4:8" x14ac:dyDescent="0.2">
      <c r="D951" s="359"/>
      <c r="E951" s="359"/>
      <c r="G951" s="561"/>
      <c r="H951" s="359"/>
    </row>
    <row r="952" spans="4:8" x14ac:dyDescent="0.2">
      <c r="D952" s="359"/>
      <c r="E952" s="359"/>
      <c r="G952" s="561"/>
      <c r="H952" s="359"/>
    </row>
    <row r="953" spans="4:8" x14ac:dyDescent="0.2">
      <c r="D953" s="359"/>
      <c r="E953" s="359"/>
      <c r="G953" s="561"/>
      <c r="H953" s="359"/>
    </row>
    <row r="954" spans="4:8" x14ac:dyDescent="0.2">
      <c r="D954" s="359"/>
      <c r="E954" s="359"/>
      <c r="G954" s="561"/>
      <c r="H954" s="359"/>
    </row>
    <row r="955" spans="4:8" x14ac:dyDescent="0.2">
      <c r="D955" s="359"/>
      <c r="E955" s="359"/>
      <c r="G955" s="561"/>
      <c r="H955" s="359"/>
    </row>
    <row r="956" spans="4:8" x14ac:dyDescent="0.2">
      <c r="D956" s="359"/>
      <c r="E956" s="359"/>
      <c r="G956" s="561"/>
      <c r="H956" s="359"/>
    </row>
    <row r="957" spans="4:8" x14ac:dyDescent="0.2">
      <c r="D957" s="359"/>
      <c r="E957" s="359"/>
      <c r="G957" s="561"/>
      <c r="H957" s="359"/>
    </row>
    <row r="958" spans="4:8" x14ac:dyDescent="0.2">
      <c r="D958" s="359"/>
      <c r="E958" s="359"/>
      <c r="G958" s="561"/>
      <c r="H958" s="359"/>
    </row>
    <row r="959" spans="4:8" x14ac:dyDescent="0.2">
      <c r="D959" s="359"/>
      <c r="E959" s="359"/>
      <c r="G959" s="561"/>
      <c r="H959" s="359"/>
    </row>
    <row r="960" spans="4:8" x14ac:dyDescent="0.2">
      <c r="D960" s="359"/>
      <c r="E960" s="359"/>
      <c r="G960" s="561"/>
      <c r="H960" s="359"/>
    </row>
    <row r="961" spans="4:8" x14ac:dyDescent="0.2">
      <c r="D961" s="359"/>
      <c r="E961" s="359"/>
      <c r="G961" s="561"/>
      <c r="H961" s="359"/>
    </row>
    <row r="962" spans="4:8" x14ac:dyDescent="0.2">
      <c r="D962" s="359"/>
      <c r="E962" s="359"/>
      <c r="G962" s="561"/>
      <c r="H962" s="359"/>
    </row>
    <row r="963" spans="4:8" x14ac:dyDescent="0.2">
      <c r="D963" s="359"/>
      <c r="E963" s="359"/>
      <c r="G963" s="561"/>
      <c r="H963" s="359"/>
    </row>
    <row r="964" spans="4:8" x14ac:dyDescent="0.2">
      <c r="D964" s="359"/>
      <c r="E964" s="359"/>
      <c r="G964" s="561"/>
      <c r="H964" s="359"/>
    </row>
    <row r="965" spans="4:8" x14ac:dyDescent="0.2">
      <c r="D965" s="359"/>
      <c r="E965" s="359"/>
      <c r="G965" s="561"/>
      <c r="H965" s="359"/>
    </row>
    <row r="966" spans="4:8" x14ac:dyDescent="0.2">
      <c r="D966" s="359"/>
      <c r="E966" s="359"/>
      <c r="G966" s="561"/>
      <c r="H966" s="359"/>
    </row>
    <row r="967" spans="4:8" x14ac:dyDescent="0.2">
      <c r="D967" s="359"/>
      <c r="E967" s="359"/>
      <c r="G967" s="561"/>
      <c r="H967" s="359"/>
    </row>
    <row r="968" spans="4:8" x14ac:dyDescent="0.2">
      <c r="D968" s="359"/>
      <c r="E968" s="359"/>
      <c r="G968" s="561"/>
      <c r="H968" s="359"/>
    </row>
    <row r="969" spans="4:8" x14ac:dyDescent="0.2">
      <c r="D969" s="359"/>
      <c r="E969" s="359"/>
      <c r="G969" s="561"/>
      <c r="H969" s="359"/>
    </row>
    <row r="970" spans="4:8" x14ac:dyDescent="0.2">
      <c r="D970" s="359"/>
      <c r="E970" s="359"/>
      <c r="G970" s="561"/>
      <c r="H970" s="359"/>
    </row>
    <row r="971" spans="4:8" x14ac:dyDescent="0.2">
      <c r="D971" s="359"/>
      <c r="E971" s="359"/>
      <c r="G971" s="561"/>
      <c r="H971" s="359"/>
    </row>
    <row r="972" spans="4:8" x14ac:dyDescent="0.2">
      <c r="D972" s="359"/>
      <c r="E972" s="359"/>
      <c r="G972" s="561"/>
      <c r="H972" s="359"/>
    </row>
    <row r="973" spans="4:8" x14ac:dyDescent="0.2">
      <c r="D973" s="359"/>
      <c r="E973" s="359"/>
      <c r="G973" s="561"/>
      <c r="H973" s="359"/>
    </row>
    <row r="974" spans="4:8" x14ac:dyDescent="0.2">
      <c r="D974" s="359"/>
      <c r="E974" s="359"/>
      <c r="G974" s="561"/>
      <c r="H974" s="359"/>
    </row>
    <row r="975" spans="4:8" x14ac:dyDescent="0.2">
      <c r="D975" s="359"/>
      <c r="E975" s="359"/>
      <c r="G975" s="561"/>
      <c r="H975" s="359"/>
    </row>
    <row r="976" spans="4:8" x14ac:dyDescent="0.2">
      <c r="D976" s="359"/>
      <c r="E976" s="359"/>
      <c r="G976" s="561"/>
      <c r="H976" s="359"/>
    </row>
    <row r="977" spans="4:8" x14ac:dyDescent="0.2">
      <c r="D977" s="359"/>
      <c r="E977" s="359"/>
      <c r="G977" s="561"/>
      <c r="H977" s="359"/>
    </row>
    <row r="978" spans="4:8" x14ac:dyDescent="0.2">
      <c r="D978" s="359"/>
      <c r="E978" s="359"/>
      <c r="G978" s="561"/>
      <c r="H978" s="359"/>
    </row>
    <row r="979" spans="4:8" x14ac:dyDescent="0.2">
      <c r="D979" s="359"/>
      <c r="E979" s="359"/>
      <c r="G979" s="561"/>
      <c r="H979" s="359"/>
    </row>
    <row r="980" spans="4:8" x14ac:dyDescent="0.2">
      <c r="D980" s="359"/>
      <c r="E980" s="359"/>
      <c r="G980" s="561"/>
      <c r="H980" s="359"/>
    </row>
    <row r="981" spans="4:8" x14ac:dyDescent="0.2">
      <c r="D981" s="359"/>
      <c r="E981" s="359"/>
      <c r="G981" s="561"/>
      <c r="H981" s="359"/>
    </row>
    <row r="982" spans="4:8" x14ac:dyDescent="0.2">
      <c r="D982" s="359"/>
      <c r="E982" s="359"/>
      <c r="G982" s="561"/>
      <c r="H982" s="359"/>
    </row>
    <row r="983" spans="4:8" x14ac:dyDescent="0.2">
      <c r="D983" s="359"/>
      <c r="E983" s="359"/>
      <c r="G983" s="561"/>
      <c r="H983" s="359"/>
    </row>
    <row r="984" spans="4:8" x14ac:dyDescent="0.2">
      <c r="D984" s="359"/>
      <c r="E984" s="359"/>
      <c r="G984" s="561"/>
      <c r="H984" s="359"/>
    </row>
    <row r="985" spans="4:8" x14ac:dyDescent="0.2">
      <c r="D985" s="359"/>
      <c r="E985" s="359"/>
      <c r="G985" s="561"/>
      <c r="H985" s="359"/>
    </row>
    <row r="986" spans="4:8" x14ac:dyDescent="0.2">
      <c r="D986" s="359"/>
      <c r="E986" s="359"/>
      <c r="G986" s="561"/>
      <c r="H986" s="359"/>
    </row>
    <row r="987" spans="4:8" x14ac:dyDescent="0.2">
      <c r="D987" s="359"/>
      <c r="E987" s="359"/>
      <c r="G987" s="561"/>
      <c r="H987" s="359"/>
    </row>
    <row r="988" spans="4:8" x14ac:dyDescent="0.2">
      <c r="D988" s="359"/>
      <c r="E988" s="359"/>
      <c r="G988" s="561"/>
      <c r="H988" s="359"/>
    </row>
    <row r="989" spans="4:8" x14ac:dyDescent="0.2">
      <c r="D989" s="359"/>
      <c r="E989" s="359"/>
      <c r="G989" s="561"/>
      <c r="H989" s="359"/>
    </row>
    <row r="990" spans="4:8" x14ac:dyDescent="0.2">
      <c r="D990" s="359"/>
      <c r="E990" s="359"/>
      <c r="G990" s="561"/>
      <c r="H990" s="359"/>
    </row>
    <row r="991" spans="4:8" x14ac:dyDescent="0.2">
      <c r="D991" s="359"/>
      <c r="E991" s="359"/>
      <c r="G991" s="561"/>
      <c r="H991" s="359"/>
    </row>
    <row r="992" spans="4:8" x14ac:dyDescent="0.2">
      <c r="D992" s="359"/>
      <c r="E992" s="359"/>
      <c r="G992" s="561"/>
      <c r="H992" s="359"/>
    </row>
    <row r="993" spans="4:8" x14ac:dyDescent="0.2">
      <c r="D993" s="359"/>
      <c r="E993" s="359"/>
      <c r="G993" s="561"/>
      <c r="H993" s="359"/>
    </row>
    <row r="994" spans="4:8" x14ac:dyDescent="0.2">
      <c r="D994" s="359"/>
      <c r="E994" s="359"/>
      <c r="G994" s="561"/>
      <c r="H994" s="359"/>
    </row>
    <row r="995" spans="4:8" x14ac:dyDescent="0.2">
      <c r="D995" s="359"/>
      <c r="E995" s="359"/>
      <c r="G995" s="561"/>
      <c r="H995" s="359"/>
    </row>
    <row r="996" spans="4:8" x14ac:dyDescent="0.2">
      <c r="D996" s="359"/>
      <c r="E996" s="359"/>
      <c r="G996" s="561"/>
      <c r="H996" s="359"/>
    </row>
    <row r="997" spans="4:8" x14ac:dyDescent="0.2">
      <c r="D997" s="359"/>
      <c r="E997" s="359"/>
      <c r="G997" s="561"/>
      <c r="H997" s="359"/>
    </row>
    <row r="998" spans="4:8" x14ac:dyDescent="0.2">
      <c r="D998" s="359"/>
      <c r="E998" s="359"/>
      <c r="G998" s="561"/>
      <c r="H998" s="359"/>
    </row>
    <row r="999" spans="4:8" x14ac:dyDescent="0.2">
      <c r="D999" s="359"/>
      <c r="E999" s="359"/>
      <c r="G999" s="561"/>
      <c r="H999" s="359"/>
    </row>
    <row r="1000" spans="4:8" x14ac:dyDescent="0.2">
      <c r="D1000" s="359"/>
      <c r="E1000" s="359"/>
      <c r="G1000" s="561"/>
      <c r="H1000" s="359"/>
    </row>
    <row r="1001" spans="4:8" x14ac:dyDescent="0.2">
      <c r="D1001" s="359"/>
      <c r="E1001" s="359"/>
      <c r="G1001" s="561"/>
      <c r="H1001" s="359"/>
    </row>
    <row r="1002" spans="4:8" x14ac:dyDescent="0.2">
      <c r="D1002" s="359"/>
      <c r="E1002" s="359"/>
      <c r="G1002" s="561"/>
      <c r="H1002" s="359"/>
    </row>
    <row r="1003" spans="4:8" x14ac:dyDescent="0.2">
      <c r="D1003" s="359"/>
      <c r="E1003" s="359"/>
      <c r="G1003" s="561"/>
      <c r="H1003" s="359"/>
    </row>
    <row r="1004" spans="4:8" x14ac:dyDescent="0.2">
      <c r="D1004" s="359"/>
      <c r="E1004" s="359"/>
      <c r="G1004" s="561"/>
      <c r="H1004" s="359"/>
    </row>
    <row r="1005" spans="4:8" x14ac:dyDescent="0.2">
      <c r="D1005" s="359"/>
      <c r="E1005" s="359"/>
      <c r="G1005" s="561"/>
      <c r="H1005" s="359"/>
    </row>
    <row r="1006" spans="4:8" x14ac:dyDescent="0.2">
      <c r="D1006" s="359"/>
      <c r="E1006" s="359"/>
      <c r="G1006" s="561"/>
      <c r="H1006" s="359"/>
    </row>
    <row r="1007" spans="4:8" x14ac:dyDescent="0.2">
      <c r="D1007" s="359"/>
      <c r="E1007" s="359"/>
      <c r="G1007" s="561"/>
      <c r="H1007" s="359"/>
    </row>
    <row r="1008" spans="4:8" x14ac:dyDescent="0.2">
      <c r="D1008" s="359"/>
      <c r="E1008" s="359"/>
      <c r="G1008" s="561"/>
      <c r="H1008" s="359"/>
    </row>
    <row r="1009" spans="4:8" x14ac:dyDescent="0.2">
      <c r="D1009" s="359"/>
      <c r="E1009" s="359"/>
      <c r="G1009" s="561"/>
      <c r="H1009" s="359"/>
    </row>
    <row r="1010" spans="4:8" x14ac:dyDescent="0.2">
      <c r="D1010" s="359"/>
      <c r="E1010" s="359"/>
      <c r="G1010" s="561"/>
      <c r="H1010" s="359"/>
    </row>
    <row r="1011" spans="4:8" x14ac:dyDescent="0.2">
      <c r="D1011" s="359"/>
      <c r="E1011" s="359"/>
      <c r="G1011" s="561"/>
      <c r="H1011" s="359"/>
    </row>
    <row r="1012" spans="4:8" x14ac:dyDescent="0.2">
      <c r="D1012" s="359"/>
      <c r="E1012" s="359"/>
      <c r="G1012" s="561"/>
      <c r="H1012" s="359"/>
    </row>
    <row r="1013" spans="4:8" x14ac:dyDescent="0.2">
      <c r="D1013" s="359"/>
      <c r="E1013" s="359"/>
      <c r="G1013" s="561"/>
      <c r="H1013" s="359"/>
    </row>
    <row r="1014" spans="4:8" x14ac:dyDescent="0.2">
      <c r="D1014" s="359"/>
      <c r="E1014" s="359"/>
      <c r="G1014" s="561"/>
      <c r="H1014" s="359"/>
    </row>
    <row r="1015" spans="4:8" x14ac:dyDescent="0.2">
      <c r="D1015" s="359"/>
      <c r="E1015" s="359"/>
      <c r="G1015" s="561"/>
      <c r="H1015" s="359"/>
    </row>
    <row r="1016" spans="4:8" x14ac:dyDescent="0.2">
      <c r="D1016" s="359"/>
      <c r="E1016" s="359"/>
      <c r="G1016" s="561"/>
      <c r="H1016" s="359"/>
    </row>
    <row r="1017" spans="4:8" x14ac:dyDescent="0.2">
      <c r="D1017" s="359"/>
      <c r="E1017" s="359"/>
      <c r="G1017" s="561"/>
      <c r="H1017" s="359"/>
    </row>
    <row r="1018" spans="4:8" x14ac:dyDescent="0.2">
      <c r="D1018" s="359"/>
      <c r="E1018" s="359"/>
      <c r="G1018" s="561"/>
      <c r="H1018" s="359"/>
    </row>
    <row r="1019" spans="4:8" x14ac:dyDescent="0.2">
      <c r="D1019" s="359"/>
      <c r="E1019" s="359"/>
      <c r="G1019" s="561"/>
      <c r="H1019" s="359"/>
    </row>
    <row r="1020" spans="4:8" x14ac:dyDescent="0.2">
      <c r="D1020" s="359"/>
      <c r="E1020" s="359"/>
      <c r="G1020" s="561"/>
      <c r="H1020" s="359"/>
    </row>
    <row r="1021" spans="4:8" x14ac:dyDescent="0.2">
      <c r="D1021" s="359"/>
      <c r="E1021" s="359"/>
      <c r="G1021" s="561"/>
      <c r="H1021" s="359"/>
    </row>
    <row r="1022" spans="4:8" x14ac:dyDescent="0.2">
      <c r="D1022" s="359"/>
      <c r="E1022" s="359"/>
      <c r="G1022" s="561"/>
      <c r="H1022" s="359"/>
    </row>
    <row r="1023" spans="4:8" x14ac:dyDescent="0.2">
      <c r="D1023" s="359"/>
      <c r="E1023" s="359"/>
      <c r="G1023" s="561"/>
      <c r="H1023" s="359"/>
    </row>
    <row r="1024" spans="4:8" x14ac:dyDescent="0.2">
      <c r="D1024" s="359"/>
      <c r="E1024" s="359"/>
      <c r="G1024" s="561"/>
      <c r="H1024" s="359"/>
    </row>
    <row r="1025" spans="4:8" x14ac:dyDescent="0.2">
      <c r="D1025" s="359"/>
      <c r="E1025" s="359"/>
      <c r="G1025" s="561"/>
      <c r="H1025" s="359"/>
    </row>
    <row r="1026" spans="4:8" x14ac:dyDescent="0.2">
      <c r="D1026" s="359"/>
      <c r="E1026" s="359"/>
      <c r="G1026" s="561"/>
      <c r="H1026" s="359"/>
    </row>
    <row r="1027" spans="4:8" x14ac:dyDescent="0.2">
      <c r="D1027" s="359"/>
      <c r="E1027" s="359"/>
      <c r="G1027" s="561"/>
      <c r="H1027" s="359"/>
    </row>
    <row r="1028" spans="4:8" x14ac:dyDescent="0.2">
      <c r="D1028" s="359"/>
      <c r="E1028" s="359"/>
      <c r="G1028" s="561"/>
      <c r="H1028" s="359"/>
    </row>
    <row r="1029" spans="4:8" x14ac:dyDescent="0.2">
      <c r="D1029" s="359"/>
      <c r="E1029" s="359"/>
      <c r="G1029" s="561"/>
      <c r="H1029" s="359"/>
    </row>
    <row r="1030" spans="4:8" x14ac:dyDescent="0.2">
      <c r="D1030" s="359"/>
      <c r="E1030" s="359"/>
      <c r="G1030" s="561"/>
      <c r="H1030" s="359"/>
    </row>
    <row r="1031" spans="4:8" x14ac:dyDescent="0.2">
      <c r="D1031" s="359"/>
      <c r="E1031" s="359"/>
      <c r="G1031" s="561"/>
      <c r="H1031" s="359"/>
    </row>
    <row r="1032" spans="4:8" x14ac:dyDescent="0.2">
      <c r="D1032" s="359"/>
      <c r="E1032" s="359"/>
      <c r="G1032" s="561"/>
      <c r="H1032" s="359"/>
    </row>
    <row r="1033" spans="4:8" x14ac:dyDescent="0.2">
      <c r="D1033" s="359"/>
      <c r="E1033" s="359"/>
      <c r="G1033" s="561"/>
      <c r="H1033" s="359"/>
    </row>
    <row r="1034" spans="4:8" x14ac:dyDescent="0.2">
      <c r="D1034" s="359"/>
      <c r="E1034" s="359"/>
      <c r="G1034" s="561"/>
      <c r="H1034" s="359"/>
    </row>
    <row r="1035" spans="4:8" x14ac:dyDescent="0.2">
      <c r="D1035" s="359"/>
      <c r="E1035" s="359"/>
      <c r="G1035" s="561"/>
      <c r="H1035" s="359"/>
    </row>
    <row r="1036" spans="4:8" x14ac:dyDescent="0.2">
      <c r="D1036" s="359"/>
      <c r="E1036" s="359"/>
      <c r="G1036" s="561"/>
      <c r="H1036" s="359"/>
    </row>
    <row r="1037" spans="4:8" x14ac:dyDescent="0.2">
      <c r="D1037" s="359"/>
      <c r="E1037" s="359"/>
      <c r="G1037" s="561"/>
      <c r="H1037" s="359"/>
    </row>
    <row r="1038" spans="4:8" x14ac:dyDescent="0.2">
      <c r="D1038" s="359"/>
      <c r="E1038" s="359"/>
      <c r="G1038" s="561"/>
      <c r="H1038" s="359"/>
    </row>
    <row r="1039" spans="4:8" x14ac:dyDescent="0.2">
      <c r="D1039" s="359"/>
      <c r="E1039" s="359"/>
      <c r="G1039" s="561"/>
      <c r="H1039" s="359"/>
    </row>
    <row r="1040" spans="4:8" x14ac:dyDescent="0.2">
      <c r="D1040" s="359"/>
      <c r="E1040" s="359"/>
      <c r="G1040" s="561"/>
      <c r="H1040" s="359"/>
    </row>
    <row r="1041" spans="4:8" x14ac:dyDescent="0.2">
      <c r="D1041" s="359"/>
      <c r="E1041" s="359"/>
      <c r="G1041" s="561"/>
      <c r="H1041" s="359"/>
    </row>
    <row r="1042" spans="4:8" x14ac:dyDescent="0.2">
      <c r="D1042" s="359"/>
      <c r="E1042" s="359"/>
      <c r="G1042" s="561"/>
      <c r="H1042" s="359"/>
    </row>
    <row r="1043" spans="4:8" x14ac:dyDescent="0.2">
      <c r="D1043" s="359"/>
      <c r="E1043" s="359"/>
      <c r="G1043" s="561"/>
      <c r="H1043" s="359"/>
    </row>
    <row r="1044" spans="4:8" x14ac:dyDescent="0.2">
      <c r="D1044" s="359"/>
      <c r="E1044" s="359"/>
      <c r="G1044" s="561"/>
      <c r="H1044" s="359"/>
    </row>
    <row r="1045" spans="4:8" x14ac:dyDescent="0.2">
      <c r="D1045" s="359"/>
      <c r="E1045" s="359"/>
      <c r="G1045" s="561"/>
      <c r="H1045" s="359"/>
    </row>
    <row r="1046" spans="4:8" x14ac:dyDescent="0.2">
      <c r="D1046" s="359"/>
      <c r="E1046" s="359"/>
      <c r="G1046" s="561"/>
      <c r="H1046" s="359"/>
    </row>
    <row r="1047" spans="4:8" x14ac:dyDescent="0.2">
      <c r="D1047" s="359"/>
      <c r="E1047" s="359"/>
      <c r="G1047" s="561"/>
      <c r="H1047" s="359"/>
    </row>
    <row r="1048" spans="4:8" x14ac:dyDescent="0.2">
      <c r="D1048" s="359"/>
      <c r="E1048" s="359"/>
      <c r="G1048" s="561"/>
      <c r="H1048" s="359"/>
    </row>
    <row r="1049" spans="4:8" x14ac:dyDescent="0.2">
      <c r="D1049" s="359"/>
      <c r="E1049" s="359"/>
      <c r="G1049" s="561"/>
      <c r="H1049" s="359"/>
    </row>
    <row r="1050" spans="4:8" x14ac:dyDescent="0.2">
      <c r="D1050" s="359"/>
      <c r="E1050" s="359"/>
      <c r="G1050" s="561"/>
      <c r="H1050" s="359"/>
    </row>
    <row r="1051" spans="4:8" x14ac:dyDescent="0.2">
      <c r="D1051" s="359"/>
      <c r="E1051" s="359"/>
      <c r="G1051" s="561"/>
      <c r="H1051" s="359"/>
    </row>
    <row r="1052" spans="4:8" x14ac:dyDescent="0.2">
      <c r="D1052" s="359"/>
      <c r="E1052" s="359"/>
      <c r="G1052" s="561"/>
      <c r="H1052" s="359"/>
    </row>
    <row r="1053" spans="4:8" x14ac:dyDescent="0.2">
      <c r="D1053" s="359"/>
      <c r="E1053" s="359"/>
      <c r="G1053" s="561"/>
      <c r="H1053" s="359"/>
    </row>
    <row r="1054" spans="4:8" x14ac:dyDescent="0.2">
      <c r="D1054" s="359"/>
      <c r="E1054" s="359"/>
      <c r="G1054" s="561"/>
      <c r="H1054" s="359"/>
    </row>
    <row r="1055" spans="4:8" x14ac:dyDescent="0.2">
      <c r="D1055" s="359"/>
      <c r="E1055" s="359"/>
      <c r="G1055" s="561"/>
      <c r="H1055" s="359"/>
    </row>
    <row r="1056" spans="4:8" x14ac:dyDescent="0.2">
      <c r="D1056" s="359"/>
      <c r="E1056" s="359"/>
      <c r="G1056" s="561"/>
      <c r="H1056" s="359"/>
    </row>
    <row r="1057" spans="4:8" x14ac:dyDescent="0.2">
      <c r="D1057" s="359"/>
      <c r="E1057" s="359"/>
      <c r="G1057" s="561"/>
      <c r="H1057" s="359"/>
    </row>
    <row r="1058" spans="4:8" x14ac:dyDescent="0.2">
      <c r="D1058" s="359"/>
      <c r="E1058" s="359"/>
      <c r="G1058" s="561"/>
      <c r="H1058" s="359"/>
    </row>
    <row r="1059" spans="4:8" x14ac:dyDescent="0.2">
      <c r="D1059" s="359"/>
      <c r="E1059" s="359"/>
      <c r="G1059" s="561"/>
      <c r="H1059" s="359"/>
    </row>
    <row r="1060" spans="4:8" x14ac:dyDescent="0.2">
      <c r="D1060" s="359"/>
      <c r="E1060" s="359"/>
      <c r="G1060" s="561"/>
      <c r="H1060" s="359"/>
    </row>
    <row r="1061" spans="4:8" x14ac:dyDescent="0.2">
      <c r="D1061" s="359"/>
      <c r="E1061" s="359"/>
      <c r="G1061" s="561"/>
      <c r="H1061" s="359"/>
    </row>
    <row r="1062" spans="4:8" x14ac:dyDescent="0.2">
      <c r="D1062" s="359"/>
      <c r="E1062" s="359"/>
      <c r="G1062" s="561"/>
      <c r="H1062" s="359"/>
    </row>
    <row r="1063" spans="4:8" x14ac:dyDescent="0.2">
      <c r="D1063" s="359"/>
      <c r="E1063" s="359"/>
      <c r="G1063" s="561"/>
      <c r="H1063" s="359"/>
    </row>
    <row r="1064" spans="4:8" x14ac:dyDescent="0.2">
      <c r="D1064" s="359"/>
      <c r="E1064" s="359"/>
      <c r="G1064" s="561"/>
      <c r="H1064" s="359"/>
    </row>
    <row r="1065" spans="4:8" x14ac:dyDescent="0.2">
      <c r="D1065" s="359"/>
      <c r="E1065" s="359"/>
      <c r="G1065" s="561"/>
      <c r="H1065" s="359"/>
    </row>
    <row r="1066" spans="4:8" x14ac:dyDescent="0.2">
      <c r="D1066" s="359"/>
      <c r="E1066" s="359"/>
      <c r="G1066" s="561"/>
      <c r="H1066" s="359"/>
    </row>
    <row r="1067" spans="4:8" x14ac:dyDescent="0.2">
      <c r="D1067" s="359"/>
      <c r="E1067" s="359"/>
      <c r="G1067" s="561"/>
      <c r="H1067" s="359"/>
    </row>
    <row r="1068" spans="4:8" x14ac:dyDescent="0.2">
      <c r="D1068" s="359"/>
      <c r="E1068" s="359"/>
      <c r="G1068" s="561"/>
      <c r="H1068" s="359"/>
    </row>
    <row r="1069" spans="4:8" x14ac:dyDescent="0.2">
      <c r="D1069" s="359"/>
      <c r="E1069" s="359"/>
      <c r="G1069" s="561"/>
      <c r="H1069" s="359"/>
    </row>
    <row r="1070" spans="4:8" x14ac:dyDescent="0.2">
      <c r="D1070" s="359"/>
      <c r="E1070" s="359"/>
      <c r="G1070" s="561"/>
      <c r="H1070" s="359"/>
    </row>
    <row r="1071" spans="4:8" x14ac:dyDescent="0.2">
      <c r="D1071" s="359"/>
      <c r="E1071" s="359"/>
      <c r="G1071" s="561"/>
      <c r="H1071" s="359"/>
    </row>
    <row r="1072" spans="4:8" x14ac:dyDescent="0.2">
      <c r="D1072" s="359"/>
      <c r="E1072" s="359"/>
      <c r="G1072" s="561"/>
      <c r="H1072" s="359"/>
    </row>
    <row r="1073" spans="4:8" x14ac:dyDescent="0.2">
      <c r="D1073" s="359"/>
      <c r="E1073" s="359"/>
      <c r="G1073" s="561"/>
      <c r="H1073" s="359"/>
    </row>
    <row r="1074" spans="4:8" x14ac:dyDescent="0.2">
      <c r="D1074" s="359"/>
      <c r="E1074" s="359"/>
      <c r="G1074" s="561"/>
      <c r="H1074" s="359"/>
    </row>
    <row r="1075" spans="4:8" x14ac:dyDescent="0.2">
      <c r="D1075" s="359"/>
      <c r="E1075" s="359"/>
      <c r="G1075" s="561"/>
      <c r="H1075" s="359"/>
    </row>
    <row r="1076" spans="4:8" x14ac:dyDescent="0.2">
      <c r="D1076" s="359"/>
      <c r="E1076" s="359"/>
      <c r="G1076" s="561"/>
      <c r="H1076" s="359"/>
    </row>
    <row r="1077" spans="4:8" x14ac:dyDescent="0.2">
      <c r="D1077" s="359"/>
      <c r="E1077" s="359"/>
      <c r="G1077" s="561"/>
      <c r="H1077" s="359"/>
    </row>
    <row r="1078" spans="4:8" x14ac:dyDescent="0.2">
      <c r="D1078" s="359"/>
      <c r="E1078" s="359"/>
      <c r="G1078" s="561"/>
      <c r="H1078" s="359"/>
    </row>
    <row r="1079" spans="4:8" x14ac:dyDescent="0.2">
      <c r="D1079" s="359"/>
      <c r="E1079" s="359"/>
      <c r="G1079" s="561"/>
      <c r="H1079" s="359"/>
    </row>
    <row r="1080" spans="4:8" x14ac:dyDescent="0.2">
      <c r="D1080" s="359"/>
      <c r="E1080" s="359"/>
      <c r="G1080" s="561"/>
      <c r="H1080" s="359"/>
    </row>
    <row r="1081" spans="4:8" x14ac:dyDescent="0.2">
      <c r="D1081" s="359"/>
      <c r="E1081" s="359"/>
      <c r="G1081" s="561"/>
      <c r="H1081" s="359"/>
    </row>
    <row r="1082" spans="4:8" x14ac:dyDescent="0.2">
      <c r="D1082" s="359"/>
      <c r="E1082" s="359"/>
      <c r="G1082" s="561"/>
      <c r="H1082" s="359"/>
    </row>
    <row r="1083" spans="4:8" x14ac:dyDescent="0.2">
      <c r="D1083" s="359"/>
      <c r="E1083" s="359"/>
      <c r="G1083" s="561"/>
      <c r="H1083" s="359"/>
    </row>
    <row r="1084" spans="4:8" x14ac:dyDescent="0.2">
      <c r="D1084" s="359"/>
      <c r="E1084" s="359"/>
      <c r="G1084" s="561"/>
      <c r="H1084" s="359"/>
    </row>
    <row r="1085" spans="4:8" x14ac:dyDescent="0.2">
      <c r="D1085" s="359"/>
      <c r="E1085" s="359"/>
      <c r="G1085" s="561"/>
      <c r="H1085" s="359"/>
    </row>
    <row r="1086" spans="4:8" x14ac:dyDescent="0.2">
      <c r="D1086" s="359"/>
      <c r="E1086" s="359"/>
      <c r="G1086" s="561"/>
      <c r="H1086" s="359"/>
    </row>
    <row r="1087" spans="4:8" x14ac:dyDescent="0.2">
      <c r="D1087" s="359"/>
      <c r="E1087" s="359"/>
      <c r="G1087" s="561"/>
      <c r="H1087" s="359"/>
    </row>
    <row r="1088" spans="4:8" x14ac:dyDescent="0.2">
      <c r="D1088" s="359"/>
      <c r="E1088" s="359"/>
      <c r="G1088" s="561"/>
      <c r="H1088" s="359"/>
    </row>
    <row r="1089" spans="4:8" x14ac:dyDescent="0.2">
      <c r="D1089" s="359"/>
      <c r="E1089" s="359"/>
      <c r="G1089" s="561"/>
      <c r="H1089" s="359"/>
    </row>
    <row r="1090" spans="4:8" x14ac:dyDescent="0.2">
      <c r="D1090" s="359"/>
      <c r="E1090" s="359"/>
      <c r="G1090" s="561"/>
      <c r="H1090" s="359"/>
    </row>
    <row r="1091" spans="4:8" x14ac:dyDescent="0.2">
      <c r="D1091" s="359"/>
      <c r="E1091" s="359"/>
      <c r="G1091" s="561"/>
      <c r="H1091" s="359"/>
    </row>
    <row r="1092" spans="4:8" x14ac:dyDescent="0.2">
      <c r="D1092" s="359"/>
      <c r="E1092" s="359"/>
      <c r="G1092" s="561"/>
      <c r="H1092" s="359"/>
    </row>
    <row r="1093" spans="4:8" x14ac:dyDescent="0.2">
      <c r="D1093" s="359"/>
      <c r="E1093" s="359"/>
      <c r="G1093" s="561"/>
      <c r="H1093" s="359"/>
    </row>
    <row r="1094" spans="4:8" x14ac:dyDescent="0.2">
      <c r="D1094" s="359"/>
      <c r="E1094" s="359"/>
      <c r="G1094" s="561"/>
      <c r="H1094" s="359"/>
    </row>
    <row r="1095" spans="4:8" x14ac:dyDescent="0.2">
      <c r="D1095" s="359"/>
      <c r="E1095" s="359"/>
      <c r="G1095" s="561"/>
      <c r="H1095" s="359"/>
    </row>
    <row r="1096" spans="4:8" x14ac:dyDescent="0.2">
      <c r="D1096" s="359"/>
      <c r="E1096" s="359"/>
      <c r="G1096" s="561"/>
      <c r="H1096" s="359"/>
    </row>
    <row r="1097" spans="4:8" x14ac:dyDescent="0.2">
      <c r="D1097" s="359"/>
      <c r="E1097" s="359"/>
      <c r="G1097" s="561"/>
      <c r="H1097" s="359"/>
    </row>
    <row r="1098" spans="4:8" x14ac:dyDescent="0.2">
      <c r="D1098" s="359"/>
      <c r="E1098" s="359"/>
      <c r="G1098" s="561"/>
      <c r="H1098" s="359"/>
    </row>
    <row r="1099" spans="4:8" x14ac:dyDescent="0.2">
      <c r="D1099" s="359"/>
      <c r="E1099" s="359"/>
      <c r="G1099" s="561"/>
      <c r="H1099" s="359"/>
    </row>
    <row r="1100" spans="4:8" x14ac:dyDescent="0.2">
      <c r="D1100" s="359"/>
      <c r="E1100" s="359"/>
      <c r="G1100" s="561"/>
      <c r="H1100" s="359"/>
    </row>
    <row r="1101" spans="4:8" x14ac:dyDescent="0.2">
      <c r="D1101" s="359"/>
      <c r="E1101" s="359"/>
      <c r="G1101" s="561"/>
      <c r="H1101" s="359"/>
    </row>
    <row r="1102" spans="4:8" x14ac:dyDescent="0.2">
      <c r="D1102" s="359"/>
      <c r="E1102" s="359"/>
      <c r="G1102" s="561"/>
      <c r="H1102" s="359"/>
    </row>
    <row r="1103" spans="4:8" x14ac:dyDescent="0.2">
      <c r="D1103" s="359"/>
      <c r="E1103" s="359"/>
      <c r="G1103" s="561"/>
      <c r="H1103" s="359"/>
    </row>
    <row r="1104" spans="4:8" x14ac:dyDescent="0.2">
      <c r="D1104" s="359"/>
      <c r="E1104" s="359"/>
      <c r="G1104" s="561"/>
      <c r="H1104" s="359"/>
    </row>
    <row r="1105" spans="4:8" x14ac:dyDescent="0.2">
      <c r="D1105" s="359"/>
      <c r="E1105" s="359"/>
      <c r="G1105" s="561"/>
      <c r="H1105" s="359"/>
    </row>
    <row r="1106" spans="4:8" x14ac:dyDescent="0.2">
      <c r="D1106" s="359"/>
      <c r="E1106" s="359"/>
      <c r="G1106" s="561"/>
      <c r="H1106" s="359"/>
    </row>
    <row r="1107" spans="4:8" x14ac:dyDescent="0.2">
      <c r="D1107" s="359"/>
      <c r="E1107" s="359"/>
      <c r="G1107" s="561"/>
      <c r="H1107" s="359"/>
    </row>
    <row r="1108" spans="4:8" x14ac:dyDescent="0.2">
      <c r="D1108" s="359"/>
      <c r="E1108" s="359"/>
      <c r="G1108" s="561"/>
      <c r="H1108" s="359"/>
    </row>
    <row r="1109" spans="4:8" x14ac:dyDescent="0.2">
      <c r="D1109" s="359"/>
      <c r="E1109" s="359"/>
      <c r="G1109" s="561"/>
      <c r="H1109" s="359"/>
    </row>
    <row r="1110" spans="4:8" x14ac:dyDescent="0.2">
      <c r="D1110" s="359"/>
      <c r="E1110" s="359"/>
      <c r="G1110" s="561"/>
      <c r="H1110" s="359"/>
    </row>
    <row r="1111" spans="4:8" x14ac:dyDescent="0.2">
      <c r="D1111" s="359"/>
      <c r="E1111" s="359"/>
      <c r="G1111" s="561"/>
      <c r="H1111" s="359"/>
    </row>
    <row r="1112" spans="4:8" x14ac:dyDescent="0.2">
      <c r="D1112" s="359"/>
      <c r="E1112" s="359"/>
      <c r="G1112" s="561"/>
      <c r="H1112" s="359"/>
    </row>
    <row r="1113" spans="4:8" x14ac:dyDescent="0.2">
      <c r="D1113" s="359"/>
      <c r="E1113" s="359"/>
      <c r="G1113" s="561"/>
      <c r="H1113" s="359"/>
    </row>
    <row r="1114" spans="4:8" x14ac:dyDescent="0.2">
      <c r="D1114" s="359"/>
      <c r="E1114" s="359"/>
      <c r="G1114" s="561"/>
      <c r="H1114" s="359"/>
    </row>
    <row r="1115" spans="4:8" x14ac:dyDescent="0.2">
      <c r="D1115" s="359"/>
      <c r="E1115" s="359"/>
      <c r="G1115" s="561"/>
      <c r="H1115" s="359"/>
    </row>
    <row r="1116" spans="4:8" x14ac:dyDescent="0.2">
      <c r="D1116" s="359"/>
      <c r="E1116" s="359"/>
      <c r="G1116" s="561"/>
      <c r="H1116" s="359"/>
    </row>
    <row r="1117" spans="4:8" x14ac:dyDescent="0.2">
      <c r="D1117" s="359"/>
      <c r="E1117" s="359"/>
      <c r="G1117" s="561"/>
      <c r="H1117" s="359"/>
    </row>
    <row r="1118" spans="4:8" x14ac:dyDescent="0.2">
      <c r="D1118" s="359"/>
      <c r="E1118" s="359"/>
      <c r="G1118" s="561"/>
      <c r="H1118" s="359"/>
    </row>
    <row r="1119" spans="4:8" x14ac:dyDescent="0.2">
      <c r="D1119" s="359"/>
      <c r="E1119" s="359"/>
      <c r="G1119" s="561"/>
      <c r="H1119" s="359"/>
    </row>
    <row r="1120" spans="4:8" x14ac:dyDescent="0.2">
      <c r="D1120" s="359"/>
      <c r="E1120" s="359"/>
      <c r="G1120" s="561"/>
      <c r="H1120" s="359"/>
    </row>
    <row r="1121" spans="4:8" x14ac:dyDescent="0.2">
      <c r="D1121" s="359"/>
      <c r="E1121" s="359"/>
      <c r="G1121" s="561"/>
      <c r="H1121" s="359"/>
    </row>
    <row r="1122" spans="4:8" x14ac:dyDescent="0.2">
      <c r="D1122" s="359"/>
      <c r="E1122" s="359"/>
      <c r="G1122" s="561"/>
      <c r="H1122" s="359"/>
    </row>
    <row r="1123" spans="4:8" x14ac:dyDescent="0.2">
      <c r="D1123" s="359"/>
      <c r="E1123" s="359"/>
      <c r="G1123" s="561"/>
      <c r="H1123" s="359"/>
    </row>
    <row r="1124" spans="4:8" x14ac:dyDescent="0.2">
      <c r="D1124" s="359"/>
      <c r="E1124" s="359"/>
      <c r="G1124" s="561"/>
      <c r="H1124" s="359"/>
    </row>
    <row r="1125" spans="4:8" x14ac:dyDescent="0.2">
      <c r="D1125" s="359"/>
      <c r="E1125" s="359"/>
      <c r="G1125" s="561"/>
      <c r="H1125" s="359"/>
    </row>
    <row r="1126" spans="4:8" x14ac:dyDescent="0.2">
      <c r="D1126" s="359"/>
      <c r="E1126" s="359"/>
      <c r="G1126" s="561"/>
      <c r="H1126" s="359"/>
    </row>
    <row r="1127" spans="4:8" x14ac:dyDescent="0.2">
      <c r="D1127" s="359"/>
      <c r="E1127" s="359"/>
      <c r="G1127" s="561"/>
      <c r="H1127" s="359"/>
    </row>
    <row r="1128" spans="4:8" x14ac:dyDescent="0.2">
      <c r="D1128" s="359"/>
      <c r="E1128" s="359"/>
      <c r="G1128" s="561"/>
      <c r="H1128" s="359"/>
    </row>
    <row r="1129" spans="4:8" x14ac:dyDescent="0.2">
      <c r="D1129" s="359"/>
      <c r="E1129" s="359"/>
      <c r="G1129" s="561"/>
      <c r="H1129" s="359"/>
    </row>
    <row r="1130" spans="4:8" x14ac:dyDescent="0.2">
      <c r="D1130" s="359"/>
      <c r="E1130" s="359"/>
      <c r="G1130" s="561"/>
      <c r="H1130" s="359"/>
    </row>
    <row r="1131" spans="4:8" x14ac:dyDescent="0.2">
      <c r="D1131" s="359"/>
      <c r="E1131" s="359"/>
      <c r="G1131" s="561"/>
      <c r="H1131" s="359"/>
    </row>
    <row r="1132" spans="4:8" x14ac:dyDescent="0.2">
      <c r="D1132" s="359"/>
      <c r="E1132" s="359"/>
      <c r="G1132" s="561"/>
      <c r="H1132" s="359"/>
    </row>
    <row r="1133" spans="4:8" x14ac:dyDescent="0.2">
      <c r="D1133" s="359"/>
      <c r="E1133" s="359"/>
      <c r="G1133" s="561"/>
      <c r="H1133" s="359"/>
    </row>
    <row r="1134" spans="4:8" x14ac:dyDescent="0.2">
      <c r="D1134" s="359"/>
      <c r="E1134" s="359"/>
      <c r="G1134" s="561"/>
      <c r="H1134" s="359"/>
    </row>
    <row r="1135" spans="4:8" x14ac:dyDescent="0.2">
      <c r="D1135" s="359"/>
      <c r="E1135" s="359"/>
      <c r="G1135" s="561"/>
      <c r="H1135" s="359"/>
    </row>
    <row r="1136" spans="4:8" x14ac:dyDescent="0.2">
      <c r="D1136" s="359"/>
      <c r="E1136" s="359"/>
      <c r="G1136" s="561"/>
      <c r="H1136" s="359"/>
    </row>
    <row r="1137" spans="4:8" x14ac:dyDescent="0.2">
      <c r="D1137" s="359"/>
      <c r="E1137" s="359"/>
      <c r="G1137" s="561"/>
      <c r="H1137" s="359"/>
    </row>
    <row r="1138" spans="4:8" x14ac:dyDescent="0.2">
      <c r="D1138" s="359"/>
      <c r="E1138" s="359"/>
      <c r="G1138" s="561"/>
      <c r="H1138" s="359"/>
    </row>
    <row r="1139" spans="4:8" x14ac:dyDescent="0.2">
      <c r="D1139" s="359"/>
      <c r="E1139" s="359"/>
      <c r="G1139" s="561"/>
      <c r="H1139" s="359"/>
    </row>
    <row r="1140" spans="4:8" x14ac:dyDescent="0.2">
      <c r="D1140" s="359"/>
      <c r="E1140" s="359"/>
      <c r="G1140" s="561"/>
      <c r="H1140" s="359"/>
    </row>
    <row r="1141" spans="4:8" x14ac:dyDescent="0.2">
      <c r="D1141" s="359"/>
      <c r="E1141" s="359"/>
      <c r="G1141" s="561"/>
      <c r="H1141" s="359"/>
    </row>
    <row r="1142" spans="4:8" x14ac:dyDescent="0.2">
      <c r="D1142" s="359"/>
      <c r="E1142" s="359"/>
      <c r="G1142" s="561"/>
      <c r="H1142" s="359"/>
    </row>
    <row r="1143" spans="4:8" x14ac:dyDescent="0.2">
      <c r="D1143" s="359"/>
      <c r="E1143" s="359"/>
      <c r="G1143" s="561"/>
      <c r="H1143" s="359"/>
    </row>
    <row r="1144" spans="4:8" x14ac:dyDescent="0.2">
      <c r="D1144" s="359"/>
      <c r="E1144" s="359"/>
      <c r="G1144" s="561"/>
      <c r="H1144" s="359"/>
    </row>
    <row r="1145" spans="4:8" x14ac:dyDescent="0.2">
      <c r="D1145" s="359"/>
      <c r="E1145" s="359"/>
      <c r="G1145" s="561"/>
      <c r="H1145" s="359"/>
    </row>
    <row r="1146" spans="4:8" x14ac:dyDescent="0.2">
      <c r="D1146" s="359"/>
      <c r="E1146" s="359"/>
      <c r="G1146" s="561"/>
      <c r="H1146" s="359"/>
    </row>
    <row r="1147" spans="4:8" x14ac:dyDescent="0.2">
      <c r="D1147" s="359"/>
      <c r="E1147" s="359"/>
      <c r="G1147" s="561"/>
      <c r="H1147" s="359"/>
    </row>
    <row r="1148" spans="4:8" x14ac:dyDescent="0.2">
      <c r="D1148" s="359"/>
      <c r="E1148" s="359"/>
      <c r="G1148" s="561"/>
      <c r="H1148" s="359"/>
    </row>
    <row r="1149" spans="4:8" x14ac:dyDescent="0.2">
      <c r="D1149" s="359"/>
      <c r="E1149" s="359"/>
      <c r="G1149" s="561"/>
      <c r="H1149" s="359"/>
    </row>
    <row r="1150" spans="4:8" x14ac:dyDescent="0.2">
      <c r="D1150" s="359"/>
      <c r="E1150" s="359"/>
      <c r="G1150" s="561"/>
      <c r="H1150" s="359"/>
    </row>
    <row r="1151" spans="4:8" x14ac:dyDescent="0.2">
      <c r="D1151" s="359"/>
      <c r="E1151" s="359"/>
      <c r="G1151" s="561"/>
      <c r="H1151" s="359"/>
    </row>
    <row r="1152" spans="4:8" x14ac:dyDescent="0.2">
      <c r="D1152" s="359"/>
      <c r="E1152" s="359"/>
      <c r="G1152" s="561"/>
      <c r="H1152" s="359"/>
    </row>
    <row r="1153" spans="4:8" x14ac:dyDescent="0.2">
      <c r="D1153" s="359"/>
      <c r="E1153" s="359"/>
      <c r="G1153" s="561"/>
      <c r="H1153" s="359"/>
    </row>
    <row r="1154" spans="4:8" x14ac:dyDescent="0.2">
      <c r="D1154" s="359"/>
      <c r="E1154" s="359"/>
      <c r="G1154" s="561"/>
      <c r="H1154" s="359"/>
    </row>
    <row r="1155" spans="4:8" x14ac:dyDescent="0.2">
      <c r="D1155" s="359"/>
      <c r="E1155" s="359"/>
      <c r="G1155" s="561"/>
      <c r="H1155" s="359"/>
    </row>
    <row r="1156" spans="4:8" x14ac:dyDescent="0.2">
      <c r="D1156" s="359"/>
      <c r="E1156" s="359"/>
      <c r="G1156" s="561"/>
      <c r="H1156" s="359"/>
    </row>
    <row r="1157" spans="4:8" x14ac:dyDescent="0.2">
      <c r="D1157" s="359"/>
      <c r="E1157" s="359"/>
      <c r="G1157" s="561"/>
      <c r="H1157" s="359"/>
    </row>
    <row r="1158" spans="4:8" x14ac:dyDescent="0.2">
      <c r="D1158" s="359"/>
      <c r="E1158" s="359"/>
      <c r="G1158" s="561"/>
      <c r="H1158" s="359"/>
    </row>
    <row r="1159" spans="4:8" x14ac:dyDescent="0.2">
      <c r="D1159" s="359"/>
      <c r="E1159" s="359"/>
      <c r="G1159" s="561"/>
      <c r="H1159" s="359"/>
    </row>
    <row r="1160" spans="4:8" x14ac:dyDescent="0.2">
      <c r="D1160" s="359"/>
      <c r="E1160" s="359"/>
      <c r="G1160" s="561"/>
      <c r="H1160" s="359"/>
    </row>
    <row r="1161" spans="4:8" x14ac:dyDescent="0.2">
      <c r="D1161" s="359"/>
      <c r="E1161" s="359"/>
      <c r="G1161" s="561"/>
      <c r="H1161" s="359"/>
    </row>
    <row r="1162" spans="4:8" x14ac:dyDescent="0.2">
      <c r="D1162" s="359"/>
      <c r="E1162" s="359"/>
      <c r="G1162" s="561"/>
      <c r="H1162" s="359"/>
    </row>
    <row r="1163" spans="4:8" x14ac:dyDescent="0.2">
      <c r="D1163" s="359"/>
      <c r="E1163" s="359"/>
      <c r="G1163" s="561"/>
      <c r="H1163" s="359"/>
    </row>
    <row r="1164" spans="4:8" x14ac:dyDescent="0.2">
      <c r="D1164" s="359"/>
      <c r="E1164" s="359"/>
      <c r="G1164" s="561"/>
      <c r="H1164" s="359"/>
    </row>
    <row r="1165" spans="4:8" x14ac:dyDescent="0.2">
      <c r="D1165" s="359"/>
      <c r="E1165" s="359"/>
      <c r="G1165" s="561"/>
      <c r="H1165" s="359"/>
    </row>
    <row r="1166" spans="4:8" x14ac:dyDescent="0.2">
      <c r="D1166" s="359"/>
      <c r="E1166" s="359"/>
      <c r="G1166" s="561"/>
      <c r="H1166" s="359"/>
    </row>
    <row r="1167" spans="4:8" x14ac:dyDescent="0.2">
      <c r="D1167" s="359"/>
      <c r="E1167" s="359"/>
      <c r="G1167" s="561"/>
      <c r="H1167" s="359"/>
    </row>
    <row r="1168" spans="4:8" x14ac:dyDescent="0.2">
      <c r="D1168" s="359"/>
      <c r="E1168" s="359"/>
      <c r="G1168" s="561"/>
      <c r="H1168" s="359"/>
    </row>
    <row r="1169" spans="4:8" x14ac:dyDescent="0.2">
      <c r="D1169" s="359"/>
      <c r="E1169" s="359"/>
      <c r="G1169" s="561"/>
      <c r="H1169" s="359"/>
    </row>
    <row r="1170" spans="4:8" x14ac:dyDescent="0.2">
      <c r="D1170" s="359"/>
      <c r="E1170" s="359"/>
      <c r="G1170" s="561"/>
      <c r="H1170" s="359"/>
    </row>
    <row r="1171" spans="4:8" x14ac:dyDescent="0.2">
      <c r="D1171" s="359"/>
      <c r="E1171" s="359"/>
      <c r="G1171" s="561"/>
      <c r="H1171" s="359"/>
    </row>
    <row r="1172" spans="4:8" x14ac:dyDescent="0.2">
      <c r="D1172" s="359"/>
      <c r="E1172" s="359"/>
      <c r="G1172" s="561"/>
      <c r="H1172" s="359"/>
    </row>
    <row r="1173" spans="4:8" x14ac:dyDescent="0.2">
      <c r="D1173" s="359"/>
      <c r="E1173" s="359"/>
      <c r="G1173" s="561"/>
      <c r="H1173" s="359"/>
    </row>
    <row r="1174" spans="4:8" x14ac:dyDescent="0.2">
      <c r="D1174" s="359"/>
      <c r="E1174" s="359"/>
      <c r="G1174" s="561"/>
      <c r="H1174" s="359"/>
    </row>
    <row r="1175" spans="4:8" x14ac:dyDescent="0.2">
      <c r="D1175" s="359"/>
      <c r="E1175" s="359"/>
      <c r="G1175" s="561"/>
      <c r="H1175" s="359"/>
    </row>
    <row r="1176" spans="4:8" x14ac:dyDescent="0.2">
      <c r="D1176" s="359"/>
      <c r="E1176" s="359"/>
      <c r="G1176" s="561"/>
      <c r="H1176" s="359"/>
    </row>
    <row r="1177" spans="4:8" x14ac:dyDescent="0.2">
      <c r="D1177" s="359"/>
      <c r="E1177" s="359"/>
      <c r="G1177" s="561"/>
      <c r="H1177" s="359"/>
    </row>
    <row r="1178" spans="4:8" x14ac:dyDescent="0.2">
      <c r="D1178" s="359"/>
      <c r="E1178" s="359"/>
      <c r="G1178" s="561"/>
      <c r="H1178" s="359"/>
    </row>
    <row r="1179" spans="4:8" x14ac:dyDescent="0.2">
      <c r="D1179" s="359"/>
      <c r="E1179" s="359"/>
      <c r="G1179" s="561"/>
      <c r="H1179" s="359"/>
    </row>
    <row r="1180" spans="4:8" x14ac:dyDescent="0.2">
      <c r="D1180" s="359"/>
      <c r="E1180" s="359"/>
      <c r="G1180" s="561"/>
      <c r="H1180" s="359"/>
    </row>
    <row r="1181" spans="4:8" x14ac:dyDescent="0.2">
      <c r="D1181" s="359"/>
      <c r="E1181" s="359"/>
      <c r="G1181" s="561"/>
      <c r="H1181" s="359"/>
    </row>
    <row r="1182" spans="4:8" x14ac:dyDescent="0.2">
      <c r="D1182" s="359"/>
      <c r="E1182" s="359"/>
      <c r="G1182" s="561"/>
      <c r="H1182" s="359"/>
    </row>
    <row r="1183" spans="4:8" x14ac:dyDescent="0.2">
      <c r="D1183" s="359"/>
      <c r="E1183" s="359"/>
      <c r="G1183" s="561"/>
      <c r="H1183" s="359"/>
    </row>
    <row r="1184" spans="4:8" x14ac:dyDescent="0.2">
      <c r="D1184" s="359"/>
      <c r="E1184" s="359"/>
      <c r="G1184" s="561"/>
      <c r="H1184" s="359"/>
    </row>
    <row r="1185" spans="4:8" x14ac:dyDescent="0.2">
      <c r="D1185" s="359"/>
      <c r="E1185" s="359"/>
      <c r="G1185" s="561"/>
      <c r="H1185" s="359"/>
    </row>
    <row r="1186" spans="4:8" x14ac:dyDescent="0.2">
      <c r="D1186" s="359"/>
      <c r="E1186" s="359"/>
      <c r="G1186" s="561"/>
      <c r="H1186" s="359"/>
    </row>
    <row r="1187" spans="4:8" x14ac:dyDescent="0.2">
      <c r="D1187" s="359"/>
      <c r="E1187" s="359"/>
      <c r="G1187" s="561"/>
      <c r="H1187" s="359"/>
    </row>
    <row r="1188" spans="4:8" x14ac:dyDescent="0.2">
      <c r="D1188" s="359"/>
      <c r="E1188" s="359"/>
      <c r="G1188" s="561"/>
      <c r="H1188" s="359"/>
    </row>
    <row r="1189" spans="4:8" x14ac:dyDescent="0.2">
      <c r="D1189" s="359"/>
      <c r="E1189" s="359"/>
      <c r="G1189" s="561"/>
      <c r="H1189" s="359"/>
    </row>
    <row r="1190" spans="4:8" x14ac:dyDescent="0.2">
      <c r="D1190" s="359"/>
      <c r="E1190" s="359"/>
      <c r="G1190" s="561"/>
      <c r="H1190" s="359"/>
    </row>
    <row r="1191" spans="4:8" x14ac:dyDescent="0.2">
      <c r="D1191" s="359"/>
      <c r="E1191" s="359"/>
      <c r="G1191" s="561"/>
      <c r="H1191" s="359"/>
    </row>
    <row r="1192" spans="4:8" x14ac:dyDescent="0.2">
      <c r="D1192" s="359"/>
      <c r="E1192" s="359"/>
      <c r="G1192" s="561"/>
      <c r="H1192" s="359"/>
    </row>
    <row r="1193" spans="4:8" x14ac:dyDescent="0.2">
      <c r="D1193" s="359"/>
      <c r="E1193" s="359"/>
      <c r="G1193" s="561"/>
      <c r="H1193" s="359"/>
    </row>
    <row r="1194" spans="4:8" x14ac:dyDescent="0.2">
      <c r="D1194" s="359"/>
      <c r="E1194" s="359"/>
      <c r="G1194" s="561"/>
      <c r="H1194" s="359"/>
    </row>
    <row r="1195" spans="4:8" x14ac:dyDescent="0.2">
      <c r="D1195" s="359"/>
      <c r="E1195" s="359"/>
      <c r="G1195" s="561"/>
      <c r="H1195" s="359"/>
    </row>
    <row r="1196" spans="4:8" x14ac:dyDescent="0.2">
      <c r="D1196" s="359"/>
      <c r="E1196" s="359"/>
      <c r="G1196" s="561"/>
      <c r="H1196" s="359"/>
    </row>
    <row r="1197" spans="4:8" x14ac:dyDescent="0.2">
      <c r="D1197" s="359"/>
      <c r="E1197" s="359"/>
      <c r="G1197" s="561"/>
      <c r="H1197" s="359"/>
    </row>
    <row r="1198" spans="4:8" x14ac:dyDescent="0.2">
      <c r="D1198" s="359"/>
      <c r="E1198" s="359"/>
      <c r="G1198" s="561"/>
      <c r="H1198" s="359"/>
    </row>
    <row r="1199" spans="4:8" x14ac:dyDescent="0.2">
      <c r="D1199" s="359"/>
      <c r="E1199" s="359"/>
      <c r="G1199" s="561"/>
      <c r="H1199" s="359"/>
    </row>
    <row r="1200" spans="4:8" x14ac:dyDescent="0.2">
      <c r="D1200" s="359"/>
      <c r="E1200" s="359"/>
      <c r="G1200" s="561"/>
      <c r="H1200" s="359"/>
    </row>
    <row r="1201" spans="4:8" x14ac:dyDescent="0.2">
      <c r="D1201" s="359"/>
      <c r="E1201" s="359"/>
      <c r="G1201" s="561"/>
      <c r="H1201" s="359"/>
    </row>
    <row r="1202" spans="4:8" x14ac:dyDescent="0.2">
      <c r="D1202" s="359"/>
      <c r="E1202" s="359"/>
      <c r="G1202" s="561"/>
      <c r="H1202" s="359"/>
    </row>
    <row r="1203" spans="4:8" x14ac:dyDescent="0.2">
      <c r="D1203" s="359"/>
      <c r="E1203" s="359"/>
      <c r="G1203" s="561"/>
      <c r="H1203" s="359"/>
    </row>
    <row r="1204" spans="4:8" x14ac:dyDescent="0.2">
      <c r="D1204" s="359"/>
      <c r="E1204" s="359"/>
      <c r="G1204" s="561"/>
      <c r="H1204" s="359"/>
    </row>
    <row r="1205" spans="4:8" x14ac:dyDescent="0.2">
      <c r="D1205" s="359"/>
      <c r="E1205" s="359"/>
      <c r="G1205" s="561"/>
      <c r="H1205" s="359"/>
    </row>
    <row r="1206" spans="4:8" x14ac:dyDescent="0.2">
      <c r="D1206" s="359"/>
      <c r="E1206" s="359"/>
      <c r="G1206" s="561"/>
      <c r="H1206" s="359"/>
    </row>
    <row r="1207" spans="4:8" x14ac:dyDescent="0.2">
      <c r="D1207" s="359"/>
      <c r="E1207" s="359"/>
      <c r="G1207" s="561"/>
      <c r="H1207" s="359"/>
    </row>
    <row r="1208" spans="4:8" x14ac:dyDescent="0.2">
      <c r="D1208" s="359"/>
      <c r="E1208" s="359"/>
      <c r="G1208" s="561"/>
      <c r="H1208" s="359"/>
    </row>
    <row r="1209" spans="4:8" x14ac:dyDescent="0.2">
      <c r="D1209" s="359"/>
      <c r="E1209" s="359"/>
      <c r="G1209" s="561"/>
      <c r="H1209" s="359"/>
    </row>
    <row r="1210" spans="4:8" x14ac:dyDescent="0.2">
      <c r="D1210" s="359"/>
      <c r="E1210" s="359"/>
      <c r="G1210" s="561"/>
      <c r="H1210" s="359"/>
    </row>
    <row r="1211" spans="4:8" x14ac:dyDescent="0.2">
      <c r="D1211" s="359"/>
      <c r="E1211" s="359"/>
      <c r="G1211" s="561"/>
      <c r="H1211" s="359"/>
    </row>
    <row r="1212" spans="4:8" x14ac:dyDescent="0.2">
      <c r="D1212" s="359"/>
      <c r="E1212" s="359"/>
      <c r="G1212" s="561"/>
      <c r="H1212" s="359"/>
    </row>
    <row r="1213" spans="4:8" x14ac:dyDescent="0.2">
      <c r="D1213" s="359"/>
      <c r="E1213" s="359"/>
      <c r="G1213" s="561"/>
      <c r="H1213" s="359"/>
    </row>
    <row r="1214" spans="4:8" x14ac:dyDescent="0.2">
      <c r="D1214" s="359"/>
      <c r="E1214" s="359"/>
      <c r="G1214" s="561"/>
      <c r="H1214" s="359"/>
    </row>
    <row r="1215" spans="4:8" x14ac:dyDescent="0.2">
      <c r="D1215" s="359"/>
      <c r="E1215" s="359"/>
      <c r="G1215" s="561"/>
      <c r="H1215" s="359"/>
    </row>
    <row r="1216" spans="4:8" x14ac:dyDescent="0.2">
      <c r="D1216" s="359"/>
      <c r="E1216" s="359"/>
      <c r="G1216" s="561"/>
      <c r="H1216" s="359"/>
    </row>
    <row r="1217" spans="4:8" x14ac:dyDescent="0.2">
      <c r="D1217" s="359"/>
      <c r="E1217" s="359"/>
      <c r="G1217" s="561"/>
      <c r="H1217" s="359"/>
    </row>
    <row r="1218" spans="4:8" x14ac:dyDescent="0.2">
      <c r="D1218" s="359"/>
      <c r="E1218" s="359"/>
      <c r="G1218" s="561"/>
      <c r="H1218" s="359"/>
    </row>
    <row r="1219" spans="4:8" x14ac:dyDescent="0.2">
      <c r="D1219" s="359"/>
      <c r="E1219" s="359"/>
      <c r="G1219" s="561"/>
      <c r="H1219" s="359"/>
    </row>
    <row r="1220" spans="4:8" x14ac:dyDescent="0.2">
      <c r="D1220" s="359"/>
      <c r="E1220" s="359"/>
      <c r="G1220" s="561"/>
      <c r="H1220" s="359"/>
    </row>
    <row r="1221" spans="4:8" x14ac:dyDescent="0.2">
      <c r="D1221" s="359"/>
      <c r="E1221" s="359"/>
      <c r="G1221" s="561"/>
      <c r="H1221" s="359"/>
    </row>
    <row r="1222" spans="4:8" x14ac:dyDescent="0.2">
      <c r="D1222" s="359"/>
      <c r="E1222" s="359"/>
      <c r="G1222" s="561"/>
      <c r="H1222" s="359"/>
    </row>
    <row r="1223" spans="4:8" x14ac:dyDescent="0.2">
      <c r="D1223" s="359"/>
      <c r="E1223" s="359"/>
      <c r="G1223" s="561"/>
      <c r="H1223" s="359"/>
    </row>
    <row r="1224" spans="4:8" x14ac:dyDescent="0.2">
      <c r="D1224" s="359"/>
      <c r="E1224" s="359"/>
      <c r="G1224" s="561"/>
      <c r="H1224" s="359"/>
    </row>
    <row r="1225" spans="4:8" x14ac:dyDescent="0.2">
      <c r="D1225" s="359"/>
      <c r="E1225" s="359"/>
      <c r="G1225" s="561"/>
      <c r="H1225" s="359"/>
    </row>
    <row r="1226" spans="4:8" x14ac:dyDescent="0.2">
      <c r="D1226" s="359"/>
      <c r="E1226" s="359"/>
      <c r="G1226" s="561"/>
      <c r="H1226" s="359"/>
    </row>
    <row r="1227" spans="4:8" x14ac:dyDescent="0.2">
      <c r="D1227" s="359"/>
      <c r="E1227" s="359"/>
      <c r="G1227" s="561"/>
      <c r="H1227" s="359"/>
    </row>
    <row r="1228" spans="4:8" x14ac:dyDescent="0.2">
      <c r="D1228" s="359"/>
      <c r="E1228" s="359"/>
      <c r="G1228" s="561"/>
      <c r="H1228" s="359"/>
    </row>
    <row r="1229" spans="4:8" x14ac:dyDescent="0.2">
      <c r="D1229" s="359"/>
      <c r="E1229" s="359"/>
      <c r="G1229" s="561"/>
      <c r="H1229" s="359"/>
    </row>
    <row r="1230" spans="4:8" x14ac:dyDescent="0.2">
      <c r="D1230" s="359"/>
      <c r="E1230" s="359"/>
      <c r="G1230" s="561"/>
      <c r="H1230" s="359"/>
    </row>
    <row r="1231" spans="4:8" x14ac:dyDescent="0.2">
      <c r="D1231" s="359"/>
      <c r="E1231" s="359"/>
      <c r="G1231" s="561"/>
      <c r="H1231" s="359"/>
    </row>
    <row r="1232" spans="4:8" x14ac:dyDescent="0.2">
      <c r="D1232" s="359"/>
      <c r="E1232" s="359"/>
      <c r="G1232" s="561"/>
      <c r="H1232" s="359"/>
    </row>
    <row r="1233" spans="4:8" x14ac:dyDescent="0.2">
      <c r="D1233" s="359"/>
      <c r="E1233" s="359"/>
      <c r="G1233" s="561"/>
      <c r="H1233" s="359"/>
    </row>
    <row r="1234" spans="4:8" x14ac:dyDescent="0.2">
      <c r="D1234" s="359"/>
      <c r="E1234" s="359"/>
      <c r="G1234" s="561"/>
      <c r="H1234" s="359"/>
    </row>
    <row r="1235" spans="4:8" x14ac:dyDescent="0.2">
      <c r="D1235" s="359"/>
      <c r="E1235" s="359"/>
      <c r="G1235" s="561"/>
      <c r="H1235" s="359"/>
    </row>
    <row r="1236" spans="4:8" x14ac:dyDescent="0.2">
      <c r="D1236" s="359"/>
      <c r="E1236" s="359"/>
      <c r="G1236" s="561"/>
      <c r="H1236" s="359"/>
    </row>
    <row r="1237" spans="4:8" x14ac:dyDescent="0.2">
      <c r="D1237" s="359"/>
      <c r="E1237" s="359"/>
      <c r="G1237" s="561"/>
      <c r="H1237" s="359"/>
    </row>
    <row r="1238" spans="4:8" x14ac:dyDescent="0.2">
      <c r="D1238" s="359"/>
      <c r="E1238" s="359"/>
      <c r="G1238" s="561"/>
      <c r="H1238" s="359"/>
    </row>
    <row r="1239" spans="4:8" x14ac:dyDescent="0.2">
      <c r="D1239" s="359"/>
      <c r="E1239" s="359"/>
      <c r="G1239" s="561"/>
      <c r="H1239" s="359"/>
    </row>
    <row r="1240" spans="4:8" x14ac:dyDescent="0.2">
      <c r="D1240" s="359"/>
      <c r="E1240" s="359"/>
      <c r="G1240" s="561"/>
      <c r="H1240" s="359"/>
    </row>
    <row r="1241" spans="4:8" x14ac:dyDescent="0.2">
      <c r="D1241" s="359"/>
      <c r="E1241" s="359"/>
      <c r="G1241" s="561"/>
      <c r="H1241" s="359"/>
    </row>
    <row r="1242" spans="4:8" x14ac:dyDescent="0.2">
      <c r="D1242" s="359"/>
      <c r="E1242" s="359"/>
      <c r="G1242" s="561"/>
      <c r="H1242" s="359"/>
    </row>
    <row r="1243" spans="4:8" x14ac:dyDescent="0.2">
      <c r="D1243" s="359"/>
      <c r="E1243" s="359"/>
      <c r="G1243" s="561"/>
      <c r="H1243" s="359"/>
    </row>
    <row r="1244" spans="4:8" x14ac:dyDescent="0.2">
      <c r="D1244" s="359"/>
      <c r="E1244" s="359"/>
      <c r="G1244" s="561"/>
      <c r="H1244" s="359"/>
    </row>
    <row r="1245" spans="4:8" x14ac:dyDescent="0.2">
      <c r="D1245" s="359"/>
      <c r="E1245" s="359"/>
      <c r="G1245" s="561"/>
      <c r="H1245" s="359"/>
    </row>
    <row r="1246" spans="4:8" x14ac:dyDescent="0.2">
      <c r="D1246" s="359"/>
      <c r="E1246" s="359"/>
      <c r="G1246" s="561"/>
      <c r="H1246" s="359"/>
    </row>
    <row r="1247" spans="4:8" x14ac:dyDescent="0.2">
      <c r="D1247" s="359"/>
      <c r="E1247" s="359"/>
      <c r="G1247" s="561"/>
      <c r="H1247" s="359"/>
    </row>
    <row r="1248" spans="4:8" x14ac:dyDescent="0.2">
      <c r="D1248" s="359"/>
      <c r="E1248" s="359"/>
      <c r="G1248" s="561"/>
      <c r="H1248" s="359"/>
    </row>
    <row r="1249" spans="4:8" x14ac:dyDescent="0.2">
      <c r="D1249" s="359"/>
      <c r="E1249" s="359"/>
      <c r="G1249" s="561"/>
      <c r="H1249" s="359"/>
    </row>
    <row r="1250" spans="4:8" x14ac:dyDescent="0.2">
      <c r="D1250" s="359"/>
      <c r="E1250" s="359"/>
      <c r="G1250" s="561"/>
      <c r="H1250" s="359"/>
    </row>
    <row r="1251" spans="4:8" x14ac:dyDescent="0.2">
      <c r="D1251" s="359"/>
      <c r="E1251" s="359"/>
      <c r="G1251" s="561"/>
      <c r="H1251" s="359"/>
    </row>
    <row r="1252" spans="4:8" x14ac:dyDescent="0.2">
      <c r="D1252" s="359"/>
      <c r="E1252" s="359"/>
      <c r="G1252" s="561"/>
      <c r="H1252" s="359"/>
    </row>
    <row r="1253" spans="4:8" x14ac:dyDescent="0.2">
      <c r="D1253" s="359"/>
      <c r="E1253" s="359"/>
      <c r="G1253" s="561"/>
      <c r="H1253" s="359"/>
    </row>
    <row r="1254" spans="4:8" x14ac:dyDescent="0.2">
      <c r="D1254" s="359"/>
      <c r="E1254" s="359"/>
      <c r="G1254" s="561"/>
      <c r="H1254" s="359"/>
    </row>
    <row r="1255" spans="4:8" x14ac:dyDescent="0.2">
      <c r="D1255" s="359"/>
      <c r="E1255" s="359"/>
      <c r="G1255" s="561"/>
      <c r="H1255" s="359"/>
    </row>
    <row r="1256" spans="4:8" x14ac:dyDescent="0.2">
      <c r="D1256" s="359"/>
      <c r="E1256" s="359"/>
      <c r="G1256" s="561"/>
      <c r="H1256" s="359"/>
    </row>
    <row r="1257" spans="4:8" x14ac:dyDescent="0.2">
      <c r="D1257" s="359"/>
      <c r="E1257" s="359"/>
      <c r="G1257" s="561"/>
      <c r="H1257" s="359"/>
    </row>
    <row r="1258" spans="4:8" x14ac:dyDescent="0.2">
      <c r="D1258" s="359"/>
      <c r="E1258" s="359"/>
      <c r="G1258" s="561"/>
      <c r="H1258" s="359"/>
    </row>
    <row r="1259" spans="4:8" x14ac:dyDescent="0.2">
      <c r="D1259" s="359"/>
      <c r="E1259" s="359"/>
      <c r="G1259" s="561"/>
      <c r="H1259" s="359"/>
    </row>
    <row r="1260" spans="4:8" x14ac:dyDescent="0.2">
      <c r="D1260" s="359"/>
      <c r="E1260" s="359"/>
      <c r="G1260" s="561"/>
      <c r="H1260" s="359"/>
    </row>
    <row r="1261" spans="4:8" x14ac:dyDescent="0.2">
      <c r="D1261" s="359"/>
      <c r="E1261" s="359"/>
      <c r="G1261" s="561"/>
      <c r="H1261" s="359"/>
    </row>
    <row r="1262" spans="4:8" x14ac:dyDescent="0.2">
      <c r="D1262" s="359"/>
      <c r="E1262" s="359"/>
      <c r="G1262" s="561"/>
      <c r="H1262" s="359"/>
    </row>
    <row r="1263" spans="4:8" x14ac:dyDescent="0.2">
      <c r="D1263" s="359"/>
      <c r="E1263" s="359"/>
      <c r="G1263" s="561"/>
      <c r="H1263" s="359"/>
    </row>
    <row r="1264" spans="4:8" x14ac:dyDescent="0.2">
      <c r="D1264" s="359"/>
      <c r="E1264" s="359"/>
      <c r="G1264" s="561"/>
      <c r="H1264" s="359"/>
    </row>
    <row r="1265" spans="4:8" x14ac:dyDescent="0.2">
      <c r="D1265" s="359"/>
      <c r="E1265" s="359"/>
      <c r="G1265" s="561"/>
      <c r="H1265" s="359"/>
    </row>
    <row r="1266" spans="4:8" x14ac:dyDescent="0.2">
      <c r="D1266" s="359"/>
      <c r="E1266" s="359"/>
      <c r="G1266" s="561"/>
      <c r="H1266" s="359"/>
    </row>
    <row r="1267" spans="4:8" x14ac:dyDescent="0.2">
      <c r="D1267" s="359"/>
      <c r="E1267" s="359"/>
      <c r="G1267" s="561"/>
      <c r="H1267" s="359"/>
    </row>
    <row r="1268" spans="4:8" x14ac:dyDescent="0.2">
      <c r="D1268" s="359"/>
      <c r="E1268" s="359"/>
      <c r="G1268" s="561"/>
      <c r="H1268" s="359"/>
    </row>
    <row r="1269" spans="4:8" x14ac:dyDescent="0.2">
      <c r="D1269" s="359"/>
      <c r="E1269" s="359"/>
      <c r="G1269" s="561"/>
      <c r="H1269" s="359"/>
    </row>
    <row r="1270" spans="4:8" x14ac:dyDescent="0.2">
      <c r="D1270" s="359"/>
      <c r="E1270" s="359"/>
      <c r="G1270" s="561"/>
      <c r="H1270" s="359"/>
    </row>
    <row r="1271" spans="4:8" x14ac:dyDescent="0.2">
      <c r="D1271" s="359"/>
      <c r="E1271" s="359"/>
      <c r="G1271" s="561"/>
      <c r="H1271" s="359"/>
    </row>
    <row r="1272" spans="4:8" x14ac:dyDescent="0.2">
      <c r="D1272" s="359"/>
      <c r="E1272" s="359"/>
      <c r="G1272" s="561"/>
      <c r="H1272" s="359"/>
    </row>
    <row r="1273" spans="4:8" x14ac:dyDescent="0.2">
      <c r="D1273" s="359"/>
      <c r="E1273" s="359"/>
      <c r="G1273" s="561"/>
      <c r="H1273" s="359"/>
    </row>
    <row r="1274" spans="4:8" x14ac:dyDescent="0.2">
      <c r="D1274" s="359"/>
      <c r="E1274" s="359"/>
      <c r="G1274" s="561"/>
      <c r="H1274" s="359"/>
    </row>
    <row r="1275" spans="4:8" x14ac:dyDescent="0.2">
      <c r="D1275" s="359"/>
      <c r="E1275" s="359"/>
      <c r="G1275" s="561"/>
      <c r="H1275" s="359"/>
    </row>
    <row r="1276" spans="4:8" x14ac:dyDescent="0.2">
      <c r="D1276" s="359"/>
      <c r="E1276" s="359"/>
      <c r="G1276" s="561"/>
      <c r="H1276" s="359"/>
    </row>
    <row r="1277" spans="4:8" x14ac:dyDescent="0.2">
      <c r="D1277" s="359"/>
      <c r="E1277" s="359"/>
      <c r="G1277" s="561"/>
      <c r="H1277" s="359"/>
    </row>
    <row r="1278" spans="4:8" x14ac:dyDescent="0.2">
      <c r="D1278" s="359"/>
      <c r="E1278" s="359"/>
      <c r="G1278" s="561"/>
      <c r="H1278" s="359"/>
    </row>
    <row r="1279" spans="4:8" x14ac:dyDescent="0.2">
      <c r="D1279" s="359"/>
      <c r="E1279" s="359"/>
      <c r="G1279" s="561"/>
      <c r="H1279" s="359"/>
    </row>
    <row r="1280" spans="4:8" x14ac:dyDescent="0.2">
      <c r="D1280" s="359"/>
      <c r="E1280" s="359"/>
      <c r="G1280" s="561"/>
      <c r="H1280" s="359"/>
    </row>
    <row r="1281" spans="4:8" x14ac:dyDescent="0.2">
      <c r="D1281" s="359"/>
      <c r="E1281" s="359"/>
      <c r="G1281" s="561"/>
      <c r="H1281" s="359"/>
    </row>
    <row r="1282" spans="4:8" x14ac:dyDescent="0.2">
      <c r="D1282" s="359"/>
      <c r="E1282" s="359"/>
      <c r="G1282" s="561"/>
      <c r="H1282" s="359"/>
    </row>
    <row r="1283" spans="4:8" x14ac:dyDescent="0.2">
      <c r="D1283" s="359"/>
      <c r="E1283" s="359"/>
      <c r="G1283" s="561"/>
      <c r="H1283" s="359"/>
    </row>
    <row r="1284" spans="4:8" x14ac:dyDescent="0.2">
      <c r="D1284" s="359"/>
      <c r="E1284" s="359"/>
      <c r="G1284" s="561"/>
      <c r="H1284" s="359"/>
    </row>
    <row r="1285" spans="4:8" x14ac:dyDescent="0.2">
      <c r="D1285" s="359"/>
      <c r="E1285" s="359"/>
      <c r="G1285" s="561"/>
      <c r="H1285" s="359"/>
    </row>
    <row r="1286" spans="4:8" x14ac:dyDescent="0.2">
      <c r="D1286" s="359"/>
      <c r="E1286" s="359"/>
      <c r="G1286" s="561"/>
      <c r="H1286" s="359"/>
    </row>
    <row r="1287" spans="4:8" x14ac:dyDescent="0.2">
      <c r="D1287" s="359"/>
      <c r="E1287" s="359"/>
      <c r="G1287" s="561"/>
      <c r="H1287" s="359"/>
    </row>
    <row r="1288" spans="4:8" x14ac:dyDescent="0.2">
      <c r="D1288" s="359"/>
      <c r="E1288" s="359"/>
      <c r="G1288" s="561"/>
      <c r="H1288" s="359"/>
    </row>
    <row r="1289" spans="4:8" x14ac:dyDescent="0.2">
      <c r="D1289" s="359"/>
      <c r="E1289" s="359"/>
      <c r="G1289" s="561"/>
      <c r="H1289" s="359"/>
    </row>
    <row r="1290" spans="4:8" x14ac:dyDescent="0.2">
      <c r="D1290" s="359"/>
      <c r="E1290" s="359"/>
      <c r="G1290" s="561"/>
      <c r="H1290" s="359"/>
    </row>
    <row r="1291" spans="4:8" x14ac:dyDescent="0.2">
      <c r="D1291" s="359"/>
      <c r="E1291" s="359"/>
      <c r="G1291" s="561"/>
      <c r="H1291" s="359"/>
    </row>
    <row r="1292" spans="4:8" x14ac:dyDescent="0.2">
      <c r="D1292" s="359"/>
      <c r="E1292" s="359"/>
      <c r="G1292" s="561"/>
      <c r="H1292" s="359"/>
    </row>
    <row r="1293" spans="4:8" x14ac:dyDescent="0.2">
      <c r="D1293" s="359"/>
      <c r="E1293" s="359"/>
      <c r="G1293" s="561"/>
      <c r="H1293" s="359"/>
    </row>
    <row r="1294" spans="4:8" x14ac:dyDescent="0.2">
      <c r="D1294" s="359"/>
      <c r="E1294" s="359"/>
      <c r="G1294" s="561"/>
      <c r="H1294" s="359"/>
    </row>
    <row r="1295" spans="4:8" x14ac:dyDescent="0.2">
      <c r="D1295" s="359"/>
      <c r="E1295" s="359"/>
      <c r="G1295" s="561"/>
      <c r="H1295" s="359"/>
    </row>
    <row r="1296" spans="4:8" x14ac:dyDescent="0.2">
      <c r="D1296" s="359"/>
      <c r="E1296" s="359"/>
      <c r="G1296" s="561"/>
      <c r="H1296" s="359"/>
    </row>
    <row r="1297" spans="4:8" x14ac:dyDescent="0.2">
      <c r="D1297" s="359"/>
      <c r="E1297" s="359"/>
      <c r="G1297" s="561"/>
      <c r="H1297" s="359"/>
    </row>
    <row r="1298" spans="4:8" x14ac:dyDescent="0.2">
      <c r="D1298" s="359"/>
      <c r="E1298" s="359"/>
      <c r="G1298" s="561"/>
      <c r="H1298" s="359"/>
    </row>
    <row r="1299" spans="4:8" x14ac:dyDescent="0.2">
      <c r="D1299" s="359"/>
      <c r="E1299" s="359"/>
      <c r="G1299" s="561"/>
      <c r="H1299" s="359"/>
    </row>
    <row r="1300" spans="4:8" x14ac:dyDescent="0.2">
      <c r="D1300" s="359"/>
      <c r="E1300" s="359"/>
      <c r="G1300" s="561"/>
      <c r="H1300" s="359"/>
    </row>
    <row r="1301" spans="4:8" x14ac:dyDescent="0.2">
      <c r="D1301" s="359"/>
      <c r="E1301" s="359"/>
      <c r="G1301" s="561"/>
      <c r="H1301" s="359"/>
    </row>
    <row r="1302" spans="4:8" x14ac:dyDescent="0.2">
      <c r="D1302" s="359"/>
      <c r="E1302" s="359"/>
      <c r="G1302" s="561"/>
      <c r="H1302" s="359"/>
    </row>
    <row r="1303" spans="4:8" x14ac:dyDescent="0.2">
      <c r="D1303" s="359"/>
      <c r="E1303" s="359"/>
      <c r="G1303" s="561"/>
      <c r="H1303" s="359"/>
    </row>
    <row r="1304" spans="4:8" x14ac:dyDescent="0.2">
      <c r="D1304" s="359"/>
      <c r="E1304" s="359"/>
      <c r="G1304" s="561"/>
      <c r="H1304" s="359"/>
    </row>
    <row r="1305" spans="4:8" x14ac:dyDescent="0.2">
      <c r="D1305" s="359"/>
      <c r="E1305" s="359"/>
      <c r="G1305" s="561"/>
      <c r="H1305" s="359"/>
    </row>
    <row r="1306" spans="4:8" x14ac:dyDescent="0.2">
      <c r="D1306" s="359"/>
      <c r="E1306" s="359"/>
      <c r="G1306" s="561"/>
      <c r="H1306" s="359"/>
    </row>
    <row r="1307" spans="4:8" x14ac:dyDescent="0.2">
      <c r="D1307" s="359"/>
      <c r="E1307" s="359"/>
      <c r="G1307" s="561"/>
      <c r="H1307" s="359"/>
    </row>
    <row r="1308" spans="4:8" x14ac:dyDescent="0.2">
      <c r="D1308" s="359"/>
      <c r="E1308" s="359"/>
      <c r="G1308" s="561"/>
      <c r="H1308" s="359"/>
    </row>
    <row r="1309" spans="4:8" x14ac:dyDescent="0.2">
      <c r="D1309" s="359"/>
      <c r="E1309" s="359"/>
      <c r="G1309" s="561"/>
      <c r="H1309" s="359"/>
    </row>
    <row r="1310" spans="4:8" x14ac:dyDescent="0.2">
      <c r="D1310" s="359"/>
      <c r="E1310" s="359"/>
      <c r="G1310" s="561"/>
      <c r="H1310" s="359"/>
    </row>
    <row r="1311" spans="4:8" x14ac:dyDescent="0.2">
      <c r="D1311" s="359"/>
      <c r="E1311" s="359"/>
      <c r="G1311" s="561"/>
      <c r="H1311" s="359"/>
    </row>
    <row r="1312" spans="4:8" x14ac:dyDescent="0.2">
      <c r="D1312" s="359"/>
      <c r="E1312" s="359"/>
      <c r="G1312" s="561"/>
      <c r="H1312" s="359"/>
    </row>
    <row r="1313" spans="4:8" x14ac:dyDescent="0.2">
      <c r="D1313" s="359"/>
      <c r="E1313" s="359"/>
      <c r="G1313" s="561"/>
      <c r="H1313" s="359"/>
    </row>
    <row r="1314" spans="4:8" x14ac:dyDescent="0.2">
      <c r="D1314" s="359"/>
      <c r="E1314" s="359"/>
      <c r="G1314" s="561"/>
      <c r="H1314" s="359"/>
    </row>
    <row r="1315" spans="4:8" x14ac:dyDescent="0.2">
      <c r="D1315" s="359"/>
      <c r="E1315" s="359"/>
      <c r="G1315" s="561"/>
      <c r="H1315" s="359"/>
    </row>
    <row r="1316" spans="4:8" x14ac:dyDescent="0.2">
      <c r="D1316" s="359"/>
      <c r="E1316" s="359"/>
      <c r="G1316" s="561"/>
      <c r="H1316" s="359"/>
    </row>
    <row r="1317" spans="4:8" x14ac:dyDescent="0.2">
      <c r="D1317" s="359"/>
      <c r="E1317" s="359"/>
      <c r="G1317" s="561"/>
      <c r="H1317" s="359"/>
    </row>
    <row r="1318" spans="4:8" x14ac:dyDescent="0.2">
      <c r="D1318" s="359"/>
      <c r="E1318" s="359"/>
      <c r="G1318" s="561"/>
      <c r="H1318" s="359"/>
    </row>
    <row r="1319" spans="4:8" x14ac:dyDescent="0.2">
      <c r="D1319" s="359"/>
      <c r="E1319" s="359"/>
      <c r="G1319" s="561"/>
      <c r="H1319" s="359"/>
    </row>
    <row r="1320" spans="4:8" x14ac:dyDescent="0.2">
      <c r="D1320" s="359"/>
      <c r="E1320" s="359"/>
      <c r="G1320" s="561"/>
      <c r="H1320" s="359"/>
    </row>
    <row r="1321" spans="4:8" x14ac:dyDescent="0.2">
      <c r="D1321" s="359"/>
      <c r="E1321" s="359"/>
      <c r="G1321" s="561"/>
      <c r="H1321" s="359"/>
    </row>
    <row r="1322" spans="4:8" x14ac:dyDescent="0.2">
      <c r="D1322" s="359"/>
      <c r="E1322" s="359"/>
      <c r="G1322" s="561"/>
      <c r="H1322" s="359"/>
    </row>
    <row r="1323" spans="4:8" x14ac:dyDescent="0.2">
      <c r="D1323" s="359"/>
      <c r="E1323" s="359"/>
      <c r="G1323" s="561"/>
      <c r="H1323" s="359"/>
    </row>
    <row r="1324" spans="4:8" x14ac:dyDescent="0.2">
      <c r="D1324" s="359"/>
      <c r="E1324" s="359"/>
      <c r="G1324" s="561"/>
      <c r="H1324" s="359"/>
    </row>
    <row r="1325" spans="4:8" x14ac:dyDescent="0.2">
      <c r="D1325" s="359"/>
      <c r="E1325" s="359"/>
      <c r="G1325" s="561"/>
      <c r="H1325" s="359"/>
    </row>
    <row r="1326" spans="4:8" x14ac:dyDescent="0.2">
      <c r="D1326" s="359"/>
      <c r="E1326" s="359"/>
      <c r="G1326" s="561"/>
      <c r="H1326" s="359"/>
    </row>
    <row r="1327" spans="4:8" x14ac:dyDescent="0.2">
      <c r="D1327" s="359"/>
      <c r="E1327" s="359"/>
      <c r="G1327" s="561"/>
      <c r="H1327" s="359"/>
    </row>
    <row r="1328" spans="4:8" x14ac:dyDescent="0.2">
      <c r="D1328" s="359"/>
      <c r="E1328" s="359"/>
      <c r="G1328" s="561"/>
      <c r="H1328" s="359"/>
    </row>
    <row r="1329" spans="4:8" x14ac:dyDescent="0.2">
      <c r="D1329" s="359"/>
      <c r="E1329" s="359"/>
      <c r="G1329" s="561"/>
      <c r="H1329" s="359"/>
    </row>
    <row r="1330" spans="4:8" x14ac:dyDescent="0.2">
      <c r="D1330" s="359"/>
      <c r="E1330" s="359"/>
      <c r="G1330" s="561"/>
      <c r="H1330" s="359"/>
    </row>
    <row r="1331" spans="4:8" x14ac:dyDescent="0.2">
      <c r="D1331" s="359"/>
      <c r="E1331" s="359"/>
      <c r="G1331" s="561"/>
      <c r="H1331" s="359"/>
    </row>
    <row r="1332" spans="4:8" x14ac:dyDescent="0.2">
      <c r="D1332" s="359"/>
      <c r="E1332" s="359"/>
      <c r="G1332" s="561"/>
      <c r="H1332" s="359"/>
    </row>
    <row r="1333" spans="4:8" x14ac:dyDescent="0.2">
      <c r="D1333" s="359"/>
      <c r="E1333" s="359"/>
      <c r="G1333" s="561"/>
      <c r="H1333" s="359"/>
    </row>
    <row r="1334" spans="4:8" x14ac:dyDescent="0.2">
      <c r="D1334" s="359"/>
      <c r="E1334" s="359"/>
      <c r="G1334" s="561"/>
      <c r="H1334" s="359"/>
    </row>
    <row r="1335" spans="4:8" x14ac:dyDescent="0.2">
      <c r="D1335" s="359"/>
      <c r="E1335" s="359"/>
      <c r="G1335" s="561"/>
      <c r="H1335" s="359"/>
    </row>
    <row r="1336" spans="4:8" x14ac:dyDescent="0.2">
      <c r="D1336" s="359"/>
      <c r="E1336" s="359"/>
      <c r="G1336" s="561"/>
      <c r="H1336" s="359"/>
    </row>
    <row r="1337" spans="4:8" x14ac:dyDescent="0.2">
      <c r="D1337" s="359"/>
      <c r="E1337" s="359"/>
      <c r="G1337" s="561"/>
      <c r="H1337" s="359"/>
    </row>
    <row r="1338" spans="4:8" x14ac:dyDescent="0.2">
      <c r="D1338" s="359"/>
      <c r="E1338" s="359"/>
      <c r="G1338" s="561"/>
      <c r="H1338" s="359"/>
    </row>
    <row r="1339" spans="4:8" x14ac:dyDescent="0.2">
      <c r="D1339" s="359"/>
      <c r="E1339" s="359"/>
      <c r="G1339" s="561"/>
      <c r="H1339" s="359"/>
    </row>
    <row r="1340" spans="4:8" x14ac:dyDescent="0.2">
      <c r="D1340" s="359"/>
      <c r="E1340" s="359"/>
      <c r="G1340" s="561"/>
      <c r="H1340" s="359"/>
    </row>
    <row r="1341" spans="4:8" x14ac:dyDescent="0.2">
      <c r="D1341" s="359"/>
      <c r="E1341" s="359"/>
      <c r="G1341" s="561"/>
      <c r="H1341" s="359"/>
    </row>
    <row r="1342" spans="4:8" x14ac:dyDescent="0.2">
      <c r="D1342" s="359"/>
      <c r="E1342" s="359"/>
      <c r="G1342" s="561"/>
      <c r="H1342" s="359"/>
    </row>
    <row r="1343" spans="4:8" x14ac:dyDescent="0.2">
      <c r="D1343" s="359"/>
      <c r="E1343" s="359"/>
      <c r="G1343" s="561"/>
      <c r="H1343" s="359"/>
    </row>
    <row r="1344" spans="4:8" x14ac:dyDescent="0.2">
      <c r="D1344" s="359"/>
      <c r="E1344" s="359"/>
      <c r="G1344" s="561"/>
      <c r="H1344" s="359"/>
    </row>
    <row r="1345" spans="4:8" x14ac:dyDescent="0.2">
      <c r="D1345" s="359"/>
      <c r="E1345" s="359"/>
      <c r="G1345" s="561"/>
      <c r="H1345" s="359"/>
    </row>
    <row r="1346" spans="4:8" x14ac:dyDescent="0.2">
      <c r="D1346" s="359"/>
      <c r="E1346" s="359"/>
      <c r="G1346" s="561"/>
      <c r="H1346" s="359"/>
    </row>
    <row r="1347" spans="4:8" x14ac:dyDescent="0.2">
      <c r="D1347" s="359"/>
      <c r="E1347" s="359"/>
      <c r="G1347" s="561"/>
      <c r="H1347" s="359"/>
    </row>
    <row r="1348" spans="4:8" x14ac:dyDescent="0.2">
      <c r="D1348" s="359"/>
      <c r="E1348" s="359"/>
      <c r="G1348" s="561"/>
      <c r="H1348" s="359"/>
    </row>
    <row r="1349" spans="4:8" x14ac:dyDescent="0.2">
      <c r="D1349" s="359"/>
      <c r="E1349" s="359"/>
      <c r="G1349" s="561"/>
      <c r="H1349" s="359"/>
    </row>
    <row r="1350" spans="4:8" x14ac:dyDescent="0.2">
      <c r="D1350" s="359"/>
      <c r="E1350" s="359"/>
      <c r="G1350" s="561"/>
      <c r="H1350" s="359"/>
    </row>
    <row r="1351" spans="4:8" x14ac:dyDescent="0.2">
      <c r="D1351" s="359"/>
      <c r="E1351" s="359"/>
      <c r="G1351" s="561"/>
      <c r="H1351" s="359"/>
    </row>
    <row r="1352" spans="4:8" x14ac:dyDescent="0.2">
      <c r="D1352" s="359"/>
      <c r="E1352" s="359"/>
      <c r="G1352" s="561"/>
      <c r="H1352" s="359"/>
    </row>
    <row r="1353" spans="4:8" x14ac:dyDescent="0.2">
      <c r="D1353" s="359"/>
      <c r="E1353" s="359"/>
      <c r="G1353" s="561"/>
      <c r="H1353" s="359"/>
    </row>
    <row r="1354" spans="4:8" x14ac:dyDescent="0.2">
      <c r="D1354" s="359"/>
      <c r="E1354" s="359"/>
      <c r="G1354" s="561"/>
      <c r="H1354" s="359"/>
    </row>
    <row r="1355" spans="4:8" x14ac:dyDescent="0.2">
      <c r="D1355" s="359"/>
      <c r="E1355" s="359"/>
      <c r="G1355" s="561"/>
      <c r="H1355" s="359"/>
    </row>
    <row r="1356" spans="4:8" x14ac:dyDescent="0.2">
      <c r="D1356" s="359"/>
      <c r="E1356" s="359"/>
      <c r="G1356" s="561"/>
      <c r="H1356" s="359"/>
    </row>
    <row r="1357" spans="4:8" x14ac:dyDescent="0.2">
      <c r="D1357" s="359"/>
      <c r="E1357" s="359"/>
      <c r="G1357" s="561"/>
      <c r="H1357" s="359"/>
    </row>
    <row r="1358" spans="4:8" x14ac:dyDescent="0.2">
      <c r="D1358" s="359"/>
      <c r="E1358" s="359"/>
      <c r="G1358" s="561"/>
      <c r="H1358" s="359"/>
    </row>
    <row r="1359" spans="4:8" x14ac:dyDescent="0.2">
      <c r="D1359" s="359"/>
      <c r="E1359" s="359"/>
      <c r="G1359" s="561"/>
      <c r="H1359" s="359"/>
    </row>
    <row r="1360" spans="4:8" x14ac:dyDescent="0.2">
      <c r="D1360" s="359"/>
      <c r="E1360" s="359"/>
      <c r="G1360" s="561"/>
      <c r="H1360" s="359"/>
    </row>
    <row r="1361" spans="4:8" x14ac:dyDescent="0.2">
      <c r="D1361" s="359"/>
      <c r="E1361" s="359"/>
      <c r="G1361" s="561"/>
      <c r="H1361" s="359"/>
    </row>
    <row r="1362" spans="4:8" x14ac:dyDescent="0.2">
      <c r="D1362" s="359"/>
      <c r="E1362" s="359"/>
      <c r="G1362" s="561"/>
      <c r="H1362" s="359"/>
    </row>
    <row r="1363" spans="4:8" x14ac:dyDescent="0.2">
      <c r="D1363" s="359"/>
      <c r="E1363" s="359"/>
      <c r="G1363" s="561"/>
      <c r="H1363" s="359"/>
    </row>
    <row r="1364" spans="4:8" x14ac:dyDescent="0.2">
      <c r="D1364" s="359"/>
      <c r="E1364" s="359"/>
      <c r="G1364" s="561"/>
      <c r="H1364" s="359"/>
    </row>
    <row r="1365" spans="4:8" x14ac:dyDescent="0.2">
      <c r="D1365" s="359"/>
      <c r="E1365" s="359"/>
      <c r="G1365" s="561"/>
      <c r="H1365" s="359"/>
    </row>
    <row r="1366" spans="4:8" x14ac:dyDescent="0.2">
      <c r="D1366" s="359"/>
      <c r="E1366" s="359"/>
      <c r="G1366" s="561"/>
      <c r="H1366" s="359"/>
    </row>
    <row r="1367" spans="4:8" x14ac:dyDescent="0.2">
      <c r="D1367" s="359"/>
      <c r="E1367" s="359"/>
      <c r="G1367" s="561"/>
      <c r="H1367" s="359"/>
    </row>
    <row r="1368" spans="4:8" x14ac:dyDescent="0.2">
      <c r="D1368" s="359"/>
      <c r="E1368" s="359"/>
      <c r="G1368" s="561"/>
      <c r="H1368" s="359"/>
    </row>
    <row r="1369" spans="4:8" x14ac:dyDescent="0.2">
      <c r="D1369" s="359"/>
      <c r="E1369" s="359"/>
      <c r="G1369" s="561"/>
      <c r="H1369" s="359"/>
    </row>
    <row r="1370" spans="4:8" x14ac:dyDescent="0.2">
      <c r="D1370" s="359"/>
      <c r="E1370" s="359"/>
      <c r="G1370" s="561"/>
      <c r="H1370" s="359"/>
    </row>
    <row r="1371" spans="4:8" x14ac:dyDescent="0.2">
      <c r="D1371" s="359"/>
      <c r="E1371" s="359"/>
      <c r="G1371" s="561"/>
      <c r="H1371" s="359"/>
    </row>
    <row r="1372" spans="4:8" x14ac:dyDescent="0.2">
      <c r="D1372" s="359"/>
      <c r="E1372" s="359"/>
      <c r="G1372" s="561"/>
      <c r="H1372" s="359"/>
    </row>
    <row r="1373" spans="4:8" x14ac:dyDescent="0.2">
      <c r="D1373" s="359"/>
      <c r="E1373" s="359"/>
      <c r="G1373" s="561"/>
      <c r="H1373" s="359"/>
    </row>
    <row r="1374" spans="4:8" x14ac:dyDescent="0.2">
      <c r="D1374" s="359"/>
      <c r="E1374" s="359"/>
      <c r="G1374" s="561"/>
      <c r="H1374" s="359"/>
    </row>
    <row r="1375" spans="4:8" x14ac:dyDescent="0.2">
      <c r="D1375" s="359"/>
      <c r="E1375" s="359"/>
      <c r="G1375" s="561"/>
      <c r="H1375" s="359"/>
    </row>
    <row r="1376" spans="4:8" x14ac:dyDescent="0.2">
      <c r="D1376" s="359"/>
      <c r="E1376" s="359"/>
      <c r="G1376" s="561"/>
      <c r="H1376" s="359"/>
    </row>
    <row r="1377" spans="4:8" x14ac:dyDescent="0.2">
      <c r="D1377" s="359"/>
      <c r="E1377" s="359"/>
      <c r="G1377" s="561"/>
      <c r="H1377" s="359"/>
    </row>
    <row r="1378" spans="4:8" x14ac:dyDescent="0.2">
      <c r="D1378" s="359"/>
      <c r="E1378" s="359"/>
      <c r="G1378" s="561"/>
      <c r="H1378" s="359"/>
    </row>
    <row r="1379" spans="4:8" x14ac:dyDescent="0.2">
      <c r="D1379" s="359"/>
      <c r="E1379" s="359"/>
      <c r="G1379" s="561"/>
      <c r="H1379" s="359"/>
    </row>
    <row r="1380" spans="4:8" x14ac:dyDescent="0.2">
      <c r="D1380" s="359"/>
      <c r="E1380" s="359"/>
      <c r="G1380" s="561"/>
      <c r="H1380" s="359"/>
    </row>
    <row r="1381" spans="4:8" x14ac:dyDescent="0.2">
      <c r="D1381" s="359"/>
      <c r="E1381" s="359"/>
      <c r="G1381" s="561"/>
      <c r="H1381" s="359"/>
    </row>
    <row r="1382" spans="4:8" x14ac:dyDescent="0.2">
      <c r="D1382" s="359"/>
      <c r="E1382" s="359"/>
      <c r="G1382" s="561"/>
      <c r="H1382" s="359"/>
    </row>
    <row r="1383" spans="4:8" x14ac:dyDescent="0.2">
      <c r="D1383" s="359"/>
      <c r="E1383" s="359"/>
      <c r="G1383" s="561"/>
      <c r="H1383" s="359"/>
    </row>
    <row r="1384" spans="4:8" x14ac:dyDescent="0.2">
      <c r="D1384" s="359"/>
      <c r="E1384" s="359"/>
      <c r="G1384" s="561"/>
      <c r="H1384" s="359"/>
    </row>
    <row r="1385" spans="4:8" x14ac:dyDescent="0.2">
      <c r="D1385" s="359"/>
      <c r="E1385" s="359"/>
      <c r="G1385" s="561"/>
      <c r="H1385" s="359"/>
    </row>
    <row r="1386" spans="4:8" x14ac:dyDescent="0.2">
      <c r="D1386" s="359"/>
      <c r="E1386" s="359"/>
      <c r="G1386" s="561"/>
      <c r="H1386" s="359"/>
    </row>
    <row r="1387" spans="4:8" x14ac:dyDescent="0.2">
      <c r="D1387" s="359"/>
      <c r="E1387" s="359"/>
      <c r="G1387" s="561"/>
      <c r="H1387" s="359"/>
    </row>
    <row r="1388" spans="4:8" x14ac:dyDescent="0.2">
      <c r="D1388" s="359"/>
      <c r="E1388" s="359"/>
      <c r="G1388" s="561"/>
      <c r="H1388" s="359"/>
    </row>
    <row r="1389" spans="4:8" x14ac:dyDescent="0.2">
      <c r="D1389" s="359"/>
      <c r="E1389" s="359"/>
      <c r="G1389" s="561"/>
      <c r="H1389" s="359"/>
    </row>
    <row r="1390" spans="4:8" x14ac:dyDescent="0.2">
      <c r="D1390" s="359"/>
      <c r="E1390" s="359"/>
      <c r="G1390" s="561"/>
      <c r="H1390" s="359"/>
    </row>
    <row r="1391" spans="4:8" x14ac:dyDescent="0.2">
      <c r="D1391" s="359"/>
      <c r="E1391" s="359"/>
      <c r="G1391" s="561"/>
      <c r="H1391" s="359"/>
    </row>
    <row r="1392" spans="4:8" x14ac:dyDescent="0.2">
      <c r="D1392" s="359"/>
      <c r="E1392" s="359"/>
      <c r="G1392" s="561"/>
      <c r="H1392" s="359"/>
    </row>
    <row r="1393" spans="4:8" x14ac:dyDescent="0.2">
      <c r="D1393" s="359"/>
      <c r="E1393" s="359"/>
      <c r="G1393" s="561"/>
      <c r="H1393" s="359"/>
    </row>
    <row r="1394" spans="4:8" x14ac:dyDescent="0.2">
      <c r="D1394" s="359"/>
      <c r="E1394" s="359"/>
      <c r="G1394" s="561"/>
      <c r="H1394" s="359"/>
    </row>
    <row r="1395" spans="4:8" x14ac:dyDescent="0.2">
      <c r="D1395" s="359"/>
      <c r="E1395" s="359"/>
      <c r="G1395" s="561"/>
      <c r="H1395" s="359"/>
    </row>
    <row r="1396" spans="4:8" x14ac:dyDescent="0.2">
      <c r="D1396" s="359"/>
      <c r="E1396" s="359"/>
      <c r="G1396" s="561"/>
      <c r="H1396" s="359"/>
    </row>
    <row r="1397" spans="4:8" x14ac:dyDescent="0.2">
      <c r="D1397" s="359"/>
      <c r="E1397" s="359"/>
      <c r="G1397" s="561"/>
      <c r="H1397" s="359"/>
    </row>
    <row r="1398" spans="4:8" x14ac:dyDescent="0.2">
      <c r="D1398" s="359"/>
      <c r="E1398" s="359"/>
      <c r="G1398" s="561"/>
      <c r="H1398" s="359"/>
    </row>
    <row r="1399" spans="4:8" x14ac:dyDescent="0.2">
      <c r="D1399" s="359"/>
      <c r="E1399" s="359"/>
      <c r="G1399" s="561"/>
      <c r="H1399" s="359"/>
    </row>
    <row r="1400" spans="4:8" x14ac:dyDescent="0.2">
      <c r="D1400" s="359"/>
      <c r="E1400" s="359"/>
      <c r="G1400" s="561"/>
      <c r="H1400" s="359"/>
    </row>
    <row r="1401" spans="4:8" x14ac:dyDescent="0.2">
      <c r="D1401" s="359"/>
      <c r="E1401" s="359"/>
      <c r="G1401" s="561"/>
      <c r="H1401" s="359"/>
    </row>
    <row r="1402" spans="4:8" x14ac:dyDescent="0.2">
      <c r="D1402" s="359"/>
      <c r="E1402" s="359"/>
      <c r="G1402" s="561"/>
      <c r="H1402" s="359"/>
    </row>
    <row r="1403" spans="4:8" x14ac:dyDescent="0.2">
      <c r="D1403" s="359"/>
      <c r="E1403" s="359"/>
      <c r="G1403" s="561"/>
      <c r="H1403" s="359"/>
    </row>
    <row r="1404" spans="4:8" x14ac:dyDescent="0.2">
      <c r="D1404" s="359"/>
      <c r="E1404" s="359"/>
      <c r="G1404" s="561"/>
      <c r="H1404" s="359"/>
    </row>
    <row r="1405" spans="4:8" x14ac:dyDescent="0.2">
      <c r="D1405" s="359"/>
      <c r="E1405" s="359"/>
      <c r="G1405" s="561"/>
      <c r="H1405" s="359"/>
    </row>
    <row r="1406" spans="4:8" x14ac:dyDescent="0.2">
      <c r="D1406" s="359"/>
      <c r="E1406" s="359"/>
      <c r="G1406" s="561"/>
      <c r="H1406" s="359"/>
    </row>
    <row r="1407" spans="4:8" x14ac:dyDescent="0.2">
      <c r="D1407" s="359"/>
      <c r="E1407" s="359"/>
      <c r="G1407" s="561"/>
      <c r="H1407" s="359"/>
    </row>
    <row r="1408" spans="4:8" x14ac:dyDescent="0.2">
      <c r="D1408" s="359"/>
      <c r="E1408" s="359"/>
      <c r="G1408" s="561"/>
      <c r="H1408" s="359"/>
    </row>
    <row r="1409" spans="4:8" x14ac:dyDescent="0.2">
      <c r="D1409" s="359"/>
      <c r="E1409" s="359"/>
      <c r="G1409" s="561"/>
      <c r="H1409" s="359"/>
    </row>
    <row r="1410" spans="4:8" x14ac:dyDescent="0.2">
      <c r="D1410" s="359"/>
      <c r="E1410" s="359"/>
      <c r="G1410" s="561"/>
      <c r="H1410" s="359"/>
    </row>
    <row r="1411" spans="4:8" x14ac:dyDescent="0.2">
      <c r="D1411" s="359"/>
      <c r="E1411" s="359"/>
      <c r="G1411" s="561"/>
      <c r="H1411" s="359"/>
    </row>
    <row r="1412" spans="4:8" x14ac:dyDescent="0.2">
      <c r="D1412" s="359"/>
      <c r="E1412" s="359"/>
      <c r="G1412" s="561"/>
      <c r="H1412" s="359"/>
    </row>
    <row r="1413" spans="4:8" x14ac:dyDescent="0.2">
      <c r="D1413" s="359"/>
      <c r="E1413" s="359"/>
      <c r="G1413" s="561"/>
      <c r="H1413" s="359"/>
    </row>
    <row r="1414" spans="4:8" x14ac:dyDescent="0.2">
      <c r="D1414" s="359"/>
      <c r="E1414" s="359"/>
      <c r="G1414" s="561"/>
      <c r="H1414" s="359"/>
    </row>
    <row r="1415" spans="4:8" x14ac:dyDescent="0.2">
      <c r="D1415" s="359"/>
      <c r="E1415" s="359"/>
      <c r="G1415" s="561"/>
      <c r="H1415" s="359"/>
    </row>
    <row r="1416" spans="4:8" x14ac:dyDescent="0.2">
      <c r="D1416" s="359"/>
      <c r="E1416" s="359"/>
      <c r="G1416" s="561"/>
      <c r="H1416" s="359"/>
    </row>
    <row r="1417" spans="4:8" x14ac:dyDescent="0.2">
      <c r="D1417" s="359"/>
      <c r="E1417" s="359"/>
      <c r="G1417" s="561"/>
      <c r="H1417" s="359"/>
    </row>
    <row r="1418" spans="4:8" x14ac:dyDescent="0.2">
      <c r="D1418" s="359"/>
      <c r="E1418" s="359"/>
      <c r="G1418" s="561"/>
      <c r="H1418" s="359"/>
    </row>
    <row r="1419" spans="4:8" x14ac:dyDescent="0.2">
      <c r="D1419" s="359"/>
      <c r="E1419" s="359"/>
      <c r="G1419" s="561"/>
      <c r="H1419" s="359"/>
    </row>
    <row r="1420" spans="4:8" x14ac:dyDescent="0.2">
      <c r="D1420" s="359"/>
      <c r="E1420" s="359"/>
      <c r="G1420" s="561"/>
      <c r="H1420" s="359"/>
    </row>
    <row r="1421" spans="4:8" x14ac:dyDescent="0.2">
      <c r="D1421" s="359"/>
      <c r="E1421" s="359"/>
      <c r="G1421" s="561"/>
      <c r="H1421" s="359"/>
    </row>
    <row r="1422" spans="4:8" x14ac:dyDescent="0.2">
      <c r="D1422" s="359"/>
      <c r="E1422" s="359"/>
      <c r="G1422" s="561"/>
      <c r="H1422" s="359"/>
    </row>
    <row r="1423" spans="4:8" x14ac:dyDescent="0.2">
      <c r="D1423" s="359"/>
      <c r="E1423" s="359"/>
      <c r="G1423" s="561"/>
      <c r="H1423" s="359"/>
    </row>
    <row r="1424" spans="4:8" x14ac:dyDescent="0.2">
      <c r="D1424" s="359"/>
      <c r="E1424" s="359"/>
      <c r="G1424" s="561"/>
      <c r="H1424" s="359"/>
    </row>
    <row r="1425" spans="4:8" x14ac:dyDescent="0.2">
      <c r="D1425" s="359"/>
      <c r="E1425" s="359"/>
      <c r="G1425" s="561"/>
      <c r="H1425" s="359"/>
    </row>
    <row r="1426" spans="4:8" x14ac:dyDescent="0.2">
      <c r="D1426" s="359"/>
      <c r="E1426" s="359"/>
      <c r="G1426" s="561"/>
      <c r="H1426" s="359"/>
    </row>
    <row r="1427" spans="4:8" x14ac:dyDescent="0.2">
      <c r="D1427" s="359"/>
      <c r="E1427" s="359"/>
      <c r="G1427" s="561"/>
      <c r="H1427" s="359"/>
    </row>
    <row r="1428" spans="4:8" x14ac:dyDescent="0.2">
      <c r="D1428" s="359"/>
      <c r="E1428" s="359"/>
      <c r="G1428" s="561"/>
      <c r="H1428" s="359"/>
    </row>
    <row r="1429" spans="4:8" x14ac:dyDescent="0.2">
      <c r="D1429" s="359"/>
      <c r="E1429" s="359"/>
      <c r="G1429" s="561"/>
      <c r="H1429" s="359"/>
    </row>
    <row r="1430" spans="4:8" x14ac:dyDescent="0.2">
      <c r="D1430" s="359"/>
      <c r="E1430" s="359"/>
      <c r="G1430" s="561"/>
      <c r="H1430" s="359"/>
    </row>
    <row r="1431" spans="4:8" x14ac:dyDescent="0.2">
      <c r="D1431" s="359"/>
      <c r="E1431" s="359"/>
      <c r="G1431" s="561"/>
      <c r="H1431" s="359"/>
    </row>
    <row r="1432" spans="4:8" x14ac:dyDescent="0.2">
      <c r="D1432" s="359"/>
      <c r="E1432" s="359"/>
      <c r="G1432" s="561"/>
      <c r="H1432" s="359"/>
    </row>
    <row r="1433" spans="4:8" x14ac:dyDescent="0.2">
      <c r="D1433" s="359"/>
      <c r="E1433" s="359"/>
      <c r="G1433" s="561"/>
      <c r="H1433" s="359"/>
    </row>
    <row r="1434" spans="4:8" x14ac:dyDescent="0.2">
      <c r="D1434" s="359"/>
      <c r="E1434" s="359"/>
      <c r="G1434" s="561"/>
      <c r="H1434" s="359"/>
    </row>
    <row r="1435" spans="4:8" x14ac:dyDescent="0.2">
      <c r="D1435" s="359"/>
      <c r="E1435" s="359"/>
      <c r="G1435" s="561"/>
      <c r="H1435" s="359"/>
    </row>
    <row r="1436" spans="4:8" x14ac:dyDescent="0.2">
      <c r="D1436" s="359"/>
      <c r="E1436" s="359"/>
      <c r="G1436" s="561"/>
      <c r="H1436" s="359"/>
    </row>
    <row r="1437" spans="4:8" x14ac:dyDescent="0.2">
      <c r="D1437" s="359"/>
      <c r="E1437" s="359"/>
      <c r="G1437" s="561"/>
      <c r="H1437" s="359"/>
    </row>
    <row r="1438" spans="4:8" x14ac:dyDescent="0.2">
      <c r="D1438" s="359"/>
      <c r="E1438" s="359"/>
      <c r="G1438" s="561"/>
      <c r="H1438" s="359"/>
    </row>
    <row r="1439" spans="4:8" x14ac:dyDescent="0.2">
      <c r="D1439" s="359"/>
      <c r="E1439" s="359"/>
      <c r="G1439" s="561"/>
      <c r="H1439" s="359"/>
    </row>
    <row r="1440" spans="4:8" x14ac:dyDescent="0.2">
      <c r="D1440" s="359"/>
      <c r="E1440" s="359"/>
      <c r="G1440" s="561"/>
      <c r="H1440" s="359"/>
    </row>
    <row r="1441" spans="4:8" x14ac:dyDescent="0.2">
      <c r="D1441" s="359"/>
      <c r="E1441" s="359"/>
      <c r="G1441" s="561"/>
      <c r="H1441" s="359"/>
    </row>
    <row r="1442" spans="4:8" x14ac:dyDescent="0.2">
      <c r="D1442" s="359"/>
      <c r="E1442" s="359"/>
      <c r="G1442" s="561"/>
      <c r="H1442" s="359"/>
    </row>
    <row r="1443" spans="4:8" x14ac:dyDescent="0.2">
      <c r="D1443" s="359"/>
      <c r="E1443" s="359"/>
      <c r="G1443" s="561"/>
      <c r="H1443" s="359"/>
    </row>
    <row r="1444" spans="4:8" x14ac:dyDescent="0.2">
      <c r="D1444" s="359"/>
      <c r="E1444" s="359"/>
      <c r="G1444" s="561"/>
      <c r="H1444" s="359"/>
    </row>
    <row r="1445" spans="4:8" x14ac:dyDescent="0.2">
      <c r="D1445" s="359"/>
      <c r="E1445" s="359"/>
      <c r="G1445" s="561"/>
      <c r="H1445" s="359"/>
    </row>
    <row r="1446" spans="4:8" x14ac:dyDescent="0.2">
      <c r="D1446" s="359"/>
      <c r="E1446" s="359"/>
      <c r="G1446" s="561"/>
      <c r="H1446" s="359"/>
    </row>
    <row r="1447" spans="4:8" x14ac:dyDescent="0.2">
      <c r="D1447" s="359"/>
      <c r="E1447" s="359"/>
      <c r="G1447" s="561"/>
      <c r="H1447" s="359"/>
    </row>
    <row r="1448" spans="4:8" x14ac:dyDescent="0.2">
      <c r="D1448" s="359"/>
      <c r="E1448" s="359"/>
      <c r="G1448" s="561"/>
      <c r="H1448" s="359"/>
    </row>
    <row r="1449" spans="4:8" x14ac:dyDescent="0.2">
      <c r="D1449" s="359"/>
      <c r="E1449" s="359"/>
      <c r="G1449" s="561"/>
      <c r="H1449" s="359"/>
    </row>
    <row r="1450" spans="4:8" x14ac:dyDescent="0.2">
      <c r="D1450" s="359"/>
      <c r="E1450" s="359"/>
      <c r="G1450" s="561"/>
      <c r="H1450" s="359"/>
    </row>
    <row r="1451" spans="4:8" x14ac:dyDescent="0.2">
      <c r="D1451" s="359"/>
      <c r="E1451" s="359"/>
      <c r="G1451" s="561"/>
      <c r="H1451" s="359"/>
    </row>
    <row r="1452" spans="4:8" x14ac:dyDescent="0.2">
      <c r="D1452" s="359"/>
      <c r="E1452" s="359"/>
      <c r="G1452" s="561"/>
      <c r="H1452" s="359"/>
    </row>
    <row r="1453" spans="4:8" x14ac:dyDescent="0.2">
      <c r="D1453" s="359"/>
      <c r="E1453" s="359"/>
      <c r="G1453" s="561"/>
      <c r="H1453" s="359"/>
    </row>
    <row r="1454" spans="4:8" x14ac:dyDescent="0.2">
      <c r="D1454" s="359"/>
      <c r="E1454" s="359"/>
      <c r="G1454" s="561"/>
      <c r="H1454" s="359"/>
    </row>
    <row r="1455" spans="4:8" x14ac:dyDescent="0.2">
      <c r="D1455" s="359"/>
      <c r="E1455" s="359"/>
      <c r="G1455" s="561"/>
      <c r="H1455" s="359"/>
    </row>
    <row r="1456" spans="4:8" x14ac:dyDescent="0.2">
      <c r="D1456" s="359"/>
      <c r="E1456" s="359"/>
      <c r="G1456" s="561"/>
      <c r="H1456" s="359"/>
    </row>
    <row r="1457" spans="4:8" x14ac:dyDescent="0.2">
      <c r="D1457" s="359"/>
      <c r="E1457" s="359"/>
      <c r="G1457" s="561"/>
      <c r="H1457" s="359"/>
    </row>
    <row r="1458" spans="4:8" x14ac:dyDescent="0.2">
      <c r="D1458" s="359"/>
      <c r="E1458" s="359"/>
      <c r="G1458" s="561"/>
      <c r="H1458" s="359"/>
    </row>
    <row r="1459" spans="4:8" x14ac:dyDescent="0.2">
      <c r="D1459" s="359"/>
      <c r="E1459" s="359"/>
      <c r="G1459" s="561"/>
      <c r="H1459" s="359"/>
    </row>
    <row r="1460" spans="4:8" x14ac:dyDescent="0.2">
      <c r="D1460" s="359"/>
      <c r="E1460" s="359"/>
      <c r="G1460" s="561"/>
      <c r="H1460" s="359"/>
    </row>
    <row r="1461" spans="4:8" x14ac:dyDescent="0.2">
      <c r="D1461" s="359"/>
      <c r="E1461" s="359"/>
      <c r="G1461" s="561"/>
      <c r="H1461" s="359"/>
    </row>
    <row r="1462" spans="4:8" x14ac:dyDescent="0.2">
      <c r="D1462" s="359"/>
      <c r="E1462" s="359"/>
      <c r="G1462" s="561"/>
      <c r="H1462" s="359"/>
    </row>
    <row r="1463" spans="4:8" x14ac:dyDescent="0.2">
      <c r="D1463" s="359"/>
      <c r="E1463" s="359"/>
      <c r="G1463" s="561"/>
      <c r="H1463" s="359"/>
    </row>
    <row r="1464" spans="4:8" x14ac:dyDescent="0.2">
      <c r="D1464" s="359"/>
      <c r="E1464" s="359"/>
      <c r="G1464" s="561"/>
      <c r="H1464" s="359"/>
    </row>
    <row r="1465" spans="4:8" x14ac:dyDescent="0.2">
      <c r="D1465" s="359"/>
      <c r="E1465" s="359"/>
      <c r="G1465" s="561"/>
      <c r="H1465" s="359"/>
    </row>
    <row r="1466" spans="4:8" x14ac:dyDescent="0.2">
      <c r="D1466" s="359"/>
      <c r="E1466" s="359"/>
      <c r="G1466" s="561"/>
      <c r="H1466" s="359"/>
    </row>
    <row r="1467" spans="4:8" x14ac:dyDescent="0.2">
      <c r="D1467" s="359"/>
      <c r="E1467" s="359"/>
      <c r="G1467" s="561"/>
      <c r="H1467" s="359"/>
    </row>
    <row r="1468" spans="4:8" x14ac:dyDescent="0.2">
      <c r="D1468" s="359"/>
      <c r="E1468" s="359"/>
      <c r="G1468" s="561"/>
      <c r="H1468" s="359"/>
    </row>
    <row r="1469" spans="4:8" x14ac:dyDescent="0.2">
      <c r="D1469" s="359"/>
      <c r="E1469" s="359"/>
      <c r="G1469" s="561"/>
      <c r="H1469" s="359"/>
    </row>
    <row r="1470" spans="4:8" x14ac:dyDescent="0.2">
      <c r="D1470" s="359"/>
      <c r="E1470" s="359"/>
      <c r="G1470" s="561"/>
      <c r="H1470" s="359"/>
    </row>
    <row r="1471" spans="4:8" x14ac:dyDescent="0.2">
      <c r="D1471" s="359"/>
      <c r="E1471" s="359"/>
      <c r="G1471" s="561"/>
      <c r="H1471" s="359"/>
    </row>
    <row r="1472" spans="4:8" x14ac:dyDescent="0.2">
      <c r="D1472" s="359"/>
      <c r="E1472" s="359"/>
      <c r="G1472" s="561"/>
      <c r="H1472" s="359"/>
    </row>
    <row r="1473" spans="4:8" x14ac:dyDescent="0.2">
      <c r="D1473" s="359"/>
      <c r="E1473" s="359"/>
      <c r="G1473" s="561"/>
      <c r="H1473" s="359"/>
    </row>
    <row r="1474" spans="4:8" x14ac:dyDescent="0.2">
      <c r="D1474" s="359"/>
      <c r="E1474" s="359"/>
      <c r="G1474" s="561"/>
      <c r="H1474" s="359"/>
    </row>
    <row r="1475" spans="4:8" x14ac:dyDescent="0.2">
      <c r="D1475" s="359"/>
      <c r="E1475" s="359"/>
      <c r="G1475" s="561"/>
      <c r="H1475" s="359"/>
    </row>
    <row r="1476" spans="4:8" x14ac:dyDescent="0.2">
      <c r="D1476" s="359"/>
      <c r="E1476" s="359"/>
      <c r="G1476" s="561"/>
      <c r="H1476" s="359"/>
    </row>
    <row r="1477" spans="4:8" x14ac:dyDescent="0.2">
      <c r="D1477" s="359"/>
      <c r="E1477" s="359"/>
      <c r="G1477" s="561"/>
      <c r="H1477" s="359"/>
    </row>
    <row r="1478" spans="4:8" x14ac:dyDescent="0.2">
      <c r="D1478" s="359"/>
      <c r="E1478" s="359"/>
      <c r="G1478" s="561"/>
      <c r="H1478" s="359"/>
    </row>
    <row r="1479" spans="4:8" x14ac:dyDescent="0.2">
      <c r="D1479" s="359"/>
      <c r="E1479" s="359"/>
      <c r="G1479" s="561"/>
      <c r="H1479" s="359"/>
    </row>
    <row r="1480" spans="4:8" x14ac:dyDescent="0.2">
      <c r="D1480" s="359"/>
      <c r="E1480" s="359"/>
      <c r="G1480" s="561"/>
      <c r="H1480" s="359"/>
    </row>
    <row r="1481" spans="4:8" x14ac:dyDescent="0.2">
      <c r="D1481" s="359"/>
      <c r="E1481" s="359"/>
      <c r="G1481" s="561"/>
      <c r="H1481" s="359"/>
    </row>
    <row r="1482" spans="4:8" x14ac:dyDescent="0.2">
      <c r="D1482" s="359"/>
      <c r="E1482" s="359"/>
      <c r="G1482" s="561"/>
      <c r="H1482" s="359"/>
    </row>
    <row r="1483" spans="4:8" x14ac:dyDescent="0.2">
      <c r="D1483" s="359"/>
      <c r="E1483" s="359"/>
      <c r="G1483" s="561"/>
      <c r="H1483" s="359"/>
    </row>
    <row r="1484" spans="4:8" x14ac:dyDescent="0.2">
      <c r="D1484" s="359"/>
      <c r="E1484" s="359"/>
      <c r="G1484" s="561"/>
      <c r="H1484" s="359"/>
    </row>
    <row r="1485" spans="4:8" x14ac:dyDescent="0.2">
      <c r="D1485" s="359"/>
      <c r="E1485" s="359"/>
      <c r="G1485" s="561"/>
      <c r="H1485" s="359"/>
    </row>
    <row r="1486" spans="4:8" x14ac:dyDescent="0.2">
      <c r="D1486" s="359"/>
      <c r="E1486" s="359"/>
      <c r="G1486" s="561"/>
      <c r="H1486" s="359"/>
    </row>
    <row r="1487" spans="4:8" x14ac:dyDescent="0.2">
      <c r="D1487" s="359"/>
      <c r="E1487" s="359"/>
      <c r="G1487" s="561"/>
      <c r="H1487" s="359"/>
    </row>
    <row r="1488" spans="4:8" x14ac:dyDescent="0.2">
      <c r="D1488" s="359"/>
      <c r="E1488" s="359"/>
      <c r="G1488" s="561"/>
      <c r="H1488" s="359"/>
    </row>
    <row r="1489" spans="4:8" x14ac:dyDescent="0.2">
      <c r="D1489" s="359"/>
      <c r="E1489" s="359"/>
      <c r="G1489" s="561"/>
      <c r="H1489" s="359"/>
    </row>
    <row r="1490" spans="4:8" x14ac:dyDescent="0.2">
      <c r="D1490" s="359"/>
      <c r="E1490" s="359"/>
      <c r="G1490" s="561"/>
      <c r="H1490" s="359"/>
    </row>
    <row r="1491" spans="4:8" x14ac:dyDescent="0.2">
      <c r="D1491" s="359"/>
      <c r="E1491" s="359"/>
      <c r="G1491" s="561"/>
      <c r="H1491" s="359"/>
    </row>
    <row r="1492" spans="4:8" x14ac:dyDescent="0.2">
      <c r="D1492" s="359"/>
      <c r="E1492" s="359"/>
      <c r="G1492" s="561"/>
      <c r="H1492" s="359"/>
    </row>
    <row r="1493" spans="4:8" x14ac:dyDescent="0.2">
      <c r="D1493" s="359"/>
      <c r="E1493" s="359"/>
      <c r="G1493" s="561"/>
      <c r="H1493" s="359"/>
    </row>
    <row r="1494" spans="4:8" x14ac:dyDescent="0.2">
      <c r="D1494" s="359"/>
      <c r="E1494" s="359"/>
      <c r="G1494" s="561"/>
      <c r="H1494" s="359"/>
    </row>
    <row r="1495" spans="4:8" x14ac:dyDescent="0.2">
      <c r="D1495" s="359"/>
      <c r="E1495" s="359"/>
      <c r="G1495" s="561"/>
      <c r="H1495" s="359"/>
    </row>
    <row r="1496" spans="4:8" x14ac:dyDescent="0.2">
      <c r="D1496" s="359"/>
      <c r="E1496" s="359"/>
      <c r="G1496" s="561"/>
      <c r="H1496" s="359"/>
    </row>
    <row r="1497" spans="4:8" x14ac:dyDescent="0.2">
      <c r="D1497" s="359"/>
      <c r="E1497" s="359"/>
      <c r="G1497" s="561"/>
      <c r="H1497" s="359"/>
    </row>
    <row r="1498" spans="4:8" x14ac:dyDescent="0.2">
      <c r="D1498" s="359"/>
      <c r="E1498" s="359"/>
      <c r="G1498" s="561"/>
      <c r="H1498" s="359"/>
    </row>
    <row r="1499" spans="4:8" x14ac:dyDescent="0.2">
      <c r="D1499" s="359"/>
      <c r="E1499" s="359"/>
      <c r="G1499" s="561"/>
      <c r="H1499" s="359"/>
    </row>
    <row r="1500" spans="4:8" x14ac:dyDescent="0.2">
      <c r="D1500" s="359"/>
      <c r="E1500" s="359"/>
      <c r="G1500" s="561"/>
      <c r="H1500" s="359"/>
    </row>
    <row r="1501" spans="4:8" x14ac:dyDescent="0.2">
      <c r="D1501" s="359"/>
      <c r="E1501" s="359"/>
      <c r="G1501" s="561"/>
      <c r="H1501" s="359"/>
    </row>
    <row r="1502" spans="4:8" x14ac:dyDescent="0.2">
      <c r="D1502" s="359"/>
      <c r="E1502" s="359"/>
      <c r="G1502" s="561"/>
      <c r="H1502" s="359"/>
    </row>
    <row r="1503" spans="4:8" x14ac:dyDescent="0.2">
      <c r="D1503" s="359"/>
      <c r="E1503" s="359"/>
      <c r="G1503" s="561"/>
      <c r="H1503" s="359"/>
    </row>
    <row r="1504" spans="4:8" x14ac:dyDescent="0.2">
      <c r="D1504" s="359"/>
      <c r="E1504" s="359"/>
      <c r="G1504" s="561"/>
      <c r="H1504" s="359"/>
    </row>
    <row r="1505" spans="4:8" x14ac:dyDescent="0.2">
      <c r="D1505" s="359"/>
      <c r="E1505" s="359"/>
      <c r="G1505" s="561"/>
      <c r="H1505" s="359"/>
    </row>
    <row r="1506" spans="4:8" x14ac:dyDescent="0.2">
      <c r="D1506" s="359"/>
      <c r="E1506" s="359"/>
      <c r="G1506" s="561"/>
      <c r="H1506" s="359"/>
    </row>
    <row r="1507" spans="4:8" x14ac:dyDescent="0.2">
      <c r="D1507" s="359"/>
      <c r="E1507" s="359"/>
      <c r="G1507" s="561"/>
      <c r="H1507" s="359"/>
    </row>
    <row r="1508" spans="4:8" x14ac:dyDescent="0.2">
      <c r="D1508" s="359"/>
      <c r="E1508" s="359"/>
      <c r="G1508" s="561"/>
      <c r="H1508" s="359"/>
    </row>
    <row r="1509" spans="4:8" x14ac:dyDescent="0.2">
      <c r="D1509" s="359"/>
      <c r="E1509" s="359"/>
      <c r="G1509" s="561"/>
      <c r="H1509" s="359"/>
    </row>
    <row r="1510" spans="4:8" x14ac:dyDescent="0.2">
      <c r="D1510" s="359"/>
      <c r="E1510" s="359"/>
      <c r="G1510" s="561"/>
      <c r="H1510" s="359"/>
    </row>
    <row r="1511" spans="4:8" x14ac:dyDescent="0.2">
      <c r="D1511" s="359"/>
      <c r="E1511" s="359"/>
      <c r="G1511" s="561"/>
      <c r="H1511" s="359"/>
    </row>
    <row r="1512" spans="4:8" x14ac:dyDescent="0.2">
      <c r="D1512" s="359"/>
      <c r="E1512" s="359"/>
      <c r="G1512" s="561"/>
      <c r="H1512" s="359"/>
    </row>
    <row r="1513" spans="4:8" x14ac:dyDescent="0.2">
      <c r="D1513" s="359"/>
      <c r="E1513" s="359"/>
      <c r="G1513" s="561"/>
      <c r="H1513" s="359"/>
    </row>
    <row r="1514" spans="4:8" x14ac:dyDescent="0.2">
      <c r="D1514" s="359"/>
      <c r="E1514" s="359"/>
      <c r="G1514" s="561"/>
      <c r="H1514" s="359"/>
    </row>
    <row r="1515" spans="4:8" x14ac:dyDescent="0.2">
      <c r="D1515" s="359"/>
      <c r="E1515" s="359"/>
      <c r="G1515" s="561"/>
      <c r="H1515" s="359"/>
    </row>
    <row r="1516" spans="4:8" x14ac:dyDescent="0.2">
      <c r="D1516" s="359"/>
      <c r="E1516" s="359"/>
      <c r="G1516" s="561"/>
      <c r="H1516" s="359"/>
    </row>
    <row r="1517" spans="4:8" x14ac:dyDescent="0.2">
      <c r="D1517" s="359"/>
      <c r="E1517" s="359"/>
      <c r="G1517" s="561"/>
      <c r="H1517" s="359"/>
    </row>
    <row r="1518" spans="4:8" x14ac:dyDescent="0.2">
      <c r="D1518" s="359"/>
      <c r="E1518" s="359"/>
      <c r="G1518" s="561"/>
      <c r="H1518" s="359"/>
    </row>
    <row r="1519" spans="4:8" x14ac:dyDescent="0.2">
      <c r="D1519" s="359"/>
      <c r="E1519" s="359"/>
      <c r="G1519" s="561"/>
      <c r="H1519" s="359"/>
    </row>
    <row r="1520" spans="4:8" x14ac:dyDescent="0.2">
      <c r="D1520" s="359"/>
      <c r="E1520" s="359"/>
      <c r="G1520" s="561"/>
      <c r="H1520" s="359"/>
    </row>
    <row r="1521" spans="4:8" x14ac:dyDescent="0.2">
      <c r="D1521" s="359"/>
      <c r="E1521" s="359"/>
      <c r="G1521" s="561"/>
      <c r="H1521" s="359"/>
    </row>
    <row r="1522" spans="4:8" x14ac:dyDescent="0.2">
      <c r="D1522" s="359"/>
      <c r="E1522" s="359"/>
      <c r="G1522" s="561"/>
      <c r="H1522" s="359"/>
    </row>
    <row r="1523" spans="4:8" x14ac:dyDescent="0.2">
      <c r="D1523" s="359"/>
      <c r="E1523" s="359"/>
      <c r="G1523" s="561"/>
      <c r="H1523" s="359"/>
    </row>
    <row r="1524" spans="4:8" x14ac:dyDescent="0.2">
      <c r="D1524" s="359"/>
      <c r="E1524" s="359"/>
      <c r="G1524" s="561"/>
      <c r="H1524" s="359"/>
    </row>
    <row r="1525" spans="4:8" x14ac:dyDescent="0.2">
      <c r="D1525" s="359"/>
      <c r="E1525" s="359"/>
      <c r="G1525" s="561"/>
      <c r="H1525" s="359"/>
    </row>
    <row r="1526" spans="4:8" x14ac:dyDescent="0.2">
      <c r="D1526" s="359"/>
      <c r="E1526" s="359"/>
      <c r="G1526" s="561"/>
      <c r="H1526" s="359"/>
    </row>
    <row r="1527" spans="4:8" x14ac:dyDescent="0.2">
      <c r="D1527" s="359"/>
      <c r="E1527" s="359"/>
      <c r="G1527" s="561"/>
      <c r="H1527" s="359"/>
    </row>
    <row r="1528" spans="4:8" x14ac:dyDescent="0.2">
      <c r="D1528" s="359"/>
      <c r="E1528" s="359"/>
      <c r="G1528" s="561"/>
      <c r="H1528" s="359"/>
    </row>
    <row r="1529" spans="4:8" x14ac:dyDescent="0.2">
      <c r="D1529" s="359"/>
      <c r="E1529" s="359"/>
      <c r="G1529" s="561"/>
      <c r="H1529" s="359"/>
    </row>
    <row r="1530" spans="4:8" x14ac:dyDescent="0.2">
      <c r="D1530" s="359"/>
      <c r="E1530" s="359"/>
      <c r="G1530" s="561"/>
      <c r="H1530" s="359"/>
    </row>
    <row r="1531" spans="4:8" x14ac:dyDescent="0.2">
      <c r="D1531" s="359"/>
      <c r="E1531" s="359"/>
      <c r="G1531" s="561"/>
      <c r="H1531" s="359"/>
    </row>
    <row r="1532" spans="4:8" x14ac:dyDescent="0.2">
      <c r="D1532" s="359"/>
      <c r="E1532" s="359"/>
      <c r="G1532" s="561"/>
      <c r="H1532" s="359"/>
    </row>
    <row r="1533" spans="4:8" x14ac:dyDescent="0.2">
      <c r="D1533" s="359"/>
      <c r="E1533" s="359"/>
      <c r="G1533" s="561"/>
      <c r="H1533" s="359"/>
    </row>
    <row r="1534" spans="4:8" x14ac:dyDescent="0.2">
      <c r="D1534" s="359"/>
      <c r="E1534" s="359"/>
      <c r="G1534" s="561"/>
      <c r="H1534" s="359"/>
    </row>
    <row r="1535" spans="4:8" x14ac:dyDescent="0.2">
      <c r="D1535" s="359"/>
      <c r="E1535" s="359"/>
      <c r="G1535" s="561"/>
      <c r="H1535" s="359"/>
    </row>
    <row r="1536" spans="4:8" x14ac:dyDescent="0.2">
      <c r="D1536" s="359"/>
      <c r="E1536" s="359"/>
      <c r="G1536" s="561"/>
      <c r="H1536" s="359"/>
    </row>
    <row r="1537" spans="4:8" x14ac:dyDescent="0.2">
      <c r="D1537" s="359"/>
      <c r="E1537" s="359"/>
      <c r="G1537" s="561"/>
      <c r="H1537" s="359"/>
    </row>
    <row r="1538" spans="4:8" x14ac:dyDescent="0.2">
      <c r="D1538" s="359"/>
      <c r="E1538" s="359"/>
      <c r="G1538" s="561"/>
      <c r="H1538" s="359"/>
    </row>
    <row r="1539" spans="4:8" x14ac:dyDescent="0.2">
      <c r="D1539" s="359"/>
      <c r="E1539" s="359"/>
      <c r="G1539" s="561"/>
      <c r="H1539" s="359"/>
    </row>
    <row r="1540" spans="4:8" x14ac:dyDescent="0.2">
      <c r="D1540" s="359"/>
      <c r="E1540" s="359"/>
      <c r="G1540" s="561"/>
      <c r="H1540" s="359"/>
    </row>
    <row r="1541" spans="4:8" x14ac:dyDescent="0.2">
      <c r="D1541" s="359"/>
      <c r="E1541" s="359"/>
      <c r="G1541" s="561"/>
      <c r="H1541" s="359"/>
    </row>
    <row r="1542" spans="4:8" x14ac:dyDescent="0.2">
      <c r="D1542" s="359"/>
      <c r="E1542" s="359"/>
      <c r="G1542" s="561"/>
      <c r="H1542" s="359"/>
    </row>
    <row r="1543" spans="4:8" x14ac:dyDescent="0.2">
      <c r="D1543" s="359"/>
      <c r="E1543" s="359"/>
      <c r="G1543" s="561"/>
      <c r="H1543" s="359"/>
    </row>
    <row r="1544" spans="4:8" x14ac:dyDescent="0.2">
      <c r="D1544" s="359"/>
      <c r="E1544" s="359"/>
      <c r="G1544" s="561"/>
      <c r="H1544" s="359"/>
    </row>
    <row r="1545" spans="4:8" x14ac:dyDescent="0.2">
      <c r="D1545" s="359"/>
      <c r="E1545" s="359"/>
      <c r="G1545" s="561"/>
      <c r="H1545" s="359"/>
    </row>
    <row r="1546" spans="4:8" x14ac:dyDescent="0.2">
      <c r="D1546" s="359"/>
      <c r="E1546" s="359"/>
      <c r="G1546" s="561"/>
      <c r="H1546" s="359"/>
    </row>
    <row r="1547" spans="4:8" x14ac:dyDescent="0.2">
      <c r="D1547" s="359"/>
      <c r="E1547" s="359"/>
      <c r="G1547" s="561"/>
      <c r="H1547" s="359"/>
    </row>
    <row r="1548" spans="4:8" x14ac:dyDescent="0.2">
      <c r="D1548" s="359"/>
      <c r="E1548" s="359"/>
      <c r="G1548" s="561"/>
      <c r="H1548" s="359"/>
    </row>
    <row r="1549" spans="4:8" x14ac:dyDescent="0.2">
      <c r="D1549" s="359"/>
      <c r="E1549" s="359"/>
      <c r="G1549" s="561"/>
      <c r="H1549" s="359"/>
    </row>
    <row r="1550" spans="4:8" x14ac:dyDescent="0.2">
      <c r="D1550" s="359"/>
      <c r="E1550" s="359"/>
      <c r="G1550" s="561"/>
      <c r="H1550" s="359"/>
    </row>
    <row r="1551" spans="4:8" x14ac:dyDescent="0.2">
      <c r="D1551" s="359"/>
      <c r="E1551" s="359"/>
      <c r="G1551" s="561"/>
      <c r="H1551" s="359"/>
    </row>
    <row r="1552" spans="4:8" x14ac:dyDescent="0.2">
      <c r="D1552" s="359"/>
      <c r="E1552" s="359"/>
      <c r="G1552" s="561"/>
      <c r="H1552" s="359"/>
    </row>
    <row r="1553" spans="4:8" x14ac:dyDescent="0.2">
      <c r="D1553" s="359"/>
      <c r="E1553" s="359"/>
      <c r="G1553" s="561"/>
      <c r="H1553" s="359"/>
    </row>
    <row r="1554" spans="4:8" x14ac:dyDescent="0.2">
      <c r="D1554" s="359"/>
      <c r="E1554" s="359"/>
      <c r="G1554" s="561"/>
      <c r="H1554" s="359"/>
    </row>
    <row r="1555" spans="4:8" x14ac:dyDescent="0.2">
      <c r="D1555" s="359"/>
      <c r="E1555" s="359"/>
      <c r="G1555" s="561"/>
      <c r="H1555" s="359"/>
    </row>
    <row r="1556" spans="4:8" x14ac:dyDescent="0.2">
      <c r="D1556" s="359"/>
      <c r="E1556" s="359"/>
      <c r="G1556" s="561"/>
      <c r="H1556" s="359"/>
    </row>
    <row r="1557" spans="4:8" x14ac:dyDescent="0.2">
      <c r="D1557" s="359"/>
      <c r="E1557" s="359"/>
      <c r="G1557" s="561"/>
      <c r="H1557" s="359"/>
    </row>
    <row r="1558" spans="4:8" x14ac:dyDescent="0.2">
      <c r="D1558" s="359"/>
      <c r="E1558" s="359"/>
      <c r="G1558" s="561"/>
      <c r="H1558" s="359"/>
    </row>
    <row r="1559" spans="4:8" x14ac:dyDescent="0.2">
      <c r="D1559" s="359"/>
      <c r="E1559" s="359"/>
      <c r="G1559" s="561"/>
      <c r="H1559" s="359"/>
    </row>
    <row r="1560" spans="4:8" x14ac:dyDescent="0.2">
      <c r="D1560" s="359"/>
      <c r="E1560" s="359"/>
      <c r="G1560" s="561"/>
      <c r="H1560" s="359"/>
    </row>
    <row r="1561" spans="4:8" x14ac:dyDescent="0.2">
      <c r="D1561" s="359"/>
      <c r="E1561" s="359"/>
      <c r="G1561" s="561"/>
      <c r="H1561" s="359"/>
    </row>
    <row r="1562" spans="4:8" x14ac:dyDescent="0.2">
      <c r="D1562" s="359"/>
      <c r="E1562" s="359"/>
      <c r="G1562" s="561"/>
      <c r="H1562" s="359"/>
    </row>
    <row r="1563" spans="4:8" x14ac:dyDescent="0.2">
      <c r="D1563" s="359"/>
      <c r="E1563" s="359"/>
      <c r="G1563" s="561"/>
      <c r="H1563" s="359"/>
    </row>
    <row r="1564" spans="4:8" x14ac:dyDescent="0.2">
      <c r="D1564" s="359"/>
      <c r="E1564" s="359"/>
      <c r="G1564" s="561"/>
      <c r="H1564" s="359"/>
    </row>
    <row r="1565" spans="4:8" x14ac:dyDescent="0.2">
      <c r="D1565" s="359"/>
      <c r="E1565" s="359"/>
      <c r="G1565" s="561"/>
      <c r="H1565" s="359"/>
    </row>
    <row r="1566" spans="4:8" x14ac:dyDescent="0.2">
      <c r="D1566" s="359"/>
      <c r="E1566" s="359"/>
      <c r="G1566" s="561"/>
      <c r="H1566" s="359"/>
    </row>
    <row r="1567" spans="4:8" x14ac:dyDescent="0.2">
      <c r="D1567" s="359"/>
      <c r="E1567" s="359"/>
      <c r="G1567" s="561"/>
      <c r="H1567" s="359"/>
    </row>
    <row r="1568" spans="4:8" x14ac:dyDescent="0.2">
      <c r="D1568" s="359"/>
      <c r="E1568" s="359"/>
      <c r="G1568" s="561"/>
      <c r="H1568" s="359"/>
    </row>
    <row r="1569" spans="4:8" x14ac:dyDescent="0.2">
      <c r="D1569" s="359"/>
      <c r="E1569" s="359"/>
      <c r="G1569" s="561"/>
      <c r="H1569" s="359"/>
    </row>
    <row r="1570" spans="4:8" x14ac:dyDescent="0.2">
      <c r="D1570" s="359"/>
      <c r="E1570" s="359"/>
      <c r="G1570" s="561"/>
      <c r="H1570" s="359"/>
    </row>
    <row r="1571" spans="4:8" x14ac:dyDescent="0.2">
      <c r="D1571" s="359"/>
      <c r="E1571" s="359"/>
      <c r="G1571" s="561"/>
      <c r="H1571" s="359"/>
    </row>
    <row r="1572" spans="4:8" x14ac:dyDescent="0.2">
      <c r="D1572" s="359"/>
      <c r="E1572" s="359"/>
      <c r="G1572" s="561"/>
      <c r="H1572" s="359"/>
    </row>
    <row r="1573" spans="4:8" x14ac:dyDescent="0.2">
      <c r="D1573" s="359"/>
      <c r="E1573" s="359"/>
      <c r="G1573" s="561"/>
      <c r="H1573" s="359"/>
    </row>
    <row r="1574" spans="4:8" x14ac:dyDescent="0.2">
      <c r="D1574" s="359"/>
      <c r="E1574" s="359"/>
      <c r="G1574" s="561"/>
      <c r="H1574" s="359"/>
    </row>
    <row r="1575" spans="4:8" x14ac:dyDescent="0.2">
      <c r="D1575" s="359"/>
      <c r="E1575" s="359"/>
      <c r="G1575" s="561"/>
      <c r="H1575" s="359"/>
    </row>
    <row r="1576" spans="4:8" x14ac:dyDescent="0.2">
      <c r="D1576" s="359"/>
      <c r="E1576" s="359"/>
      <c r="G1576" s="561"/>
      <c r="H1576" s="359"/>
    </row>
    <row r="1577" spans="4:8" x14ac:dyDescent="0.2">
      <c r="D1577" s="359"/>
      <c r="E1577" s="359"/>
      <c r="G1577" s="561"/>
      <c r="H1577" s="359"/>
    </row>
    <row r="1578" spans="4:8" x14ac:dyDescent="0.2">
      <c r="D1578" s="359"/>
      <c r="E1578" s="359"/>
      <c r="G1578" s="561"/>
      <c r="H1578" s="359"/>
    </row>
    <row r="1579" spans="4:8" x14ac:dyDescent="0.2">
      <c r="D1579" s="359"/>
      <c r="E1579" s="359"/>
      <c r="G1579" s="561"/>
      <c r="H1579" s="359"/>
    </row>
    <row r="1580" spans="4:8" x14ac:dyDescent="0.2">
      <c r="D1580" s="359"/>
      <c r="E1580" s="359"/>
      <c r="G1580" s="561"/>
      <c r="H1580" s="359"/>
    </row>
    <row r="1581" spans="4:8" x14ac:dyDescent="0.2">
      <c r="D1581" s="359"/>
      <c r="E1581" s="359"/>
      <c r="G1581" s="561"/>
      <c r="H1581" s="359"/>
    </row>
    <row r="1582" spans="4:8" x14ac:dyDescent="0.2">
      <c r="D1582" s="359"/>
      <c r="E1582" s="359"/>
      <c r="G1582" s="561"/>
      <c r="H1582" s="359"/>
    </row>
    <row r="1583" spans="4:8" x14ac:dyDescent="0.2">
      <c r="D1583" s="359"/>
      <c r="E1583" s="359"/>
      <c r="G1583" s="561"/>
      <c r="H1583" s="359"/>
    </row>
    <row r="1584" spans="4:8" x14ac:dyDescent="0.2">
      <c r="D1584" s="359"/>
      <c r="E1584" s="359"/>
      <c r="G1584" s="561"/>
      <c r="H1584" s="359"/>
    </row>
    <row r="1585" spans="4:8" x14ac:dyDescent="0.2">
      <c r="D1585" s="359"/>
      <c r="E1585" s="359"/>
      <c r="G1585" s="561"/>
      <c r="H1585" s="359"/>
    </row>
    <row r="1586" spans="4:8" x14ac:dyDescent="0.2">
      <c r="D1586" s="359"/>
      <c r="E1586" s="359"/>
      <c r="G1586" s="561"/>
      <c r="H1586" s="359"/>
    </row>
    <row r="1587" spans="4:8" x14ac:dyDescent="0.2">
      <c r="D1587" s="359"/>
      <c r="E1587" s="359"/>
      <c r="G1587" s="561"/>
      <c r="H1587" s="359"/>
    </row>
    <row r="1588" spans="4:8" x14ac:dyDescent="0.2">
      <c r="D1588" s="359"/>
      <c r="E1588" s="359"/>
      <c r="G1588" s="561"/>
      <c r="H1588" s="359"/>
    </row>
    <row r="1589" spans="4:8" x14ac:dyDescent="0.2">
      <c r="D1589" s="359"/>
      <c r="E1589" s="359"/>
      <c r="G1589" s="561"/>
      <c r="H1589" s="359"/>
    </row>
    <row r="1590" spans="4:8" x14ac:dyDescent="0.2">
      <c r="D1590" s="359"/>
      <c r="E1590" s="359"/>
      <c r="G1590" s="561"/>
      <c r="H1590" s="359"/>
    </row>
    <row r="1591" spans="4:8" x14ac:dyDescent="0.2">
      <c r="D1591" s="359"/>
      <c r="E1591" s="359"/>
      <c r="G1591" s="561"/>
      <c r="H1591" s="359"/>
    </row>
    <row r="1592" spans="4:8" x14ac:dyDescent="0.2">
      <c r="D1592" s="359"/>
      <c r="E1592" s="359"/>
      <c r="G1592" s="561"/>
      <c r="H1592" s="359"/>
    </row>
    <row r="1593" spans="4:8" x14ac:dyDescent="0.2">
      <c r="D1593" s="359"/>
      <c r="E1593" s="359"/>
      <c r="G1593" s="561"/>
      <c r="H1593" s="359"/>
    </row>
    <row r="1594" spans="4:8" x14ac:dyDescent="0.2">
      <c r="D1594" s="359"/>
      <c r="E1594" s="359"/>
      <c r="G1594" s="561"/>
      <c r="H1594" s="359"/>
    </row>
    <row r="1595" spans="4:8" x14ac:dyDescent="0.2">
      <c r="D1595" s="359"/>
      <c r="E1595" s="359"/>
      <c r="G1595" s="561"/>
      <c r="H1595" s="359"/>
    </row>
    <row r="1596" spans="4:8" x14ac:dyDescent="0.2">
      <c r="D1596" s="359"/>
      <c r="E1596" s="359"/>
      <c r="G1596" s="561"/>
      <c r="H1596" s="359"/>
    </row>
    <row r="1597" spans="4:8" x14ac:dyDescent="0.2">
      <c r="D1597" s="359"/>
      <c r="E1597" s="359"/>
      <c r="G1597" s="561"/>
      <c r="H1597" s="359"/>
    </row>
    <row r="1598" spans="4:8" x14ac:dyDescent="0.2">
      <c r="D1598" s="359"/>
      <c r="E1598" s="359"/>
      <c r="G1598" s="561"/>
      <c r="H1598" s="359"/>
    </row>
    <row r="1599" spans="4:8" x14ac:dyDescent="0.2">
      <c r="D1599" s="359"/>
      <c r="E1599" s="359"/>
      <c r="G1599" s="561"/>
      <c r="H1599" s="359"/>
    </row>
    <row r="1600" spans="4:8" x14ac:dyDescent="0.2">
      <c r="D1600" s="359"/>
      <c r="E1600" s="359"/>
      <c r="G1600" s="561"/>
      <c r="H1600" s="359"/>
    </row>
    <row r="1601" spans="4:8" x14ac:dyDescent="0.2">
      <c r="D1601" s="359"/>
      <c r="E1601" s="359"/>
      <c r="G1601" s="561"/>
      <c r="H1601" s="359"/>
    </row>
    <row r="1602" spans="4:8" x14ac:dyDescent="0.2">
      <c r="D1602" s="359"/>
      <c r="E1602" s="359"/>
      <c r="G1602" s="561"/>
      <c r="H1602" s="359"/>
    </row>
    <row r="1603" spans="4:8" x14ac:dyDescent="0.2">
      <c r="D1603" s="359"/>
      <c r="E1603" s="359"/>
      <c r="G1603" s="561"/>
      <c r="H1603" s="359"/>
    </row>
    <row r="1604" spans="4:8" x14ac:dyDescent="0.2">
      <c r="D1604" s="359"/>
      <c r="E1604" s="359"/>
      <c r="G1604" s="561"/>
      <c r="H1604" s="359"/>
    </row>
    <row r="1605" spans="4:8" x14ac:dyDescent="0.2">
      <c r="D1605" s="359"/>
      <c r="E1605" s="359"/>
      <c r="G1605" s="561"/>
      <c r="H1605" s="359"/>
    </row>
    <row r="1606" spans="4:8" x14ac:dyDescent="0.2">
      <c r="D1606" s="359"/>
      <c r="E1606" s="359"/>
      <c r="G1606" s="561"/>
      <c r="H1606" s="359"/>
    </row>
    <row r="1607" spans="4:8" x14ac:dyDescent="0.2">
      <c r="D1607" s="359"/>
      <c r="E1607" s="359"/>
      <c r="G1607" s="561"/>
      <c r="H1607" s="359"/>
    </row>
    <row r="1608" spans="4:8" x14ac:dyDescent="0.2">
      <c r="D1608" s="359"/>
      <c r="E1608" s="359"/>
      <c r="G1608" s="561"/>
      <c r="H1608" s="359"/>
    </row>
    <row r="1609" spans="4:8" x14ac:dyDescent="0.2">
      <c r="D1609" s="359"/>
      <c r="E1609" s="359"/>
      <c r="G1609" s="561"/>
      <c r="H1609" s="359"/>
    </row>
    <row r="1610" spans="4:8" x14ac:dyDescent="0.2">
      <c r="D1610" s="359"/>
      <c r="E1610" s="359"/>
      <c r="G1610" s="561"/>
      <c r="H1610" s="359"/>
    </row>
    <row r="1611" spans="4:8" x14ac:dyDescent="0.2">
      <c r="D1611" s="359"/>
      <c r="E1611" s="359"/>
      <c r="G1611" s="561"/>
      <c r="H1611" s="359"/>
    </row>
    <row r="1612" spans="4:8" x14ac:dyDescent="0.2">
      <c r="D1612" s="359"/>
      <c r="E1612" s="359"/>
      <c r="G1612" s="561"/>
      <c r="H1612" s="359"/>
    </row>
    <row r="1613" spans="4:8" x14ac:dyDescent="0.2">
      <c r="D1613" s="359"/>
      <c r="E1613" s="359"/>
      <c r="G1613" s="561"/>
      <c r="H1613" s="359"/>
    </row>
    <row r="1614" spans="4:8" x14ac:dyDescent="0.2">
      <c r="D1614" s="359"/>
      <c r="E1614" s="359"/>
      <c r="G1614" s="561"/>
      <c r="H1614" s="359"/>
    </row>
    <row r="1615" spans="4:8" x14ac:dyDescent="0.2">
      <c r="D1615" s="359"/>
      <c r="E1615" s="359"/>
      <c r="G1615" s="561"/>
      <c r="H1615" s="359"/>
    </row>
    <row r="1616" spans="4:8" x14ac:dyDescent="0.2">
      <c r="D1616" s="359"/>
      <c r="E1616" s="359"/>
      <c r="G1616" s="561"/>
      <c r="H1616" s="359"/>
    </row>
    <row r="1617" spans="4:8" x14ac:dyDescent="0.2">
      <c r="D1617" s="359"/>
      <c r="E1617" s="359"/>
      <c r="G1617" s="561"/>
      <c r="H1617" s="359"/>
    </row>
    <row r="1618" spans="4:8" x14ac:dyDescent="0.2">
      <c r="D1618" s="359"/>
      <c r="E1618" s="359"/>
      <c r="G1618" s="561"/>
      <c r="H1618" s="359"/>
    </row>
    <row r="1619" spans="4:8" x14ac:dyDescent="0.2">
      <c r="D1619" s="359"/>
      <c r="E1619" s="359"/>
      <c r="G1619" s="561"/>
      <c r="H1619" s="359"/>
    </row>
    <row r="1620" spans="4:8" x14ac:dyDescent="0.2">
      <c r="D1620" s="359"/>
      <c r="E1620" s="359"/>
      <c r="G1620" s="561"/>
      <c r="H1620" s="359"/>
    </row>
    <row r="1621" spans="4:8" x14ac:dyDescent="0.2">
      <c r="D1621" s="359"/>
      <c r="E1621" s="359"/>
      <c r="G1621" s="561"/>
      <c r="H1621" s="359"/>
    </row>
    <row r="1622" spans="4:8" x14ac:dyDescent="0.2">
      <c r="D1622" s="359"/>
      <c r="E1622" s="359"/>
      <c r="G1622" s="561"/>
      <c r="H1622" s="359"/>
    </row>
    <row r="1623" spans="4:8" x14ac:dyDescent="0.2">
      <c r="D1623" s="359"/>
      <c r="E1623" s="359"/>
      <c r="G1623" s="561"/>
      <c r="H1623" s="359"/>
    </row>
    <row r="1624" spans="4:8" x14ac:dyDescent="0.2">
      <c r="D1624" s="359"/>
      <c r="E1624" s="359"/>
      <c r="G1624" s="561"/>
      <c r="H1624" s="359"/>
    </row>
    <row r="1625" spans="4:8" x14ac:dyDescent="0.2">
      <c r="D1625" s="359"/>
      <c r="E1625" s="359"/>
      <c r="G1625" s="561"/>
      <c r="H1625" s="359"/>
    </row>
    <row r="1626" spans="4:8" x14ac:dyDescent="0.2">
      <c r="D1626" s="359"/>
      <c r="E1626" s="359"/>
      <c r="G1626" s="561"/>
      <c r="H1626" s="359"/>
    </row>
    <row r="1627" spans="4:8" x14ac:dyDescent="0.2">
      <c r="D1627" s="359"/>
      <c r="E1627" s="359"/>
      <c r="G1627" s="561"/>
      <c r="H1627" s="359"/>
    </row>
    <row r="1628" spans="4:8" x14ac:dyDescent="0.2">
      <c r="D1628" s="359"/>
      <c r="E1628" s="359"/>
      <c r="G1628" s="561"/>
      <c r="H1628" s="359"/>
    </row>
    <row r="1629" spans="4:8" x14ac:dyDescent="0.2">
      <c r="D1629" s="359"/>
      <c r="E1629" s="359"/>
      <c r="G1629" s="561"/>
      <c r="H1629" s="359"/>
    </row>
    <row r="1630" spans="4:8" x14ac:dyDescent="0.2">
      <c r="D1630" s="359"/>
      <c r="E1630" s="359"/>
      <c r="G1630" s="561"/>
      <c r="H1630" s="359"/>
    </row>
    <row r="1631" spans="4:8" x14ac:dyDescent="0.2">
      <c r="D1631" s="359"/>
      <c r="E1631" s="359"/>
      <c r="G1631" s="561"/>
      <c r="H1631" s="359"/>
    </row>
    <row r="1632" spans="4:8" x14ac:dyDescent="0.2">
      <c r="D1632" s="359"/>
      <c r="E1632" s="359"/>
      <c r="G1632" s="561"/>
      <c r="H1632" s="359"/>
    </row>
    <row r="1633" spans="4:8" x14ac:dyDescent="0.2">
      <c r="D1633" s="359"/>
      <c r="E1633" s="359"/>
      <c r="G1633" s="561"/>
      <c r="H1633" s="359"/>
    </row>
    <row r="1634" spans="4:8" x14ac:dyDescent="0.2">
      <c r="D1634" s="359"/>
      <c r="E1634" s="359"/>
      <c r="G1634" s="561"/>
      <c r="H1634" s="359"/>
    </row>
    <row r="1635" spans="4:8" x14ac:dyDescent="0.2">
      <c r="D1635" s="359"/>
      <c r="E1635" s="359"/>
      <c r="G1635" s="561"/>
      <c r="H1635" s="359"/>
    </row>
    <row r="1636" spans="4:8" x14ac:dyDescent="0.2">
      <c r="D1636" s="359"/>
      <c r="E1636" s="359"/>
      <c r="G1636" s="561"/>
      <c r="H1636" s="359"/>
    </row>
    <row r="1637" spans="4:8" x14ac:dyDescent="0.2">
      <c r="D1637" s="359"/>
      <c r="E1637" s="359"/>
      <c r="G1637" s="561"/>
      <c r="H1637" s="359"/>
    </row>
    <row r="1638" spans="4:8" x14ac:dyDescent="0.2">
      <c r="D1638" s="359"/>
      <c r="E1638" s="359"/>
      <c r="G1638" s="561"/>
      <c r="H1638" s="359"/>
    </row>
    <row r="1639" spans="4:8" x14ac:dyDescent="0.2">
      <c r="D1639" s="359"/>
      <c r="E1639" s="359"/>
      <c r="G1639" s="561"/>
      <c r="H1639" s="359"/>
    </row>
    <row r="1640" spans="4:8" x14ac:dyDescent="0.2">
      <c r="D1640" s="359"/>
      <c r="E1640" s="359"/>
      <c r="G1640" s="561"/>
      <c r="H1640" s="359"/>
    </row>
    <row r="1641" spans="4:8" x14ac:dyDescent="0.2">
      <c r="D1641" s="359"/>
      <c r="E1641" s="359"/>
      <c r="G1641" s="561"/>
      <c r="H1641" s="359"/>
    </row>
    <row r="1642" spans="4:8" x14ac:dyDescent="0.2">
      <c r="D1642" s="359"/>
      <c r="E1642" s="359"/>
      <c r="G1642" s="561"/>
      <c r="H1642" s="359"/>
    </row>
    <row r="1643" spans="4:8" x14ac:dyDescent="0.2">
      <c r="D1643" s="359"/>
      <c r="E1643" s="359"/>
      <c r="G1643" s="561"/>
      <c r="H1643" s="359"/>
    </row>
    <row r="1644" spans="4:8" x14ac:dyDescent="0.2">
      <c r="D1644" s="359"/>
      <c r="E1644" s="359"/>
      <c r="G1644" s="561"/>
      <c r="H1644" s="359"/>
    </row>
    <row r="1645" spans="4:8" x14ac:dyDescent="0.2">
      <c r="D1645" s="359"/>
      <c r="E1645" s="359"/>
      <c r="G1645" s="561"/>
      <c r="H1645" s="359"/>
    </row>
    <row r="1646" spans="4:8" x14ac:dyDescent="0.2">
      <c r="D1646" s="359"/>
      <c r="E1646" s="359"/>
      <c r="G1646" s="561"/>
      <c r="H1646" s="359"/>
    </row>
    <row r="1647" spans="4:8" x14ac:dyDescent="0.2">
      <c r="D1647" s="359"/>
      <c r="E1647" s="359"/>
      <c r="G1647" s="561"/>
      <c r="H1647" s="359"/>
    </row>
    <row r="1648" spans="4:8" x14ac:dyDescent="0.2">
      <c r="D1648" s="359"/>
      <c r="E1648" s="359"/>
      <c r="G1648" s="561"/>
      <c r="H1648" s="359"/>
    </row>
    <row r="1649" spans="4:8" x14ac:dyDescent="0.2">
      <c r="D1649" s="359"/>
      <c r="E1649" s="359"/>
      <c r="G1649" s="561"/>
      <c r="H1649" s="359"/>
    </row>
    <row r="1650" spans="4:8" x14ac:dyDescent="0.2">
      <c r="D1650" s="359"/>
      <c r="E1650" s="359"/>
      <c r="G1650" s="561"/>
      <c r="H1650" s="359"/>
    </row>
    <row r="1651" spans="4:8" x14ac:dyDescent="0.2">
      <c r="D1651" s="359"/>
      <c r="E1651" s="359"/>
      <c r="G1651" s="561"/>
      <c r="H1651" s="359"/>
    </row>
    <row r="1652" spans="4:8" x14ac:dyDescent="0.2">
      <c r="D1652" s="359"/>
      <c r="E1652" s="359"/>
      <c r="G1652" s="561"/>
      <c r="H1652" s="359"/>
    </row>
    <row r="1653" spans="4:8" x14ac:dyDescent="0.2">
      <c r="D1653" s="359"/>
      <c r="E1653" s="359"/>
      <c r="G1653" s="561"/>
      <c r="H1653" s="359"/>
    </row>
    <row r="1654" spans="4:8" x14ac:dyDescent="0.2">
      <c r="D1654" s="359"/>
      <c r="E1654" s="359"/>
      <c r="G1654" s="561"/>
      <c r="H1654" s="359"/>
    </row>
    <row r="1655" spans="4:8" x14ac:dyDescent="0.2">
      <c r="D1655" s="359"/>
      <c r="E1655" s="359"/>
      <c r="G1655" s="561"/>
      <c r="H1655" s="359"/>
    </row>
    <row r="1656" spans="4:8" x14ac:dyDescent="0.2">
      <c r="D1656" s="359"/>
      <c r="E1656" s="359"/>
      <c r="G1656" s="561"/>
      <c r="H1656" s="359"/>
    </row>
    <row r="1657" spans="4:8" x14ac:dyDescent="0.2">
      <c r="D1657" s="359"/>
      <c r="E1657" s="359"/>
      <c r="G1657" s="561"/>
      <c r="H1657" s="359"/>
    </row>
    <row r="1658" spans="4:8" x14ac:dyDescent="0.2">
      <c r="D1658" s="359"/>
      <c r="E1658" s="359"/>
      <c r="G1658" s="561"/>
      <c r="H1658" s="359"/>
    </row>
    <row r="1659" spans="4:8" x14ac:dyDescent="0.2">
      <c r="D1659" s="359"/>
      <c r="E1659" s="359"/>
      <c r="G1659" s="561"/>
      <c r="H1659" s="359"/>
    </row>
    <row r="1660" spans="4:8" x14ac:dyDescent="0.2">
      <c r="D1660" s="359"/>
      <c r="E1660" s="359"/>
      <c r="G1660" s="561"/>
      <c r="H1660" s="359"/>
    </row>
    <row r="1661" spans="4:8" x14ac:dyDescent="0.2">
      <c r="D1661" s="359"/>
      <c r="E1661" s="359"/>
      <c r="G1661" s="561"/>
      <c r="H1661" s="359"/>
    </row>
    <row r="1662" spans="4:8" x14ac:dyDescent="0.2">
      <c r="D1662" s="359"/>
      <c r="E1662" s="359"/>
      <c r="G1662" s="561"/>
      <c r="H1662" s="359"/>
    </row>
    <row r="1663" spans="4:8" x14ac:dyDescent="0.2">
      <c r="D1663" s="359"/>
      <c r="E1663" s="359"/>
      <c r="G1663" s="561"/>
      <c r="H1663" s="359"/>
    </row>
    <row r="1664" spans="4:8" x14ac:dyDescent="0.2">
      <c r="D1664" s="359"/>
      <c r="E1664" s="359"/>
      <c r="G1664" s="561"/>
      <c r="H1664" s="359"/>
    </row>
    <row r="1665" spans="4:8" x14ac:dyDescent="0.2">
      <c r="D1665" s="359"/>
      <c r="E1665" s="359"/>
      <c r="G1665" s="561"/>
      <c r="H1665" s="359"/>
    </row>
    <row r="1666" spans="4:8" x14ac:dyDescent="0.2">
      <c r="D1666" s="359"/>
      <c r="E1666" s="359"/>
      <c r="G1666" s="561"/>
      <c r="H1666" s="359"/>
    </row>
    <row r="1667" spans="4:8" x14ac:dyDescent="0.2">
      <c r="D1667" s="359"/>
      <c r="E1667" s="359"/>
      <c r="G1667" s="561"/>
      <c r="H1667" s="359"/>
    </row>
    <row r="1668" spans="4:8" x14ac:dyDescent="0.2">
      <c r="D1668" s="359"/>
      <c r="E1668" s="359"/>
      <c r="G1668" s="561"/>
      <c r="H1668" s="359"/>
    </row>
    <row r="1669" spans="4:8" x14ac:dyDescent="0.2">
      <c r="D1669" s="359"/>
      <c r="E1669" s="359"/>
      <c r="G1669" s="561"/>
      <c r="H1669" s="359"/>
    </row>
    <row r="1670" spans="4:8" x14ac:dyDescent="0.2">
      <c r="D1670" s="359"/>
      <c r="E1670" s="359"/>
      <c r="G1670" s="561"/>
      <c r="H1670" s="359"/>
    </row>
    <row r="1671" spans="4:8" x14ac:dyDescent="0.2">
      <c r="D1671" s="359"/>
      <c r="E1671" s="359"/>
      <c r="G1671" s="561"/>
      <c r="H1671" s="359"/>
    </row>
    <row r="1672" spans="4:8" x14ac:dyDescent="0.2">
      <c r="D1672" s="359"/>
      <c r="E1672" s="359"/>
      <c r="G1672" s="561"/>
      <c r="H1672" s="359"/>
    </row>
    <row r="1673" spans="4:8" x14ac:dyDescent="0.2">
      <c r="D1673" s="359"/>
      <c r="E1673" s="359"/>
      <c r="G1673" s="561"/>
      <c r="H1673" s="359"/>
    </row>
    <row r="1674" spans="4:8" x14ac:dyDescent="0.2">
      <c r="D1674" s="359"/>
      <c r="E1674" s="359"/>
      <c r="G1674" s="561"/>
      <c r="H1674" s="359"/>
    </row>
    <row r="1675" spans="4:8" x14ac:dyDescent="0.2">
      <c r="D1675" s="359"/>
      <c r="E1675" s="359"/>
      <c r="G1675" s="561"/>
      <c r="H1675" s="359"/>
    </row>
    <row r="1676" spans="4:8" x14ac:dyDescent="0.2">
      <c r="D1676" s="359"/>
      <c r="E1676" s="359"/>
      <c r="G1676" s="561"/>
      <c r="H1676" s="359"/>
    </row>
    <row r="1677" spans="4:8" x14ac:dyDescent="0.2">
      <c r="D1677" s="359"/>
      <c r="E1677" s="359"/>
      <c r="G1677" s="561"/>
      <c r="H1677" s="359"/>
    </row>
    <row r="1678" spans="4:8" x14ac:dyDescent="0.2">
      <c r="D1678" s="359"/>
      <c r="E1678" s="359"/>
      <c r="G1678" s="561"/>
      <c r="H1678" s="359"/>
    </row>
    <row r="1679" spans="4:8" x14ac:dyDescent="0.2">
      <c r="D1679" s="359"/>
      <c r="E1679" s="359"/>
      <c r="G1679" s="561"/>
      <c r="H1679" s="359"/>
    </row>
    <row r="1680" spans="4:8" x14ac:dyDescent="0.2">
      <c r="D1680" s="359"/>
      <c r="E1680" s="359"/>
      <c r="G1680" s="561"/>
      <c r="H1680" s="359"/>
    </row>
    <row r="1681" spans="4:8" x14ac:dyDescent="0.2">
      <c r="D1681" s="359"/>
      <c r="E1681" s="359"/>
      <c r="G1681" s="561"/>
      <c r="H1681" s="359"/>
    </row>
    <row r="1682" spans="4:8" x14ac:dyDescent="0.2">
      <c r="D1682" s="359"/>
      <c r="E1682" s="359"/>
      <c r="G1682" s="561"/>
      <c r="H1682" s="359"/>
    </row>
    <row r="1683" spans="4:8" x14ac:dyDescent="0.2">
      <c r="D1683" s="359"/>
      <c r="E1683" s="359"/>
      <c r="G1683" s="561"/>
      <c r="H1683" s="359"/>
    </row>
    <row r="1684" spans="4:8" x14ac:dyDescent="0.2">
      <c r="D1684" s="359"/>
      <c r="E1684" s="359"/>
      <c r="G1684" s="561"/>
      <c r="H1684" s="359"/>
    </row>
    <row r="1685" spans="4:8" x14ac:dyDescent="0.2">
      <c r="D1685" s="359"/>
      <c r="E1685" s="359"/>
      <c r="G1685" s="561"/>
      <c r="H1685" s="359"/>
    </row>
    <row r="1686" spans="4:8" x14ac:dyDescent="0.2">
      <c r="D1686" s="359"/>
      <c r="E1686" s="359"/>
      <c r="G1686" s="561"/>
      <c r="H1686" s="359"/>
    </row>
    <row r="1687" spans="4:8" x14ac:dyDescent="0.2">
      <c r="D1687" s="359"/>
      <c r="E1687" s="359"/>
      <c r="G1687" s="561"/>
      <c r="H1687" s="359"/>
    </row>
    <row r="1688" spans="4:8" x14ac:dyDescent="0.2">
      <c r="D1688" s="359"/>
      <c r="E1688" s="359"/>
      <c r="G1688" s="561"/>
      <c r="H1688" s="359"/>
    </row>
    <row r="1689" spans="4:8" x14ac:dyDescent="0.2">
      <c r="D1689" s="359"/>
      <c r="E1689" s="359"/>
      <c r="G1689" s="561"/>
      <c r="H1689" s="359"/>
    </row>
    <row r="1690" spans="4:8" x14ac:dyDescent="0.2">
      <c r="D1690" s="359"/>
      <c r="E1690" s="359"/>
      <c r="G1690" s="561"/>
      <c r="H1690" s="359"/>
    </row>
    <row r="1691" spans="4:8" x14ac:dyDescent="0.2">
      <c r="D1691" s="359"/>
      <c r="E1691" s="359"/>
      <c r="G1691" s="561"/>
      <c r="H1691" s="359"/>
    </row>
    <row r="1692" spans="4:8" x14ac:dyDescent="0.2">
      <c r="D1692" s="359"/>
      <c r="E1692" s="359"/>
      <c r="G1692" s="561"/>
      <c r="H1692" s="359"/>
    </row>
    <row r="1693" spans="4:8" x14ac:dyDescent="0.2">
      <c r="D1693" s="359"/>
      <c r="E1693" s="359"/>
      <c r="G1693" s="561"/>
      <c r="H1693" s="359"/>
    </row>
    <row r="1694" spans="4:8" x14ac:dyDescent="0.2">
      <c r="D1694" s="359"/>
      <c r="E1694" s="359"/>
      <c r="G1694" s="561"/>
      <c r="H1694" s="359"/>
    </row>
    <row r="1695" spans="4:8" x14ac:dyDescent="0.2">
      <c r="D1695" s="359"/>
      <c r="E1695" s="359"/>
      <c r="G1695" s="561"/>
      <c r="H1695" s="359"/>
    </row>
    <row r="1696" spans="4:8" x14ac:dyDescent="0.2">
      <c r="D1696" s="359"/>
      <c r="E1696" s="359"/>
      <c r="G1696" s="561"/>
      <c r="H1696" s="359"/>
    </row>
    <row r="1697" spans="4:8" x14ac:dyDescent="0.2">
      <c r="D1697" s="359"/>
      <c r="E1697" s="359"/>
      <c r="G1697" s="561"/>
      <c r="H1697" s="359"/>
    </row>
    <row r="1698" spans="4:8" x14ac:dyDescent="0.2">
      <c r="D1698" s="359"/>
      <c r="E1698" s="359"/>
      <c r="G1698" s="561"/>
      <c r="H1698" s="359"/>
    </row>
    <row r="1699" spans="4:8" x14ac:dyDescent="0.2">
      <c r="D1699" s="359"/>
      <c r="E1699" s="359"/>
      <c r="G1699" s="561"/>
      <c r="H1699" s="359"/>
    </row>
    <row r="1700" spans="4:8" x14ac:dyDescent="0.2">
      <c r="D1700" s="359"/>
      <c r="E1700" s="359"/>
      <c r="G1700" s="561"/>
      <c r="H1700" s="359"/>
    </row>
    <row r="1701" spans="4:8" x14ac:dyDescent="0.2">
      <c r="D1701" s="359"/>
      <c r="E1701" s="359"/>
      <c r="G1701" s="561"/>
      <c r="H1701" s="359"/>
    </row>
    <row r="1702" spans="4:8" x14ac:dyDescent="0.2">
      <c r="D1702" s="359"/>
      <c r="E1702" s="359"/>
      <c r="G1702" s="561"/>
      <c r="H1702" s="359"/>
    </row>
    <row r="1703" spans="4:8" x14ac:dyDescent="0.2">
      <c r="D1703" s="359"/>
      <c r="E1703" s="359"/>
      <c r="G1703" s="561"/>
      <c r="H1703" s="359"/>
    </row>
    <row r="1704" spans="4:8" x14ac:dyDescent="0.2">
      <c r="D1704" s="359"/>
      <c r="E1704" s="359"/>
      <c r="G1704" s="561"/>
      <c r="H1704" s="359"/>
    </row>
    <row r="1705" spans="4:8" x14ac:dyDescent="0.2">
      <c r="D1705" s="359"/>
      <c r="E1705" s="359"/>
      <c r="G1705" s="561"/>
      <c r="H1705" s="359"/>
    </row>
    <row r="1706" spans="4:8" x14ac:dyDescent="0.2">
      <c r="D1706" s="359"/>
      <c r="E1706" s="359"/>
      <c r="G1706" s="561"/>
      <c r="H1706" s="359"/>
    </row>
    <row r="1707" spans="4:8" x14ac:dyDescent="0.2">
      <c r="D1707" s="359"/>
      <c r="E1707" s="359"/>
      <c r="G1707" s="561"/>
      <c r="H1707" s="359"/>
    </row>
    <row r="1708" spans="4:8" x14ac:dyDescent="0.2">
      <c r="D1708" s="359"/>
      <c r="E1708" s="359"/>
      <c r="G1708" s="561"/>
      <c r="H1708" s="359"/>
    </row>
    <row r="1709" spans="4:8" x14ac:dyDescent="0.2">
      <c r="D1709" s="359"/>
      <c r="E1709" s="359"/>
      <c r="G1709" s="561"/>
      <c r="H1709" s="359"/>
    </row>
    <row r="1710" spans="4:8" x14ac:dyDescent="0.2">
      <c r="D1710" s="359"/>
      <c r="E1710" s="359"/>
      <c r="G1710" s="561"/>
      <c r="H1710" s="359"/>
    </row>
    <row r="1711" spans="4:8" x14ac:dyDescent="0.2">
      <c r="D1711" s="359"/>
      <c r="E1711" s="359"/>
      <c r="G1711" s="561"/>
      <c r="H1711" s="359"/>
    </row>
    <row r="1712" spans="4:8" x14ac:dyDescent="0.2">
      <c r="D1712" s="359"/>
      <c r="E1712" s="359"/>
      <c r="G1712" s="561"/>
      <c r="H1712" s="359"/>
    </row>
    <row r="1713" spans="4:8" x14ac:dyDescent="0.2">
      <c r="D1713" s="359"/>
      <c r="E1713" s="359"/>
      <c r="G1713" s="561"/>
      <c r="H1713" s="359"/>
    </row>
    <row r="1714" spans="4:8" x14ac:dyDescent="0.2">
      <c r="D1714" s="359"/>
      <c r="E1714" s="359"/>
      <c r="G1714" s="561"/>
      <c r="H1714" s="359"/>
    </row>
    <row r="1715" spans="4:8" x14ac:dyDescent="0.2">
      <c r="D1715" s="359"/>
      <c r="E1715" s="359"/>
      <c r="G1715" s="561"/>
      <c r="H1715" s="359"/>
    </row>
    <row r="1716" spans="4:8" x14ac:dyDescent="0.2">
      <c r="D1716" s="359"/>
      <c r="E1716" s="359"/>
      <c r="G1716" s="561"/>
      <c r="H1716" s="359"/>
    </row>
    <row r="1717" spans="4:8" x14ac:dyDescent="0.2">
      <c r="D1717" s="359"/>
      <c r="E1717" s="359"/>
      <c r="G1717" s="561"/>
      <c r="H1717" s="359"/>
    </row>
    <row r="1718" spans="4:8" x14ac:dyDescent="0.2">
      <c r="D1718" s="359"/>
      <c r="E1718" s="359"/>
      <c r="G1718" s="561"/>
      <c r="H1718" s="359"/>
    </row>
    <row r="1719" spans="4:8" x14ac:dyDescent="0.2">
      <c r="D1719" s="359"/>
      <c r="E1719" s="359"/>
      <c r="G1719" s="561"/>
      <c r="H1719" s="359"/>
    </row>
    <row r="1720" spans="4:8" x14ac:dyDescent="0.2">
      <c r="D1720" s="359"/>
      <c r="E1720" s="359"/>
      <c r="G1720" s="561"/>
      <c r="H1720" s="359"/>
    </row>
    <row r="1721" spans="4:8" x14ac:dyDescent="0.2">
      <c r="D1721" s="359"/>
      <c r="E1721" s="359"/>
      <c r="G1721" s="561"/>
      <c r="H1721" s="359"/>
    </row>
    <row r="1722" spans="4:8" x14ac:dyDescent="0.2">
      <c r="D1722" s="359"/>
      <c r="E1722" s="359"/>
      <c r="G1722" s="561"/>
      <c r="H1722" s="359"/>
    </row>
    <row r="1723" spans="4:8" x14ac:dyDescent="0.2">
      <c r="D1723" s="359"/>
      <c r="E1723" s="359"/>
      <c r="G1723" s="561"/>
      <c r="H1723" s="359"/>
    </row>
    <row r="1724" spans="4:8" x14ac:dyDescent="0.2">
      <c r="D1724" s="359"/>
      <c r="E1724" s="359"/>
      <c r="G1724" s="561"/>
      <c r="H1724" s="359"/>
    </row>
    <row r="1725" spans="4:8" x14ac:dyDescent="0.2">
      <c r="D1725" s="359"/>
      <c r="E1725" s="359"/>
      <c r="G1725" s="561"/>
      <c r="H1725" s="359"/>
    </row>
    <row r="1726" spans="4:8" x14ac:dyDescent="0.2">
      <c r="D1726" s="359"/>
      <c r="E1726" s="359"/>
      <c r="G1726" s="561"/>
      <c r="H1726" s="359"/>
    </row>
    <row r="1727" spans="4:8" x14ac:dyDescent="0.2">
      <c r="D1727" s="359"/>
      <c r="E1727" s="359"/>
      <c r="G1727" s="561"/>
      <c r="H1727" s="359"/>
    </row>
    <row r="1728" spans="4:8" x14ac:dyDescent="0.2">
      <c r="D1728" s="359"/>
      <c r="E1728" s="359"/>
      <c r="G1728" s="561"/>
      <c r="H1728" s="359"/>
    </row>
    <row r="1729" spans="4:8" x14ac:dyDescent="0.2">
      <c r="D1729" s="359"/>
      <c r="E1729" s="359"/>
      <c r="G1729" s="561"/>
      <c r="H1729" s="359"/>
    </row>
    <row r="1730" spans="4:8" x14ac:dyDescent="0.2">
      <c r="D1730" s="359"/>
      <c r="E1730" s="359"/>
      <c r="G1730" s="561"/>
      <c r="H1730" s="359"/>
    </row>
    <row r="1731" spans="4:8" x14ac:dyDescent="0.2">
      <c r="D1731" s="359"/>
      <c r="E1731" s="359"/>
      <c r="G1731" s="561"/>
      <c r="H1731" s="359"/>
    </row>
    <row r="1732" spans="4:8" x14ac:dyDescent="0.2">
      <c r="D1732" s="359"/>
      <c r="E1732" s="359"/>
      <c r="G1732" s="561"/>
      <c r="H1732" s="359"/>
    </row>
    <row r="1733" spans="4:8" x14ac:dyDescent="0.2">
      <c r="D1733" s="359"/>
      <c r="E1733" s="359"/>
      <c r="G1733" s="561"/>
      <c r="H1733" s="359"/>
    </row>
    <row r="1734" spans="4:8" x14ac:dyDescent="0.2">
      <c r="D1734" s="359"/>
      <c r="E1734" s="359"/>
      <c r="G1734" s="561"/>
      <c r="H1734" s="359"/>
    </row>
    <row r="1735" spans="4:8" x14ac:dyDescent="0.2">
      <c r="D1735" s="359"/>
      <c r="E1735" s="359"/>
      <c r="G1735" s="561"/>
      <c r="H1735" s="359"/>
    </row>
    <row r="1736" spans="4:8" x14ac:dyDescent="0.2">
      <c r="D1736" s="359"/>
      <c r="E1736" s="359"/>
      <c r="G1736" s="561"/>
      <c r="H1736" s="359"/>
    </row>
    <row r="1737" spans="4:8" x14ac:dyDescent="0.2">
      <c r="D1737" s="359"/>
      <c r="E1737" s="359"/>
      <c r="G1737" s="561"/>
      <c r="H1737" s="359"/>
    </row>
    <row r="1738" spans="4:8" x14ac:dyDescent="0.2">
      <c r="D1738" s="359"/>
      <c r="E1738" s="359"/>
      <c r="G1738" s="561"/>
      <c r="H1738" s="359"/>
    </row>
    <row r="1739" spans="4:8" x14ac:dyDescent="0.2">
      <c r="D1739" s="359"/>
      <c r="E1739" s="359"/>
      <c r="G1739" s="561"/>
      <c r="H1739" s="359"/>
    </row>
    <row r="1740" spans="4:8" x14ac:dyDescent="0.2">
      <c r="D1740" s="359"/>
      <c r="E1740" s="359"/>
      <c r="G1740" s="561"/>
      <c r="H1740" s="359"/>
    </row>
    <row r="1741" spans="4:8" x14ac:dyDescent="0.2">
      <c r="D1741" s="359"/>
      <c r="E1741" s="359"/>
      <c r="G1741" s="561"/>
      <c r="H1741" s="359"/>
    </row>
    <row r="1742" spans="4:8" x14ac:dyDescent="0.2">
      <c r="D1742" s="359"/>
      <c r="E1742" s="359"/>
      <c r="G1742" s="561"/>
      <c r="H1742" s="359"/>
    </row>
    <row r="1743" spans="4:8" x14ac:dyDescent="0.2">
      <c r="D1743" s="359"/>
      <c r="E1743" s="359"/>
      <c r="G1743" s="561"/>
      <c r="H1743" s="359"/>
    </row>
    <row r="1744" spans="4:8" x14ac:dyDescent="0.2">
      <c r="D1744" s="359"/>
      <c r="E1744" s="359"/>
      <c r="G1744" s="561"/>
      <c r="H1744" s="359"/>
    </row>
    <row r="1745" spans="4:8" x14ac:dyDescent="0.2">
      <c r="D1745" s="359"/>
      <c r="E1745" s="359"/>
      <c r="G1745" s="561"/>
      <c r="H1745" s="359"/>
    </row>
    <row r="1746" spans="4:8" x14ac:dyDescent="0.2">
      <c r="D1746" s="359"/>
      <c r="E1746" s="359"/>
      <c r="G1746" s="561"/>
      <c r="H1746" s="359"/>
    </row>
    <row r="1747" spans="4:8" x14ac:dyDescent="0.2">
      <c r="D1747" s="359"/>
      <c r="E1747" s="359"/>
      <c r="G1747" s="561"/>
      <c r="H1747" s="359"/>
    </row>
    <row r="1748" spans="4:8" x14ac:dyDescent="0.2">
      <c r="D1748" s="359"/>
      <c r="E1748" s="359"/>
      <c r="G1748" s="561"/>
      <c r="H1748" s="359"/>
    </row>
    <row r="1749" spans="4:8" x14ac:dyDescent="0.2">
      <c r="D1749" s="359"/>
      <c r="E1749" s="359"/>
      <c r="G1749" s="561"/>
      <c r="H1749" s="359"/>
    </row>
    <row r="1750" spans="4:8" x14ac:dyDescent="0.2">
      <c r="D1750" s="359"/>
      <c r="E1750" s="359"/>
      <c r="G1750" s="561"/>
      <c r="H1750" s="359"/>
    </row>
    <row r="1751" spans="4:8" x14ac:dyDescent="0.2">
      <c r="D1751" s="359"/>
      <c r="E1751" s="359"/>
      <c r="G1751" s="561"/>
      <c r="H1751" s="359"/>
    </row>
    <row r="1752" spans="4:8" x14ac:dyDescent="0.2">
      <c r="D1752" s="359"/>
      <c r="E1752" s="359"/>
      <c r="G1752" s="561"/>
      <c r="H1752" s="359"/>
    </row>
    <row r="1753" spans="4:8" x14ac:dyDescent="0.2">
      <c r="D1753" s="359"/>
      <c r="E1753" s="359"/>
      <c r="G1753" s="561"/>
      <c r="H1753" s="359"/>
    </row>
    <row r="1754" spans="4:8" x14ac:dyDescent="0.2">
      <c r="D1754" s="359"/>
      <c r="E1754" s="359"/>
      <c r="G1754" s="561"/>
      <c r="H1754" s="359"/>
    </row>
    <row r="1755" spans="4:8" x14ac:dyDescent="0.2">
      <c r="D1755" s="359"/>
      <c r="E1755" s="359"/>
      <c r="G1755" s="561"/>
      <c r="H1755" s="359"/>
    </row>
    <row r="1756" spans="4:8" x14ac:dyDescent="0.2">
      <c r="D1756" s="359"/>
      <c r="E1756" s="359"/>
      <c r="G1756" s="561"/>
      <c r="H1756" s="359"/>
    </row>
    <row r="1757" spans="4:8" x14ac:dyDescent="0.2">
      <c r="D1757" s="359"/>
      <c r="E1757" s="359"/>
      <c r="G1757" s="561"/>
      <c r="H1757" s="359"/>
    </row>
    <row r="1758" spans="4:8" x14ac:dyDescent="0.2">
      <c r="D1758" s="359"/>
      <c r="E1758" s="359"/>
      <c r="G1758" s="561"/>
      <c r="H1758" s="359"/>
    </row>
    <row r="1759" spans="4:8" x14ac:dyDescent="0.2">
      <c r="D1759" s="359"/>
      <c r="E1759" s="359"/>
      <c r="G1759" s="561"/>
      <c r="H1759" s="359"/>
    </row>
    <row r="1760" spans="4:8" x14ac:dyDescent="0.2">
      <c r="D1760" s="359"/>
      <c r="E1760" s="359"/>
      <c r="G1760" s="561"/>
      <c r="H1760" s="359"/>
    </row>
    <row r="1761" spans="4:8" x14ac:dyDescent="0.2">
      <c r="D1761" s="359"/>
      <c r="E1761" s="359"/>
      <c r="G1761" s="561"/>
      <c r="H1761" s="359"/>
    </row>
    <row r="1762" spans="4:8" x14ac:dyDescent="0.2">
      <c r="D1762" s="359"/>
      <c r="E1762" s="359"/>
      <c r="G1762" s="561"/>
      <c r="H1762" s="359"/>
    </row>
    <row r="1763" spans="4:8" x14ac:dyDescent="0.2">
      <c r="D1763" s="359"/>
      <c r="E1763" s="359"/>
      <c r="G1763" s="561"/>
      <c r="H1763" s="359"/>
    </row>
    <row r="1764" spans="4:8" x14ac:dyDescent="0.2">
      <c r="D1764" s="359"/>
      <c r="E1764" s="359"/>
      <c r="G1764" s="561"/>
      <c r="H1764" s="359"/>
    </row>
    <row r="1765" spans="4:8" x14ac:dyDescent="0.2">
      <c r="D1765" s="359"/>
      <c r="E1765" s="359"/>
      <c r="G1765" s="561"/>
      <c r="H1765" s="359"/>
    </row>
    <row r="1766" spans="4:8" x14ac:dyDescent="0.2">
      <c r="D1766" s="359"/>
      <c r="E1766" s="359"/>
      <c r="G1766" s="561"/>
      <c r="H1766" s="359"/>
    </row>
    <row r="1767" spans="4:8" x14ac:dyDescent="0.2">
      <c r="D1767" s="359"/>
      <c r="E1767" s="359"/>
      <c r="G1767" s="561"/>
      <c r="H1767" s="359"/>
    </row>
    <row r="1768" spans="4:8" x14ac:dyDescent="0.2">
      <c r="D1768" s="359"/>
      <c r="E1768" s="359"/>
      <c r="G1768" s="561"/>
      <c r="H1768" s="359"/>
    </row>
    <row r="1769" spans="4:8" x14ac:dyDescent="0.2">
      <c r="D1769" s="359"/>
      <c r="E1769" s="359"/>
      <c r="G1769" s="561"/>
      <c r="H1769" s="359"/>
    </row>
    <row r="1770" spans="4:8" x14ac:dyDescent="0.2">
      <c r="D1770" s="359"/>
      <c r="E1770" s="359"/>
      <c r="G1770" s="561"/>
      <c r="H1770" s="359"/>
    </row>
    <row r="1771" spans="4:8" x14ac:dyDescent="0.2">
      <c r="D1771" s="359"/>
      <c r="E1771" s="359"/>
      <c r="G1771" s="561"/>
      <c r="H1771" s="359"/>
    </row>
    <row r="1772" spans="4:8" x14ac:dyDescent="0.2">
      <c r="D1772" s="359"/>
      <c r="E1772" s="359"/>
      <c r="G1772" s="561"/>
      <c r="H1772" s="359"/>
    </row>
    <row r="1773" spans="4:8" x14ac:dyDescent="0.2">
      <c r="D1773" s="359"/>
      <c r="E1773" s="359"/>
      <c r="G1773" s="561"/>
      <c r="H1773" s="359"/>
    </row>
    <row r="1774" spans="4:8" x14ac:dyDescent="0.2">
      <c r="D1774" s="359"/>
      <c r="E1774" s="359"/>
      <c r="G1774" s="561"/>
      <c r="H1774" s="359"/>
    </row>
    <row r="1775" spans="4:8" x14ac:dyDescent="0.2">
      <c r="D1775" s="359"/>
      <c r="E1775" s="359"/>
      <c r="G1775" s="561"/>
      <c r="H1775" s="359"/>
    </row>
    <row r="1776" spans="4:8" x14ac:dyDescent="0.2">
      <c r="D1776" s="359"/>
      <c r="E1776" s="359"/>
      <c r="G1776" s="561"/>
      <c r="H1776" s="359"/>
    </row>
    <row r="1777" spans="4:8" x14ac:dyDescent="0.2">
      <c r="D1777" s="359"/>
      <c r="E1777" s="359"/>
      <c r="G1777" s="561"/>
      <c r="H1777" s="359"/>
    </row>
    <row r="1778" spans="4:8" x14ac:dyDescent="0.2">
      <c r="D1778" s="359"/>
      <c r="E1778" s="359"/>
      <c r="G1778" s="561"/>
      <c r="H1778" s="359"/>
    </row>
    <row r="1779" spans="4:8" x14ac:dyDescent="0.2">
      <c r="D1779" s="359"/>
      <c r="E1779" s="359"/>
      <c r="G1779" s="561"/>
      <c r="H1779" s="359"/>
    </row>
    <row r="1780" spans="4:8" x14ac:dyDescent="0.2">
      <c r="D1780" s="359"/>
      <c r="E1780" s="359"/>
      <c r="G1780" s="561"/>
      <c r="H1780" s="359"/>
    </row>
    <row r="1781" spans="4:8" x14ac:dyDescent="0.2">
      <c r="D1781" s="359"/>
      <c r="E1781" s="359"/>
      <c r="G1781" s="561"/>
      <c r="H1781" s="359"/>
    </row>
    <row r="1782" spans="4:8" x14ac:dyDescent="0.2">
      <c r="D1782" s="359"/>
      <c r="E1782" s="359"/>
      <c r="G1782" s="561"/>
      <c r="H1782" s="359"/>
    </row>
    <row r="1783" spans="4:8" x14ac:dyDescent="0.2">
      <c r="D1783" s="359"/>
      <c r="E1783" s="359"/>
      <c r="G1783" s="561"/>
      <c r="H1783" s="359"/>
    </row>
    <row r="1784" spans="4:8" x14ac:dyDescent="0.2">
      <c r="D1784" s="359"/>
      <c r="E1784" s="359"/>
      <c r="G1784" s="561"/>
      <c r="H1784" s="359"/>
    </row>
    <row r="1785" spans="4:8" x14ac:dyDescent="0.2">
      <c r="D1785" s="359"/>
      <c r="E1785" s="359"/>
      <c r="G1785" s="561"/>
      <c r="H1785" s="359"/>
    </row>
    <row r="1786" spans="4:8" x14ac:dyDescent="0.2">
      <c r="D1786" s="359"/>
      <c r="E1786" s="359"/>
      <c r="G1786" s="561"/>
      <c r="H1786" s="359"/>
    </row>
    <row r="1787" spans="4:8" x14ac:dyDescent="0.2">
      <c r="D1787" s="359"/>
      <c r="E1787" s="359"/>
      <c r="G1787" s="561"/>
      <c r="H1787" s="359"/>
    </row>
    <row r="1788" spans="4:8" x14ac:dyDescent="0.2">
      <c r="D1788" s="359"/>
      <c r="E1788" s="359"/>
      <c r="G1788" s="561"/>
      <c r="H1788" s="359"/>
    </row>
    <row r="1789" spans="4:8" x14ac:dyDescent="0.2">
      <c r="D1789" s="359"/>
      <c r="E1789" s="359"/>
      <c r="G1789" s="561"/>
      <c r="H1789" s="359"/>
    </row>
    <row r="1790" spans="4:8" x14ac:dyDescent="0.2">
      <c r="D1790" s="359"/>
      <c r="E1790" s="359"/>
      <c r="G1790" s="561"/>
      <c r="H1790" s="359"/>
    </row>
    <row r="1791" spans="4:8" x14ac:dyDescent="0.2">
      <c r="D1791" s="359"/>
      <c r="E1791" s="359"/>
      <c r="G1791" s="561"/>
      <c r="H1791" s="359"/>
    </row>
    <row r="1792" spans="4:8" x14ac:dyDescent="0.2">
      <c r="D1792" s="359"/>
      <c r="E1792" s="359"/>
      <c r="G1792" s="561"/>
      <c r="H1792" s="359"/>
    </row>
    <row r="1793" spans="4:8" x14ac:dyDescent="0.2">
      <c r="D1793" s="359"/>
      <c r="E1793" s="359"/>
      <c r="G1793" s="561"/>
      <c r="H1793" s="359"/>
    </row>
    <row r="1794" spans="4:8" x14ac:dyDescent="0.2">
      <c r="D1794" s="359"/>
      <c r="E1794" s="359"/>
      <c r="G1794" s="561"/>
      <c r="H1794" s="359"/>
    </row>
    <row r="1795" spans="4:8" x14ac:dyDescent="0.2">
      <c r="D1795" s="359"/>
      <c r="E1795" s="359"/>
      <c r="G1795" s="561"/>
      <c r="H1795" s="359"/>
    </row>
    <row r="1796" spans="4:8" x14ac:dyDescent="0.2">
      <c r="D1796" s="359"/>
      <c r="E1796" s="359"/>
      <c r="G1796" s="561"/>
      <c r="H1796" s="359"/>
    </row>
    <row r="1797" spans="4:8" x14ac:dyDescent="0.2">
      <c r="D1797" s="359"/>
      <c r="E1797" s="359"/>
      <c r="G1797" s="561"/>
      <c r="H1797" s="359"/>
    </row>
    <row r="1798" spans="4:8" x14ac:dyDescent="0.2">
      <c r="D1798" s="359"/>
      <c r="E1798" s="359"/>
      <c r="G1798" s="561"/>
      <c r="H1798" s="359"/>
    </row>
    <row r="1799" spans="4:8" x14ac:dyDescent="0.2">
      <c r="D1799" s="359"/>
      <c r="E1799" s="359"/>
      <c r="G1799" s="561"/>
      <c r="H1799" s="359"/>
    </row>
    <row r="1800" spans="4:8" x14ac:dyDescent="0.2">
      <c r="D1800" s="359"/>
      <c r="E1800" s="359"/>
      <c r="G1800" s="561"/>
      <c r="H1800" s="359"/>
    </row>
    <row r="1801" spans="4:8" x14ac:dyDescent="0.2">
      <c r="D1801" s="359"/>
      <c r="E1801" s="359"/>
      <c r="G1801" s="561"/>
      <c r="H1801" s="359"/>
    </row>
    <row r="1802" spans="4:8" x14ac:dyDescent="0.2">
      <c r="D1802" s="359"/>
      <c r="E1802" s="359"/>
      <c r="G1802" s="561"/>
      <c r="H1802" s="359"/>
    </row>
    <row r="1803" spans="4:8" x14ac:dyDescent="0.2">
      <c r="D1803" s="359"/>
      <c r="E1803" s="359"/>
      <c r="G1803" s="561"/>
      <c r="H1803" s="359"/>
    </row>
    <row r="1804" spans="4:8" x14ac:dyDescent="0.2">
      <c r="D1804" s="359"/>
      <c r="E1804" s="359"/>
      <c r="G1804" s="561"/>
      <c r="H1804" s="359"/>
    </row>
    <row r="1805" spans="4:8" x14ac:dyDescent="0.2">
      <c r="D1805" s="359"/>
      <c r="E1805" s="359"/>
      <c r="G1805" s="561"/>
      <c r="H1805" s="359"/>
    </row>
    <row r="1806" spans="4:8" x14ac:dyDescent="0.2">
      <c r="D1806" s="359"/>
      <c r="E1806" s="359"/>
      <c r="G1806" s="561"/>
      <c r="H1806" s="359"/>
    </row>
    <row r="1807" spans="4:8" x14ac:dyDescent="0.2">
      <c r="D1807" s="359"/>
      <c r="E1807" s="359"/>
      <c r="G1807" s="561"/>
      <c r="H1807" s="359"/>
    </row>
    <row r="1808" spans="4:8" x14ac:dyDescent="0.2">
      <c r="D1808" s="359"/>
      <c r="E1808" s="359"/>
      <c r="G1808" s="561"/>
      <c r="H1808" s="359"/>
    </row>
    <row r="1809" spans="4:8" x14ac:dyDescent="0.2">
      <c r="D1809" s="359"/>
      <c r="E1809" s="359"/>
      <c r="G1809" s="561"/>
      <c r="H1809" s="359"/>
    </row>
    <row r="1810" spans="4:8" x14ac:dyDescent="0.2">
      <c r="D1810" s="359"/>
      <c r="E1810" s="359"/>
      <c r="G1810" s="561"/>
      <c r="H1810" s="359"/>
    </row>
    <row r="1811" spans="4:8" x14ac:dyDescent="0.2">
      <c r="D1811" s="359"/>
      <c r="E1811" s="359"/>
      <c r="G1811" s="561"/>
      <c r="H1811" s="359"/>
    </row>
    <row r="1812" spans="4:8" x14ac:dyDescent="0.2">
      <c r="D1812" s="359"/>
      <c r="E1812" s="359"/>
      <c r="G1812" s="561"/>
      <c r="H1812" s="359"/>
    </row>
    <row r="1813" spans="4:8" x14ac:dyDescent="0.2">
      <c r="D1813" s="359"/>
      <c r="E1813" s="359"/>
      <c r="G1813" s="561"/>
      <c r="H1813" s="359"/>
    </row>
    <row r="1814" spans="4:8" x14ac:dyDescent="0.2">
      <c r="D1814" s="359"/>
      <c r="E1814" s="359"/>
      <c r="G1814" s="561"/>
      <c r="H1814" s="359"/>
    </row>
    <row r="1815" spans="4:8" x14ac:dyDescent="0.2">
      <c r="D1815" s="359"/>
      <c r="E1815" s="359"/>
      <c r="G1815" s="561"/>
      <c r="H1815" s="359"/>
    </row>
    <row r="1816" spans="4:8" x14ac:dyDescent="0.2">
      <c r="D1816" s="359"/>
      <c r="E1816" s="359"/>
      <c r="G1816" s="561"/>
      <c r="H1816" s="359"/>
    </row>
    <row r="1817" spans="4:8" x14ac:dyDescent="0.2">
      <c r="D1817" s="359"/>
      <c r="E1817" s="359"/>
      <c r="G1817" s="561"/>
      <c r="H1817" s="359"/>
    </row>
    <row r="1818" spans="4:8" x14ac:dyDescent="0.2">
      <c r="D1818" s="359"/>
      <c r="E1818" s="359"/>
      <c r="G1818" s="561"/>
      <c r="H1818" s="359"/>
    </row>
    <row r="1819" spans="4:8" x14ac:dyDescent="0.2">
      <c r="D1819" s="359"/>
      <c r="E1819" s="359"/>
      <c r="G1819" s="561"/>
      <c r="H1819" s="359"/>
    </row>
    <row r="1820" spans="4:8" x14ac:dyDescent="0.2">
      <c r="D1820" s="359"/>
      <c r="E1820" s="359"/>
      <c r="G1820" s="561"/>
      <c r="H1820" s="359"/>
    </row>
    <row r="1821" spans="4:8" x14ac:dyDescent="0.2">
      <c r="D1821" s="359"/>
      <c r="E1821" s="359"/>
      <c r="G1821" s="561"/>
      <c r="H1821" s="359"/>
    </row>
    <row r="1822" spans="4:8" x14ac:dyDescent="0.2">
      <c r="D1822" s="359"/>
      <c r="E1822" s="359"/>
      <c r="G1822" s="561"/>
      <c r="H1822" s="359"/>
    </row>
    <row r="1823" spans="4:8" x14ac:dyDescent="0.2">
      <c r="D1823" s="359"/>
      <c r="E1823" s="359"/>
      <c r="G1823" s="561"/>
      <c r="H1823" s="359"/>
    </row>
    <row r="1824" spans="4:8" x14ac:dyDescent="0.2">
      <c r="D1824" s="359"/>
      <c r="E1824" s="359"/>
      <c r="G1824" s="561"/>
      <c r="H1824" s="359"/>
    </row>
    <row r="1825" spans="4:8" x14ac:dyDescent="0.2">
      <c r="D1825" s="359"/>
      <c r="E1825" s="359"/>
      <c r="G1825" s="561"/>
      <c r="H1825" s="359"/>
    </row>
    <row r="1826" spans="4:8" x14ac:dyDescent="0.2">
      <c r="D1826" s="359"/>
      <c r="E1826" s="359"/>
      <c r="G1826" s="561"/>
      <c r="H1826" s="359"/>
    </row>
    <row r="1827" spans="4:8" x14ac:dyDescent="0.2">
      <c r="D1827" s="359"/>
      <c r="E1827" s="359"/>
      <c r="G1827" s="561"/>
      <c r="H1827" s="359"/>
    </row>
    <row r="1828" spans="4:8" x14ac:dyDescent="0.2">
      <c r="D1828" s="359"/>
      <c r="E1828" s="359"/>
      <c r="G1828" s="561"/>
      <c r="H1828" s="359"/>
    </row>
    <row r="1829" spans="4:8" x14ac:dyDescent="0.2">
      <c r="D1829" s="359"/>
      <c r="E1829" s="359"/>
      <c r="G1829" s="561"/>
      <c r="H1829" s="359"/>
    </row>
    <row r="1830" spans="4:8" x14ac:dyDescent="0.2">
      <c r="D1830" s="359"/>
      <c r="E1830" s="359"/>
      <c r="G1830" s="561"/>
      <c r="H1830" s="359"/>
    </row>
    <row r="1831" spans="4:8" x14ac:dyDescent="0.2">
      <c r="D1831" s="359"/>
      <c r="E1831" s="359"/>
      <c r="G1831" s="561"/>
      <c r="H1831" s="359"/>
    </row>
    <row r="1832" spans="4:8" x14ac:dyDescent="0.2">
      <c r="D1832" s="359"/>
      <c r="E1832" s="359"/>
      <c r="G1832" s="561"/>
      <c r="H1832" s="359"/>
    </row>
    <row r="1833" spans="4:8" x14ac:dyDescent="0.2">
      <c r="D1833" s="359"/>
      <c r="E1833" s="359"/>
      <c r="G1833" s="561"/>
      <c r="H1833" s="359"/>
    </row>
    <row r="1834" spans="4:8" x14ac:dyDescent="0.2">
      <c r="D1834" s="359"/>
      <c r="E1834" s="359"/>
      <c r="G1834" s="561"/>
      <c r="H1834" s="359"/>
    </row>
    <row r="1835" spans="4:8" x14ac:dyDescent="0.2">
      <c r="D1835" s="359"/>
      <c r="E1835" s="359"/>
      <c r="G1835" s="561"/>
      <c r="H1835" s="359"/>
    </row>
    <row r="1836" spans="4:8" x14ac:dyDescent="0.2">
      <c r="D1836" s="359"/>
      <c r="E1836" s="359"/>
      <c r="G1836" s="561"/>
      <c r="H1836" s="359"/>
    </row>
    <row r="1837" spans="4:8" x14ac:dyDescent="0.2">
      <c r="D1837" s="359"/>
      <c r="E1837" s="359"/>
      <c r="G1837" s="561"/>
      <c r="H1837" s="359"/>
    </row>
    <row r="1838" spans="4:8" x14ac:dyDescent="0.2">
      <c r="D1838" s="359"/>
      <c r="E1838" s="359"/>
      <c r="G1838" s="561"/>
      <c r="H1838" s="359"/>
    </row>
    <row r="1839" spans="4:8" x14ac:dyDescent="0.2">
      <c r="D1839" s="359"/>
      <c r="E1839" s="359"/>
      <c r="G1839" s="561"/>
      <c r="H1839" s="359"/>
    </row>
    <row r="1840" spans="4:8" x14ac:dyDescent="0.2">
      <c r="D1840" s="359"/>
      <c r="E1840" s="359"/>
      <c r="G1840" s="561"/>
      <c r="H1840" s="359"/>
    </row>
    <row r="1841" spans="4:8" x14ac:dyDescent="0.2">
      <c r="D1841" s="359"/>
      <c r="E1841" s="359"/>
      <c r="G1841" s="561"/>
      <c r="H1841" s="359"/>
    </row>
    <row r="1842" spans="4:8" x14ac:dyDescent="0.2">
      <c r="D1842" s="359"/>
      <c r="E1842" s="359"/>
      <c r="G1842" s="561"/>
      <c r="H1842" s="359"/>
    </row>
    <row r="1843" spans="4:8" x14ac:dyDescent="0.2">
      <c r="D1843" s="359"/>
      <c r="E1843" s="359"/>
      <c r="G1843" s="561"/>
      <c r="H1843" s="359"/>
    </row>
    <row r="1844" spans="4:8" x14ac:dyDescent="0.2">
      <c r="D1844" s="359"/>
      <c r="E1844" s="359"/>
      <c r="G1844" s="561"/>
      <c r="H1844" s="359"/>
    </row>
    <row r="1845" spans="4:8" x14ac:dyDescent="0.2">
      <c r="D1845" s="359"/>
      <c r="E1845" s="359"/>
      <c r="G1845" s="561"/>
      <c r="H1845" s="359"/>
    </row>
    <row r="1846" spans="4:8" x14ac:dyDescent="0.2">
      <c r="D1846" s="359"/>
      <c r="E1846" s="359"/>
      <c r="G1846" s="561"/>
      <c r="H1846" s="359"/>
    </row>
    <row r="1847" spans="4:8" x14ac:dyDescent="0.2">
      <c r="D1847" s="359"/>
      <c r="E1847" s="359"/>
      <c r="G1847" s="561"/>
      <c r="H1847" s="359"/>
    </row>
    <row r="1848" spans="4:8" x14ac:dyDescent="0.2">
      <c r="D1848" s="359"/>
      <c r="E1848" s="359"/>
      <c r="G1848" s="561"/>
      <c r="H1848" s="359"/>
    </row>
    <row r="1849" spans="4:8" x14ac:dyDescent="0.2">
      <c r="D1849" s="359"/>
      <c r="E1849" s="359"/>
      <c r="G1849" s="561"/>
      <c r="H1849" s="359"/>
    </row>
    <row r="1850" spans="4:8" x14ac:dyDescent="0.2">
      <c r="D1850" s="359"/>
      <c r="E1850" s="359"/>
      <c r="G1850" s="561"/>
      <c r="H1850" s="359"/>
    </row>
    <row r="1851" spans="4:8" x14ac:dyDescent="0.2">
      <c r="D1851" s="359"/>
      <c r="E1851" s="359"/>
      <c r="G1851" s="561"/>
      <c r="H1851" s="359"/>
    </row>
    <row r="1852" spans="4:8" x14ac:dyDescent="0.2">
      <c r="D1852" s="359"/>
      <c r="E1852" s="359"/>
      <c r="G1852" s="561"/>
      <c r="H1852" s="359"/>
    </row>
    <row r="1853" spans="4:8" x14ac:dyDescent="0.2">
      <c r="D1853" s="359"/>
      <c r="E1853" s="359"/>
      <c r="G1853" s="561"/>
      <c r="H1853" s="359"/>
    </row>
    <row r="1854" spans="4:8" x14ac:dyDescent="0.2">
      <c r="D1854" s="359"/>
      <c r="E1854" s="359"/>
      <c r="G1854" s="561"/>
      <c r="H1854" s="359"/>
    </row>
    <row r="1855" spans="4:8" x14ac:dyDescent="0.2">
      <c r="D1855" s="359"/>
      <c r="E1855" s="359"/>
      <c r="G1855" s="561"/>
      <c r="H1855" s="359"/>
    </row>
    <row r="1856" spans="4:8" x14ac:dyDescent="0.2">
      <c r="D1856" s="359"/>
      <c r="E1856" s="359"/>
      <c r="G1856" s="561"/>
      <c r="H1856" s="359"/>
    </row>
    <row r="1857" spans="4:8" x14ac:dyDescent="0.2">
      <c r="D1857" s="359"/>
      <c r="E1857" s="359"/>
      <c r="G1857" s="561"/>
      <c r="H1857" s="359"/>
    </row>
    <row r="1858" spans="4:8" x14ac:dyDescent="0.2">
      <c r="D1858" s="359"/>
      <c r="E1858" s="359"/>
      <c r="G1858" s="561"/>
      <c r="H1858" s="359"/>
    </row>
    <row r="1859" spans="4:8" x14ac:dyDescent="0.2">
      <c r="D1859" s="359"/>
      <c r="E1859" s="359"/>
      <c r="G1859" s="561"/>
      <c r="H1859" s="359"/>
    </row>
    <row r="1860" spans="4:8" x14ac:dyDescent="0.2">
      <c r="D1860" s="359"/>
      <c r="E1860" s="359"/>
      <c r="G1860" s="561"/>
      <c r="H1860" s="359"/>
    </row>
    <row r="1861" spans="4:8" x14ac:dyDescent="0.2">
      <c r="D1861" s="359"/>
      <c r="E1861" s="359"/>
      <c r="G1861" s="561"/>
      <c r="H1861" s="359"/>
    </row>
    <row r="1862" spans="4:8" x14ac:dyDescent="0.2">
      <c r="D1862" s="359"/>
      <c r="E1862" s="359"/>
      <c r="G1862" s="561"/>
      <c r="H1862" s="359"/>
    </row>
    <row r="1863" spans="4:8" x14ac:dyDescent="0.2">
      <c r="D1863" s="359"/>
      <c r="E1863" s="359"/>
      <c r="G1863" s="561"/>
      <c r="H1863" s="359"/>
    </row>
    <row r="1864" spans="4:8" x14ac:dyDescent="0.2">
      <c r="D1864" s="359"/>
      <c r="E1864" s="359"/>
      <c r="G1864" s="561"/>
      <c r="H1864" s="359"/>
    </row>
    <row r="1865" spans="4:8" x14ac:dyDescent="0.2">
      <c r="D1865" s="359"/>
      <c r="E1865" s="359"/>
      <c r="G1865" s="561"/>
      <c r="H1865" s="359"/>
    </row>
    <row r="1866" spans="4:8" x14ac:dyDescent="0.2">
      <c r="D1866" s="359"/>
      <c r="E1866" s="359"/>
      <c r="G1866" s="561"/>
      <c r="H1866" s="359"/>
    </row>
    <row r="1867" spans="4:8" x14ac:dyDescent="0.2">
      <c r="D1867" s="359"/>
      <c r="E1867" s="359"/>
      <c r="G1867" s="561"/>
      <c r="H1867" s="359"/>
    </row>
    <row r="1868" spans="4:8" x14ac:dyDescent="0.2">
      <c r="D1868" s="359"/>
      <c r="E1868" s="359"/>
      <c r="G1868" s="561"/>
      <c r="H1868" s="359"/>
    </row>
    <row r="1869" spans="4:8" x14ac:dyDescent="0.2">
      <c r="D1869" s="359"/>
      <c r="E1869" s="359"/>
      <c r="G1869" s="561"/>
      <c r="H1869" s="359"/>
    </row>
    <row r="1870" spans="4:8" x14ac:dyDescent="0.2">
      <c r="D1870" s="359"/>
      <c r="E1870" s="359"/>
      <c r="G1870" s="561"/>
      <c r="H1870" s="359"/>
    </row>
    <row r="1871" spans="4:8" x14ac:dyDescent="0.2">
      <c r="D1871" s="359"/>
      <c r="E1871" s="359"/>
      <c r="G1871" s="561"/>
      <c r="H1871" s="359"/>
    </row>
    <row r="1872" spans="4:8" x14ac:dyDescent="0.2">
      <c r="D1872" s="359"/>
      <c r="E1872" s="359"/>
      <c r="G1872" s="561"/>
      <c r="H1872" s="359"/>
    </row>
    <row r="1873" spans="4:8" x14ac:dyDescent="0.2">
      <c r="D1873" s="359"/>
      <c r="E1873" s="359"/>
      <c r="G1873" s="561"/>
      <c r="H1873" s="359"/>
    </row>
    <row r="1874" spans="4:8" x14ac:dyDescent="0.2">
      <c r="D1874" s="359"/>
      <c r="E1874" s="359"/>
      <c r="G1874" s="561"/>
      <c r="H1874" s="359"/>
    </row>
    <row r="1875" spans="4:8" x14ac:dyDescent="0.2">
      <c r="D1875" s="359"/>
      <c r="E1875" s="359"/>
      <c r="G1875" s="561"/>
      <c r="H1875" s="359"/>
    </row>
    <row r="1876" spans="4:8" x14ac:dyDescent="0.2">
      <c r="D1876" s="359"/>
      <c r="E1876" s="359"/>
      <c r="G1876" s="561"/>
      <c r="H1876" s="359"/>
    </row>
    <row r="1877" spans="4:8" x14ac:dyDescent="0.2">
      <c r="D1877" s="359"/>
      <c r="E1877" s="359"/>
      <c r="G1877" s="561"/>
      <c r="H1877" s="359"/>
    </row>
    <row r="1878" spans="4:8" x14ac:dyDescent="0.2">
      <c r="D1878" s="359"/>
      <c r="E1878" s="359"/>
      <c r="G1878" s="561"/>
      <c r="H1878" s="359"/>
    </row>
    <row r="1879" spans="4:8" x14ac:dyDescent="0.2">
      <c r="D1879" s="359"/>
      <c r="E1879" s="359"/>
      <c r="G1879" s="561"/>
      <c r="H1879" s="359"/>
    </row>
    <row r="1880" spans="4:8" x14ac:dyDescent="0.2">
      <c r="D1880" s="359"/>
      <c r="E1880" s="359"/>
      <c r="G1880" s="561"/>
      <c r="H1880" s="359"/>
    </row>
    <row r="1881" spans="4:8" x14ac:dyDescent="0.2">
      <c r="D1881" s="359"/>
      <c r="E1881" s="359"/>
      <c r="G1881" s="561"/>
      <c r="H1881" s="359"/>
    </row>
    <row r="1882" spans="4:8" x14ac:dyDescent="0.2">
      <c r="D1882" s="359"/>
      <c r="E1882" s="359"/>
      <c r="G1882" s="561"/>
      <c r="H1882" s="359"/>
    </row>
    <row r="1883" spans="4:8" x14ac:dyDescent="0.2">
      <c r="D1883" s="359"/>
      <c r="E1883" s="359"/>
      <c r="G1883" s="561"/>
      <c r="H1883" s="359"/>
    </row>
    <row r="1884" spans="4:8" x14ac:dyDescent="0.2">
      <c r="D1884" s="359"/>
      <c r="E1884" s="359"/>
      <c r="G1884" s="561"/>
      <c r="H1884" s="359"/>
    </row>
    <row r="1885" spans="4:8" x14ac:dyDescent="0.2">
      <c r="D1885" s="359"/>
      <c r="E1885" s="359"/>
      <c r="G1885" s="561"/>
      <c r="H1885" s="359"/>
    </row>
    <row r="1886" spans="4:8" x14ac:dyDescent="0.2">
      <c r="D1886" s="359"/>
      <c r="E1886" s="359"/>
      <c r="G1886" s="561"/>
      <c r="H1886" s="359"/>
    </row>
    <row r="1887" spans="4:8" x14ac:dyDescent="0.2">
      <c r="D1887" s="359"/>
      <c r="E1887" s="359"/>
      <c r="G1887" s="561"/>
      <c r="H1887" s="359"/>
    </row>
    <row r="1888" spans="4:8" x14ac:dyDescent="0.2">
      <c r="D1888" s="359"/>
      <c r="E1888" s="359"/>
      <c r="G1888" s="561"/>
      <c r="H1888" s="359"/>
    </row>
    <row r="1889" spans="4:8" x14ac:dyDescent="0.2">
      <c r="D1889" s="359"/>
      <c r="E1889" s="359"/>
      <c r="G1889" s="561"/>
      <c r="H1889" s="359"/>
    </row>
    <row r="1890" spans="4:8" x14ac:dyDescent="0.2">
      <c r="D1890" s="359"/>
      <c r="E1890" s="359"/>
      <c r="G1890" s="561"/>
      <c r="H1890" s="359"/>
    </row>
    <row r="1891" spans="4:8" x14ac:dyDescent="0.2">
      <c r="D1891" s="359"/>
      <c r="E1891" s="359"/>
      <c r="G1891" s="561"/>
      <c r="H1891" s="359"/>
    </row>
    <row r="1892" spans="4:8" x14ac:dyDescent="0.2">
      <c r="D1892" s="359"/>
      <c r="E1892" s="359"/>
      <c r="G1892" s="561"/>
      <c r="H1892" s="359"/>
    </row>
    <row r="1893" spans="4:8" x14ac:dyDescent="0.2">
      <c r="D1893" s="359"/>
      <c r="E1893" s="359"/>
      <c r="G1893" s="561"/>
      <c r="H1893" s="359"/>
    </row>
    <row r="1894" spans="4:8" x14ac:dyDescent="0.2">
      <c r="D1894" s="359"/>
      <c r="E1894" s="359"/>
      <c r="G1894" s="561"/>
      <c r="H1894" s="359"/>
    </row>
    <row r="1895" spans="4:8" x14ac:dyDescent="0.2">
      <c r="D1895" s="359"/>
      <c r="E1895" s="359"/>
      <c r="G1895" s="561"/>
      <c r="H1895" s="359"/>
    </row>
    <row r="1896" spans="4:8" x14ac:dyDescent="0.2">
      <c r="D1896" s="359"/>
      <c r="E1896" s="359"/>
      <c r="G1896" s="561"/>
      <c r="H1896" s="359"/>
    </row>
    <row r="1897" spans="4:8" x14ac:dyDescent="0.2">
      <c r="D1897" s="359"/>
      <c r="E1897" s="359"/>
      <c r="G1897" s="561"/>
      <c r="H1897" s="359"/>
    </row>
    <row r="1898" spans="4:8" x14ac:dyDescent="0.2">
      <c r="D1898" s="359"/>
      <c r="E1898" s="359"/>
      <c r="G1898" s="561"/>
      <c r="H1898" s="359"/>
    </row>
    <row r="1899" spans="4:8" x14ac:dyDescent="0.2">
      <c r="D1899" s="359"/>
      <c r="E1899" s="359"/>
      <c r="G1899" s="561"/>
      <c r="H1899" s="359"/>
    </row>
    <row r="1900" spans="4:8" x14ac:dyDescent="0.2">
      <c r="D1900" s="359"/>
      <c r="E1900" s="359"/>
      <c r="G1900" s="561"/>
      <c r="H1900" s="359"/>
    </row>
    <row r="1901" spans="4:8" x14ac:dyDescent="0.2">
      <c r="D1901" s="359"/>
      <c r="E1901" s="359"/>
      <c r="G1901" s="561"/>
      <c r="H1901" s="359"/>
    </row>
    <row r="1902" spans="4:8" x14ac:dyDescent="0.2">
      <c r="D1902" s="359"/>
      <c r="E1902" s="359"/>
      <c r="G1902" s="561"/>
      <c r="H1902" s="359"/>
    </row>
    <row r="1903" spans="4:8" x14ac:dyDescent="0.2">
      <c r="D1903" s="359"/>
      <c r="E1903" s="359"/>
      <c r="G1903" s="561"/>
      <c r="H1903" s="359"/>
    </row>
    <row r="1904" spans="4:8" x14ac:dyDescent="0.2">
      <c r="D1904" s="359"/>
      <c r="E1904" s="359"/>
      <c r="G1904" s="561"/>
      <c r="H1904" s="359"/>
    </row>
    <row r="1905" spans="4:8" x14ac:dyDescent="0.2">
      <c r="D1905" s="359"/>
      <c r="E1905" s="359"/>
      <c r="G1905" s="561"/>
      <c r="H1905" s="359"/>
    </row>
    <row r="1906" spans="4:8" x14ac:dyDescent="0.2">
      <c r="D1906" s="359"/>
      <c r="E1906" s="359"/>
      <c r="G1906" s="561"/>
      <c r="H1906" s="359"/>
    </row>
    <row r="1907" spans="4:8" x14ac:dyDescent="0.2">
      <c r="D1907" s="359"/>
      <c r="E1907" s="359"/>
      <c r="G1907" s="561"/>
      <c r="H1907" s="359"/>
    </row>
    <row r="1908" spans="4:8" x14ac:dyDescent="0.2">
      <c r="D1908" s="359"/>
      <c r="E1908" s="359"/>
      <c r="G1908" s="561"/>
      <c r="H1908" s="359"/>
    </row>
    <row r="1909" spans="4:8" x14ac:dyDescent="0.2">
      <c r="D1909" s="359"/>
      <c r="E1909" s="359"/>
      <c r="G1909" s="561"/>
      <c r="H1909" s="359"/>
    </row>
    <row r="1910" spans="4:8" x14ac:dyDescent="0.2">
      <c r="D1910" s="359"/>
      <c r="E1910" s="359"/>
      <c r="G1910" s="561"/>
      <c r="H1910" s="359"/>
    </row>
    <row r="1911" spans="4:8" x14ac:dyDescent="0.2">
      <c r="D1911" s="359"/>
      <c r="E1911" s="359"/>
      <c r="G1911" s="561"/>
      <c r="H1911" s="359"/>
    </row>
    <row r="1912" spans="4:8" x14ac:dyDescent="0.2">
      <c r="D1912" s="359"/>
      <c r="E1912" s="359"/>
      <c r="G1912" s="561"/>
      <c r="H1912" s="359"/>
    </row>
    <row r="1913" spans="4:8" x14ac:dyDescent="0.2">
      <c r="D1913" s="359"/>
      <c r="E1913" s="359"/>
      <c r="G1913" s="561"/>
      <c r="H1913" s="359"/>
    </row>
    <row r="1914" spans="4:8" x14ac:dyDescent="0.2">
      <c r="D1914" s="359"/>
      <c r="E1914" s="359"/>
      <c r="G1914" s="561"/>
      <c r="H1914" s="359"/>
    </row>
    <row r="1915" spans="4:8" x14ac:dyDescent="0.2">
      <c r="D1915" s="359"/>
      <c r="E1915" s="359"/>
      <c r="G1915" s="561"/>
      <c r="H1915" s="359"/>
    </row>
    <row r="1916" spans="4:8" x14ac:dyDescent="0.2">
      <c r="D1916" s="359"/>
      <c r="E1916" s="359"/>
      <c r="G1916" s="561"/>
      <c r="H1916" s="359"/>
    </row>
    <row r="1917" spans="4:8" x14ac:dyDescent="0.2">
      <c r="D1917" s="359"/>
      <c r="E1917" s="359"/>
      <c r="G1917" s="561"/>
      <c r="H1917" s="359"/>
    </row>
    <row r="1918" spans="4:8" x14ac:dyDescent="0.2">
      <c r="D1918" s="359"/>
      <c r="E1918" s="359"/>
      <c r="G1918" s="561"/>
      <c r="H1918" s="359"/>
    </row>
    <row r="1919" spans="4:8" x14ac:dyDescent="0.2">
      <c r="D1919" s="359"/>
      <c r="E1919" s="359"/>
      <c r="G1919" s="561"/>
      <c r="H1919" s="359"/>
    </row>
    <row r="1920" spans="4:8" x14ac:dyDescent="0.2">
      <c r="D1920" s="359"/>
      <c r="E1920" s="359"/>
      <c r="G1920" s="561"/>
      <c r="H1920" s="359"/>
    </row>
    <row r="1921" spans="4:8" x14ac:dyDescent="0.2">
      <c r="D1921" s="359"/>
      <c r="E1921" s="359"/>
      <c r="G1921" s="561"/>
      <c r="H1921" s="359"/>
    </row>
    <row r="1922" spans="4:8" x14ac:dyDescent="0.2">
      <c r="D1922" s="359"/>
      <c r="E1922" s="359"/>
      <c r="G1922" s="561"/>
      <c r="H1922" s="359"/>
    </row>
    <row r="1923" spans="4:8" x14ac:dyDescent="0.2">
      <c r="D1923" s="359"/>
      <c r="E1923" s="359"/>
      <c r="G1923" s="561"/>
      <c r="H1923" s="359"/>
    </row>
    <row r="1924" spans="4:8" x14ac:dyDescent="0.2">
      <c r="D1924" s="359"/>
      <c r="E1924" s="359"/>
      <c r="G1924" s="561"/>
      <c r="H1924" s="359"/>
    </row>
    <row r="1925" spans="4:8" x14ac:dyDescent="0.2">
      <c r="D1925" s="359"/>
      <c r="E1925" s="359"/>
      <c r="G1925" s="561"/>
      <c r="H1925" s="359"/>
    </row>
    <row r="1926" spans="4:8" x14ac:dyDescent="0.2">
      <c r="D1926" s="359"/>
      <c r="E1926" s="359"/>
      <c r="G1926" s="561"/>
      <c r="H1926" s="359"/>
    </row>
    <row r="1927" spans="4:8" x14ac:dyDescent="0.2">
      <c r="D1927" s="359"/>
      <c r="E1927" s="359"/>
      <c r="G1927" s="561"/>
      <c r="H1927" s="359"/>
    </row>
    <row r="1928" spans="4:8" x14ac:dyDescent="0.2">
      <c r="D1928" s="359"/>
      <c r="E1928" s="359"/>
      <c r="G1928" s="561"/>
      <c r="H1928" s="359"/>
    </row>
    <row r="1929" spans="4:8" x14ac:dyDescent="0.2">
      <c r="D1929" s="359"/>
      <c r="E1929" s="359"/>
      <c r="G1929" s="561"/>
      <c r="H1929" s="359"/>
    </row>
    <row r="1930" spans="4:8" x14ac:dyDescent="0.2">
      <c r="D1930" s="359"/>
      <c r="E1930" s="359"/>
      <c r="G1930" s="561"/>
      <c r="H1930" s="359"/>
    </row>
    <row r="1931" spans="4:8" x14ac:dyDescent="0.2">
      <c r="D1931" s="359"/>
      <c r="E1931" s="359"/>
      <c r="G1931" s="561"/>
      <c r="H1931" s="359"/>
    </row>
    <row r="1932" spans="4:8" x14ac:dyDescent="0.2">
      <c r="D1932" s="359"/>
      <c r="E1932" s="359"/>
      <c r="G1932" s="561"/>
      <c r="H1932" s="359"/>
    </row>
    <row r="1933" spans="4:8" x14ac:dyDescent="0.2">
      <c r="D1933" s="359"/>
      <c r="E1933" s="359"/>
      <c r="G1933" s="561"/>
      <c r="H1933" s="359"/>
    </row>
    <row r="1934" spans="4:8" x14ac:dyDescent="0.2">
      <c r="D1934" s="359"/>
      <c r="E1934" s="359"/>
      <c r="G1934" s="561"/>
      <c r="H1934" s="359"/>
    </row>
    <row r="1935" spans="4:8" x14ac:dyDescent="0.2">
      <c r="D1935" s="359"/>
      <c r="E1935" s="359"/>
      <c r="G1935" s="561"/>
      <c r="H1935" s="359"/>
    </row>
    <row r="1936" spans="4:8" x14ac:dyDescent="0.2">
      <c r="D1936" s="359"/>
      <c r="E1936" s="359"/>
      <c r="G1936" s="561"/>
      <c r="H1936" s="359"/>
    </row>
    <row r="1937" spans="4:8" x14ac:dyDescent="0.2">
      <c r="D1937" s="359"/>
      <c r="E1937" s="359"/>
      <c r="G1937" s="561"/>
      <c r="H1937" s="359"/>
    </row>
    <row r="1938" spans="4:8" x14ac:dyDescent="0.2">
      <c r="D1938" s="359"/>
      <c r="E1938" s="359"/>
      <c r="G1938" s="561"/>
      <c r="H1938" s="359"/>
    </row>
    <row r="1939" spans="4:8" x14ac:dyDescent="0.2">
      <c r="D1939" s="359"/>
      <c r="E1939" s="359"/>
      <c r="G1939" s="561"/>
      <c r="H1939" s="359"/>
    </row>
    <row r="1940" spans="4:8" x14ac:dyDescent="0.2">
      <c r="D1940" s="359"/>
      <c r="E1940" s="359"/>
      <c r="G1940" s="561"/>
      <c r="H1940" s="359"/>
    </row>
    <row r="1941" spans="4:8" x14ac:dyDescent="0.2">
      <c r="D1941" s="359"/>
      <c r="E1941" s="359"/>
      <c r="G1941" s="561"/>
      <c r="H1941" s="359"/>
    </row>
    <row r="1942" spans="4:8" x14ac:dyDescent="0.2">
      <c r="D1942" s="359"/>
      <c r="E1942" s="359"/>
      <c r="G1942" s="561"/>
      <c r="H1942" s="359"/>
    </row>
    <row r="1943" spans="4:8" x14ac:dyDescent="0.2">
      <c r="D1943" s="359"/>
      <c r="E1943" s="359"/>
      <c r="G1943" s="561"/>
      <c r="H1943" s="359"/>
    </row>
    <row r="1944" spans="4:8" x14ac:dyDescent="0.2">
      <c r="D1944" s="359"/>
      <c r="E1944" s="359"/>
      <c r="G1944" s="561"/>
      <c r="H1944" s="359"/>
    </row>
    <row r="1945" spans="4:8" x14ac:dyDescent="0.2">
      <c r="D1945" s="359"/>
      <c r="E1945" s="359"/>
      <c r="G1945" s="561"/>
      <c r="H1945" s="359"/>
    </row>
    <row r="1946" spans="4:8" x14ac:dyDescent="0.2">
      <c r="D1946" s="359"/>
      <c r="E1946" s="359"/>
      <c r="G1946" s="561"/>
      <c r="H1946" s="359"/>
    </row>
    <row r="1947" spans="4:8" x14ac:dyDescent="0.2">
      <c r="D1947" s="359"/>
      <c r="E1947" s="359"/>
      <c r="G1947" s="561"/>
      <c r="H1947" s="359"/>
    </row>
    <row r="1948" spans="4:8" x14ac:dyDescent="0.2">
      <c r="D1948" s="359"/>
      <c r="E1948" s="359"/>
      <c r="G1948" s="561"/>
      <c r="H1948" s="359"/>
    </row>
    <row r="1949" spans="4:8" x14ac:dyDescent="0.2">
      <c r="D1949" s="359"/>
      <c r="E1949" s="359"/>
      <c r="G1949" s="561"/>
      <c r="H1949" s="359"/>
    </row>
    <row r="1950" spans="4:8" x14ac:dyDescent="0.2">
      <c r="D1950" s="359"/>
      <c r="E1950" s="359"/>
      <c r="G1950" s="561"/>
      <c r="H1950" s="359"/>
    </row>
    <row r="1951" spans="4:8" x14ac:dyDescent="0.2">
      <c r="D1951" s="359"/>
      <c r="E1951" s="359"/>
      <c r="G1951" s="561"/>
      <c r="H1951" s="359"/>
    </row>
    <row r="1952" spans="4:8" x14ac:dyDescent="0.2">
      <c r="D1952" s="359"/>
      <c r="E1952" s="359"/>
      <c r="G1952" s="561"/>
      <c r="H1952" s="359"/>
    </row>
    <row r="1953" spans="4:8" x14ac:dyDescent="0.2">
      <c r="D1953" s="359"/>
      <c r="E1953" s="359"/>
      <c r="G1953" s="561"/>
      <c r="H1953" s="359"/>
    </row>
    <row r="1954" spans="4:8" x14ac:dyDescent="0.2">
      <c r="D1954" s="359"/>
      <c r="E1954" s="359"/>
      <c r="G1954" s="561"/>
      <c r="H1954" s="359"/>
    </row>
    <row r="1955" spans="4:8" x14ac:dyDescent="0.2">
      <c r="D1955" s="359"/>
      <c r="E1955" s="359"/>
      <c r="G1955" s="561"/>
      <c r="H1955" s="359"/>
    </row>
    <row r="1956" spans="4:8" x14ac:dyDescent="0.2">
      <c r="D1956" s="359"/>
      <c r="E1956" s="359"/>
      <c r="G1956" s="561"/>
      <c r="H1956" s="359"/>
    </row>
    <row r="1957" spans="4:8" x14ac:dyDescent="0.2">
      <c r="D1957" s="359"/>
      <c r="E1957" s="359"/>
      <c r="G1957" s="561"/>
      <c r="H1957" s="359"/>
    </row>
    <row r="1958" spans="4:8" x14ac:dyDescent="0.2">
      <c r="D1958" s="359"/>
      <c r="E1958" s="359"/>
      <c r="G1958" s="561"/>
      <c r="H1958" s="359"/>
    </row>
    <row r="1959" spans="4:8" x14ac:dyDescent="0.2">
      <c r="D1959" s="359"/>
      <c r="E1959" s="359"/>
      <c r="G1959" s="561"/>
      <c r="H1959" s="359"/>
    </row>
    <row r="1960" spans="4:8" x14ac:dyDescent="0.2">
      <c r="D1960" s="359"/>
      <c r="E1960" s="359"/>
      <c r="G1960" s="561"/>
      <c r="H1960" s="359"/>
    </row>
    <row r="1961" spans="4:8" x14ac:dyDescent="0.2">
      <c r="D1961" s="359"/>
      <c r="E1961" s="359"/>
      <c r="G1961" s="561"/>
      <c r="H1961" s="359"/>
    </row>
    <row r="1962" spans="4:8" x14ac:dyDescent="0.2">
      <c r="D1962" s="359"/>
      <c r="E1962" s="359"/>
      <c r="G1962" s="561"/>
      <c r="H1962" s="359"/>
    </row>
    <row r="1963" spans="4:8" x14ac:dyDescent="0.2">
      <c r="D1963" s="359"/>
      <c r="E1963" s="359"/>
      <c r="G1963" s="561"/>
      <c r="H1963" s="359"/>
    </row>
    <row r="1964" spans="4:8" x14ac:dyDescent="0.2">
      <c r="D1964" s="359"/>
      <c r="E1964" s="359"/>
      <c r="G1964" s="561"/>
      <c r="H1964" s="359"/>
    </row>
    <row r="1965" spans="4:8" x14ac:dyDescent="0.2">
      <c r="D1965" s="359"/>
      <c r="E1965" s="359"/>
      <c r="G1965" s="561"/>
      <c r="H1965" s="359"/>
    </row>
    <row r="1966" spans="4:8" x14ac:dyDescent="0.2">
      <c r="D1966" s="359"/>
      <c r="E1966" s="359"/>
      <c r="G1966" s="561"/>
      <c r="H1966" s="359"/>
    </row>
    <row r="1967" spans="4:8" x14ac:dyDescent="0.2">
      <c r="D1967" s="359"/>
      <c r="E1967" s="359"/>
      <c r="G1967" s="561"/>
      <c r="H1967" s="359"/>
    </row>
    <row r="1968" spans="4:8" x14ac:dyDescent="0.2">
      <c r="D1968" s="359"/>
      <c r="E1968" s="359"/>
      <c r="G1968" s="561"/>
      <c r="H1968" s="359"/>
    </row>
    <row r="1969" spans="4:8" x14ac:dyDescent="0.2">
      <c r="D1969" s="359"/>
      <c r="E1969" s="359"/>
      <c r="G1969" s="561"/>
      <c r="H1969" s="359"/>
    </row>
    <row r="1970" spans="4:8" x14ac:dyDescent="0.2">
      <c r="D1970" s="359"/>
      <c r="E1970" s="359"/>
      <c r="G1970" s="561"/>
      <c r="H1970" s="359"/>
    </row>
    <row r="1971" spans="4:8" x14ac:dyDescent="0.2">
      <c r="D1971" s="359"/>
      <c r="E1971" s="359"/>
      <c r="G1971" s="561"/>
      <c r="H1971" s="359"/>
    </row>
    <row r="1972" spans="4:8" x14ac:dyDescent="0.2">
      <c r="D1972" s="359"/>
      <c r="E1972" s="359"/>
      <c r="G1972" s="561"/>
      <c r="H1972" s="359"/>
    </row>
    <row r="1973" spans="4:8" x14ac:dyDescent="0.2">
      <c r="D1973" s="359"/>
      <c r="E1973" s="359"/>
      <c r="G1973" s="561"/>
      <c r="H1973" s="359"/>
    </row>
    <row r="1974" spans="4:8" x14ac:dyDescent="0.2">
      <c r="D1974" s="359"/>
      <c r="E1974" s="359"/>
      <c r="G1974" s="561"/>
      <c r="H1974" s="359"/>
    </row>
    <row r="1975" spans="4:8" x14ac:dyDescent="0.2">
      <c r="D1975" s="359"/>
      <c r="E1975" s="359"/>
      <c r="G1975" s="561"/>
      <c r="H1975" s="359"/>
    </row>
    <row r="1976" spans="4:8" x14ac:dyDescent="0.2">
      <c r="D1976" s="359"/>
      <c r="E1976" s="359"/>
      <c r="G1976" s="561"/>
      <c r="H1976" s="359"/>
    </row>
    <row r="1977" spans="4:8" x14ac:dyDescent="0.2">
      <c r="D1977" s="359"/>
      <c r="E1977" s="359"/>
      <c r="G1977" s="561"/>
      <c r="H1977" s="359"/>
    </row>
    <row r="1978" spans="4:8" x14ac:dyDescent="0.2">
      <c r="D1978" s="359"/>
      <c r="E1978" s="359"/>
      <c r="G1978" s="561"/>
      <c r="H1978" s="359"/>
    </row>
    <row r="1979" spans="4:8" x14ac:dyDescent="0.2">
      <c r="D1979" s="359"/>
      <c r="E1979" s="359"/>
      <c r="G1979" s="561"/>
      <c r="H1979" s="359"/>
    </row>
    <row r="1980" spans="4:8" x14ac:dyDescent="0.2">
      <c r="D1980" s="359"/>
      <c r="E1980" s="359"/>
      <c r="G1980" s="561"/>
      <c r="H1980" s="359"/>
    </row>
    <row r="1981" spans="4:8" x14ac:dyDescent="0.2">
      <c r="D1981" s="359"/>
      <c r="E1981" s="359"/>
      <c r="G1981" s="561"/>
      <c r="H1981" s="359"/>
    </row>
    <row r="1982" spans="4:8" x14ac:dyDescent="0.2">
      <c r="D1982" s="359"/>
      <c r="E1982" s="359"/>
      <c r="G1982" s="561"/>
      <c r="H1982" s="359"/>
    </row>
    <row r="1983" spans="4:8" x14ac:dyDescent="0.2">
      <c r="D1983" s="359"/>
      <c r="E1983" s="359"/>
      <c r="G1983" s="561"/>
      <c r="H1983" s="359"/>
    </row>
    <row r="1984" spans="4:8" x14ac:dyDescent="0.2">
      <c r="D1984" s="359"/>
      <c r="E1984" s="359"/>
      <c r="G1984" s="561"/>
      <c r="H1984" s="359"/>
    </row>
    <row r="1985" spans="4:8" x14ac:dyDescent="0.2">
      <c r="D1985" s="359"/>
      <c r="E1985" s="359"/>
      <c r="G1985" s="561"/>
      <c r="H1985" s="359"/>
    </row>
    <row r="1986" spans="4:8" x14ac:dyDescent="0.2">
      <c r="D1986" s="359"/>
      <c r="E1986" s="359"/>
      <c r="G1986" s="561"/>
      <c r="H1986" s="359"/>
    </row>
    <row r="1987" spans="4:8" x14ac:dyDescent="0.2">
      <c r="D1987" s="359"/>
      <c r="E1987" s="359"/>
      <c r="G1987" s="561"/>
      <c r="H1987" s="359"/>
    </row>
    <row r="1988" spans="4:8" x14ac:dyDescent="0.2">
      <c r="D1988" s="359"/>
      <c r="E1988" s="359"/>
      <c r="G1988" s="561"/>
      <c r="H1988" s="359"/>
    </row>
    <row r="1989" spans="4:8" x14ac:dyDescent="0.2">
      <c r="D1989" s="359"/>
      <c r="E1989" s="359"/>
      <c r="G1989" s="561"/>
      <c r="H1989" s="359"/>
    </row>
    <row r="1990" spans="4:8" x14ac:dyDescent="0.2">
      <c r="D1990" s="359"/>
      <c r="E1990" s="359"/>
      <c r="G1990" s="561"/>
      <c r="H1990" s="359"/>
    </row>
    <row r="1991" spans="4:8" x14ac:dyDescent="0.2">
      <c r="D1991" s="359"/>
      <c r="E1991" s="359"/>
      <c r="G1991" s="561"/>
      <c r="H1991" s="359"/>
    </row>
    <row r="1992" spans="4:8" x14ac:dyDescent="0.2">
      <c r="D1992" s="359"/>
      <c r="E1992" s="359"/>
      <c r="G1992" s="561"/>
      <c r="H1992" s="359"/>
    </row>
    <row r="1993" spans="4:8" x14ac:dyDescent="0.2">
      <c r="D1993" s="359"/>
      <c r="E1993" s="359"/>
      <c r="G1993" s="561"/>
      <c r="H1993" s="359"/>
    </row>
    <row r="1994" spans="4:8" x14ac:dyDescent="0.2">
      <c r="D1994" s="359"/>
      <c r="E1994" s="359"/>
      <c r="G1994" s="561"/>
      <c r="H1994" s="359"/>
    </row>
    <row r="1995" spans="4:8" x14ac:dyDescent="0.2">
      <c r="D1995" s="359"/>
      <c r="E1995" s="359"/>
      <c r="G1995" s="561"/>
      <c r="H1995" s="359"/>
    </row>
    <row r="1996" spans="4:8" x14ac:dyDescent="0.2">
      <c r="D1996" s="359"/>
      <c r="E1996" s="359"/>
      <c r="G1996" s="561"/>
      <c r="H1996" s="359"/>
    </row>
    <row r="1997" spans="4:8" x14ac:dyDescent="0.2">
      <c r="D1997" s="359"/>
      <c r="E1997" s="359"/>
      <c r="G1997" s="561"/>
      <c r="H1997" s="359"/>
    </row>
    <row r="1998" spans="4:8" x14ac:dyDescent="0.2">
      <c r="D1998" s="359"/>
      <c r="E1998" s="359"/>
      <c r="G1998" s="561"/>
      <c r="H1998" s="359"/>
    </row>
    <row r="1999" spans="4:8" x14ac:dyDescent="0.2">
      <c r="D1999" s="359"/>
      <c r="E1999" s="359"/>
      <c r="G1999" s="561"/>
      <c r="H1999" s="359"/>
    </row>
    <row r="2000" spans="4:8" x14ac:dyDescent="0.2">
      <c r="D2000" s="359"/>
      <c r="E2000" s="359"/>
      <c r="G2000" s="561"/>
      <c r="H2000" s="359"/>
    </row>
    <row r="2001" spans="4:8" x14ac:dyDescent="0.2">
      <c r="D2001" s="359"/>
      <c r="E2001" s="359"/>
      <c r="G2001" s="561"/>
      <c r="H2001" s="359"/>
    </row>
    <row r="2002" spans="4:8" x14ac:dyDescent="0.2">
      <c r="D2002" s="359"/>
      <c r="E2002" s="359"/>
      <c r="G2002" s="561"/>
      <c r="H2002" s="359"/>
    </row>
    <row r="2003" spans="4:8" x14ac:dyDescent="0.2">
      <c r="D2003" s="359"/>
      <c r="E2003" s="359"/>
      <c r="G2003" s="561"/>
      <c r="H2003" s="359"/>
    </row>
    <row r="2004" spans="4:8" x14ac:dyDescent="0.2">
      <c r="D2004" s="359"/>
      <c r="E2004" s="359"/>
      <c r="G2004" s="561"/>
      <c r="H2004" s="359"/>
    </row>
    <row r="2005" spans="4:8" x14ac:dyDescent="0.2">
      <c r="D2005" s="359"/>
      <c r="E2005" s="359"/>
      <c r="G2005" s="561"/>
      <c r="H2005" s="359"/>
    </row>
    <row r="2006" spans="4:8" x14ac:dyDescent="0.2">
      <c r="D2006" s="359"/>
      <c r="E2006" s="359"/>
      <c r="G2006" s="561"/>
      <c r="H2006" s="359"/>
    </row>
    <row r="2007" spans="4:8" x14ac:dyDescent="0.2">
      <c r="D2007" s="359"/>
      <c r="E2007" s="359"/>
      <c r="G2007" s="561"/>
      <c r="H2007" s="359"/>
    </row>
    <row r="2008" spans="4:8" x14ac:dyDescent="0.2">
      <c r="D2008" s="359"/>
      <c r="E2008" s="359"/>
      <c r="G2008" s="561"/>
      <c r="H2008" s="359"/>
    </row>
    <row r="2009" spans="4:8" x14ac:dyDescent="0.2">
      <c r="D2009" s="359"/>
      <c r="E2009" s="359"/>
      <c r="G2009" s="561"/>
      <c r="H2009" s="359"/>
    </row>
    <row r="2010" spans="4:8" x14ac:dyDescent="0.2">
      <c r="D2010" s="359"/>
      <c r="E2010" s="359"/>
      <c r="G2010" s="561"/>
      <c r="H2010" s="359"/>
    </row>
    <row r="2011" spans="4:8" x14ac:dyDescent="0.2">
      <c r="D2011" s="359"/>
      <c r="E2011" s="359"/>
      <c r="G2011" s="561"/>
      <c r="H2011" s="359"/>
    </row>
    <row r="2012" spans="4:8" x14ac:dyDescent="0.2">
      <c r="D2012" s="359"/>
      <c r="E2012" s="359"/>
      <c r="G2012" s="561"/>
      <c r="H2012" s="359"/>
    </row>
    <row r="2013" spans="4:8" x14ac:dyDescent="0.2">
      <c r="D2013" s="359"/>
      <c r="E2013" s="359"/>
      <c r="G2013" s="561"/>
      <c r="H2013" s="359"/>
    </row>
    <row r="2014" spans="4:8" x14ac:dyDescent="0.2">
      <c r="D2014" s="359"/>
      <c r="E2014" s="359"/>
      <c r="G2014" s="561"/>
      <c r="H2014" s="359"/>
    </row>
    <row r="2015" spans="4:8" x14ac:dyDescent="0.2">
      <c r="D2015" s="359"/>
      <c r="E2015" s="359"/>
      <c r="G2015" s="561"/>
      <c r="H2015" s="359"/>
    </row>
    <row r="2016" spans="4:8" x14ac:dyDescent="0.2">
      <c r="D2016" s="359"/>
      <c r="E2016" s="359"/>
      <c r="G2016" s="561"/>
      <c r="H2016" s="359"/>
    </row>
    <row r="2017" spans="4:8" x14ac:dyDescent="0.2">
      <c r="D2017" s="359"/>
      <c r="E2017" s="359"/>
      <c r="G2017" s="561"/>
      <c r="H2017" s="359"/>
    </row>
    <row r="2018" spans="4:8" x14ac:dyDescent="0.2">
      <c r="D2018" s="359"/>
      <c r="E2018" s="359"/>
      <c r="G2018" s="561"/>
      <c r="H2018" s="359"/>
    </row>
    <row r="2019" spans="4:8" x14ac:dyDescent="0.2">
      <c r="D2019" s="359"/>
      <c r="E2019" s="359"/>
      <c r="G2019" s="561"/>
      <c r="H2019" s="359"/>
    </row>
    <row r="2020" spans="4:8" x14ac:dyDescent="0.2">
      <c r="D2020" s="359"/>
      <c r="E2020" s="359"/>
      <c r="G2020" s="561"/>
      <c r="H2020" s="359"/>
    </row>
    <row r="2021" spans="4:8" x14ac:dyDescent="0.2">
      <c r="D2021" s="359"/>
      <c r="E2021" s="359"/>
      <c r="G2021" s="561"/>
      <c r="H2021" s="359"/>
    </row>
    <row r="2022" spans="4:8" x14ac:dyDescent="0.2">
      <c r="D2022" s="359"/>
      <c r="E2022" s="359"/>
      <c r="G2022" s="561"/>
      <c r="H2022" s="359"/>
    </row>
    <row r="2023" spans="4:8" x14ac:dyDescent="0.2">
      <c r="D2023" s="359"/>
      <c r="E2023" s="359"/>
      <c r="G2023" s="561"/>
      <c r="H2023" s="359"/>
    </row>
    <row r="2024" spans="4:8" x14ac:dyDescent="0.2">
      <c r="D2024" s="359"/>
      <c r="E2024" s="359"/>
      <c r="G2024" s="561"/>
      <c r="H2024" s="359"/>
    </row>
    <row r="2025" spans="4:8" x14ac:dyDescent="0.2">
      <c r="D2025" s="359"/>
      <c r="E2025" s="359"/>
      <c r="G2025" s="561"/>
      <c r="H2025" s="359"/>
    </row>
    <row r="2026" spans="4:8" x14ac:dyDescent="0.2">
      <c r="D2026" s="359"/>
      <c r="E2026" s="359"/>
      <c r="G2026" s="561"/>
      <c r="H2026" s="359"/>
    </row>
    <row r="2027" spans="4:8" x14ac:dyDescent="0.2">
      <c r="D2027" s="359"/>
      <c r="E2027" s="359"/>
      <c r="G2027" s="561"/>
      <c r="H2027" s="359"/>
    </row>
    <row r="2028" spans="4:8" x14ac:dyDescent="0.2">
      <c r="D2028" s="359"/>
      <c r="E2028" s="359"/>
      <c r="G2028" s="561"/>
      <c r="H2028" s="359"/>
    </row>
    <row r="2029" spans="4:8" x14ac:dyDescent="0.2">
      <c r="D2029" s="359"/>
      <c r="E2029" s="359"/>
      <c r="G2029" s="561"/>
      <c r="H2029" s="359"/>
    </row>
    <row r="2030" spans="4:8" x14ac:dyDescent="0.2">
      <c r="D2030" s="359"/>
      <c r="E2030" s="359"/>
      <c r="G2030" s="561"/>
      <c r="H2030" s="359"/>
    </row>
    <row r="2031" spans="4:8" x14ac:dyDescent="0.2">
      <c r="D2031" s="359"/>
      <c r="E2031" s="359"/>
      <c r="G2031" s="561"/>
      <c r="H2031" s="359"/>
    </row>
    <row r="2032" spans="4:8" x14ac:dyDescent="0.2">
      <c r="D2032" s="359"/>
      <c r="E2032" s="359"/>
      <c r="G2032" s="561"/>
      <c r="H2032" s="359"/>
    </row>
    <row r="2033" spans="4:8" x14ac:dyDescent="0.2">
      <c r="D2033" s="359"/>
      <c r="E2033" s="359"/>
      <c r="G2033" s="561"/>
      <c r="H2033" s="359"/>
    </row>
    <row r="2034" spans="4:8" x14ac:dyDescent="0.2">
      <c r="D2034" s="359"/>
      <c r="E2034" s="359"/>
      <c r="G2034" s="561"/>
      <c r="H2034" s="359"/>
    </row>
    <row r="2035" spans="4:8" x14ac:dyDescent="0.2">
      <c r="D2035" s="359"/>
      <c r="E2035" s="359"/>
      <c r="G2035" s="561"/>
      <c r="H2035" s="359"/>
    </row>
    <row r="2036" spans="4:8" x14ac:dyDescent="0.2">
      <c r="D2036" s="359"/>
      <c r="E2036" s="359"/>
      <c r="G2036" s="561"/>
      <c r="H2036" s="359"/>
    </row>
    <row r="2037" spans="4:8" x14ac:dyDescent="0.2">
      <c r="D2037" s="359"/>
      <c r="E2037" s="359"/>
      <c r="G2037" s="561"/>
      <c r="H2037" s="359"/>
    </row>
    <row r="2038" spans="4:8" x14ac:dyDescent="0.2">
      <c r="D2038" s="359"/>
      <c r="E2038" s="359"/>
      <c r="G2038" s="561"/>
      <c r="H2038" s="359"/>
    </row>
    <row r="2039" spans="4:8" x14ac:dyDescent="0.2">
      <c r="D2039" s="359"/>
      <c r="E2039" s="359"/>
      <c r="G2039" s="561"/>
      <c r="H2039" s="359"/>
    </row>
    <row r="2040" spans="4:8" x14ac:dyDescent="0.2">
      <c r="D2040" s="359"/>
      <c r="E2040" s="359"/>
      <c r="G2040" s="561"/>
      <c r="H2040" s="359"/>
    </row>
    <row r="2041" spans="4:8" x14ac:dyDescent="0.2">
      <c r="D2041" s="359"/>
      <c r="E2041" s="359"/>
      <c r="G2041" s="561"/>
      <c r="H2041" s="359"/>
    </row>
    <row r="2042" spans="4:8" x14ac:dyDescent="0.2">
      <c r="D2042" s="359"/>
      <c r="E2042" s="359"/>
      <c r="G2042" s="561"/>
      <c r="H2042" s="359"/>
    </row>
    <row r="2043" spans="4:8" x14ac:dyDescent="0.2">
      <c r="D2043" s="359"/>
      <c r="E2043" s="359"/>
      <c r="G2043" s="561"/>
      <c r="H2043" s="359"/>
    </row>
    <row r="2044" spans="4:8" x14ac:dyDescent="0.2">
      <c r="D2044" s="359"/>
      <c r="E2044" s="359"/>
      <c r="G2044" s="561"/>
      <c r="H2044" s="359"/>
    </row>
    <row r="2045" spans="4:8" x14ac:dyDescent="0.2">
      <c r="D2045" s="359"/>
      <c r="E2045" s="359"/>
      <c r="G2045" s="561"/>
      <c r="H2045" s="359"/>
    </row>
    <row r="2046" spans="4:8" x14ac:dyDescent="0.2">
      <c r="D2046" s="359"/>
      <c r="E2046" s="359"/>
      <c r="G2046" s="561"/>
      <c r="H2046" s="359"/>
    </row>
    <row r="2047" spans="4:8" x14ac:dyDescent="0.2">
      <c r="D2047" s="359"/>
      <c r="E2047" s="359"/>
      <c r="G2047" s="561"/>
      <c r="H2047" s="359"/>
    </row>
    <row r="2048" spans="4:8" x14ac:dyDescent="0.2">
      <c r="D2048" s="359"/>
      <c r="E2048" s="359"/>
      <c r="G2048" s="561"/>
      <c r="H2048" s="359"/>
    </row>
    <row r="2049" spans="4:8" x14ac:dyDescent="0.2">
      <c r="D2049" s="359"/>
      <c r="E2049" s="359"/>
      <c r="G2049" s="561"/>
      <c r="H2049" s="359"/>
    </row>
    <row r="2050" spans="4:8" x14ac:dyDescent="0.2">
      <c r="D2050" s="359"/>
      <c r="E2050" s="359"/>
      <c r="G2050" s="561"/>
      <c r="H2050" s="359"/>
    </row>
    <row r="2051" spans="4:8" x14ac:dyDescent="0.2">
      <c r="D2051" s="359"/>
      <c r="E2051" s="359"/>
      <c r="G2051" s="561"/>
      <c r="H2051" s="359"/>
    </row>
    <row r="2052" spans="4:8" x14ac:dyDescent="0.2">
      <c r="D2052" s="359"/>
      <c r="E2052" s="359"/>
      <c r="G2052" s="561"/>
      <c r="H2052" s="359"/>
    </row>
    <row r="2053" spans="4:8" x14ac:dyDescent="0.2">
      <c r="D2053" s="359"/>
      <c r="E2053" s="359"/>
      <c r="G2053" s="561"/>
      <c r="H2053" s="359"/>
    </row>
    <row r="2054" spans="4:8" x14ac:dyDescent="0.2">
      <c r="D2054" s="359"/>
      <c r="E2054" s="359"/>
      <c r="G2054" s="561"/>
      <c r="H2054" s="359"/>
    </row>
    <row r="2055" spans="4:8" x14ac:dyDescent="0.2">
      <c r="D2055" s="359"/>
      <c r="E2055" s="359"/>
      <c r="G2055" s="561"/>
      <c r="H2055" s="359"/>
    </row>
    <row r="2056" spans="4:8" x14ac:dyDescent="0.2">
      <c r="D2056" s="359"/>
      <c r="E2056" s="359"/>
      <c r="G2056" s="561"/>
      <c r="H2056" s="359"/>
    </row>
    <row r="2057" spans="4:8" x14ac:dyDescent="0.2">
      <c r="D2057" s="359"/>
      <c r="E2057" s="359"/>
      <c r="G2057" s="561"/>
      <c r="H2057" s="359"/>
    </row>
    <row r="2058" spans="4:8" x14ac:dyDescent="0.2">
      <c r="D2058" s="359"/>
      <c r="E2058" s="359"/>
      <c r="G2058" s="561"/>
      <c r="H2058" s="359"/>
    </row>
    <row r="2059" spans="4:8" x14ac:dyDescent="0.2">
      <c r="D2059" s="359"/>
      <c r="E2059" s="359"/>
      <c r="G2059" s="561"/>
      <c r="H2059" s="359"/>
    </row>
    <row r="2060" spans="4:8" x14ac:dyDescent="0.2">
      <c r="D2060" s="359"/>
      <c r="E2060" s="359"/>
      <c r="G2060" s="561"/>
      <c r="H2060" s="359"/>
    </row>
    <row r="2061" spans="4:8" x14ac:dyDescent="0.2">
      <c r="D2061" s="359"/>
      <c r="E2061" s="359"/>
      <c r="G2061" s="561"/>
      <c r="H2061" s="359"/>
    </row>
    <row r="2062" spans="4:8" x14ac:dyDescent="0.2">
      <c r="D2062" s="359"/>
      <c r="E2062" s="359"/>
      <c r="G2062" s="561"/>
      <c r="H2062" s="359"/>
    </row>
    <row r="2063" spans="4:8" x14ac:dyDescent="0.2">
      <c r="D2063" s="359"/>
      <c r="E2063" s="359"/>
      <c r="G2063" s="561"/>
      <c r="H2063" s="359"/>
    </row>
    <row r="2064" spans="4:8" x14ac:dyDescent="0.2">
      <c r="D2064" s="359"/>
      <c r="E2064" s="359"/>
      <c r="G2064" s="561"/>
      <c r="H2064" s="359"/>
    </row>
    <row r="2065" spans="4:8" x14ac:dyDescent="0.2">
      <c r="D2065" s="359"/>
      <c r="E2065" s="359"/>
      <c r="G2065" s="561"/>
      <c r="H2065" s="359"/>
    </row>
    <row r="2066" spans="4:8" x14ac:dyDescent="0.2">
      <c r="D2066" s="359"/>
      <c r="E2066" s="359"/>
      <c r="G2066" s="561"/>
      <c r="H2066" s="359"/>
    </row>
    <row r="2067" spans="4:8" x14ac:dyDescent="0.2">
      <c r="D2067" s="359"/>
      <c r="E2067" s="359"/>
      <c r="G2067" s="561"/>
      <c r="H2067" s="359"/>
    </row>
    <row r="2068" spans="4:8" x14ac:dyDescent="0.2">
      <c r="D2068" s="359"/>
      <c r="E2068" s="359"/>
      <c r="G2068" s="561"/>
      <c r="H2068" s="359"/>
    </row>
    <row r="2069" spans="4:8" x14ac:dyDescent="0.2">
      <c r="D2069" s="359"/>
      <c r="E2069" s="359"/>
      <c r="G2069" s="561"/>
      <c r="H2069" s="359"/>
    </row>
    <row r="2070" spans="4:8" x14ac:dyDescent="0.2">
      <c r="D2070" s="359"/>
      <c r="E2070" s="359"/>
      <c r="G2070" s="561"/>
      <c r="H2070" s="359"/>
    </row>
    <row r="2071" spans="4:8" x14ac:dyDescent="0.2">
      <c r="D2071" s="359"/>
      <c r="E2071" s="359"/>
      <c r="G2071" s="561"/>
      <c r="H2071" s="359"/>
    </row>
    <row r="2072" spans="4:8" x14ac:dyDescent="0.2">
      <c r="D2072" s="359"/>
      <c r="E2072" s="359"/>
      <c r="G2072" s="561"/>
      <c r="H2072" s="359"/>
    </row>
    <row r="2073" spans="4:8" x14ac:dyDescent="0.2">
      <c r="D2073" s="359"/>
      <c r="E2073" s="359"/>
      <c r="G2073" s="561"/>
      <c r="H2073" s="359"/>
    </row>
    <row r="2074" spans="4:8" x14ac:dyDescent="0.2">
      <c r="D2074" s="359"/>
      <c r="E2074" s="359"/>
      <c r="G2074" s="561"/>
      <c r="H2074" s="359"/>
    </row>
    <row r="2075" spans="4:8" x14ac:dyDescent="0.2">
      <c r="D2075" s="359"/>
      <c r="E2075" s="359"/>
      <c r="G2075" s="561"/>
      <c r="H2075" s="359"/>
    </row>
    <row r="2076" spans="4:8" x14ac:dyDescent="0.2">
      <c r="D2076" s="359"/>
      <c r="E2076" s="359"/>
      <c r="G2076" s="561"/>
      <c r="H2076" s="359"/>
    </row>
    <row r="2077" spans="4:8" x14ac:dyDescent="0.2">
      <c r="D2077" s="359"/>
      <c r="E2077" s="359"/>
      <c r="G2077" s="561"/>
      <c r="H2077" s="359"/>
    </row>
    <row r="2078" spans="4:8" x14ac:dyDescent="0.2">
      <c r="D2078" s="359"/>
      <c r="E2078" s="359"/>
      <c r="G2078" s="561"/>
      <c r="H2078" s="359"/>
    </row>
    <row r="2079" spans="4:8" x14ac:dyDescent="0.2">
      <c r="D2079" s="359"/>
      <c r="E2079" s="359"/>
      <c r="G2079" s="561"/>
      <c r="H2079" s="359"/>
    </row>
    <row r="2080" spans="4:8" x14ac:dyDescent="0.2">
      <c r="D2080" s="359"/>
      <c r="E2080" s="359"/>
      <c r="G2080" s="561"/>
      <c r="H2080" s="359"/>
    </row>
    <row r="2081" spans="4:8" x14ac:dyDescent="0.2">
      <c r="D2081" s="359"/>
      <c r="E2081" s="359"/>
      <c r="G2081" s="561"/>
      <c r="H2081" s="359"/>
    </row>
    <row r="2082" spans="4:8" x14ac:dyDescent="0.2">
      <c r="D2082" s="359"/>
      <c r="E2082" s="359"/>
      <c r="G2082" s="561"/>
      <c r="H2082" s="359"/>
    </row>
    <row r="2083" spans="4:8" x14ac:dyDescent="0.2">
      <c r="D2083" s="359"/>
      <c r="E2083" s="359"/>
      <c r="G2083" s="561"/>
      <c r="H2083" s="359"/>
    </row>
    <row r="2084" spans="4:8" x14ac:dyDescent="0.2">
      <c r="D2084" s="359"/>
      <c r="E2084" s="359"/>
      <c r="G2084" s="561"/>
      <c r="H2084" s="359"/>
    </row>
    <row r="2085" spans="4:8" x14ac:dyDescent="0.2">
      <c r="D2085" s="359"/>
      <c r="E2085" s="359"/>
      <c r="G2085" s="561"/>
      <c r="H2085" s="359"/>
    </row>
    <row r="2086" spans="4:8" x14ac:dyDescent="0.2">
      <c r="D2086" s="359"/>
      <c r="E2086" s="359"/>
      <c r="G2086" s="561"/>
      <c r="H2086" s="359"/>
    </row>
    <row r="2087" spans="4:8" x14ac:dyDescent="0.2">
      <c r="D2087" s="359"/>
      <c r="E2087" s="359"/>
      <c r="G2087" s="561"/>
      <c r="H2087" s="359"/>
    </row>
    <row r="2088" spans="4:8" x14ac:dyDescent="0.2">
      <c r="D2088" s="359"/>
      <c r="E2088" s="359"/>
      <c r="G2088" s="561"/>
      <c r="H2088" s="359"/>
    </row>
    <row r="2089" spans="4:8" x14ac:dyDescent="0.2">
      <c r="D2089" s="359"/>
      <c r="E2089" s="359"/>
      <c r="G2089" s="561"/>
      <c r="H2089" s="359"/>
    </row>
    <row r="2090" spans="4:8" x14ac:dyDescent="0.2">
      <c r="D2090" s="359"/>
      <c r="E2090" s="359"/>
      <c r="G2090" s="561"/>
      <c r="H2090" s="359"/>
    </row>
    <row r="2091" spans="4:8" x14ac:dyDescent="0.2">
      <c r="D2091" s="359"/>
      <c r="E2091" s="359"/>
      <c r="G2091" s="561"/>
      <c r="H2091" s="359"/>
    </row>
    <row r="2092" spans="4:8" x14ac:dyDescent="0.2">
      <c r="D2092" s="359"/>
      <c r="E2092" s="359"/>
      <c r="G2092" s="561"/>
      <c r="H2092" s="359"/>
    </row>
    <row r="2093" spans="4:8" x14ac:dyDescent="0.2">
      <c r="D2093" s="359"/>
      <c r="E2093" s="359"/>
      <c r="G2093" s="561"/>
      <c r="H2093" s="359"/>
    </row>
    <row r="2094" spans="4:8" x14ac:dyDescent="0.2">
      <c r="D2094" s="359"/>
      <c r="E2094" s="359"/>
      <c r="G2094" s="561"/>
      <c r="H2094" s="359"/>
    </row>
    <row r="2095" spans="4:8" x14ac:dyDescent="0.2">
      <c r="D2095" s="359"/>
      <c r="E2095" s="359"/>
      <c r="G2095" s="561"/>
      <c r="H2095" s="359"/>
    </row>
    <row r="2096" spans="4:8" x14ac:dyDescent="0.2">
      <c r="D2096" s="359"/>
      <c r="E2096" s="359"/>
      <c r="G2096" s="561"/>
      <c r="H2096" s="359"/>
    </row>
    <row r="2097" spans="4:8" x14ac:dyDescent="0.2">
      <c r="D2097" s="359"/>
      <c r="E2097" s="359"/>
      <c r="G2097" s="561"/>
      <c r="H2097" s="359"/>
    </row>
    <row r="2098" spans="4:8" x14ac:dyDescent="0.2">
      <c r="D2098" s="359"/>
      <c r="E2098" s="359"/>
      <c r="G2098" s="561"/>
      <c r="H2098" s="359"/>
    </row>
    <row r="2099" spans="4:8" x14ac:dyDescent="0.2">
      <c r="D2099" s="359"/>
      <c r="E2099" s="359"/>
      <c r="G2099" s="561"/>
      <c r="H2099" s="359"/>
    </row>
    <row r="2100" spans="4:8" x14ac:dyDescent="0.2">
      <c r="D2100" s="359"/>
      <c r="E2100" s="359"/>
      <c r="G2100" s="561"/>
      <c r="H2100" s="359"/>
    </row>
    <row r="2101" spans="4:8" x14ac:dyDescent="0.2">
      <c r="D2101" s="359"/>
      <c r="E2101" s="359"/>
      <c r="G2101" s="561"/>
      <c r="H2101" s="359"/>
    </row>
    <row r="2102" spans="4:8" x14ac:dyDescent="0.2">
      <c r="D2102" s="359"/>
      <c r="E2102" s="359"/>
      <c r="G2102" s="561"/>
      <c r="H2102" s="359"/>
    </row>
    <row r="2103" spans="4:8" x14ac:dyDescent="0.2">
      <c r="D2103" s="359"/>
      <c r="E2103" s="359"/>
      <c r="G2103" s="561"/>
      <c r="H2103" s="359"/>
    </row>
    <row r="2104" spans="4:8" x14ac:dyDescent="0.2">
      <c r="D2104" s="359"/>
      <c r="E2104" s="359"/>
      <c r="G2104" s="561"/>
      <c r="H2104" s="359"/>
    </row>
    <row r="2105" spans="4:8" x14ac:dyDescent="0.2">
      <c r="D2105" s="359"/>
      <c r="E2105" s="359"/>
      <c r="G2105" s="561"/>
      <c r="H2105" s="359"/>
    </row>
    <row r="2106" spans="4:8" x14ac:dyDescent="0.2">
      <c r="D2106" s="359"/>
      <c r="E2106" s="359"/>
      <c r="G2106" s="561"/>
      <c r="H2106" s="359"/>
    </row>
    <row r="2107" spans="4:8" x14ac:dyDescent="0.2">
      <c r="D2107" s="359"/>
      <c r="E2107" s="359"/>
      <c r="G2107" s="561"/>
      <c r="H2107" s="359"/>
    </row>
    <row r="2108" spans="4:8" x14ac:dyDescent="0.2">
      <c r="D2108" s="359"/>
      <c r="E2108" s="359"/>
      <c r="G2108" s="561"/>
      <c r="H2108" s="359"/>
    </row>
    <row r="2109" spans="4:8" x14ac:dyDescent="0.2">
      <c r="D2109" s="359"/>
      <c r="E2109" s="359"/>
      <c r="G2109" s="561"/>
      <c r="H2109" s="359"/>
    </row>
    <row r="2110" spans="4:8" x14ac:dyDescent="0.2">
      <c r="D2110" s="359"/>
      <c r="E2110" s="359"/>
      <c r="G2110" s="561"/>
      <c r="H2110" s="359"/>
    </row>
    <row r="2111" spans="4:8" x14ac:dyDescent="0.2">
      <c r="D2111" s="359"/>
      <c r="E2111" s="359"/>
      <c r="G2111" s="561"/>
      <c r="H2111" s="359"/>
    </row>
    <row r="2112" spans="4:8" x14ac:dyDescent="0.2">
      <c r="D2112" s="359"/>
      <c r="E2112" s="359"/>
      <c r="G2112" s="561"/>
      <c r="H2112" s="359"/>
    </row>
    <row r="2113" spans="4:8" x14ac:dyDescent="0.2">
      <c r="D2113" s="359"/>
      <c r="E2113" s="359"/>
      <c r="G2113" s="561"/>
      <c r="H2113" s="359"/>
    </row>
    <row r="2114" spans="4:8" x14ac:dyDescent="0.2">
      <c r="D2114" s="359"/>
      <c r="E2114" s="359"/>
      <c r="G2114" s="561"/>
      <c r="H2114" s="359"/>
    </row>
    <row r="2115" spans="4:8" x14ac:dyDescent="0.2">
      <c r="D2115" s="359"/>
      <c r="E2115" s="359"/>
      <c r="G2115" s="561"/>
      <c r="H2115" s="359"/>
    </row>
    <row r="2116" spans="4:8" x14ac:dyDescent="0.2">
      <c r="D2116" s="359"/>
      <c r="E2116" s="359"/>
      <c r="G2116" s="561"/>
      <c r="H2116" s="359"/>
    </row>
    <row r="2117" spans="4:8" x14ac:dyDescent="0.2">
      <c r="D2117" s="359"/>
      <c r="E2117" s="359"/>
      <c r="G2117" s="561"/>
      <c r="H2117" s="359"/>
    </row>
    <row r="2118" spans="4:8" x14ac:dyDescent="0.2">
      <c r="D2118" s="359"/>
      <c r="E2118" s="359"/>
      <c r="G2118" s="561"/>
      <c r="H2118" s="359"/>
    </row>
    <row r="2119" spans="4:8" x14ac:dyDescent="0.2">
      <c r="D2119" s="359"/>
      <c r="E2119" s="359"/>
      <c r="G2119" s="561"/>
      <c r="H2119" s="359"/>
    </row>
    <row r="2120" spans="4:8" x14ac:dyDescent="0.2">
      <c r="D2120" s="359"/>
      <c r="E2120" s="359"/>
      <c r="G2120" s="561"/>
      <c r="H2120" s="359"/>
    </row>
    <row r="2121" spans="4:8" x14ac:dyDescent="0.2">
      <c r="D2121" s="359"/>
      <c r="E2121" s="359"/>
      <c r="G2121" s="561"/>
      <c r="H2121" s="359"/>
    </row>
    <row r="2122" spans="4:8" x14ac:dyDescent="0.2">
      <c r="D2122" s="359"/>
      <c r="E2122" s="359"/>
      <c r="G2122" s="561"/>
      <c r="H2122" s="359"/>
    </row>
    <row r="2123" spans="4:8" x14ac:dyDescent="0.2">
      <c r="D2123" s="359"/>
      <c r="E2123" s="359"/>
      <c r="G2123" s="561"/>
      <c r="H2123" s="359"/>
    </row>
    <row r="2124" spans="4:8" x14ac:dyDescent="0.2">
      <c r="D2124" s="359"/>
      <c r="E2124" s="359"/>
      <c r="G2124" s="561"/>
      <c r="H2124" s="359"/>
    </row>
    <row r="2125" spans="4:8" x14ac:dyDescent="0.2">
      <c r="D2125" s="359"/>
      <c r="E2125" s="359"/>
      <c r="G2125" s="561"/>
      <c r="H2125" s="359"/>
    </row>
    <row r="2126" spans="4:8" x14ac:dyDescent="0.2">
      <c r="D2126" s="359"/>
      <c r="E2126" s="359"/>
      <c r="G2126" s="561"/>
      <c r="H2126" s="359"/>
    </row>
    <row r="2127" spans="4:8" x14ac:dyDescent="0.2">
      <c r="D2127" s="359"/>
      <c r="E2127" s="359"/>
      <c r="G2127" s="561"/>
      <c r="H2127" s="359"/>
    </row>
    <row r="2128" spans="4:8" x14ac:dyDescent="0.2">
      <c r="D2128" s="359"/>
      <c r="E2128" s="359"/>
      <c r="G2128" s="561"/>
      <c r="H2128" s="359"/>
    </row>
    <row r="2129" spans="4:8" x14ac:dyDescent="0.2">
      <c r="D2129" s="359"/>
      <c r="E2129" s="359"/>
      <c r="G2129" s="561"/>
      <c r="H2129" s="359"/>
    </row>
    <row r="2130" spans="4:8" x14ac:dyDescent="0.2">
      <c r="D2130" s="359"/>
      <c r="E2130" s="359"/>
      <c r="G2130" s="561"/>
      <c r="H2130" s="359"/>
    </row>
    <row r="2131" spans="4:8" x14ac:dyDescent="0.2">
      <c r="D2131" s="359"/>
      <c r="E2131" s="359"/>
      <c r="G2131" s="561"/>
      <c r="H2131" s="359"/>
    </row>
    <row r="2132" spans="4:8" x14ac:dyDescent="0.2">
      <c r="D2132" s="359"/>
      <c r="E2132" s="359"/>
      <c r="G2132" s="561"/>
      <c r="H2132" s="359"/>
    </row>
    <row r="2133" spans="4:8" x14ac:dyDescent="0.2">
      <c r="D2133" s="359"/>
      <c r="E2133" s="359"/>
      <c r="G2133" s="561"/>
      <c r="H2133" s="359"/>
    </row>
    <row r="2134" spans="4:8" x14ac:dyDescent="0.2">
      <c r="D2134" s="359"/>
      <c r="E2134" s="359"/>
      <c r="G2134" s="561"/>
      <c r="H2134" s="359"/>
    </row>
    <row r="2135" spans="4:8" x14ac:dyDescent="0.2">
      <c r="D2135" s="359"/>
      <c r="E2135" s="359"/>
      <c r="G2135" s="561"/>
      <c r="H2135" s="359"/>
    </row>
    <row r="2136" spans="4:8" x14ac:dyDescent="0.2">
      <c r="D2136" s="359"/>
      <c r="E2136" s="359"/>
      <c r="G2136" s="561"/>
      <c r="H2136" s="359"/>
    </row>
    <row r="2137" spans="4:8" x14ac:dyDescent="0.2">
      <c r="D2137" s="359"/>
      <c r="E2137" s="359"/>
      <c r="G2137" s="561"/>
      <c r="H2137" s="359"/>
    </row>
    <row r="2138" spans="4:8" x14ac:dyDescent="0.2">
      <c r="D2138" s="359"/>
      <c r="E2138" s="359"/>
      <c r="G2138" s="561"/>
      <c r="H2138" s="359"/>
    </row>
    <row r="2139" spans="4:8" x14ac:dyDescent="0.2">
      <c r="D2139" s="359"/>
      <c r="E2139" s="359"/>
      <c r="G2139" s="561"/>
      <c r="H2139" s="359"/>
    </row>
    <row r="2140" spans="4:8" x14ac:dyDescent="0.2">
      <c r="D2140" s="359"/>
      <c r="E2140" s="359"/>
      <c r="G2140" s="561"/>
      <c r="H2140" s="359"/>
    </row>
    <row r="2141" spans="4:8" x14ac:dyDescent="0.2">
      <c r="D2141" s="359"/>
      <c r="E2141" s="359"/>
      <c r="G2141" s="561"/>
      <c r="H2141" s="359"/>
    </row>
    <row r="2142" spans="4:8" x14ac:dyDescent="0.2">
      <c r="D2142" s="359"/>
      <c r="E2142" s="359"/>
      <c r="G2142" s="561"/>
      <c r="H2142" s="359"/>
    </row>
    <row r="2143" spans="4:8" x14ac:dyDescent="0.2">
      <c r="D2143" s="359"/>
      <c r="E2143" s="359"/>
      <c r="G2143" s="561"/>
      <c r="H2143" s="359"/>
    </row>
    <row r="2144" spans="4:8" x14ac:dyDescent="0.2">
      <c r="D2144" s="359"/>
      <c r="E2144" s="359"/>
      <c r="G2144" s="561"/>
      <c r="H2144" s="359"/>
    </row>
    <row r="2145" spans="4:8" x14ac:dyDescent="0.2">
      <c r="D2145" s="359"/>
      <c r="E2145" s="359"/>
      <c r="G2145" s="561"/>
      <c r="H2145" s="359"/>
    </row>
    <row r="2146" spans="4:8" x14ac:dyDescent="0.2">
      <c r="D2146" s="359"/>
      <c r="E2146" s="359"/>
      <c r="G2146" s="561"/>
      <c r="H2146" s="359"/>
    </row>
    <row r="2147" spans="4:8" x14ac:dyDescent="0.2">
      <c r="D2147" s="359"/>
      <c r="E2147" s="359"/>
      <c r="G2147" s="561"/>
      <c r="H2147" s="359"/>
    </row>
    <row r="2148" spans="4:8" x14ac:dyDescent="0.2">
      <c r="D2148" s="359"/>
      <c r="E2148" s="359"/>
      <c r="G2148" s="561"/>
      <c r="H2148" s="359"/>
    </row>
    <row r="2149" spans="4:8" x14ac:dyDescent="0.2">
      <c r="D2149" s="359"/>
      <c r="E2149" s="359"/>
      <c r="G2149" s="561"/>
      <c r="H2149" s="359"/>
    </row>
    <row r="2150" spans="4:8" x14ac:dyDescent="0.2">
      <c r="D2150" s="359"/>
      <c r="E2150" s="359"/>
      <c r="G2150" s="561"/>
      <c r="H2150" s="359"/>
    </row>
    <row r="2151" spans="4:8" x14ac:dyDescent="0.2">
      <c r="D2151" s="359"/>
      <c r="E2151" s="359"/>
      <c r="G2151" s="561"/>
      <c r="H2151" s="359"/>
    </row>
    <row r="2152" spans="4:8" x14ac:dyDescent="0.2">
      <c r="D2152" s="359"/>
      <c r="E2152" s="359"/>
      <c r="G2152" s="561"/>
      <c r="H2152" s="359"/>
    </row>
    <row r="2153" spans="4:8" x14ac:dyDescent="0.2">
      <c r="D2153" s="359"/>
      <c r="E2153" s="359"/>
      <c r="G2153" s="561"/>
      <c r="H2153" s="359"/>
    </row>
    <row r="2154" spans="4:8" x14ac:dyDescent="0.2">
      <c r="D2154" s="359"/>
      <c r="E2154" s="359"/>
      <c r="G2154" s="561"/>
      <c r="H2154" s="359"/>
    </row>
    <row r="2155" spans="4:8" x14ac:dyDescent="0.2">
      <c r="D2155" s="359"/>
      <c r="E2155" s="359"/>
      <c r="G2155" s="561"/>
      <c r="H2155" s="359"/>
    </row>
    <row r="2156" spans="4:8" x14ac:dyDescent="0.2">
      <c r="D2156" s="359"/>
      <c r="E2156" s="359"/>
      <c r="G2156" s="561"/>
      <c r="H2156" s="359"/>
    </row>
    <row r="2157" spans="4:8" x14ac:dyDescent="0.2">
      <c r="D2157" s="359"/>
      <c r="E2157" s="359"/>
      <c r="G2157" s="561"/>
      <c r="H2157" s="359"/>
    </row>
    <row r="2158" spans="4:8" x14ac:dyDescent="0.2">
      <c r="D2158" s="359"/>
      <c r="E2158" s="359"/>
      <c r="G2158" s="561"/>
      <c r="H2158" s="359"/>
    </row>
    <row r="2159" spans="4:8" x14ac:dyDescent="0.2">
      <c r="D2159" s="359"/>
      <c r="E2159" s="359"/>
      <c r="G2159" s="561"/>
      <c r="H2159" s="359"/>
    </row>
    <row r="2160" spans="4:8" x14ac:dyDescent="0.2">
      <c r="D2160" s="359"/>
      <c r="E2160" s="359"/>
      <c r="G2160" s="561"/>
      <c r="H2160" s="359"/>
    </row>
    <row r="2161" spans="4:8" x14ac:dyDescent="0.2">
      <c r="D2161" s="359"/>
      <c r="E2161" s="359"/>
      <c r="G2161" s="561"/>
      <c r="H2161" s="359"/>
    </row>
    <row r="2162" spans="4:8" x14ac:dyDescent="0.2">
      <c r="D2162" s="359"/>
      <c r="E2162" s="359"/>
      <c r="G2162" s="561"/>
      <c r="H2162" s="359"/>
    </row>
    <row r="2163" spans="4:8" x14ac:dyDescent="0.2">
      <c r="D2163" s="359"/>
      <c r="E2163" s="359"/>
      <c r="G2163" s="561"/>
      <c r="H2163" s="359"/>
    </row>
    <row r="2164" spans="4:8" x14ac:dyDescent="0.2">
      <c r="D2164" s="359"/>
      <c r="E2164" s="359"/>
      <c r="G2164" s="561"/>
      <c r="H2164" s="359"/>
    </row>
    <row r="2165" spans="4:8" x14ac:dyDescent="0.2">
      <c r="D2165" s="359"/>
      <c r="E2165" s="359"/>
      <c r="G2165" s="561"/>
      <c r="H2165" s="359"/>
    </row>
    <row r="2166" spans="4:8" x14ac:dyDescent="0.2">
      <c r="D2166" s="359"/>
      <c r="E2166" s="359"/>
      <c r="G2166" s="561"/>
      <c r="H2166" s="359"/>
    </row>
    <row r="2167" spans="4:8" x14ac:dyDescent="0.2">
      <c r="D2167" s="359"/>
      <c r="E2167" s="359"/>
      <c r="G2167" s="561"/>
      <c r="H2167" s="359"/>
    </row>
    <row r="2168" spans="4:8" x14ac:dyDescent="0.2">
      <c r="D2168" s="359"/>
      <c r="E2168" s="359"/>
      <c r="G2168" s="561"/>
      <c r="H2168" s="359"/>
    </row>
    <row r="2169" spans="4:8" x14ac:dyDescent="0.2">
      <c r="D2169" s="359"/>
      <c r="E2169" s="359"/>
      <c r="G2169" s="561"/>
      <c r="H2169" s="359"/>
    </row>
    <row r="2170" spans="4:8" x14ac:dyDescent="0.2">
      <c r="D2170" s="359"/>
      <c r="E2170" s="359"/>
      <c r="G2170" s="561"/>
      <c r="H2170" s="359"/>
    </row>
    <row r="2171" spans="4:8" x14ac:dyDescent="0.2">
      <c r="D2171" s="359"/>
      <c r="E2171" s="359"/>
      <c r="G2171" s="561"/>
      <c r="H2171" s="359"/>
    </row>
    <row r="2172" spans="4:8" x14ac:dyDescent="0.2">
      <c r="D2172" s="359"/>
      <c r="E2172" s="359"/>
      <c r="G2172" s="561"/>
      <c r="H2172" s="359"/>
    </row>
    <row r="2173" spans="4:8" x14ac:dyDescent="0.2">
      <c r="D2173" s="359"/>
      <c r="E2173" s="359"/>
      <c r="G2173" s="561"/>
      <c r="H2173" s="359"/>
    </row>
    <row r="2174" spans="4:8" x14ac:dyDescent="0.2">
      <c r="D2174" s="359"/>
      <c r="E2174" s="359"/>
      <c r="G2174" s="561"/>
      <c r="H2174" s="359"/>
    </row>
    <row r="2175" spans="4:8" x14ac:dyDescent="0.2">
      <c r="D2175" s="359"/>
      <c r="E2175" s="359"/>
      <c r="G2175" s="561"/>
      <c r="H2175" s="359"/>
    </row>
    <row r="2176" spans="4:8" x14ac:dyDescent="0.2">
      <c r="D2176" s="359"/>
      <c r="E2176" s="359"/>
      <c r="G2176" s="561"/>
      <c r="H2176" s="359"/>
    </row>
    <row r="2177" spans="4:8" x14ac:dyDescent="0.2">
      <c r="D2177" s="359"/>
      <c r="E2177" s="359"/>
      <c r="G2177" s="561"/>
      <c r="H2177" s="359"/>
    </row>
    <row r="2178" spans="4:8" x14ac:dyDescent="0.2">
      <c r="D2178" s="359"/>
      <c r="E2178" s="359"/>
      <c r="G2178" s="561"/>
      <c r="H2178" s="359"/>
    </row>
    <row r="2179" spans="4:8" x14ac:dyDescent="0.2">
      <c r="D2179" s="359"/>
      <c r="E2179" s="359"/>
      <c r="G2179" s="561"/>
      <c r="H2179" s="359"/>
    </row>
    <row r="2180" spans="4:8" x14ac:dyDescent="0.2">
      <c r="D2180" s="359"/>
      <c r="E2180" s="359"/>
      <c r="G2180" s="561"/>
      <c r="H2180" s="359"/>
    </row>
    <row r="2181" spans="4:8" x14ac:dyDescent="0.2">
      <c r="D2181" s="359"/>
      <c r="E2181" s="359"/>
      <c r="G2181" s="561"/>
      <c r="H2181" s="359"/>
    </row>
    <row r="2182" spans="4:8" x14ac:dyDescent="0.2">
      <c r="D2182" s="359"/>
      <c r="E2182" s="359"/>
      <c r="G2182" s="561"/>
      <c r="H2182" s="359"/>
    </row>
    <row r="2183" spans="4:8" x14ac:dyDescent="0.2">
      <c r="D2183" s="359"/>
      <c r="E2183" s="359"/>
      <c r="G2183" s="561"/>
      <c r="H2183" s="359"/>
    </row>
    <row r="2184" spans="4:8" x14ac:dyDescent="0.2">
      <c r="D2184" s="359"/>
      <c r="E2184" s="359"/>
      <c r="G2184" s="561"/>
      <c r="H2184" s="359"/>
    </row>
    <row r="2185" spans="4:8" x14ac:dyDescent="0.2">
      <c r="D2185" s="359"/>
      <c r="E2185" s="359"/>
      <c r="G2185" s="561"/>
      <c r="H2185" s="359"/>
    </row>
    <row r="2186" spans="4:8" x14ac:dyDescent="0.2">
      <c r="D2186" s="359"/>
      <c r="E2186" s="359"/>
      <c r="G2186" s="561"/>
      <c r="H2186" s="359"/>
    </row>
    <row r="2187" spans="4:8" x14ac:dyDescent="0.2">
      <c r="D2187" s="359"/>
      <c r="E2187" s="359"/>
      <c r="G2187" s="561"/>
      <c r="H2187" s="359"/>
    </row>
    <row r="2188" spans="4:8" x14ac:dyDescent="0.2">
      <c r="D2188" s="359"/>
      <c r="E2188" s="359"/>
      <c r="G2188" s="561"/>
      <c r="H2188" s="359"/>
    </row>
    <row r="2189" spans="4:8" x14ac:dyDescent="0.2">
      <c r="D2189" s="359"/>
      <c r="E2189" s="359"/>
      <c r="G2189" s="561"/>
      <c r="H2189" s="359"/>
    </row>
    <row r="2190" spans="4:8" x14ac:dyDescent="0.2">
      <c r="D2190" s="359"/>
      <c r="E2190" s="359"/>
      <c r="G2190" s="561"/>
      <c r="H2190" s="359"/>
    </row>
    <row r="2191" spans="4:8" x14ac:dyDescent="0.2">
      <c r="D2191" s="359"/>
      <c r="E2191" s="359"/>
      <c r="G2191" s="561"/>
      <c r="H2191" s="359"/>
    </row>
    <row r="2192" spans="4:8" x14ac:dyDescent="0.2">
      <c r="D2192" s="359"/>
      <c r="E2192" s="359"/>
      <c r="G2192" s="561"/>
      <c r="H2192" s="359"/>
    </row>
    <row r="2193" spans="4:8" x14ac:dyDescent="0.2">
      <c r="D2193" s="359"/>
      <c r="E2193" s="359"/>
      <c r="G2193" s="561"/>
      <c r="H2193" s="359"/>
    </row>
    <row r="2194" spans="4:8" x14ac:dyDescent="0.2">
      <c r="D2194" s="359"/>
      <c r="E2194" s="359"/>
      <c r="G2194" s="561"/>
      <c r="H2194" s="359"/>
    </row>
    <row r="2195" spans="4:8" x14ac:dyDescent="0.2">
      <c r="D2195" s="359"/>
      <c r="E2195" s="359"/>
      <c r="G2195" s="561"/>
      <c r="H2195" s="359"/>
    </row>
    <row r="2196" spans="4:8" x14ac:dyDescent="0.2">
      <c r="D2196" s="359"/>
      <c r="E2196" s="359"/>
      <c r="G2196" s="561"/>
      <c r="H2196" s="359"/>
    </row>
    <row r="2197" spans="4:8" x14ac:dyDescent="0.2">
      <c r="D2197" s="359"/>
      <c r="E2197" s="359"/>
      <c r="G2197" s="561"/>
      <c r="H2197" s="359"/>
    </row>
    <row r="2198" spans="4:8" x14ac:dyDescent="0.2">
      <c r="D2198" s="359"/>
      <c r="E2198" s="359"/>
      <c r="G2198" s="561"/>
      <c r="H2198" s="359"/>
    </row>
    <row r="2199" spans="4:8" x14ac:dyDescent="0.2">
      <c r="D2199" s="359"/>
      <c r="E2199" s="359"/>
      <c r="G2199" s="561"/>
      <c r="H2199" s="359"/>
    </row>
    <row r="2200" spans="4:8" x14ac:dyDescent="0.2">
      <c r="D2200" s="359"/>
      <c r="E2200" s="359"/>
      <c r="G2200" s="561"/>
      <c r="H2200" s="359"/>
    </row>
    <row r="2201" spans="4:8" x14ac:dyDescent="0.2">
      <c r="D2201" s="359"/>
      <c r="E2201" s="359"/>
      <c r="G2201" s="561"/>
      <c r="H2201" s="359"/>
    </row>
    <row r="2202" spans="4:8" x14ac:dyDescent="0.2">
      <c r="D2202" s="359"/>
      <c r="E2202" s="359"/>
      <c r="G2202" s="561"/>
      <c r="H2202" s="359"/>
    </row>
    <row r="2203" spans="4:8" x14ac:dyDescent="0.2">
      <c r="D2203" s="359"/>
      <c r="E2203" s="359"/>
      <c r="G2203" s="561"/>
      <c r="H2203" s="359"/>
    </row>
    <row r="2204" spans="4:8" x14ac:dyDescent="0.2">
      <c r="D2204" s="359"/>
      <c r="E2204" s="359"/>
      <c r="G2204" s="561"/>
      <c r="H2204" s="359"/>
    </row>
    <row r="2205" spans="4:8" x14ac:dyDescent="0.2">
      <c r="D2205" s="359"/>
      <c r="E2205" s="359"/>
      <c r="G2205" s="561"/>
      <c r="H2205" s="359"/>
    </row>
    <row r="2206" spans="4:8" x14ac:dyDescent="0.2">
      <c r="D2206" s="359"/>
      <c r="E2206" s="359"/>
      <c r="G2206" s="561"/>
      <c r="H2206" s="359"/>
    </row>
    <row r="2207" spans="4:8" x14ac:dyDescent="0.2">
      <c r="D2207" s="359"/>
      <c r="E2207" s="359"/>
      <c r="G2207" s="561"/>
      <c r="H2207" s="359"/>
    </row>
    <row r="2208" spans="4:8" x14ac:dyDescent="0.2">
      <c r="D2208" s="359"/>
      <c r="E2208" s="359"/>
      <c r="G2208" s="561"/>
      <c r="H2208" s="359"/>
    </row>
    <row r="2209" spans="4:8" x14ac:dyDescent="0.2">
      <c r="D2209" s="359"/>
      <c r="E2209" s="359"/>
      <c r="G2209" s="561"/>
      <c r="H2209" s="359"/>
    </row>
    <row r="2210" spans="4:8" x14ac:dyDescent="0.2">
      <c r="D2210" s="359"/>
      <c r="E2210" s="359"/>
      <c r="G2210" s="561"/>
      <c r="H2210" s="359"/>
    </row>
    <row r="2211" spans="4:8" x14ac:dyDescent="0.2">
      <c r="D2211" s="359"/>
      <c r="E2211" s="359"/>
      <c r="G2211" s="561"/>
      <c r="H2211" s="359"/>
    </row>
    <row r="2212" spans="4:8" x14ac:dyDescent="0.2">
      <c r="D2212" s="359"/>
      <c r="E2212" s="359"/>
      <c r="G2212" s="561"/>
      <c r="H2212" s="359"/>
    </row>
    <row r="2213" spans="4:8" x14ac:dyDescent="0.2">
      <c r="D2213" s="359"/>
      <c r="E2213" s="359"/>
      <c r="G2213" s="561"/>
      <c r="H2213" s="359"/>
    </row>
    <row r="2214" spans="4:8" x14ac:dyDescent="0.2">
      <c r="D2214" s="359"/>
      <c r="E2214" s="359"/>
      <c r="G2214" s="561"/>
      <c r="H2214" s="359"/>
    </row>
    <row r="2215" spans="4:8" x14ac:dyDescent="0.2">
      <c r="D2215" s="359"/>
      <c r="E2215" s="359"/>
      <c r="G2215" s="561"/>
      <c r="H2215" s="359"/>
    </row>
    <row r="2216" spans="4:8" x14ac:dyDescent="0.2">
      <c r="D2216" s="359"/>
      <c r="E2216" s="359"/>
      <c r="G2216" s="561"/>
      <c r="H2216" s="359"/>
    </row>
    <row r="2217" spans="4:8" x14ac:dyDescent="0.2">
      <c r="D2217" s="359"/>
      <c r="E2217" s="359"/>
      <c r="G2217" s="561"/>
      <c r="H2217" s="359"/>
    </row>
    <row r="2218" spans="4:8" x14ac:dyDescent="0.2">
      <c r="D2218" s="359"/>
      <c r="E2218" s="359"/>
      <c r="G2218" s="561"/>
      <c r="H2218" s="359"/>
    </row>
    <row r="2219" spans="4:8" x14ac:dyDescent="0.2">
      <c r="D2219" s="359"/>
      <c r="E2219" s="359"/>
      <c r="G2219" s="561"/>
      <c r="H2219" s="359"/>
    </row>
    <row r="2220" spans="4:8" x14ac:dyDescent="0.2">
      <c r="D2220" s="359"/>
      <c r="E2220" s="359"/>
      <c r="G2220" s="561"/>
      <c r="H2220" s="359"/>
    </row>
    <row r="2221" spans="4:8" x14ac:dyDescent="0.2">
      <c r="D2221" s="359"/>
      <c r="E2221" s="359"/>
      <c r="G2221" s="561"/>
      <c r="H2221" s="359"/>
    </row>
    <row r="2222" spans="4:8" x14ac:dyDescent="0.2">
      <c r="D2222" s="359"/>
      <c r="E2222" s="359"/>
      <c r="G2222" s="561"/>
      <c r="H2222" s="359"/>
    </row>
    <row r="2223" spans="4:8" x14ac:dyDescent="0.2">
      <c r="D2223" s="359"/>
      <c r="E2223" s="359"/>
      <c r="G2223" s="561"/>
      <c r="H2223" s="359"/>
    </row>
    <row r="2224" spans="4:8" x14ac:dyDescent="0.2">
      <c r="D2224" s="359"/>
      <c r="E2224" s="359"/>
      <c r="G2224" s="561"/>
      <c r="H2224" s="359"/>
    </row>
    <row r="2225" spans="4:8" x14ac:dyDescent="0.2">
      <c r="D2225" s="359"/>
      <c r="E2225" s="359"/>
      <c r="G2225" s="561"/>
      <c r="H2225" s="359"/>
    </row>
    <row r="2226" spans="4:8" x14ac:dyDescent="0.2">
      <c r="D2226" s="359"/>
      <c r="E2226" s="359"/>
      <c r="G2226" s="561"/>
      <c r="H2226" s="359"/>
    </row>
    <row r="2227" spans="4:8" x14ac:dyDescent="0.2">
      <c r="D2227" s="359"/>
      <c r="E2227" s="359"/>
      <c r="G2227" s="561"/>
      <c r="H2227" s="359"/>
    </row>
    <row r="2228" spans="4:8" x14ac:dyDescent="0.2">
      <c r="D2228" s="359"/>
      <c r="E2228" s="359"/>
      <c r="G2228" s="561"/>
      <c r="H2228" s="359"/>
    </row>
    <row r="2229" spans="4:8" x14ac:dyDescent="0.2">
      <c r="D2229" s="359"/>
      <c r="E2229" s="359"/>
      <c r="G2229" s="561"/>
      <c r="H2229" s="359"/>
    </row>
    <row r="2230" spans="4:8" x14ac:dyDescent="0.2">
      <c r="D2230" s="359"/>
      <c r="E2230" s="359"/>
      <c r="G2230" s="561"/>
      <c r="H2230" s="359"/>
    </row>
    <row r="2231" spans="4:8" x14ac:dyDescent="0.2">
      <c r="D2231" s="359"/>
      <c r="E2231" s="359"/>
      <c r="G2231" s="561"/>
      <c r="H2231" s="359"/>
    </row>
    <row r="2232" spans="4:8" x14ac:dyDescent="0.2">
      <c r="D2232" s="359"/>
      <c r="E2232" s="359"/>
      <c r="G2232" s="561"/>
      <c r="H2232" s="359"/>
    </row>
    <row r="2233" spans="4:8" x14ac:dyDescent="0.2">
      <c r="D2233" s="359"/>
      <c r="E2233" s="359"/>
      <c r="G2233" s="561"/>
      <c r="H2233" s="359"/>
    </row>
    <row r="2234" spans="4:8" x14ac:dyDescent="0.2">
      <c r="D2234" s="359"/>
      <c r="E2234" s="359"/>
      <c r="G2234" s="561"/>
      <c r="H2234" s="359"/>
    </row>
    <row r="2235" spans="4:8" x14ac:dyDescent="0.2">
      <c r="D2235" s="359"/>
      <c r="E2235" s="359"/>
      <c r="G2235" s="561"/>
      <c r="H2235" s="359"/>
    </row>
    <row r="2236" spans="4:8" x14ac:dyDescent="0.2">
      <c r="D2236" s="359"/>
      <c r="E2236" s="359"/>
      <c r="G2236" s="561"/>
      <c r="H2236" s="359"/>
    </row>
    <row r="2237" spans="4:8" x14ac:dyDescent="0.2">
      <c r="D2237" s="359"/>
      <c r="E2237" s="359"/>
      <c r="G2237" s="561"/>
      <c r="H2237" s="359"/>
    </row>
    <row r="2238" spans="4:8" x14ac:dyDescent="0.2">
      <c r="D2238" s="359"/>
      <c r="E2238" s="359"/>
      <c r="G2238" s="561"/>
      <c r="H2238" s="359"/>
    </row>
    <row r="2239" spans="4:8" x14ac:dyDescent="0.2">
      <c r="D2239" s="359"/>
      <c r="E2239" s="359"/>
      <c r="G2239" s="561"/>
      <c r="H2239" s="359"/>
    </row>
    <row r="2240" spans="4:8" x14ac:dyDescent="0.2">
      <c r="D2240" s="359"/>
      <c r="E2240" s="359"/>
      <c r="G2240" s="561"/>
      <c r="H2240" s="359"/>
    </row>
    <row r="2241" spans="4:8" x14ac:dyDescent="0.2">
      <c r="D2241" s="359"/>
      <c r="E2241" s="359"/>
      <c r="G2241" s="561"/>
      <c r="H2241" s="359"/>
    </row>
    <row r="2242" spans="4:8" x14ac:dyDescent="0.2">
      <c r="D2242" s="359"/>
      <c r="E2242" s="359"/>
      <c r="G2242" s="561"/>
      <c r="H2242" s="359"/>
    </row>
    <row r="2243" spans="4:8" x14ac:dyDescent="0.2">
      <c r="D2243" s="359"/>
      <c r="E2243" s="359"/>
      <c r="G2243" s="561"/>
      <c r="H2243" s="359"/>
    </row>
    <row r="2244" spans="4:8" x14ac:dyDescent="0.2">
      <c r="D2244" s="359"/>
      <c r="E2244" s="359"/>
      <c r="G2244" s="561"/>
      <c r="H2244" s="359"/>
    </row>
    <row r="2245" spans="4:8" x14ac:dyDescent="0.2">
      <c r="D2245" s="359"/>
      <c r="E2245" s="359"/>
      <c r="G2245" s="561"/>
      <c r="H2245" s="359"/>
    </row>
    <row r="2246" spans="4:8" x14ac:dyDescent="0.2">
      <c r="D2246" s="359"/>
      <c r="E2246" s="359"/>
      <c r="G2246" s="561"/>
      <c r="H2246" s="359"/>
    </row>
    <row r="2247" spans="4:8" x14ac:dyDescent="0.2">
      <c r="D2247" s="359"/>
      <c r="E2247" s="359"/>
      <c r="G2247" s="561"/>
      <c r="H2247" s="359"/>
    </row>
    <row r="2248" spans="4:8" x14ac:dyDescent="0.2">
      <c r="D2248" s="359"/>
      <c r="E2248" s="359"/>
      <c r="G2248" s="561"/>
      <c r="H2248" s="359"/>
    </row>
    <row r="2249" spans="4:8" x14ac:dyDescent="0.2">
      <c r="D2249" s="359"/>
      <c r="E2249" s="359"/>
      <c r="G2249" s="561"/>
      <c r="H2249" s="359"/>
    </row>
    <row r="2250" spans="4:8" x14ac:dyDescent="0.2">
      <c r="D2250" s="359"/>
      <c r="E2250" s="359"/>
      <c r="G2250" s="561"/>
      <c r="H2250" s="359"/>
    </row>
    <row r="2251" spans="4:8" x14ac:dyDescent="0.2">
      <c r="D2251" s="359"/>
      <c r="E2251" s="359"/>
      <c r="G2251" s="561"/>
      <c r="H2251" s="359"/>
    </row>
    <row r="2252" spans="4:8" x14ac:dyDescent="0.2">
      <c r="D2252" s="359"/>
      <c r="E2252" s="359"/>
      <c r="G2252" s="561"/>
      <c r="H2252" s="359"/>
    </row>
    <row r="2253" spans="4:8" x14ac:dyDescent="0.2">
      <c r="D2253" s="359"/>
      <c r="E2253" s="359"/>
      <c r="G2253" s="561"/>
      <c r="H2253" s="359"/>
    </row>
    <row r="2254" spans="4:8" x14ac:dyDescent="0.2">
      <c r="D2254" s="359"/>
      <c r="E2254" s="359"/>
      <c r="G2254" s="561"/>
      <c r="H2254" s="359"/>
    </row>
    <row r="2255" spans="4:8" x14ac:dyDescent="0.2">
      <c r="D2255" s="359"/>
      <c r="E2255" s="359"/>
      <c r="G2255" s="561"/>
      <c r="H2255" s="359"/>
    </row>
    <row r="2256" spans="4:8" x14ac:dyDescent="0.2">
      <c r="D2256" s="359"/>
      <c r="E2256" s="359"/>
      <c r="G2256" s="561"/>
      <c r="H2256" s="359"/>
    </row>
    <row r="2257" spans="4:8" x14ac:dyDescent="0.2">
      <c r="D2257" s="359"/>
      <c r="E2257" s="359"/>
      <c r="G2257" s="561"/>
      <c r="H2257" s="359"/>
    </row>
    <row r="2258" spans="4:8" x14ac:dyDescent="0.2">
      <c r="D2258" s="359"/>
      <c r="E2258" s="359"/>
      <c r="G2258" s="561"/>
      <c r="H2258" s="359"/>
    </row>
    <row r="2259" spans="4:8" x14ac:dyDescent="0.2">
      <c r="D2259" s="359"/>
      <c r="E2259" s="359"/>
      <c r="G2259" s="561"/>
      <c r="H2259" s="359"/>
    </row>
    <row r="2260" spans="4:8" x14ac:dyDescent="0.2">
      <c r="D2260" s="359"/>
      <c r="E2260" s="359"/>
      <c r="G2260" s="561"/>
      <c r="H2260" s="359"/>
    </row>
    <row r="2261" spans="4:8" x14ac:dyDescent="0.2">
      <c r="D2261" s="359"/>
      <c r="E2261" s="359"/>
      <c r="G2261" s="561"/>
      <c r="H2261" s="359"/>
    </row>
    <row r="2262" spans="4:8" x14ac:dyDescent="0.2">
      <c r="D2262" s="359"/>
      <c r="E2262" s="359"/>
      <c r="G2262" s="561"/>
      <c r="H2262" s="359"/>
    </row>
    <row r="2263" spans="4:8" x14ac:dyDescent="0.2">
      <c r="D2263" s="359"/>
      <c r="E2263" s="359"/>
      <c r="G2263" s="561"/>
      <c r="H2263" s="359"/>
    </row>
    <row r="2264" spans="4:8" x14ac:dyDescent="0.2">
      <c r="D2264" s="359"/>
      <c r="E2264" s="359"/>
      <c r="G2264" s="561"/>
      <c r="H2264" s="359"/>
    </row>
    <row r="2265" spans="4:8" x14ac:dyDescent="0.2">
      <c r="D2265" s="359"/>
      <c r="E2265" s="359"/>
      <c r="G2265" s="561"/>
      <c r="H2265" s="359"/>
    </row>
    <row r="2266" spans="4:8" x14ac:dyDescent="0.2">
      <c r="D2266" s="359"/>
      <c r="E2266" s="359"/>
      <c r="G2266" s="561"/>
      <c r="H2266" s="359"/>
    </row>
    <row r="2267" spans="4:8" x14ac:dyDescent="0.2">
      <c r="D2267" s="359"/>
      <c r="E2267" s="359"/>
      <c r="G2267" s="561"/>
      <c r="H2267" s="359"/>
    </row>
    <row r="2268" spans="4:8" x14ac:dyDescent="0.2">
      <c r="D2268" s="359"/>
      <c r="E2268" s="359"/>
      <c r="G2268" s="561"/>
      <c r="H2268" s="359"/>
    </row>
    <row r="2269" spans="4:8" x14ac:dyDescent="0.2">
      <c r="D2269" s="359"/>
      <c r="E2269" s="359"/>
      <c r="G2269" s="561"/>
      <c r="H2269" s="359"/>
    </row>
    <row r="2270" spans="4:8" x14ac:dyDescent="0.2">
      <c r="D2270" s="359"/>
      <c r="E2270" s="359"/>
      <c r="G2270" s="561"/>
      <c r="H2270" s="359"/>
    </row>
    <row r="2271" spans="4:8" x14ac:dyDescent="0.2">
      <c r="D2271" s="359"/>
      <c r="E2271" s="359"/>
      <c r="G2271" s="561"/>
      <c r="H2271" s="359"/>
    </row>
    <row r="2272" spans="4:8" x14ac:dyDescent="0.2">
      <c r="D2272" s="359"/>
      <c r="E2272" s="359"/>
      <c r="G2272" s="561"/>
      <c r="H2272" s="359"/>
    </row>
    <row r="2273" spans="4:8" x14ac:dyDescent="0.2">
      <c r="D2273" s="359"/>
      <c r="E2273" s="359"/>
      <c r="G2273" s="561"/>
      <c r="H2273" s="359"/>
    </row>
    <row r="2274" spans="4:8" x14ac:dyDescent="0.2">
      <c r="D2274" s="359"/>
      <c r="E2274" s="359"/>
      <c r="G2274" s="561"/>
      <c r="H2274" s="359"/>
    </row>
    <row r="2275" spans="4:8" x14ac:dyDescent="0.2">
      <c r="D2275" s="359"/>
      <c r="E2275" s="359"/>
      <c r="G2275" s="561"/>
      <c r="H2275" s="359"/>
    </row>
    <row r="2276" spans="4:8" x14ac:dyDescent="0.2">
      <c r="D2276" s="359"/>
      <c r="E2276" s="359"/>
      <c r="G2276" s="561"/>
      <c r="H2276" s="359"/>
    </row>
    <row r="2277" spans="4:8" x14ac:dyDescent="0.2">
      <c r="D2277" s="359"/>
      <c r="E2277" s="359"/>
      <c r="G2277" s="561"/>
      <c r="H2277" s="359"/>
    </row>
    <row r="2278" spans="4:8" x14ac:dyDescent="0.2">
      <c r="D2278" s="359"/>
      <c r="E2278" s="359"/>
      <c r="G2278" s="561"/>
      <c r="H2278" s="359"/>
    </row>
    <row r="2279" spans="4:8" x14ac:dyDescent="0.2">
      <c r="D2279" s="359"/>
      <c r="E2279" s="359"/>
      <c r="G2279" s="561"/>
      <c r="H2279" s="359"/>
    </row>
    <row r="2280" spans="4:8" x14ac:dyDescent="0.2">
      <c r="D2280" s="359"/>
      <c r="E2280" s="359"/>
      <c r="G2280" s="561"/>
      <c r="H2280" s="359"/>
    </row>
    <row r="2281" spans="4:8" x14ac:dyDescent="0.2">
      <c r="D2281" s="359"/>
      <c r="E2281" s="359"/>
      <c r="G2281" s="561"/>
      <c r="H2281" s="359"/>
    </row>
    <row r="2282" spans="4:8" x14ac:dyDescent="0.2">
      <c r="D2282" s="359"/>
      <c r="E2282" s="359"/>
      <c r="G2282" s="561"/>
      <c r="H2282" s="359"/>
    </row>
    <row r="2283" spans="4:8" x14ac:dyDescent="0.2">
      <c r="D2283" s="359"/>
      <c r="E2283" s="359"/>
      <c r="G2283" s="561"/>
      <c r="H2283" s="359"/>
    </row>
    <row r="2284" spans="4:8" x14ac:dyDescent="0.2">
      <c r="D2284" s="359"/>
      <c r="E2284" s="359"/>
      <c r="G2284" s="561"/>
      <c r="H2284" s="359"/>
    </row>
    <row r="2285" spans="4:8" x14ac:dyDescent="0.2">
      <c r="D2285" s="359"/>
      <c r="E2285" s="359"/>
      <c r="G2285" s="561"/>
      <c r="H2285" s="359"/>
    </row>
    <row r="2286" spans="4:8" x14ac:dyDescent="0.2">
      <c r="D2286" s="359"/>
      <c r="E2286" s="359"/>
      <c r="G2286" s="561"/>
      <c r="H2286" s="359"/>
    </row>
    <row r="2287" spans="4:8" x14ac:dyDescent="0.2">
      <c r="D2287" s="359"/>
      <c r="E2287" s="359"/>
      <c r="G2287" s="561"/>
      <c r="H2287" s="359"/>
    </row>
    <row r="2288" spans="4:8" x14ac:dyDescent="0.2">
      <c r="D2288" s="359"/>
      <c r="E2288" s="359"/>
      <c r="G2288" s="561"/>
      <c r="H2288" s="359"/>
    </row>
    <row r="2289" spans="4:8" x14ac:dyDescent="0.2">
      <c r="D2289" s="359"/>
      <c r="E2289" s="359"/>
      <c r="G2289" s="561"/>
      <c r="H2289" s="359"/>
    </row>
    <row r="2290" spans="4:8" x14ac:dyDescent="0.2">
      <c r="D2290" s="359"/>
      <c r="E2290" s="359"/>
      <c r="G2290" s="561"/>
      <c r="H2290" s="359"/>
    </row>
    <row r="2291" spans="4:8" x14ac:dyDescent="0.2">
      <c r="D2291" s="359"/>
      <c r="E2291" s="359"/>
      <c r="G2291" s="561"/>
      <c r="H2291" s="359"/>
    </row>
    <row r="2292" spans="4:8" x14ac:dyDescent="0.2">
      <c r="D2292" s="359"/>
      <c r="E2292" s="359"/>
      <c r="G2292" s="561"/>
      <c r="H2292" s="359"/>
    </row>
    <row r="2293" spans="4:8" x14ac:dyDescent="0.2">
      <c r="D2293" s="359"/>
      <c r="E2293" s="359"/>
      <c r="G2293" s="561"/>
      <c r="H2293" s="359"/>
    </row>
    <row r="2294" spans="4:8" x14ac:dyDescent="0.2">
      <c r="D2294" s="359"/>
      <c r="E2294" s="359"/>
      <c r="G2294" s="561"/>
      <c r="H2294" s="359"/>
    </row>
    <row r="2295" spans="4:8" x14ac:dyDescent="0.2">
      <c r="D2295" s="359"/>
      <c r="E2295" s="359"/>
      <c r="G2295" s="561"/>
      <c r="H2295" s="359"/>
    </row>
    <row r="2296" spans="4:8" x14ac:dyDescent="0.2">
      <c r="D2296" s="359"/>
      <c r="E2296" s="359"/>
      <c r="G2296" s="561"/>
      <c r="H2296" s="359"/>
    </row>
    <row r="2297" spans="4:8" x14ac:dyDescent="0.2">
      <c r="D2297" s="359"/>
      <c r="E2297" s="359"/>
      <c r="G2297" s="561"/>
      <c r="H2297" s="359"/>
    </row>
    <row r="2298" spans="4:8" x14ac:dyDescent="0.2">
      <c r="D2298" s="359"/>
      <c r="E2298" s="359"/>
      <c r="G2298" s="561"/>
      <c r="H2298" s="359"/>
    </row>
    <row r="2299" spans="4:8" x14ac:dyDescent="0.2">
      <c r="D2299" s="359"/>
      <c r="E2299" s="359"/>
      <c r="G2299" s="561"/>
      <c r="H2299" s="359"/>
    </row>
    <row r="2300" spans="4:8" x14ac:dyDescent="0.2">
      <c r="D2300" s="359"/>
      <c r="E2300" s="359"/>
      <c r="G2300" s="561"/>
      <c r="H2300" s="359"/>
    </row>
    <row r="2301" spans="4:8" x14ac:dyDescent="0.2">
      <c r="D2301" s="359"/>
      <c r="E2301" s="359"/>
      <c r="G2301" s="561"/>
      <c r="H2301" s="359"/>
    </row>
    <row r="2302" spans="4:8" x14ac:dyDescent="0.2">
      <c r="D2302" s="359"/>
      <c r="E2302" s="359"/>
      <c r="G2302" s="561"/>
      <c r="H2302" s="359"/>
    </row>
    <row r="2303" spans="4:8" x14ac:dyDescent="0.2">
      <c r="D2303" s="359"/>
      <c r="E2303" s="359"/>
      <c r="G2303" s="561"/>
      <c r="H2303" s="359"/>
    </row>
    <row r="2304" spans="4:8" x14ac:dyDescent="0.2">
      <c r="D2304" s="359"/>
      <c r="E2304" s="359"/>
      <c r="G2304" s="561"/>
      <c r="H2304" s="359"/>
    </row>
    <row r="2305" spans="4:8" x14ac:dyDescent="0.2">
      <c r="D2305" s="359"/>
      <c r="E2305" s="359"/>
      <c r="G2305" s="561"/>
      <c r="H2305" s="359"/>
    </row>
    <row r="2306" spans="4:8" x14ac:dyDescent="0.2">
      <c r="D2306" s="359"/>
      <c r="E2306" s="359"/>
      <c r="G2306" s="561"/>
      <c r="H2306" s="359"/>
    </row>
    <row r="2307" spans="4:8" x14ac:dyDescent="0.2">
      <c r="D2307" s="359"/>
      <c r="E2307" s="359"/>
      <c r="G2307" s="561"/>
      <c r="H2307" s="359"/>
    </row>
    <row r="2308" spans="4:8" x14ac:dyDescent="0.2">
      <c r="D2308" s="359"/>
      <c r="E2308" s="359"/>
      <c r="G2308" s="561"/>
      <c r="H2308" s="359"/>
    </row>
    <row r="2309" spans="4:8" x14ac:dyDescent="0.2">
      <c r="D2309" s="359"/>
      <c r="E2309" s="359"/>
      <c r="G2309" s="561"/>
      <c r="H2309" s="359"/>
    </row>
    <row r="2310" spans="4:8" x14ac:dyDescent="0.2">
      <c r="D2310" s="359"/>
      <c r="E2310" s="359"/>
      <c r="G2310" s="561"/>
      <c r="H2310" s="359"/>
    </row>
    <row r="2311" spans="4:8" x14ac:dyDescent="0.2">
      <c r="D2311" s="359"/>
      <c r="E2311" s="359"/>
      <c r="G2311" s="561"/>
      <c r="H2311" s="359"/>
    </row>
    <row r="2312" spans="4:8" x14ac:dyDescent="0.2">
      <c r="D2312" s="359"/>
      <c r="E2312" s="359"/>
      <c r="G2312" s="561"/>
      <c r="H2312" s="359"/>
    </row>
    <row r="2313" spans="4:8" x14ac:dyDescent="0.2">
      <c r="D2313" s="359"/>
      <c r="E2313" s="359"/>
      <c r="G2313" s="561"/>
      <c r="H2313" s="359"/>
    </row>
    <row r="2314" spans="4:8" x14ac:dyDescent="0.2">
      <c r="D2314" s="359"/>
      <c r="E2314" s="359"/>
      <c r="G2314" s="561"/>
      <c r="H2314" s="359"/>
    </row>
    <row r="2315" spans="4:8" x14ac:dyDescent="0.2">
      <c r="D2315" s="359"/>
      <c r="E2315" s="359"/>
      <c r="G2315" s="561"/>
      <c r="H2315" s="359"/>
    </row>
    <row r="2316" spans="4:8" x14ac:dyDescent="0.2">
      <c r="D2316" s="359"/>
      <c r="E2316" s="359"/>
      <c r="G2316" s="561"/>
      <c r="H2316" s="359"/>
    </row>
    <row r="2317" spans="4:8" x14ac:dyDescent="0.2">
      <c r="D2317" s="359"/>
      <c r="E2317" s="359"/>
      <c r="G2317" s="561"/>
      <c r="H2317" s="359"/>
    </row>
    <row r="2318" spans="4:8" x14ac:dyDescent="0.2">
      <c r="D2318" s="359"/>
      <c r="E2318" s="359"/>
      <c r="G2318" s="561"/>
      <c r="H2318" s="359"/>
    </row>
    <row r="2319" spans="4:8" x14ac:dyDescent="0.2">
      <c r="D2319" s="359"/>
      <c r="E2319" s="359"/>
      <c r="G2319" s="561"/>
      <c r="H2319" s="359"/>
    </row>
    <row r="2320" spans="4:8" x14ac:dyDescent="0.2">
      <c r="D2320" s="359"/>
      <c r="E2320" s="359"/>
      <c r="G2320" s="561"/>
      <c r="H2320" s="359"/>
    </row>
    <row r="2321" spans="4:8" x14ac:dyDescent="0.2">
      <c r="D2321" s="359"/>
      <c r="E2321" s="359"/>
      <c r="G2321" s="561"/>
      <c r="H2321" s="359"/>
    </row>
    <row r="2322" spans="4:8" x14ac:dyDescent="0.2">
      <c r="D2322" s="359"/>
      <c r="E2322" s="359"/>
      <c r="G2322" s="561"/>
      <c r="H2322" s="359"/>
    </row>
    <row r="2323" spans="4:8" x14ac:dyDescent="0.2">
      <c r="D2323" s="359"/>
      <c r="E2323" s="359"/>
      <c r="G2323" s="561"/>
      <c r="H2323" s="359"/>
    </row>
    <row r="2324" spans="4:8" x14ac:dyDescent="0.2">
      <c r="D2324" s="359"/>
      <c r="E2324" s="359"/>
      <c r="G2324" s="561"/>
      <c r="H2324" s="359"/>
    </row>
    <row r="2325" spans="4:8" x14ac:dyDescent="0.2">
      <c r="D2325" s="359"/>
      <c r="E2325" s="359"/>
      <c r="G2325" s="561"/>
      <c r="H2325" s="359"/>
    </row>
    <row r="2326" spans="4:8" x14ac:dyDescent="0.2">
      <c r="D2326" s="359"/>
      <c r="E2326" s="359"/>
      <c r="G2326" s="561"/>
      <c r="H2326" s="359"/>
    </row>
    <row r="2327" spans="4:8" x14ac:dyDescent="0.2">
      <c r="D2327" s="359"/>
      <c r="E2327" s="359"/>
      <c r="G2327" s="561"/>
      <c r="H2327" s="359"/>
    </row>
    <row r="2328" spans="4:8" x14ac:dyDescent="0.2">
      <c r="D2328" s="359"/>
      <c r="E2328" s="359"/>
      <c r="G2328" s="561"/>
      <c r="H2328" s="359"/>
    </row>
    <row r="2329" spans="4:8" x14ac:dyDescent="0.2">
      <c r="D2329" s="359"/>
      <c r="E2329" s="359"/>
      <c r="G2329" s="561"/>
      <c r="H2329" s="359"/>
    </row>
    <row r="2330" spans="4:8" x14ac:dyDescent="0.2">
      <c r="D2330" s="359"/>
      <c r="E2330" s="359"/>
      <c r="G2330" s="561"/>
      <c r="H2330" s="359"/>
    </row>
    <row r="2331" spans="4:8" x14ac:dyDescent="0.2">
      <c r="D2331" s="359"/>
      <c r="E2331" s="359"/>
      <c r="G2331" s="561"/>
      <c r="H2331" s="359"/>
    </row>
    <row r="2332" spans="4:8" x14ac:dyDescent="0.2">
      <c r="D2332" s="359"/>
      <c r="E2332" s="359"/>
      <c r="G2332" s="561"/>
      <c r="H2332" s="359"/>
    </row>
    <row r="2333" spans="4:8" x14ac:dyDescent="0.2">
      <c r="D2333" s="359"/>
      <c r="E2333" s="359"/>
      <c r="G2333" s="561"/>
      <c r="H2333" s="359"/>
    </row>
    <row r="2334" spans="4:8" x14ac:dyDescent="0.2">
      <c r="D2334" s="359"/>
      <c r="E2334" s="359"/>
      <c r="G2334" s="561"/>
      <c r="H2334" s="359"/>
    </row>
    <row r="2335" spans="4:8" x14ac:dyDescent="0.2">
      <c r="D2335" s="359"/>
      <c r="E2335" s="359"/>
      <c r="G2335" s="561"/>
      <c r="H2335" s="359"/>
    </row>
    <row r="2336" spans="4:8" x14ac:dyDescent="0.2">
      <c r="D2336" s="359"/>
      <c r="E2336" s="359"/>
      <c r="G2336" s="561"/>
      <c r="H2336" s="359"/>
    </row>
    <row r="2337" spans="4:8" x14ac:dyDescent="0.2">
      <c r="D2337" s="359"/>
      <c r="E2337" s="359"/>
      <c r="G2337" s="561"/>
      <c r="H2337" s="359"/>
    </row>
    <row r="2338" spans="4:8" x14ac:dyDescent="0.2">
      <c r="D2338" s="359"/>
      <c r="E2338" s="359"/>
      <c r="G2338" s="561"/>
      <c r="H2338" s="359"/>
    </row>
    <row r="2339" spans="4:8" x14ac:dyDescent="0.2">
      <c r="D2339" s="359"/>
      <c r="E2339" s="359"/>
      <c r="G2339" s="561"/>
      <c r="H2339" s="359"/>
    </row>
    <row r="2340" spans="4:8" x14ac:dyDescent="0.2">
      <c r="D2340" s="359"/>
      <c r="E2340" s="359"/>
      <c r="G2340" s="561"/>
      <c r="H2340" s="359"/>
    </row>
    <row r="2341" spans="4:8" x14ac:dyDescent="0.2">
      <c r="D2341" s="359"/>
      <c r="E2341" s="359"/>
      <c r="G2341" s="561"/>
      <c r="H2341" s="359"/>
    </row>
    <row r="2342" spans="4:8" x14ac:dyDescent="0.2">
      <c r="D2342" s="359"/>
      <c r="E2342" s="359"/>
      <c r="G2342" s="561"/>
      <c r="H2342" s="359"/>
    </row>
    <row r="2343" spans="4:8" x14ac:dyDescent="0.2">
      <c r="D2343" s="359"/>
      <c r="E2343" s="359"/>
      <c r="G2343" s="561"/>
      <c r="H2343" s="359"/>
    </row>
    <row r="2344" spans="4:8" x14ac:dyDescent="0.2">
      <c r="D2344" s="359"/>
      <c r="E2344" s="359"/>
      <c r="G2344" s="561"/>
      <c r="H2344" s="359"/>
    </row>
    <row r="2345" spans="4:8" x14ac:dyDescent="0.2">
      <c r="D2345" s="359"/>
      <c r="E2345" s="359"/>
      <c r="G2345" s="561"/>
      <c r="H2345" s="359"/>
    </row>
    <row r="2346" spans="4:8" x14ac:dyDescent="0.2">
      <c r="D2346" s="359"/>
      <c r="E2346" s="359"/>
      <c r="G2346" s="561"/>
      <c r="H2346" s="359"/>
    </row>
    <row r="2347" spans="4:8" x14ac:dyDescent="0.2">
      <c r="D2347" s="359"/>
      <c r="E2347" s="359"/>
      <c r="G2347" s="561"/>
      <c r="H2347" s="359"/>
    </row>
    <row r="2348" spans="4:8" x14ac:dyDescent="0.2">
      <c r="D2348" s="359"/>
      <c r="E2348" s="359"/>
      <c r="G2348" s="561"/>
      <c r="H2348" s="359"/>
    </row>
    <row r="2349" spans="4:8" x14ac:dyDescent="0.2">
      <c r="D2349" s="359"/>
      <c r="E2349" s="359"/>
      <c r="G2349" s="561"/>
      <c r="H2349" s="359"/>
    </row>
    <row r="2350" spans="4:8" x14ac:dyDescent="0.2">
      <c r="D2350" s="359"/>
      <c r="E2350" s="359"/>
      <c r="G2350" s="561"/>
      <c r="H2350" s="359"/>
    </row>
    <row r="2351" spans="4:8" x14ac:dyDescent="0.2">
      <c r="D2351" s="359"/>
      <c r="E2351" s="359"/>
      <c r="G2351" s="561"/>
      <c r="H2351" s="359"/>
    </row>
    <row r="2352" spans="4:8" x14ac:dyDescent="0.2">
      <c r="D2352" s="359"/>
      <c r="E2352" s="359"/>
      <c r="G2352" s="561"/>
      <c r="H2352" s="359"/>
    </row>
    <row r="2353" spans="4:8" x14ac:dyDescent="0.2">
      <c r="D2353" s="359"/>
      <c r="E2353" s="359"/>
      <c r="G2353" s="561"/>
      <c r="H2353" s="359"/>
    </row>
    <row r="2354" spans="4:8" x14ac:dyDescent="0.2">
      <c r="D2354" s="359"/>
      <c r="E2354" s="359"/>
      <c r="G2354" s="561"/>
      <c r="H2354" s="359"/>
    </row>
    <row r="2355" spans="4:8" x14ac:dyDescent="0.2">
      <c r="D2355" s="359"/>
      <c r="E2355" s="359"/>
      <c r="G2355" s="561"/>
      <c r="H2355" s="359"/>
    </row>
    <row r="2356" spans="4:8" x14ac:dyDescent="0.2">
      <c r="D2356" s="359"/>
      <c r="E2356" s="359"/>
      <c r="G2356" s="561"/>
      <c r="H2356" s="359"/>
    </row>
    <row r="2357" spans="4:8" x14ac:dyDescent="0.2">
      <c r="D2357" s="359"/>
      <c r="E2357" s="359"/>
      <c r="G2357" s="561"/>
      <c r="H2357" s="359"/>
    </row>
    <row r="2358" spans="4:8" x14ac:dyDescent="0.2">
      <c r="D2358" s="359"/>
      <c r="E2358" s="359"/>
      <c r="G2358" s="561"/>
      <c r="H2358" s="359"/>
    </row>
    <row r="2359" spans="4:8" x14ac:dyDescent="0.2">
      <c r="D2359" s="359"/>
      <c r="E2359" s="359"/>
      <c r="G2359" s="561"/>
      <c r="H2359" s="359"/>
    </row>
    <row r="2360" spans="4:8" x14ac:dyDescent="0.2">
      <c r="D2360" s="359"/>
      <c r="E2360" s="359"/>
      <c r="G2360" s="561"/>
      <c r="H2360" s="359"/>
    </row>
    <row r="2361" spans="4:8" x14ac:dyDescent="0.2">
      <c r="D2361" s="359"/>
      <c r="E2361" s="359"/>
      <c r="G2361" s="561"/>
      <c r="H2361" s="359"/>
    </row>
    <row r="2362" spans="4:8" x14ac:dyDescent="0.2">
      <c r="D2362" s="359"/>
      <c r="E2362" s="359"/>
      <c r="G2362" s="561"/>
      <c r="H2362" s="359"/>
    </row>
    <row r="2363" spans="4:8" x14ac:dyDescent="0.2">
      <c r="D2363" s="359"/>
      <c r="E2363" s="359"/>
      <c r="G2363" s="561"/>
      <c r="H2363" s="359"/>
    </row>
    <row r="2364" spans="4:8" x14ac:dyDescent="0.2">
      <c r="D2364" s="359"/>
      <c r="E2364" s="359"/>
      <c r="G2364" s="561"/>
      <c r="H2364" s="359"/>
    </row>
    <row r="2365" spans="4:8" x14ac:dyDescent="0.2">
      <c r="D2365" s="359"/>
      <c r="E2365" s="359"/>
      <c r="G2365" s="561"/>
      <c r="H2365" s="359"/>
    </row>
    <row r="2366" spans="4:8" x14ac:dyDescent="0.2">
      <c r="D2366" s="359"/>
      <c r="E2366" s="359"/>
      <c r="G2366" s="561"/>
      <c r="H2366" s="359"/>
    </row>
    <row r="2367" spans="4:8" x14ac:dyDescent="0.2">
      <c r="D2367" s="359"/>
      <c r="E2367" s="359"/>
      <c r="G2367" s="561"/>
      <c r="H2367" s="359"/>
    </row>
    <row r="2368" spans="4:8" x14ac:dyDescent="0.2">
      <c r="D2368" s="359"/>
      <c r="E2368" s="359"/>
      <c r="G2368" s="561"/>
      <c r="H2368" s="359"/>
    </row>
    <row r="2369" spans="4:8" x14ac:dyDescent="0.2">
      <c r="D2369" s="359"/>
      <c r="E2369" s="359"/>
      <c r="G2369" s="561"/>
      <c r="H2369" s="359"/>
    </row>
    <row r="2370" spans="4:8" x14ac:dyDescent="0.2">
      <c r="D2370" s="359"/>
      <c r="E2370" s="359"/>
      <c r="G2370" s="561"/>
      <c r="H2370" s="359"/>
    </row>
    <row r="2371" spans="4:8" x14ac:dyDescent="0.2">
      <c r="D2371" s="359"/>
      <c r="E2371" s="359"/>
      <c r="G2371" s="561"/>
      <c r="H2371" s="359"/>
    </row>
    <row r="2372" spans="4:8" x14ac:dyDescent="0.2">
      <c r="D2372" s="359"/>
      <c r="E2372" s="359"/>
      <c r="G2372" s="561"/>
      <c r="H2372" s="359"/>
    </row>
    <row r="2373" spans="4:8" x14ac:dyDescent="0.2">
      <c r="D2373" s="359"/>
      <c r="E2373" s="359"/>
      <c r="G2373" s="561"/>
      <c r="H2373" s="359"/>
    </row>
    <row r="2374" spans="4:8" x14ac:dyDescent="0.2">
      <c r="D2374" s="359"/>
      <c r="E2374" s="359"/>
      <c r="G2374" s="561"/>
      <c r="H2374" s="359"/>
    </row>
    <row r="2375" spans="4:8" x14ac:dyDescent="0.2">
      <c r="D2375" s="359"/>
      <c r="E2375" s="359"/>
      <c r="G2375" s="561"/>
      <c r="H2375" s="359"/>
    </row>
    <row r="2376" spans="4:8" x14ac:dyDescent="0.2">
      <c r="D2376" s="359"/>
      <c r="E2376" s="359"/>
      <c r="G2376" s="561"/>
      <c r="H2376" s="359"/>
    </row>
    <row r="2377" spans="4:8" x14ac:dyDescent="0.2">
      <c r="D2377" s="359"/>
      <c r="E2377" s="359"/>
      <c r="G2377" s="561"/>
      <c r="H2377" s="359"/>
    </row>
    <row r="2378" spans="4:8" x14ac:dyDescent="0.2">
      <c r="D2378" s="359"/>
      <c r="E2378" s="359"/>
      <c r="G2378" s="561"/>
      <c r="H2378" s="359"/>
    </row>
    <row r="2379" spans="4:8" x14ac:dyDescent="0.2">
      <c r="D2379" s="359"/>
      <c r="E2379" s="359"/>
      <c r="G2379" s="561"/>
      <c r="H2379" s="359"/>
    </row>
    <row r="2380" spans="4:8" x14ac:dyDescent="0.2">
      <c r="D2380" s="359"/>
      <c r="E2380" s="359"/>
      <c r="G2380" s="561"/>
      <c r="H2380" s="359"/>
    </row>
    <row r="2381" spans="4:8" x14ac:dyDescent="0.2">
      <c r="D2381" s="359"/>
      <c r="E2381" s="359"/>
      <c r="G2381" s="561"/>
      <c r="H2381" s="359"/>
    </row>
    <row r="2382" spans="4:8" x14ac:dyDescent="0.2">
      <c r="D2382" s="359"/>
      <c r="E2382" s="359"/>
      <c r="G2382" s="561"/>
      <c r="H2382" s="359"/>
    </row>
    <row r="2383" spans="4:8" x14ac:dyDescent="0.2">
      <c r="D2383" s="359"/>
      <c r="E2383" s="359"/>
      <c r="G2383" s="561"/>
      <c r="H2383" s="359"/>
    </row>
    <row r="2384" spans="4:8" x14ac:dyDescent="0.2">
      <c r="D2384" s="359"/>
      <c r="E2384" s="359"/>
      <c r="G2384" s="561"/>
      <c r="H2384" s="359"/>
    </row>
    <row r="2385" spans="4:8" x14ac:dyDescent="0.2">
      <c r="D2385" s="359"/>
      <c r="E2385" s="359"/>
      <c r="G2385" s="561"/>
      <c r="H2385" s="359"/>
    </row>
    <row r="2386" spans="4:8" x14ac:dyDescent="0.2">
      <c r="D2386" s="359"/>
      <c r="E2386" s="359"/>
      <c r="G2386" s="561"/>
      <c r="H2386" s="359"/>
    </row>
    <row r="2387" spans="4:8" x14ac:dyDescent="0.2">
      <c r="D2387" s="359"/>
      <c r="E2387" s="359"/>
      <c r="G2387" s="561"/>
      <c r="H2387" s="359"/>
    </row>
    <row r="2388" spans="4:8" x14ac:dyDescent="0.2">
      <c r="D2388" s="359"/>
      <c r="E2388" s="359"/>
      <c r="G2388" s="561"/>
      <c r="H2388" s="359"/>
    </row>
    <row r="2389" spans="4:8" x14ac:dyDescent="0.2">
      <c r="D2389" s="359"/>
      <c r="E2389" s="359"/>
      <c r="G2389" s="561"/>
      <c r="H2389" s="359"/>
    </row>
    <row r="2390" spans="4:8" x14ac:dyDescent="0.2">
      <c r="D2390" s="359"/>
      <c r="E2390" s="359"/>
      <c r="G2390" s="561"/>
      <c r="H2390" s="359"/>
    </row>
    <row r="2391" spans="4:8" x14ac:dyDescent="0.2">
      <c r="D2391" s="359"/>
      <c r="E2391" s="359"/>
      <c r="G2391" s="561"/>
      <c r="H2391" s="359"/>
    </row>
    <row r="2392" spans="4:8" x14ac:dyDescent="0.2">
      <c r="D2392" s="359"/>
      <c r="E2392" s="359"/>
      <c r="G2392" s="561"/>
      <c r="H2392" s="359"/>
    </row>
    <row r="2393" spans="4:8" x14ac:dyDescent="0.2">
      <c r="D2393" s="359"/>
      <c r="E2393" s="359"/>
      <c r="G2393" s="561"/>
      <c r="H2393" s="359"/>
    </row>
    <row r="2394" spans="4:8" x14ac:dyDescent="0.2">
      <c r="D2394" s="359"/>
      <c r="E2394" s="359"/>
      <c r="G2394" s="561"/>
      <c r="H2394" s="359"/>
    </row>
    <row r="2395" spans="4:8" x14ac:dyDescent="0.2">
      <c r="D2395" s="359"/>
      <c r="E2395" s="359"/>
      <c r="G2395" s="561"/>
      <c r="H2395" s="359"/>
    </row>
    <row r="2396" spans="4:8" x14ac:dyDescent="0.2">
      <c r="D2396" s="359"/>
      <c r="E2396" s="359"/>
      <c r="G2396" s="561"/>
      <c r="H2396" s="359"/>
    </row>
    <row r="2397" spans="4:8" x14ac:dyDescent="0.2">
      <c r="D2397" s="359"/>
      <c r="E2397" s="359"/>
      <c r="G2397" s="561"/>
      <c r="H2397" s="359"/>
    </row>
    <row r="2398" spans="4:8" x14ac:dyDescent="0.2">
      <c r="D2398" s="359"/>
      <c r="E2398" s="359"/>
      <c r="G2398" s="561"/>
      <c r="H2398" s="359"/>
    </row>
    <row r="2399" spans="4:8" x14ac:dyDescent="0.2">
      <c r="D2399" s="359"/>
      <c r="E2399" s="359"/>
      <c r="G2399" s="561"/>
      <c r="H2399" s="359"/>
    </row>
    <row r="2400" spans="4:8" x14ac:dyDescent="0.2">
      <c r="D2400" s="359"/>
      <c r="E2400" s="359"/>
      <c r="G2400" s="561"/>
      <c r="H2400" s="359"/>
    </row>
    <row r="2401" spans="4:8" x14ac:dyDescent="0.2">
      <c r="D2401" s="359"/>
      <c r="E2401" s="359"/>
      <c r="G2401" s="561"/>
      <c r="H2401" s="359"/>
    </row>
    <row r="2402" spans="4:8" x14ac:dyDescent="0.2">
      <c r="D2402" s="359"/>
      <c r="E2402" s="359"/>
      <c r="G2402" s="561"/>
      <c r="H2402" s="359"/>
    </row>
    <row r="2403" spans="4:8" x14ac:dyDescent="0.2">
      <c r="D2403" s="359"/>
      <c r="E2403" s="359"/>
      <c r="G2403" s="561"/>
      <c r="H2403" s="359"/>
    </row>
    <row r="2404" spans="4:8" x14ac:dyDescent="0.2">
      <c r="D2404" s="359"/>
      <c r="E2404" s="359"/>
      <c r="G2404" s="561"/>
      <c r="H2404" s="359"/>
    </row>
    <row r="2405" spans="4:8" x14ac:dyDescent="0.2">
      <c r="D2405" s="359"/>
      <c r="E2405" s="359"/>
      <c r="G2405" s="561"/>
      <c r="H2405" s="359"/>
    </row>
    <row r="2406" spans="4:8" x14ac:dyDescent="0.2">
      <c r="D2406" s="359"/>
      <c r="E2406" s="359"/>
      <c r="G2406" s="561"/>
      <c r="H2406" s="359"/>
    </row>
    <row r="2407" spans="4:8" x14ac:dyDescent="0.2">
      <c r="D2407" s="359"/>
      <c r="E2407" s="359"/>
      <c r="G2407" s="561"/>
      <c r="H2407" s="359"/>
    </row>
    <row r="2408" spans="4:8" x14ac:dyDescent="0.2">
      <c r="D2408" s="359"/>
      <c r="E2408" s="359"/>
      <c r="G2408" s="561"/>
      <c r="H2408" s="359"/>
    </row>
    <row r="2409" spans="4:8" x14ac:dyDescent="0.2">
      <c r="D2409" s="359"/>
      <c r="E2409" s="359"/>
      <c r="G2409" s="561"/>
      <c r="H2409" s="359"/>
    </row>
    <row r="2410" spans="4:8" x14ac:dyDescent="0.2">
      <c r="D2410" s="359"/>
      <c r="E2410" s="359"/>
      <c r="G2410" s="561"/>
      <c r="H2410" s="359"/>
    </row>
    <row r="2411" spans="4:8" x14ac:dyDescent="0.2">
      <c r="D2411" s="359"/>
      <c r="E2411" s="359"/>
      <c r="G2411" s="561"/>
      <c r="H2411" s="359"/>
    </row>
    <row r="2412" spans="4:8" x14ac:dyDescent="0.2">
      <c r="D2412" s="359"/>
      <c r="E2412" s="359"/>
      <c r="G2412" s="561"/>
      <c r="H2412" s="359"/>
    </row>
    <row r="2413" spans="4:8" x14ac:dyDescent="0.2">
      <c r="D2413" s="359"/>
      <c r="E2413" s="359"/>
      <c r="G2413" s="561"/>
      <c r="H2413" s="359"/>
    </row>
    <row r="2414" spans="4:8" x14ac:dyDescent="0.2">
      <c r="D2414" s="359"/>
      <c r="E2414" s="359"/>
      <c r="G2414" s="561"/>
      <c r="H2414" s="359"/>
    </row>
    <row r="2415" spans="4:8" x14ac:dyDescent="0.2">
      <c r="D2415" s="359"/>
      <c r="E2415" s="359"/>
      <c r="G2415" s="561"/>
      <c r="H2415" s="359"/>
    </row>
    <row r="2416" spans="4:8" x14ac:dyDescent="0.2">
      <c r="D2416" s="359"/>
      <c r="E2416" s="359"/>
      <c r="G2416" s="561"/>
      <c r="H2416" s="359"/>
    </row>
    <row r="2417" spans="4:8" x14ac:dyDescent="0.2">
      <c r="D2417" s="359"/>
      <c r="E2417" s="359"/>
      <c r="G2417" s="561"/>
      <c r="H2417" s="359"/>
    </row>
    <row r="2418" spans="4:8" x14ac:dyDescent="0.2">
      <c r="D2418" s="359"/>
      <c r="E2418" s="359"/>
      <c r="G2418" s="561"/>
      <c r="H2418" s="359"/>
    </row>
    <row r="2419" spans="4:8" x14ac:dyDescent="0.2">
      <c r="D2419" s="359"/>
      <c r="E2419" s="359"/>
      <c r="G2419" s="561"/>
      <c r="H2419" s="359"/>
    </row>
    <row r="2420" spans="4:8" x14ac:dyDescent="0.2">
      <c r="D2420" s="359"/>
      <c r="E2420" s="359"/>
      <c r="G2420" s="561"/>
      <c r="H2420" s="359"/>
    </row>
    <row r="2421" spans="4:8" x14ac:dyDescent="0.2">
      <c r="D2421" s="359"/>
      <c r="E2421" s="359"/>
      <c r="G2421" s="561"/>
      <c r="H2421" s="359"/>
    </row>
    <row r="2422" spans="4:8" x14ac:dyDescent="0.2">
      <c r="D2422" s="359"/>
      <c r="E2422" s="359"/>
      <c r="G2422" s="561"/>
      <c r="H2422" s="359"/>
    </row>
    <row r="2423" spans="4:8" x14ac:dyDescent="0.2">
      <c r="D2423" s="359"/>
      <c r="E2423" s="359"/>
      <c r="G2423" s="561"/>
      <c r="H2423" s="359"/>
    </row>
    <row r="2424" spans="4:8" x14ac:dyDescent="0.2">
      <c r="D2424" s="359"/>
      <c r="E2424" s="359"/>
      <c r="G2424" s="561"/>
      <c r="H2424" s="359"/>
    </row>
    <row r="2425" spans="4:8" x14ac:dyDescent="0.2">
      <c r="D2425" s="359"/>
      <c r="E2425" s="359"/>
      <c r="G2425" s="561"/>
      <c r="H2425" s="359"/>
    </row>
    <row r="2426" spans="4:8" x14ac:dyDescent="0.2">
      <c r="D2426" s="359"/>
      <c r="E2426" s="359"/>
      <c r="G2426" s="561"/>
      <c r="H2426" s="359"/>
    </row>
    <row r="2427" spans="4:8" x14ac:dyDescent="0.2">
      <c r="D2427" s="359"/>
      <c r="E2427" s="359"/>
      <c r="G2427" s="561"/>
      <c r="H2427" s="359"/>
    </row>
    <row r="2428" spans="4:8" x14ac:dyDescent="0.2">
      <c r="D2428" s="359"/>
      <c r="E2428" s="359"/>
      <c r="G2428" s="561"/>
      <c r="H2428" s="359"/>
    </row>
    <row r="2429" spans="4:8" x14ac:dyDescent="0.2">
      <c r="D2429" s="359"/>
      <c r="E2429" s="359"/>
      <c r="G2429" s="561"/>
      <c r="H2429" s="359"/>
    </row>
    <row r="2430" spans="4:8" x14ac:dyDescent="0.2">
      <c r="D2430" s="359"/>
      <c r="E2430" s="359"/>
      <c r="G2430" s="561"/>
      <c r="H2430" s="359"/>
    </row>
    <row r="2431" spans="4:8" x14ac:dyDescent="0.2">
      <c r="D2431" s="359"/>
      <c r="E2431" s="359"/>
      <c r="G2431" s="561"/>
      <c r="H2431" s="359"/>
    </row>
    <row r="2432" spans="4:8" x14ac:dyDescent="0.2">
      <c r="D2432" s="359"/>
      <c r="E2432" s="359"/>
      <c r="G2432" s="561"/>
      <c r="H2432" s="359"/>
    </row>
    <row r="2433" spans="4:8" x14ac:dyDescent="0.2">
      <c r="D2433" s="359"/>
      <c r="E2433" s="359"/>
      <c r="G2433" s="561"/>
      <c r="H2433" s="359"/>
    </row>
    <row r="2434" spans="4:8" x14ac:dyDescent="0.2">
      <c r="D2434" s="359"/>
      <c r="E2434" s="359"/>
      <c r="G2434" s="561"/>
      <c r="H2434" s="359"/>
    </row>
    <row r="2435" spans="4:8" x14ac:dyDescent="0.2">
      <c r="D2435" s="359"/>
      <c r="E2435" s="359"/>
      <c r="G2435" s="561"/>
      <c r="H2435" s="359"/>
    </row>
    <row r="2436" spans="4:8" x14ac:dyDescent="0.2">
      <c r="D2436" s="359"/>
      <c r="E2436" s="359"/>
      <c r="G2436" s="561"/>
      <c r="H2436" s="359"/>
    </row>
    <row r="2437" spans="4:8" x14ac:dyDescent="0.2">
      <c r="D2437" s="359"/>
      <c r="E2437" s="359"/>
      <c r="G2437" s="561"/>
      <c r="H2437" s="359"/>
    </row>
    <row r="2438" spans="4:8" x14ac:dyDescent="0.2">
      <c r="D2438" s="359"/>
      <c r="E2438" s="359"/>
      <c r="G2438" s="561"/>
      <c r="H2438" s="359"/>
    </row>
    <row r="2439" spans="4:8" x14ac:dyDescent="0.2">
      <c r="D2439" s="359"/>
      <c r="E2439" s="359"/>
      <c r="G2439" s="561"/>
      <c r="H2439" s="359"/>
    </row>
    <row r="2440" spans="4:8" x14ac:dyDescent="0.2">
      <c r="D2440" s="359"/>
      <c r="E2440" s="359"/>
      <c r="G2440" s="561"/>
      <c r="H2440" s="359"/>
    </row>
    <row r="2441" spans="4:8" x14ac:dyDescent="0.2">
      <c r="D2441" s="359"/>
      <c r="E2441" s="359"/>
      <c r="G2441" s="561"/>
      <c r="H2441" s="359"/>
    </row>
    <row r="2442" spans="4:8" x14ac:dyDescent="0.2">
      <c r="D2442" s="359"/>
      <c r="E2442" s="359"/>
      <c r="G2442" s="561"/>
      <c r="H2442" s="359"/>
    </row>
    <row r="2443" spans="4:8" x14ac:dyDescent="0.2">
      <c r="D2443" s="359"/>
      <c r="E2443" s="359"/>
      <c r="G2443" s="561"/>
      <c r="H2443" s="359"/>
    </row>
    <row r="2444" spans="4:8" x14ac:dyDescent="0.2">
      <c r="D2444" s="359"/>
      <c r="E2444" s="359"/>
      <c r="G2444" s="561"/>
      <c r="H2444" s="359"/>
    </row>
    <row r="2445" spans="4:8" x14ac:dyDescent="0.2">
      <c r="D2445" s="359"/>
      <c r="E2445" s="359"/>
      <c r="G2445" s="561"/>
      <c r="H2445" s="359"/>
    </row>
    <row r="2446" spans="4:8" x14ac:dyDescent="0.2">
      <c r="D2446" s="359"/>
      <c r="E2446" s="359"/>
      <c r="G2446" s="561"/>
      <c r="H2446" s="359"/>
    </row>
    <row r="2447" spans="4:8" x14ac:dyDescent="0.2">
      <c r="D2447" s="359"/>
      <c r="E2447" s="359"/>
      <c r="G2447" s="561"/>
      <c r="H2447" s="359"/>
    </row>
    <row r="2448" spans="4:8" x14ac:dyDescent="0.2">
      <c r="D2448" s="359"/>
      <c r="E2448" s="359"/>
      <c r="G2448" s="561"/>
      <c r="H2448" s="359"/>
    </row>
    <row r="2449" spans="4:8" x14ac:dyDescent="0.2">
      <c r="D2449" s="359"/>
      <c r="E2449" s="359"/>
      <c r="G2449" s="561"/>
      <c r="H2449" s="359"/>
    </row>
    <row r="2450" spans="4:8" x14ac:dyDescent="0.2">
      <c r="D2450" s="359"/>
      <c r="E2450" s="359"/>
      <c r="G2450" s="561"/>
      <c r="H2450" s="359"/>
    </row>
    <row r="2451" spans="4:8" x14ac:dyDescent="0.2">
      <c r="D2451" s="359"/>
      <c r="E2451" s="359"/>
      <c r="G2451" s="561"/>
      <c r="H2451" s="359"/>
    </row>
    <row r="2452" spans="4:8" x14ac:dyDescent="0.2">
      <c r="D2452" s="359"/>
      <c r="E2452" s="359"/>
      <c r="G2452" s="561"/>
      <c r="H2452" s="359"/>
    </row>
    <row r="2453" spans="4:8" x14ac:dyDescent="0.2">
      <c r="D2453" s="359"/>
      <c r="E2453" s="359"/>
      <c r="G2453" s="561"/>
      <c r="H2453" s="359"/>
    </row>
    <row r="2454" spans="4:8" x14ac:dyDescent="0.2">
      <c r="D2454" s="359"/>
      <c r="E2454" s="359"/>
      <c r="G2454" s="561"/>
      <c r="H2454" s="359"/>
    </row>
    <row r="2455" spans="4:8" x14ac:dyDescent="0.2">
      <c r="D2455" s="359"/>
      <c r="E2455" s="359"/>
      <c r="G2455" s="561"/>
      <c r="H2455" s="359"/>
    </row>
    <row r="2456" spans="4:8" x14ac:dyDescent="0.2">
      <c r="D2456" s="359"/>
      <c r="E2456" s="359"/>
      <c r="G2456" s="561"/>
      <c r="H2456" s="359"/>
    </row>
    <row r="2457" spans="4:8" x14ac:dyDescent="0.2">
      <c r="D2457" s="359"/>
      <c r="E2457" s="359"/>
      <c r="G2457" s="561"/>
      <c r="H2457" s="359"/>
    </row>
    <row r="2458" spans="4:8" x14ac:dyDescent="0.2">
      <c r="D2458" s="359"/>
      <c r="E2458" s="359"/>
      <c r="G2458" s="561"/>
      <c r="H2458" s="359"/>
    </row>
    <row r="2459" spans="4:8" x14ac:dyDescent="0.2">
      <c r="D2459" s="359"/>
      <c r="E2459" s="359"/>
      <c r="G2459" s="561"/>
      <c r="H2459" s="359"/>
    </row>
    <row r="2460" spans="4:8" x14ac:dyDescent="0.2">
      <c r="D2460" s="359"/>
      <c r="E2460" s="359"/>
      <c r="G2460" s="561"/>
      <c r="H2460" s="359"/>
    </row>
    <row r="2461" spans="4:8" x14ac:dyDescent="0.2">
      <c r="D2461" s="359"/>
      <c r="E2461" s="359"/>
      <c r="G2461" s="561"/>
      <c r="H2461" s="359"/>
    </row>
    <row r="2462" spans="4:8" x14ac:dyDescent="0.2">
      <c r="D2462" s="359"/>
      <c r="E2462" s="359"/>
      <c r="G2462" s="561"/>
      <c r="H2462" s="359"/>
    </row>
    <row r="2463" spans="4:8" x14ac:dyDescent="0.2">
      <c r="D2463" s="359"/>
      <c r="E2463" s="359"/>
      <c r="G2463" s="561"/>
      <c r="H2463" s="359"/>
    </row>
    <row r="2464" spans="4:8" x14ac:dyDescent="0.2">
      <c r="D2464" s="359"/>
      <c r="E2464" s="359"/>
      <c r="G2464" s="561"/>
      <c r="H2464" s="359"/>
    </row>
    <row r="2465" spans="4:8" x14ac:dyDescent="0.2">
      <c r="D2465" s="359"/>
      <c r="E2465" s="359"/>
      <c r="G2465" s="561"/>
      <c r="H2465" s="359"/>
    </row>
    <row r="2466" spans="4:8" x14ac:dyDescent="0.2">
      <c r="D2466" s="359"/>
      <c r="E2466" s="359"/>
      <c r="G2466" s="561"/>
      <c r="H2466" s="359"/>
    </row>
    <row r="2467" spans="4:8" x14ac:dyDescent="0.2">
      <c r="D2467" s="359"/>
      <c r="E2467" s="359"/>
      <c r="G2467" s="561"/>
      <c r="H2467" s="359"/>
    </row>
    <row r="2468" spans="4:8" x14ac:dyDescent="0.2">
      <c r="D2468" s="359"/>
      <c r="E2468" s="359"/>
      <c r="G2468" s="561"/>
      <c r="H2468" s="359"/>
    </row>
    <row r="2469" spans="4:8" x14ac:dyDescent="0.2">
      <c r="D2469" s="359"/>
      <c r="E2469" s="359"/>
      <c r="G2469" s="561"/>
      <c r="H2469" s="359"/>
    </row>
    <row r="2470" spans="4:8" x14ac:dyDescent="0.2">
      <c r="D2470" s="359"/>
      <c r="E2470" s="359"/>
      <c r="G2470" s="561"/>
      <c r="H2470" s="359"/>
    </row>
    <row r="2471" spans="4:8" x14ac:dyDescent="0.2">
      <c r="D2471" s="359"/>
      <c r="E2471" s="359"/>
      <c r="G2471" s="561"/>
      <c r="H2471" s="359"/>
    </row>
    <row r="2472" spans="4:8" x14ac:dyDescent="0.2">
      <c r="D2472" s="359"/>
      <c r="E2472" s="359"/>
      <c r="G2472" s="561"/>
      <c r="H2472" s="359"/>
    </row>
    <row r="2473" spans="4:8" x14ac:dyDescent="0.2">
      <c r="D2473" s="359"/>
      <c r="E2473" s="359"/>
      <c r="G2473" s="561"/>
      <c r="H2473" s="359"/>
    </row>
    <row r="2474" spans="4:8" x14ac:dyDescent="0.2">
      <c r="D2474" s="359"/>
      <c r="E2474" s="359"/>
      <c r="G2474" s="561"/>
      <c r="H2474" s="359"/>
    </row>
    <row r="2475" spans="4:8" x14ac:dyDescent="0.2">
      <c r="D2475" s="359"/>
      <c r="E2475" s="359"/>
      <c r="G2475" s="561"/>
      <c r="H2475" s="359"/>
    </row>
    <row r="2476" spans="4:8" x14ac:dyDescent="0.2">
      <c r="D2476" s="359"/>
      <c r="E2476" s="359"/>
      <c r="G2476" s="561"/>
      <c r="H2476" s="359"/>
    </row>
    <row r="2477" spans="4:8" x14ac:dyDescent="0.2">
      <c r="D2477" s="359"/>
      <c r="E2477" s="359"/>
      <c r="G2477" s="561"/>
      <c r="H2477" s="359"/>
    </row>
    <row r="2478" spans="4:8" x14ac:dyDescent="0.2">
      <c r="D2478" s="359"/>
      <c r="E2478" s="359"/>
      <c r="G2478" s="561"/>
      <c r="H2478" s="359"/>
    </row>
    <row r="2479" spans="4:8" x14ac:dyDescent="0.2">
      <c r="D2479" s="359"/>
      <c r="E2479" s="359"/>
      <c r="G2479" s="561"/>
      <c r="H2479" s="359"/>
    </row>
    <row r="2480" spans="4:8" x14ac:dyDescent="0.2">
      <c r="D2480" s="359"/>
      <c r="E2480" s="359"/>
      <c r="G2480" s="561"/>
      <c r="H2480" s="359"/>
    </row>
    <row r="2481" spans="4:8" x14ac:dyDescent="0.2">
      <c r="D2481" s="359"/>
      <c r="E2481" s="359"/>
      <c r="G2481" s="561"/>
      <c r="H2481" s="359"/>
    </row>
    <row r="2482" spans="4:8" x14ac:dyDescent="0.2">
      <c r="D2482" s="359"/>
      <c r="E2482" s="359"/>
      <c r="G2482" s="561"/>
      <c r="H2482" s="359"/>
    </row>
    <row r="2483" spans="4:8" x14ac:dyDescent="0.2">
      <c r="D2483" s="359"/>
      <c r="E2483" s="359"/>
      <c r="G2483" s="561"/>
      <c r="H2483" s="359"/>
    </row>
    <row r="2484" spans="4:8" x14ac:dyDescent="0.2">
      <c r="D2484" s="359"/>
      <c r="E2484" s="359"/>
      <c r="G2484" s="561"/>
      <c r="H2484" s="359"/>
    </row>
    <row r="2485" spans="4:8" x14ac:dyDescent="0.2">
      <c r="D2485" s="359"/>
      <c r="E2485" s="359"/>
      <c r="G2485" s="561"/>
      <c r="H2485" s="359"/>
    </row>
    <row r="2486" spans="4:8" x14ac:dyDescent="0.2">
      <c r="D2486" s="359"/>
      <c r="E2486" s="359"/>
      <c r="G2486" s="561"/>
      <c r="H2486" s="359"/>
    </row>
    <row r="2487" spans="4:8" x14ac:dyDescent="0.2">
      <c r="D2487" s="359"/>
      <c r="E2487" s="359"/>
      <c r="G2487" s="561"/>
      <c r="H2487" s="359"/>
    </row>
    <row r="2488" spans="4:8" x14ac:dyDescent="0.2">
      <c r="D2488" s="359"/>
      <c r="E2488" s="359"/>
      <c r="G2488" s="561"/>
      <c r="H2488" s="359"/>
    </row>
    <row r="2489" spans="4:8" x14ac:dyDescent="0.2">
      <c r="D2489" s="359"/>
      <c r="E2489" s="359"/>
      <c r="G2489" s="561"/>
      <c r="H2489" s="359"/>
    </row>
    <row r="2490" spans="4:8" x14ac:dyDescent="0.2">
      <c r="D2490" s="359"/>
      <c r="E2490" s="359"/>
      <c r="G2490" s="561"/>
      <c r="H2490" s="359"/>
    </row>
    <row r="2491" spans="4:8" x14ac:dyDescent="0.2">
      <c r="D2491" s="359"/>
      <c r="E2491" s="359"/>
      <c r="G2491" s="561"/>
      <c r="H2491" s="359"/>
    </row>
    <row r="2492" spans="4:8" x14ac:dyDescent="0.2">
      <c r="D2492" s="359"/>
      <c r="E2492" s="359"/>
      <c r="G2492" s="561"/>
      <c r="H2492" s="359"/>
    </row>
    <row r="2493" spans="4:8" x14ac:dyDescent="0.2">
      <c r="D2493" s="359"/>
      <c r="E2493" s="359"/>
      <c r="G2493" s="561"/>
      <c r="H2493" s="359"/>
    </row>
    <row r="2494" spans="4:8" x14ac:dyDescent="0.2">
      <c r="D2494" s="359"/>
      <c r="E2494" s="359"/>
      <c r="G2494" s="561"/>
      <c r="H2494" s="359"/>
    </row>
    <row r="2495" spans="4:8" x14ac:dyDescent="0.2">
      <c r="D2495" s="359"/>
      <c r="E2495" s="359"/>
      <c r="G2495" s="561"/>
      <c r="H2495" s="359"/>
    </row>
    <row r="2496" spans="4:8" x14ac:dyDescent="0.2">
      <c r="D2496" s="359"/>
      <c r="E2496" s="359"/>
      <c r="G2496" s="561"/>
      <c r="H2496" s="359"/>
    </row>
    <row r="2497" spans="4:8" x14ac:dyDescent="0.2">
      <c r="D2497" s="359"/>
      <c r="E2497" s="359"/>
      <c r="G2497" s="561"/>
      <c r="H2497" s="359"/>
    </row>
    <row r="2498" spans="4:8" x14ac:dyDescent="0.2">
      <c r="D2498" s="359"/>
      <c r="E2498" s="359"/>
      <c r="G2498" s="561"/>
      <c r="H2498" s="359"/>
    </row>
    <row r="2499" spans="4:8" x14ac:dyDescent="0.2">
      <c r="D2499" s="359"/>
      <c r="E2499" s="359"/>
      <c r="G2499" s="561"/>
      <c r="H2499" s="359"/>
    </row>
    <row r="2500" spans="4:8" x14ac:dyDescent="0.2">
      <c r="D2500" s="359"/>
      <c r="E2500" s="359"/>
      <c r="G2500" s="561"/>
      <c r="H2500" s="359"/>
    </row>
    <row r="2501" spans="4:8" x14ac:dyDescent="0.2">
      <c r="D2501" s="359"/>
      <c r="E2501" s="359"/>
      <c r="G2501" s="561"/>
      <c r="H2501" s="359"/>
    </row>
    <row r="2502" spans="4:8" x14ac:dyDescent="0.2">
      <c r="D2502" s="359"/>
      <c r="E2502" s="359"/>
      <c r="G2502" s="561"/>
      <c r="H2502" s="359"/>
    </row>
    <row r="2503" spans="4:8" x14ac:dyDescent="0.2">
      <c r="D2503" s="359"/>
      <c r="E2503" s="359"/>
      <c r="G2503" s="561"/>
      <c r="H2503" s="359"/>
    </row>
    <row r="2504" spans="4:8" x14ac:dyDescent="0.2">
      <c r="D2504" s="359"/>
      <c r="E2504" s="359"/>
      <c r="G2504" s="561"/>
      <c r="H2504" s="359"/>
    </row>
    <row r="2505" spans="4:8" x14ac:dyDescent="0.2">
      <c r="D2505" s="359"/>
      <c r="E2505" s="359"/>
      <c r="G2505" s="561"/>
      <c r="H2505" s="359"/>
    </row>
    <row r="2506" spans="4:8" x14ac:dyDescent="0.2">
      <c r="D2506" s="359"/>
      <c r="E2506" s="359"/>
      <c r="G2506" s="561"/>
      <c r="H2506" s="359"/>
    </row>
    <row r="2507" spans="4:8" x14ac:dyDescent="0.2">
      <c r="D2507" s="359"/>
      <c r="E2507" s="359"/>
      <c r="G2507" s="561"/>
      <c r="H2507" s="359"/>
    </row>
    <row r="2508" spans="4:8" x14ac:dyDescent="0.2">
      <c r="D2508" s="359"/>
      <c r="E2508" s="359"/>
      <c r="G2508" s="561"/>
      <c r="H2508" s="359"/>
    </row>
    <row r="2509" spans="4:8" x14ac:dyDescent="0.2">
      <c r="D2509" s="359"/>
      <c r="E2509" s="359"/>
      <c r="G2509" s="561"/>
      <c r="H2509" s="359"/>
    </row>
    <row r="2510" spans="4:8" x14ac:dyDescent="0.2">
      <c r="D2510" s="359"/>
      <c r="E2510" s="359"/>
      <c r="G2510" s="561"/>
      <c r="H2510" s="359"/>
    </row>
    <row r="2511" spans="4:8" x14ac:dyDescent="0.2">
      <c r="D2511" s="359"/>
      <c r="E2511" s="359"/>
      <c r="G2511" s="561"/>
      <c r="H2511" s="359"/>
    </row>
    <row r="2512" spans="4:8" x14ac:dyDescent="0.2">
      <c r="D2512" s="359"/>
      <c r="E2512" s="359"/>
      <c r="G2512" s="561"/>
      <c r="H2512" s="359"/>
    </row>
    <row r="2513" spans="4:8" x14ac:dyDescent="0.2">
      <c r="D2513" s="359"/>
      <c r="E2513" s="359"/>
      <c r="G2513" s="561"/>
      <c r="H2513" s="359"/>
    </row>
    <row r="2514" spans="4:8" x14ac:dyDescent="0.2">
      <c r="D2514" s="359"/>
      <c r="E2514" s="359"/>
      <c r="G2514" s="561"/>
      <c r="H2514" s="359"/>
    </row>
    <row r="2515" spans="4:8" x14ac:dyDescent="0.2">
      <c r="D2515" s="359"/>
      <c r="E2515" s="359"/>
      <c r="G2515" s="561"/>
      <c r="H2515" s="359"/>
    </row>
    <row r="2516" spans="4:8" x14ac:dyDescent="0.2">
      <c r="D2516" s="359"/>
      <c r="E2516" s="359"/>
      <c r="G2516" s="561"/>
      <c r="H2516" s="359"/>
    </row>
    <row r="2517" spans="4:8" x14ac:dyDescent="0.2">
      <c r="D2517" s="359"/>
      <c r="E2517" s="359"/>
      <c r="G2517" s="561"/>
      <c r="H2517" s="359"/>
    </row>
    <row r="2518" spans="4:8" x14ac:dyDescent="0.2">
      <c r="D2518" s="359"/>
      <c r="E2518" s="359"/>
      <c r="G2518" s="561"/>
      <c r="H2518" s="359"/>
    </row>
    <row r="2519" spans="4:8" x14ac:dyDescent="0.2">
      <c r="D2519" s="359"/>
      <c r="E2519" s="359"/>
      <c r="G2519" s="561"/>
      <c r="H2519" s="359"/>
    </row>
    <row r="2520" spans="4:8" x14ac:dyDescent="0.2">
      <c r="D2520" s="359"/>
      <c r="E2520" s="359"/>
      <c r="G2520" s="561"/>
      <c r="H2520" s="359"/>
    </row>
    <row r="2521" spans="4:8" x14ac:dyDescent="0.2">
      <c r="D2521" s="359"/>
      <c r="E2521" s="359"/>
      <c r="G2521" s="561"/>
      <c r="H2521" s="359"/>
    </row>
    <row r="2522" spans="4:8" x14ac:dyDescent="0.2">
      <c r="D2522" s="359"/>
      <c r="E2522" s="359"/>
      <c r="G2522" s="561"/>
      <c r="H2522" s="359"/>
    </row>
    <row r="2523" spans="4:8" x14ac:dyDescent="0.2">
      <c r="D2523" s="359"/>
      <c r="E2523" s="359"/>
      <c r="G2523" s="561"/>
      <c r="H2523" s="359"/>
    </row>
    <row r="2524" spans="4:8" x14ac:dyDescent="0.2">
      <c r="D2524" s="359"/>
      <c r="E2524" s="359"/>
      <c r="G2524" s="561"/>
      <c r="H2524" s="359"/>
    </row>
    <row r="2525" spans="4:8" x14ac:dyDescent="0.2">
      <c r="D2525" s="359"/>
      <c r="E2525" s="359"/>
      <c r="G2525" s="561"/>
      <c r="H2525" s="359"/>
    </row>
    <row r="2526" spans="4:8" x14ac:dyDescent="0.2">
      <c r="D2526" s="359"/>
      <c r="E2526" s="359"/>
      <c r="G2526" s="561"/>
      <c r="H2526" s="359"/>
    </row>
    <row r="2527" spans="4:8" x14ac:dyDescent="0.2">
      <c r="D2527" s="359"/>
      <c r="E2527" s="359"/>
      <c r="G2527" s="561"/>
      <c r="H2527" s="359"/>
    </row>
    <row r="2528" spans="4:8" x14ac:dyDescent="0.2">
      <c r="D2528" s="359"/>
      <c r="E2528" s="359"/>
      <c r="G2528" s="561"/>
      <c r="H2528" s="359"/>
    </row>
    <row r="2529" spans="4:8" x14ac:dyDescent="0.2">
      <c r="D2529" s="359"/>
      <c r="E2529" s="359"/>
      <c r="G2529" s="561"/>
      <c r="H2529" s="359"/>
    </row>
    <row r="2530" spans="4:8" x14ac:dyDescent="0.2">
      <c r="D2530" s="359"/>
      <c r="E2530" s="359"/>
      <c r="G2530" s="561"/>
      <c r="H2530" s="359"/>
    </row>
    <row r="2531" spans="4:8" x14ac:dyDescent="0.2">
      <c r="D2531" s="359"/>
      <c r="E2531" s="359"/>
      <c r="G2531" s="561"/>
      <c r="H2531" s="359"/>
    </row>
    <row r="2532" spans="4:8" x14ac:dyDescent="0.2">
      <c r="D2532" s="359"/>
      <c r="E2532" s="359"/>
      <c r="G2532" s="561"/>
      <c r="H2532" s="359"/>
    </row>
    <row r="2533" spans="4:8" x14ac:dyDescent="0.2">
      <c r="D2533" s="359"/>
      <c r="E2533" s="359"/>
      <c r="G2533" s="561"/>
      <c r="H2533" s="359"/>
    </row>
    <row r="2534" spans="4:8" x14ac:dyDescent="0.2">
      <c r="D2534" s="359"/>
      <c r="E2534" s="359"/>
      <c r="G2534" s="561"/>
      <c r="H2534" s="359"/>
    </row>
    <row r="2535" spans="4:8" x14ac:dyDescent="0.2">
      <c r="D2535" s="359"/>
      <c r="E2535" s="359"/>
      <c r="G2535" s="561"/>
      <c r="H2535" s="359"/>
    </row>
    <row r="2536" spans="4:8" x14ac:dyDescent="0.2">
      <c r="D2536" s="359"/>
      <c r="E2536" s="359"/>
      <c r="G2536" s="561"/>
      <c r="H2536" s="359"/>
    </row>
    <row r="2537" spans="4:8" x14ac:dyDescent="0.2">
      <c r="D2537" s="359"/>
      <c r="E2537" s="359"/>
      <c r="G2537" s="561"/>
      <c r="H2537" s="359"/>
    </row>
    <row r="2538" spans="4:8" x14ac:dyDescent="0.2">
      <c r="D2538" s="359"/>
      <c r="E2538" s="359"/>
      <c r="G2538" s="561"/>
      <c r="H2538" s="359"/>
    </row>
    <row r="2539" spans="4:8" x14ac:dyDescent="0.2">
      <c r="D2539" s="359"/>
      <c r="E2539" s="359"/>
      <c r="G2539" s="561"/>
      <c r="H2539" s="359"/>
    </row>
    <row r="2540" spans="4:8" x14ac:dyDescent="0.2">
      <c r="D2540" s="359"/>
      <c r="E2540" s="359"/>
      <c r="G2540" s="561"/>
      <c r="H2540" s="359"/>
    </row>
    <row r="2541" spans="4:8" x14ac:dyDescent="0.2">
      <c r="D2541" s="359"/>
      <c r="E2541" s="359"/>
      <c r="G2541" s="561"/>
      <c r="H2541" s="359"/>
    </row>
    <row r="2542" spans="4:8" x14ac:dyDescent="0.2">
      <c r="D2542" s="359"/>
      <c r="E2542" s="359"/>
      <c r="G2542" s="561"/>
      <c r="H2542" s="359"/>
    </row>
    <row r="2543" spans="4:8" x14ac:dyDescent="0.2">
      <c r="D2543" s="359"/>
      <c r="E2543" s="359"/>
      <c r="G2543" s="561"/>
      <c r="H2543" s="359"/>
    </row>
    <row r="2544" spans="4:8" x14ac:dyDescent="0.2">
      <c r="D2544" s="359"/>
      <c r="E2544" s="359"/>
      <c r="G2544" s="561"/>
      <c r="H2544" s="359"/>
    </row>
    <row r="2545" spans="4:8" x14ac:dyDescent="0.2">
      <c r="D2545" s="359"/>
      <c r="E2545" s="359"/>
      <c r="G2545" s="561"/>
      <c r="H2545" s="359"/>
    </row>
    <row r="2546" spans="4:8" x14ac:dyDescent="0.2">
      <c r="D2546" s="359"/>
      <c r="E2546" s="359"/>
      <c r="G2546" s="561"/>
      <c r="H2546" s="359"/>
    </row>
    <row r="2547" spans="4:8" x14ac:dyDescent="0.2">
      <c r="D2547" s="359"/>
      <c r="E2547" s="359"/>
      <c r="G2547" s="561"/>
      <c r="H2547" s="359"/>
    </row>
    <row r="2548" spans="4:8" x14ac:dyDescent="0.2">
      <c r="D2548" s="359"/>
      <c r="E2548" s="359"/>
      <c r="G2548" s="561"/>
      <c r="H2548" s="359"/>
    </row>
    <row r="2549" spans="4:8" x14ac:dyDescent="0.2">
      <c r="D2549" s="359"/>
      <c r="E2549" s="359"/>
      <c r="G2549" s="561"/>
      <c r="H2549" s="359"/>
    </row>
    <row r="2550" spans="4:8" x14ac:dyDescent="0.2">
      <c r="D2550" s="359"/>
      <c r="E2550" s="359"/>
      <c r="G2550" s="561"/>
      <c r="H2550" s="359"/>
    </row>
    <row r="2551" spans="4:8" x14ac:dyDescent="0.2">
      <c r="D2551" s="359"/>
      <c r="E2551" s="359"/>
      <c r="G2551" s="561"/>
      <c r="H2551" s="359"/>
    </row>
    <row r="2552" spans="4:8" x14ac:dyDescent="0.2">
      <c r="D2552" s="359"/>
      <c r="E2552" s="359"/>
      <c r="G2552" s="561"/>
      <c r="H2552" s="359"/>
    </row>
    <row r="2553" spans="4:8" x14ac:dyDescent="0.2">
      <c r="D2553" s="359"/>
      <c r="E2553" s="359"/>
      <c r="G2553" s="561"/>
      <c r="H2553" s="359"/>
    </row>
    <row r="2554" spans="4:8" x14ac:dyDescent="0.2">
      <c r="D2554" s="359"/>
      <c r="E2554" s="359"/>
      <c r="G2554" s="561"/>
      <c r="H2554" s="359"/>
    </row>
    <row r="2555" spans="4:8" x14ac:dyDescent="0.2">
      <c r="D2555" s="359"/>
      <c r="E2555" s="359"/>
      <c r="G2555" s="561"/>
      <c r="H2555" s="359"/>
    </row>
    <row r="2556" spans="4:8" x14ac:dyDescent="0.2">
      <c r="D2556" s="359"/>
      <c r="E2556" s="359"/>
      <c r="G2556" s="561"/>
      <c r="H2556" s="359"/>
    </row>
    <row r="2557" spans="4:8" x14ac:dyDescent="0.2">
      <c r="D2557" s="359"/>
      <c r="E2557" s="359"/>
      <c r="G2557" s="561"/>
      <c r="H2557" s="359"/>
    </row>
    <row r="2558" spans="4:8" x14ac:dyDescent="0.2">
      <c r="D2558" s="359"/>
      <c r="E2558" s="359"/>
      <c r="G2558" s="561"/>
      <c r="H2558" s="359"/>
    </row>
    <row r="2559" spans="4:8" x14ac:dyDescent="0.2">
      <c r="D2559" s="359"/>
      <c r="E2559" s="359"/>
      <c r="G2559" s="561"/>
      <c r="H2559" s="359"/>
    </row>
    <row r="2560" spans="4:8" x14ac:dyDescent="0.2">
      <c r="D2560" s="359"/>
      <c r="E2560" s="359"/>
      <c r="G2560" s="561"/>
      <c r="H2560" s="359"/>
    </row>
    <row r="2561" spans="4:8" x14ac:dyDescent="0.2">
      <c r="D2561" s="359"/>
      <c r="E2561" s="359"/>
      <c r="G2561" s="561"/>
      <c r="H2561" s="359"/>
    </row>
    <row r="2562" spans="4:8" x14ac:dyDescent="0.2">
      <c r="D2562" s="359"/>
      <c r="E2562" s="359"/>
      <c r="G2562" s="561"/>
      <c r="H2562" s="359"/>
    </row>
    <row r="2563" spans="4:8" x14ac:dyDescent="0.2">
      <c r="D2563" s="359"/>
      <c r="E2563" s="359"/>
      <c r="G2563" s="561"/>
      <c r="H2563" s="359"/>
    </row>
    <row r="2564" spans="4:8" x14ac:dyDescent="0.2">
      <c r="D2564" s="359"/>
      <c r="E2564" s="359"/>
      <c r="G2564" s="561"/>
      <c r="H2564" s="359"/>
    </row>
    <row r="2565" spans="4:8" x14ac:dyDescent="0.2">
      <c r="D2565" s="359"/>
      <c r="E2565" s="359"/>
      <c r="G2565" s="561"/>
      <c r="H2565" s="359"/>
    </row>
    <row r="2566" spans="4:8" x14ac:dyDescent="0.2">
      <c r="D2566" s="359"/>
      <c r="E2566" s="359"/>
      <c r="G2566" s="561"/>
      <c r="H2566" s="359"/>
    </row>
    <row r="2567" spans="4:8" x14ac:dyDescent="0.2">
      <c r="D2567" s="359"/>
      <c r="E2567" s="359"/>
      <c r="G2567" s="561"/>
      <c r="H2567" s="359"/>
    </row>
    <row r="2568" spans="4:8" x14ac:dyDescent="0.2">
      <c r="D2568" s="359"/>
      <c r="E2568" s="359"/>
      <c r="G2568" s="561"/>
      <c r="H2568" s="359"/>
    </row>
    <row r="2569" spans="4:8" x14ac:dyDescent="0.2">
      <c r="D2569" s="359"/>
      <c r="E2569" s="359"/>
      <c r="G2569" s="561"/>
      <c r="H2569" s="359"/>
    </row>
    <row r="2570" spans="4:8" x14ac:dyDescent="0.2">
      <c r="D2570" s="359"/>
      <c r="E2570" s="359"/>
      <c r="G2570" s="561"/>
      <c r="H2570" s="359"/>
    </row>
    <row r="2571" spans="4:8" x14ac:dyDescent="0.2">
      <c r="D2571" s="359"/>
      <c r="E2571" s="359"/>
      <c r="G2571" s="561"/>
      <c r="H2571" s="359"/>
    </row>
    <row r="2572" spans="4:8" x14ac:dyDescent="0.2">
      <c r="D2572" s="359"/>
      <c r="E2572" s="359"/>
      <c r="G2572" s="561"/>
      <c r="H2572" s="359"/>
    </row>
    <row r="2573" spans="4:8" x14ac:dyDescent="0.2">
      <c r="D2573" s="359"/>
      <c r="E2573" s="359"/>
      <c r="G2573" s="561"/>
      <c r="H2573" s="359"/>
    </row>
    <row r="2574" spans="4:8" x14ac:dyDescent="0.2">
      <c r="D2574" s="359"/>
      <c r="E2574" s="359"/>
      <c r="G2574" s="561"/>
      <c r="H2574" s="359"/>
    </row>
    <row r="2575" spans="4:8" x14ac:dyDescent="0.2">
      <c r="D2575" s="359"/>
      <c r="E2575" s="359"/>
      <c r="G2575" s="561"/>
      <c r="H2575" s="359"/>
    </row>
    <row r="2576" spans="4:8" x14ac:dyDescent="0.2">
      <c r="D2576" s="359"/>
      <c r="E2576" s="359"/>
      <c r="G2576" s="561"/>
      <c r="H2576" s="359"/>
    </row>
    <row r="2577" spans="4:8" x14ac:dyDescent="0.2">
      <c r="D2577" s="359"/>
      <c r="E2577" s="359"/>
      <c r="G2577" s="561"/>
      <c r="H2577" s="359"/>
    </row>
    <row r="2578" spans="4:8" x14ac:dyDescent="0.2">
      <c r="D2578" s="359"/>
      <c r="E2578" s="359"/>
      <c r="G2578" s="561"/>
      <c r="H2578" s="359"/>
    </row>
    <row r="2579" spans="4:8" x14ac:dyDescent="0.2">
      <c r="D2579" s="359"/>
      <c r="E2579" s="359"/>
      <c r="G2579" s="561"/>
      <c r="H2579" s="359"/>
    </row>
    <row r="2580" spans="4:8" x14ac:dyDescent="0.2">
      <c r="D2580" s="359"/>
      <c r="E2580" s="359"/>
      <c r="G2580" s="561"/>
      <c r="H2580" s="359"/>
    </row>
    <row r="2581" spans="4:8" x14ac:dyDescent="0.2">
      <c r="D2581" s="359"/>
      <c r="E2581" s="359"/>
      <c r="G2581" s="561"/>
      <c r="H2581" s="359"/>
    </row>
    <row r="2582" spans="4:8" x14ac:dyDescent="0.2">
      <c r="D2582" s="359"/>
      <c r="E2582" s="359"/>
      <c r="G2582" s="561"/>
      <c r="H2582" s="359"/>
    </row>
    <row r="2583" spans="4:8" x14ac:dyDescent="0.2">
      <c r="D2583" s="359"/>
      <c r="E2583" s="359"/>
      <c r="G2583" s="561"/>
      <c r="H2583" s="359"/>
    </row>
    <row r="2584" spans="4:8" x14ac:dyDescent="0.2">
      <c r="D2584" s="359"/>
      <c r="E2584" s="359"/>
      <c r="G2584" s="561"/>
      <c r="H2584" s="359"/>
    </row>
    <row r="2585" spans="4:8" x14ac:dyDescent="0.2">
      <c r="D2585" s="359"/>
      <c r="E2585" s="359"/>
      <c r="G2585" s="561"/>
      <c r="H2585" s="359"/>
    </row>
    <row r="2586" spans="4:8" x14ac:dyDescent="0.2">
      <c r="D2586" s="359"/>
      <c r="E2586" s="359"/>
      <c r="G2586" s="561"/>
      <c r="H2586" s="359"/>
    </row>
    <row r="2587" spans="4:8" x14ac:dyDescent="0.2">
      <c r="D2587" s="359"/>
      <c r="E2587" s="359"/>
      <c r="G2587" s="561"/>
      <c r="H2587" s="359"/>
    </row>
    <row r="2588" spans="4:8" x14ac:dyDescent="0.2">
      <c r="D2588" s="359"/>
      <c r="E2588" s="359"/>
      <c r="G2588" s="561"/>
      <c r="H2588" s="359"/>
    </row>
    <row r="2589" spans="4:8" x14ac:dyDescent="0.2">
      <c r="D2589" s="359"/>
      <c r="E2589" s="359"/>
      <c r="G2589" s="561"/>
      <c r="H2589" s="359"/>
    </row>
    <row r="2590" spans="4:8" x14ac:dyDescent="0.2">
      <c r="D2590" s="359"/>
      <c r="E2590" s="359"/>
      <c r="G2590" s="561"/>
      <c r="H2590" s="359"/>
    </row>
    <row r="2591" spans="4:8" x14ac:dyDescent="0.2">
      <c r="D2591" s="359"/>
      <c r="E2591" s="359"/>
      <c r="G2591" s="561"/>
      <c r="H2591" s="359"/>
    </row>
    <row r="2592" spans="4:8" x14ac:dyDescent="0.2">
      <c r="D2592" s="359"/>
      <c r="E2592" s="359"/>
      <c r="G2592" s="561"/>
      <c r="H2592" s="359"/>
    </row>
    <row r="2593" spans="4:8" x14ac:dyDescent="0.2">
      <c r="D2593" s="359"/>
      <c r="E2593" s="359"/>
      <c r="G2593" s="561"/>
      <c r="H2593" s="359"/>
    </row>
    <row r="2594" spans="4:8" x14ac:dyDescent="0.2">
      <c r="D2594" s="359"/>
      <c r="E2594" s="359"/>
      <c r="G2594" s="561"/>
      <c r="H2594" s="359"/>
    </row>
    <row r="2595" spans="4:8" x14ac:dyDescent="0.2">
      <c r="D2595" s="359"/>
      <c r="E2595" s="359"/>
      <c r="G2595" s="561"/>
      <c r="H2595" s="359"/>
    </row>
    <row r="2596" spans="4:8" x14ac:dyDescent="0.2">
      <c r="D2596" s="359"/>
      <c r="E2596" s="359"/>
      <c r="G2596" s="561"/>
      <c r="H2596" s="359"/>
    </row>
    <row r="2597" spans="4:8" x14ac:dyDescent="0.2">
      <c r="D2597" s="359"/>
      <c r="E2597" s="359"/>
      <c r="G2597" s="561"/>
      <c r="H2597" s="359"/>
    </row>
    <row r="2598" spans="4:8" x14ac:dyDescent="0.2">
      <c r="D2598" s="359"/>
      <c r="E2598" s="359"/>
      <c r="G2598" s="561"/>
      <c r="H2598" s="359"/>
    </row>
    <row r="2599" spans="4:8" x14ac:dyDescent="0.2">
      <c r="D2599" s="359"/>
      <c r="E2599" s="359"/>
      <c r="G2599" s="561"/>
      <c r="H2599" s="359"/>
    </row>
    <row r="2600" spans="4:8" x14ac:dyDescent="0.2">
      <c r="D2600" s="359"/>
      <c r="E2600" s="359"/>
      <c r="G2600" s="561"/>
      <c r="H2600" s="359"/>
    </row>
    <row r="2601" spans="4:8" x14ac:dyDescent="0.2">
      <c r="D2601" s="359"/>
      <c r="E2601" s="359"/>
      <c r="G2601" s="561"/>
      <c r="H2601" s="359"/>
    </row>
    <row r="2602" spans="4:8" x14ac:dyDescent="0.2">
      <c r="D2602" s="359"/>
      <c r="E2602" s="359"/>
      <c r="G2602" s="561"/>
      <c r="H2602" s="359"/>
    </row>
    <row r="2603" spans="4:8" x14ac:dyDescent="0.2">
      <c r="D2603" s="359"/>
      <c r="E2603" s="359"/>
      <c r="G2603" s="561"/>
      <c r="H2603" s="359"/>
    </row>
    <row r="2604" spans="4:8" x14ac:dyDescent="0.2">
      <c r="D2604" s="359"/>
      <c r="E2604" s="359"/>
      <c r="G2604" s="561"/>
      <c r="H2604" s="359"/>
    </row>
    <row r="2605" spans="4:8" x14ac:dyDescent="0.2">
      <c r="D2605" s="359"/>
      <c r="E2605" s="359"/>
      <c r="G2605" s="561"/>
      <c r="H2605" s="359"/>
    </row>
    <row r="2606" spans="4:8" x14ac:dyDescent="0.2">
      <c r="D2606" s="359"/>
      <c r="E2606" s="359"/>
      <c r="G2606" s="561"/>
      <c r="H2606" s="359"/>
    </row>
    <row r="2607" spans="4:8" x14ac:dyDescent="0.2">
      <c r="D2607" s="359"/>
      <c r="E2607" s="359"/>
      <c r="G2607" s="561"/>
      <c r="H2607" s="359"/>
    </row>
    <row r="2608" spans="4:8" x14ac:dyDescent="0.2">
      <c r="D2608" s="359"/>
      <c r="E2608" s="359"/>
      <c r="G2608" s="561"/>
      <c r="H2608" s="359"/>
    </row>
    <row r="2609" spans="4:8" x14ac:dyDescent="0.2">
      <c r="D2609" s="359"/>
      <c r="E2609" s="359"/>
      <c r="G2609" s="561"/>
      <c r="H2609" s="359"/>
    </row>
    <row r="2610" spans="4:8" x14ac:dyDescent="0.2">
      <c r="D2610" s="359"/>
      <c r="E2610" s="359"/>
      <c r="G2610" s="561"/>
      <c r="H2610" s="359"/>
    </row>
    <row r="2611" spans="4:8" x14ac:dyDescent="0.2">
      <c r="D2611" s="359"/>
      <c r="E2611" s="359"/>
      <c r="G2611" s="561"/>
      <c r="H2611" s="359"/>
    </row>
    <row r="2612" spans="4:8" x14ac:dyDescent="0.2">
      <c r="D2612" s="359"/>
      <c r="E2612" s="359"/>
      <c r="G2612" s="561"/>
      <c r="H2612" s="359"/>
    </row>
    <row r="2613" spans="4:8" x14ac:dyDescent="0.2">
      <c r="D2613" s="359"/>
      <c r="E2613" s="359"/>
      <c r="G2613" s="561"/>
      <c r="H2613" s="359"/>
    </row>
    <row r="2614" spans="4:8" x14ac:dyDescent="0.2">
      <c r="D2614" s="359"/>
      <c r="E2614" s="359"/>
      <c r="G2614" s="561"/>
      <c r="H2614" s="359"/>
    </row>
    <row r="2615" spans="4:8" x14ac:dyDescent="0.2">
      <c r="D2615" s="359"/>
      <c r="E2615" s="359"/>
      <c r="G2615" s="561"/>
      <c r="H2615" s="359"/>
    </row>
    <row r="2616" spans="4:8" x14ac:dyDescent="0.2">
      <c r="D2616" s="359"/>
      <c r="E2616" s="359"/>
      <c r="G2616" s="561"/>
      <c r="H2616" s="359"/>
    </row>
    <row r="2617" spans="4:8" x14ac:dyDescent="0.2">
      <c r="D2617" s="359"/>
      <c r="E2617" s="359"/>
      <c r="G2617" s="561"/>
      <c r="H2617" s="359"/>
    </row>
    <row r="2618" spans="4:8" x14ac:dyDescent="0.2">
      <c r="D2618" s="359"/>
      <c r="E2618" s="359"/>
      <c r="G2618" s="561"/>
      <c r="H2618" s="359"/>
    </row>
    <row r="2619" spans="4:8" x14ac:dyDescent="0.2">
      <c r="D2619" s="359"/>
      <c r="E2619" s="359"/>
      <c r="G2619" s="561"/>
      <c r="H2619" s="359"/>
    </row>
    <row r="2620" spans="4:8" x14ac:dyDescent="0.2">
      <c r="D2620" s="359"/>
      <c r="E2620" s="359"/>
      <c r="G2620" s="561"/>
      <c r="H2620" s="359"/>
    </row>
    <row r="2621" spans="4:8" x14ac:dyDescent="0.2">
      <c r="D2621" s="359"/>
      <c r="E2621" s="359"/>
      <c r="G2621" s="561"/>
      <c r="H2621" s="359"/>
    </row>
    <row r="2622" spans="4:8" x14ac:dyDescent="0.2">
      <c r="D2622" s="359"/>
      <c r="E2622" s="359"/>
      <c r="G2622" s="561"/>
      <c r="H2622" s="359"/>
    </row>
    <row r="2623" spans="4:8" x14ac:dyDescent="0.2">
      <c r="D2623" s="359"/>
      <c r="E2623" s="359"/>
      <c r="G2623" s="561"/>
      <c r="H2623" s="359"/>
    </row>
    <row r="2624" spans="4:8" x14ac:dyDescent="0.2">
      <c r="D2624" s="359"/>
      <c r="E2624" s="359"/>
      <c r="G2624" s="561"/>
      <c r="H2624" s="359"/>
    </row>
    <row r="2625" spans="4:8" x14ac:dyDescent="0.2">
      <c r="D2625" s="359"/>
      <c r="E2625" s="359"/>
      <c r="G2625" s="561"/>
      <c r="H2625" s="359"/>
    </row>
    <row r="2626" spans="4:8" x14ac:dyDescent="0.2">
      <c r="D2626" s="359"/>
      <c r="E2626" s="359"/>
      <c r="G2626" s="561"/>
      <c r="H2626" s="359"/>
    </row>
    <row r="2627" spans="4:8" x14ac:dyDescent="0.2">
      <c r="D2627" s="359"/>
      <c r="E2627" s="359"/>
      <c r="G2627" s="561"/>
      <c r="H2627" s="359"/>
    </row>
    <row r="2628" spans="4:8" x14ac:dyDescent="0.2">
      <c r="D2628" s="359"/>
      <c r="E2628" s="359"/>
      <c r="G2628" s="561"/>
      <c r="H2628" s="359"/>
    </row>
    <row r="2629" spans="4:8" x14ac:dyDescent="0.2">
      <c r="D2629" s="359"/>
      <c r="E2629" s="359"/>
      <c r="G2629" s="561"/>
      <c r="H2629" s="359"/>
    </row>
    <row r="2630" spans="4:8" x14ac:dyDescent="0.2">
      <c r="D2630" s="359"/>
      <c r="E2630" s="359"/>
      <c r="G2630" s="561"/>
      <c r="H2630" s="359"/>
    </row>
    <row r="2631" spans="4:8" x14ac:dyDescent="0.2">
      <c r="D2631" s="359"/>
      <c r="E2631" s="359"/>
      <c r="G2631" s="561"/>
      <c r="H2631" s="359"/>
    </row>
    <row r="2632" spans="4:8" x14ac:dyDescent="0.2">
      <c r="D2632" s="359"/>
      <c r="E2632" s="359"/>
      <c r="G2632" s="561"/>
      <c r="H2632" s="359"/>
    </row>
    <row r="2633" spans="4:8" x14ac:dyDescent="0.2">
      <c r="D2633" s="359"/>
      <c r="E2633" s="359"/>
      <c r="G2633" s="561"/>
      <c r="H2633" s="359"/>
    </row>
    <row r="2634" spans="4:8" x14ac:dyDescent="0.2">
      <c r="D2634" s="359"/>
      <c r="E2634" s="359"/>
      <c r="G2634" s="561"/>
      <c r="H2634" s="359"/>
    </row>
    <row r="2635" spans="4:8" x14ac:dyDescent="0.2">
      <c r="D2635" s="359"/>
      <c r="E2635" s="359"/>
      <c r="G2635" s="561"/>
      <c r="H2635" s="359"/>
    </row>
    <row r="2636" spans="4:8" x14ac:dyDescent="0.2">
      <c r="D2636" s="359"/>
      <c r="E2636" s="359"/>
      <c r="G2636" s="561"/>
      <c r="H2636" s="359"/>
    </row>
    <row r="2637" spans="4:8" x14ac:dyDescent="0.2">
      <c r="D2637" s="359"/>
      <c r="E2637" s="359"/>
      <c r="G2637" s="561"/>
      <c r="H2637" s="359"/>
    </row>
    <row r="2638" spans="4:8" x14ac:dyDescent="0.2">
      <c r="D2638" s="359"/>
      <c r="E2638" s="359"/>
      <c r="G2638" s="561"/>
      <c r="H2638" s="359"/>
    </row>
    <row r="2639" spans="4:8" x14ac:dyDescent="0.2">
      <c r="D2639" s="359"/>
      <c r="E2639" s="359"/>
      <c r="G2639" s="561"/>
      <c r="H2639" s="359"/>
    </row>
    <row r="2640" spans="4:8" x14ac:dyDescent="0.2">
      <c r="D2640" s="359"/>
      <c r="E2640" s="359"/>
      <c r="G2640" s="561"/>
      <c r="H2640" s="359"/>
    </row>
    <row r="2641" spans="4:8" x14ac:dyDescent="0.2">
      <c r="D2641" s="359"/>
      <c r="E2641" s="359"/>
      <c r="G2641" s="561"/>
      <c r="H2641" s="359"/>
    </row>
    <row r="2642" spans="4:8" x14ac:dyDescent="0.2">
      <c r="D2642" s="359"/>
      <c r="E2642" s="359"/>
      <c r="G2642" s="561"/>
      <c r="H2642" s="359"/>
    </row>
    <row r="2643" spans="4:8" x14ac:dyDescent="0.2">
      <c r="D2643" s="359"/>
      <c r="E2643" s="359"/>
      <c r="G2643" s="561"/>
      <c r="H2643" s="359"/>
    </row>
    <row r="2644" spans="4:8" x14ac:dyDescent="0.2">
      <c r="D2644" s="359"/>
      <c r="E2644" s="359"/>
      <c r="G2644" s="561"/>
      <c r="H2644" s="359"/>
    </row>
    <row r="2645" spans="4:8" x14ac:dyDescent="0.2">
      <c r="D2645" s="359"/>
      <c r="E2645" s="359"/>
      <c r="G2645" s="561"/>
      <c r="H2645" s="359"/>
    </row>
    <row r="2646" spans="4:8" x14ac:dyDescent="0.2">
      <c r="D2646" s="359"/>
      <c r="E2646" s="359"/>
      <c r="G2646" s="561"/>
      <c r="H2646" s="359"/>
    </row>
    <row r="2647" spans="4:8" x14ac:dyDescent="0.2">
      <c r="D2647" s="359"/>
      <c r="E2647" s="359"/>
      <c r="G2647" s="561"/>
      <c r="H2647" s="359"/>
    </row>
    <row r="2648" spans="4:8" x14ac:dyDescent="0.2">
      <c r="D2648" s="359"/>
      <c r="E2648" s="359"/>
      <c r="G2648" s="561"/>
      <c r="H2648" s="359"/>
    </row>
    <row r="2649" spans="4:8" x14ac:dyDescent="0.2">
      <c r="D2649" s="359"/>
      <c r="E2649" s="359"/>
      <c r="G2649" s="561"/>
      <c r="H2649" s="359"/>
    </row>
    <row r="2650" spans="4:8" x14ac:dyDescent="0.2">
      <c r="D2650" s="359"/>
      <c r="E2650" s="359"/>
      <c r="G2650" s="561"/>
      <c r="H2650" s="359"/>
    </row>
    <row r="2651" spans="4:8" x14ac:dyDescent="0.2">
      <c r="D2651" s="359"/>
      <c r="E2651" s="359"/>
      <c r="G2651" s="561"/>
      <c r="H2651" s="359"/>
    </row>
    <row r="2652" spans="4:8" x14ac:dyDescent="0.2">
      <c r="D2652" s="359"/>
      <c r="E2652" s="359"/>
      <c r="G2652" s="561"/>
      <c r="H2652" s="359"/>
    </row>
    <row r="2653" spans="4:8" x14ac:dyDescent="0.2">
      <c r="D2653" s="359"/>
      <c r="E2653" s="359"/>
      <c r="G2653" s="561"/>
      <c r="H2653" s="359"/>
    </row>
    <row r="2654" spans="4:8" x14ac:dyDescent="0.2">
      <c r="D2654" s="359"/>
      <c r="E2654" s="359"/>
      <c r="G2654" s="561"/>
      <c r="H2654" s="359"/>
    </row>
    <row r="2655" spans="4:8" x14ac:dyDescent="0.2">
      <c r="D2655" s="359"/>
      <c r="E2655" s="359"/>
      <c r="G2655" s="561"/>
      <c r="H2655" s="359"/>
    </row>
    <row r="2656" spans="4:8" x14ac:dyDescent="0.2">
      <c r="D2656" s="359"/>
      <c r="E2656" s="359"/>
      <c r="G2656" s="561"/>
      <c r="H2656" s="359"/>
    </row>
    <row r="2657" spans="4:8" x14ac:dyDescent="0.2">
      <c r="D2657" s="359"/>
      <c r="E2657" s="359"/>
      <c r="G2657" s="561"/>
      <c r="H2657" s="359"/>
    </row>
    <row r="2658" spans="4:8" x14ac:dyDescent="0.2">
      <c r="D2658" s="359"/>
      <c r="E2658" s="359"/>
      <c r="G2658" s="561"/>
      <c r="H2658" s="359"/>
    </row>
    <row r="2659" spans="4:8" x14ac:dyDescent="0.2">
      <c r="D2659" s="359"/>
      <c r="E2659" s="359"/>
      <c r="G2659" s="561"/>
      <c r="H2659" s="359"/>
    </row>
    <row r="2660" spans="4:8" x14ac:dyDescent="0.2">
      <c r="D2660" s="359"/>
      <c r="E2660" s="359"/>
      <c r="G2660" s="561"/>
      <c r="H2660" s="359"/>
    </row>
    <row r="2661" spans="4:8" x14ac:dyDescent="0.2">
      <c r="D2661" s="359"/>
      <c r="E2661" s="359"/>
      <c r="G2661" s="561"/>
      <c r="H2661" s="359"/>
    </row>
    <row r="2662" spans="4:8" x14ac:dyDescent="0.2">
      <c r="D2662" s="359"/>
      <c r="E2662" s="359"/>
      <c r="G2662" s="561"/>
      <c r="H2662" s="359"/>
    </row>
    <row r="2663" spans="4:8" x14ac:dyDescent="0.2">
      <c r="D2663" s="359"/>
      <c r="E2663" s="359"/>
      <c r="G2663" s="561"/>
      <c r="H2663" s="359"/>
    </row>
    <row r="2664" spans="4:8" x14ac:dyDescent="0.2">
      <c r="D2664" s="359"/>
      <c r="E2664" s="359"/>
      <c r="G2664" s="561"/>
      <c r="H2664" s="359"/>
    </row>
    <row r="2665" spans="4:8" x14ac:dyDescent="0.2">
      <c r="D2665" s="359"/>
      <c r="E2665" s="359"/>
      <c r="G2665" s="561"/>
      <c r="H2665" s="359"/>
    </row>
    <row r="2666" spans="4:8" x14ac:dyDescent="0.2">
      <c r="D2666" s="359"/>
      <c r="E2666" s="359"/>
      <c r="G2666" s="561"/>
      <c r="H2666" s="359"/>
    </row>
    <row r="2667" spans="4:8" x14ac:dyDescent="0.2">
      <c r="D2667" s="359"/>
      <c r="E2667" s="359"/>
      <c r="G2667" s="561"/>
      <c r="H2667" s="359"/>
    </row>
    <row r="2668" spans="4:8" x14ac:dyDescent="0.2">
      <c r="D2668" s="359"/>
      <c r="E2668" s="359"/>
      <c r="G2668" s="561"/>
      <c r="H2668" s="359"/>
    </row>
    <row r="2669" spans="4:8" x14ac:dyDescent="0.2">
      <c r="D2669" s="359"/>
      <c r="E2669" s="359"/>
      <c r="G2669" s="561"/>
      <c r="H2669" s="359"/>
    </row>
    <row r="2670" spans="4:8" x14ac:dyDescent="0.2">
      <c r="D2670" s="359"/>
      <c r="E2670" s="359"/>
      <c r="G2670" s="561"/>
      <c r="H2670" s="359"/>
    </row>
    <row r="2671" spans="4:8" x14ac:dyDescent="0.2">
      <c r="D2671" s="359"/>
      <c r="E2671" s="359"/>
      <c r="G2671" s="561"/>
      <c r="H2671" s="359"/>
    </row>
    <row r="2672" spans="4:8" x14ac:dyDescent="0.2">
      <c r="D2672" s="359"/>
      <c r="E2672" s="359"/>
      <c r="G2672" s="561"/>
      <c r="H2672" s="359"/>
    </row>
    <row r="2673" spans="4:8" x14ac:dyDescent="0.2">
      <c r="D2673" s="359"/>
      <c r="E2673" s="359"/>
      <c r="G2673" s="561"/>
      <c r="H2673" s="359"/>
    </row>
    <row r="2674" spans="4:8" x14ac:dyDescent="0.2">
      <c r="D2674" s="359"/>
      <c r="E2674" s="359"/>
      <c r="G2674" s="561"/>
      <c r="H2674" s="359"/>
    </row>
    <row r="2675" spans="4:8" x14ac:dyDescent="0.2">
      <c r="D2675" s="359"/>
      <c r="E2675" s="359"/>
      <c r="G2675" s="561"/>
      <c r="H2675" s="359"/>
    </row>
    <row r="2676" spans="4:8" x14ac:dyDescent="0.2">
      <c r="D2676" s="359"/>
      <c r="E2676" s="359"/>
      <c r="G2676" s="561"/>
      <c r="H2676" s="359"/>
    </row>
    <row r="2677" spans="4:8" x14ac:dyDescent="0.2">
      <c r="D2677" s="359"/>
      <c r="E2677" s="359"/>
      <c r="G2677" s="561"/>
      <c r="H2677" s="359"/>
    </row>
    <row r="2678" spans="4:8" x14ac:dyDescent="0.2">
      <c r="D2678" s="359"/>
      <c r="E2678" s="359"/>
      <c r="G2678" s="561"/>
      <c r="H2678" s="359"/>
    </row>
    <row r="2679" spans="4:8" x14ac:dyDescent="0.2">
      <c r="D2679" s="359"/>
      <c r="E2679" s="359"/>
      <c r="G2679" s="561"/>
      <c r="H2679" s="359"/>
    </row>
    <row r="2680" spans="4:8" x14ac:dyDescent="0.2">
      <c r="D2680" s="359"/>
      <c r="E2680" s="359"/>
      <c r="G2680" s="561"/>
      <c r="H2680" s="359"/>
    </row>
    <row r="2681" spans="4:8" x14ac:dyDescent="0.2">
      <c r="D2681" s="359"/>
      <c r="E2681" s="359"/>
      <c r="G2681" s="561"/>
      <c r="H2681" s="359"/>
    </row>
    <row r="2682" spans="4:8" x14ac:dyDescent="0.2">
      <c r="D2682" s="359"/>
      <c r="E2682" s="359"/>
      <c r="G2682" s="561"/>
      <c r="H2682" s="359"/>
    </row>
    <row r="2683" spans="4:8" x14ac:dyDescent="0.2">
      <c r="D2683" s="359"/>
      <c r="E2683" s="359"/>
      <c r="G2683" s="561"/>
      <c r="H2683" s="359"/>
    </row>
    <row r="2684" spans="4:8" x14ac:dyDescent="0.2">
      <c r="D2684" s="359"/>
      <c r="E2684" s="359"/>
      <c r="G2684" s="561"/>
      <c r="H2684" s="359"/>
    </row>
    <row r="2685" spans="4:8" x14ac:dyDescent="0.2">
      <c r="D2685" s="359"/>
      <c r="E2685" s="359"/>
      <c r="G2685" s="561"/>
      <c r="H2685" s="359"/>
    </row>
    <row r="2686" spans="4:8" x14ac:dyDescent="0.2">
      <c r="D2686" s="359"/>
      <c r="E2686" s="359"/>
      <c r="G2686" s="561"/>
      <c r="H2686" s="359"/>
    </row>
    <row r="2687" spans="4:8" x14ac:dyDescent="0.2">
      <c r="D2687" s="359"/>
      <c r="E2687" s="359"/>
      <c r="G2687" s="561"/>
      <c r="H2687" s="359"/>
    </row>
    <row r="2688" spans="4:8" x14ac:dyDescent="0.2">
      <c r="D2688" s="359"/>
      <c r="E2688" s="359"/>
      <c r="G2688" s="561"/>
      <c r="H2688" s="359"/>
    </row>
    <row r="2689" spans="4:8" x14ac:dyDescent="0.2">
      <c r="D2689" s="359"/>
      <c r="E2689" s="359"/>
      <c r="G2689" s="561"/>
      <c r="H2689" s="359"/>
    </row>
    <row r="2690" spans="4:8" x14ac:dyDescent="0.2">
      <c r="D2690" s="359"/>
      <c r="E2690" s="359"/>
      <c r="G2690" s="561"/>
      <c r="H2690" s="359"/>
    </row>
    <row r="2691" spans="4:8" x14ac:dyDescent="0.2">
      <c r="D2691" s="359"/>
      <c r="E2691" s="359"/>
      <c r="G2691" s="561"/>
      <c r="H2691" s="359"/>
    </row>
    <row r="2692" spans="4:8" x14ac:dyDescent="0.2">
      <c r="D2692" s="359"/>
      <c r="E2692" s="359"/>
      <c r="G2692" s="561"/>
      <c r="H2692" s="359"/>
    </row>
    <row r="2693" spans="4:8" x14ac:dyDescent="0.2">
      <c r="D2693" s="359"/>
      <c r="E2693" s="359"/>
      <c r="G2693" s="561"/>
      <c r="H2693" s="359"/>
    </row>
    <row r="2694" spans="4:8" x14ac:dyDescent="0.2">
      <c r="D2694" s="359"/>
      <c r="E2694" s="359"/>
      <c r="G2694" s="561"/>
      <c r="H2694" s="359"/>
    </row>
    <row r="2695" spans="4:8" x14ac:dyDescent="0.2">
      <c r="D2695" s="359"/>
      <c r="E2695" s="359"/>
      <c r="G2695" s="561"/>
      <c r="H2695" s="359"/>
    </row>
    <row r="2696" spans="4:8" x14ac:dyDescent="0.2">
      <c r="D2696" s="359"/>
      <c r="E2696" s="359"/>
      <c r="G2696" s="561"/>
      <c r="H2696" s="359"/>
    </row>
    <row r="2697" spans="4:8" x14ac:dyDescent="0.2">
      <c r="D2697" s="359"/>
      <c r="E2697" s="359"/>
      <c r="G2697" s="561"/>
      <c r="H2697" s="359"/>
    </row>
    <row r="2698" spans="4:8" x14ac:dyDescent="0.2">
      <c r="D2698" s="359"/>
      <c r="E2698" s="359"/>
      <c r="G2698" s="561"/>
      <c r="H2698" s="359"/>
    </row>
    <row r="2699" spans="4:8" x14ac:dyDescent="0.2">
      <c r="D2699" s="359"/>
      <c r="E2699" s="359"/>
      <c r="G2699" s="561"/>
      <c r="H2699" s="359"/>
    </row>
    <row r="2700" spans="4:8" x14ac:dyDescent="0.2">
      <c r="D2700" s="359"/>
      <c r="E2700" s="359"/>
      <c r="G2700" s="561"/>
      <c r="H2700" s="359"/>
    </row>
    <row r="2701" spans="4:8" x14ac:dyDescent="0.2">
      <c r="D2701" s="359"/>
      <c r="E2701" s="359"/>
      <c r="G2701" s="561"/>
      <c r="H2701" s="359"/>
    </row>
    <row r="2702" spans="4:8" x14ac:dyDescent="0.2">
      <c r="D2702" s="359"/>
      <c r="E2702" s="359"/>
      <c r="G2702" s="561"/>
      <c r="H2702" s="359"/>
    </row>
    <row r="2703" spans="4:8" x14ac:dyDescent="0.2">
      <c r="D2703" s="359"/>
      <c r="E2703" s="359"/>
      <c r="G2703" s="561"/>
      <c r="H2703" s="359"/>
    </row>
    <row r="2704" spans="4:8" x14ac:dyDescent="0.2">
      <c r="D2704" s="359"/>
      <c r="E2704" s="359"/>
      <c r="G2704" s="561"/>
      <c r="H2704" s="359"/>
    </row>
    <row r="2705" spans="4:8" x14ac:dyDescent="0.2">
      <c r="D2705" s="359"/>
      <c r="E2705" s="359"/>
      <c r="G2705" s="561"/>
      <c r="H2705" s="359"/>
    </row>
    <row r="2706" spans="4:8" x14ac:dyDescent="0.2">
      <c r="D2706" s="359"/>
      <c r="E2706" s="359"/>
      <c r="G2706" s="561"/>
      <c r="H2706" s="359"/>
    </row>
    <row r="2707" spans="4:8" x14ac:dyDescent="0.2">
      <c r="D2707" s="359"/>
      <c r="E2707" s="359"/>
      <c r="G2707" s="561"/>
      <c r="H2707" s="359"/>
    </row>
    <row r="2708" spans="4:8" x14ac:dyDescent="0.2">
      <c r="D2708" s="359"/>
      <c r="E2708" s="359"/>
      <c r="G2708" s="561"/>
      <c r="H2708" s="359"/>
    </row>
    <row r="2709" spans="4:8" x14ac:dyDescent="0.2">
      <c r="D2709" s="359"/>
      <c r="E2709" s="359"/>
      <c r="G2709" s="561"/>
      <c r="H2709" s="359"/>
    </row>
    <row r="2710" spans="4:8" x14ac:dyDescent="0.2">
      <c r="D2710" s="359"/>
      <c r="E2710" s="359"/>
      <c r="G2710" s="561"/>
      <c r="H2710" s="359"/>
    </row>
    <row r="2711" spans="4:8" x14ac:dyDescent="0.2">
      <c r="D2711" s="359"/>
      <c r="E2711" s="359"/>
      <c r="G2711" s="561"/>
      <c r="H2711" s="359"/>
    </row>
    <row r="2712" spans="4:8" x14ac:dyDescent="0.2">
      <c r="D2712" s="359"/>
      <c r="E2712" s="359"/>
      <c r="G2712" s="561"/>
      <c r="H2712" s="359"/>
    </row>
    <row r="2713" spans="4:8" x14ac:dyDescent="0.2">
      <c r="D2713" s="359"/>
      <c r="E2713" s="359"/>
      <c r="G2713" s="561"/>
      <c r="H2713" s="359"/>
    </row>
    <row r="2714" spans="4:8" x14ac:dyDescent="0.2">
      <c r="D2714" s="359"/>
      <c r="E2714" s="359"/>
      <c r="G2714" s="561"/>
      <c r="H2714" s="359"/>
    </row>
    <row r="2715" spans="4:8" x14ac:dyDescent="0.2">
      <c r="D2715" s="359"/>
      <c r="E2715" s="359"/>
      <c r="G2715" s="561"/>
      <c r="H2715" s="359"/>
    </row>
    <row r="2716" spans="4:8" x14ac:dyDescent="0.2">
      <c r="D2716" s="359"/>
      <c r="E2716" s="359"/>
      <c r="G2716" s="561"/>
      <c r="H2716" s="359"/>
    </row>
    <row r="2717" spans="4:8" x14ac:dyDescent="0.2">
      <c r="D2717" s="359"/>
      <c r="E2717" s="359"/>
      <c r="G2717" s="561"/>
      <c r="H2717" s="359"/>
    </row>
    <row r="2718" spans="4:8" x14ac:dyDescent="0.2">
      <c r="D2718" s="359"/>
      <c r="E2718" s="359"/>
      <c r="G2718" s="561"/>
      <c r="H2718" s="359"/>
    </row>
    <row r="2719" spans="4:8" x14ac:dyDescent="0.2">
      <c r="D2719" s="359"/>
      <c r="E2719" s="359"/>
      <c r="G2719" s="561"/>
      <c r="H2719" s="359"/>
    </row>
    <row r="2720" spans="4:8" x14ac:dyDescent="0.2">
      <c r="D2720" s="359"/>
      <c r="E2720" s="359"/>
      <c r="G2720" s="561"/>
      <c r="H2720" s="359"/>
    </row>
    <row r="2721" spans="4:8" x14ac:dyDescent="0.2">
      <c r="D2721" s="359"/>
      <c r="E2721" s="359"/>
      <c r="G2721" s="561"/>
      <c r="H2721" s="359"/>
    </row>
    <row r="2722" spans="4:8" x14ac:dyDescent="0.2">
      <c r="D2722" s="359"/>
      <c r="E2722" s="359"/>
      <c r="G2722" s="561"/>
      <c r="H2722" s="359"/>
    </row>
    <row r="2723" spans="4:8" x14ac:dyDescent="0.2">
      <c r="D2723" s="359"/>
      <c r="E2723" s="359"/>
      <c r="G2723" s="561"/>
      <c r="H2723" s="359"/>
    </row>
    <row r="2724" spans="4:8" x14ac:dyDescent="0.2">
      <c r="D2724" s="359"/>
      <c r="E2724" s="359"/>
      <c r="G2724" s="561"/>
      <c r="H2724" s="359"/>
    </row>
    <row r="2725" spans="4:8" x14ac:dyDescent="0.2">
      <c r="D2725" s="359"/>
      <c r="E2725" s="359"/>
      <c r="G2725" s="561"/>
      <c r="H2725" s="359"/>
    </row>
    <row r="2726" spans="4:8" x14ac:dyDescent="0.2">
      <c r="D2726" s="359"/>
      <c r="E2726" s="359"/>
      <c r="G2726" s="561"/>
      <c r="H2726" s="359"/>
    </row>
    <row r="2727" spans="4:8" x14ac:dyDescent="0.2">
      <c r="D2727" s="359"/>
      <c r="E2727" s="359"/>
      <c r="G2727" s="561"/>
      <c r="H2727" s="359"/>
    </row>
    <row r="2728" spans="4:8" x14ac:dyDescent="0.2">
      <c r="D2728" s="359"/>
      <c r="E2728" s="359"/>
      <c r="G2728" s="561"/>
      <c r="H2728" s="359"/>
    </row>
    <row r="2729" spans="4:8" x14ac:dyDescent="0.2">
      <c r="D2729" s="359"/>
      <c r="E2729" s="359"/>
      <c r="G2729" s="561"/>
      <c r="H2729" s="359"/>
    </row>
    <row r="2730" spans="4:8" x14ac:dyDescent="0.2">
      <c r="D2730" s="359"/>
      <c r="E2730" s="359"/>
      <c r="G2730" s="561"/>
      <c r="H2730" s="359"/>
    </row>
    <row r="2731" spans="4:8" x14ac:dyDescent="0.2">
      <c r="D2731" s="359"/>
      <c r="E2731" s="359"/>
      <c r="G2731" s="561"/>
      <c r="H2731" s="359"/>
    </row>
    <row r="2732" spans="4:8" x14ac:dyDescent="0.2">
      <c r="D2732" s="359"/>
      <c r="E2732" s="359"/>
      <c r="G2732" s="561"/>
      <c r="H2732" s="359"/>
    </row>
    <row r="2733" spans="4:8" x14ac:dyDescent="0.2">
      <c r="D2733" s="359"/>
      <c r="E2733" s="359"/>
      <c r="G2733" s="561"/>
      <c r="H2733" s="359"/>
    </row>
    <row r="2734" spans="4:8" x14ac:dyDescent="0.2">
      <c r="D2734" s="359"/>
      <c r="E2734" s="359"/>
      <c r="G2734" s="561"/>
      <c r="H2734" s="359"/>
    </row>
    <row r="2735" spans="4:8" x14ac:dyDescent="0.2">
      <c r="D2735" s="359"/>
      <c r="E2735" s="359"/>
      <c r="G2735" s="561"/>
      <c r="H2735" s="359"/>
    </row>
    <row r="2736" spans="4:8" x14ac:dyDescent="0.2">
      <c r="D2736" s="359"/>
      <c r="E2736" s="359"/>
      <c r="G2736" s="561"/>
      <c r="H2736" s="359"/>
    </row>
    <row r="2737" spans="4:8" x14ac:dyDescent="0.2">
      <c r="D2737" s="359"/>
      <c r="E2737" s="359"/>
      <c r="G2737" s="561"/>
      <c r="H2737" s="359"/>
    </row>
    <row r="2738" spans="4:8" x14ac:dyDescent="0.2">
      <c r="D2738" s="359"/>
      <c r="E2738" s="359"/>
      <c r="G2738" s="561"/>
      <c r="H2738" s="359"/>
    </row>
    <row r="2739" spans="4:8" x14ac:dyDescent="0.2">
      <c r="D2739" s="359"/>
      <c r="E2739" s="359"/>
      <c r="G2739" s="561"/>
      <c r="H2739" s="359"/>
    </row>
    <row r="2740" spans="4:8" x14ac:dyDescent="0.2">
      <c r="D2740" s="359"/>
      <c r="E2740" s="359"/>
      <c r="G2740" s="561"/>
      <c r="H2740" s="359"/>
    </row>
    <row r="2741" spans="4:8" x14ac:dyDescent="0.2">
      <c r="D2741" s="359"/>
      <c r="E2741" s="359"/>
      <c r="G2741" s="561"/>
      <c r="H2741" s="359"/>
    </row>
    <row r="2742" spans="4:8" x14ac:dyDescent="0.2">
      <c r="D2742" s="359"/>
      <c r="E2742" s="359"/>
      <c r="G2742" s="561"/>
      <c r="H2742" s="359"/>
    </row>
    <row r="2743" spans="4:8" x14ac:dyDescent="0.2">
      <c r="D2743" s="359"/>
      <c r="E2743" s="359"/>
      <c r="G2743" s="561"/>
      <c r="H2743" s="359"/>
    </row>
    <row r="2744" spans="4:8" x14ac:dyDescent="0.2">
      <c r="D2744" s="359"/>
      <c r="E2744" s="359"/>
      <c r="G2744" s="561"/>
      <c r="H2744" s="359"/>
    </row>
    <row r="2745" spans="4:8" x14ac:dyDescent="0.2">
      <c r="D2745" s="359"/>
      <c r="E2745" s="359"/>
      <c r="G2745" s="561"/>
      <c r="H2745" s="359"/>
    </row>
    <row r="2746" spans="4:8" x14ac:dyDescent="0.2">
      <c r="D2746" s="359"/>
      <c r="E2746" s="359"/>
      <c r="G2746" s="561"/>
      <c r="H2746" s="359"/>
    </row>
    <row r="2747" spans="4:8" x14ac:dyDescent="0.2">
      <c r="D2747" s="359"/>
      <c r="E2747" s="359"/>
      <c r="G2747" s="561"/>
      <c r="H2747" s="359"/>
    </row>
    <row r="2748" spans="4:8" x14ac:dyDescent="0.2">
      <c r="D2748" s="359"/>
      <c r="E2748" s="359"/>
      <c r="G2748" s="561"/>
      <c r="H2748" s="359"/>
    </row>
    <row r="2749" spans="4:8" x14ac:dyDescent="0.2">
      <c r="D2749" s="359"/>
      <c r="E2749" s="359"/>
      <c r="G2749" s="561"/>
      <c r="H2749" s="359"/>
    </row>
    <row r="2750" spans="4:8" x14ac:dyDescent="0.2">
      <c r="D2750" s="359"/>
      <c r="E2750" s="359"/>
      <c r="G2750" s="561"/>
      <c r="H2750" s="359"/>
    </row>
    <row r="2751" spans="4:8" x14ac:dyDescent="0.2">
      <c r="D2751" s="359"/>
      <c r="E2751" s="359"/>
      <c r="G2751" s="561"/>
      <c r="H2751" s="359"/>
    </row>
    <row r="2752" spans="4:8" x14ac:dyDescent="0.2">
      <c r="D2752" s="359"/>
      <c r="E2752" s="359"/>
      <c r="G2752" s="561"/>
      <c r="H2752" s="359"/>
    </row>
    <row r="2753" spans="4:8" x14ac:dyDescent="0.2">
      <c r="D2753" s="359"/>
      <c r="E2753" s="359"/>
      <c r="G2753" s="561"/>
      <c r="H2753" s="359"/>
    </row>
    <row r="2754" spans="4:8" x14ac:dyDescent="0.2">
      <c r="D2754" s="359"/>
      <c r="E2754" s="359"/>
      <c r="G2754" s="561"/>
      <c r="H2754" s="359"/>
    </row>
    <row r="2755" spans="4:8" x14ac:dyDescent="0.2">
      <c r="D2755" s="359"/>
      <c r="E2755" s="359"/>
      <c r="G2755" s="561"/>
      <c r="H2755" s="359"/>
    </row>
    <row r="2756" spans="4:8" x14ac:dyDescent="0.2">
      <c r="D2756" s="359"/>
      <c r="E2756" s="359"/>
      <c r="G2756" s="561"/>
      <c r="H2756" s="359"/>
    </row>
    <row r="2757" spans="4:8" x14ac:dyDescent="0.2">
      <c r="D2757" s="359"/>
      <c r="E2757" s="359"/>
      <c r="G2757" s="561"/>
      <c r="H2757" s="359"/>
    </row>
    <row r="2758" spans="4:8" x14ac:dyDescent="0.2">
      <c r="D2758" s="359"/>
      <c r="E2758" s="359"/>
      <c r="G2758" s="561"/>
      <c r="H2758" s="359"/>
    </row>
    <row r="2759" spans="4:8" x14ac:dyDescent="0.2">
      <c r="D2759" s="359"/>
      <c r="E2759" s="359"/>
      <c r="G2759" s="561"/>
      <c r="H2759" s="359"/>
    </row>
    <row r="2760" spans="4:8" x14ac:dyDescent="0.2">
      <c r="D2760" s="359"/>
      <c r="E2760" s="359"/>
      <c r="G2760" s="561"/>
      <c r="H2760" s="359"/>
    </row>
    <row r="2761" spans="4:8" x14ac:dyDescent="0.2">
      <c r="D2761" s="359"/>
      <c r="E2761" s="359"/>
      <c r="G2761" s="561"/>
      <c r="H2761" s="359"/>
    </row>
    <row r="2762" spans="4:8" x14ac:dyDescent="0.2">
      <c r="D2762" s="359"/>
      <c r="E2762" s="359"/>
      <c r="G2762" s="561"/>
      <c r="H2762" s="359"/>
    </row>
    <row r="2763" spans="4:8" x14ac:dyDescent="0.2">
      <c r="D2763" s="359"/>
      <c r="E2763" s="359"/>
      <c r="G2763" s="561"/>
      <c r="H2763" s="359"/>
    </row>
    <row r="2764" spans="4:8" x14ac:dyDescent="0.2">
      <c r="D2764" s="359"/>
      <c r="E2764" s="359"/>
      <c r="G2764" s="561"/>
      <c r="H2764" s="359"/>
    </row>
    <row r="2765" spans="4:8" x14ac:dyDescent="0.2">
      <c r="D2765" s="359"/>
      <c r="E2765" s="359"/>
      <c r="G2765" s="561"/>
      <c r="H2765" s="359"/>
    </row>
    <row r="2766" spans="4:8" x14ac:dyDescent="0.2">
      <c r="D2766" s="359"/>
      <c r="E2766" s="359"/>
      <c r="G2766" s="561"/>
      <c r="H2766" s="359"/>
    </row>
    <row r="2767" spans="4:8" x14ac:dyDescent="0.2">
      <c r="D2767" s="359"/>
      <c r="E2767" s="359"/>
      <c r="G2767" s="561"/>
      <c r="H2767" s="359"/>
    </row>
    <row r="2768" spans="4:8" x14ac:dyDescent="0.2">
      <c r="D2768" s="359"/>
      <c r="E2768" s="359"/>
      <c r="G2768" s="561"/>
      <c r="H2768" s="359"/>
    </row>
    <row r="2769" spans="4:8" x14ac:dyDescent="0.2">
      <c r="D2769" s="359"/>
      <c r="E2769" s="359"/>
      <c r="G2769" s="561"/>
      <c r="H2769" s="359"/>
    </row>
    <row r="2770" spans="4:8" x14ac:dyDescent="0.2">
      <c r="D2770" s="359"/>
      <c r="E2770" s="359"/>
      <c r="G2770" s="561"/>
      <c r="H2770" s="359"/>
    </row>
    <row r="2771" spans="4:8" x14ac:dyDescent="0.2">
      <c r="D2771" s="359"/>
      <c r="E2771" s="359"/>
      <c r="G2771" s="561"/>
      <c r="H2771" s="359"/>
    </row>
    <row r="2772" spans="4:8" x14ac:dyDescent="0.2">
      <c r="D2772" s="359"/>
      <c r="E2772" s="359"/>
      <c r="G2772" s="561"/>
      <c r="H2772" s="359"/>
    </row>
    <row r="2773" spans="4:8" x14ac:dyDescent="0.2">
      <c r="D2773" s="359"/>
      <c r="E2773" s="359"/>
      <c r="G2773" s="561"/>
      <c r="H2773" s="359"/>
    </row>
    <row r="2774" spans="4:8" x14ac:dyDescent="0.2">
      <c r="D2774" s="359"/>
      <c r="E2774" s="359"/>
      <c r="G2774" s="561"/>
      <c r="H2774" s="359"/>
    </row>
    <row r="2775" spans="4:8" x14ac:dyDescent="0.2">
      <c r="D2775" s="359"/>
      <c r="E2775" s="359"/>
      <c r="G2775" s="561"/>
      <c r="H2775" s="359"/>
    </row>
    <row r="2776" spans="4:8" x14ac:dyDescent="0.2">
      <c r="D2776" s="359"/>
      <c r="E2776" s="359"/>
      <c r="G2776" s="561"/>
      <c r="H2776" s="359"/>
    </row>
    <row r="2777" spans="4:8" x14ac:dyDescent="0.2">
      <c r="D2777" s="359"/>
      <c r="E2777" s="359"/>
      <c r="G2777" s="561"/>
      <c r="H2777" s="359"/>
    </row>
    <row r="2778" spans="4:8" x14ac:dyDescent="0.2">
      <c r="D2778" s="359"/>
      <c r="E2778" s="359"/>
      <c r="G2778" s="561"/>
      <c r="H2778" s="359"/>
    </row>
    <row r="2779" spans="4:8" x14ac:dyDescent="0.2">
      <c r="D2779" s="359"/>
      <c r="E2779" s="359"/>
      <c r="G2779" s="561"/>
      <c r="H2779" s="359"/>
    </row>
    <row r="2780" spans="4:8" x14ac:dyDescent="0.2">
      <c r="D2780" s="359"/>
      <c r="E2780" s="359"/>
      <c r="G2780" s="561"/>
      <c r="H2780" s="359"/>
    </row>
    <row r="2781" spans="4:8" x14ac:dyDescent="0.2">
      <c r="D2781" s="359"/>
      <c r="E2781" s="359"/>
      <c r="G2781" s="561"/>
      <c r="H2781" s="359"/>
    </row>
    <row r="2782" spans="4:8" x14ac:dyDescent="0.2">
      <c r="D2782" s="359"/>
      <c r="E2782" s="359"/>
      <c r="G2782" s="561"/>
      <c r="H2782" s="359"/>
    </row>
    <row r="2783" spans="4:8" x14ac:dyDescent="0.2">
      <c r="D2783" s="359"/>
      <c r="E2783" s="359"/>
      <c r="G2783" s="561"/>
      <c r="H2783" s="359"/>
    </row>
    <row r="2784" spans="4:8" x14ac:dyDescent="0.2">
      <c r="D2784" s="359"/>
      <c r="E2784" s="359"/>
      <c r="G2784" s="561"/>
      <c r="H2784" s="359"/>
    </row>
    <row r="2785" spans="4:8" x14ac:dyDescent="0.2">
      <c r="D2785" s="359"/>
      <c r="E2785" s="359"/>
      <c r="G2785" s="561"/>
      <c r="H2785" s="359"/>
    </row>
    <row r="2786" spans="4:8" x14ac:dyDescent="0.2">
      <c r="D2786" s="359"/>
      <c r="E2786" s="359"/>
      <c r="G2786" s="561"/>
      <c r="H2786" s="359"/>
    </row>
    <row r="2787" spans="4:8" x14ac:dyDescent="0.2">
      <c r="D2787" s="359"/>
      <c r="E2787" s="359"/>
      <c r="G2787" s="561"/>
      <c r="H2787" s="359"/>
    </row>
    <row r="2788" spans="4:8" x14ac:dyDescent="0.2">
      <c r="D2788" s="359"/>
      <c r="E2788" s="359"/>
      <c r="G2788" s="561"/>
      <c r="H2788" s="359"/>
    </row>
    <row r="2789" spans="4:8" x14ac:dyDescent="0.2">
      <c r="D2789" s="359"/>
      <c r="E2789" s="359"/>
      <c r="G2789" s="561"/>
      <c r="H2789" s="359"/>
    </row>
    <row r="2790" spans="4:8" x14ac:dyDescent="0.2">
      <c r="D2790" s="359"/>
      <c r="E2790" s="359"/>
      <c r="G2790" s="561"/>
      <c r="H2790" s="359"/>
    </row>
    <row r="2791" spans="4:8" x14ac:dyDescent="0.2">
      <c r="D2791" s="359"/>
      <c r="E2791" s="359"/>
      <c r="G2791" s="561"/>
      <c r="H2791" s="359"/>
    </row>
    <row r="2792" spans="4:8" x14ac:dyDescent="0.2">
      <c r="D2792" s="359"/>
      <c r="E2792" s="359"/>
      <c r="G2792" s="561"/>
      <c r="H2792" s="359"/>
    </row>
    <row r="2793" spans="4:8" x14ac:dyDescent="0.2">
      <c r="D2793" s="359"/>
      <c r="E2793" s="359"/>
      <c r="G2793" s="561"/>
      <c r="H2793" s="359"/>
    </row>
    <row r="2794" spans="4:8" x14ac:dyDescent="0.2">
      <c r="D2794" s="359"/>
      <c r="E2794" s="359"/>
      <c r="G2794" s="561"/>
      <c r="H2794" s="359"/>
    </row>
    <row r="2795" spans="4:8" x14ac:dyDescent="0.2">
      <c r="D2795" s="359"/>
      <c r="E2795" s="359"/>
      <c r="G2795" s="561"/>
      <c r="H2795" s="359"/>
    </row>
    <row r="2796" spans="4:8" x14ac:dyDescent="0.2">
      <c r="D2796" s="359"/>
      <c r="E2796" s="359"/>
      <c r="G2796" s="561"/>
      <c r="H2796" s="359"/>
    </row>
    <row r="2797" spans="4:8" x14ac:dyDescent="0.2">
      <c r="D2797" s="359"/>
      <c r="E2797" s="359"/>
      <c r="G2797" s="561"/>
      <c r="H2797" s="359"/>
    </row>
    <row r="2798" spans="4:8" x14ac:dyDescent="0.2">
      <c r="D2798" s="359"/>
      <c r="E2798" s="359"/>
      <c r="G2798" s="561"/>
      <c r="H2798" s="359"/>
    </row>
    <row r="2799" spans="4:8" x14ac:dyDescent="0.2">
      <c r="D2799" s="359"/>
      <c r="E2799" s="359"/>
      <c r="G2799" s="561"/>
      <c r="H2799" s="359"/>
    </row>
    <row r="2800" spans="4:8" x14ac:dyDescent="0.2">
      <c r="D2800" s="359"/>
      <c r="E2800" s="359"/>
      <c r="G2800" s="561"/>
      <c r="H2800" s="359"/>
    </row>
    <row r="2801" spans="4:8" x14ac:dyDescent="0.2">
      <c r="D2801" s="359"/>
      <c r="E2801" s="359"/>
      <c r="G2801" s="561"/>
      <c r="H2801" s="359"/>
    </row>
    <row r="2802" spans="4:8" x14ac:dyDescent="0.2">
      <c r="D2802" s="359"/>
      <c r="E2802" s="359"/>
      <c r="G2802" s="561"/>
      <c r="H2802" s="359"/>
    </row>
    <row r="2803" spans="4:8" x14ac:dyDescent="0.2">
      <c r="D2803" s="359"/>
      <c r="E2803" s="359"/>
      <c r="G2803" s="561"/>
      <c r="H2803" s="359"/>
    </row>
    <row r="2804" spans="4:8" x14ac:dyDescent="0.2">
      <c r="D2804" s="359"/>
      <c r="E2804" s="359"/>
      <c r="G2804" s="561"/>
      <c r="H2804" s="359"/>
    </row>
    <row r="2805" spans="4:8" x14ac:dyDescent="0.2">
      <c r="D2805" s="359"/>
      <c r="E2805" s="359"/>
      <c r="G2805" s="561"/>
      <c r="H2805" s="359"/>
    </row>
    <row r="2806" spans="4:8" x14ac:dyDescent="0.2">
      <c r="D2806" s="359"/>
      <c r="E2806" s="359"/>
      <c r="G2806" s="561"/>
      <c r="H2806" s="359"/>
    </row>
    <row r="2807" spans="4:8" x14ac:dyDescent="0.2">
      <c r="D2807" s="359"/>
      <c r="E2807" s="359"/>
      <c r="G2807" s="561"/>
      <c r="H2807" s="359"/>
    </row>
    <row r="2808" spans="4:8" x14ac:dyDescent="0.2">
      <c r="D2808" s="359"/>
      <c r="E2808" s="359"/>
      <c r="G2808" s="561"/>
      <c r="H2808" s="359"/>
    </row>
    <row r="2809" spans="4:8" x14ac:dyDescent="0.2">
      <c r="D2809" s="359"/>
      <c r="E2809" s="359"/>
      <c r="G2809" s="561"/>
      <c r="H2809" s="359"/>
    </row>
    <row r="2810" spans="4:8" x14ac:dyDescent="0.2">
      <c r="D2810" s="359"/>
      <c r="E2810" s="359"/>
      <c r="G2810" s="561"/>
      <c r="H2810" s="359"/>
    </row>
    <row r="2811" spans="4:8" x14ac:dyDescent="0.2">
      <c r="D2811" s="359"/>
      <c r="E2811" s="359"/>
      <c r="G2811" s="561"/>
      <c r="H2811" s="359"/>
    </row>
    <row r="2812" spans="4:8" x14ac:dyDescent="0.2">
      <c r="D2812" s="359"/>
      <c r="E2812" s="359"/>
      <c r="G2812" s="561"/>
      <c r="H2812" s="359"/>
    </row>
    <row r="2813" spans="4:8" x14ac:dyDescent="0.2">
      <c r="D2813" s="359"/>
      <c r="E2813" s="359"/>
      <c r="G2813" s="561"/>
      <c r="H2813" s="359"/>
    </row>
    <row r="2814" spans="4:8" x14ac:dyDescent="0.2">
      <c r="D2814" s="359"/>
      <c r="E2814" s="359"/>
      <c r="G2814" s="561"/>
      <c r="H2814" s="359"/>
    </row>
    <row r="2815" spans="4:8" x14ac:dyDescent="0.2">
      <c r="D2815" s="359"/>
      <c r="E2815" s="359"/>
      <c r="G2815" s="561"/>
      <c r="H2815" s="359"/>
    </row>
    <row r="2816" spans="4:8" x14ac:dyDescent="0.2">
      <c r="D2816" s="359"/>
      <c r="E2816" s="359"/>
      <c r="G2816" s="561"/>
      <c r="H2816" s="359"/>
    </row>
    <row r="2817" spans="4:8" x14ac:dyDescent="0.2">
      <c r="D2817" s="359"/>
      <c r="E2817" s="359"/>
      <c r="G2817" s="561"/>
      <c r="H2817" s="359"/>
    </row>
    <row r="2818" spans="4:8" x14ac:dyDescent="0.2">
      <c r="D2818" s="359"/>
      <c r="E2818" s="359"/>
      <c r="G2818" s="561"/>
      <c r="H2818" s="359"/>
    </row>
    <row r="2819" spans="4:8" x14ac:dyDescent="0.2">
      <c r="D2819" s="359"/>
      <c r="E2819" s="359"/>
      <c r="G2819" s="561"/>
      <c r="H2819" s="359"/>
    </row>
    <row r="2820" spans="4:8" x14ac:dyDescent="0.2">
      <c r="D2820" s="359"/>
      <c r="E2820" s="359"/>
      <c r="G2820" s="561"/>
      <c r="H2820" s="359"/>
    </row>
    <row r="2821" spans="4:8" x14ac:dyDescent="0.2">
      <c r="D2821" s="359"/>
      <c r="E2821" s="359"/>
      <c r="G2821" s="561"/>
      <c r="H2821" s="359"/>
    </row>
    <row r="2822" spans="4:8" x14ac:dyDescent="0.2">
      <c r="D2822" s="359"/>
      <c r="E2822" s="359"/>
      <c r="G2822" s="561"/>
      <c r="H2822" s="359"/>
    </row>
    <row r="2823" spans="4:8" x14ac:dyDescent="0.2">
      <c r="D2823" s="359"/>
      <c r="E2823" s="359"/>
      <c r="G2823" s="561"/>
      <c r="H2823" s="359"/>
    </row>
    <row r="2824" spans="4:8" x14ac:dyDescent="0.2">
      <c r="D2824" s="359"/>
      <c r="E2824" s="359"/>
      <c r="G2824" s="561"/>
      <c r="H2824" s="359"/>
    </row>
    <row r="2825" spans="4:8" x14ac:dyDescent="0.2">
      <c r="D2825" s="359"/>
      <c r="E2825" s="359"/>
      <c r="G2825" s="561"/>
      <c r="H2825" s="359"/>
    </row>
    <row r="2826" spans="4:8" x14ac:dyDescent="0.2">
      <c r="D2826" s="359"/>
      <c r="E2826" s="359"/>
      <c r="G2826" s="561"/>
      <c r="H2826" s="359"/>
    </row>
    <row r="2827" spans="4:8" x14ac:dyDescent="0.2">
      <c r="D2827" s="359"/>
      <c r="E2827" s="359"/>
      <c r="G2827" s="561"/>
      <c r="H2827" s="359"/>
    </row>
    <row r="2828" spans="4:8" x14ac:dyDescent="0.2">
      <c r="D2828" s="359"/>
      <c r="E2828" s="359"/>
      <c r="G2828" s="561"/>
      <c r="H2828" s="359"/>
    </row>
    <row r="2829" spans="4:8" x14ac:dyDescent="0.2">
      <c r="D2829" s="359"/>
      <c r="E2829" s="359"/>
      <c r="G2829" s="561"/>
      <c r="H2829" s="359"/>
    </row>
    <row r="2830" spans="4:8" x14ac:dyDescent="0.2">
      <c r="D2830" s="359"/>
      <c r="E2830" s="359"/>
      <c r="G2830" s="561"/>
      <c r="H2830" s="359"/>
    </row>
    <row r="2831" spans="4:8" x14ac:dyDescent="0.2">
      <c r="D2831" s="359"/>
      <c r="E2831" s="359"/>
      <c r="G2831" s="561"/>
      <c r="H2831" s="359"/>
    </row>
    <row r="2832" spans="4:8" x14ac:dyDescent="0.2">
      <c r="D2832" s="359"/>
      <c r="E2832" s="359"/>
      <c r="G2832" s="561"/>
      <c r="H2832" s="359"/>
    </row>
    <row r="2833" spans="4:8" x14ac:dyDescent="0.2">
      <c r="D2833" s="359"/>
      <c r="E2833" s="359"/>
      <c r="G2833" s="561"/>
      <c r="H2833" s="359"/>
    </row>
    <row r="2834" spans="4:8" x14ac:dyDescent="0.2">
      <c r="D2834" s="359"/>
      <c r="E2834" s="359"/>
      <c r="G2834" s="561"/>
      <c r="H2834" s="359"/>
    </row>
    <row r="2835" spans="4:8" x14ac:dyDescent="0.2">
      <c r="D2835" s="359"/>
      <c r="E2835" s="359"/>
      <c r="G2835" s="561"/>
      <c r="H2835" s="359"/>
    </row>
    <row r="2836" spans="4:8" x14ac:dyDescent="0.2">
      <c r="D2836" s="359"/>
      <c r="E2836" s="359"/>
      <c r="G2836" s="561"/>
      <c r="H2836" s="359"/>
    </row>
    <row r="2837" spans="4:8" x14ac:dyDescent="0.2">
      <c r="D2837" s="359"/>
      <c r="E2837" s="359"/>
      <c r="G2837" s="561"/>
      <c r="H2837" s="359"/>
    </row>
    <row r="2838" spans="4:8" x14ac:dyDescent="0.2">
      <c r="D2838" s="359"/>
      <c r="E2838" s="359"/>
      <c r="G2838" s="561"/>
      <c r="H2838" s="359"/>
    </row>
    <row r="2839" spans="4:8" x14ac:dyDescent="0.2">
      <c r="D2839" s="359"/>
      <c r="E2839" s="359"/>
      <c r="G2839" s="561"/>
      <c r="H2839" s="359"/>
    </row>
    <row r="2840" spans="4:8" x14ac:dyDescent="0.2">
      <c r="D2840" s="359"/>
      <c r="E2840" s="359"/>
      <c r="G2840" s="561"/>
      <c r="H2840" s="359"/>
    </row>
    <row r="2841" spans="4:8" x14ac:dyDescent="0.2">
      <c r="D2841" s="359"/>
      <c r="E2841" s="359"/>
      <c r="G2841" s="561"/>
      <c r="H2841" s="359"/>
    </row>
    <row r="2842" spans="4:8" x14ac:dyDescent="0.2">
      <c r="D2842" s="359"/>
      <c r="E2842" s="359"/>
      <c r="G2842" s="561"/>
      <c r="H2842" s="359"/>
    </row>
    <row r="2843" spans="4:8" x14ac:dyDescent="0.2">
      <c r="D2843" s="359"/>
      <c r="E2843" s="359"/>
      <c r="G2843" s="561"/>
      <c r="H2843" s="359"/>
    </row>
    <row r="2844" spans="4:8" x14ac:dyDescent="0.2">
      <c r="D2844" s="359"/>
      <c r="E2844" s="359"/>
      <c r="G2844" s="561"/>
      <c r="H2844" s="359"/>
    </row>
    <row r="2845" spans="4:8" x14ac:dyDescent="0.2">
      <c r="D2845" s="359"/>
      <c r="E2845" s="359"/>
      <c r="G2845" s="561"/>
      <c r="H2845" s="359"/>
    </row>
    <row r="2846" spans="4:8" x14ac:dyDescent="0.2">
      <c r="D2846" s="359"/>
      <c r="E2846" s="359"/>
      <c r="G2846" s="561"/>
      <c r="H2846" s="359"/>
    </row>
    <row r="2847" spans="4:8" x14ac:dyDescent="0.2">
      <c r="D2847" s="359"/>
      <c r="E2847" s="359"/>
      <c r="G2847" s="561"/>
      <c r="H2847" s="359"/>
    </row>
    <row r="2848" spans="4:8" x14ac:dyDescent="0.2">
      <c r="D2848" s="359"/>
      <c r="E2848" s="359"/>
      <c r="G2848" s="561"/>
      <c r="H2848" s="359"/>
    </row>
    <row r="2849" spans="4:8" x14ac:dyDescent="0.2">
      <c r="D2849" s="359"/>
      <c r="E2849" s="359"/>
      <c r="G2849" s="561"/>
      <c r="H2849" s="359"/>
    </row>
    <row r="2850" spans="4:8" x14ac:dyDescent="0.2">
      <c r="D2850" s="359"/>
      <c r="E2850" s="359"/>
      <c r="G2850" s="561"/>
      <c r="H2850" s="359"/>
    </row>
    <row r="2851" spans="4:8" x14ac:dyDescent="0.2">
      <c r="D2851" s="359"/>
      <c r="E2851" s="359"/>
      <c r="G2851" s="561"/>
      <c r="H2851" s="359"/>
    </row>
    <row r="2852" spans="4:8" x14ac:dyDescent="0.2">
      <c r="D2852" s="359"/>
      <c r="E2852" s="359"/>
      <c r="G2852" s="561"/>
      <c r="H2852" s="359"/>
    </row>
    <row r="2853" spans="4:8" x14ac:dyDescent="0.2">
      <c r="D2853" s="359"/>
      <c r="E2853" s="359"/>
      <c r="G2853" s="561"/>
      <c r="H2853" s="359"/>
    </row>
    <row r="2854" spans="4:8" x14ac:dyDescent="0.2">
      <c r="D2854" s="359"/>
      <c r="E2854" s="359"/>
      <c r="G2854" s="561"/>
      <c r="H2854" s="359"/>
    </row>
    <row r="2855" spans="4:8" x14ac:dyDescent="0.2">
      <c r="D2855" s="359"/>
      <c r="E2855" s="359"/>
      <c r="G2855" s="561"/>
      <c r="H2855" s="359"/>
    </row>
    <row r="2856" spans="4:8" x14ac:dyDescent="0.2">
      <c r="D2856" s="359"/>
      <c r="E2856" s="359"/>
      <c r="G2856" s="561"/>
      <c r="H2856" s="359"/>
    </row>
    <row r="2857" spans="4:8" x14ac:dyDescent="0.2">
      <c r="D2857" s="359"/>
      <c r="E2857" s="359"/>
      <c r="G2857" s="561"/>
      <c r="H2857" s="359"/>
    </row>
    <row r="2858" spans="4:8" x14ac:dyDescent="0.2">
      <c r="D2858" s="359"/>
      <c r="E2858" s="359"/>
      <c r="G2858" s="561"/>
      <c r="H2858" s="359"/>
    </row>
    <row r="2859" spans="4:8" x14ac:dyDescent="0.2">
      <c r="D2859" s="359"/>
      <c r="E2859" s="359"/>
      <c r="G2859" s="561"/>
      <c r="H2859" s="359"/>
    </row>
    <row r="2860" spans="4:8" x14ac:dyDescent="0.2">
      <c r="D2860" s="359"/>
      <c r="E2860" s="359"/>
      <c r="G2860" s="561"/>
      <c r="H2860" s="359"/>
    </row>
    <row r="2861" spans="4:8" x14ac:dyDescent="0.2">
      <c r="D2861" s="359"/>
      <c r="E2861" s="359"/>
      <c r="G2861" s="561"/>
      <c r="H2861" s="359"/>
    </row>
    <row r="2862" spans="4:8" x14ac:dyDescent="0.2">
      <c r="D2862" s="359"/>
      <c r="E2862" s="359"/>
      <c r="G2862" s="561"/>
      <c r="H2862" s="359"/>
    </row>
    <row r="2863" spans="4:8" x14ac:dyDescent="0.2">
      <c r="D2863" s="359"/>
      <c r="E2863" s="359"/>
      <c r="G2863" s="561"/>
      <c r="H2863" s="359"/>
    </row>
    <row r="2864" spans="4:8" x14ac:dyDescent="0.2">
      <c r="D2864" s="359"/>
      <c r="E2864" s="359"/>
      <c r="G2864" s="561"/>
      <c r="H2864" s="359"/>
    </row>
    <row r="2865" spans="4:8" x14ac:dyDescent="0.2">
      <c r="D2865" s="359"/>
      <c r="E2865" s="359"/>
      <c r="G2865" s="561"/>
      <c r="H2865" s="359"/>
    </row>
    <row r="2866" spans="4:8" x14ac:dyDescent="0.2">
      <c r="D2866" s="359"/>
      <c r="E2866" s="359"/>
      <c r="G2866" s="561"/>
      <c r="H2866" s="359"/>
    </row>
    <row r="2867" spans="4:8" x14ac:dyDescent="0.2">
      <c r="D2867" s="359"/>
      <c r="E2867" s="359"/>
      <c r="G2867" s="561"/>
      <c r="H2867" s="359"/>
    </row>
    <row r="2868" spans="4:8" x14ac:dyDescent="0.2">
      <c r="D2868" s="359"/>
      <c r="E2868" s="359"/>
      <c r="G2868" s="561"/>
      <c r="H2868" s="359"/>
    </row>
    <row r="2869" spans="4:8" x14ac:dyDescent="0.2">
      <c r="D2869" s="359"/>
      <c r="E2869" s="359"/>
      <c r="G2869" s="561"/>
      <c r="H2869" s="359"/>
    </row>
    <row r="2870" spans="4:8" x14ac:dyDescent="0.2">
      <c r="D2870" s="359"/>
      <c r="E2870" s="359"/>
      <c r="G2870" s="561"/>
      <c r="H2870" s="359"/>
    </row>
    <row r="2871" spans="4:8" x14ac:dyDescent="0.2">
      <c r="D2871" s="359"/>
      <c r="E2871" s="359"/>
      <c r="G2871" s="561"/>
      <c r="H2871" s="359"/>
    </row>
    <row r="2872" spans="4:8" x14ac:dyDescent="0.2">
      <c r="D2872" s="359"/>
      <c r="E2872" s="359"/>
      <c r="G2872" s="561"/>
      <c r="H2872" s="359"/>
    </row>
    <row r="2873" spans="4:8" x14ac:dyDescent="0.2">
      <c r="D2873" s="359"/>
      <c r="E2873" s="359"/>
      <c r="G2873" s="561"/>
      <c r="H2873" s="359"/>
    </row>
    <row r="2874" spans="4:8" x14ac:dyDescent="0.2">
      <c r="D2874" s="359"/>
      <c r="E2874" s="359"/>
      <c r="G2874" s="561"/>
      <c r="H2874" s="359"/>
    </row>
    <row r="2875" spans="4:8" x14ac:dyDescent="0.2">
      <c r="D2875" s="359"/>
      <c r="E2875" s="359"/>
      <c r="G2875" s="561"/>
      <c r="H2875" s="359"/>
    </row>
    <row r="2876" spans="4:8" x14ac:dyDescent="0.2">
      <c r="D2876" s="359"/>
      <c r="E2876" s="359"/>
      <c r="G2876" s="561"/>
      <c r="H2876" s="359"/>
    </row>
    <row r="2877" spans="4:8" x14ac:dyDescent="0.2">
      <c r="D2877" s="359"/>
      <c r="E2877" s="359"/>
      <c r="G2877" s="561"/>
      <c r="H2877" s="359"/>
    </row>
    <row r="2878" spans="4:8" x14ac:dyDescent="0.2">
      <c r="D2878" s="359"/>
      <c r="E2878" s="359"/>
      <c r="G2878" s="561"/>
      <c r="H2878" s="359"/>
    </row>
    <row r="2879" spans="4:8" x14ac:dyDescent="0.2">
      <c r="D2879" s="359"/>
      <c r="E2879" s="359"/>
      <c r="G2879" s="561"/>
      <c r="H2879" s="359"/>
    </row>
    <row r="2880" spans="4:8" x14ac:dyDescent="0.2">
      <c r="D2880" s="359"/>
      <c r="E2880" s="359"/>
      <c r="G2880" s="561"/>
      <c r="H2880" s="359"/>
    </row>
    <row r="2881" spans="4:8" x14ac:dyDescent="0.2">
      <c r="D2881" s="359"/>
      <c r="E2881" s="359"/>
      <c r="G2881" s="561"/>
      <c r="H2881" s="359"/>
    </row>
    <row r="2882" spans="4:8" x14ac:dyDescent="0.2">
      <c r="D2882" s="359"/>
      <c r="E2882" s="359"/>
      <c r="G2882" s="561"/>
      <c r="H2882" s="359"/>
    </row>
    <row r="2883" spans="4:8" x14ac:dyDescent="0.2">
      <c r="D2883" s="359"/>
      <c r="E2883" s="359"/>
      <c r="G2883" s="561"/>
      <c r="H2883" s="359"/>
    </row>
    <row r="2884" spans="4:8" x14ac:dyDescent="0.2">
      <c r="D2884" s="359"/>
      <c r="E2884" s="359"/>
      <c r="G2884" s="561"/>
      <c r="H2884" s="359"/>
    </row>
    <row r="2885" spans="4:8" x14ac:dyDescent="0.2">
      <c r="D2885" s="359"/>
      <c r="E2885" s="359"/>
      <c r="G2885" s="561"/>
      <c r="H2885" s="359"/>
    </row>
    <row r="2886" spans="4:8" x14ac:dyDescent="0.2">
      <c r="D2886" s="359"/>
      <c r="E2886" s="359"/>
      <c r="G2886" s="561"/>
      <c r="H2886" s="359"/>
    </row>
    <row r="2887" spans="4:8" x14ac:dyDescent="0.2">
      <c r="D2887" s="359"/>
      <c r="E2887" s="359"/>
      <c r="G2887" s="561"/>
      <c r="H2887" s="359"/>
    </row>
    <row r="2888" spans="4:8" x14ac:dyDescent="0.2">
      <c r="D2888" s="359"/>
      <c r="E2888" s="359"/>
      <c r="G2888" s="561"/>
      <c r="H2888" s="359"/>
    </row>
    <row r="2889" spans="4:8" x14ac:dyDescent="0.2">
      <c r="D2889" s="359"/>
      <c r="E2889" s="359"/>
      <c r="G2889" s="561"/>
      <c r="H2889" s="359"/>
    </row>
    <row r="2890" spans="4:8" x14ac:dyDescent="0.2">
      <c r="D2890" s="359"/>
      <c r="E2890" s="359"/>
      <c r="G2890" s="561"/>
      <c r="H2890" s="359"/>
    </row>
    <row r="2891" spans="4:8" x14ac:dyDescent="0.2">
      <c r="D2891" s="359"/>
      <c r="E2891" s="359"/>
      <c r="G2891" s="561"/>
      <c r="H2891" s="359"/>
    </row>
    <row r="2892" spans="4:8" x14ac:dyDescent="0.2">
      <c r="D2892" s="359"/>
      <c r="E2892" s="359"/>
      <c r="G2892" s="561"/>
      <c r="H2892" s="359"/>
    </row>
    <row r="2893" spans="4:8" x14ac:dyDescent="0.2">
      <c r="D2893" s="359"/>
      <c r="E2893" s="359"/>
      <c r="G2893" s="561"/>
      <c r="H2893" s="359"/>
    </row>
    <row r="2894" spans="4:8" x14ac:dyDescent="0.2">
      <c r="D2894" s="359"/>
      <c r="E2894" s="359"/>
      <c r="G2894" s="561"/>
      <c r="H2894" s="359"/>
    </row>
    <row r="2895" spans="4:8" x14ac:dyDescent="0.2">
      <c r="D2895" s="359"/>
      <c r="E2895" s="359"/>
      <c r="G2895" s="561"/>
      <c r="H2895" s="359"/>
    </row>
    <row r="2896" spans="4:8" x14ac:dyDescent="0.2">
      <c r="D2896" s="359"/>
      <c r="E2896" s="359"/>
      <c r="G2896" s="561"/>
      <c r="H2896" s="359"/>
    </row>
    <row r="2897" spans="4:8" x14ac:dyDescent="0.2">
      <c r="D2897" s="359"/>
      <c r="E2897" s="359"/>
      <c r="G2897" s="561"/>
      <c r="H2897" s="359"/>
    </row>
    <row r="2898" spans="4:8" x14ac:dyDescent="0.2">
      <c r="D2898" s="359"/>
      <c r="E2898" s="359"/>
      <c r="G2898" s="561"/>
      <c r="H2898" s="359"/>
    </row>
    <row r="2899" spans="4:8" x14ac:dyDescent="0.2">
      <c r="D2899" s="359"/>
      <c r="E2899" s="359"/>
      <c r="G2899" s="561"/>
      <c r="H2899" s="359"/>
    </row>
    <row r="2900" spans="4:8" x14ac:dyDescent="0.2">
      <c r="D2900" s="359"/>
      <c r="E2900" s="359"/>
      <c r="G2900" s="561"/>
      <c r="H2900" s="359"/>
    </row>
    <row r="2901" spans="4:8" x14ac:dyDescent="0.2">
      <c r="D2901" s="359"/>
      <c r="E2901" s="359"/>
      <c r="G2901" s="561"/>
      <c r="H2901" s="359"/>
    </row>
    <row r="2902" spans="4:8" x14ac:dyDescent="0.2">
      <c r="D2902" s="359"/>
      <c r="E2902" s="359"/>
      <c r="G2902" s="561"/>
      <c r="H2902" s="359"/>
    </row>
    <row r="2903" spans="4:8" x14ac:dyDescent="0.2">
      <c r="D2903" s="359"/>
      <c r="E2903" s="359"/>
      <c r="G2903" s="561"/>
      <c r="H2903" s="359"/>
    </row>
    <row r="2904" spans="4:8" x14ac:dyDescent="0.2">
      <c r="D2904" s="359"/>
      <c r="E2904" s="359"/>
      <c r="G2904" s="561"/>
      <c r="H2904" s="359"/>
    </row>
    <row r="2905" spans="4:8" x14ac:dyDescent="0.2">
      <c r="D2905" s="359"/>
      <c r="E2905" s="359"/>
      <c r="G2905" s="561"/>
      <c r="H2905" s="359"/>
    </row>
    <row r="2906" spans="4:8" x14ac:dyDescent="0.2">
      <c r="D2906" s="359"/>
      <c r="E2906" s="359"/>
      <c r="G2906" s="561"/>
      <c r="H2906" s="359"/>
    </row>
    <row r="2907" spans="4:8" x14ac:dyDescent="0.2">
      <c r="D2907" s="359"/>
      <c r="E2907" s="359"/>
      <c r="G2907" s="561"/>
      <c r="H2907" s="359"/>
    </row>
    <row r="2908" spans="4:8" x14ac:dyDescent="0.2">
      <c r="D2908" s="359"/>
      <c r="E2908" s="359"/>
      <c r="G2908" s="561"/>
      <c r="H2908" s="359"/>
    </row>
    <row r="2909" spans="4:8" x14ac:dyDescent="0.2">
      <c r="D2909" s="359"/>
      <c r="E2909" s="359"/>
      <c r="G2909" s="561"/>
      <c r="H2909" s="359"/>
    </row>
    <row r="2910" spans="4:8" x14ac:dyDescent="0.2">
      <c r="D2910" s="359"/>
      <c r="E2910" s="359"/>
      <c r="G2910" s="561"/>
      <c r="H2910" s="359"/>
    </row>
    <row r="2911" spans="4:8" x14ac:dyDescent="0.2">
      <c r="D2911" s="359"/>
      <c r="E2911" s="359"/>
      <c r="G2911" s="561"/>
      <c r="H2911" s="359"/>
    </row>
    <row r="2912" spans="4:8" x14ac:dyDescent="0.2">
      <c r="D2912" s="359"/>
      <c r="E2912" s="359"/>
      <c r="G2912" s="561"/>
      <c r="H2912" s="359"/>
    </row>
    <row r="2913" spans="4:8" x14ac:dyDescent="0.2">
      <c r="D2913" s="359"/>
      <c r="E2913" s="359"/>
      <c r="G2913" s="561"/>
      <c r="H2913" s="359"/>
    </row>
    <row r="2914" spans="4:8" x14ac:dyDescent="0.2">
      <c r="D2914" s="359"/>
      <c r="E2914" s="359"/>
      <c r="G2914" s="561"/>
      <c r="H2914" s="359"/>
    </row>
    <row r="2915" spans="4:8" x14ac:dyDescent="0.2">
      <c r="D2915" s="359"/>
      <c r="E2915" s="359"/>
      <c r="G2915" s="561"/>
      <c r="H2915" s="359"/>
    </row>
    <row r="2916" spans="4:8" x14ac:dyDescent="0.2">
      <c r="D2916" s="359"/>
      <c r="E2916" s="359"/>
      <c r="G2916" s="561"/>
      <c r="H2916" s="359"/>
    </row>
    <row r="2917" spans="4:8" x14ac:dyDescent="0.2">
      <c r="D2917" s="359"/>
      <c r="E2917" s="359"/>
      <c r="G2917" s="561"/>
      <c r="H2917" s="359"/>
    </row>
    <row r="2918" spans="4:8" x14ac:dyDescent="0.2">
      <c r="D2918" s="359"/>
      <c r="E2918" s="359"/>
      <c r="G2918" s="561"/>
      <c r="H2918" s="359"/>
    </row>
    <row r="2919" spans="4:8" x14ac:dyDescent="0.2">
      <c r="D2919" s="359"/>
      <c r="E2919" s="359"/>
      <c r="G2919" s="561"/>
      <c r="H2919" s="359"/>
    </row>
    <row r="2920" spans="4:8" x14ac:dyDescent="0.2">
      <c r="D2920" s="359"/>
      <c r="E2920" s="359"/>
      <c r="G2920" s="561"/>
      <c r="H2920" s="359"/>
    </row>
    <row r="2921" spans="4:8" x14ac:dyDescent="0.2">
      <c r="D2921" s="359"/>
      <c r="E2921" s="359"/>
      <c r="G2921" s="561"/>
      <c r="H2921" s="359"/>
    </row>
    <row r="2922" spans="4:8" x14ac:dyDescent="0.2">
      <c r="D2922" s="359"/>
      <c r="E2922" s="359"/>
      <c r="G2922" s="561"/>
      <c r="H2922" s="359"/>
    </row>
    <row r="2923" spans="4:8" x14ac:dyDescent="0.2">
      <c r="D2923" s="359"/>
      <c r="E2923" s="359"/>
      <c r="G2923" s="561"/>
      <c r="H2923" s="359"/>
    </row>
    <row r="2924" spans="4:8" x14ac:dyDescent="0.2">
      <c r="D2924" s="359"/>
      <c r="E2924" s="359"/>
      <c r="G2924" s="561"/>
      <c r="H2924" s="359"/>
    </row>
    <row r="2925" spans="4:8" x14ac:dyDescent="0.2">
      <c r="D2925" s="359"/>
      <c r="E2925" s="359"/>
      <c r="G2925" s="561"/>
      <c r="H2925" s="359"/>
    </row>
    <row r="2926" spans="4:8" x14ac:dyDescent="0.2">
      <c r="D2926" s="359"/>
      <c r="E2926" s="359"/>
      <c r="G2926" s="561"/>
      <c r="H2926" s="359"/>
    </row>
    <row r="2927" spans="4:8" x14ac:dyDescent="0.2">
      <c r="D2927" s="359"/>
      <c r="E2927" s="359"/>
      <c r="G2927" s="561"/>
      <c r="H2927" s="359"/>
    </row>
    <row r="2928" spans="4:8" x14ac:dyDescent="0.2">
      <c r="D2928" s="359"/>
      <c r="E2928" s="359"/>
      <c r="G2928" s="561"/>
      <c r="H2928" s="359"/>
    </row>
    <row r="2929" spans="4:8" x14ac:dyDescent="0.2">
      <c r="D2929" s="359"/>
      <c r="E2929" s="359"/>
      <c r="G2929" s="561"/>
      <c r="H2929" s="359"/>
    </row>
    <row r="2930" spans="4:8" x14ac:dyDescent="0.2">
      <c r="D2930" s="359"/>
      <c r="E2930" s="359"/>
      <c r="G2930" s="561"/>
      <c r="H2930" s="359"/>
    </row>
    <row r="2931" spans="4:8" x14ac:dyDescent="0.2">
      <c r="D2931" s="359"/>
      <c r="E2931" s="359"/>
      <c r="G2931" s="561"/>
      <c r="H2931" s="359"/>
    </row>
    <row r="2932" spans="4:8" x14ac:dyDescent="0.2">
      <c r="D2932" s="359"/>
      <c r="E2932" s="359"/>
      <c r="G2932" s="561"/>
      <c r="H2932" s="359"/>
    </row>
    <row r="2933" spans="4:8" x14ac:dyDescent="0.2">
      <c r="D2933" s="359"/>
      <c r="E2933" s="359"/>
      <c r="G2933" s="561"/>
      <c r="H2933" s="359"/>
    </row>
    <row r="2934" spans="4:8" x14ac:dyDescent="0.2">
      <c r="D2934" s="359"/>
      <c r="E2934" s="359"/>
      <c r="G2934" s="561"/>
      <c r="H2934" s="359"/>
    </row>
    <row r="2935" spans="4:8" x14ac:dyDescent="0.2">
      <c r="D2935" s="359"/>
      <c r="E2935" s="359"/>
      <c r="G2935" s="561"/>
      <c r="H2935" s="359"/>
    </row>
    <row r="2936" spans="4:8" x14ac:dyDescent="0.2">
      <c r="D2936" s="359"/>
      <c r="E2936" s="359"/>
      <c r="G2936" s="561"/>
      <c r="H2936" s="359"/>
    </row>
    <row r="2937" spans="4:8" x14ac:dyDescent="0.2">
      <c r="D2937" s="359"/>
      <c r="E2937" s="359"/>
      <c r="G2937" s="561"/>
      <c r="H2937" s="359"/>
    </row>
    <row r="2938" spans="4:8" x14ac:dyDescent="0.2">
      <c r="D2938" s="359"/>
      <c r="E2938" s="359"/>
      <c r="G2938" s="561"/>
      <c r="H2938" s="359"/>
    </row>
    <row r="2939" spans="4:8" x14ac:dyDescent="0.2">
      <c r="D2939" s="359"/>
      <c r="E2939" s="359"/>
      <c r="G2939" s="561"/>
      <c r="H2939" s="359"/>
    </row>
    <row r="2940" spans="4:8" x14ac:dyDescent="0.2">
      <c r="D2940" s="359"/>
      <c r="E2940" s="359"/>
      <c r="G2940" s="561"/>
      <c r="H2940" s="359"/>
    </row>
    <row r="2941" spans="4:8" x14ac:dyDescent="0.2">
      <c r="D2941" s="359"/>
      <c r="E2941" s="359"/>
      <c r="G2941" s="561"/>
      <c r="H2941" s="359"/>
    </row>
    <row r="2942" spans="4:8" x14ac:dyDescent="0.2">
      <c r="D2942" s="359"/>
      <c r="E2942" s="359"/>
      <c r="G2942" s="561"/>
      <c r="H2942" s="359"/>
    </row>
    <row r="2943" spans="4:8" x14ac:dyDescent="0.2">
      <c r="D2943" s="359"/>
      <c r="E2943" s="359"/>
      <c r="G2943" s="561"/>
      <c r="H2943" s="359"/>
    </row>
    <row r="2944" spans="4:8" x14ac:dyDescent="0.2">
      <c r="D2944" s="359"/>
      <c r="E2944" s="359"/>
      <c r="G2944" s="561"/>
      <c r="H2944" s="359"/>
    </row>
    <row r="2945" spans="4:8" x14ac:dyDescent="0.2">
      <c r="D2945" s="359"/>
      <c r="E2945" s="359"/>
      <c r="G2945" s="561"/>
      <c r="H2945" s="359"/>
    </row>
    <row r="2946" spans="4:8" x14ac:dyDescent="0.2">
      <c r="D2946" s="359"/>
      <c r="E2946" s="359"/>
      <c r="G2946" s="561"/>
      <c r="H2946" s="359"/>
    </row>
    <row r="2947" spans="4:8" x14ac:dyDescent="0.2">
      <c r="D2947" s="359"/>
      <c r="E2947" s="359"/>
      <c r="G2947" s="561"/>
      <c r="H2947" s="359"/>
    </row>
    <row r="2948" spans="4:8" x14ac:dyDescent="0.2">
      <c r="D2948" s="359"/>
      <c r="E2948" s="359"/>
      <c r="G2948" s="561"/>
      <c r="H2948" s="359"/>
    </row>
    <row r="2949" spans="4:8" x14ac:dyDescent="0.2">
      <c r="D2949" s="359"/>
      <c r="E2949" s="359"/>
      <c r="G2949" s="561"/>
      <c r="H2949" s="359"/>
    </row>
    <row r="2950" spans="4:8" x14ac:dyDescent="0.2">
      <c r="D2950" s="359"/>
      <c r="E2950" s="359"/>
      <c r="G2950" s="561"/>
      <c r="H2950" s="359"/>
    </row>
    <row r="2951" spans="4:8" x14ac:dyDescent="0.2">
      <c r="D2951" s="359"/>
      <c r="E2951" s="359"/>
      <c r="G2951" s="561"/>
      <c r="H2951" s="359"/>
    </row>
    <row r="2952" spans="4:8" x14ac:dyDescent="0.2">
      <c r="D2952" s="359"/>
      <c r="E2952" s="359"/>
      <c r="G2952" s="561"/>
      <c r="H2952" s="359"/>
    </row>
    <row r="2953" spans="4:8" x14ac:dyDescent="0.2">
      <c r="D2953" s="359"/>
      <c r="E2953" s="359"/>
      <c r="G2953" s="561"/>
      <c r="H2953" s="359"/>
    </row>
    <row r="2954" spans="4:8" x14ac:dyDescent="0.2">
      <c r="D2954" s="359"/>
      <c r="E2954" s="359"/>
      <c r="G2954" s="561"/>
      <c r="H2954" s="359"/>
    </row>
    <row r="2955" spans="4:8" x14ac:dyDescent="0.2">
      <c r="D2955" s="359"/>
      <c r="E2955" s="359"/>
      <c r="G2955" s="561"/>
      <c r="H2955" s="359"/>
    </row>
    <row r="2956" spans="4:8" x14ac:dyDescent="0.2">
      <c r="D2956" s="359"/>
      <c r="E2956" s="359"/>
      <c r="G2956" s="561"/>
      <c r="H2956" s="359"/>
    </row>
    <row r="2957" spans="4:8" x14ac:dyDescent="0.2">
      <c r="D2957" s="359"/>
      <c r="E2957" s="359"/>
      <c r="G2957" s="561"/>
      <c r="H2957" s="359"/>
    </row>
    <row r="2958" spans="4:8" x14ac:dyDescent="0.2">
      <c r="D2958" s="359"/>
      <c r="E2958" s="359"/>
      <c r="G2958" s="561"/>
      <c r="H2958" s="359"/>
    </row>
    <row r="2959" spans="4:8" x14ac:dyDescent="0.2">
      <c r="D2959" s="359"/>
      <c r="E2959" s="359"/>
      <c r="G2959" s="561"/>
      <c r="H2959" s="359"/>
    </row>
    <row r="2960" spans="4:8" x14ac:dyDescent="0.2">
      <c r="D2960" s="359"/>
      <c r="E2960" s="359"/>
      <c r="G2960" s="561"/>
      <c r="H2960" s="359"/>
    </row>
    <row r="2961" spans="4:8" x14ac:dyDescent="0.2">
      <c r="D2961" s="359"/>
      <c r="E2961" s="359"/>
      <c r="G2961" s="561"/>
      <c r="H2961" s="359"/>
    </row>
    <row r="2962" spans="4:8" x14ac:dyDescent="0.2">
      <c r="D2962" s="359"/>
      <c r="E2962" s="359"/>
      <c r="G2962" s="561"/>
      <c r="H2962" s="359"/>
    </row>
    <row r="2963" spans="4:8" x14ac:dyDescent="0.2">
      <c r="D2963" s="359"/>
      <c r="E2963" s="359"/>
      <c r="G2963" s="561"/>
      <c r="H2963" s="359"/>
    </row>
    <row r="2964" spans="4:8" x14ac:dyDescent="0.2">
      <c r="D2964" s="359"/>
      <c r="E2964" s="359"/>
      <c r="G2964" s="561"/>
      <c r="H2964" s="359"/>
    </row>
    <row r="2965" spans="4:8" x14ac:dyDescent="0.2">
      <c r="D2965" s="359"/>
      <c r="E2965" s="359"/>
      <c r="G2965" s="561"/>
      <c r="H2965" s="359"/>
    </row>
    <row r="2966" spans="4:8" x14ac:dyDescent="0.2">
      <c r="D2966" s="359"/>
      <c r="E2966" s="359"/>
      <c r="G2966" s="561"/>
      <c r="H2966" s="359"/>
    </row>
    <row r="2967" spans="4:8" x14ac:dyDescent="0.2">
      <c r="D2967" s="359"/>
      <c r="E2967" s="359"/>
      <c r="G2967" s="561"/>
      <c r="H2967" s="359"/>
    </row>
    <row r="2968" spans="4:8" x14ac:dyDescent="0.2">
      <c r="D2968" s="359"/>
      <c r="E2968" s="359"/>
      <c r="G2968" s="561"/>
      <c r="H2968" s="359"/>
    </row>
    <row r="2969" spans="4:8" x14ac:dyDescent="0.2">
      <c r="D2969" s="359"/>
      <c r="E2969" s="359"/>
      <c r="G2969" s="561"/>
      <c r="H2969" s="359"/>
    </row>
    <row r="2970" spans="4:8" x14ac:dyDescent="0.2">
      <c r="D2970" s="359"/>
      <c r="E2970" s="359"/>
      <c r="G2970" s="561"/>
      <c r="H2970" s="359"/>
    </row>
    <row r="2971" spans="4:8" x14ac:dyDescent="0.2">
      <c r="D2971" s="359"/>
      <c r="E2971" s="359"/>
      <c r="G2971" s="561"/>
      <c r="H2971" s="359"/>
    </row>
    <row r="2972" spans="4:8" x14ac:dyDescent="0.2">
      <c r="D2972" s="359"/>
      <c r="E2972" s="359"/>
      <c r="G2972" s="561"/>
      <c r="H2972" s="359"/>
    </row>
    <row r="2973" spans="4:8" x14ac:dyDescent="0.2">
      <c r="D2973" s="359"/>
      <c r="E2973" s="359"/>
      <c r="G2973" s="561"/>
      <c r="H2973" s="359"/>
    </row>
    <row r="2974" spans="4:8" x14ac:dyDescent="0.2">
      <c r="D2974" s="359"/>
      <c r="E2974" s="359"/>
      <c r="G2974" s="561"/>
      <c r="H2974" s="359"/>
    </row>
    <row r="2975" spans="4:8" x14ac:dyDescent="0.2">
      <c r="D2975" s="359"/>
      <c r="E2975" s="359"/>
      <c r="G2975" s="561"/>
      <c r="H2975" s="359"/>
    </row>
    <row r="2976" spans="4:8" x14ac:dyDescent="0.2">
      <c r="D2976" s="359"/>
      <c r="E2976" s="359"/>
      <c r="G2976" s="561"/>
      <c r="H2976" s="359"/>
    </row>
    <row r="2977" spans="4:8" x14ac:dyDescent="0.2">
      <c r="D2977" s="359"/>
      <c r="E2977" s="359"/>
      <c r="G2977" s="561"/>
      <c r="H2977" s="359"/>
    </row>
    <row r="2978" spans="4:8" x14ac:dyDescent="0.2">
      <c r="D2978" s="359"/>
      <c r="E2978" s="359"/>
      <c r="G2978" s="561"/>
      <c r="H2978" s="359"/>
    </row>
    <row r="2979" spans="4:8" x14ac:dyDescent="0.2">
      <c r="D2979" s="359"/>
      <c r="E2979" s="359"/>
      <c r="G2979" s="561"/>
      <c r="H2979" s="359"/>
    </row>
    <row r="2980" spans="4:8" x14ac:dyDescent="0.2">
      <c r="D2980" s="359"/>
      <c r="E2980" s="359"/>
      <c r="G2980" s="561"/>
      <c r="H2980" s="359"/>
    </row>
    <row r="2981" spans="4:8" x14ac:dyDescent="0.2">
      <c r="D2981" s="359"/>
      <c r="E2981" s="359"/>
      <c r="G2981" s="561"/>
      <c r="H2981" s="359"/>
    </row>
    <row r="2982" spans="4:8" x14ac:dyDescent="0.2">
      <c r="D2982" s="359"/>
      <c r="E2982" s="359"/>
      <c r="G2982" s="561"/>
      <c r="H2982" s="359"/>
    </row>
    <row r="2983" spans="4:8" x14ac:dyDescent="0.2">
      <c r="D2983" s="359"/>
      <c r="E2983" s="359"/>
      <c r="G2983" s="561"/>
      <c r="H2983" s="359"/>
    </row>
    <row r="2984" spans="4:8" x14ac:dyDescent="0.2">
      <c r="D2984" s="359"/>
      <c r="E2984" s="359"/>
      <c r="G2984" s="561"/>
      <c r="H2984" s="359"/>
    </row>
    <row r="2985" spans="4:8" x14ac:dyDescent="0.2">
      <c r="D2985" s="359"/>
      <c r="E2985" s="359"/>
      <c r="G2985" s="561"/>
      <c r="H2985" s="359"/>
    </row>
    <row r="2986" spans="4:8" x14ac:dyDescent="0.2">
      <c r="D2986" s="359"/>
      <c r="E2986" s="359"/>
      <c r="G2986" s="561"/>
      <c r="H2986" s="359"/>
    </row>
    <row r="2987" spans="4:8" x14ac:dyDescent="0.2">
      <c r="D2987" s="359"/>
      <c r="E2987" s="359"/>
      <c r="G2987" s="561"/>
      <c r="H2987" s="359"/>
    </row>
    <row r="2988" spans="4:8" x14ac:dyDescent="0.2">
      <c r="D2988" s="359"/>
      <c r="E2988" s="359"/>
      <c r="G2988" s="561"/>
      <c r="H2988" s="359"/>
    </row>
    <row r="2989" spans="4:8" x14ac:dyDescent="0.2">
      <c r="D2989" s="359"/>
      <c r="E2989" s="359"/>
      <c r="G2989" s="561"/>
      <c r="H2989" s="359"/>
    </row>
    <row r="2990" spans="4:8" x14ac:dyDescent="0.2">
      <c r="D2990" s="359"/>
      <c r="E2990" s="359"/>
      <c r="G2990" s="561"/>
      <c r="H2990" s="359"/>
    </row>
    <row r="2991" spans="4:8" x14ac:dyDescent="0.2">
      <c r="D2991" s="359"/>
      <c r="E2991" s="359"/>
      <c r="G2991" s="561"/>
      <c r="H2991" s="359"/>
    </row>
    <row r="2992" spans="4:8" x14ac:dyDescent="0.2">
      <c r="D2992" s="359"/>
      <c r="E2992" s="359"/>
      <c r="G2992" s="561"/>
      <c r="H2992" s="359"/>
    </row>
    <row r="2993" spans="4:8" x14ac:dyDescent="0.2">
      <c r="D2993" s="359"/>
      <c r="E2993" s="359"/>
      <c r="G2993" s="561"/>
      <c r="H2993" s="359"/>
    </row>
    <row r="2994" spans="4:8" x14ac:dyDescent="0.2">
      <c r="D2994" s="359"/>
      <c r="E2994" s="359"/>
      <c r="G2994" s="561"/>
      <c r="H2994" s="359"/>
    </row>
    <row r="2995" spans="4:8" x14ac:dyDescent="0.2">
      <c r="D2995" s="359"/>
      <c r="E2995" s="359"/>
      <c r="G2995" s="561"/>
      <c r="H2995" s="359"/>
    </row>
    <row r="2996" spans="4:8" x14ac:dyDescent="0.2">
      <c r="D2996" s="359"/>
      <c r="E2996" s="359"/>
      <c r="G2996" s="561"/>
      <c r="H2996" s="359"/>
    </row>
    <row r="2997" spans="4:8" x14ac:dyDescent="0.2">
      <c r="D2997" s="359"/>
      <c r="E2997" s="359"/>
      <c r="G2997" s="561"/>
      <c r="H2997" s="359"/>
    </row>
    <row r="2998" spans="4:8" x14ac:dyDescent="0.2">
      <c r="D2998" s="359"/>
      <c r="E2998" s="359"/>
      <c r="G2998" s="561"/>
      <c r="H2998" s="359"/>
    </row>
    <row r="2999" spans="4:8" x14ac:dyDescent="0.2">
      <c r="D2999" s="359"/>
      <c r="E2999" s="359"/>
      <c r="G2999" s="561"/>
      <c r="H2999" s="359"/>
    </row>
    <row r="3000" spans="4:8" x14ac:dyDescent="0.2">
      <c r="D3000" s="359"/>
      <c r="E3000" s="359"/>
      <c r="G3000" s="561"/>
      <c r="H3000" s="359"/>
    </row>
    <row r="3001" spans="4:8" x14ac:dyDescent="0.2">
      <c r="D3001" s="359"/>
      <c r="E3001" s="359"/>
      <c r="G3001" s="561"/>
      <c r="H3001" s="359"/>
    </row>
    <row r="3002" spans="4:8" x14ac:dyDescent="0.2">
      <c r="D3002" s="359"/>
      <c r="E3002" s="359"/>
      <c r="G3002" s="561"/>
      <c r="H3002" s="359"/>
    </row>
    <row r="3003" spans="4:8" x14ac:dyDescent="0.2">
      <c r="D3003" s="359"/>
      <c r="E3003" s="359"/>
      <c r="G3003" s="561"/>
      <c r="H3003" s="359"/>
    </row>
    <row r="3004" spans="4:8" x14ac:dyDescent="0.2">
      <c r="D3004" s="359"/>
      <c r="E3004" s="359"/>
      <c r="G3004" s="561"/>
      <c r="H3004" s="359"/>
    </row>
    <row r="3005" spans="4:8" x14ac:dyDescent="0.2">
      <c r="D3005" s="359"/>
      <c r="E3005" s="359"/>
      <c r="G3005" s="561"/>
      <c r="H3005" s="359"/>
    </row>
    <row r="3006" spans="4:8" x14ac:dyDescent="0.2">
      <c r="D3006" s="359"/>
      <c r="E3006" s="359"/>
      <c r="G3006" s="561"/>
      <c r="H3006" s="359"/>
    </row>
    <row r="3007" spans="4:8" x14ac:dyDescent="0.2">
      <c r="D3007" s="359"/>
      <c r="E3007" s="359"/>
      <c r="G3007" s="561"/>
      <c r="H3007" s="359"/>
    </row>
    <row r="3008" spans="4:8" x14ac:dyDescent="0.2">
      <c r="D3008" s="359"/>
      <c r="E3008" s="359"/>
      <c r="G3008" s="561"/>
      <c r="H3008" s="359"/>
    </row>
    <row r="3009" spans="4:8" x14ac:dyDescent="0.2">
      <c r="D3009" s="359"/>
      <c r="E3009" s="359"/>
      <c r="G3009" s="561"/>
      <c r="H3009" s="359"/>
    </row>
    <row r="3010" spans="4:8" x14ac:dyDescent="0.2">
      <c r="D3010" s="359"/>
      <c r="E3010" s="359"/>
      <c r="G3010" s="561"/>
      <c r="H3010" s="359"/>
    </row>
    <row r="3011" spans="4:8" x14ac:dyDescent="0.2">
      <c r="D3011" s="359"/>
      <c r="E3011" s="359"/>
      <c r="G3011" s="561"/>
      <c r="H3011" s="359"/>
    </row>
    <row r="3012" spans="4:8" x14ac:dyDescent="0.2">
      <c r="D3012" s="359"/>
      <c r="E3012" s="359"/>
      <c r="G3012" s="561"/>
      <c r="H3012" s="359"/>
    </row>
    <row r="3013" spans="4:8" x14ac:dyDescent="0.2">
      <c r="D3013" s="359"/>
      <c r="E3013" s="359"/>
      <c r="G3013" s="561"/>
      <c r="H3013" s="359"/>
    </row>
    <row r="3014" spans="4:8" x14ac:dyDescent="0.2">
      <c r="D3014" s="359"/>
      <c r="E3014" s="359"/>
      <c r="G3014" s="561"/>
      <c r="H3014" s="359"/>
    </row>
    <row r="3015" spans="4:8" x14ac:dyDescent="0.2">
      <c r="D3015" s="359"/>
      <c r="E3015" s="359"/>
      <c r="G3015" s="561"/>
      <c r="H3015" s="359"/>
    </row>
    <row r="3016" spans="4:8" x14ac:dyDescent="0.2">
      <c r="D3016" s="359"/>
      <c r="E3016" s="359"/>
      <c r="G3016" s="561"/>
      <c r="H3016" s="359"/>
    </row>
    <row r="3017" spans="4:8" x14ac:dyDescent="0.2">
      <c r="D3017" s="359"/>
      <c r="E3017" s="359"/>
      <c r="G3017" s="561"/>
      <c r="H3017" s="359"/>
    </row>
    <row r="3018" spans="4:8" x14ac:dyDescent="0.2">
      <c r="D3018" s="359"/>
      <c r="E3018" s="359"/>
      <c r="G3018" s="561"/>
      <c r="H3018" s="359"/>
    </row>
    <row r="3019" spans="4:8" x14ac:dyDescent="0.2">
      <c r="D3019" s="359"/>
      <c r="E3019" s="359"/>
      <c r="G3019" s="561"/>
      <c r="H3019" s="359"/>
    </row>
    <row r="3020" spans="4:8" x14ac:dyDescent="0.2">
      <c r="D3020" s="359"/>
      <c r="E3020" s="359"/>
      <c r="G3020" s="561"/>
      <c r="H3020" s="359"/>
    </row>
    <row r="3021" spans="4:8" x14ac:dyDescent="0.2">
      <c r="D3021" s="359"/>
      <c r="E3021" s="359"/>
      <c r="G3021" s="561"/>
      <c r="H3021" s="359"/>
    </row>
    <row r="3022" spans="4:8" x14ac:dyDescent="0.2">
      <c r="D3022" s="359"/>
      <c r="E3022" s="359"/>
      <c r="G3022" s="561"/>
      <c r="H3022" s="359"/>
    </row>
    <row r="3023" spans="4:8" x14ac:dyDescent="0.2">
      <c r="D3023" s="359"/>
      <c r="E3023" s="359"/>
      <c r="G3023" s="561"/>
      <c r="H3023" s="359"/>
    </row>
    <row r="3024" spans="4:8" x14ac:dyDescent="0.2">
      <c r="D3024" s="359"/>
      <c r="E3024" s="359"/>
      <c r="G3024" s="561"/>
      <c r="H3024" s="359"/>
    </row>
    <row r="3025" spans="4:8" x14ac:dyDescent="0.2">
      <c r="D3025" s="359"/>
      <c r="E3025" s="359"/>
      <c r="G3025" s="561"/>
      <c r="H3025" s="359"/>
    </row>
    <row r="3026" spans="4:8" x14ac:dyDescent="0.2">
      <c r="D3026" s="359"/>
      <c r="E3026" s="359"/>
      <c r="G3026" s="561"/>
      <c r="H3026" s="359"/>
    </row>
    <row r="3027" spans="4:8" x14ac:dyDescent="0.2">
      <c r="D3027" s="359"/>
      <c r="E3027" s="359"/>
      <c r="G3027" s="561"/>
      <c r="H3027" s="359"/>
    </row>
    <row r="3028" spans="4:8" x14ac:dyDescent="0.2">
      <c r="D3028" s="359"/>
      <c r="E3028" s="359"/>
      <c r="G3028" s="561"/>
      <c r="H3028" s="359"/>
    </row>
    <row r="3029" spans="4:8" x14ac:dyDescent="0.2">
      <c r="D3029" s="359"/>
      <c r="E3029" s="359"/>
      <c r="G3029" s="561"/>
      <c r="H3029" s="359"/>
    </row>
    <row r="3030" spans="4:8" x14ac:dyDescent="0.2">
      <c r="D3030" s="359"/>
      <c r="E3030" s="359"/>
      <c r="G3030" s="561"/>
      <c r="H3030" s="359"/>
    </row>
    <row r="3031" spans="4:8" x14ac:dyDescent="0.2">
      <c r="D3031" s="359"/>
      <c r="E3031" s="359"/>
      <c r="G3031" s="561"/>
      <c r="H3031" s="359"/>
    </row>
    <row r="3032" spans="4:8" x14ac:dyDescent="0.2">
      <c r="D3032" s="359"/>
      <c r="E3032" s="359"/>
      <c r="G3032" s="561"/>
      <c r="H3032" s="359"/>
    </row>
    <row r="3033" spans="4:8" x14ac:dyDescent="0.2">
      <c r="D3033" s="359"/>
      <c r="E3033" s="359"/>
      <c r="G3033" s="561"/>
      <c r="H3033" s="359"/>
    </row>
    <row r="3034" spans="4:8" x14ac:dyDescent="0.2">
      <c r="D3034" s="359"/>
      <c r="E3034" s="359"/>
      <c r="G3034" s="561"/>
      <c r="H3034" s="359"/>
    </row>
    <row r="3035" spans="4:8" x14ac:dyDescent="0.2">
      <c r="D3035" s="359"/>
      <c r="E3035" s="359"/>
      <c r="G3035" s="561"/>
      <c r="H3035" s="359"/>
    </row>
    <row r="3036" spans="4:8" x14ac:dyDescent="0.2">
      <c r="D3036" s="359"/>
      <c r="E3036" s="359"/>
      <c r="G3036" s="561"/>
      <c r="H3036" s="359"/>
    </row>
    <row r="3037" spans="4:8" x14ac:dyDescent="0.2">
      <c r="D3037" s="359"/>
      <c r="E3037" s="359"/>
      <c r="G3037" s="561"/>
      <c r="H3037" s="359"/>
    </row>
    <row r="3038" spans="4:8" x14ac:dyDescent="0.2">
      <c r="D3038" s="359"/>
      <c r="E3038" s="359"/>
      <c r="G3038" s="561"/>
      <c r="H3038" s="359"/>
    </row>
    <row r="3039" spans="4:8" x14ac:dyDescent="0.2">
      <c r="D3039" s="359"/>
      <c r="E3039" s="359"/>
      <c r="G3039" s="561"/>
      <c r="H3039" s="359"/>
    </row>
    <row r="3040" spans="4:8" x14ac:dyDescent="0.2">
      <c r="D3040" s="359"/>
      <c r="E3040" s="359"/>
      <c r="G3040" s="561"/>
      <c r="H3040" s="359"/>
    </row>
    <row r="3041" spans="4:8" x14ac:dyDescent="0.2">
      <c r="D3041" s="359"/>
      <c r="E3041" s="359"/>
      <c r="G3041" s="561"/>
      <c r="H3041" s="359"/>
    </row>
    <row r="3042" spans="4:8" x14ac:dyDescent="0.2">
      <c r="D3042" s="359"/>
      <c r="E3042" s="359"/>
      <c r="G3042" s="561"/>
      <c r="H3042" s="359"/>
    </row>
    <row r="3043" spans="4:8" x14ac:dyDescent="0.2">
      <c r="D3043" s="359"/>
      <c r="E3043" s="359"/>
      <c r="G3043" s="561"/>
      <c r="H3043" s="359"/>
    </row>
    <row r="3044" spans="4:8" x14ac:dyDescent="0.2">
      <c r="D3044" s="359"/>
      <c r="E3044" s="359"/>
      <c r="G3044" s="561"/>
      <c r="H3044" s="359"/>
    </row>
    <row r="3045" spans="4:8" x14ac:dyDescent="0.2">
      <c r="D3045" s="359"/>
      <c r="E3045" s="359"/>
      <c r="G3045" s="561"/>
      <c r="H3045" s="359"/>
    </row>
    <row r="3046" spans="4:8" x14ac:dyDescent="0.2">
      <c r="D3046" s="359"/>
      <c r="E3046" s="359"/>
      <c r="G3046" s="561"/>
      <c r="H3046" s="359"/>
    </row>
    <row r="3047" spans="4:8" x14ac:dyDescent="0.2">
      <c r="D3047" s="359"/>
      <c r="E3047" s="359"/>
      <c r="G3047" s="561"/>
      <c r="H3047" s="359"/>
    </row>
    <row r="3048" spans="4:8" x14ac:dyDescent="0.2">
      <c r="D3048" s="359"/>
      <c r="E3048" s="359"/>
      <c r="G3048" s="561"/>
      <c r="H3048" s="359"/>
    </row>
    <row r="3049" spans="4:8" x14ac:dyDescent="0.2">
      <c r="D3049" s="359"/>
      <c r="E3049" s="359"/>
      <c r="G3049" s="561"/>
      <c r="H3049" s="359"/>
    </row>
    <row r="3050" spans="4:8" x14ac:dyDescent="0.2">
      <c r="D3050" s="359"/>
      <c r="E3050" s="359"/>
      <c r="G3050" s="561"/>
      <c r="H3050" s="359"/>
    </row>
    <row r="3051" spans="4:8" x14ac:dyDescent="0.2">
      <c r="D3051" s="359"/>
      <c r="E3051" s="359"/>
      <c r="G3051" s="561"/>
      <c r="H3051" s="359"/>
    </row>
    <row r="3052" spans="4:8" x14ac:dyDescent="0.2">
      <c r="D3052" s="359"/>
      <c r="E3052" s="359"/>
      <c r="G3052" s="561"/>
      <c r="H3052" s="359"/>
    </row>
    <row r="3053" spans="4:8" x14ac:dyDescent="0.2">
      <c r="D3053" s="359"/>
      <c r="E3053" s="359"/>
      <c r="G3053" s="561"/>
      <c r="H3053" s="359"/>
    </row>
    <row r="3054" spans="4:8" x14ac:dyDescent="0.2">
      <c r="D3054" s="359"/>
      <c r="E3054" s="359"/>
      <c r="G3054" s="561"/>
      <c r="H3054" s="359"/>
    </row>
    <row r="3055" spans="4:8" x14ac:dyDescent="0.2">
      <c r="D3055" s="359"/>
      <c r="E3055" s="359"/>
      <c r="G3055" s="561"/>
      <c r="H3055" s="359"/>
    </row>
    <row r="3056" spans="4:8" x14ac:dyDescent="0.2">
      <c r="D3056" s="359"/>
      <c r="E3056" s="359"/>
      <c r="G3056" s="561"/>
      <c r="H3056" s="359"/>
    </row>
    <row r="3057" spans="4:8" x14ac:dyDescent="0.2">
      <c r="D3057" s="359"/>
      <c r="E3057" s="359"/>
      <c r="G3057" s="561"/>
      <c r="H3057" s="359"/>
    </row>
    <row r="3058" spans="4:8" x14ac:dyDescent="0.2">
      <c r="D3058" s="359"/>
      <c r="E3058" s="359"/>
      <c r="G3058" s="561"/>
      <c r="H3058" s="359"/>
    </row>
    <row r="3059" spans="4:8" x14ac:dyDescent="0.2">
      <c r="D3059" s="359"/>
      <c r="E3059" s="359"/>
      <c r="G3059" s="561"/>
      <c r="H3059" s="359"/>
    </row>
    <row r="3060" spans="4:8" x14ac:dyDescent="0.2">
      <c r="D3060" s="359"/>
      <c r="E3060" s="359"/>
      <c r="G3060" s="561"/>
      <c r="H3060" s="359"/>
    </row>
    <row r="3061" spans="4:8" x14ac:dyDescent="0.2">
      <c r="D3061" s="359"/>
      <c r="E3061" s="359"/>
      <c r="G3061" s="561"/>
      <c r="H3061" s="359"/>
    </row>
    <row r="3062" spans="4:8" x14ac:dyDescent="0.2">
      <c r="D3062" s="359"/>
      <c r="E3062" s="359"/>
      <c r="G3062" s="561"/>
      <c r="H3062" s="359"/>
    </row>
    <row r="3063" spans="4:8" x14ac:dyDescent="0.2">
      <c r="D3063" s="359"/>
      <c r="E3063" s="359"/>
      <c r="G3063" s="561"/>
      <c r="H3063" s="359"/>
    </row>
    <row r="3064" spans="4:8" x14ac:dyDescent="0.2">
      <c r="D3064" s="359"/>
      <c r="E3064" s="359"/>
      <c r="G3064" s="561"/>
      <c r="H3064" s="359"/>
    </row>
    <row r="3065" spans="4:8" x14ac:dyDescent="0.2">
      <c r="D3065" s="359"/>
      <c r="E3065" s="359"/>
      <c r="G3065" s="561"/>
      <c r="H3065" s="359"/>
    </row>
    <row r="3066" spans="4:8" x14ac:dyDescent="0.2">
      <c r="D3066" s="359"/>
      <c r="E3066" s="359"/>
      <c r="G3066" s="561"/>
      <c r="H3066" s="359"/>
    </row>
    <row r="3067" spans="4:8" x14ac:dyDescent="0.2">
      <c r="D3067" s="359"/>
      <c r="E3067" s="359"/>
      <c r="G3067" s="561"/>
      <c r="H3067" s="359"/>
    </row>
    <row r="3068" spans="4:8" x14ac:dyDescent="0.2">
      <c r="D3068" s="359"/>
      <c r="E3068" s="359"/>
      <c r="G3068" s="561"/>
      <c r="H3068" s="359"/>
    </row>
    <row r="3069" spans="4:8" x14ac:dyDescent="0.2">
      <c r="D3069" s="359"/>
      <c r="E3069" s="359"/>
      <c r="G3069" s="561"/>
      <c r="H3069" s="359"/>
    </row>
    <row r="3070" spans="4:8" x14ac:dyDescent="0.2">
      <c r="D3070" s="359"/>
      <c r="E3070" s="359"/>
      <c r="G3070" s="561"/>
      <c r="H3070" s="359"/>
    </row>
    <row r="3071" spans="4:8" x14ac:dyDescent="0.2">
      <c r="D3071" s="359"/>
      <c r="E3071" s="359"/>
      <c r="G3071" s="561"/>
      <c r="H3071" s="359"/>
    </row>
    <row r="3072" spans="4:8" x14ac:dyDescent="0.2">
      <c r="D3072" s="359"/>
      <c r="E3072" s="359"/>
      <c r="G3072" s="561"/>
      <c r="H3072" s="359"/>
    </row>
    <row r="3073" spans="4:8" x14ac:dyDescent="0.2">
      <c r="D3073" s="359"/>
      <c r="E3073" s="359"/>
      <c r="G3073" s="561"/>
      <c r="H3073" s="359"/>
    </row>
    <row r="3074" spans="4:8" x14ac:dyDescent="0.2">
      <c r="D3074" s="359"/>
      <c r="E3074" s="359"/>
      <c r="G3074" s="561"/>
      <c r="H3074" s="359"/>
    </row>
    <row r="3075" spans="4:8" x14ac:dyDescent="0.2">
      <c r="D3075" s="359"/>
      <c r="E3075" s="359"/>
      <c r="G3075" s="561"/>
      <c r="H3075" s="359"/>
    </row>
    <row r="3076" spans="4:8" x14ac:dyDescent="0.2">
      <c r="D3076" s="359"/>
      <c r="E3076" s="359"/>
      <c r="G3076" s="561"/>
      <c r="H3076" s="359"/>
    </row>
    <row r="3077" spans="4:8" x14ac:dyDescent="0.2">
      <c r="D3077" s="359"/>
      <c r="E3077" s="359"/>
      <c r="G3077" s="561"/>
      <c r="H3077" s="359"/>
    </row>
    <row r="3078" spans="4:8" x14ac:dyDescent="0.2">
      <c r="D3078" s="359"/>
      <c r="E3078" s="359"/>
      <c r="G3078" s="561"/>
      <c r="H3078" s="359"/>
    </row>
    <row r="3079" spans="4:8" x14ac:dyDescent="0.2">
      <c r="D3079" s="359"/>
      <c r="E3079" s="359"/>
      <c r="G3079" s="561"/>
      <c r="H3079" s="359"/>
    </row>
    <row r="3080" spans="4:8" x14ac:dyDescent="0.2">
      <c r="D3080" s="359"/>
      <c r="E3080" s="359"/>
      <c r="G3080" s="561"/>
      <c r="H3080" s="359"/>
    </row>
    <row r="3081" spans="4:8" x14ac:dyDescent="0.2">
      <c r="D3081" s="359"/>
      <c r="E3081" s="359"/>
      <c r="G3081" s="561"/>
      <c r="H3081" s="359"/>
    </row>
    <row r="3082" spans="4:8" x14ac:dyDescent="0.2">
      <c r="D3082" s="359"/>
      <c r="E3082" s="359"/>
      <c r="G3082" s="561"/>
      <c r="H3082" s="359"/>
    </row>
    <row r="3083" spans="4:8" x14ac:dyDescent="0.2">
      <c r="D3083" s="359"/>
      <c r="E3083" s="359"/>
      <c r="G3083" s="561"/>
      <c r="H3083" s="359"/>
    </row>
    <row r="3084" spans="4:8" x14ac:dyDescent="0.2">
      <c r="D3084" s="359"/>
      <c r="E3084" s="359"/>
      <c r="G3084" s="561"/>
      <c r="H3084" s="359"/>
    </row>
    <row r="3085" spans="4:8" x14ac:dyDescent="0.2">
      <c r="D3085" s="359"/>
      <c r="E3085" s="359"/>
      <c r="G3085" s="561"/>
      <c r="H3085" s="359"/>
    </row>
    <row r="3086" spans="4:8" x14ac:dyDescent="0.2">
      <c r="D3086" s="359"/>
      <c r="E3086" s="359"/>
      <c r="G3086" s="561"/>
      <c r="H3086" s="359"/>
    </row>
    <row r="3087" spans="4:8" x14ac:dyDescent="0.2">
      <c r="D3087" s="359"/>
      <c r="E3087" s="359"/>
      <c r="G3087" s="561"/>
      <c r="H3087" s="359"/>
    </row>
    <row r="3088" spans="4:8" x14ac:dyDescent="0.2">
      <c r="D3088" s="359"/>
      <c r="E3088" s="359"/>
      <c r="G3088" s="561"/>
      <c r="H3088" s="359"/>
    </row>
    <row r="3089" spans="4:8" x14ac:dyDescent="0.2">
      <c r="D3089" s="359"/>
      <c r="E3089" s="359"/>
      <c r="G3089" s="561"/>
      <c r="H3089" s="359"/>
    </row>
    <row r="3090" spans="4:8" x14ac:dyDescent="0.2">
      <c r="D3090" s="359"/>
      <c r="E3090" s="359"/>
      <c r="G3090" s="561"/>
      <c r="H3090" s="359"/>
    </row>
    <row r="3091" spans="4:8" x14ac:dyDescent="0.2">
      <c r="D3091" s="359"/>
      <c r="E3091" s="359"/>
      <c r="G3091" s="561"/>
      <c r="H3091" s="359"/>
    </row>
    <row r="3092" spans="4:8" x14ac:dyDescent="0.2">
      <c r="D3092" s="359"/>
      <c r="E3092" s="359"/>
      <c r="G3092" s="561"/>
      <c r="H3092" s="359"/>
    </row>
    <row r="3093" spans="4:8" x14ac:dyDescent="0.2">
      <c r="D3093" s="359"/>
      <c r="E3093" s="359"/>
      <c r="G3093" s="561"/>
      <c r="H3093" s="359"/>
    </row>
    <row r="3094" spans="4:8" x14ac:dyDescent="0.2">
      <c r="D3094" s="359"/>
      <c r="E3094" s="359"/>
      <c r="G3094" s="561"/>
      <c r="H3094" s="359"/>
    </row>
    <row r="3095" spans="4:8" x14ac:dyDescent="0.2">
      <c r="D3095" s="359"/>
      <c r="E3095" s="359"/>
      <c r="G3095" s="561"/>
      <c r="H3095" s="359"/>
    </row>
    <row r="3096" spans="4:8" x14ac:dyDescent="0.2">
      <c r="D3096" s="359"/>
      <c r="E3096" s="359"/>
      <c r="G3096" s="561"/>
      <c r="H3096" s="359"/>
    </row>
    <row r="3097" spans="4:8" x14ac:dyDescent="0.2">
      <c r="D3097" s="359"/>
      <c r="E3097" s="359"/>
      <c r="G3097" s="561"/>
      <c r="H3097" s="359"/>
    </row>
    <row r="3098" spans="4:8" x14ac:dyDescent="0.2">
      <c r="D3098" s="359"/>
      <c r="E3098" s="359"/>
      <c r="G3098" s="561"/>
      <c r="H3098" s="359"/>
    </row>
    <row r="3099" spans="4:8" x14ac:dyDescent="0.2">
      <c r="D3099" s="359"/>
      <c r="E3099" s="359"/>
      <c r="G3099" s="561"/>
      <c r="H3099" s="359"/>
    </row>
    <row r="3100" spans="4:8" x14ac:dyDescent="0.2">
      <c r="D3100" s="359"/>
      <c r="E3100" s="359"/>
      <c r="G3100" s="561"/>
      <c r="H3100" s="359"/>
    </row>
    <row r="3101" spans="4:8" x14ac:dyDescent="0.2">
      <c r="D3101" s="359"/>
      <c r="E3101" s="359"/>
      <c r="G3101" s="561"/>
      <c r="H3101" s="359"/>
    </row>
    <row r="3102" spans="4:8" x14ac:dyDescent="0.2">
      <c r="D3102" s="359"/>
      <c r="E3102" s="359"/>
      <c r="G3102" s="561"/>
      <c r="H3102" s="359"/>
    </row>
    <row r="3103" spans="4:8" x14ac:dyDescent="0.2">
      <c r="D3103" s="359"/>
      <c r="E3103" s="359"/>
      <c r="G3103" s="561"/>
      <c r="H3103" s="359"/>
    </row>
    <row r="3104" spans="4:8" x14ac:dyDescent="0.2">
      <c r="D3104" s="359"/>
      <c r="E3104" s="359"/>
      <c r="G3104" s="561"/>
      <c r="H3104" s="359"/>
    </row>
    <row r="3105" spans="4:8" x14ac:dyDescent="0.2">
      <c r="D3105" s="359"/>
      <c r="E3105" s="359"/>
      <c r="G3105" s="561"/>
      <c r="H3105" s="359"/>
    </row>
    <row r="3106" spans="4:8" x14ac:dyDescent="0.2">
      <c r="D3106" s="359"/>
      <c r="E3106" s="359"/>
      <c r="G3106" s="561"/>
      <c r="H3106" s="359"/>
    </row>
    <row r="3107" spans="4:8" x14ac:dyDescent="0.2">
      <c r="D3107" s="359"/>
      <c r="E3107" s="359"/>
      <c r="G3107" s="561"/>
      <c r="H3107" s="359"/>
    </row>
    <row r="3108" spans="4:8" x14ac:dyDescent="0.2">
      <c r="D3108" s="359"/>
      <c r="E3108" s="359"/>
      <c r="G3108" s="561"/>
      <c r="H3108" s="359"/>
    </row>
    <row r="3109" spans="4:8" x14ac:dyDescent="0.2">
      <c r="D3109" s="359"/>
      <c r="E3109" s="359"/>
      <c r="G3109" s="561"/>
      <c r="H3109" s="359"/>
    </row>
    <row r="3110" spans="4:8" x14ac:dyDescent="0.2">
      <c r="D3110" s="359"/>
      <c r="E3110" s="359"/>
      <c r="G3110" s="561"/>
      <c r="H3110" s="359"/>
    </row>
    <row r="3111" spans="4:8" x14ac:dyDescent="0.2">
      <c r="D3111" s="359"/>
      <c r="E3111" s="359"/>
      <c r="G3111" s="561"/>
      <c r="H3111" s="359"/>
    </row>
    <row r="3112" spans="4:8" x14ac:dyDescent="0.2">
      <c r="D3112" s="359"/>
      <c r="E3112" s="359"/>
      <c r="G3112" s="561"/>
      <c r="H3112" s="359"/>
    </row>
    <row r="3113" spans="4:8" x14ac:dyDescent="0.2">
      <c r="D3113" s="359"/>
      <c r="E3113" s="359"/>
      <c r="G3113" s="561"/>
      <c r="H3113" s="359"/>
    </row>
    <row r="3114" spans="4:8" x14ac:dyDescent="0.2">
      <c r="D3114" s="359"/>
      <c r="E3114" s="359"/>
      <c r="G3114" s="561"/>
      <c r="H3114" s="359"/>
    </row>
    <row r="3115" spans="4:8" x14ac:dyDescent="0.2">
      <c r="D3115" s="359"/>
      <c r="E3115" s="359"/>
      <c r="G3115" s="561"/>
      <c r="H3115" s="359"/>
    </row>
    <row r="3116" spans="4:8" x14ac:dyDescent="0.2">
      <c r="D3116" s="359"/>
      <c r="E3116" s="359"/>
      <c r="G3116" s="561"/>
      <c r="H3116" s="359"/>
    </row>
    <row r="3117" spans="4:8" x14ac:dyDescent="0.2">
      <c r="D3117" s="359"/>
      <c r="E3117" s="359"/>
      <c r="G3117" s="561"/>
      <c r="H3117" s="359"/>
    </row>
    <row r="3118" spans="4:8" x14ac:dyDescent="0.2">
      <c r="D3118" s="359"/>
      <c r="E3118" s="359"/>
      <c r="G3118" s="561"/>
      <c r="H3118" s="359"/>
    </row>
    <row r="3119" spans="4:8" x14ac:dyDescent="0.2">
      <c r="D3119" s="359"/>
      <c r="E3119" s="359"/>
      <c r="G3119" s="561"/>
      <c r="H3119" s="359"/>
    </row>
    <row r="3120" spans="4:8" x14ac:dyDescent="0.2">
      <c r="D3120" s="359"/>
      <c r="E3120" s="359"/>
      <c r="G3120" s="561"/>
      <c r="H3120" s="359"/>
    </row>
    <row r="3121" spans="4:8" x14ac:dyDescent="0.2">
      <c r="D3121" s="359"/>
      <c r="E3121" s="359"/>
      <c r="G3121" s="561"/>
      <c r="H3121" s="359"/>
    </row>
    <row r="3122" spans="4:8" x14ac:dyDescent="0.2">
      <c r="D3122" s="359"/>
      <c r="E3122" s="359"/>
      <c r="G3122" s="561"/>
      <c r="H3122" s="359"/>
    </row>
    <row r="3123" spans="4:8" x14ac:dyDescent="0.2">
      <c r="D3123" s="359"/>
      <c r="E3123" s="359"/>
      <c r="G3123" s="561"/>
      <c r="H3123" s="359"/>
    </row>
    <row r="3124" spans="4:8" x14ac:dyDescent="0.2">
      <c r="D3124" s="359"/>
      <c r="E3124" s="359"/>
      <c r="G3124" s="561"/>
      <c r="H3124" s="359"/>
    </row>
    <row r="3125" spans="4:8" x14ac:dyDescent="0.2">
      <c r="D3125" s="359"/>
      <c r="E3125" s="359"/>
      <c r="G3125" s="561"/>
      <c r="H3125" s="359"/>
    </row>
    <row r="3126" spans="4:8" x14ac:dyDescent="0.2">
      <c r="D3126" s="359"/>
      <c r="E3126" s="359"/>
      <c r="G3126" s="561"/>
      <c r="H3126" s="359"/>
    </row>
    <row r="3127" spans="4:8" x14ac:dyDescent="0.2">
      <c r="D3127" s="359"/>
      <c r="E3127" s="359"/>
      <c r="G3127" s="561"/>
      <c r="H3127" s="359"/>
    </row>
    <row r="3128" spans="4:8" x14ac:dyDescent="0.2">
      <c r="D3128" s="359"/>
      <c r="E3128" s="359"/>
      <c r="G3128" s="561"/>
      <c r="H3128" s="359"/>
    </row>
    <row r="3129" spans="4:8" x14ac:dyDescent="0.2">
      <c r="D3129" s="359"/>
      <c r="E3129" s="359"/>
      <c r="G3129" s="561"/>
      <c r="H3129" s="359"/>
    </row>
    <row r="3130" spans="4:8" x14ac:dyDescent="0.2">
      <c r="D3130" s="359"/>
      <c r="E3130" s="359"/>
      <c r="G3130" s="561"/>
      <c r="H3130" s="359"/>
    </row>
    <row r="3131" spans="4:8" x14ac:dyDescent="0.2">
      <c r="D3131" s="359"/>
      <c r="E3131" s="359"/>
      <c r="G3131" s="561"/>
      <c r="H3131" s="359"/>
    </row>
    <row r="3132" spans="4:8" x14ac:dyDescent="0.2">
      <c r="D3132" s="359"/>
      <c r="E3132" s="359"/>
      <c r="G3132" s="561"/>
      <c r="H3132" s="359"/>
    </row>
    <row r="3133" spans="4:8" x14ac:dyDescent="0.2">
      <c r="D3133" s="359"/>
      <c r="E3133" s="359"/>
      <c r="G3133" s="561"/>
      <c r="H3133" s="359"/>
    </row>
    <row r="3134" spans="4:8" x14ac:dyDescent="0.2">
      <c r="D3134" s="359"/>
      <c r="E3134" s="359"/>
      <c r="G3134" s="561"/>
      <c r="H3134" s="359"/>
    </row>
    <row r="3135" spans="4:8" x14ac:dyDescent="0.2">
      <c r="D3135" s="359"/>
      <c r="E3135" s="359"/>
      <c r="G3135" s="561"/>
      <c r="H3135" s="359"/>
    </row>
    <row r="3136" spans="4:8" x14ac:dyDescent="0.2">
      <c r="D3136" s="359"/>
      <c r="E3136" s="359"/>
      <c r="G3136" s="561"/>
      <c r="H3136" s="359"/>
    </row>
    <row r="3137" spans="4:8" x14ac:dyDescent="0.2">
      <c r="D3137" s="359"/>
      <c r="E3137" s="359"/>
      <c r="G3137" s="561"/>
      <c r="H3137" s="359"/>
    </row>
    <row r="3138" spans="4:8" x14ac:dyDescent="0.2">
      <c r="D3138" s="359"/>
      <c r="E3138" s="359"/>
      <c r="G3138" s="561"/>
      <c r="H3138" s="359"/>
    </row>
    <row r="3139" spans="4:8" x14ac:dyDescent="0.2">
      <c r="D3139" s="359"/>
      <c r="E3139" s="359"/>
      <c r="G3139" s="561"/>
      <c r="H3139" s="359"/>
    </row>
    <row r="3140" spans="4:8" x14ac:dyDescent="0.2">
      <c r="D3140" s="359"/>
      <c r="E3140" s="359"/>
      <c r="G3140" s="561"/>
      <c r="H3140" s="359"/>
    </row>
    <row r="3141" spans="4:8" x14ac:dyDescent="0.2">
      <c r="D3141" s="359"/>
      <c r="E3141" s="359"/>
      <c r="G3141" s="561"/>
      <c r="H3141" s="359"/>
    </row>
    <row r="3142" spans="4:8" x14ac:dyDescent="0.2">
      <c r="D3142" s="359"/>
      <c r="E3142" s="359"/>
      <c r="G3142" s="561"/>
      <c r="H3142" s="359"/>
    </row>
    <row r="3143" spans="4:8" x14ac:dyDescent="0.2">
      <c r="D3143" s="359"/>
      <c r="E3143" s="359"/>
      <c r="G3143" s="561"/>
      <c r="H3143" s="359"/>
    </row>
    <row r="3144" spans="4:8" x14ac:dyDescent="0.2">
      <c r="D3144" s="359"/>
      <c r="E3144" s="359"/>
      <c r="G3144" s="561"/>
      <c r="H3144" s="359"/>
    </row>
    <row r="3145" spans="4:8" x14ac:dyDescent="0.2">
      <c r="D3145" s="359"/>
      <c r="E3145" s="359"/>
      <c r="G3145" s="561"/>
      <c r="H3145" s="359"/>
    </row>
    <row r="3146" spans="4:8" x14ac:dyDescent="0.2">
      <c r="D3146" s="359"/>
      <c r="E3146" s="359"/>
      <c r="G3146" s="561"/>
      <c r="H3146" s="359"/>
    </row>
    <row r="3147" spans="4:8" x14ac:dyDescent="0.2">
      <c r="D3147" s="359"/>
      <c r="E3147" s="359"/>
      <c r="G3147" s="561"/>
      <c r="H3147" s="359"/>
    </row>
    <row r="3148" spans="4:8" x14ac:dyDescent="0.2">
      <c r="D3148" s="359"/>
      <c r="E3148" s="359"/>
      <c r="G3148" s="561"/>
      <c r="H3148" s="359"/>
    </row>
    <row r="3149" spans="4:8" x14ac:dyDescent="0.2">
      <c r="D3149" s="359"/>
      <c r="E3149" s="359"/>
      <c r="G3149" s="561"/>
      <c r="H3149" s="359"/>
    </row>
    <row r="3150" spans="4:8" x14ac:dyDescent="0.2">
      <c r="D3150" s="359"/>
      <c r="E3150" s="359"/>
      <c r="G3150" s="561"/>
      <c r="H3150" s="359"/>
    </row>
    <row r="3151" spans="4:8" x14ac:dyDescent="0.2">
      <c r="D3151" s="359"/>
      <c r="E3151" s="359"/>
      <c r="G3151" s="561"/>
      <c r="H3151" s="359"/>
    </row>
    <row r="3152" spans="4:8" x14ac:dyDescent="0.2">
      <c r="D3152" s="359"/>
      <c r="E3152" s="359"/>
      <c r="G3152" s="561"/>
      <c r="H3152" s="359"/>
    </row>
    <row r="3153" spans="4:8" x14ac:dyDescent="0.2">
      <c r="D3153" s="359"/>
      <c r="E3153" s="359"/>
      <c r="G3153" s="561"/>
      <c r="H3153" s="359"/>
    </row>
    <row r="3154" spans="4:8" x14ac:dyDescent="0.2">
      <c r="D3154" s="359"/>
      <c r="E3154" s="359"/>
      <c r="G3154" s="561"/>
      <c r="H3154" s="359"/>
    </row>
    <row r="3155" spans="4:8" x14ac:dyDescent="0.2">
      <c r="D3155" s="359"/>
      <c r="E3155" s="359"/>
      <c r="G3155" s="561"/>
      <c r="H3155" s="359"/>
    </row>
    <row r="3156" spans="4:8" x14ac:dyDescent="0.2">
      <c r="D3156" s="359"/>
      <c r="E3156" s="359"/>
      <c r="G3156" s="561"/>
      <c r="H3156" s="359"/>
    </row>
    <row r="3157" spans="4:8" x14ac:dyDescent="0.2">
      <c r="D3157" s="359"/>
      <c r="E3157" s="359"/>
      <c r="G3157" s="561"/>
      <c r="H3157" s="359"/>
    </row>
    <row r="3158" spans="4:8" x14ac:dyDescent="0.2">
      <c r="D3158" s="359"/>
      <c r="E3158" s="359"/>
      <c r="G3158" s="561"/>
      <c r="H3158" s="359"/>
    </row>
    <row r="3159" spans="4:8" x14ac:dyDescent="0.2">
      <c r="D3159" s="359"/>
      <c r="E3159" s="359"/>
      <c r="G3159" s="561"/>
      <c r="H3159" s="359"/>
    </row>
    <row r="3160" spans="4:8" x14ac:dyDescent="0.2">
      <c r="D3160" s="359"/>
      <c r="E3160" s="359"/>
      <c r="G3160" s="561"/>
      <c r="H3160" s="359"/>
    </row>
    <row r="3161" spans="4:8" x14ac:dyDescent="0.2">
      <c r="D3161" s="359"/>
      <c r="E3161" s="359"/>
      <c r="G3161" s="561"/>
      <c r="H3161" s="359"/>
    </row>
    <row r="3162" spans="4:8" x14ac:dyDescent="0.2">
      <c r="D3162" s="359"/>
      <c r="E3162" s="359"/>
      <c r="G3162" s="561"/>
      <c r="H3162" s="359"/>
    </row>
    <row r="3163" spans="4:8" x14ac:dyDescent="0.2">
      <c r="D3163" s="359"/>
      <c r="E3163" s="359"/>
      <c r="G3163" s="561"/>
      <c r="H3163" s="359"/>
    </row>
    <row r="3164" spans="4:8" x14ac:dyDescent="0.2">
      <c r="D3164" s="359"/>
      <c r="E3164" s="359"/>
      <c r="G3164" s="561"/>
      <c r="H3164" s="359"/>
    </row>
    <row r="3165" spans="4:8" x14ac:dyDescent="0.2">
      <c r="D3165" s="359"/>
      <c r="E3165" s="359"/>
      <c r="G3165" s="561"/>
      <c r="H3165" s="359"/>
    </row>
    <row r="3166" spans="4:8" x14ac:dyDescent="0.2">
      <c r="D3166" s="359"/>
      <c r="E3166" s="359"/>
      <c r="G3166" s="561"/>
      <c r="H3166" s="359"/>
    </row>
    <row r="3167" spans="4:8" x14ac:dyDescent="0.2">
      <c r="D3167" s="359"/>
      <c r="E3167" s="359"/>
      <c r="G3167" s="561"/>
      <c r="H3167" s="359"/>
    </row>
    <row r="3168" spans="4:8" x14ac:dyDescent="0.2">
      <c r="D3168" s="359"/>
      <c r="E3168" s="359"/>
      <c r="G3168" s="561"/>
      <c r="H3168" s="359"/>
    </row>
    <row r="3169" spans="4:8" x14ac:dyDescent="0.2">
      <c r="D3169" s="359"/>
      <c r="E3169" s="359"/>
      <c r="G3169" s="561"/>
      <c r="H3169" s="359"/>
    </row>
    <row r="3170" spans="4:8" x14ac:dyDescent="0.2">
      <c r="D3170" s="359"/>
      <c r="E3170" s="359"/>
      <c r="G3170" s="561"/>
      <c r="H3170" s="359"/>
    </row>
    <row r="3171" spans="4:8" x14ac:dyDescent="0.2">
      <c r="D3171" s="359"/>
      <c r="E3171" s="359"/>
      <c r="G3171" s="561"/>
      <c r="H3171" s="359"/>
    </row>
    <row r="3172" spans="4:8" x14ac:dyDescent="0.2">
      <c r="D3172" s="359"/>
      <c r="E3172" s="359"/>
      <c r="G3172" s="561"/>
      <c r="H3172" s="359"/>
    </row>
    <row r="3173" spans="4:8" x14ac:dyDescent="0.2">
      <c r="D3173" s="359"/>
      <c r="E3173" s="359"/>
      <c r="G3173" s="561"/>
      <c r="H3173" s="359"/>
    </row>
    <row r="3174" spans="4:8" x14ac:dyDescent="0.2">
      <c r="D3174" s="359"/>
      <c r="E3174" s="359"/>
      <c r="G3174" s="561"/>
      <c r="H3174" s="359"/>
    </row>
    <row r="3175" spans="4:8" x14ac:dyDescent="0.2">
      <c r="D3175" s="359"/>
      <c r="E3175" s="359"/>
      <c r="G3175" s="561"/>
      <c r="H3175" s="359"/>
    </row>
    <row r="3176" spans="4:8" x14ac:dyDescent="0.2">
      <c r="D3176" s="359"/>
      <c r="E3176" s="359"/>
      <c r="G3176" s="561"/>
      <c r="H3176" s="359"/>
    </row>
    <row r="3177" spans="4:8" x14ac:dyDescent="0.2">
      <c r="D3177" s="359"/>
      <c r="E3177" s="359"/>
      <c r="G3177" s="561"/>
      <c r="H3177" s="359"/>
    </row>
    <row r="3178" spans="4:8" x14ac:dyDescent="0.2">
      <c r="D3178" s="359"/>
      <c r="E3178" s="359"/>
      <c r="G3178" s="561"/>
      <c r="H3178" s="359"/>
    </row>
    <row r="3179" spans="4:8" x14ac:dyDescent="0.2">
      <c r="D3179" s="359"/>
      <c r="E3179" s="359"/>
      <c r="G3179" s="561"/>
      <c r="H3179" s="359"/>
    </row>
    <row r="3180" spans="4:8" x14ac:dyDescent="0.2">
      <c r="D3180" s="359"/>
      <c r="E3180" s="359"/>
      <c r="G3180" s="561"/>
      <c r="H3180" s="359"/>
    </row>
    <row r="3181" spans="4:8" x14ac:dyDescent="0.2">
      <c r="D3181" s="359"/>
      <c r="E3181" s="359"/>
      <c r="G3181" s="561"/>
      <c r="H3181" s="359"/>
    </row>
    <row r="3182" spans="4:8" x14ac:dyDescent="0.2">
      <c r="D3182" s="359"/>
      <c r="E3182" s="359"/>
      <c r="G3182" s="561"/>
      <c r="H3182" s="359"/>
    </row>
    <row r="3183" spans="4:8" x14ac:dyDescent="0.2">
      <c r="D3183" s="359"/>
      <c r="E3183" s="359"/>
      <c r="G3183" s="561"/>
      <c r="H3183" s="359"/>
    </row>
    <row r="3184" spans="4:8" x14ac:dyDescent="0.2">
      <c r="D3184" s="359"/>
      <c r="E3184" s="359"/>
      <c r="G3184" s="561"/>
      <c r="H3184" s="359"/>
    </row>
    <row r="3185" spans="4:8" x14ac:dyDescent="0.2">
      <c r="D3185" s="359"/>
      <c r="E3185" s="359"/>
      <c r="G3185" s="561"/>
      <c r="H3185" s="359"/>
    </row>
    <row r="3186" spans="4:8" x14ac:dyDescent="0.2">
      <c r="D3186" s="359"/>
      <c r="E3186" s="359"/>
      <c r="G3186" s="561"/>
      <c r="H3186" s="359"/>
    </row>
    <row r="3187" spans="4:8" x14ac:dyDescent="0.2">
      <c r="D3187" s="359"/>
      <c r="E3187" s="359"/>
      <c r="G3187" s="561"/>
      <c r="H3187" s="359"/>
    </row>
    <row r="3188" spans="4:8" x14ac:dyDescent="0.2">
      <c r="D3188" s="359"/>
      <c r="E3188" s="359"/>
      <c r="G3188" s="561"/>
      <c r="H3188" s="359"/>
    </row>
    <row r="3189" spans="4:8" x14ac:dyDescent="0.2">
      <c r="D3189" s="359"/>
      <c r="E3189" s="359"/>
      <c r="G3189" s="561"/>
      <c r="H3189" s="359"/>
    </row>
    <row r="3190" spans="4:8" x14ac:dyDescent="0.2">
      <c r="D3190" s="359"/>
      <c r="E3190" s="359"/>
      <c r="G3190" s="561"/>
      <c r="H3190" s="359"/>
    </row>
    <row r="3191" spans="4:8" x14ac:dyDescent="0.2">
      <c r="D3191" s="359"/>
      <c r="E3191" s="359"/>
      <c r="G3191" s="561"/>
      <c r="H3191" s="359"/>
    </row>
    <row r="3192" spans="4:8" x14ac:dyDescent="0.2">
      <c r="D3192" s="359"/>
      <c r="E3192" s="359"/>
      <c r="G3192" s="561"/>
      <c r="H3192" s="359"/>
    </row>
    <row r="3193" spans="4:8" x14ac:dyDescent="0.2">
      <c r="D3193" s="359"/>
      <c r="E3193" s="359"/>
      <c r="G3193" s="561"/>
      <c r="H3193" s="359"/>
    </row>
    <row r="3194" spans="4:8" x14ac:dyDescent="0.2">
      <c r="D3194" s="359"/>
      <c r="E3194" s="359"/>
      <c r="G3194" s="561"/>
      <c r="H3194" s="359"/>
    </row>
    <row r="3195" spans="4:8" x14ac:dyDescent="0.2">
      <c r="D3195" s="359"/>
      <c r="E3195" s="359"/>
      <c r="G3195" s="561"/>
      <c r="H3195" s="359"/>
    </row>
    <row r="3196" spans="4:8" x14ac:dyDescent="0.2">
      <c r="D3196" s="359"/>
      <c r="E3196" s="359"/>
      <c r="G3196" s="561"/>
      <c r="H3196" s="359"/>
    </row>
    <row r="3197" spans="4:8" x14ac:dyDescent="0.2">
      <c r="D3197" s="359"/>
      <c r="E3197" s="359"/>
      <c r="G3197" s="561"/>
      <c r="H3197" s="359"/>
    </row>
    <row r="3198" spans="4:8" x14ac:dyDescent="0.2">
      <c r="D3198" s="359"/>
      <c r="E3198" s="359"/>
      <c r="G3198" s="561"/>
      <c r="H3198" s="359"/>
    </row>
    <row r="3199" spans="4:8" x14ac:dyDescent="0.2">
      <c r="D3199" s="359"/>
      <c r="E3199" s="359"/>
      <c r="G3199" s="561"/>
      <c r="H3199" s="359"/>
    </row>
    <row r="3200" spans="4:8" x14ac:dyDescent="0.2">
      <c r="D3200" s="359"/>
      <c r="E3200" s="359"/>
      <c r="G3200" s="561"/>
      <c r="H3200" s="359"/>
    </row>
    <row r="3201" spans="4:8" x14ac:dyDescent="0.2">
      <c r="D3201" s="359"/>
      <c r="E3201" s="359"/>
      <c r="G3201" s="561"/>
      <c r="H3201" s="359"/>
    </row>
    <row r="3202" spans="4:8" x14ac:dyDescent="0.2">
      <c r="D3202" s="359"/>
      <c r="E3202" s="359"/>
      <c r="G3202" s="561"/>
      <c r="H3202" s="359"/>
    </row>
    <row r="3203" spans="4:8" x14ac:dyDescent="0.2">
      <c r="D3203" s="359"/>
      <c r="E3203" s="359"/>
      <c r="G3203" s="561"/>
      <c r="H3203" s="359"/>
    </row>
    <row r="3204" spans="4:8" x14ac:dyDescent="0.2">
      <c r="D3204" s="359"/>
      <c r="E3204" s="359"/>
      <c r="G3204" s="561"/>
      <c r="H3204" s="359"/>
    </row>
    <row r="3205" spans="4:8" x14ac:dyDescent="0.2">
      <c r="D3205" s="359"/>
      <c r="E3205" s="359"/>
      <c r="G3205" s="561"/>
      <c r="H3205" s="359"/>
    </row>
    <row r="3206" spans="4:8" x14ac:dyDescent="0.2">
      <c r="D3206" s="359"/>
      <c r="E3206" s="359"/>
      <c r="G3206" s="561"/>
      <c r="H3206" s="359"/>
    </row>
    <row r="3207" spans="4:8" x14ac:dyDescent="0.2">
      <c r="D3207" s="359"/>
      <c r="E3207" s="359"/>
      <c r="G3207" s="561"/>
      <c r="H3207" s="359"/>
    </row>
    <row r="3208" spans="4:8" x14ac:dyDescent="0.2">
      <c r="D3208" s="359"/>
      <c r="E3208" s="359"/>
      <c r="G3208" s="561"/>
      <c r="H3208" s="359"/>
    </row>
    <row r="3209" spans="4:8" x14ac:dyDescent="0.2">
      <c r="D3209" s="359"/>
      <c r="E3209" s="359"/>
      <c r="G3209" s="561"/>
      <c r="H3209" s="359"/>
    </row>
    <row r="3210" spans="4:8" x14ac:dyDescent="0.2">
      <c r="D3210" s="359"/>
      <c r="E3210" s="359"/>
      <c r="G3210" s="561"/>
      <c r="H3210" s="359"/>
    </row>
    <row r="3211" spans="4:8" x14ac:dyDescent="0.2">
      <c r="D3211" s="359"/>
      <c r="E3211" s="359"/>
      <c r="G3211" s="561"/>
      <c r="H3211" s="359"/>
    </row>
    <row r="3212" spans="4:8" x14ac:dyDescent="0.2">
      <c r="D3212" s="359"/>
      <c r="E3212" s="359"/>
      <c r="G3212" s="561"/>
      <c r="H3212" s="359"/>
    </row>
    <row r="3213" spans="4:8" x14ac:dyDescent="0.2">
      <c r="D3213" s="359"/>
      <c r="E3213" s="359"/>
      <c r="G3213" s="561"/>
      <c r="H3213" s="359"/>
    </row>
    <row r="3214" spans="4:8" x14ac:dyDescent="0.2">
      <c r="D3214" s="359"/>
      <c r="E3214" s="359"/>
      <c r="G3214" s="561"/>
      <c r="H3214" s="359"/>
    </row>
    <row r="3215" spans="4:8" x14ac:dyDescent="0.2">
      <c r="D3215" s="359"/>
      <c r="E3215" s="359"/>
      <c r="G3215" s="561"/>
      <c r="H3215" s="359"/>
    </row>
    <row r="3216" spans="4:8" x14ac:dyDescent="0.2">
      <c r="D3216" s="359"/>
      <c r="E3216" s="359"/>
      <c r="G3216" s="561"/>
      <c r="H3216" s="359"/>
    </row>
    <row r="3217" spans="4:8" x14ac:dyDescent="0.2">
      <c r="D3217" s="359"/>
      <c r="E3217" s="359"/>
      <c r="G3217" s="561"/>
      <c r="H3217" s="359"/>
    </row>
    <row r="3218" spans="4:8" x14ac:dyDescent="0.2">
      <c r="D3218" s="359"/>
      <c r="E3218" s="359"/>
      <c r="G3218" s="561"/>
      <c r="H3218" s="359"/>
    </row>
    <row r="3219" spans="4:8" x14ac:dyDescent="0.2">
      <c r="D3219" s="359"/>
      <c r="E3219" s="359"/>
      <c r="G3219" s="561"/>
      <c r="H3219" s="359"/>
    </row>
    <row r="3220" spans="4:8" x14ac:dyDescent="0.2">
      <c r="D3220" s="359"/>
      <c r="E3220" s="359"/>
      <c r="G3220" s="561"/>
      <c r="H3220" s="359"/>
    </row>
    <row r="3221" spans="4:8" x14ac:dyDescent="0.2">
      <c r="D3221" s="359"/>
      <c r="E3221" s="359"/>
      <c r="G3221" s="561"/>
      <c r="H3221" s="359"/>
    </row>
    <row r="3222" spans="4:8" x14ac:dyDescent="0.2">
      <c r="D3222" s="359"/>
      <c r="E3222" s="359"/>
      <c r="G3222" s="561"/>
      <c r="H3222" s="359"/>
    </row>
    <row r="3223" spans="4:8" x14ac:dyDescent="0.2">
      <c r="D3223" s="359"/>
      <c r="E3223" s="359"/>
      <c r="G3223" s="561"/>
      <c r="H3223" s="359"/>
    </row>
    <row r="3224" spans="4:8" x14ac:dyDescent="0.2">
      <c r="D3224" s="359"/>
      <c r="E3224" s="359"/>
      <c r="G3224" s="561"/>
      <c r="H3224" s="359"/>
    </row>
    <row r="3225" spans="4:8" x14ac:dyDescent="0.2">
      <c r="D3225" s="359"/>
      <c r="E3225" s="359"/>
      <c r="G3225" s="561"/>
      <c r="H3225" s="359"/>
    </row>
    <row r="3226" spans="4:8" x14ac:dyDescent="0.2">
      <c r="D3226" s="359"/>
      <c r="E3226" s="359"/>
      <c r="G3226" s="561"/>
      <c r="H3226" s="359"/>
    </row>
    <row r="3227" spans="4:8" x14ac:dyDescent="0.2">
      <c r="D3227" s="359"/>
      <c r="E3227" s="359"/>
      <c r="G3227" s="561"/>
      <c r="H3227" s="359"/>
    </row>
    <row r="3228" spans="4:8" x14ac:dyDescent="0.2">
      <c r="D3228" s="359"/>
      <c r="E3228" s="359"/>
      <c r="G3228" s="561"/>
      <c r="H3228" s="359"/>
    </row>
    <row r="3229" spans="4:8" x14ac:dyDescent="0.2">
      <c r="D3229" s="359"/>
      <c r="E3229" s="359"/>
      <c r="G3229" s="561"/>
      <c r="H3229" s="359"/>
    </row>
    <row r="3230" spans="4:8" x14ac:dyDescent="0.2">
      <c r="D3230" s="359"/>
      <c r="E3230" s="359"/>
      <c r="G3230" s="561"/>
      <c r="H3230" s="359"/>
    </row>
    <row r="3231" spans="4:8" x14ac:dyDescent="0.2">
      <c r="D3231" s="359"/>
      <c r="E3231" s="359"/>
      <c r="G3231" s="561"/>
      <c r="H3231" s="359"/>
    </row>
    <row r="3232" spans="4:8" x14ac:dyDescent="0.2">
      <c r="D3232" s="359"/>
      <c r="E3232" s="359"/>
      <c r="G3232" s="561"/>
      <c r="H3232" s="359"/>
    </row>
    <row r="3233" spans="4:8" x14ac:dyDescent="0.2">
      <c r="D3233" s="359"/>
      <c r="E3233" s="359"/>
      <c r="G3233" s="561"/>
      <c r="H3233" s="359"/>
    </row>
    <row r="3234" spans="4:8" x14ac:dyDescent="0.2">
      <c r="D3234" s="359"/>
      <c r="E3234" s="359"/>
      <c r="G3234" s="561"/>
      <c r="H3234" s="359"/>
    </row>
    <row r="3235" spans="4:8" x14ac:dyDescent="0.2">
      <c r="D3235" s="359"/>
      <c r="E3235" s="359"/>
      <c r="G3235" s="561"/>
      <c r="H3235" s="359"/>
    </row>
    <row r="3236" spans="4:8" x14ac:dyDescent="0.2">
      <c r="D3236" s="359"/>
      <c r="E3236" s="359"/>
      <c r="G3236" s="561"/>
      <c r="H3236" s="359"/>
    </row>
    <row r="3237" spans="4:8" x14ac:dyDescent="0.2">
      <c r="D3237" s="359"/>
      <c r="E3237" s="359"/>
      <c r="G3237" s="561"/>
      <c r="H3237" s="359"/>
    </row>
    <row r="3238" spans="4:8" x14ac:dyDescent="0.2">
      <c r="D3238" s="359"/>
      <c r="E3238" s="359"/>
      <c r="G3238" s="561"/>
      <c r="H3238" s="359"/>
    </row>
    <row r="3239" spans="4:8" x14ac:dyDescent="0.2">
      <c r="D3239" s="359"/>
      <c r="E3239" s="359"/>
      <c r="G3239" s="561"/>
      <c r="H3239" s="359"/>
    </row>
    <row r="3240" spans="4:8" x14ac:dyDescent="0.2">
      <c r="D3240" s="359"/>
      <c r="E3240" s="359"/>
      <c r="G3240" s="561"/>
      <c r="H3240" s="359"/>
    </row>
    <row r="3241" spans="4:8" x14ac:dyDescent="0.2">
      <c r="D3241" s="359"/>
      <c r="E3241" s="359"/>
      <c r="G3241" s="561"/>
      <c r="H3241" s="359"/>
    </row>
    <row r="3242" spans="4:8" x14ac:dyDescent="0.2">
      <c r="D3242" s="359"/>
      <c r="E3242" s="359"/>
      <c r="G3242" s="561"/>
      <c r="H3242" s="359"/>
    </row>
    <row r="3243" spans="4:8" x14ac:dyDescent="0.2">
      <c r="D3243" s="359"/>
      <c r="E3243" s="359"/>
      <c r="G3243" s="561"/>
      <c r="H3243" s="359"/>
    </row>
    <row r="3244" spans="4:8" x14ac:dyDescent="0.2">
      <c r="D3244" s="359"/>
      <c r="E3244" s="359"/>
      <c r="G3244" s="561"/>
      <c r="H3244" s="359"/>
    </row>
    <row r="3245" spans="4:8" x14ac:dyDescent="0.2">
      <c r="D3245" s="359"/>
      <c r="E3245" s="359"/>
      <c r="G3245" s="561"/>
      <c r="H3245" s="359"/>
    </row>
    <row r="3246" spans="4:8" x14ac:dyDescent="0.2">
      <c r="D3246" s="359"/>
      <c r="E3246" s="359"/>
      <c r="G3246" s="561"/>
      <c r="H3246" s="359"/>
    </row>
    <row r="3247" spans="4:8" x14ac:dyDescent="0.2">
      <c r="D3247" s="359"/>
      <c r="E3247" s="359"/>
      <c r="G3247" s="561"/>
      <c r="H3247" s="359"/>
    </row>
    <row r="3248" spans="4:8" x14ac:dyDescent="0.2">
      <c r="D3248" s="359"/>
      <c r="E3248" s="359"/>
      <c r="G3248" s="561"/>
      <c r="H3248" s="359"/>
    </row>
    <row r="3249" spans="4:8" x14ac:dyDescent="0.2">
      <c r="D3249" s="359"/>
      <c r="E3249" s="359"/>
      <c r="G3249" s="561"/>
      <c r="H3249" s="359"/>
    </row>
    <row r="3250" spans="4:8" x14ac:dyDescent="0.2">
      <c r="D3250" s="359"/>
      <c r="E3250" s="359"/>
      <c r="G3250" s="561"/>
      <c r="H3250" s="359"/>
    </row>
    <row r="3251" spans="4:8" x14ac:dyDescent="0.2">
      <c r="D3251" s="359"/>
      <c r="E3251" s="359"/>
      <c r="G3251" s="561"/>
      <c r="H3251" s="359"/>
    </row>
    <row r="3252" spans="4:8" x14ac:dyDescent="0.2">
      <c r="D3252" s="359"/>
      <c r="E3252" s="359"/>
      <c r="G3252" s="561"/>
      <c r="H3252" s="359"/>
    </row>
    <row r="3253" spans="4:8" x14ac:dyDescent="0.2">
      <c r="D3253" s="359"/>
      <c r="E3253" s="359"/>
      <c r="G3253" s="561"/>
      <c r="H3253" s="359"/>
    </row>
    <row r="3254" spans="4:8" x14ac:dyDescent="0.2">
      <c r="D3254" s="359"/>
      <c r="E3254" s="359"/>
      <c r="G3254" s="561"/>
      <c r="H3254" s="359"/>
    </row>
    <row r="3255" spans="4:8" x14ac:dyDescent="0.2">
      <c r="D3255" s="359"/>
      <c r="E3255" s="359"/>
      <c r="G3255" s="561"/>
      <c r="H3255" s="359"/>
    </row>
    <row r="3256" spans="4:8" x14ac:dyDescent="0.2">
      <c r="D3256" s="359"/>
      <c r="E3256" s="359"/>
      <c r="G3256" s="561"/>
      <c r="H3256" s="359"/>
    </row>
    <row r="3257" spans="4:8" x14ac:dyDescent="0.2">
      <c r="D3257" s="359"/>
      <c r="E3257" s="359"/>
      <c r="G3257" s="561"/>
      <c r="H3257" s="359"/>
    </row>
    <row r="3258" spans="4:8" x14ac:dyDescent="0.2">
      <c r="D3258" s="359"/>
      <c r="E3258" s="359"/>
      <c r="G3258" s="561"/>
      <c r="H3258" s="359"/>
    </row>
    <row r="3259" spans="4:8" x14ac:dyDescent="0.2">
      <c r="D3259" s="359"/>
      <c r="E3259" s="359"/>
      <c r="G3259" s="561"/>
      <c r="H3259" s="359"/>
    </row>
    <row r="3260" spans="4:8" x14ac:dyDescent="0.2">
      <c r="D3260" s="359"/>
      <c r="E3260" s="359"/>
      <c r="G3260" s="561"/>
      <c r="H3260" s="359"/>
    </row>
    <row r="3261" spans="4:8" x14ac:dyDescent="0.2">
      <c r="D3261" s="359"/>
      <c r="E3261" s="359"/>
      <c r="G3261" s="561"/>
      <c r="H3261" s="359"/>
    </row>
    <row r="3262" spans="4:8" x14ac:dyDescent="0.2">
      <c r="D3262" s="359"/>
      <c r="E3262" s="359"/>
      <c r="G3262" s="561"/>
      <c r="H3262" s="359"/>
    </row>
    <row r="3263" spans="4:8" x14ac:dyDescent="0.2">
      <c r="D3263" s="359"/>
      <c r="E3263" s="359"/>
      <c r="G3263" s="561"/>
      <c r="H3263" s="359"/>
    </row>
    <row r="3264" spans="4:8" x14ac:dyDescent="0.2">
      <c r="D3264" s="359"/>
      <c r="E3264" s="359"/>
      <c r="G3264" s="561"/>
      <c r="H3264" s="359"/>
    </row>
    <row r="3265" spans="4:8" x14ac:dyDescent="0.2">
      <c r="D3265" s="359"/>
      <c r="E3265" s="359"/>
      <c r="G3265" s="561"/>
      <c r="H3265" s="359"/>
    </row>
    <row r="3266" spans="4:8" x14ac:dyDescent="0.2">
      <c r="D3266" s="359"/>
      <c r="E3266" s="359"/>
      <c r="G3266" s="561"/>
      <c r="H3266" s="359"/>
    </row>
    <row r="3267" spans="4:8" x14ac:dyDescent="0.2">
      <c r="D3267" s="359"/>
      <c r="E3267" s="359"/>
      <c r="G3267" s="561"/>
      <c r="H3267" s="359"/>
    </row>
    <row r="3268" spans="4:8" x14ac:dyDescent="0.2">
      <c r="D3268" s="359"/>
      <c r="E3268" s="359"/>
      <c r="G3268" s="561"/>
      <c r="H3268" s="359"/>
    </row>
    <row r="3269" spans="4:8" x14ac:dyDescent="0.2">
      <c r="D3269" s="359"/>
      <c r="E3269" s="359"/>
      <c r="G3269" s="561"/>
      <c r="H3269" s="359"/>
    </row>
    <row r="3270" spans="4:8" x14ac:dyDescent="0.2">
      <c r="D3270" s="359"/>
      <c r="E3270" s="359"/>
      <c r="G3270" s="561"/>
      <c r="H3270" s="359"/>
    </row>
    <row r="3271" spans="4:8" x14ac:dyDescent="0.2">
      <c r="D3271" s="359"/>
      <c r="E3271" s="359"/>
      <c r="G3271" s="561"/>
      <c r="H3271" s="359"/>
    </row>
    <row r="3272" spans="4:8" x14ac:dyDescent="0.2">
      <c r="D3272" s="359"/>
      <c r="E3272" s="359"/>
      <c r="G3272" s="561"/>
      <c r="H3272" s="359"/>
    </row>
    <row r="3273" spans="4:8" x14ac:dyDescent="0.2">
      <c r="D3273" s="359"/>
      <c r="E3273" s="359"/>
      <c r="G3273" s="561"/>
      <c r="H3273" s="359"/>
    </row>
    <row r="3274" spans="4:8" x14ac:dyDescent="0.2">
      <c r="D3274" s="359"/>
      <c r="E3274" s="359"/>
      <c r="G3274" s="561"/>
      <c r="H3274" s="359"/>
    </row>
    <row r="3275" spans="4:8" x14ac:dyDescent="0.2">
      <c r="D3275" s="359"/>
      <c r="E3275" s="359"/>
      <c r="G3275" s="561"/>
      <c r="H3275" s="359"/>
    </row>
    <row r="3276" spans="4:8" x14ac:dyDescent="0.2">
      <c r="D3276" s="359"/>
      <c r="E3276" s="359"/>
      <c r="G3276" s="561"/>
      <c r="H3276" s="359"/>
    </row>
    <row r="3277" spans="4:8" x14ac:dyDescent="0.2">
      <c r="D3277" s="359"/>
      <c r="E3277" s="359"/>
      <c r="G3277" s="561"/>
      <c r="H3277" s="359"/>
    </row>
    <row r="3278" spans="4:8" x14ac:dyDescent="0.2">
      <c r="D3278" s="359"/>
      <c r="E3278" s="359"/>
      <c r="G3278" s="561"/>
      <c r="H3278" s="359"/>
    </row>
    <row r="3279" spans="4:8" x14ac:dyDescent="0.2">
      <c r="D3279" s="359"/>
      <c r="E3279" s="359"/>
      <c r="G3279" s="561"/>
      <c r="H3279" s="359"/>
    </row>
    <row r="3280" spans="4:8" x14ac:dyDescent="0.2">
      <c r="D3280" s="359"/>
      <c r="E3280" s="359"/>
      <c r="G3280" s="561"/>
      <c r="H3280" s="359"/>
    </row>
    <row r="3281" spans="4:8" x14ac:dyDescent="0.2">
      <c r="D3281" s="359"/>
      <c r="E3281" s="359"/>
      <c r="G3281" s="561"/>
      <c r="H3281" s="359"/>
    </row>
    <row r="3282" spans="4:8" x14ac:dyDescent="0.2">
      <c r="D3282" s="359"/>
      <c r="E3282" s="359"/>
      <c r="G3282" s="561"/>
      <c r="H3282" s="359"/>
    </row>
    <row r="3283" spans="4:8" x14ac:dyDescent="0.2">
      <c r="D3283" s="359"/>
      <c r="E3283" s="359"/>
      <c r="G3283" s="561"/>
      <c r="H3283" s="359"/>
    </row>
    <row r="3284" spans="4:8" x14ac:dyDescent="0.2">
      <c r="D3284" s="359"/>
      <c r="E3284" s="359"/>
      <c r="G3284" s="561"/>
      <c r="H3284" s="359"/>
    </row>
    <row r="3285" spans="4:8" x14ac:dyDescent="0.2">
      <c r="D3285" s="359"/>
      <c r="E3285" s="359"/>
      <c r="G3285" s="561"/>
      <c r="H3285" s="359"/>
    </row>
    <row r="3286" spans="4:8" x14ac:dyDescent="0.2">
      <c r="D3286" s="359"/>
      <c r="E3286" s="359"/>
      <c r="G3286" s="561"/>
      <c r="H3286" s="359"/>
    </row>
    <row r="3287" spans="4:8" x14ac:dyDescent="0.2">
      <c r="D3287" s="359"/>
      <c r="E3287" s="359"/>
      <c r="G3287" s="561"/>
      <c r="H3287" s="359"/>
    </row>
    <row r="3288" spans="4:8" x14ac:dyDescent="0.2">
      <c r="D3288" s="359"/>
      <c r="E3288" s="359"/>
      <c r="G3288" s="561"/>
      <c r="H3288" s="359"/>
    </row>
    <row r="3289" spans="4:8" x14ac:dyDescent="0.2">
      <c r="D3289" s="359"/>
      <c r="E3289" s="359"/>
      <c r="G3289" s="561"/>
      <c r="H3289" s="359"/>
    </row>
    <row r="3290" spans="4:8" x14ac:dyDescent="0.2">
      <c r="D3290" s="359"/>
      <c r="E3290" s="359"/>
      <c r="G3290" s="561"/>
      <c r="H3290" s="359"/>
    </row>
    <row r="3291" spans="4:8" x14ac:dyDescent="0.2">
      <c r="D3291" s="359"/>
      <c r="E3291" s="359"/>
      <c r="G3291" s="561"/>
      <c r="H3291" s="359"/>
    </row>
    <row r="3292" spans="4:8" x14ac:dyDescent="0.2">
      <c r="D3292" s="359"/>
      <c r="E3292" s="359"/>
      <c r="G3292" s="561"/>
      <c r="H3292" s="359"/>
    </row>
    <row r="3293" spans="4:8" x14ac:dyDescent="0.2">
      <c r="D3293" s="359"/>
      <c r="E3293" s="359"/>
      <c r="G3293" s="561"/>
      <c r="H3293" s="359"/>
    </row>
    <row r="3294" spans="4:8" x14ac:dyDescent="0.2">
      <c r="D3294" s="359"/>
      <c r="E3294" s="359"/>
      <c r="G3294" s="561"/>
      <c r="H3294" s="359"/>
    </row>
    <row r="3295" spans="4:8" x14ac:dyDescent="0.2">
      <c r="D3295" s="359"/>
      <c r="E3295" s="359"/>
      <c r="G3295" s="561"/>
      <c r="H3295" s="359"/>
    </row>
    <row r="3296" spans="4:8" x14ac:dyDescent="0.2">
      <c r="D3296" s="359"/>
      <c r="E3296" s="359"/>
      <c r="G3296" s="561"/>
      <c r="H3296" s="359"/>
    </row>
    <row r="3297" spans="4:8" x14ac:dyDescent="0.2">
      <c r="D3297" s="359"/>
      <c r="E3297" s="359"/>
      <c r="G3297" s="561"/>
      <c r="H3297" s="359"/>
    </row>
    <row r="3298" spans="4:8" x14ac:dyDescent="0.2">
      <c r="D3298" s="359"/>
      <c r="E3298" s="359"/>
      <c r="G3298" s="561"/>
      <c r="H3298" s="359"/>
    </row>
    <row r="3299" spans="4:8" x14ac:dyDescent="0.2">
      <c r="D3299" s="359"/>
      <c r="E3299" s="359"/>
      <c r="G3299" s="561"/>
      <c r="H3299" s="359"/>
    </row>
    <row r="3300" spans="4:8" x14ac:dyDescent="0.2">
      <c r="D3300" s="359"/>
      <c r="E3300" s="359"/>
      <c r="G3300" s="561"/>
      <c r="H3300" s="359"/>
    </row>
    <row r="3301" spans="4:8" x14ac:dyDescent="0.2">
      <c r="D3301" s="359"/>
      <c r="E3301" s="359"/>
      <c r="G3301" s="561"/>
      <c r="H3301" s="359"/>
    </row>
    <row r="3302" spans="4:8" x14ac:dyDescent="0.2">
      <c r="D3302" s="359"/>
      <c r="E3302" s="359"/>
      <c r="G3302" s="561"/>
      <c r="H3302" s="359"/>
    </row>
    <row r="3303" spans="4:8" x14ac:dyDescent="0.2">
      <c r="D3303" s="359"/>
      <c r="E3303" s="359"/>
      <c r="G3303" s="561"/>
      <c r="H3303" s="359"/>
    </row>
    <row r="3304" spans="4:8" x14ac:dyDescent="0.2">
      <c r="D3304" s="359"/>
      <c r="E3304" s="359"/>
      <c r="G3304" s="561"/>
      <c r="H3304" s="359"/>
    </row>
    <row r="3305" spans="4:8" x14ac:dyDescent="0.2">
      <c r="D3305" s="359"/>
      <c r="E3305" s="359"/>
      <c r="G3305" s="561"/>
      <c r="H3305" s="359"/>
    </row>
    <row r="3306" spans="4:8" x14ac:dyDescent="0.2">
      <c r="D3306" s="359"/>
      <c r="E3306" s="359"/>
      <c r="G3306" s="561"/>
      <c r="H3306" s="359"/>
    </row>
    <row r="3307" spans="4:8" x14ac:dyDescent="0.2">
      <c r="D3307" s="359"/>
      <c r="E3307" s="359"/>
      <c r="G3307" s="561"/>
      <c r="H3307" s="359"/>
    </row>
    <row r="3308" spans="4:8" x14ac:dyDescent="0.2">
      <c r="D3308" s="359"/>
      <c r="E3308" s="359"/>
      <c r="G3308" s="561"/>
      <c r="H3308" s="359"/>
    </row>
    <row r="3309" spans="4:8" x14ac:dyDescent="0.2">
      <c r="D3309" s="359"/>
      <c r="E3309" s="359"/>
      <c r="G3309" s="561"/>
      <c r="H3309" s="359"/>
    </row>
    <row r="3310" spans="4:8" x14ac:dyDescent="0.2">
      <c r="D3310" s="359"/>
      <c r="E3310" s="359"/>
      <c r="G3310" s="561"/>
      <c r="H3310" s="359"/>
    </row>
    <row r="3311" spans="4:8" x14ac:dyDescent="0.2">
      <c r="D3311" s="359"/>
      <c r="E3311" s="359"/>
      <c r="G3311" s="561"/>
      <c r="H3311" s="359"/>
    </row>
    <row r="3312" spans="4:8" x14ac:dyDescent="0.2">
      <c r="D3312" s="359"/>
      <c r="E3312" s="359"/>
      <c r="G3312" s="561"/>
      <c r="H3312" s="359"/>
    </row>
    <row r="3313" spans="4:8" x14ac:dyDescent="0.2">
      <c r="D3313" s="359"/>
      <c r="E3313" s="359"/>
      <c r="G3313" s="561"/>
      <c r="H3313" s="359"/>
    </row>
    <row r="3314" spans="4:8" x14ac:dyDescent="0.2">
      <c r="D3314" s="359"/>
      <c r="E3314" s="359"/>
      <c r="G3314" s="561"/>
      <c r="H3314" s="359"/>
    </row>
    <row r="3315" spans="4:8" x14ac:dyDescent="0.2">
      <c r="D3315" s="359"/>
      <c r="E3315" s="359"/>
      <c r="G3315" s="561"/>
      <c r="H3315" s="359"/>
    </row>
    <row r="3316" spans="4:8" x14ac:dyDescent="0.2">
      <c r="D3316" s="359"/>
      <c r="E3316" s="359"/>
      <c r="G3316" s="561"/>
      <c r="H3316" s="359"/>
    </row>
    <row r="3317" spans="4:8" x14ac:dyDescent="0.2">
      <c r="D3317" s="359"/>
      <c r="E3317" s="359"/>
      <c r="G3317" s="561"/>
      <c r="H3317" s="359"/>
    </row>
    <row r="3318" spans="4:8" x14ac:dyDescent="0.2">
      <c r="D3318" s="359"/>
      <c r="E3318" s="359"/>
      <c r="G3318" s="561"/>
      <c r="H3318" s="359"/>
    </row>
    <row r="3319" spans="4:8" x14ac:dyDescent="0.2">
      <c r="D3319" s="359"/>
      <c r="E3319" s="359"/>
      <c r="G3319" s="561"/>
      <c r="H3319" s="359"/>
    </row>
    <row r="3320" spans="4:8" x14ac:dyDescent="0.2">
      <c r="D3320" s="359"/>
      <c r="E3320" s="359"/>
      <c r="G3320" s="561"/>
      <c r="H3320" s="359"/>
    </row>
    <row r="3321" spans="4:8" x14ac:dyDescent="0.2">
      <c r="D3321" s="359"/>
      <c r="E3321" s="359"/>
      <c r="G3321" s="561"/>
      <c r="H3321" s="359"/>
    </row>
    <row r="3322" spans="4:8" x14ac:dyDescent="0.2">
      <c r="D3322" s="359"/>
      <c r="E3322" s="359"/>
      <c r="G3322" s="561"/>
      <c r="H3322" s="359"/>
    </row>
    <row r="3323" spans="4:8" x14ac:dyDescent="0.2">
      <c r="D3323" s="359"/>
      <c r="E3323" s="359"/>
      <c r="G3323" s="561"/>
      <c r="H3323" s="359"/>
    </row>
    <row r="3324" spans="4:8" x14ac:dyDescent="0.2">
      <c r="D3324" s="359"/>
      <c r="E3324" s="359"/>
      <c r="G3324" s="561"/>
      <c r="H3324" s="359"/>
    </row>
    <row r="3325" spans="4:8" x14ac:dyDescent="0.2">
      <c r="D3325" s="359"/>
      <c r="E3325" s="359"/>
      <c r="G3325" s="561"/>
      <c r="H3325" s="359"/>
    </row>
    <row r="3326" spans="4:8" x14ac:dyDescent="0.2">
      <c r="D3326" s="359"/>
      <c r="E3326" s="359"/>
      <c r="G3326" s="561"/>
      <c r="H3326" s="359"/>
    </row>
    <row r="3327" spans="4:8" x14ac:dyDescent="0.2">
      <c r="D3327" s="359"/>
      <c r="E3327" s="359"/>
      <c r="G3327" s="561"/>
      <c r="H3327" s="359"/>
    </row>
    <row r="3328" spans="4:8" x14ac:dyDescent="0.2">
      <c r="D3328" s="359"/>
      <c r="E3328" s="359"/>
      <c r="G3328" s="561"/>
      <c r="H3328" s="359"/>
    </row>
    <row r="3329" spans="4:8" x14ac:dyDescent="0.2">
      <c r="D3329" s="359"/>
      <c r="E3329" s="359"/>
      <c r="G3329" s="561"/>
      <c r="H3329" s="359"/>
    </row>
    <row r="3330" spans="4:8" x14ac:dyDescent="0.2">
      <c r="D3330" s="359"/>
      <c r="E3330" s="359"/>
      <c r="G3330" s="561"/>
      <c r="H3330" s="359"/>
    </row>
    <row r="3331" spans="4:8" x14ac:dyDescent="0.2">
      <c r="D3331" s="359"/>
      <c r="E3331" s="359"/>
      <c r="G3331" s="561"/>
      <c r="H3331" s="359"/>
    </row>
    <row r="3332" spans="4:8" x14ac:dyDescent="0.2">
      <c r="D3332" s="359"/>
      <c r="E3332" s="359"/>
      <c r="G3332" s="561"/>
      <c r="H3332" s="359"/>
    </row>
    <row r="3333" spans="4:8" x14ac:dyDescent="0.2">
      <c r="D3333" s="359"/>
      <c r="E3333" s="359"/>
      <c r="G3333" s="561"/>
      <c r="H3333" s="359"/>
    </row>
    <row r="3334" spans="4:8" x14ac:dyDescent="0.2">
      <c r="D3334" s="359"/>
      <c r="E3334" s="359"/>
      <c r="G3334" s="561"/>
      <c r="H3334" s="359"/>
    </row>
    <row r="3335" spans="4:8" x14ac:dyDescent="0.2">
      <c r="D3335" s="359"/>
      <c r="E3335" s="359"/>
      <c r="G3335" s="561"/>
      <c r="H3335" s="359"/>
    </row>
    <row r="3336" spans="4:8" x14ac:dyDescent="0.2">
      <c r="D3336" s="359"/>
      <c r="E3336" s="359"/>
      <c r="G3336" s="561"/>
      <c r="H3336" s="359"/>
    </row>
    <row r="3337" spans="4:8" x14ac:dyDescent="0.2">
      <c r="D3337" s="359"/>
      <c r="E3337" s="359"/>
      <c r="G3337" s="561"/>
      <c r="H3337" s="359"/>
    </row>
    <row r="3338" spans="4:8" x14ac:dyDescent="0.2">
      <c r="D3338" s="359"/>
      <c r="E3338" s="359"/>
      <c r="G3338" s="561"/>
      <c r="H3338" s="359"/>
    </row>
    <row r="3339" spans="4:8" x14ac:dyDescent="0.2">
      <c r="D3339" s="359"/>
      <c r="E3339" s="359"/>
      <c r="G3339" s="561"/>
      <c r="H3339" s="359"/>
    </row>
    <row r="3340" spans="4:8" x14ac:dyDescent="0.2">
      <c r="D3340" s="359"/>
      <c r="E3340" s="359"/>
      <c r="G3340" s="561"/>
      <c r="H3340" s="359"/>
    </row>
    <row r="3341" spans="4:8" x14ac:dyDescent="0.2">
      <c r="D3341" s="359"/>
      <c r="E3341" s="359"/>
      <c r="G3341" s="561"/>
      <c r="H3341" s="359"/>
    </row>
    <row r="3342" spans="4:8" x14ac:dyDescent="0.2">
      <c r="D3342" s="359"/>
      <c r="E3342" s="359"/>
      <c r="G3342" s="561"/>
      <c r="H3342" s="359"/>
    </row>
    <row r="3343" spans="4:8" x14ac:dyDescent="0.2">
      <c r="D3343" s="359"/>
      <c r="E3343" s="359"/>
      <c r="G3343" s="561"/>
      <c r="H3343" s="359"/>
    </row>
    <row r="3344" spans="4:8" x14ac:dyDescent="0.2">
      <c r="D3344" s="359"/>
      <c r="E3344" s="359"/>
      <c r="G3344" s="561"/>
      <c r="H3344" s="359"/>
    </row>
    <row r="3345" spans="4:8" x14ac:dyDescent="0.2">
      <c r="D3345" s="359"/>
      <c r="E3345" s="359"/>
      <c r="G3345" s="561"/>
      <c r="H3345" s="359"/>
    </row>
    <row r="3346" spans="4:8" x14ac:dyDescent="0.2">
      <c r="D3346" s="359"/>
      <c r="E3346" s="359"/>
      <c r="G3346" s="561"/>
      <c r="H3346" s="359"/>
    </row>
    <row r="3347" spans="4:8" x14ac:dyDescent="0.2">
      <c r="D3347" s="359"/>
      <c r="E3347" s="359"/>
      <c r="G3347" s="561"/>
      <c r="H3347" s="359"/>
    </row>
    <row r="3348" spans="4:8" x14ac:dyDescent="0.2">
      <c r="D3348" s="359"/>
      <c r="E3348" s="359"/>
      <c r="G3348" s="561"/>
      <c r="H3348" s="359"/>
    </row>
    <row r="3349" spans="4:8" x14ac:dyDescent="0.2">
      <c r="D3349" s="359"/>
      <c r="E3349" s="359"/>
      <c r="G3349" s="561"/>
      <c r="H3349" s="359"/>
    </row>
    <row r="3350" spans="4:8" x14ac:dyDescent="0.2">
      <c r="D3350" s="359"/>
      <c r="E3350" s="359"/>
      <c r="G3350" s="561"/>
      <c r="H3350" s="359"/>
    </row>
    <row r="3351" spans="4:8" x14ac:dyDescent="0.2">
      <c r="D3351" s="359"/>
      <c r="E3351" s="359"/>
      <c r="G3351" s="561"/>
      <c r="H3351" s="359"/>
    </row>
    <row r="3352" spans="4:8" x14ac:dyDescent="0.2">
      <c r="D3352" s="359"/>
      <c r="E3352" s="359"/>
      <c r="G3352" s="561"/>
      <c r="H3352" s="359"/>
    </row>
    <row r="3353" spans="4:8" x14ac:dyDescent="0.2">
      <c r="D3353" s="359"/>
      <c r="E3353" s="359"/>
      <c r="G3353" s="561"/>
      <c r="H3353" s="359"/>
    </row>
    <row r="3354" spans="4:8" x14ac:dyDescent="0.2">
      <c r="D3354" s="359"/>
      <c r="E3354" s="359"/>
      <c r="G3354" s="561"/>
      <c r="H3354" s="359"/>
    </row>
    <row r="3355" spans="4:8" x14ac:dyDescent="0.2">
      <c r="D3355" s="359"/>
      <c r="E3355" s="359"/>
      <c r="G3355" s="561"/>
      <c r="H3355" s="359"/>
    </row>
    <row r="3356" spans="4:8" x14ac:dyDescent="0.2">
      <c r="D3356" s="359"/>
      <c r="E3356" s="359"/>
      <c r="G3356" s="561"/>
      <c r="H3356" s="359"/>
    </row>
    <row r="3357" spans="4:8" x14ac:dyDescent="0.2">
      <c r="D3357" s="359"/>
      <c r="E3357" s="359"/>
      <c r="G3357" s="561"/>
      <c r="H3357" s="359"/>
    </row>
    <row r="3358" spans="4:8" x14ac:dyDescent="0.2">
      <c r="D3358" s="359"/>
      <c r="E3358" s="359"/>
      <c r="G3358" s="561"/>
      <c r="H3358" s="359"/>
    </row>
    <row r="3359" spans="4:8" x14ac:dyDescent="0.2">
      <c r="D3359" s="359"/>
      <c r="E3359" s="359"/>
      <c r="G3359" s="561"/>
      <c r="H3359" s="359"/>
    </row>
    <row r="3360" spans="4:8" x14ac:dyDescent="0.2">
      <c r="D3360" s="359"/>
      <c r="E3360" s="359"/>
      <c r="G3360" s="561"/>
      <c r="H3360" s="359"/>
    </row>
    <row r="3361" spans="4:8" x14ac:dyDescent="0.2">
      <c r="D3361" s="359"/>
      <c r="E3361" s="359"/>
      <c r="G3361" s="561"/>
      <c r="H3361" s="359"/>
    </row>
    <row r="3362" spans="4:8" x14ac:dyDescent="0.2">
      <c r="D3362" s="359"/>
      <c r="E3362" s="359"/>
      <c r="G3362" s="561"/>
      <c r="H3362" s="359"/>
    </row>
    <row r="3363" spans="4:8" x14ac:dyDescent="0.2">
      <c r="D3363" s="359"/>
      <c r="E3363" s="359"/>
      <c r="G3363" s="561"/>
      <c r="H3363" s="359"/>
    </row>
    <row r="3364" spans="4:8" x14ac:dyDescent="0.2">
      <c r="D3364" s="359"/>
      <c r="E3364" s="359"/>
      <c r="G3364" s="561"/>
      <c r="H3364" s="359"/>
    </row>
    <row r="3365" spans="4:8" x14ac:dyDescent="0.2">
      <c r="D3365" s="359"/>
      <c r="E3365" s="359"/>
      <c r="G3365" s="561"/>
      <c r="H3365" s="359"/>
    </row>
    <row r="3366" spans="4:8" x14ac:dyDescent="0.2">
      <c r="D3366" s="359"/>
      <c r="E3366" s="359"/>
      <c r="G3366" s="561"/>
      <c r="H3366" s="359"/>
    </row>
    <row r="3367" spans="4:8" x14ac:dyDescent="0.2">
      <c r="D3367" s="359"/>
      <c r="E3367" s="359"/>
      <c r="G3367" s="561"/>
      <c r="H3367" s="359"/>
    </row>
    <row r="3368" spans="4:8" x14ac:dyDescent="0.2">
      <c r="D3368" s="359"/>
      <c r="E3368" s="359"/>
      <c r="G3368" s="561"/>
      <c r="H3368" s="359"/>
    </row>
    <row r="3369" spans="4:8" x14ac:dyDescent="0.2">
      <c r="D3369" s="359"/>
      <c r="E3369" s="359"/>
      <c r="G3369" s="561"/>
      <c r="H3369" s="359"/>
    </row>
    <row r="3370" spans="4:8" x14ac:dyDescent="0.2">
      <c r="D3370" s="359"/>
      <c r="E3370" s="359"/>
      <c r="G3370" s="561"/>
      <c r="H3370" s="359"/>
    </row>
    <row r="3371" spans="4:8" x14ac:dyDescent="0.2">
      <c r="D3371" s="359"/>
      <c r="E3371" s="359"/>
      <c r="G3371" s="561"/>
      <c r="H3371" s="359"/>
    </row>
    <row r="3372" spans="4:8" x14ac:dyDescent="0.2">
      <c r="D3372" s="359"/>
      <c r="E3372" s="359"/>
      <c r="G3372" s="561"/>
      <c r="H3372" s="359"/>
    </row>
    <row r="3373" spans="4:8" x14ac:dyDescent="0.2">
      <c r="D3373" s="359"/>
      <c r="E3373" s="359"/>
      <c r="G3373" s="561"/>
      <c r="H3373" s="359"/>
    </row>
    <row r="3374" spans="4:8" x14ac:dyDescent="0.2">
      <c r="D3374" s="359"/>
      <c r="E3374" s="359"/>
      <c r="G3374" s="561"/>
      <c r="H3374" s="359"/>
    </row>
    <row r="3375" spans="4:8" x14ac:dyDescent="0.2">
      <c r="D3375" s="359"/>
      <c r="E3375" s="359"/>
      <c r="G3375" s="561"/>
      <c r="H3375" s="359"/>
    </row>
    <row r="3376" spans="4:8" x14ac:dyDescent="0.2">
      <c r="D3376" s="359"/>
      <c r="E3376" s="359"/>
      <c r="G3376" s="561"/>
      <c r="H3376" s="359"/>
    </row>
    <row r="3377" spans="4:8" x14ac:dyDescent="0.2">
      <c r="D3377" s="359"/>
      <c r="E3377" s="359"/>
      <c r="G3377" s="561"/>
      <c r="H3377" s="359"/>
    </row>
    <row r="3378" spans="4:8" x14ac:dyDescent="0.2">
      <c r="D3378" s="359"/>
      <c r="E3378" s="359"/>
      <c r="G3378" s="561"/>
      <c r="H3378" s="359"/>
    </row>
    <row r="3379" spans="4:8" x14ac:dyDescent="0.2">
      <c r="D3379" s="359"/>
      <c r="E3379" s="359"/>
      <c r="G3379" s="561"/>
      <c r="H3379" s="359"/>
    </row>
    <row r="3380" spans="4:8" x14ac:dyDescent="0.2">
      <c r="D3380" s="359"/>
      <c r="E3380" s="359"/>
      <c r="G3380" s="561"/>
      <c r="H3380" s="359"/>
    </row>
    <row r="3381" spans="4:8" x14ac:dyDescent="0.2">
      <c r="D3381" s="359"/>
      <c r="E3381" s="359"/>
      <c r="G3381" s="561"/>
      <c r="H3381" s="359"/>
    </row>
    <row r="3382" spans="4:8" x14ac:dyDescent="0.2">
      <c r="D3382" s="359"/>
      <c r="E3382" s="359"/>
      <c r="G3382" s="561"/>
      <c r="H3382" s="359"/>
    </row>
    <row r="3383" spans="4:8" x14ac:dyDescent="0.2">
      <c r="D3383" s="359"/>
      <c r="E3383" s="359"/>
      <c r="G3383" s="561"/>
      <c r="H3383" s="359"/>
    </row>
    <row r="3384" spans="4:8" x14ac:dyDescent="0.2">
      <c r="D3384" s="359"/>
      <c r="E3384" s="359"/>
      <c r="G3384" s="561"/>
      <c r="H3384" s="359"/>
    </row>
    <row r="3385" spans="4:8" x14ac:dyDescent="0.2">
      <c r="D3385" s="359"/>
      <c r="E3385" s="359"/>
      <c r="G3385" s="561"/>
      <c r="H3385" s="359"/>
    </row>
    <row r="3386" spans="4:8" x14ac:dyDescent="0.2">
      <c r="D3386" s="359"/>
      <c r="E3386" s="359"/>
      <c r="G3386" s="561"/>
      <c r="H3386" s="359"/>
    </row>
    <row r="3387" spans="4:8" x14ac:dyDescent="0.2">
      <c r="D3387" s="359"/>
      <c r="E3387" s="359"/>
      <c r="G3387" s="561"/>
      <c r="H3387" s="359"/>
    </row>
    <row r="3388" spans="4:8" x14ac:dyDescent="0.2">
      <c r="D3388" s="359"/>
      <c r="E3388" s="359"/>
      <c r="G3388" s="561"/>
      <c r="H3388" s="359"/>
    </row>
    <row r="3389" spans="4:8" x14ac:dyDescent="0.2">
      <c r="D3389" s="359"/>
      <c r="E3389" s="359"/>
      <c r="G3389" s="561"/>
      <c r="H3389" s="359"/>
    </row>
    <row r="3390" spans="4:8" x14ac:dyDescent="0.2">
      <c r="D3390" s="359"/>
      <c r="E3390" s="359"/>
      <c r="G3390" s="561"/>
      <c r="H3390" s="359"/>
    </row>
    <row r="3391" spans="4:8" x14ac:dyDescent="0.2">
      <c r="D3391" s="359"/>
      <c r="E3391" s="359"/>
      <c r="G3391" s="561"/>
      <c r="H3391" s="359"/>
    </row>
    <row r="3392" spans="4:8" x14ac:dyDescent="0.2">
      <c r="D3392" s="359"/>
      <c r="E3392" s="359"/>
      <c r="G3392" s="561"/>
      <c r="H3392" s="359"/>
    </row>
    <row r="3393" spans="4:8" x14ac:dyDescent="0.2">
      <c r="D3393" s="359"/>
      <c r="E3393" s="359"/>
      <c r="G3393" s="561"/>
      <c r="H3393" s="359"/>
    </row>
    <row r="3394" spans="4:8" x14ac:dyDescent="0.2">
      <c r="D3394" s="359"/>
      <c r="E3394" s="359"/>
      <c r="G3394" s="561"/>
      <c r="H3394" s="359"/>
    </row>
    <row r="3395" spans="4:8" x14ac:dyDescent="0.2">
      <c r="D3395" s="359"/>
      <c r="E3395" s="359"/>
      <c r="G3395" s="561"/>
      <c r="H3395" s="359"/>
    </row>
    <row r="3396" spans="4:8" x14ac:dyDescent="0.2">
      <c r="D3396" s="359"/>
      <c r="E3396" s="359"/>
      <c r="G3396" s="561"/>
      <c r="H3396" s="359"/>
    </row>
    <row r="3397" spans="4:8" x14ac:dyDescent="0.2">
      <c r="D3397" s="359"/>
      <c r="E3397" s="359"/>
      <c r="G3397" s="561"/>
      <c r="H3397" s="359"/>
    </row>
    <row r="3398" spans="4:8" x14ac:dyDescent="0.2">
      <c r="D3398" s="359"/>
      <c r="E3398" s="359"/>
      <c r="G3398" s="561"/>
      <c r="H3398" s="359"/>
    </row>
    <row r="3399" spans="4:8" x14ac:dyDescent="0.2">
      <c r="D3399" s="359"/>
      <c r="E3399" s="359"/>
      <c r="G3399" s="561"/>
      <c r="H3399" s="359"/>
    </row>
    <row r="3400" spans="4:8" x14ac:dyDescent="0.2">
      <c r="D3400" s="359"/>
      <c r="E3400" s="359"/>
      <c r="G3400" s="561"/>
      <c r="H3400" s="359"/>
    </row>
    <row r="3401" spans="4:8" x14ac:dyDescent="0.2">
      <c r="D3401" s="359"/>
      <c r="E3401" s="359"/>
      <c r="G3401" s="561"/>
      <c r="H3401" s="359"/>
    </row>
    <row r="3402" spans="4:8" x14ac:dyDescent="0.2">
      <c r="D3402" s="359"/>
      <c r="E3402" s="359"/>
      <c r="G3402" s="561"/>
      <c r="H3402" s="359"/>
    </row>
    <row r="3403" spans="4:8" x14ac:dyDescent="0.2">
      <c r="D3403" s="359"/>
      <c r="E3403" s="359"/>
      <c r="G3403" s="561"/>
      <c r="H3403" s="359"/>
    </row>
    <row r="3404" spans="4:8" x14ac:dyDescent="0.2">
      <c r="D3404" s="359"/>
      <c r="E3404" s="359"/>
      <c r="G3404" s="561"/>
      <c r="H3404" s="359"/>
    </row>
    <row r="3405" spans="4:8" x14ac:dyDescent="0.2">
      <c r="D3405" s="359"/>
      <c r="E3405" s="359"/>
      <c r="G3405" s="561"/>
      <c r="H3405" s="359"/>
    </row>
    <row r="3406" spans="4:8" x14ac:dyDescent="0.2">
      <c r="D3406" s="359"/>
      <c r="E3406" s="359"/>
      <c r="G3406" s="561"/>
      <c r="H3406" s="359"/>
    </row>
    <row r="3407" spans="4:8" x14ac:dyDescent="0.2">
      <c r="D3407" s="359"/>
      <c r="E3407" s="359"/>
      <c r="G3407" s="561"/>
      <c r="H3407" s="359"/>
    </row>
    <row r="3408" spans="4:8" x14ac:dyDescent="0.2">
      <c r="D3408" s="359"/>
      <c r="E3408" s="359"/>
      <c r="G3408" s="561"/>
      <c r="H3408" s="359"/>
    </row>
    <row r="3409" spans="4:8" x14ac:dyDescent="0.2">
      <c r="D3409" s="359"/>
      <c r="E3409" s="359"/>
      <c r="G3409" s="561"/>
      <c r="H3409" s="359"/>
    </row>
    <row r="3410" spans="4:8" x14ac:dyDescent="0.2">
      <c r="D3410" s="359"/>
      <c r="E3410" s="359"/>
      <c r="G3410" s="561"/>
      <c r="H3410" s="359"/>
    </row>
    <row r="3411" spans="4:8" x14ac:dyDescent="0.2">
      <c r="D3411" s="359"/>
      <c r="E3411" s="359"/>
      <c r="G3411" s="561"/>
      <c r="H3411" s="359"/>
    </row>
    <row r="3412" spans="4:8" x14ac:dyDescent="0.2">
      <c r="D3412" s="359"/>
      <c r="E3412" s="359"/>
      <c r="G3412" s="561"/>
      <c r="H3412" s="359"/>
    </row>
    <row r="3413" spans="4:8" x14ac:dyDescent="0.2">
      <c r="D3413" s="359"/>
      <c r="E3413" s="359"/>
      <c r="G3413" s="561"/>
      <c r="H3413" s="359"/>
    </row>
    <row r="3414" spans="4:8" x14ac:dyDescent="0.2">
      <c r="D3414" s="359"/>
      <c r="E3414" s="359"/>
      <c r="G3414" s="561"/>
      <c r="H3414" s="359"/>
    </row>
    <row r="3415" spans="4:8" x14ac:dyDescent="0.2">
      <c r="D3415" s="359"/>
      <c r="E3415" s="359"/>
      <c r="G3415" s="561"/>
      <c r="H3415" s="359"/>
    </row>
    <row r="3416" spans="4:8" x14ac:dyDescent="0.2">
      <c r="D3416" s="359"/>
      <c r="E3416" s="359"/>
      <c r="G3416" s="561"/>
      <c r="H3416" s="359"/>
    </row>
    <row r="3417" spans="4:8" x14ac:dyDescent="0.2">
      <c r="D3417" s="359"/>
      <c r="E3417" s="359"/>
      <c r="G3417" s="561"/>
      <c r="H3417" s="359"/>
    </row>
    <row r="3418" spans="4:8" x14ac:dyDescent="0.2">
      <c r="D3418" s="359"/>
      <c r="E3418" s="359"/>
      <c r="G3418" s="561"/>
      <c r="H3418" s="359"/>
    </row>
    <row r="3419" spans="4:8" x14ac:dyDescent="0.2">
      <c r="D3419" s="359"/>
      <c r="E3419" s="359"/>
      <c r="G3419" s="561"/>
      <c r="H3419" s="359"/>
    </row>
    <row r="3420" spans="4:8" x14ac:dyDescent="0.2">
      <c r="D3420" s="359"/>
      <c r="E3420" s="359"/>
      <c r="G3420" s="561"/>
      <c r="H3420" s="359"/>
    </row>
    <row r="3421" spans="4:8" x14ac:dyDescent="0.2">
      <c r="D3421" s="359"/>
      <c r="E3421" s="359"/>
      <c r="G3421" s="561"/>
      <c r="H3421" s="359"/>
    </row>
    <row r="3422" spans="4:8" x14ac:dyDescent="0.2">
      <c r="D3422" s="359"/>
      <c r="E3422" s="359"/>
      <c r="G3422" s="561"/>
      <c r="H3422" s="359"/>
    </row>
    <row r="3423" spans="4:8" x14ac:dyDescent="0.2">
      <c r="D3423" s="359"/>
      <c r="E3423" s="359"/>
      <c r="G3423" s="561"/>
      <c r="H3423" s="359"/>
    </row>
    <row r="3424" spans="4:8" x14ac:dyDescent="0.2">
      <c r="D3424" s="359"/>
      <c r="E3424" s="359"/>
      <c r="G3424" s="561"/>
      <c r="H3424" s="359"/>
    </row>
    <row r="3425" spans="4:8" x14ac:dyDescent="0.2">
      <c r="D3425" s="359"/>
      <c r="E3425" s="359"/>
      <c r="G3425" s="561"/>
      <c r="H3425" s="359"/>
    </row>
    <row r="3426" spans="4:8" x14ac:dyDescent="0.2">
      <c r="D3426" s="359"/>
      <c r="E3426" s="359"/>
      <c r="G3426" s="561"/>
      <c r="H3426" s="359"/>
    </row>
    <row r="3427" spans="4:8" x14ac:dyDescent="0.2">
      <c r="D3427" s="359"/>
      <c r="E3427" s="359"/>
      <c r="G3427" s="561"/>
      <c r="H3427" s="359"/>
    </row>
    <row r="3428" spans="4:8" x14ac:dyDescent="0.2">
      <c r="D3428" s="359"/>
      <c r="E3428" s="359"/>
      <c r="G3428" s="561"/>
      <c r="H3428" s="359"/>
    </row>
    <row r="3429" spans="4:8" x14ac:dyDescent="0.2">
      <c r="D3429" s="359"/>
      <c r="E3429" s="359"/>
      <c r="G3429" s="561"/>
      <c r="H3429" s="359"/>
    </row>
    <row r="3430" spans="4:8" x14ac:dyDescent="0.2">
      <c r="D3430" s="359"/>
      <c r="E3430" s="359"/>
      <c r="G3430" s="561"/>
      <c r="H3430" s="359"/>
    </row>
    <row r="3431" spans="4:8" x14ac:dyDescent="0.2">
      <c r="D3431" s="359"/>
      <c r="E3431" s="359"/>
      <c r="G3431" s="561"/>
      <c r="H3431" s="359"/>
    </row>
    <row r="3432" spans="4:8" x14ac:dyDescent="0.2">
      <c r="D3432" s="359"/>
      <c r="E3432" s="359"/>
      <c r="G3432" s="561"/>
      <c r="H3432" s="359"/>
    </row>
    <row r="3433" spans="4:8" x14ac:dyDescent="0.2">
      <c r="D3433" s="359"/>
      <c r="E3433" s="359"/>
      <c r="G3433" s="561"/>
      <c r="H3433" s="359"/>
    </row>
    <row r="3434" spans="4:8" x14ac:dyDescent="0.2">
      <c r="D3434" s="359"/>
      <c r="E3434" s="359"/>
      <c r="G3434" s="561"/>
      <c r="H3434" s="359"/>
    </row>
    <row r="3435" spans="4:8" x14ac:dyDescent="0.2">
      <c r="D3435" s="359"/>
      <c r="E3435" s="359"/>
      <c r="G3435" s="561"/>
      <c r="H3435" s="359"/>
    </row>
    <row r="3436" spans="4:8" x14ac:dyDescent="0.2">
      <c r="D3436" s="359"/>
      <c r="E3436" s="359"/>
      <c r="G3436" s="561"/>
      <c r="H3436" s="359"/>
    </row>
    <row r="3437" spans="4:8" x14ac:dyDescent="0.2">
      <c r="D3437" s="359"/>
      <c r="E3437" s="359"/>
      <c r="G3437" s="561"/>
      <c r="H3437" s="359"/>
    </row>
    <row r="3438" spans="4:8" x14ac:dyDescent="0.2">
      <c r="D3438" s="359"/>
      <c r="E3438" s="359"/>
      <c r="G3438" s="561"/>
      <c r="H3438" s="359"/>
    </row>
    <row r="3439" spans="4:8" x14ac:dyDescent="0.2">
      <c r="D3439" s="359"/>
      <c r="E3439" s="359"/>
      <c r="G3439" s="561"/>
      <c r="H3439" s="359"/>
    </row>
    <row r="3440" spans="4:8" x14ac:dyDescent="0.2">
      <c r="D3440" s="359"/>
      <c r="E3440" s="359"/>
      <c r="G3440" s="561"/>
      <c r="H3440" s="359"/>
    </row>
    <row r="3441" spans="4:8" x14ac:dyDescent="0.2">
      <c r="D3441" s="359"/>
      <c r="E3441" s="359"/>
      <c r="G3441" s="561"/>
      <c r="H3441" s="359"/>
    </row>
    <row r="3442" spans="4:8" x14ac:dyDescent="0.2">
      <c r="D3442" s="359"/>
      <c r="E3442" s="359"/>
      <c r="G3442" s="561"/>
      <c r="H3442" s="359"/>
    </row>
    <row r="3443" spans="4:8" x14ac:dyDescent="0.2">
      <c r="D3443" s="359"/>
      <c r="E3443" s="359"/>
      <c r="G3443" s="561"/>
      <c r="H3443" s="359"/>
    </row>
    <row r="3444" spans="4:8" x14ac:dyDescent="0.2">
      <c r="D3444" s="359"/>
      <c r="E3444" s="359"/>
      <c r="G3444" s="561"/>
      <c r="H3444" s="359"/>
    </row>
    <row r="3445" spans="4:8" x14ac:dyDescent="0.2">
      <c r="D3445" s="359"/>
      <c r="E3445" s="359"/>
      <c r="G3445" s="561"/>
      <c r="H3445" s="359"/>
    </row>
    <row r="3446" spans="4:8" x14ac:dyDescent="0.2">
      <c r="D3446" s="359"/>
      <c r="E3446" s="359"/>
      <c r="G3446" s="561"/>
      <c r="H3446" s="359"/>
    </row>
    <row r="3447" spans="4:8" x14ac:dyDescent="0.2">
      <c r="D3447" s="359"/>
      <c r="E3447" s="359"/>
      <c r="G3447" s="561"/>
      <c r="H3447" s="359"/>
    </row>
    <row r="3448" spans="4:8" x14ac:dyDescent="0.2">
      <c r="D3448" s="359"/>
      <c r="E3448" s="359"/>
      <c r="G3448" s="561"/>
      <c r="H3448" s="359"/>
    </row>
    <row r="3449" spans="4:8" x14ac:dyDescent="0.2">
      <c r="D3449" s="359"/>
      <c r="E3449" s="359"/>
      <c r="G3449" s="561"/>
      <c r="H3449" s="359"/>
    </row>
    <row r="3450" spans="4:8" x14ac:dyDescent="0.2">
      <c r="D3450" s="359"/>
      <c r="E3450" s="359"/>
      <c r="G3450" s="561"/>
      <c r="H3450" s="359"/>
    </row>
    <row r="3451" spans="4:8" x14ac:dyDescent="0.2">
      <c r="D3451" s="359"/>
      <c r="E3451" s="359"/>
      <c r="G3451" s="561"/>
      <c r="H3451" s="359"/>
    </row>
    <row r="3452" spans="4:8" x14ac:dyDescent="0.2">
      <c r="D3452" s="359"/>
      <c r="E3452" s="359"/>
      <c r="G3452" s="561"/>
      <c r="H3452" s="359"/>
    </row>
    <row r="3453" spans="4:8" x14ac:dyDescent="0.2">
      <c r="D3453" s="359"/>
      <c r="E3453" s="359"/>
      <c r="G3453" s="561"/>
      <c r="H3453" s="359"/>
    </row>
    <row r="3454" spans="4:8" x14ac:dyDescent="0.2">
      <c r="D3454" s="359"/>
      <c r="E3454" s="359"/>
      <c r="G3454" s="561"/>
      <c r="H3454" s="359"/>
    </row>
    <row r="3455" spans="4:8" x14ac:dyDescent="0.2">
      <c r="D3455" s="359"/>
      <c r="E3455" s="359"/>
      <c r="G3455" s="561"/>
      <c r="H3455" s="359"/>
    </row>
    <row r="3456" spans="4:8" x14ac:dyDescent="0.2">
      <c r="D3456" s="359"/>
      <c r="E3456" s="359"/>
      <c r="G3456" s="561"/>
      <c r="H3456" s="359"/>
    </row>
    <row r="3457" spans="4:8" x14ac:dyDescent="0.2">
      <c r="D3457" s="359"/>
      <c r="E3457" s="359"/>
      <c r="G3457" s="561"/>
      <c r="H3457" s="359"/>
    </row>
    <row r="3458" spans="4:8" x14ac:dyDescent="0.2">
      <c r="D3458" s="359"/>
      <c r="E3458" s="359"/>
      <c r="G3458" s="561"/>
      <c r="H3458" s="359"/>
    </row>
    <row r="3459" spans="4:8" x14ac:dyDescent="0.2">
      <c r="D3459" s="359"/>
      <c r="E3459" s="359"/>
      <c r="G3459" s="561"/>
      <c r="H3459" s="359"/>
    </row>
    <row r="3460" spans="4:8" x14ac:dyDescent="0.2">
      <c r="D3460" s="359"/>
      <c r="E3460" s="359"/>
      <c r="G3460" s="561"/>
      <c r="H3460" s="359"/>
    </row>
    <row r="3461" spans="4:8" x14ac:dyDescent="0.2">
      <c r="D3461" s="359"/>
      <c r="E3461" s="359"/>
      <c r="G3461" s="561"/>
      <c r="H3461" s="359"/>
    </row>
    <row r="3462" spans="4:8" x14ac:dyDescent="0.2">
      <c r="D3462" s="359"/>
      <c r="E3462" s="359"/>
      <c r="G3462" s="561"/>
      <c r="H3462" s="359"/>
    </row>
    <row r="3463" spans="4:8" x14ac:dyDescent="0.2">
      <c r="D3463" s="359"/>
      <c r="E3463" s="359"/>
      <c r="G3463" s="561"/>
      <c r="H3463" s="359"/>
    </row>
    <row r="3464" spans="4:8" x14ac:dyDescent="0.2">
      <c r="D3464" s="359"/>
      <c r="E3464" s="359"/>
      <c r="G3464" s="561"/>
      <c r="H3464" s="359"/>
    </row>
    <row r="3465" spans="4:8" x14ac:dyDescent="0.2">
      <c r="D3465" s="359"/>
      <c r="E3465" s="359"/>
      <c r="G3465" s="561"/>
      <c r="H3465" s="359"/>
    </row>
    <row r="3466" spans="4:8" x14ac:dyDescent="0.2">
      <c r="D3466" s="359"/>
      <c r="E3466" s="359"/>
      <c r="G3466" s="561"/>
      <c r="H3466" s="359"/>
    </row>
    <row r="3467" spans="4:8" x14ac:dyDescent="0.2">
      <c r="D3467" s="359"/>
      <c r="E3467" s="359"/>
      <c r="G3467" s="561"/>
      <c r="H3467" s="359"/>
    </row>
    <row r="3468" spans="4:8" x14ac:dyDescent="0.2">
      <c r="D3468" s="359"/>
      <c r="E3468" s="359"/>
      <c r="G3468" s="561"/>
      <c r="H3468" s="359"/>
    </row>
    <row r="3469" spans="4:8" x14ac:dyDescent="0.2">
      <c r="D3469" s="359"/>
      <c r="E3469" s="359"/>
      <c r="G3469" s="561"/>
      <c r="H3469" s="359"/>
    </row>
    <row r="3470" spans="4:8" x14ac:dyDescent="0.2">
      <c r="D3470" s="359"/>
      <c r="E3470" s="359"/>
      <c r="G3470" s="561"/>
      <c r="H3470" s="359"/>
    </row>
    <row r="3471" spans="4:8" x14ac:dyDescent="0.2">
      <c r="D3471" s="359"/>
      <c r="E3471" s="359"/>
      <c r="G3471" s="561"/>
      <c r="H3471" s="359"/>
    </row>
    <row r="3472" spans="4:8" x14ac:dyDescent="0.2">
      <c r="D3472" s="359"/>
      <c r="E3472" s="359"/>
      <c r="G3472" s="561"/>
      <c r="H3472" s="359"/>
    </row>
    <row r="3473" spans="4:8" x14ac:dyDescent="0.2">
      <c r="D3473" s="359"/>
      <c r="E3473" s="359"/>
      <c r="G3473" s="561"/>
      <c r="H3473" s="359"/>
    </row>
    <row r="3474" spans="4:8" x14ac:dyDescent="0.2">
      <c r="D3474" s="359"/>
      <c r="E3474" s="359"/>
      <c r="G3474" s="561"/>
      <c r="H3474" s="359"/>
    </row>
    <row r="3475" spans="4:8" x14ac:dyDescent="0.2">
      <c r="D3475" s="359"/>
      <c r="E3475" s="359"/>
      <c r="G3475" s="561"/>
      <c r="H3475" s="359"/>
    </row>
    <row r="3476" spans="4:8" x14ac:dyDescent="0.2">
      <c r="D3476" s="359"/>
      <c r="E3476" s="359"/>
      <c r="G3476" s="561"/>
      <c r="H3476" s="359"/>
    </row>
    <row r="3477" spans="4:8" x14ac:dyDescent="0.2">
      <c r="D3477" s="359"/>
      <c r="E3477" s="359"/>
      <c r="G3477" s="561"/>
      <c r="H3477" s="359"/>
    </row>
    <row r="3478" spans="4:8" x14ac:dyDescent="0.2">
      <c r="D3478" s="359"/>
      <c r="E3478" s="359"/>
      <c r="G3478" s="561"/>
      <c r="H3478" s="359"/>
    </row>
    <row r="3479" spans="4:8" x14ac:dyDescent="0.2">
      <c r="D3479" s="359"/>
      <c r="E3479" s="359"/>
      <c r="G3479" s="561"/>
      <c r="H3479" s="359"/>
    </row>
    <row r="3480" spans="4:8" x14ac:dyDescent="0.2">
      <c r="D3480" s="359"/>
      <c r="E3480" s="359"/>
      <c r="G3480" s="561"/>
      <c r="H3480" s="359"/>
    </row>
    <row r="3481" spans="4:8" x14ac:dyDescent="0.2">
      <c r="D3481" s="359"/>
      <c r="E3481" s="359"/>
      <c r="G3481" s="561"/>
      <c r="H3481" s="359"/>
    </row>
    <row r="3482" spans="4:8" x14ac:dyDescent="0.2">
      <c r="D3482" s="359"/>
      <c r="E3482" s="359"/>
      <c r="G3482" s="561"/>
      <c r="H3482" s="359"/>
    </row>
    <row r="3483" spans="4:8" x14ac:dyDescent="0.2">
      <c r="D3483" s="359"/>
      <c r="E3483" s="359"/>
      <c r="G3483" s="561"/>
      <c r="H3483" s="359"/>
    </row>
    <row r="3484" spans="4:8" x14ac:dyDescent="0.2">
      <c r="D3484" s="359"/>
      <c r="E3484" s="359"/>
      <c r="G3484" s="561"/>
      <c r="H3484" s="359"/>
    </row>
    <row r="3485" spans="4:8" x14ac:dyDescent="0.2">
      <c r="D3485" s="359"/>
      <c r="E3485" s="359"/>
      <c r="G3485" s="561"/>
      <c r="H3485" s="359"/>
    </row>
    <row r="3486" spans="4:8" x14ac:dyDescent="0.2">
      <c r="D3486" s="359"/>
      <c r="E3486" s="359"/>
      <c r="G3486" s="561"/>
      <c r="H3486" s="359"/>
    </row>
    <row r="3487" spans="4:8" x14ac:dyDescent="0.2">
      <c r="D3487" s="359"/>
      <c r="E3487" s="359"/>
      <c r="G3487" s="561"/>
      <c r="H3487" s="359"/>
    </row>
    <row r="3488" spans="4:8" x14ac:dyDescent="0.2">
      <c r="D3488" s="359"/>
      <c r="E3488" s="359"/>
      <c r="G3488" s="561"/>
      <c r="H3488" s="359"/>
    </row>
    <row r="3489" spans="4:8" x14ac:dyDescent="0.2">
      <c r="D3489" s="359"/>
      <c r="E3489" s="359"/>
      <c r="G3489" s="561"/>
      <c r="H3489" s="359"/>
    </row>
    <row r="3490" spans="4:8" x14ac:dyDescent="0.2">
      <c r="D3490" s="359"/>
      <c r="E3490" s="359"/>
      <c r="G3490" s="561"/>
      <c r="H3490" s="359"/>
    </row>
    <row r="3491" spans="4:8" x14ac:dyDescent="0.2">
      <c r="D3491" s="359"/>
      <c r="E3491" s="359"/>
      <c r="G3491" s="561"/>
      <c r="H3491" s="359"/>
    </row>
    <row r="3492" spans="4:8" x14ac:dyDescent="0.2">
      <c r="D3492" s="359"/>
      <c r="E3492" s="359"/>
      <c r="G3492" s="561"/>
      <c r="H3492" s="359"/>
    </row>
    <row r="3493" spans="4:8" x14ac:dyDescent="0.2">
      <c r="D3493" s="359"/>
      <c r="E3493" s="359"/>
      <c r="G3493" s="561"/>
      <c r="H3493" s="359"/>
    </row>
    <row r="3494" spans="4:8" x14ac:dyDescent="0.2">
      <c r="D3494" s="359"/>
      <c r="E3494" s="359"/>
      <c r="G3494" s="561"/>
      <c r="H3494" s="359"/>
    </row>
    <row r="3495" spans="4:8" x14ac:dyDescent="0.2">
      <c r="D3495" s="359"/>
      <c r="E3495" s="359"/>
      <c r="G3495" s="561"/>
      <c r="H3495" s="359"/>
    </row>
    <row r="3496" spans="4:8" x14ac:dyDescent="0.2">
      <c r="D3496" s="359"/>
      <c r="E3496" s="359"/>
      <c r="G3496" s="561"/>
      <c r="H3496" s="359"/>
    </row>
    <row r="3497" spans="4:8" x14ac:dyDescent="0.2">
      <c r="D3497" s="359"/>
      <c r="E3497" s="359"/>
      <c r="G3497" s="561"/>
      <c r="H3497" s="359"/>
    </row>
    <row r="3498" spans="4:8" x14ac:dyDescent="0.2">
      <c r="D3498" s="359"/>
      <c r="E3498" s="359"/>
      <c r="G3498" s="561"/>
      <c r="H3498" s="359"/>
    </row>
    <row r="3499" spans="4:8" x14ac:dyDescent="0.2">
      <c r="D3499" s="359"/>
      <c r="E3499" s="359"/>
      <c r="G3499" s="561"/>
      <c r="H3499" s="359"/>
    </row>
    <row r="3500" spans="4:8" x14ac:dyDescent="0.2">
      <c r="D3500" s="359"/>
      <c r="E3500" s="359"/>
      <c r="G3500" s="561"/>
      <c r="H3500" s="359"/>
    </row>
    <row r="3501" spans="4:8" x14ac:dyDescent="0.2">
      <c r="D3501" s="359"/>
      <c r="E3501" s="359"/>
      <c r="G3501" s="561"/>
      <c r="H3501" s="359"/>
    </row>
    <row r="3502" spans="4:8" x14ac:dyDescent="0.2">
      <c r="D3502" s="359"/>
      <c r="E3502" s="359"/>
      <c r="G3502" s="561"/>
      <c r="H3502" s="359"/>
    </row>
    <row r="3503" spans="4:8" x14ac:dyDescent="0.2">
      <c r="D3503" s="359"/>
      <c r="E3503" s="359"/>
      <c r="G3503" s="561"/>
      <c r="H3503" s="359"/>
    </row>
    <row r="3504" spans="4:8" x14ac:dyDescent="0.2">
      <c r="D3504" s="359"/>
      <c r="E3504" s="359"/>
      <c r="G3504" s="561"/>
      <c r="H3504" s="359"/>
    </row>
    <row r="3505" spans="4:8" x14ac:dyDescent="0.2">
      <c r="D3505" s="359"/>
      <c r="E3505" s="359"/>
      <c r="G3505" s="561"/>
      <c r="H3505" s="359"/>
    </row>
    <row r="3506" spans="4:8" x14ac:dyDescent="0.2">
      <c r="D3506" s="359"/>
      <c r="E3506" s="359"/>
      <c r="G3506" s="561"/>
      <c r="H3506" s="359"/>
    </row>
    <row r="3507" spans="4:8" x14ac:dyDescent="0.2">
      <c r="D3507" s="359"/>
      <c r="E3507" s="359"/>
      <c r="G3507" s="561"/>
      <c r="H3507" s="359"/>
    </row>
    <row r="3508" spans="4:8" x14ac:dyDescent="0.2">
      <c r="D3508" s="359"/>
      <c r="E3508" s="359"/>
      <c r="G3508" s="561"/>
      <c r="H3508" s="359"/>
    </row>
    <row r="3509" spans="4:8" x14ac:dyDescent="0.2">
      <c r="D3509" s="359"/>
      <c r="E3509" s="359"/>
      <c r="G3509" s="561"/>
      <c r="H3509" s="359"/>
    </row>
    <row r="3510" spans="4:8" x14ac:dyDescent="0.2">
      <c r="D3510" s="359"/>
      <c r="E3510" s="359"/>
      <c r="G3510" s="561"/>
      <c r="H3510" s="359"/>
    </row>
    <row r="3511" spans="4:8" x14ac:dyDescent="0.2">
      <c r="D3511" s="359"/>
      <c r="E3511" s="359"/>
      <c r="G3511" s="561"/>
      <c r="H3511" s="359"/>
    </row>
    <row r="3512" spans="4:8" x14ac:dyDescent="0.2">
      <c r="D3512" s="359"/>
      <c r="E3512" s="359"/>
      <c r="G3512" s="561"/>
      <c r="H3512" s="359"/>
    </row>
    <row r="3513" spans="4:8" x14ac:dyDescent="0.2">
      <c r="D3513" s="359"/>
      <c r="E3513" s="359"/>
      <c r="G3513" s="561"/>
      <c r="H3513" s="359"/>
    </row>
    <row r="3514" spans="4:8" x14ac:dyDescent="0.2">
      <c r="D3514" s="359"/>
      <c r="E3514" s="359"/>
      <c r="G3514" s="561"/>
      <c r="H3514" s="359"/>
    </row>
    <row r="3515" spans="4:8" x14ac:dyDescent="0.2">
      <c r="D3515" s="359"/>
      <c r="E3515" s="359"/>
      <c r="G3515" s="561"/>
      <c r="H3515" s="359"/>
    </row>
    <row r="3516" spans="4:8" x14ac:dyDescent="0.2">
      <c r="D3516" s="359"/>
      <c r="E3516" s="359"/>
      <c r="G3516" s="561"/>
      <c r="H3516" s="359"/>
    </row>
    <row r="3517" spans="4:8" x14ac:dyDescent="0.2">
      <c r="D3517" s="359"/>
      <c r="E3517" s="359"/>
      <c r="G3517" s="561"/>
      <c r="H3517" s="359"/>
    </row>
    <row r="3518" spans="4:8" x14ac:dyDescent="0.2">
      <c r="D3518" s="359"/>
      <c r="E3518" s="359"/>
      <c r="G3518" s="561"/>
      <c r="H3518" s="359"/>
    </row>
    <row r="3519" spans="4:8" x14ac:dyDescent="0.2">
      <c r="D3519" s="359"/>
      <c r="E3519" s="359"/>
      <c r="G3519" s="561"/>
      <c r="H3519" s="359"/>
    </row>
    <row r="3520" spans="4:8" x14ac:dyDescent="0.2">
      <c r="D3520" s="359"/>
      <c r="E3520" s="359"/>
      <c r="G3520" s="561"/>
      <c r="H3520" s="359"/>
    </row>
    <row r="3521" spans="4:8" x14ac:dyDescent="0.2">
      <c r="D3521" s="359"/>
      <c r="E3521" s="359"/>
      <c r="G3521" s="561"/>
      <c r="H3521" s="359"/>
    </row>
    <row r="3522" spans="4:8" x14ac:dyDescent="0.2">
      <c r="D3522" s="359"/>
      <c r="E3522" s="359"/>
      <c r="G3522" s="561"/>
      <c r="H3522" s="359"/>
    </row>
    <row r="3523" spans="4:8" x14ac:dyDescent="0.2">
      <c r="D3523" s="359"/>
      <c r="E3523" s="359"/>
      <c r="G3523" s="561"/>
      <c r="H3523" s="359"/>
    </row>
    <row r="3524" spans="4:8" x14ac:dyDescent="0.2">
      <c r="D3524" s="359"/>
      <c r="E3524" s="359"/>
      <c r="G3524" s="561"/>
      <c r="H3524" s="359"/>
    </row>
    <row r="3525" spans="4:8" x14ac:dyDescent="0.2">
      <c r="D3525" s="359"/>
      <c r="E3525" s="359"/>
      <c r="G3525" s="561"/>
      <c r="H3525" s="359"/>
    </row>
    <row r="3526" spans="4:8" x14ac:dyDescent="0.2">
      <c r="D3526" s="359"/>
      <c r="E3526" s="359"/>
      <c r="G3526" s="561"/>
      <c r="H3526" s="359"/>
    </row>
    <row r="3527" spans="4:8" x14ac:dyDescent="0.2">
      <c r="D3527" s="359"/>
      <c r="E3527" s="359"/>
      <c r="G3527" s="561"/>
      <c r="H3527" s="359"/>
    </row>
    <row r="3528" spans="4:8" x14ac:dyDescent="0.2">
      <c r="D3528" s="359"/>
      <c r="E3528" s="359"/>
      <c r="G3528" s="561"/>
      <c r="H3528" s="359"/>
    </row>
    <row r="3529" spans="4:8" x14ac:dyDescent="0.2">
      <c r="D3529" s="359"/>
      <c r="E3529" s="359"/>
      <c r="G3529" s="561"/>
      <c r="H3529" s="359"/>
    </row>
    <row r="3530" spans="4:8" x14ac:dyDescent="0.2">
      <c r="D3530" s="359"/>
      <c r="E3530" s="359"/>
      <c r="G3530" s="561"/>
      <c r="H3530" s="359"/>
    </row>
    <row r="3531" spans="4:8" x14ac:dyDescent="0.2">
      <c r="D3531" s="359"/>
      <c r="E3531" s="359"/>
      <c r="G3531" s="561"/>
      <c r="H3531" s="359"/>
    </row>
    <row r="3532" spans="4:8" x14ac:dyDescent="0.2">
      <c r="D3532" s="359"/>
      <c r="E3532" s="359"/>
      <c r="G3532" s="561"/>
      <c r="H3532" s="359"/>
    </row>
    <row r="3533" spans="4:8" x14ac:dyDescent="0.2">
      <c r="D3533" s="359"/>
      <c r="E3533" s="359"/>
      <c r="G3533" s="561"/>
      <c r="H3533" s="359"/>
    </row>
    <row r="3534" spans="4:8" x14ac:dyDescent="0.2">
      <c r="D3534" s="359"/>
      <c r="E3534" s="359"/>
      <c r="G3534" s="561"/>
      <c r="H3534" s="359"/>
    </row>
    <row r="3535" spans="4:8" x14ac:dyDescent="0.2">
      <c r="D3535" s="359"/>
      <c r="E3535" s="359"/>
      <c r="G3535" s="561"/>
      <c r="H3535" s="359"/>
    </row>
    <row r="3536" spans="4:8" x14ac:dyDescent="0.2">
      <c r="D3536" s="359"/>
      <c r="E3536" s="359"/>
      <c r="G3536" s="561"/>
      <c r="H3536" s="359"/>
    </row>
    <row r="3537" spans="4:8" x14ac:dyDescent="0.2">
      <c r="D3537" s="359"/>
      <c r="E3537" s="359"/>
      <c r="G3537" s="561"/>
      <c r="H3537" s="359"/>
    </row>
    <row r="3538" spans="4:8" x14ac:dyDescent="0.2">
      <c r="D3538" s="359"/>
      <c r="E3538" s="359"/>
      <c r="G3538" s="561"/>
      <c r="H3538" s="359"/>
    </row>
    <row r="3539" spans="4:8" x14ac:dyDescent="0.2">
      <c r="D3539" s="359"/>
      <c r="E3539" s="359"/>
      <c r="G3539" s="561"/>
      <c r="H3539" s="359"/>
    </row>
    <row r="3540" spans="4:8" x14ac:dyDescent="0.2">
      <c r="D3540" s="359"/>
      <c r="E3540" s="359"/>
      <c r="G3540" s="561"/>
      <c r="H3540" s="359"/>
    </row>
    <row r="3541" spans="4:8" x14ac:dyDescent="0.2">
      <c r="D3541" s="359"/>
      <c r="E3541" s="359"/>
      <c r="G3541" s="561"/>
      <c r="H3541" s="359"/>
    </row>
    <row r="3542" spans="4:8" x14ac:dyDescent="0.2">
      <c r="D3542" s="359"/>
      <c r="E3542" s="359"/>
      <c r="G3542" s="561"/>
      <c r="H3542" s="359"/>
    </row>
    <row r="3543" spans="4:8" x14ac:dyDescent="0.2">
      <c r="D3543" s="359"/>
      <c r="E3543" s="359"/>
      <c r="G3543" s="561"/>
      <c r="H3543" s="359"/>
    </row>
    <row r="3544" spans="4:8" x14ac:dyDescent="0.2">
      <c r="D3544" s="359"/>
      <c r="E3544" s="359"/>
      <c r="G3544" s="561"/>
      <c r="H3544" s="359"/>
    </row>
    <row r="3545" spans="4:8" x14ac:dyDescent="0.2">
      <c r="D3545" s="359"/>
      <c r="E3545" s="359"/>
      <c r="G3545" s="561"/>
      <c r="H3545" s="359"/>
    </row>
    <row r="3546" spans="4:8" x14ac:dyDescent="0.2">
      <c r="D3546" s="359"/>
      <c r="E3546" s="359"/>
      <c r="G3546" s="561"/>
      <c r="H3546" s="359"/>
    </row>
    <row r="3547" spans="4:8" x14ac:dyDescent="0.2">
      <c r="D3547" s="359"/>
      <c r="E3547" s="359"/>
      <c r="G3547" s="561"/>
      <c r="H3547" s="359"/>
    </row>
    <row r="3548" spans="4:8" x14ac:dyDescent="0.2">
      <c r="D3548" s="359"/>
      <c r="E3548" s="359"/>
      <c r="G3548" s="561"/>
      <c r="H3548" s="359"/>
    </row>
    <row r="3549" spans="4:8" x14ac:dyDescent="0.2">
      <c r="D3549" s="359"/>
      <c r="E3549" s="359"/>
      <c r="G3549" s="561"/>
      <c r="H3549" s="359"/>
    </row>
    <row r="3550" spans="4:8" x14ac:dyDescent="0.2">
      <c r="D3550" s="359"/>
      <c r="E3550" s="359"/>
      <c r="G3550" s="561"/>
      <c r="H3550" s="359"/>
    </row>
    <row r="3551" spans="4:8" x14ac:dyDescent="0.2">
      <c r="D3551" s="359"/>
      <c r="E3551" s="359"/>
      <c r="G3551" s="561"/>
      <c r="H3551" s="359"/>
    </row>
    <row r="3552" spans="4:8" x14ac:dyDescent="0.2">
      <c r="D3552" s="359"/>
      <c r="E3552" s="359"/>
      <c r="G3552" s="561"/>
      <c r="H3552" s="359"/>
    </row>
    <row r="3553" spans="4:8" x14ac:dyDescent="0.2">
      <c r="D3553" s="359"/>
      <c r="E3553" s="359"/>
      <c r="G3553" s="561"/>
      <c r="H3553" s="359"/>
    </row>
    <row r="3554" spans="4:8" x14ac:dyDescent="0.2">
      <c r="D3554" s="359"/>
      <c r="E3554" s="359"/>
      <c r="G3554" s="561"/>
      <c r="H3554" s="359"/>
    </row>
    <row r="3555" spans="4:8" x14ac:dyDescent="0.2">
      <c r="D3555" s="359"/>
      <c r="E3555" s="359"/>
      <c r="G3555" s="561"/>
      <c r="H3555" s="359"/>
    </row>
    <row r="3556" spans="4:8" x14ac:dyDescent="0.2">
      <c r="D3556" s="359"/>
      <c r="E3556" s="359"/>
      <c r="G3556" s="561"/>
      <c r="H3556" s="359"/>
    </row>
    <row r="3557" spans="4:8" x14ac:dyDescent="0.2">
      <c r="D3557" s="359"/>
      <c r="E3557" s="359"/>
      <c r="G3557" s="561"/>
      <c r="H3557" s="359"/>
    </row>
    <row r="3558" spans="4:8" x14ac:dyDescent="0.2">
      <c r="D3558" s="359"/>
      <c r="E3558" s="359"/>
      <c r="G3558" s="561"/>
      <c r="H3558" s="359"/>
    </row>
    <row r="3559" spans="4:8" x14ac:dyDescent="0.2">
      <c r="D3559" s="359"/>
      <c r="E3559" s="359"/>
      <c r="G3559" s="561"/>
      <c r="H3559" s="359"/>
    </row>
    <row r="3560" spans="4:8" x14ac:dyDescent="0.2">
      <c r="D3560" s="359"/>
      <c r="E3560" s="359"/>
      <c r="G3560" s="561"/>
      <c r="H3560" s="359"/>
    </row>
    <row r="3561" spans="4:8" x14ac:dyDescent="0.2">
      <c r="D3561" s="359"/>
      <c r="E3561" s="359"/>
      <c r="G3561" s="561"/>
      <c r="H3561" s="359"/>
    </row>
    <row r="3562" spans="4:8" x14ac:dyDescent="0.2">
      <c r="D3562" s="359"/>
      <c r="E3562" s="359"/>
      <c r="G3562" s="561"/>
      <c r="H3562" s="359"/>
    </row>
    <row r="3563" spans="4:8" x14ac:dyDescent="0.2">
      <c r="D3563" s="359"/>
      <c r="E3563" s="359"/>
      <c r="G3563" s="561"/>
      <c r="H3563" s="359"/>
    </row>
    <row r="3564" spans="4:8" x14ac:dyDescent="0.2">
      <c r="D3564" s="359"/>
      <c r="E3564" s="359"/>
      <c r="G3564" s="561"/>
      <c r="H3564" s="359"/>
    </row>
    <row r="3565" spans="4:8" x14ac:dyDescent="0.2">
      <c r="D3565" s="359"/>
      <c r="E3565" s="359"/>
      <c r="G3565" s="561"/>
      <c r="H3565" s="359"/>
    </row>
    <row r="3566" spans="4:8" x14ac:dyDescent="0.2">
      <c r="D3566" s="359"/>
      <c r="E3566" s="359"/>
      <c r="G3566" s="561"/>
      <c r="H3566" s="359"/>
    </row>
    <row r="3567" spans="4:8" x14ac:dyDescent="0.2">
      <c r="D3567" s="359"/>
      <c r="E3567" s="359"/>
      <c r="G3567" s="561"/>
      <c r="H3567" s="359"/>
    </row>
    <row r="3568" spans="4:8" x14ac:dyDescent="0.2">
      <c r="D3568" s="359"/>
      <c r="E3568" s="359"/>
      <c r="G3568" s="561"/>
      <c r="H3568" s="359"/>
    </row>
    <row r="3569" spans="4:8" x14ac:dyDescent="0.2">
      <c r="D3569" s="359"/>
      <c r="E3569" s="359"/>
      <c r="G3569" s="561"/>
      <c r="H3569" s="359"/>
    </row>
    <row r="3570" spans="4:8" x14ac:dyDescent="0.2">
      <c r="D3570" s="359"/>
      <c r="E3570" s="359"/>
      <c r="G3570" s="561"/>
      <c r="H3570" s="359"/>
    </row>
    <row r="3571" spans="4:8" x14ac:dyDescent="0.2">
      <c r="D3571" s="359"/>
      <c r="E3571" s="359"/>
      <c r="G3571" s="561"/>
      <c r="H3571" s="359"/>
    </row>
    <row r="3572" spans="4:8" x14ac:dyDescent="0.2">
      <c r="D3572" s="359"/>
      <c r="E3572" s="359"/>
      <c r="G3572" s="561"/>
      <c r="H3572" s="359"/>
    </row>
    <row r="3573" spans="4:8" x14ac:dyDescent="0.2">
      <c r="D3573" s="359"/>
      <c r="E3573" s="359"/>
      <c r="G3573" s="561"/>
      <c r="H3573" s="359"/>
    </row>
    <row r="3574" spans="4:8" x14ac:dyDescent="0.2">
      <c r="D3574" s="359"/>
      <c r="E3574" s="359"/>
      <c r="G3574" s="561"/>
      <c r="H3574" s="359"/>
    </row>
    <row r="3575" spans="4:8" x14ac:dyDescent="0.2">
      <c r="D3575" s="359"/>
      <c r="E3575" s="359"/>
      <c r="G3575" s="561"/>
      <c r="H3575" s="359"/>
    </row>
    <row r="3576" spans="4:8" x14ac:dyDescent="0.2">
      <c r="D3576" s="359"/>
      <c r="E3576" s="359"/>
      <c r="G3576" s="561"/>
      <c r="H3576" s="359"/>
    </row>
    <row r="3577" spans="4:8" x14ac:dyDescent="0.2">
      <c r="D3577" s="359"/>
      <c r="E3577" s="359"/>
      <c r="G3577" s="561"/>
      <c r="H3577" s="359"/>
    </row>
    <row r="3578" spans="4:8" x14ac:dyDescent="0.2">
      <c r="D3578" s="359"/>
      <c r="E3578" s="359"/>
      <c r="G3578" s="561"/>
      <c r="H3578" s="359"/>
    </row>
    <row r="3579" spans="4:8" x14ac:dyDescent="0.2">
      <c r="D3579" s="359"/>
      <c r="E3579" s="359"/>
      <c r="G3579" s="561"/>
      <c r="H3579" s="359"/>
    </row>
    <row r="3580" spans="4:8" x14ac:dyDescent="0.2">
      <c r="D3580" s="359"/>
      <c r="E3580" s="359"/>
      <c r="G3580" s="561"/>
      <c r="H3580" s="359"/>
    </row>
    <row r="3581" spans="4:8" x14ac:dyDescent="0.2">
      <c r="D3581" s="359"/>
      <c r="E3581" s="359"/>
      <c r="G3581" s="561"/>
      <c r="H3581" s="359"/>
    </row>
    <row r="3582" spans="4:8" x14ac:dyDescent="0.2">
      <c r="D3582" s="359"/>
      <c r="E3582" s="359"/>
      <c r="G3582" s="561"/>
      <c r="H3582" s="359"/>
    </row>
    <row r="3583" spans="4:8" x14ac:dyDescent="0.2">
      <c r="D3583" s="359"/>
      <c r="E3583" s="359"/>
      <c r="G3583" s="561"/>
      <c r="H3583" s="359"/>
    </row>
    <row r="3584" spans="4:8" x14ac:dyDescent="0.2">
      <c r="D3584" s="359"/>
      <c r="E3584" s="359"/>
      <c r="G3584" s="561"/>
      <c r="H3584" s="359"/>
    </row>
    <row r="3585" spans="4:8" x14ac:dyDescent="0.2">
      <c r="D3585" s="359"/>
      <c r="E3585" s="359"/>
      <c r="G3585" s="561"/>
      <c r="H3585" s="359"/>
    </row>
    <row r="3586" spans="4:8" x14ac:dyDescent="0.2">
      <c r="D3586" s="359"/>
      <c r="E3586" s="359"/>
      <c r="G3586" s="561"/>
      <c r="H3586" s="359"/>
    </row>
    <row r="3587" spans="4:8" x14ac:dyDescent="0.2">
      <c r="D3587" s="359"/>
      <c r="E3587" s="359"/>
      <c r="G3587" s="561"/>
      <c r="H3587" s="359"/>
    </row>
    <row r="3588" spans="4:8" x14ac:dyDescent="0.2">
      <c r="D3588" s="359"/>
      <c r="E3588" s="359"/>
      <c r="G3588" s="561"/>
      <c r="H3588" s="359"/>
    </row>
    <row r="3589" spans="4:8" x14ac:dyDescent="0.2">
      <c r="D3589" s="359"/>
      <c r="E3589" s="359"/>
      <c r="G3589" s="561"/>
      <c r="H3589" s="359"/>
    </row>
    <row r="3590" spans="4:8" x14ac:dyDescent="0.2">
      <c r="D3590" s="359"/>
      <c r="E3590" s="359"/>
      <c r="G3590" s="561"/>
      <c r="H3590" s="359"/>
    </row>
    <row r="3591" spans="4:8" x14ac:dyDescent="0.2">
      <c r="D3591" s="359"/>
      <c r="E3591" s="359"/>
      <c r="G3591" s="561"/>
      <c r="H3591" s="359"/>
    </row>
    <row r="3592" spans="4:8" x14ac:dyDescent="0.2">
      <c r="D3592" s="359"/>
      <c r="E3592" s="359"/>
      <c r="G3592" s="561"/>
      <c r="H3592" s="359"/>
    </row>
    <row r="3593" spans="4:8" x14ac:dyDescent="0.2">
      <c r="D3593" s="359"/>
      <c r="E3593" s="359"/>
      <c r="G3593" s="561"/>
      <c r="H3593" s="359"/>
    </row>
    <row r="3594" spans="4:8" x14ac:dyDescent="0.2">
      <c r="D3594" s="359"/>
      <c r="E3594" s="359"/>
      <c r="G3594" s="561"/>
      <c r="H3594" s="359"/>
    </row>
    <row r="3595" spans="4:8" x14ac:dyDescent="0.2">
      <c r="D3595" s="359"/>
      <c r="E3595" s="359"/>
      <c r="G3595" s="561"/>
      <c r="H3595" s="359"/>
    </row>
    <row r="3596" spans="4:8" x14ac:dyDescent="0.2">
      <c r="D3596" s="359"/>
      <c r="E3596" s="359"/>
      <c r="G3596" s="561"/>
      <c r="H3596" s="359"/>
    </row>
    <row r="3597" spans="4:8" x14ac:dyDescent="0.2">
      <c r="D3597" s="359"/>
      <c r="E3597" s="359"/>
      <c r="G3597" s="561"/>
      <c r="H3597" s="359"/>
    </row>
    <row r="3598" spans="4:8" x14ac:dyDescent="0.2">
      <c r="D3598" s="359"/>
      <c r="E3598" s="359"/>
      <c r="G3598" s="561"/>
      <c r="H3598" s="359"/>
    </row>
    <row r="3599" spans="4:8" x14ac:dyDescent="0.2">
      <c r="D3599" s="359"/>
      <c r="E3599" s="359"/>
      <c r="G3599" s="561"/>
      <c r="H3599" s="359"/>
    </row>
    <row r="3600" spans="4:8" x14ac:dyDescent="0.2">
      <c r="D3600" s="359"/>
      <c r="E3600" s="359"/>
      <c r="G3600" s="561"/>
      <c r="H3600" s="359"/>
    </row>
    <row r="3601" spans="4:8" x14ac:dyDescent="0.2">
      <c r="D3601" s="359"/>
      <c r="E3601" s="359"/>
      <c r="G3601" s="561"/>
      <c r="H3601" s="359"/>
    </row>
    <row r="3602" spans="4:8" x14ac:dyDescent="0.2">
      <c r="D3602" s="359"/>
      <c r="E3602" s="359"/>
      <c r="G3602" s="561"/>
      <c r="H3602" s="359"/>
    </row>
    <row r="3603" spans="4:8" x14ac:dyDescent="0.2">
      <c r="D3603" s="359"/>
      <c r="E3603" s="359"/>
      <c r="G3603" s="561"/>
      <c r="H3603" s="359"/>
    </row>
    <row r="3604" spans="4:8" x14ac:dyDescent="0.2">
      <c r="D3604" s="359"/>
      <c r="E3604" s="359"/>
      <c r="G3604" s="561"/>
      <c r="H3604" s="359"/>
    </row>
    <row r="3605" spans="4:8" x14ac:dyDescent="0.2">
      <c r="D3605" s="359"/>
      <c r="E3605" s="359"/>
      <c r="G3605" s="561"/>
      <c r="H3605" s="359"/>
    </row>
    <row r="3606" spans="4:8" x14ac:dyDescent="0.2">
      <c r="D3606" s="359"/>
      <c r="E3606" s="359"/>
      <c r="G3606" s="561"/>
      <c r="H3606" s="359"/>
    </row>
    <row r="3607" spans="4:8" x14ac:dyDescent="0.2">
      <c r="D3607" s="359"/>
      <c r="E3607" s="359"/>
      <c r="G3607" s="561"/>
      <c r="H3607" s="359"/>
    </row>
    <row r="3608" spans="4:8" x14ac:dyDescent="0.2">
      <c r="D3608" s="359"/>
      <c r="E3608" s="359"/>
      <c r="G3608" s="561"/>
      <c r="H3608" s="359"/>
    </row>
    <row r="3609" spans="4:8" x14ac:dyDescent="0.2">
      <c r="D3609" s="359"/>
      <c r="E3609" s="359"/>
      <c r="G3609" s="561"/>
      <c r="H3609" s="359"/>
    </row>
    <row r="3610" spans="4:8" x14ac:dyDescent="0.2">
      <c r="D3610" s="359"/>
      <c r="E3610" s="359"/>
      <c r="G3610" s="561"/>
      <c r="H3610" s="359"/>
    </row>
    <row r="3611" spans="4:8" x14ac:dyDescent="0.2">
      <c r="D3611" s="359"/>
      <c r="E3611" s="359"/>
      <c r="G3611" s="561"/>
      <c r="H3611" s="359"/>
    </row>
    <row r="3612" spans="4:8" x14ac:dyDescent="0.2">
      <c r="D3612" s="359"/>
      <c r="E3612" s="359"/>
      <c r="G3612" s="561"/>
      <c r="H3612" s="359"/>
    </row>
    <row r="3613" spans="4:8" x14ac:dyDescent="0.2">
      <c r="D3613" s="359"/>
      <c r="E3613" s="359"/>
      <c r="G3613" s="561"/>
      <c r="H3613" s="359"/>
    </row>
    <row r="3614" spans="4:8" x14ac:dyDescent="0.2">
      <c r="D3614" s="359"/>
      <c r="E3614" s="359"/>
      <c r="G3614" s="561"/>
      <c r="H3614" s="359"/>
    </row>
    <row r="3615" spans="4:8" x14ac:dyDescent="0.2">
      <c r="D3615" s="359"/>
      <c r="E3615" s="359"/>
      <c r="G3615" s="561"/>
      <c r="H3615" s="359"/>
    </row>
    <row r="3616" spans="4:8" x14ac:dyDescent="0.2">
      <c r="D3616" s="359"/>
      <c r="E3616" s="359"/>
      <c r="G3616" s="561"/>
      <c r="H3616" s="359"/>
    </row>
    <row r="3617" spans="4:8" x14ac:dyDescent="0.2">
      <c r="D3617" s="359"/>
      <c r="E3617" s="359"/>
      <c r="G3617" s="561"/>
      <c r="H3617" s="359"/>
    </row>
    <row r="3618" spans="4:8" x14ac:dyDescent="0.2">
      <c r="D3618" s="359"/>
      <c r="E3618" s="359"/>
      <c r="G3618" s="561"/>
      <c r="H3618" s="359"/>
    </row>
    <row r="3619" spans="4:8" x14ac:dyDescent="0.2">
      <c r="D3619" s="359"/>
      <c r="E3619" s="359"/>
      <c r="G3619" s="561"/>
      <c r="H3619" s="359"/>
    </row>
    <row r="3620" spans="4:8" x14ac:dyDescent="0.2">
      <c r="D3620" s="359"/>
      <c r="E3620" s="359"/>
      <c r="G3620" s="561"/>
      <c r="H3620" s="359"/>
    </row>
    <row r="3621" spans="4:8" x14ac:dyDescent="0.2">
      <c r="D3621" s="359"/>
      <c r="E3621" s="359"/>
      <c r="G3621" s="561"/>
      <c r="H3621" s="359"/>
    </row>
    <row r="3622" spans="4:8" x14ac:dyDescent="0.2">
      <c r="D3622" s="359"/>
      <c r="E3622" s="359"/>
      <c r="G3622" s="561"/>
      <c r="H3622" s="359"/>
    </row>
    <row r="3623" spans="4:8" x14ac:dyDescent="0.2">
      <c r="D3623" s="359"/>
      <c r="E3623" s="359"/>
      <c r="G3623" s="561"/>
      <c r="H3623" s="359"/>
    </row>
    <row r="3624" spans="4:8" x14ac:dyDescent="0.2">
      <c r="D3624" s="359"/>
      <c r="E3624" s="359"/>
      <c r="G3624" s="561"/>
      <c r="H3624" s="359"/>
    </row>
    <row r="3625" spans="4:8" x14ac:dyDescent="0.2">
      <c r="D3625" s="359"/>
      <c r="E3625" s="359"/>
      <c r="G3625" s="561"/>
      <c r="H3625" s="359"/>
    </row>
    <row r="3626" spans="4:8" x14ac:dyDescent="0.2">
      <c r="D3626" s="359"/>
      <c r="E3626" s="359"/>
      <c r="G3626" s="561"/>
      <c r="H3626" s="359"/>
    </row>
    <row r="3627" spans="4:8" x14ac:dyDescent="0.2">
      <c r="D3627" s="359"/>
      <c r="E3627" s="359"/>
      <c r="G3627" s="561"/>
      <c r="H3627" s="359"/>
    </row>
    <row r="3628" spans="4:8" x14ac:dyDescent="0.2">
      <c r="D3628" s="359"/>
      <c r="E3628" s="359"/>
      <c r="G3628" s="561"/>
      <c r="H3628" s="359"/>
    </row>
    <row r="3629" spans="4:8" x14ac:dyDescent="0.2">
      <c r="D3629" s="359"/>
      <c r="E3629" s="359"/>
      <c r="G3629" s="561"/>
      <c r="H3629" s="359"/>
    </row>
    <row r="3630" spans="4:8" x14ac:dyDescent="0.2">
      <c r="D3630" s="359"/>
      <c r="E3630" s="359"/>
      <c r="G3630" s="561"/>
      <c r="H3630" s="359"/>
    </row>
    <row r="3631" spans="4:8" x14ac:dyDescent="0.2">
      <c r="D3631" s="359"/>
      <c r="E3631" s="359"/>
      <c r="G3631" s="561"/>
      <c r="H3631" s="359"/>
    </row>
    <row r="3632" spans="4:8" x14ac:dyDescent="0.2">
      <c r="D3632" s="359"/>
      <c r="E3632" s="359"/>
      <c r="G3632" s="561"/>
      <c r="H3632" s="359"/>
    </row>
    <row r="3633" spans="4:8" x14ac:dyDescent="0.2">
      <c r="D3633" s="359"/>
      <c r="E3633" s="359"/>
      <c r="G3633" s="561"/>
      <c r="H3633" s="359"/>
    </row>
    <row r="3634" spans="4:8" x14ac:dyDescent="0.2">
      <c r="D3634" s="359"/>
      <c r="E3634" s="359"/>
      <c r="G3634" s="561"/>
      <c r="H3634" s="359"/>
    </row>
    <row r="3635" spans="4:8" x14ac:dyDescent="0.2">
      <c r="D3635" s="359"/>
      <c r="E3635" s="359"/>
      <c r="G3635" s="561"/>
      <c r="H3635" s="359"/>
    </row>
    <row r="3636" spans="4:8" x14ac:dyDescent="0.2">
      <c r="D3636" s="359"/>
      <c r="E3636" s="359"/>
      <c r="G3636" s="561"/>
      <c r="H3636" s="359"/>
    </row>
    <row r="3637" spans="4:8" x14ac:dyDescent="0.2">
      <c r="D3637" s="359"/>
      <c r="E3637" s="359"/>
      <c r="G3637" s="561"/>
      <c r="H3637" s="359"/>
    </row>
    <row r="3638" spans="4:8" x14ac:dyDescent="0.2">
      <c r="D3638" s="359"/>
      <c r="E3638" s="359"/>
      <c r="G3638" s="561"/>
      <c r="H3638" s="359"/>
    </row>
    <row r="3639" spans="4:8" x14ac:dyDescent="0.2">
      <c r="D3639" s="359"/>
      <c r="E3639" s="359"/>
      <c r="G3639" s="561"/>
      <c r="H3639" s="359"/>
    </row>
    <row r="3640" spans="4:8" x14ac:dyDescent="0.2">
      <c r="D3640" s="359"/>
      <c r="E3640" s="359"/>
      <c r="G3640" s="561"/>
      <c r="H3640" s="359"/>
    </row>
    <row r="3641" spans="4:8" x14ac:dyDescent="0.2">
      <c r="D3641" s="359"/>
      <c r="E3641" s="359"/>
      <c r="G3641" s="561"/>
      <c r="H3641" s="359"/>
    </row>
    <row r="3642" spans="4:8" x14ac:dyDescent="0.2">
      <c r="D3642" s="359"/>
      <c r="E3642" s="359"/>
      <c r="G3642" s="561"/>
      <c r="H3642" s="359"/>
    </row>
    <row r="3643" spans="4:8" x14ac:dyDescent="0.2">
      <c r="D3643" s="359"/>
      <c r="E3643" s="359"/>
      <c r="G3643" s="561"/>
      <c r="H3643" s="359"/>
    </row>
    <row r="3644" spans="4:8" x14ac:dyDescent="0.2">
      <c r="D3644" s="359"/>
      <c r="E3644" s="359"/>
      <c r="G3644" s="561"/>
      <c r="H3644" s="359"/>
    </row>
    <row r="3645" spans="4:8" x14ac:dyDescent="0.2">
      <c r="D3645" s="359"/>
      <c r="E3645" s="359"/>
      <c r="G3645" s="561"/>
      <c r="H3645" s="359"/>
    </row>
    <row r="3646" spans="4:8" x14ac:dyDescent="0.2">
      <c r="D3646" s="359"/>
      <c r="E3646" s="359"/>
      <c r="G3646" s="561"/>
      <c r="H3646" s="359"/>
    </row>
    <row r="3647" spans="4:8" x14ac:dyDescent="0.2">
      <c r="D3647" s="359"/>
      <c r="E3647" s="359"/>
      <c r="G3647" s="561"/>
      <c r="H3647" s="359"/>
    </row>
    <row r="3648" spans="4:8" x14ac:dyDescent="0.2">
      <c r="D3648" s="359"/>
      <c r="E3648" s="359"/>
      <c r="G3648" s="561"/>
      <c r="H3648" s="359"/>
    </row>
    <row r="3649" spans="4:8" x14ac:dyDescent="0.2">
      <c r="D3649" s="359"/>
      <c r="E3649" s="359"/>
      <c r="G3649" s="561"/>
      <c r="H3649" s="359"/>
    </row>
    <row r="3650" spans="4:8" x14ac:dyDescent="0.2">
      <c r="D3650" s="359"/>
      <c r="E3650" s="359"/>
      <c r="G3650" s="561"/>
      <c r="H3650" s="359"/>
    </row>
    <row r="3651" spans="4:8" x14ac:dyDescent="0.2">
      <c r="D3651" s="359"/>
      <c r="E3651" s="359"/>
      <c r="G3651" s="561"/>
      <c r="H3651" s="359"/>
    </row>
    <row r="3652" spans="4:8" x14ac:dyDescent="0.2">
      <c r="D3652" s="359"/>
      <c r="E3652" s="359"/>
      <c r="G3652" s="561"/>
      <c r="H3652" s="359"/>
    </row>
    <row r="3653" spans="4:8" x14ac:dyDescent="0.2">
      <c r="D3653" s="359"/>
      <c r="E3653" s="359"/>
      <c r="G3653" s="561"/>
      <c r="H3653" s="359"/>
    </row>
    <row r="3654" spans="4:8" x14ac:dyDescent="0.2">
      <c r="D3654" s="359"/>
      <c r="E3654" s="359"/>
      <c r="G3654" s="561"/>
      <c r="H3654" s="359"/>
    </row>
    <row r="3655" spans="4:8" x14ac:dyDescent="0.2">
      <c r="D3655" s="359"/>
      <c r="E3655" s="359"/>
      <c r="G3655" s="561"/>
      <c r="H3655" s="359"/>
    </row>
    <row r="3656" spans="4:8" x14ac:dyDescent="0.2">
      <c r="D3656" s="359"/>
      <c r="E3656" s="359"/>
      <c r="G3656" s="561"/>
      <c r="H3656" s="359"/>
    </row>
    <row r="3657" spans="4:8" x14ac:dyDescent="0.2">
      <c r="D3657" s="359"/>
      <c r="E3657" s="359"/>
      <c r="G3657" s="561"/>
      <c r="H3657" s="359"/>
    </row>
    <row r="3658" spans="4:8" x14ac:dyDescent="0.2">
      <c r="D3658" s="359"/>
      <c r="E3658" s="359"/>
      <c r="G3658" s="561"/>
      <c r="H3658" s="359"/>
    </row>
    <row r="3659" spans="4:8" x14ac:dyDescent="0.2">
      <c r="D3659" s="359"/>
      <c r="E3659" s="359"/>
      <c r="G3659" s="561"/>
      <c r="H3659" s="359"/>
    </row>
    <row r="3660" spans="4:8" x14ac:dyDescent="0.2">
      <c r="D3660" s="359"/>
      <c r="E3660" s="359"/>
      <c r="G3660" s="561"/>
      <c r="H3660" s="359"/>
    </row>
    <row r="3661" spans="4:8" x14ac:dyDescent="0.2">
      <c r="D3661" s="359"/>
      <c r="E3661" s="359"/>
      <c r="G3661" s="561"/>
      <c r="H3661" s="359"/>
    </row>
    <row r="3662" spans="4:8" x14ac:dyDescent="0.2">
      <c r="D3662" s="359"/>
      <c r="E3662" s="359"/>
      <c r="G3662" s="561"/>
      <c r="H3662" s="359"/>
    </row>
    <row r="3663" spans="4:8" x14ac:dyDescent="0.2">
      <c r="D3663" s="359"/>
      <c r="E3663" s="359"/>
      <c r="G3663" s="561"/>
      <c r="H3663" s="359"/>
    </row>
    <row r="3664" spans="4:8" x14ac:dyDescent="0.2">
      <c r="D3664" s="359"/>
      <c r="E3664" s="359"/>
      <c r="G3664" s="561"/>
      <c r="H3664" s="359"/>
    </row>
    <row r="3665" spans="4:8" x14ac:dyDescent="0.2">
      <c r="D3665" s="359"/>
      <c r="E3665" s="359"/>
      <c r="G3665" s="561"/>
      <c r="H3665" s="359"/>
    </row>
    <row r="3666" spans="4:8" x14ac:dyDescent="0.2">
      <c r="D3666" s="359"/>
      <c r="E3666" s="359"/>
      <c r="G3666" s="561"/>
      <c r="H3666" s="359"/>
    </row>
    <row r="3667" spans="4:8" x14ac:dyDescent="0.2">
      <c r="D3667" s="359"/>
      <c r="E3667" s="359"/>
      <c r="G3667" s="561"/>
      <c r="H3667" s="359"/>
    </row>
    <row r="3668" spans="4:8" x14ac:dyDescent="0.2">
      <c r="D3668" s="359"/>
      <c r="E3668" s="359"/>
      <c r="G3668" s="561"/>
      <c r="H3668" s="359"/>
    </row>
    <row r="3669" spans="4:8" x14ac:dyDescent="0.2">
      <c r="D3669" s="359"/>
      <c r="E3669" s="359"/>
      <c r="G3669" s="561"/>
      <c r="H3669" s="359"/>
    </row>
    <row r="3670" spans="4:8" x14ac:dyDescent="0.2">
      <c r="D3670" s="359"/>
      <c r="E3670" s="359"/>
      <c r="G3670" s="561"/>
      <c r="H3670" s="359"/>
    </row>
    <row r="3671" spans="4:8" x14ac:dyDescent="0.2">
      <c r="D3671" s="359"/>
      <c r="E3671" s="359"/>
      <c r="G3671" s="561"/>
      <c r="H3671" s="359"/>
    </row>
    <row r="3672" spans="4:8" x14ac:dyDescent="0.2">
      <c r="D3672" s="359"/>
      <c r="E3672" s="359"/>
      <c r="G3672" s="561"/>
      <c r="H3672" s="359"/>
    </row>
    <row r="3673" spans="4:8" x14ac:dyDescent="0.2">
      <c r="D3673" s="359"/>
      <c r="E3673" s="359"/>
      <c r="G3673" s="561"/>
      <c r="H3673" s="359"/>
    </row>
    <row r="3674" spans="4:8" x14ac:dyDescent="0.2">
      <c r="D3674" s="359"/>
      <c r="E3674" s="359"/>
      <c r="G3674" s="561"/>
      <c r="H3674" s="359"/>
    </row>
    <row r="3675" spans="4:8" x14ac:dyDescent="0.2">
      <c r="D3675" s="359"/>
      <c r="E3675" s="359"/>
      <c r="G3675" s="561"/>
      <c r="H3675" s="359"/>
    </row>
    <row r="3676" spans="4:8" x14ac:dyDescent="0.2">
      <c r="D3676" s="359"/>
      <c r="E3676" s="359"/>
      <c r="G3676" s="561"/>
      <c r="H3676" s="359"/>
    </row>
    <row r="3677" spans="4:8" x14ac:dyDescent="0.2">
      <c r="D3677" s="359"/>
      <c r="E3677" s="359"/>
      <c r="G3677" s="561"/>
      <c r="H3677" s="359"/>
    </row>
    <row r="3678" spans="4:8" x14ac:dyDescent="0.2">
      <c r="D3678" s="359"/>
      <c r="E3678" s="359"/>
      <c r="G3678" s="561"/>
      <c r="H3678" s="359"/>
    </row>
    <row r="3679" spans="4:8" x14ac:dyDescent="0.2">
      <c r="D3679" s="359"/>
      <c r="E3679" s="359"/>
      <c r="G3679" s="561"/>
      <c r="H3679" s="359"/>
    </row>
    <row r="3680" spans="4:8" x14ac:dyDescent="0.2">
      <c r="D3680" s="359"/>
      <c r="E3680" s="359"/>
      <c r="G3680" s="561"/>
      <c r="H3680" s="359"/>
    </row>
    <row r="3681" spans="4:8" x14ac:dyDescent="0.2">
      <c r="D3681" s="359"/>
      <c r="E3681" s="359"/>
      <c r="G3681" s="561"/>
      <c r="H3681" s="359"/>
    </row>
    <row r="3682" spans="4:8" x14ac:dyDescent="0.2">
      <c r="D3682" s="359"/>
      <c r="E3682" s="359"/>
      <c r="G3682" s="561"/>
      <c r="H3682" s="359"/>
    </row>
    <row r="3683" spans="4:8" x14ac:dyDescent="0.2">
      <c r="D3683" s="359"/>
      <c r="E3683" s="359"/>
      <c r="G3683" s="561"/>
      <c r="H3683" s="359"/>
    </row>
    <row r="3684" spans="4:8" x14ac:dyDescent="0.2">
      <c r="D3684" s="359"/>
      <c r="E3684" s="359"/>
      <c r="G3684" s="561"/>
      <c r="H3684" s="359"/>
    </row>
    <row r="3685" spans="4:8" x14ac:dyDescent="0.2">
      <c r="D3685" s="359"/>
      <c r="E3685" s="359"/>
      <c r="G3685" s="561"/>
      <c r="H3685" s="359"/>
    </row>
    <row r="3686" spans="4:8" x14ac:dyDescent="0.2">
      <c r="D3686" s="359"/>
      <c r="E3686" s="359"/>
      <c r="G3686" s="561"/>
      <c r="H3686" s="359"/>
    </row>
    <row r="3687" spans="4:8" x14ac:dyDescent="0.2">
      <c r="D3687" s="359"/>
      <c r="E3687" s="359"/>
      <c r="G3687" s="561"/>
      <c r="H3687" s="359"/>
    </row>
    <row r="3688" spans="4:8" x14ac:dyDescent="0.2">
      <c r="D3688" s="359"/>
      <c r="E3688" s="359"/>
      <c r="G3688" s="561"/>
      <c r="H3688" s="359"/>
    </row>
    <row r="3689" spans="4:8" x14ac:dyDescent="0.2">
      <c r="D3689" s="359"/>
      <c r="E3689" s="359"/>
      <c r="G3689" s="561"/>
      <c r="H3689" s="359"/>
    </row>
    <row r="3690" spans="4:8" x14ac:dyDescent="0.2">
      <c r="D3690" s="359"/>
      <c r="E3690" s="359"/>
      <c r="G3690" s="561"/>
      <c r="H3690" s="359"/>
    </row>
    <row r="3691" spans="4:8" x14ac:dyDescent="0.2">
      <c r="D3691" s="359"/>
      <c r="E3691" s="359"/>
      <c r="G3691" s="561"/>
      <c r="H3691" s="359"/>
    </row>
    <row r="3692" spans="4:8" x14ac:dyDescent="0.2">
      <c r="D3692" s="359"/>
      <c r="E3692" s="359"/>
      <c r="G3692" s="561"/>
      <c r="H3692" s="359"/>
    </row>
    <row r="3693" spans="4:8" x14ac:dyDescent="0.2">
      <c r="D3693" s="359"/>
      <c r="E3693" s="359"/>
      <c r="G3693" s="561"/>
      <c r="H3693" s="359"/>
    </row>
    <row r="3694" spans="4:8" x14ac:dyDescent="0.2">
      <c r="D3694" s="359"/>
      <c r="E3694" s="359"/>
      <c r="G3694" s="561"/>
      <c r="H3694" s="359"/>
    </row>
    <row r="3695" spans="4:8" x14ac:dyDescent="0.2">
      <c r="D3695" s="359"/>
      <c r="E3695" s="359"/>
      <c r="G3695" s="561"/>
      <c r="H3695" s="359"/>
    </row>
    <row r="3696" spans="4:8" x14ac:dyDescent="0.2">
      <c r="D3696" s="359"/>
      <c r="E3696" s="359"/>
      <c r="G3696" s="561"/>
      <c r="H3696" s="359"/>
    </row>
    <row r="3697" spans="4:8" x14ac:dyDescent="0.2">
      <c r="D3697" s="359"/>
      <c r="E3697" s="359"/>
      <c r="G3697" s="561"/>
      <c r="H3697" s="359"/>
    </row>
    <row r="3698" spans="4:8" x14ac:dyDescent="0.2">
      <c r="D3698" s="359"/>
      <c r="E3698" s="359"/>
      <c r="G3698" s="561"/>
      <c r="H3698" s="359"/>
    </row>
    <row r="3699" spans="4:8" x14ac:dyDescent="0.2">
      <c r="D3699" s="359"/>
      <c r="E3699" s="359"/>
      <c r="G3699" s="561"/>
      <c r="H3699" s="359"/>
    </row>
    <row r="3700" spans="4:8" x14ac:dyDescent="0.2">
      <c r="D3700" s="359"/>
      <c r="E3700" s="359"/>
      <c r="G3700" s="561"/>
      <c r="H3700" s="359"/>
    </row>
    <row r="3701" spans="4:8" x14ac:dyDescent="0.2">
      <c r="D3701" s="359"/>
      <c r="E3701" s="359"/>
      <c r="G3701" s="561"/>
      <c r="H3701" s="359"/>
    </row>
    <row r="3702" spans="4:8" x14ac:dyDescent="0.2">
      <c r="D3702" s="359"/>
      <c r="E3702" s="359"/>
      <c r="G3702" s="561"/>
      <c r="H3702" s="359"/>
    </row>
    <row r="3703" spans="4:8" x14ac:dyDescent="0.2">
      <c r="D3703" s="359"/>
      <c r="E3703" s="359"/>
      <c r="G3703" s="561"/>
      <c r="H3703" s="359"/>
    </row>
    <row r="3704" spans="4:8" x14ac:dyDescent="0.2">
      <c r="D3704" s="359"/>
      <c r="E3704" s="359"/>
      <c r="G3704" s="561"/>
      <c r="H3704" s="359"/>
    </row>
    <row r="3705" spans="4:8" x14ac:dyDescent="0.2">
      <c r="D3705" s="359"/>
      <c r="E3705" s="359"/>
      <c r="G3705" s="561"/>
      <c r="H3705" s="359"/>
    </row>
    <row r="3706" spans="4:8" x14ac:dyDescent="0.2">
      <c r="D3706" s="359"/>
      <c r="E3706" s="359"/>
      <c r="G3706" s="561"/>
      <c r="H3706" s="359"/>
    </row>
    <row r="3707" spans="4:8" x14ac:dyDescent="0.2">
      <c r="D3707" s="359"/>
      <c r="E3707" s="359"/>
      <c r="G3707" s="561"/>
      <c r="H3707" s="359"/>
    </row>
    <row r="3708" spans="4:8" x14ac:dyDescent="0.2">
      <c r="D3708" s="359"/>
      <c r="E3708" s="359"/>
      <c r="G3708" s="561"/>
      <c r="H3708" s="359"/>
    </row>
    <row r="3709" spans="4:8" x14ac:dyDescent="0.2">
      <c r="D3709" s="359"/>
      <c r="E3709" s="359"/>
      <c r="G3709" s="561"/>
      <c r="H3709" s="359"/>
    </row>
    <row r="3710" spans="4:8" x14ac:dyDescent="0.2">
      <c r="D3710" s="359"/>
      <c r="E3710" s="359"/>
      <c r="G3710" s="561"/>
      <c r="H3710" s="359"/>
    </row>
    <row r="3711" spans="4:8" x14ac:dyDescent="0.2">
      <c r="D3711" s="359"/>
      <c r="E3711" s="359"/>
      <c r="G3711" s="561"/>
      <c r="H3711" s="359"/>
    </row>
    <row r="3712" spans="4:8" x14ac:dyDescent="0.2">
      <c r="D3712" s="359"/>
      <c r="E3712" s="359"/>
      <c r="G3712" s="561"/>
      <c r="H3712" s="359"/>
    </row>
    <row r="3713" spans="4:8" x14ac:dyDescent="0.2">
      <c r="D3713" s="359"/>
      <c r="E3713" s="359"/>
      <c r="G3713" s="561"/>
      <c r="H3713" s="359"/>
    </row>
    <row r="3714" spans="4:8" x14ac:dyDescent="0.2">
      <c r="D3714" s="359"/>
      <c r="E3714" s="359"/>
      <c r="G3714" s="561"/>
      <c r="H3714" s="359"/>
    </row>
    <row r="3715" spans="4:8" x14ac:dyDescent="0.2">
      <c r="D3715" s="359"/>
      <c r="E3715" s="359"/>
      <c r="G3715" s="561"/>
      <c r="H3715" s="359"/>
    </row>
    <row r="3716" spans="4:8" x14ac:dyDescent="0.2">
      <c r="D3716" s="359"/>
      <c r="E3716" s="359"/>
      <c r="G3716" s="561"/>
      <c r="H3716" s="359"/>
    </row>
    <row r="3717" spans="4:8" x14ac:dyDescent="0.2">
      <c r="D3717" s="359"/>
      <c r="E3717" s="359"/>
      <c r="G3717" s="561"/>
      <c r="H3717" s="359"/>
    </row>
    <row r="3718" spans="4:8" x14ac:dyDescent="0.2">
      <c r="D3718" s="359"/>
      <c r="E3718" s="359"/>
      <c r="G3718" s="561"/>
      <c r="H3718" s="359"/>
    </row>
    <row r="3719" spans="4:8" x14ac:dyDescent="0.2">
      <c r="D3719" s="359"/>
      <c r="E3719" s="359"/>
      <c r="G3719" s="561"/>
      <c r="H3719" s="359"/>
    </row>
    <row r="3720" spans="4:8" x14ac:dyDescent="0.2">
      <c r="D3720" s="359"/>
      <c r="E3720" s="359"/>
      <c r="G3720" s="561"/>
      <c r="H3720" s="359"/>
    </row>
    <row r="3721" spans="4:8" x14ac:dyDescent="0.2">
      <c r="D3721" s="359"/>
      <c r="E3721" s="359"/>
      <c r="G3721" s="561"/>
      <c r="H3721" s="359"/>
    </row>
    <row r="3722" spans="4:8" x14ac:dyDescent="0.2">
      <c r="D3722" s="359"/>
      <c r="E3722" s="359"/>
      <c r="G3722" s="561"/>
      <c r="H3722" s="359"/>
    </row>
    <row r="3723" spans="4:8" x14ac:dyDescent="0.2">
      <c r="D3723" s="359"/>
      <c r="E3723" s="359"/>
      <c r="G3723" s="561"/>
      <c r="H3723" s="359"/>
    </row>
    <row r="3724" spans="4:8" x14ac:dyDescent="0.2">
      <c r="D3724" s="359"/>
      <c r="E3724" s="359"/>
      <c r="G3724" s="561"/>
      <c r="H3724" s="359"/>
    </row>
    <row r="3725" spans="4:8" x14ac:dyDescent="0.2">
      <c r="D3725" s="359"/>
      <c r="E3725" s="359"/>
      <c r="G3725" s="561"/>
      <c r="H3725" s="359"/>
    </row>
    <row r="3726" spans="4:8" x14ac:dyDescent="0.2">
      <c r="D3726" s="359"/>
      <c r="E3726" s="359"/>
      <c r="G3726" s="561"/>
      <c r="H3726" s="359"/>
    </row>
    <row r="3727" spans="4:8" x14ac:dyDescent="0.2">
      <c r="D3727" s="359"/>
      <c r="E3727" s="359"/>
      <c r="G3727" s="561"/>
      <c r="H3727" s="359"/>
    </row>
    <row r="3728" spans="4:8" x14ac:dyDescent="0.2">
      <c r="D3728" s="359"/>
      <c r="E3728" s="359"/>
      <c r="G3728" s="561"/>
      <c r="H3728" s="359"/>
    </row>
    <row r="3729" spans="4:8" x14ac:dyDescent="0.2">
      <c r="D3729" s="359"/>
      <c r="E3729" s="359"/>
      <c r="G3729" s="561"/>
      <c r="H3729" s="359"/>
    </row>
    <row r="3730" spans="4:8" x14ac:dyDescent="0.2">
      <c r="D3730" s="359"/>
      <c r="E3730" s="359"/>
      <c r="G3730" s="561"/>
      <c r="H3730" s="359"/>
    </row>
    <row r="3731" spans="4:8" x14ac:dyDescent="0.2">
      <c r="D3731" s="359"/>
      <c r="E3731" s="359"/>
      <c r="G3731" s="561"/>
      <c r="H3731" s="359"/>
    </row>
    <row r="3732" spans="4:8" x14ac:dyDescent="0.2">
      <c r="D3732" s="359"/>
      <c r="E3732" s="359"/>
      <c r="G3732" s="561"/>
      <c r="H3732" s="359"/>
    </row>
    <row r="3733" spans="4:8" x14ac:dyDescent="0.2">
      <c r="D3733" s="359"/>
      <c r="E3733" s="359"/>
      <c r="G3733" s="561"/>
      <c r="H3733" s="359"/>
    </row>
    <row r="3734" spans="4:8" x14ac:dyDescent="0.2">
      <c r="D3734" s="359"/>
      <c r="E3734" s="359"/>
      <c r="G3734" s="561"/>
      <c r="H3734" s="359"/>
    </row>
    <row r="3735" spans="4:8" x14ac:dyDescent="0.2">
      <c r="D3735" s="359"/>
      <c r="E3735" s="359"/>
      <c r="G3735" s="561"/>
      <c r="H3735" s="359"/>
    </row>
    <row r="3736" spans="4:8" x14ac:dyDescent="0.2">
      <c r="D3736" s="359"/>
      <c r="E3736" s="359"/>
      <c r="G3736" s="561"/>
      <c r="H3736" s="359"/>
    </row>
    <row r="3737" spans="4:8" x14ac:dyDescent="0.2">
      <c r="D3737" s="359"/>
      <c r="E3737" s="359"/>
      <c r="G3737" s="561"/>
      <c r="H3737" s="359"/>
    </row>
    <row r="3738" spans="4:8" x14ac:dyDescent="0.2">
      <c r="D3738" s="359"/>
      <c r="E3738" s="359"/>
      <c r="G3738" s="561"/>
      <c r="H3738" s="359"/>
    </row>
    <row r="3739" spans="4:8" x14ac:dyDescent="0.2">
      <c r="D3739" s="359"/>
      <c r="E3739" s="359"/>
      <c r="G3739" s="561"/>
      <c r="H3739" s="359"/>
    </row>
    <row r="3740" spans="4:8" x14ac:dyDescent="0.2">
      <c r="D3740" s="359"/>
      <c r="E3740" s="359"/>
      <c r="G3740" s="561"/>
      <c r="H3740" s="359"/>
    </row>
    <row r="3741" spans="4:8" x14ac:dyDescent="0.2">
      <c r="D3741" s="359"/>
      <c r="E3741" s="359"/>
      <c r="G3741" s="561"/>
      <c r="H3741" s="359"/>
    </row>
    <row r="3742" spans="4:8" x14ac:dyDescent="0.2">
      <c r="D3742" s="359"/>
      <c r="E3742" s="359"/>
      <c r="G3742" s="561"/>
      <c r="H3742" s="359"/>
    </row>
    <row r="3743" spans="4:8" x14ac:dyDescent="0.2">
      <c r="D3743" s="359"/>
      <c r="E3743" s="359"/>
      <c r="G3743" s="561"/>
      <c r="H3743" s="359"/>
    </row>
    <row r="3744" spans="4:8" x14ac:dyDescent="0.2">
      <c r="D3744" s="359"/>
      <c r="E3744" s="359"/>
      <c r="G3744" s="561"/>
      <c r="H3744" s="359"/>
    </row>
    <row r="3745" spans="4:8" x14ac:dyDescent="0.2">
      <c r="D3745" s="359"/>
      <c r="E3745" s="359"/>
      <c r="G3745" s="561"/>
      <c r="H3745" s="359"/>
    </row>
    <row r="3746" spans="4:8" x14ac:dyDescent="0.2">
      <c r="D3746" s="359"/>
      <c r="E3746" s="359"/>
      <c r="G3746" s="561"/>
      <c r="H3746" s="359"/>
    </row>
    <row r="3747" spans="4:8" x14ac:dyDescent="0.2">
      <c r="D3747" s="359"/>
      <c r="E3747" s="359"/>
      <c r="G3747" s="561"/>
      <c r="H3747" s="359"/>
    </row>
    <row r="3748" spans="4:8" x14ac:dyDescent="0.2">
      <c r="D3748" s="359"/>
      <c r="E3748" s="359"/>
      <c r="G3748" s="561"/>
      <c r="H3748" s="359"/>
    </row>
    <row r="3749" spans="4:8" x14ac:dyDescent="0.2">
      <c r="D3749" s="359"/>
      <c r="E3749" s="359"/>
      <c r="G3749" s="561"/>
      <c r="H3749" s="359"/>
    </row>
    <row r="3750" spans="4:8" x14ac:dyDescent="0.2">
      <c r="D3750" s="359"/>
      <c r="E3750" s="359"/>
      <c r="G3750" s="561"/>
      <c r="H3750" s="359"/>
    </row>
    <row r="3751" spans="4:8" x14ac:dyDescent="0.2">
      <c r="D3751" s="359"/>
      <c r="E3751" s="359"/>
      <c r="G3751" s="561"/>
      <c r="H3751" s="359"/>
    </row>
    <row r="3752" spans="4:8" x14ac:dyDescent="0.2">
      <c r="D3752" s="359"/>
      <c r="E3752" s="359"/>
      <c r="G3752" s="561"/>
      <c r="H3752" s="359"/>
    </row>
    <row r="3753" spans="4:8" x14ac:dyDescent="0.2">
      <c r="D3753" s="359"/>
      <c r="E3753" s="359"/>
      <c r="G3753" s="561"/>
      <c r="H3753" s="359"/>
    </row>
    <row r="3754" spans="4:8" x14ac:dyDescent="0.2">
      <c r="D3754" s="359"/>
      <c r="E3754" s="359"/>
      <c r="G3754" s="561"/>
      <c r="H3754" s="359"/>
    </row>
    <row r="3755" spans="4:8" x14ac:dyDescent="0.2">
      <c r="D3755" s="359"/>
      <c r="E3755" s="359"/>
      <c r="G3755" s="561"/>
      <c r="H3755" s="359"/>
    </row>
    <row r="3756" spans="4:8" x14ac:dyDescent="0.2">
      <c r="D3756" s="359"/>
      <c r="E3756" s="359"/>
      <c r="G3756" s="561"/>
      <c r="H3756" s="359"/>
    </row>
    <row r="3757" spans="4:8" x14ac:dyDescent="0.2">
      <c r="D3757" s="359"/>
      <c r="E3757" s="359"/>
      <c r="G3757" s="561"/>
      <c r="H3757" s="359"/>
    </row>
    <row r="3758" spans="4:8" x14ac:dyDescent="0.2">
      <c r="D3758" s="359"/>
      <c r="E3758" s="359"/>
      <c r="G3758" s="561"/>
      <c r="H3758" s="359"/>
    </row>
    <row r="3759" spans="4:8" x14ac:dyDescent="0.2">
      <c r="D3759" s="359"/>
      <c r="E3759" s="359"/>
      <c r="G3759" s="561"/>
      <c r="H3759" s="359"/>
    </row>
    <row r="3760" spans="4:8" x14ac:dyDescent="0.2">
      <c r="D3760" s="359"/>
      <c r="E3760" s="359"/>
      <c r="G3760" s="561"/>
      <c r="H3760" s="359"/>
    </row>
    <row r="3761" spans="4:8" x14ac:dyDescent="0.2">
      <c r="D3761" s="359"/>
      <c r="E3761" s="359"/>
      <c r="G3761" s="561"/>
      <c r="H3761" s="359"/>
    </row>
    <row r="3762" spans="4:8" x14ac:dyDescent="0.2">
      <c r="D3762" s="359"/>
      <c r="E3762" s="359"/>
      <c r="G3762" s="561"/>
      <c r="H3762" s="359"/>
    </row>
    <row r="3763" spans="4:8" x14ac:dyDescent="0.2">
      <c r="D3763" s="359"/>
      <c r="E3763" s="359"/>
      <c r="G3763" s="561"/>
      <c r="H3763" s="359"/>
    </row>
    <row r="3764" spans="4:8" x14ac:dyDescent="0.2">
      <c r="D3764" s="359"/>
      <c r="E3764" s="359"/>
      <c r="G3764" s="561"/>
      <c r="H3764" s="359"/>
    </row>
    <row r="3765" spans="4:8" x14ac:dyDescent="0.2">
      <c r="D3765" s="359"/>
      <c r="E3765" s="359"/>
      <c r="G3765" s="561"/>
      <c r="H3765" s="359"/>
    </row>
    <row r="3766" spans="4:8" x14ac:dyDescent="0.2">
      <c r="D3766" s="359"/>
      <c r="E3766" s="359"/>
      <c r="G3766" s="561"/>
      <c r="H3766" s="359"/>
    </row>
    <row r="3767" spans="4:8" x14ac:dyDescent="0.2">
      <c r="D3767" s="359"/>
      <c r="E3767" s="359"/>
      <c r="G3767" s="561"/>
      <c r="H3767" s="359"/>
    </row>
    <row r="3768" spans="4:8" x14ac:dyDescent="0.2">
      <c r="D3768" s="359"/>
      <c r="E3768" s="359"/>
      <c r="G3768" s="561"/>
      <c r="H3768" s="359"/>
    </row>
    <row r="3769" spans="4:8" x14ac:dyDescent="0.2">
      <c r="D3769" s="359"/>
      <c r="E3769" s="359"/>
      <c r="G3769" s="561"/>
      <c r="H3769" s="359"/>
    </row>
    <row r="3770" spans="4:8" x14ac:dyDescent="0.2">
      <c r="D3770" s="359"/>
      <c r="E3770" s="359"/>
      <c r="G3770" s="561"/>
      <c r="H3770" s="359"/>
    </row>
    <row r="3771" spans="4:8" x14ac:dyDescent="0.2">
      <c r="D3771" s="359"/>
      <c r="E3771" s="359"/>
      <c r="G3771" s="561"/>
      <c r="H3771" s="359"/>
    </row>
    <row r="3772" spans="4:8" x14ac:dyDescent="0.2">
      <c r="D3772" s="359"/>
      <c r="E3772" s="359"/>
      <c r="G3772" s="561"/>
      <c r="H3772" s="359"/>
    </row>
    <row r="3773" spans="4:8" x14ac:dyDescent="0.2">
      <c r="D3773" s="359"/>
      <c r="E3773" s="359"/>
      <c r="G3773" s="561"/>
      <c r="H3773" s="359"/>
    </row>
    <row r="3774" spans="4:8" x14ac:dyDescent="0.2">
      <c r="D3774" s="359"/>
      <c r="E3774" s="359"/>
      <c r="G3774" s="561"/>
      <c r="H3774" s="359"/>
    </row>
    <row r="3775" spans="4:8" x14ac:dyDescent="0.2">
      <c r="D3775" s="359"/>
      <c r="E3775" s="359"/>
      <c r="G3775" s="561"/>
      <c r="H3775" s="359"/>
    </row>
    <row r="3776" spans="4:8" x14ac:dyDescent="0.2">
      <c r="D3776" s="359"/>
      <c r="E3776" s="359"/>
      <c r="G3776" s="561"/>
      <c r="H3776" s="359"/>
    </row>
    <row r="3777" spans="4:8" x14ac:dyDescent="0.2">
      <c r="D3777" s="359"/>
      <c r="E3777" s="359"/>
      <c r="G3777" s="561"/>
      <c r="H3777" s="359"/>
    </row>
    <row r="3778" spans="4:8" x14ac:dyDescent="0.2">
      <c r="D3778" s="359"/>
      <c r="E3778" s="359"/>
      <c r="G3778" s="561"/>
      <c r="H3778" s="359"/>
    </row>
    <row r="3779" spans="4:8" x14ac:dyDescent="0.2">
      <c r="D3779" s="359"/>
      <c r="E3779" s="359"/>
      <c r="G3779" s="561"/>
      <c r="H3779" s="359"/>
    </row>
    <row r="3780" spans="4:8" x14ac:dyDescent="0.2">
      <c r="D3780" s="359"/>
      <c r="E3780" s="359"/>
      <c r="G3780" s="561"/>
      <c r="H3780" s="359"/>
    </row>
    <row r="3781" spans="4:8" x14ac:dyDescent="0.2">
      <c r="D3781" s="359"/>
      <c r="E3781" s="359"/>
      <c r="G3781" s="561"/>
      <c r="H3781" s="359"/>
    </row>
    <row r="3782" spans="4:8" x14ac:dyDescent="0.2">
      <c r="D3782" s="359"/>
      <c r="E3782" s="359"/>
      <c r="G3782" s="561"/>
      <c r="H3782" s="359"/>
    </row>
    <row r="3783" spans="4:8" x14ac:dyDescent="0.2">
      <c r="D3783" s="359"/>
      <c r="E3783" s="359"/>
      <c r="G3783" s="561"/>
      <c r="H3783" s="359"/>
    </row>
    <row r="3784" spans="4:8" x14ac:dyDescent="0.2">
      <c r="D3784" s="359"/>
      <c r="E3784" s="359"/>
      <c r="G3784" s="561"/>
      <c r="H3784" s="359"/>
    </row>
    <row r="3785" spans="4:8" x14ac:dyDescent="0.2">
      <c r="D3785" s="359"/>
      <c r="E3785" s="359"/>
      <c r="G3785" s="561"/>
      <c r="H3785" s="359"/>
    </row>
    <row r="3786" spans="4:8" x14ac:dyDescent="0.2">
      <c r="D3786" s="359"/>
      <c r="E3786" s="359"/>
      <c r="G3786" s="561"/>
      <c r="H3786" s="359"/>
    </row>
    <row r="3787" spans="4:8" x14ac:dyDescent="0.2">
      <c r="D3787" s="359"/>
      <c r="E3787" s="359"/>
      <c r="G3787" s="561"/>
      <c r="H3787" s="359"/>
    </row>
    <row r="3788" spans="4:8" x14ac:dyDescent="0.2">
      <c r="D3788" s="359"/>
      <c r="E3788" s="359"/>
      <c r="G3788" s="561"/>
      <c r="H3788" s="359"/>
    </row>
    <row r="3789" spans="4:8" x14ac:dyDescent="0.2">
      <c r="D3789" s="359"/>
      <c r="E3789" s="359"/>
      <c r="G3789" s="561"/>
      <c r="H3789" s="359"/>
    </row>
    <row r="3790" spans="4:8" x14ac:dyDescent="0.2">
      <c r="D3790" s="359"/>
      <c r="E3790" s="359"/>
      <c r="G3790" s="561"/>
      <c r="H3790" s="359"/>
    </row>
    <row r="3791" spans="4:8" x14ac:dyDescent="0.2">
      <c r="D3791" s="359"/>
      <c r="E3791" s="359"/>
      <c r="G3791" s="561"/>
      <c r="H3791" s="359"/>
    </row>
    <row r="3792" spans="4:8" x14ac:dyDescent="0.2">
      <c r="D3792" s="359"/>
      <c r="E3792" s="359"/>
      <c r="G3792" s="561"/>
      <c r="H3792" s="359"/>
    </row>
    <row r="3793" spans="4:8" x14ac:dyDescent="0.2">
      <c r="D3793" s="359"/>
      <c r="E3793" s="359"/>
      <c r="G3793" s="561"/>
      <c r="H3793" s="359"/>
    </row>
    <row r="3794" spans="4:8" x14ac:dyDescent="0.2">
      <c r="D3794" s="359"/>
      <c r="E3794" s="359"/>
      <c r="G3794" s="561"/>
      <c r="H3794" s="359"/>
    </row>
    <row r="3795" spans="4:8" x14ac:dyDescent="0.2">
      <c r="D3795" s="359"/>
      <c r="E3795" s="359"/>
      <c r="G3795" s="561"/>
      <c r="H3795" s="359"/>
    </row>
    <row r="3796" spans="4:8" x14ac:dyDescent="0.2">
      <c r="D3796" s="359"/>
      <c r="E3796" s="359"/>
      <c r="G3796" s="561"/>
      <c r="H3796" s="359"/>
    </row>
    <row r="3797" spans="4:8" x14ac:dyDescent="0.2">
      <c r="D3797" s="359"/>
      <c r="E3797" s="359"/>
      <c r="G3797" s="561"/>
      <c r="H3797" s="359"/>
    </row>
    <row r="3798" spans="4:8" x14ac:dyDescent="0.2">
      <c r="D3798" s="359"/>
      <c r="E3798" s="359"/>
      <c r="G3798" s="561"/>
      <c r="H3798" s="359"/>
    </row>
    <row r="3799" spans="4:8" x14ac:dyDescent="0.2">
      <c r="D3799" s="359"/>
      <c r="E3799" s="359"/>
      <c r="G3799" s="561"/>
      <c r="H3799" s="359"/>
    </row>
    <row r="3800" spans="4:8" x14ac:dyDescent="0.2">
      <c r="D3800" s="359"/>
      <c r="E3800" s="359"/>
      <c r="G3800" s="561"/>
      <c r="H3800" s="359"/>
    </row>
    <row r="3801" spans="4:8" x14ac:dyDescent="0.2">
      <c r="D3801" s="359"/>
      <c r="E3801" s="359"/>
      <c r="G3801" s="561"/>
      <c r="H3801" s="359"/>
    </row>
    <row r="3802" spans="4:8" x14ac:dyDescent="0.2">
      <c r="D3802" s="359"/>
      <c r="E3802" s="359"/>
      <c r="G3802" s="561"/>
      <c r="H3802" s="359"/>
    </row>
    <row r="3803" spans="4:8" x14ac:dyDescent="0.2">
      <c r="D3803" s="359"/>
      <c r="E3803" s="359"/>
      <c r="G3803" s="561"/>
      <c r="H3803" s="359"/>
    </row>
    <row r="3804" spans="4:8" x14ac:dyDescent="0.2">
      <c r="D3804" s="359"/>
      <c r="E3804" s="359"/>
      <c r="G3804" s="561"/>
      <c r="H3804" s="359"/>
    </row>
    <row r="3805" spans="4:8" x14ac:dyDescent="0.2">
      <c r="D3805" s="359"/>
      <c r="E3805" s="359"/>
      <c r="G3805" s="561"/>
      <c r="H3805" s="359"/>
    </row>
    <row r="3806" spans="4:8" x14ac:dyDescent="0.2">
      <c r="D3806" s="359"/>
      <c r="E3806" s="359"/>
      <c r="G3806" s="561"/>
      <c r="H3806" s="359"/>
    </row>
    <row r="3807" spans="4:8" x14ac:dyDescent="0.2">
      <c r="D3807" s="359"/>
      <c r="E3807" s="359"/>
      <c r="G3807" s="561"/>
      <c r="H3807" s="359"/>
    </row>
    <row r="3808" spans="4:8" x14ac:dyDescent="0.2">
      <c r="D3808" s="359"/>
      <c r="E3808" s="359"/>
      <c r="G3808" s="561"/>
      <c r="H3808" s="359"/>
    </row>
    <row r="3809" spans="4:8" x14ac:dyDescent="0.2">
      <c r="D3809" s="359"/>
      <c r="E3809" s="359"/>
      <c r="G3809" s="561"/>
      <c r="H3809" s="359"/>
    </row>
    <row r="3810" spans="4:8" x14ac:dyDescent="0.2">
      <c r="D3810" s="359"/>
      <c r="E3810" s="359"/>
      <c r="G3810" s="561"/>
      <c r="H3810" s="359"/>
    </row>
    <row r="3811" spans="4:8" x14ac:dyDescent="0.2">
      <c r="D3811" s="359"/>
      <c r="E3811" s="359"/>
      <c r="G3811" s="561"/>
      <c r="H3811" s="359"/>
    </row>
    <row r="3812" spans="4:8" x14ac:dyDescent="0.2">
      <c r="D3812" s="359"/>
      <c r="E3812" s="359"/>
      <c r="G3812" s="561"/>
      <c r="H3812" s="359"/>
    </row>
    <row r="3813" spans="4:8" x14ac:dyDescent="0.2">
      <c r="D3813" s="359"/>
      <c r="E3813" s="359"/>
      <c r="G3813" s="561"/>
      <c r="H3813" s="359"/>
    </row>
    <row r="3814" spans="4:8" x14ac:dyDescent="0.2">
      <c r="D3814" s="359"/>
      <c r="E3814" s="359"/>
      <c r="G3814" s="561"/>
      <c r="H3814" s="359"/>
    </row>
    <row r="3815" spans="4:8" x14ac:dyDescent="0.2">
      <c r="D3815" s="359"/>
      <c r="E3815" s="359"/>
      <c r="G3815" s="561"/>
      <c r="H3815" s="359"/>
    </row>
    <row r="3816" spans="4:8" x14ac:dyDescent="0.2">
      <c r="D3816" s="359"/>
      <c r="E3816" s="359"/>
      <c r="G3816" s="561"/>
      <c r="H3816" s="359"/>
    </row>
    <row r="3817" spans="4:8" x14ac:dyDescent="0.2">
      <c r="D3817" s="359"/>
      <c r="E3817" s="359"/>
      <c r="G3817" s="561"/>
      <c r="H3817" s="359"/>
    </row>
    <row r="3818" spans="4:8" x14ac:dyDescent="0.2">
      <c r="D3818" s="359"/>
      <c r="E3818" s="359"/>
      <c r="G3818" s="561"/>
      <c r="H3818" s="359"/>
    </row>
    <row r="3819" spans="4:8" x14ac:dyDescent="0.2">
      <c r="D3819" s="359"/>
      <c r="E3819" s="359"/>
      <c r="G3819" s="561"/>
      <c r="H3819" s="359"/>
    </row>
    <row r="3820" spans="4:8" x14ac:dyDescent="0.2">
      <c r="D3820" s="359"/>
      <c r="E3820" s="359"/>
      <c r="G3820" s="561"/>
      <c r="H3820" s="359"/>
    </row>
    <row r="3821" spans="4:8" x14ac:dyDescent="0.2">
      <c r="D3821" s="359"/>
      <c r="E3821" s="359"/>
      <c r="G3821" s="561"/>
      <c r="H3821" s="359"/>
    </row>
    <row r="3822" spans="4:8" x14ac:dyDescent="0.2">
      <c r="D3822" s="359"/>
      <c r="E3822" s="359"/>
      <c r="G3822" s="561"/>
      <c r="H3822" s="359"/>
    </row>
    <row r="3823" spans="4:8" x14ac:dyDescent="0.2">
      <c r="D3823" s="359"/>
      <c r="E3823" s="359"/>
      <c r="G3823" s="561"/>
      <c r="H3823" s="359"/>
    </row>
    <row r="3824" spans="4:8" x14ac:dyDescent="0.2">
      <c r="D3824" s="359"/>
      <c r="E3824" s="359"/>
      <c r="G3824" s="561"/>
      <c r="H3824" s="359"/>
    </row>
    <row r="3825" spans="4:8" x14ac:dyDescent="0.2">
      <c r="D3825" s="359"/>
      <c r="E3825" s="359"/>
      <c r="G3825" s="561"/>
      <c r="H3825" s="359"/>
    </row>
    <row r="3826" spans="4:8" x14ac:dyDescent="0.2">
      <c r="D3826" s="359"/>
      <c r="E3826" s="359"/>
      <c r="G3826" s="561"/>
      <c r="H3826" s="359"/>
    </row>
    <row r="3827" spans="4:8" x14ac:dyDescent="0.2">
      <c r="D3827" s="359"/>
      <c r="E3827" s="359"/>
      <c r="G3827" s="561"/>
      <c r="H3827" s="359"/>
    </row>
    <row r="3828" spans="4:8" x14ac:dyDescent="0.2">
      <c r="D3828" s="359"/>
      <c r="E3828" s="359"/>
      <c r="G3828" s="561"/>
      <c r="H3828" s="359"/>
    </row>
    <row r="3829" spans="4:8" x14ac:dyDescent="0.2">
      <c r="D3829" s="359"/>
      <c r="E3829" s="359"/>
      <c r="G3829" s="561"/>
      <c r="H3829" s="359"/>
    </row>
    <row r="3830" spans="4:8" x14ac:dyDescent="0.2">
      <c r="D3830" s="359"/>
      <c r="E3830" s="359"/>
      <c r="G3830" s="561"/>
      <c r="H3830" s="359"/>
    </row>
    <row r="3831" spans="4:8" x14ac:dyDescent="0.2">
      <c r="D3831" s="359"/>
      <c r="E3831" s="359"/>
      <c r="G3831" s="561"/>
      <c r="H3831" s="359"/>
    </row>
    <row r="3832" spans="4:8" x14ac:dyDescent="0.2">
      <c r="D3832" s="359"/>
      <c r="E3832" s="359"/>
      <c r="G3832" s="561"/>
      <c r="H3832" s="359"/>
    </row>
    <row r="3833" spans="4:8" x14ac:dyDescent="0.2">
      <c r="D3833" s="359"/>
      <c r="E3833" s="359"/>
      <c r="G3833" s="561"/>
      <c r="H3833" s="359"/>
    </row>
    <row r="3834" spans="4:8" x14ac:dyDescent="0.2">
      <c r="D3834" s="359"/>
      <c r="E3834" s="359"/>
      <c r="G3834" s="561"/>
      <c r="H3834" s="359"/>
    </row>
    <row r="3835" spans="4:8" x14ac:dyDescent="0.2">
      <c r="D3835" s="359"/>
      <c r="E3835" s="359"/>
      <c r="G3835" s="561"/>
      <c r="H3835" s="359"/>
    </row>
    <row r="3836" spans="4:8" x14ac:dyDescent="0.2">
      <c r="D3836" s="359"/>
      <c r="E3836" s="359"/>
      <c r="G3836" s="561"/>
      <c r="H3836" s="359"/>
    </row>
    <row r="3837" spans="4:8" x14ac:dyDescent="0.2">
      <c r="D3837" s="359"/>
      <c r="E3837" s="359"/>
      <c r="G3837" s="561"/>
      <c r="H3837" s="359"/>
    </row>
    <row r="3838" spans="4:8" x14ac:dyDescent="0.2">
      <c r="D3838" s="359"/>
      <c r="E3838" s="359"/>
      <c r="G3838" s="561"/>
      <c r="H3838" s="359"/>
    </row>
    <row r="3839" spans="4:8" x14ac:dyDescent="0.2">
      <c r="D3839" s="359"/>
      <c r="E3839" s="359"/>
      <c r="G3839" s="561"/>
      <c r="H3839" s="359"/>
    </row>
    <row r="3840" spans="4:8" x14ac:dyDescent="0.2">
      <c r="D3840" s="359"/>
      <c r="E3840" s="359"/>
      <c r="G3840" s="561"/>
      <c r="H3840" s="359"/>
    </row>
    <row r="3841" spans="4:8" x14ac:dyDescent="0.2">
      <c r="D3841" s="359"/>
      <c r="E3841" s="359"/>
      <c r="G3841" s="561"/>
      <c r="H3841" s="359"/>
    </row>
    <row r="3842" spans="4:8" x14ac:dyDescent="0.2">
      <c r="D3842" s="359"/>
      <c r="E3842" s="359"/>
      <c r="G3842" s="561"/>
      <c r="H3842" s="359"/>
    </row>
    <row r="3843" spans="4:8" x14ac:dyDescent="0.2">
      <c r="D3843" s="359"/>
      <c r="E3843" s="359"/>
      <c r="G3843" s="561"/>
      <c r="H3843" s="359"/>
    </row>
    <row r="3844" spans="4:8" x14ac:dyDescent="0.2">
      <c r="D3844" s="359"/>
      <c r="E3844" s="359"/>
      <c r="G3844" s="561"/>
      <c r="H3844" s="359"/>
    </row>
    <row r="3845" spans="4:8" x14ac:dyDescent="0.2">
      <c r="D3845" s="359"/>
      <c r="E3845" s="359"/>
      <c r="G3845" s="561"/>
      <c r="H3845" s="359"/>
    </row>
    <row r="3846" spans="4:8" x14ac:dyDescent="0.2">
      <c r="D3846" s="359"/>
      <c r="E3846" s="359"/>
      <c r="G3846" s="561"/>
      <c r="H3846" s="359"/>
    </row>
    <row r="3847" spans="4:8" x14ac:dyDescent="0.2">
      <c r="D3847" s="359"/>
      <c r="E3847" s="359"/>
      <c r="G3847" s="561"/>
      <c r="H3847" s="359"/>
    </row>
    <row r="3848" spans="4:8" x14ac:dyDescent="0.2">
      <c r="D3848" s="359"/>
      <c r="E3848" s="359"/>
      <c r="G3848" s="561"/>
      <c r="H3848" s="359"/>
    </row>
    <row r="3849" spans="4:8" x14ac:dyDescent="0.2">
      <c r="D3849" s="359"/>
      <c r="E3849" s="359"/>
      <c r="G3849" s="561"/>
      <c r="H3849" s="359"/>
    </row>
    <row r="3850" spans="4:8" x14ac:dyDescent="0.2">
      <c r="D3850" s="359"/>
      <c r="E3850" s="359"/>
      <c r="G3850" s="561"/>
      <c r="H3850" s="359"/>
    </row>
    <row r="3851" spans="4:8" x14ac:dyDescent="0.2">
      <c r="D3851" s="359"/>
      <c r="E3851" s="359"/>
      <c r="G3851" s="561"/>
      <c r="H3851" s="359"/>
    </row>
    <row r="3852" spans="4:8" x14ac:dyDescent="0.2">
      <c r="D3852" s="359"/>
      <c r="E3852" s="359"/>
      <c r="G3852" s="561"/>
      <c r="H3852" s="359"/>
    </row>
    <row r="3853" spans="4:8" x14ac:dyDescent="0.2">
      <c r="D3853" s="359"/>
      <c r="E3853" s="359"/>
      <c r="G3853" s="561"/>
      <c r="H3853" s="359"/>
    </row>
    <row r="3854" spans="4:8" x14ac:dyDescent="0.2">
      <c r="D3854" s="359"/>
      <c r="E3854" s="359"/>
      <c r="G3854" s="561"/>
      <c r="H3854" s="359"/>
    </row>
    <row r="3855" spans="4:8" x14ac:dyDescent="0.2">
      <c r="D3855" s="359"/>
      <c r="E3855" s="359"/>
      <c r="G3855" s="561"/>
      <c r="H3855" s="359"/>
    </row>
    <row r="3856" spans="4:8" x14ac:dyDescent="0.2">
      <c r="D3856" s="359"/>
      <c r="E3856" s="359"/>
      <c r="G3856" s="561"/>
      <c r="H3856" s="359"/>
    </row>
    <row r="3857" spans="4:8" x14ac:dyDescent="0.2">
      <c r="D3857" s="359"/>
      <c r="E3857" s="359"/>
      <c r="G3857" s="561"/>
      <c r="H3857" s="359"/>
    </row>
    <row r="3858" spans="4:8" x14ac:dyDescent="0.2">
      <c r="D3858" s="359"/>
      <c r="E3858" s="359"/>
      <c r="G3858" s="561"/>
      <c r="H3858" s="359"/>
    </row>
    <row r="3859" spans="4:8" x14ac:dyDescent="0.2">
      <c r="D3859" s="359"/>
      <c r="E3859" s="359"/>
      <c r="G3859" s="561"/>
      <c r="H3859" s="359"/>
    </row>
    <row r="3860" spans="4:8" x14ac:dyDescent="0.2">
      <c r="D3860" s="359"/>
      <c r="E3860" s="359"/>
      <c r="G3860" s="561"/>
      <c r="H3860" s="359"/>
    </row>
    <row r="3861" spans="4:8" x14ac:dyDescent="0.2">
      <c r="D3861" s="359"/>
      <c r="E3861" s="359"/>
      <c r="G3861" s="561"/>
      <c r="H3861" s="359"/>
    </row>
    <row r="3862" spans="4:8" x14ac:dyDescent="0.2">
      <c r="D3862" s="359"/>
      <c r="E3862" s="359"/>
      <c r="G3862" s="561"/>
      <c r="H3862" s="359"/>
    </row>
    <row r="3863" spans="4:8" x14ac:dyDescent="0.2">
      <c r="D3863" s="359"/>
      <c r="E3863" s="359"/>
      <c r="G3863" s="561"/>
      <c r="H3863" s="359"/>
    </row>
    <row r="3864" spans="4:8" x14ac:dyDescent="0.2">
      <c r="D3864" s="359"/>
      <c r="E3864" s="359"/>
      <c r="G3864" s="561"/>
      <c r="H3864" s="359"/>
    </row>
    <row r="3865" spans="4:8" x14ac:dyDescent="0.2">
      <c r="D3865" s="359"/>
      <c r="E3865" s="359"/>
      <c r="G3865" s="561"/>
      <c r="H3865" s="359"/>
    </row>
    <row r="3866" spans="4:8" x14ac:dyDescent="0.2">
      <c r="D3866" s="359"/>
      <c r="E3866" s="359"/>
      <c r="G3866" s="561"/>
      <c r="H3866" s="359"/>
    </row>
    <row r="3867" spans="4:8" x14ac:dyDescent="0.2">
      <c r="D3867" s="359"/>
      <c r="E3867" s="359"/>
      <c r="G3867" s="561"/>
      <c r="H3867" s="359"/>
    </row>
    <row r="3868" spans="4:8" x14ac:dyDescent="0.2">
      <c r="D3868" s="359"/>
      <c r="E3868" s="359"/>
      <c r="G3868" s="561"/>
      <c r="H3868" s="359"/>
    </row>
    <row r="3869" spans="4:8" x14ac:dyDescent="0.2">
      <c r="D3869" s="359"/>
      <c r="E3869" s="359"/>
      <c r="G3869" s="561"/>
      <c r="H3869" s="359"/>
    </row>
    <row r="3870" spans="4:8" x14ac:dyDescent="0.2">
      <c r="D3870" s="359"/>
      <c r="E3870" s="359"/>
      <c r="G3870" s="561"/>
      <c r="H3870" s="359"/>
    </row>
    <row r="3871" spans="4:8" x14ac:dyDescent="0.2">
      <c r="D3871" s="359"/>
      <c r="E3871" s="359"/>
      <c r="G3871" s="561"/>
      <c r="H3871" s="359"/>
    </row>
    <row r="3872" spans="4:8" x14ac:dyDescent="0.2">
      <c r="D3872" s="359"/>
      <c r="E3872" s="359"/>
      <c r="G3872" s="561"/>
      <c r="H3872" s="359"/>
    </row>
    <row r="3873" spans="4:8" x14ac:dyDescent="0.2">
      <c r="D3873" s="359"/>
      <c r="E3873" s="359"/>
      <c r="G3873" s="561"/>
      <c r="H3873" s="359"/>
    </row>
    <row r="3874" spans="4:8" x14ac:dyDescent="0.2">
      <c r="D3874" s="359"/>
      <c r="E3874" s="359"/>
      <c r="G3874" s="561"/>
      <c r="H3874" s="359"/>
    </row>
    <row r="3875" spans="4:8" x14ac:dyDescent="0.2">
      <c r="D3875" s="359"/>
      <c r="E3875" s="359"/>
      <c r="G3875" s="561"/>
      <c r="H3875" s="359"/>
    </row>
    <row r="3876" spans="4:8" x14ac:dyDescent="0.2">
      <c r="D3876" s="359"/>
      <c r="E3876" s="359"/>
      <c r="G3876" s="561"/>
      <c r="H3876" s="359"/>
    </row>
    <row r="3877" spans="4:8" x14ac:dyDescent="0.2">
      <c r="D3877" s="359"/>
      <c r="E3877" s="359"/>
      <c r="G3877" s="561"/>
      <c r="H3877" s="359"/>
    </row>
    <row r="3878" spans="4:8" x14ac:dyDescent="0.2">
      <c r="D3878" s="359"/>
      <c r="E3878" s="359"/>
      <c r="G3878" s="561"/>
      <c r="H3878" s="359"/>
    </row>
    <row r="3879" spans="4:8" x14ac:dyDescent="0.2">
      <c r="D3879" s="359"/>
      <c r="E3879" s="359"/>
      <c r="G3879" s="561"/>
      <c r="H3879" s="359"/>
    </row>
    <row r="3880" spans="4:8" x14ac:dyDescent="0.2">
      <c r="D3880" s="359"/>
      <c r="E3880" s="359"/>
      <c r="G3880" s="561"/>
      <c r="H3880" s="359"/>
    </row>
    <row r="3881" spans="4:8" x14ac:dyDescent="0.2">
      <c r="D3881" s="359"/>
      <c r="E3881" s="359"/>
      <c r="G3881" s="561"/>
      <c r="H3881" s="359"/>
    </row>
    <row r="3882" spans="4:8" x14ac:dyDescent="0.2">
      <c r="D3882" s="359"/>
      <c r="E3882" s="359"/>
      <c r="G3882" s="561"/>
      <c r="H3882" s="359"/>
    </row>
    <row r="3883" spans="4:8" x14ac:dyDescent="0.2">
      <c r="D3883" s="359"/>
      <c r="E3883" s="359"/>
      <c r="G3883" s="561"/>
      <c r="H3883" s="359"/>
    </row>
    <row r="3884" spans="4:8" x14ac:dyDescent="0.2">
      <c r="D3884" s="359"/>
      <c r="E3884" s="359"/>
      <c r="G3884" s="561"/>
      <c r="H3884" s="359"/>
    </row>
    <row r="3885" spans="4:8" x14ac:dyDescent="0.2">
      <c r="D3885" s="359"/>
      <c r="E3885" s="359"/>
      <c r="G3885" s="561"/>
      <c r="H3885" s="359"/>
    </row>
    <row r="3886" spans="4:8" x14ac:dyDescent="0.2">
      <c r="D3886" s="359"/>
      <c r="E3886" s="359"/>
      <c r="G3886" s="561"/>
      <c r="H3886" s="359"/>
    </row>
    <row r="3887" spans="4:8" x14ac:dyDescent="0.2">
      <c r="D3887" s="359"/>
      <c r="E3887" s="359"/>
      <c r="G3887" s="561"/>
      <c r="H3887" s="359"/>
    </row>
    <row r="3888" spans="4:8" x14ac:dyDescent="0.2">
      <c r="D3888" s="359"/>
      <c r="E3888" s="359"/>
      <c r="G3888" s="561"/>
      <c r="H3888" s="359"/>
    </row>
    <row r="3889" spans="4:8" x14ac:dyDescent="0.2">
      <c r="D3889" s="359"/>
      <c r="E3889" s="359"/>
      <c r="G3889" s="561"/>
      <c r="H3889" s="359"/>
    </row>
    <row r="3890" spans="4:8" x14ac:dyDescent="0.2">
      <c r="D3890" s="359"/>
      <c r="E3890" s="359"/>
      <c r="G3890" s="561"/>
      <c r="H3890" s="359"/>
    </row>
    <row r="3891" spans="4:8" x14ac:dyDescent="0.2">
      <c r="D3891" s="359"/>
      <c r="E3891" s="359"/>
      <c r="G3891" s="561"/>
      <c r="H3891" s="359"/>
    </row>
    <row r="3892" spans="4:8" x14ac:dyDescent="0.2">
      <c r="D3892" s="359"/>
      <c r="E3892" s="359"/>
      <c r="G3892" s="561"/>
      <c r="H3892" s="359"/>
    </row>
    <row r="3893" spans="4:8" x14ac:dyDescent="0.2">
      <c r="D3893" s="359"/>
      <c r="E3893" s="359"/>
      <c r="G3893" s="561"/>
      <c r="H3893" s="359"/>
    </row>
    <row r="3894" spans="4:8" x14ac:dyDescent="0.2">
      <c r="D3894" s="359"/>
      <c r="E3894" s="359"/>
      <c r="G3894" s="561"/>
      <c r="H3894" s="359"/>
    </row>
    <row r="3895" spans="4:8" x14ac:dyDescent="0.2">
      <c r="D3895" s="359"/>
      <c r="E3895" s="359"/>
      <c r="G3895" s="561"/>
      <c r="H3895" s="359"/>
    </row>
    <row r="3896" spans="4:8" x14ac:dyDescent="0.2">
      <c r="D3896" s="359"/>
      <c r="E3896" s="359"/>
      <c r="G3896" s="561"/>
      <c r="H3896" s="359"/>
    </row>
    <row r="3897" spans="4:8" x14ac:dyDescent="0.2">
      <c r="D3897" s="359"/>
      <c r="E3897" s="359"/>
      <c r="G3897" s="561"/>
      <c r="H3897" s="359"/>
    </row>
    <row r="3898" spans="4:8" x14ac:dyDescent="0.2">
      <c r="D3898" s="359"/>
      <c r="E3898" s="359"/>
      <c r="G3898" s="561"/>
      <c r="H3898" s="359"/>
    </row>
    <row r="3899" spans="4:8" x14ac:dyDescent="0.2">
      <c r="D3899" s="359"/>
      <c r="E3899" s="359"/>
      <c r="G3899" s="561"/>
      <c r="H3899" s="359"/>
    </row>
    <row r="3900" spans="4:8" x14ac:dyDescent="0.2">
      <c r="D3900" s="359"/>
      <c r="E3900" s="359"/>
      <c r="G3900" s="561"/>
      <c r="H3900" s="359"/>
    </row>
    <row r="3901" spans="4:8" x14ac:dyDescent="0.2">
      <c r="D3901" s="359"/>
      <c r="E3901" s="359"/>
      <c r="G3901" s="561"/>
      <c r="H3901" s="359"/>
    </row>
    <row r="3902" spans="4:8" x14ac:dyDescent="0.2">
      <c r="D3902" s="359"/>
      <c r="E3902" s="359"/>
      <c r="G3902" s="561"/>
      <c r="H3902" s="359"/>
    </row>
    <row r="3903" spans="4:8" x14ac:dyDescent="0.2">
      <c r="D3903" s="359"/>
      <c r="E3903" s="359"/>
      <c r="G3903" s="561"/>
      <c r="H3903" s="359"/>
    </row>
    <row r="3904" spans="4:8" x14ac:dyDescent="0.2">
      <c r="D3904" s="359"/>
      <c r="E3904" s="359"/>
      <c r="G3904" s="561"/>
      <c r="H3904" s="359"/>
    </row>
    <row r="3905" spans="4:8" x14ac:dyDescent="0.2">
      <c r="D3905" s="359"/>
      <c r="E3905" s="359"/>
      <c r="G3905" s="561"/>
      <c r="H3905" s="359"/>
    </row>
    <row r="3906" spans="4:8" x14ac:dyDescent="0.2">
      <c r="D3906" s="359"/>
      <c r="E3906" s="359"/>
      <c r="G3906" s="561"/>
      <c r="H3906" s="359"/>
    </row>
    <row r="3907" spans="4:8" x14ac:dyDescent="0.2">
      <c r="D3907" s="359"/>
      <c r="E3907" s="359"/>
      <c r="G3907" s="561"/>
      <c r="H3907" s="359"/>
    </row>
    <row r="3908" spans="4:8" x14ac:dyDescent="0.2">
      <c r="D3908" s="359"/>
      <c r="E3908" s="359"/>
      <c r="G3908" s="561"/>
      <c r="H3908" s="359"/>
    </row>
    <row r="3909" spans="4:8" x14ac:dyDescent="0.2">
      <c r="D3909" s="359"/>
      <c r="E3909" s="359"/>
      <c r="G3909" s="561"/>
      <c r="H3909" s="359"/>
    </row>
    <row r="3910" spans="4:8" x14ac:dyDescent="0.2">
      <c r="D3910" s="359"/>
      <c r="E3910" s="359"/>
      <c r="G3910" s="561"/>
      <c r="H3910" s="359"/>
    </row>
    <row r="3911" spans="4:8" x14ac:dyDescent="0.2">
      <c r="D3911" s="359"/>
      <c r="E3911" s="359"/>
      <c r="G3911" s="561"/>
      <c r="H3911" s="359"/>
    </row>
    <row r="3912" spans="4:8" x14ac:dyDescent="0.2">
      <c r="D3912" s="359"/>
      <c r="E3912" s="359"/>
      <c r="G3912" s="561"/>
      <c r="H3912" s="359"/>
    </row>
    <row r="3913" spans="4:8" x14ac:dyDescent="0.2">
      <c r="D3913" s="359"/>
      <c r="E3913" s="359"/>
      <c r="G3913" s="561"/>
      <c r="H3913" s="359"/>
    </row>
    <row r="3914" spans="4:8" x14ac:dyDescent="0.2">
      <c r="D3914" s="359"/>
      <c r="E3914" s="359"/>
      <c r="G3914" s="561"/>
      <c r="H3914" s="359"/>
    </row>
    <row r="3915" spans="4:8" x14ac:dyDescent="0.2">
      <c r="D3915" s="359"/>
      <c r="E3915" s="359"/>
      <c r="G3915" s="561"/>
      <c r="H3915" s="359"/>
    </row>
    <row r="3916" spans="4:8" x14ac:dyDescent="0.2">
      <c r="D3916" s="359"/>
      <c r="E3916" s="359"/>
      <c r="G3916" s="561"/>
      <c r="H3916" s="359"/>
    </row>
    <row r="3917" spans="4:8" x14ac:dyDescent="0.2">
      <c r="D3917" s="359"/>
      <c r="E3917" s="359"/>
      <c r="G3917" s="561"/>
      <c r="H3917" s="359"/>
    </row>
    <row r="3918" spans="4:8" x14ac:dyDescent="0.2">
      <c r="D3918" s="359"/>
      <c r="E3918" s="359"/>
      <c r="G3918" s="561"/>
      <c r="H3918" s="359"/>
    </row>
    <row r="3919" spans="4:8" x14ac:dyDescent="0.2">
      <c r="D3919" s="359"/>
      <c r="E3919" s="359"/>
      <c r="G3919" s="561"/>
      <c r="H3919" s="359"/>
    </row>
    <row r="3920" spans="4:8" x14ac:dyDescent="0.2">
      <c r="D3920" s="359"/>
      <c r="E3920" s="359"/>
      <c r="G3920" s="561"/>
      <c r="H3920" s="359"/>
    </row>
    <row r="3921" spans="4:8" x14ac:dyDescent="0.2">
      <c r="D3921" s="359"/>
      <c r="E3921" s="359"/>
      <c r="G3921" s="561"/>
      <c r="H3921" s="359"/>
    </row>
    <row r="3922" spans="4:8" x14ac:dyDescent="0.2">
      <c r="D3922" s="359"/>
      <c r="E3922" s="359"/>
      <c r="G3922" s="561"/>
      <c r="H3922" s="359"/>
    </row>
    <row r="3923" spans="4:8" x14ac:dyDescent="0.2">
      <c r="D3923" s="359"/>
      <c r="E3923" s="359"/>
      <c r="G3923" s="561"/>
      <c r="H3923" s="359"/>
    </row>
    <row r="3924" spans="4:8" x14ac:dyDescent="0.2">
      <c r="D3924" s="359"/>
      <c r="E3924" s="359"/>
      <c r="G3924" s="561"/>
      <c r="H3924" s="359"/>
    </row>
    <row r="3925" spans="4:8" x14ac:dyDescent="0.2">
      <c r="D3925" s="359"/>
      <c r="E3925" s="359"/>
      <c r="G3925" s="561"/>
      <c r="H3925" s="359"/>
    </row>
    <row r="3926" spans="4:8" x14ac:dyDescent="0.2">
      <c r="D3926" s="359"/>
      <c r="E3926" s="359"/>
      <c r="G3926" s="561"/>
      <c r="H3926" s="359"/>
    </row>
    <row r="3927" spans="4:8" x14ac:dyDescent="0.2">
      <c r="D3927" s="359"/>
      <c r="E3927" s="359"/>
      <c r="G3927" s="561"/>
      <c r="H3927" s="359"/>
    </row>
    <row r="3928" spans="4:8" x14ac:dyDescent="0.2">
      <c r="D3928" s="359"/>
      <c r="E3928" s="359"/>
      <c r="G3928" s="561"/>
      <c r="H3928" s="359"/>
    </row>
    <row r="3929" spans="4:8" x14ac:dyDescent="0.2">
      <c r="D3929" s="359"/>
      <c r="E3929" s="359"/>
      <c r="G3929" s="561"/>
      <c r="H3929" s="359"/>
    </row>
    <row r="3930" spans="4:8" x14ac:dyDescent="0.2">
      <c r="D3930" s="359"/>
      <c r="E3930" s="359"/>
      <c r="G3930" s="561"/>
      <c r="H3930" s="359"/>
    </row>
    <row r="3931" spans="4:8" x14ac:dyDescent="0.2">
      <c r="D3931" s="359"/>
      <c r="E3931" s="359"/>
      <c r="G3931" s="561"/>
      <c r="H3931" s="359"/>
    </row>
    <row r="3932" spans="4:8" x14ac:dyDescent="0.2">
      <c r="D3932" s="359"/>
      <c r="E3932" s="359"/>
      <c r="G3932" s="561"/>
      <c r="H3932" s="359"/>
    </row>
    <row r="3933" spans="4:8" x14ac:dyDescent="0.2">
      <c r="D3933" s="359"/>
      <c r="E3933" s="359"/>
      <c r="G3933" s="561"/>
      <c r="H3933" s="359"/>
    </row>
    <row r="3934" spans="4:8" x14ac:dyDescent="0.2">
      <c r="D3934" s="359"/>
      <c r="E3934" s="359"/>
      <c r="G3934" s="561"/>
      <c r="H3934" s="359"/>
    </row>
    <row r="3935" spans="4:8" x14ac:dyDescent="0.2">
      <c r="D3935" s="359"/>
      <c r="E3935" s="359"/>
      <c r="G3935" s="561"/>
      <c r="H3935" s="359"/>
    </row>
    <row r="3936" spans="4:8" x14ac:dyDescent="0.2">
      <c r="D3936" s="359"/>
      <c r="E3936" s="359"/>
      <c r="G3936" s="561"/>
      <c r="H3936" s="359"/>
    </row>
    <row r="3937" spans="4:8" x14ac:dyDescent="0.2">
      <c r="D3937" s="359"/>
      <c r="E3937" s="359"/>
      <c r="G3937" s="561"/>
      <c r="H3937" s="359"/>
    </row>
    <row r="3938" spans="4:8" x14ac:dyDescent="0.2">
      <c r="D3938" s="359"/>
      <c r="E3938" s="359"/>
      <c r="G3938" s="561"/>
      <c r="H3938" s="359"/>
    </row>
    <row r="3939" spans="4:8" x14ac:dyDescent="0.2">
      <c r="D3939" s="359"/>
      <c r="E3939" s="359"/>
      <c r="G3939" s="561"/>
      <c r="H3939" s="359"/>
    </row>
    <row r="3940" spans="4:8" x14ac:dyDescent="0.2">
      <c r="D3940" s="359"/>
      <c r="E3940" s="359"/>
      <c r="G3940" s="561"/>
      <c r="H3940" s="359"/>
    </row>
    <row r="3941" spans="4:8" x14ac:dyDescent="0.2">
      <c r="D3941" s="359"/>
      <c r="E3941" s="359"/>
      <c r="G3941" s="561"/>
      <c r="H3941" s="359"/>
    </row>
    <row r="3942" spans="4:8" x14ac:dyDescent="0.2">
      <c r="D3942" s="359"/>
      <c r="E3942" s="359"/>
      <c r="G3942" s="561"/>
      <c r="H3942" s="359"/>
    </row>
    <row r="3943" spans="4:8" x14ac:dyDescent="0.2">
      <c r="D3943" s="359"/>
      <c r="E3943" s="359"/>
      <c r="G3943" s="561"/>
      <c r="H3943" s="359"/>
    </row>
    <row r="3944" spans="4:8" x14ac:dyDescent="0.2">
      <c r="D3944" s="359"/>
      <c r="E3944" s="359"/>
      <c r="G3944" s="561"/>
      <c r="H3944" s="359"/>
    </row>
    <row r="3945" spans="4:8" x14ac:dyDescent="0.2">
      <c r="D3945" s="359"/>
      <c r="E3945" s="359"/>
      <c r="G3945" s="561"/>
      <c r="H3945" s="359"/>
    </row>
    <row r="3946" spans="4:8" x14ac:dyDescent="0.2">
      <c r="D3946" s="359"/>
      <c r="E3946" s="359"/>
      <c r="G3946" s="561"/>
      <c r="H3946" s="359"/>
    </row>
    <row r="3947" spans="4:8" x14ac:dyDescent="0.2">
      <c r="D3947" s="359"/>
      <c r="E3947" s="359"/>
      <c r="G3947" s="561"/>
      <c r="H3947" s="359"/>
    </row>
    <row r="3948" spans="4:8" x14ac:dyDescent="0.2">
      <c r="D3948" s="359"/>
      <c r="E3948" s="359"/>
      <c r="G3948" s="561"/>
      <c r="H3948" s="359"/>
    </row>
    <row r="3949" spans="4:8" x14ac:dyDescent="0.2">
      <c r="D3949" s="359"/>
      <c r="E3949" s="359"/>
      <c r="G3949" s="561"/>
      <c r="H3949" s="359"/>
    </row>
    <row r="3950" spans="4:8" x14ac:dyDescent="0.2">
      <c r="D3950" s="359"/>
      <c r="E3950" s="359"/>
      <c r="G3950" s="561"/>
      <c r="H3950" s="359"/>
    </row>
    <row r="3951" spans="4:8" x14ac:dyDescent="0.2">
      <c r="D3951" s="359"/>
      <c r="E3951" s="359"/>
      <c r="G3951" s="561"/>
      <c r="H3951" s="359"/>
    </row>
    <row r="3952" spans="4:8" x14ac:dyDescent="0.2">
      <c r="D3952" s="359"/>
      <c r="E3952" s="359"/>
      <c r="G3952" s="561"/>
      <c r="H3952" s="359"/>
    </row>
    <row r="3953" spans="4:8" x14ac:dyDescent="0.2">
      <c r="D3953" s="359"/>
      <c r="E3953" s="359"/>
      <c r="G3953" s="561"/>
      <c r="H3953" s="359"/>
    </row>
    <row r="3954" spans="4:8" x14ac:dyDescent="0.2">
      <c r="D3954" s="359"/>
      <c r="E3954" s="359"/>
      <c r="G3954" s="561"/>
      <c r="H3954" s="359"/>
    </row>
    <row r="3955" spans="4:8" x14ac:dyDescent="0.2">
      <c r="D3955" s="359"/>
      <c r="E3955" s="359"/>
      <c r="G3955" s="561"/>
      <c r="H3955" s="359"/>
    </row>
    <row r="3956" spans="4:8" x14ac:dyDescent="0.2">
      <c r="D3956" s="359"/>
      <c r="E3956" s="359"/>
      <c r="G3956" s="561"/>
      <c r="H3956" s="359"/>
    </row>
    <row r="3957" spans="4:8" x14ac:dyDescent="0.2">
      <c r="D3957" s="359"/>
      <c r="E3957" s="359"/>
      <c r="G3957" s="561"/>
      <c r="H3957" s="359"/>
    </row>
    <row r="3958" spans="4:8" x14ac:dyDescent="0.2">
      <c r="D3958" s="359"/>
      <c r="E3958" s="359"/>
      <c r="G3958" s="561"/>
      <c r="H3958" s="359"/>
    </row>
    <row r="3959" spans="4:8" x14ac:dyDescent="0.2">
      <c r="D3959" s="359"/>
      <c r="E3959" s="359"/>
      <c r="G3959" s="561"/>
      <c r="H3959" s="359"/>
    </row>
    <row r="3960" spans="4:8" x14ac:dyDescent="0.2">
      <c r="D3960" s="359"/>
      <c r="E3960" s="359"/>
      <c r="G3960" s="561"/>
      <c r="H3960" s="359"/>
    </row>
    <row r="3961" spans="4:8" x14ac:dyDescent="0.2">
      <c r="D3961" s="359"/>
      <c r="E3961" s="359"/>
      <c r="G3961" s="561"/>
      <c r="H3961" s="359"/>
    </row>
    <row r="3962" spans="4:8" x14ac:dyDescent="0.2">
      <c r="D3962" s="359"/>
      <c r="E3962" s="359"/>
      <c r="G3962" s="561"/>
      <c r="H3962" s="359"/>
    </row>
    <row r="3963" spans="4:8" x14ac:dyDescent="0.2">
      <c r="D3963" s="359"/>
      <c r="E3963" s="359"/>
      <c r="G3963" s="561"/>
      <c r="H3963" s="359"/>
    </row>
    <row r="3964" spans="4:8" x14ac:dyDescent="0.2">
      <c r="D3964" s="359"/>
      <c r="E3964" s="359"/>
      <c r="G3964" s="561"/>
      <c r="H3964" s="359"/>
    </row>
    <row r="3965" spans="4:8" x14ac:dyDescent="0.2">
      <c r="D3965" s="359"/>
      <c r="E3965" s="359"/>
      <c r="G3965" s="561"/>
      <c r="H3965" s="359"/>
    </row>
    <row r="3966" spans="4:8" x14ac:dyDescent="0.2">
      <c r="D3966" s="359"/>
      <c r="E3966" s="359"/>
      <c r="G3966" s="561"/>
      <c r="H3966" s="359"/>
    </row>
    <row r="3967" spans="4:8" x14ac:dyDescent="0.2">
      <c r="D3967" s="359"/>
      <c r="E3967" s="359"/>
      <c r="G3967" s="561"/>
      <c r="H3967" s="359"/>
    </row>
    <row r="3968" spans="4:8" x14ac:dyDescent="0.2">
      <c r="D3968" s="359"/>
      <c r="E3968" s="359"/>
      <c r="G3968" s="561"/>
      <c r="H3968" s="359"/>
    </row>
    <row r="3969" spans="4:8" x14ac:dyDescent="0.2">
      <c r="D3969" s="359"/>
      <c r="E3969" s="359"/>
      <c r="G3969" s="561"/>
      <c r="H3969" s="359"/>
    </row>
    <row r="3970" spans="4:8" x14ac:dyDescent="0.2">
      <c r="D3970" s="359"/>
      <c r="E3970" s="359"/>
      <c r="G3970" s="561"/>
      <c r="H3970" s="359"/>
    </row>
    <row r="3971" spans="4:8" x14ac:dyDescent="0.2">
      <c r="D3971" s="359"/>
      <c r="E3971" s="359"/>
      <c r="G3971" s="561"/>
      <c r="H3971" s="359"/>
    </row>
    <row r="3972" spans="4:8" x14ac:dyDescent="0.2">
      <c r="D3972" s="359"/>
      <c r="E3972" s="359"/>
      <c r="G3972" s="561"/>
      <c r="H3972" s="359"/>
    </row>
    <row r="3973" spans="4:8" x14ac:dyDescent="0.2">
      <c r="D3973" s="359"/>
      <c r="E3973" s="359"/>
      <c r="G3973" s="561"/>
      <c r="H3973" s="359"/>
    </row>
    <row r="3974" spans="4:8" x14ac:dyDescent="0.2">
      <c r="D3974" s="359"/>
      <c r="E3974" s="359"/>
      <c r="G3974" s="561"/>
      <c r="H3974" s="359"/>
    </row>
    <row r="3975" spans="4:8" x14ac:dyDescent="0.2">
      <c r="D3975" s="359"/>
      <c r="E3975" s="359"/>
      <c r="G3975" s="561"/>
      <c r="H3975" s="359"/>
    </row>
    <row r="3976" spans="4:8" x14ac:dyDescent="0.2">
      <c r="D3976" s="359"/>
      <c r="E3976" s="359"/>
      <c r="G3976" s="561"/>
      <c r="H3976" s="359"/>
    </row>
    <row r="3977" spans="4:8" x14ac:dyDescent="0.2">
      <c r="D3977" s="359"/>
      <c r="E3977" s="359"/>
      <c r="G3977" s="561"/>
      <c r="H3977" s="359"/>
    </row>
    <row r="3978" spans="4:8" x14ac:dyDescent="0.2">
      <c r="D3978" s="359"/>
      <c r="E3978" s="359"/>
      <c r="G3978" s="561"/>
      <c r="H3978" s="359"/>
    </row>
    <row r="3979" spans="4:8" x14ac:dyDescent="0.2">
      <c r="D3979" s="359"/>
      <c r="E3979" s="359"/>
      <c r="G3979" s="561"/>
      <c r="H3979" s="359"/>
    </row>
    <row r="3980" spans="4:8" x14ac:dyDescent="0.2">
      <c r="D3980" s="359"/>
      <c r="E3980" s="359"/>
      <c r="G3980" s="561"/>
      <c r="H3980" s="359"/>
    </row>
    <row r="3981" spans="4:8" x14ac:dyDescent="0.2">
      <c r="D3981" s="359"/>
      <c r="E3981" s="359"/>
      <c r="G3981" s="561"/>
      <c r="H3981" s="359"/>
    </row>
    <row r="3982" spans="4:8" x14ac:dyDescent="0.2">
      <c r="D3982" s="359"/>
      <c r="E3982" s="359"/>
      <c r="G3982" s="561"/>
      <c r="H3982" s="359"/>
    </row>
    <row r="3983" spans="4:8" x14ac:dyDescent="0.2">
      <c r="D3983" s="359"/>
      <c r="E3983" s="359"/>
      <c r="G3983" s="561"/>
      <c r="H3983" s="359"/>
    </row>
    <row r="3984" spans="4:8" x14ac:dyDescent="0.2">
      <c r="D3984" s="359"/>
      <c r="E3984" s="359"/>
      <c r="G3984" s="561"/>
      <c r="H3984" s="359"/>
    </row>
    <row r="3985" spans="4:8" x14ac:dyDescent="0.2">
      <c r="D3985" s="359"/>
      <c r="E3985" s="359"/>
      <c r="G3985" s="561"/>
      <c r="H3985" s="359"/>
    </row>
    <row r="3986" spans="4:8" x14ac:dyDescent="0.2">
      <c r="D3986" s="359"/>
      <c r="E3986" s="359"/>
      <c r="G3986" s="561"/>
      <c r="H3986" s="359"/>
    </row>
    <row r="3987" spans="4:8" x14ac:dyDescent="0.2">
      <c r="D3987" s="359"/>
      <c r="E3987" s="359"/>
      <c r="G3987" s="561"/>
      <c r="H3987" s="359"/>
    </row>
    <row r="3988" spans="4:8" x14ac:dyDescent="0.2">
      <c r="D3988" s="359"/>
      <c r="E3988" s="359"/>
      <c r="G3988" s="561"/>
      <c r="H3988" s="359"/>
    </row>
    <row r="3989" spans="4:8" x14ac:dyDescent="0.2">
      <c r="D3989" s="359"/>
      <c r="E3989" s="359"/>
      <c r="G3989" s="561"/>
      <c r="H3989" s="359"/>
    </row>
    <row r="3990" spans="4:8" x14ac:dyDescent="0.2">
      <c r="D3990" s="359"/>
      <c r="E3990" s="359"/>
      <c r="G3990" s="561"/>
      <c r="H3990" s="359"/>
    </row>
    <row r="3991" spans="4:8" x14ac:dyDescent="0.2">
      <c r="D3991" s="359"/>
      <c r="E3991" s="359"/>
      <c r="G3991" s="561"/>
      <c r="H3991" s="359"/>
    </row>
    <row r="3992" spans="4:8" x14ac:dyDescent="0.2">
      <c r="D3992" s="359"/>
      <c r="E3992" s="359"/>
      <c r="G3992" s="561"/>
      <c r="H3992" s="359"/>
    </row>
    <row r="3993" spans="4:8" x14ac:dyDescent="0.2">
      <c r="D3993" s="359"/>
      <c r="E3993" s="359"/>
      <c r="G3993" s="561"/>
      <c r="H3993" s="359"/>
    </row>
    <row r="3994" spans="4:8" x14ac:dyDescent="0.2">
      <c r="D3994" s="359"/>
      <c r="E3994" s="359"/>
      <c r="G3994" s="561"/>
      <c r="H3994" s="359"/>
    </row>
    <row r="3995" spans="4:8" x14ac:dyDescent="0.2">
      <c r="D3995" s="359"/>
      <c r="E3995" s="359"/>
      <c r="G3995" s="561"/>
      <c r="H3995" s="359"/>
    </row>
    <row r="3996" spans="4:8" x14ac:dyDescent="0.2">
      <c r="D3996" s="359"/>
      <c r="E3996" s="359"/>
      <c r="G3996" s="561"/>
      <c r="H3996" s="359"/>
    </row>
    <row r="3997" spans="4:8" x14ac:dyDescent="0.2">
      <c r="D3997" s="359"/>
      <c r="E3997" s="359"/>
      <c r="G3997" s="561"/>
      <c r="H3997" s="359"/>
    </row>
    <row r="3998" spans="4:8" x14ac:dyDescent="0.2">
      <c r="D3998" s="359"/>
      <c r="E3998" s="359"/>
      <c r="G3998" s="561"/>
      <c r="H3998" s="359"/>
    </row>
    <row r="3999" spans="4:8" x14ac:dyDescent="0.2">
      <c r="D3999" s="359"/>
      <c r="E3999" s="359"/>
      <c r="G3999" s="561"/>
      <c r="H3999" s="359"/>
    </row>
    <row r="4000" spans="4:8" x14ac:dyDescent="0.2">
      <c r="D4000" s="359"/>
      <c r="E4000" s="359"/>
      <c r="G4000" s="561"/>
      <c r="H4000" s="359"/>
    </row>
    <row r="4001" spans="4:8" x14ac:dyDescent="0.2">
      <c r="D4001" s="359"/>
      <c r="E4001" s="359"/>
      <c r="G4001" s="561"/>
      <c r="H4001" s="359"/>
    </row>
    <row r="4002" spans="4:8" x14ac:dyDescent="0.2">
      <c r="D4002" s="359"/>
      <c r="E4002" s="359"/>
      <c r="G4002" s="561"/>
      <c r="H4002" s="359"/>
    </row>
    <row r="4003" spans="4:8" x14ac:dyDescent="0.2">
      <c r="D4003" s="359"/>
      <c r="E4003" s="359"/>
      <c r="G4003" s="561"/>
      <c r="H4003" s="359"/>
    </row>
    <row r="4004" spans="4:8" x14ac:dyDescent="0.2">
      <c r="D4004" s="359"/>
      <c r="E4004" s="359"/>
      <c r="G4004" s="561"/>
      <c r="H4004" s="359"/>
    </row>
    <row r="4005" spans="4:8" x14ac:dyDescent="0.2">
      <c r="D4005" s="359"/>
      <c r="E4005" s="359"/>
      <c r="G4005" s="561"/>
      <c r="H4005" s="359"/>
    </row>
    <row r="4006" spans="4:8" x14ac:dyDescent="0.2">
      <c r="D4006" s="359"/>
      <c r="E4006" s="359"/>
      <c r="G4006" s="561"/>
      <c r="H4006" s="359"/>
    </row>
    <row r="4007" spans="4:8" x14ac:dyDescent="0.2">
      <c r="D4007" s="359"/>
      <c r="E4007" s="359"/>
      <c r="G4007" s="561"/>
      <c r="H4007" s="359"/>
    </row>
    <row r="4008" spans="4:8" x14ac:dyDescent="0.2">
      <c r="D4008" s="359"/>
      <c r="E4008" s="359"/>
      <c r="G4008" s="561"/>
      <c r="H4008" s="359"/>
    </row>
    <row r="4009" spans="4:8" x14ac:dyDescent="0.2">
      <c r="D4009" s="359"/>
      <c r="E4009" s="359"/>
      <c r="G4009" s="561"/>
      <c r="H4009" s="359"/>
    </row>
    <row r="4010" spans="4:8" x14ac:dyDescent="0.2">
      <c r="D4010" s="359"/>
      <c r="E4010" s="359"/>
      <c r="G4010" s="561"/>
      <c r="H4010" s="359"/>
    </row>
    <row r="4011" spans="4:8" x14ac:dyDescent="0.2">
      <c r="D4011" s="359"/>
      <c r="E4011" s="359"/>
      <c r="G4011" s="561"/>
      <c r="H4011" s="359"/>
    </row>
    <row r="4012" spans="4:8" x14ac:dyDescent="0.2">
      <c r="D4012" s="359"/>
      <c r="E4012" s="359"/>
      <c r="G4012" s="561"/>
      <c r="H4012" s="359"/>
    </row>
    <row r="4013" spans="4:8" x14ac:dyDescent="0.2">
      <c r="D4013" s="359"/>
      <c r="E4013" s="359"/>
      <c r="G4013" s="561"/>
      <c r="H4013" s="359"/>
    </row>
    <row r="4014" spans="4:8" x14ac:dyDescent="0.2">
      <c r="D4014" s="359"/>
      <c r="E4014" s="359"/>
      <c r="G4014" s="561"/>
      <c r="H4014" s="359"/>
    </row>
    <row r="4015" spans="4:8" x14ac:dyDescent="0.2">
      <c r="D4015" s="359"/>
      <c r="E4015" s="359"/>
      <c r="G4015" s="561"/>
      <c r="H4015" s="359"/>
    </row>
    <row r="4016" spans="4:8" x14ac:dyDescent="0.2">
      <c r="D4016" s="359"/>
      <c r="E4016" s="359"/>
      <c r="G4016" s="561"/>
      <c r="H4016" s="359"/>
    </row>
    <row r="4017" spans="4:8" x14ac:dyDescent="0.2">
      <c r="D4017" s="359"/>
      <c r="E4017" s="359"/>
      <c r="G4017" s="561"/>
      <c r="H4017" s="359"/>
    </row>
    <row r="4018" spans="4:8" x14ac:dyDescent="0.2">
      <c r="D4018" s="359"/>
      <c r="E4018" s="359"/>
      <c r="G4018" s="561"/>
      <c r="H4018" s="359"/>
    </row>
    <row r="4019" spans="4:8" x14ac:dyDescent="0.2">
      <c r="D4019" s="359"/>
      <c r="E4019" s="359"/>
      <c r="G4019" s="561"/>
      <c r="H4019" s="359"/>
    </row>
    <row r="4020" spans="4:8" x14ac:dyDescent="0.2">
      <c r="D4020" s="359"/>
      <c r="E4020" s="359"/>
      <c r="G4020" s="561"/>
      <c r="H4020" s="359"/>
    </row>
    <row r="4021" spans="4:8" x14ac:dyDescent="0.2">
      <c r="D4021" s="359"/>
      <c r="E4021" s="359"/>
      <c r="G4021" s="561"/>
      <c r="H4021" s="359"/>
    </row>
    <row r="4022" spans="4:8" x14ac:dyDescent="0.2">
      <c r="D4022" s="359"/>
      <c r="E4022" s="359"/>
      <c r="G4022" s="561"/>
      <c r="H4022" s="359"/>
    </row>
    <row r="4023" spans="4:8" x14ac:dyDescent="0.2">
      <c r="D4023" s="359"/>
      <c r="E4023" s="359"/>
      <c r="G4023" s="561"/>
      <c r="H4023" s="359"/>
    </row>
    <row r="4024" spans="4:8" x14ac:dyDescent="0.2">
      <c r="D4024" s="359"/>
      <c r="E4024" s="359"/>
      <c r="G4024" s="561"/>
      <c r="H4024" s="359"/>
    </row>
    <row r="4025" spans="4:8" x14ac:dyDescent="0.2">
      <c r="D4025" s="359"/>
      <c r="E4025" s="359"/>
      <c r="G4025" s="561"/>
      <c r="H4025" s="359"/>
    </row>
    <row r="4026" spans="4:8" x14ac:dyDescent="0.2">
      <c r="D4026" s="359"/>
      <c r="E4026" s="359"/>
      <c r="G4026" s="561"/>
      <c r="H4026" s="359"/>
    </row>
    <row r="4027" spans="4:8" x14ac:dyDescent="0.2">
      <c r="D4027" s="359"/>
      <c r="E4027" s="359"/>
      <c r="G4027" s="561"/>
      <c r="H4027" s="359"/>
    </row>
    <row r="4028" spans="4:8" x14ac:dyDescent="0.2">
      <c r="D4028" s="359"/>
      <c r="E4028" s="359"/>
      <c r="G4028" s="561"/>
      <c r="H4028" s="359"/>
    </row>
    <row r="4029" spans="4:8" x14ac:dyDescent="0.2">
      <c r="D4029" s="359"/>
      <c r="E4029" s="359"/>
      <c r="G4029" s="561"/>
      <c r="H4029" s="359"/>
    </row>
    <row r="4030" spans="4:8" x14ac:dyDescent="0.2">
      <c r="D4030" s="359"/>
      <c r="E4030" s="359"/>
      <c r="G4030" s="561"/>
      <c r="H4030" s="359"/>
    </row>
    <row r="4031" spans="4:8" x14ac:dyDescent="0.2">
      <c r="D4031" s="359"/>
      <c r="E4031" s="359"/>
      <c r="G4031" s="561"/>
      <c r="H4031" s="359"/>
    </row>
    <row r="4032" spans="4:8" x14ac:dyDescent="0.2">
      <c r="D4032" s="359"/>
      <c r="E4032" s="359"/>
      <c r="G4032" s="561"/>
      <c r="H4032" s="359"/>
    </row>
    <row r="4033" spans="4:8" x14ac:dyDescent="0.2">
      <c r="D4033" s="359"/>
      <c r="E4033" s="359"/>
      <c r="G4033" s="561"/>
      <c r="H4033" s="359"/>
    </row>
    <row r="4034" spans="4:8" x14ac:dyDescent="0.2">
      <c r="D4034" s="359"/>
      <c r="E4034" s="359"/>
      <c r="G4034" s="561"/>
      <c r="H4034" s="359"/>
    </row>
    <row r="4035" spans="4:8" x14ac:dyDescent="0.2">
      <c r="D4035" s="359"/>
      <c r="E4035" s="359"/>
      <c r="G4035" s="561"/>
      <c r="H4035" s="359"/>
    </row>
    <row r="4036" spans="4:8" x14ac:dyDescent="0.2">
      <c r="D4036" s="359"/>
      <c r="E4036" s="359"/>
      <c r="G4036" s="561"/>
      <c r="H4036" s="359"/>
    </row>
    <row r="4037" spans="4:8" x14ac:dyDescent="0.2">
      <c r="D4037" s="359"/>
      <c r="E4037" s="359"/>
      <c r="G4037" s="561"/>
      <c r="H4037" s="359"/>
    </row>
    <row r="4038" spans="4:8" x14ac:dyDescent="0.2">
      <c r="D4038" s="359"/>
      <c r="E4038" s="359"/>
      <c r="G4038" s="561"/>
      <c r="H4038" s="359"/>
    </row>
    <row r="4039" spans="4:8" x14ac:dyDescent="0.2">
      <c r="D4039" s="359"/>
      <c r="E4039" s="359"/>
      <c r="G4039" s="561"/>
      <c r="H4039" s="359"/>
    </row>
    <row r="4040" spans="4:8" x14ac:dyDescent="0.2">
      <c r="D4040" s="359"/>
      <c r="E4040" s="359"/>
      <c r="G4040" s="561"/>
      <c r="H4040" s="359"/>
    </row>
    <row r="4041" spans="4:8" x14ac:dyDescent="0.2">
      <c r="D4041" s="359"/>
      <c r="E4041" s="359"/>
      <c r="G4041" s="561"/>
      <c r="H4041" s="359"/>
    </row>
    <row r="4042" spans="4:8" x14ac:dyDescent="0.2">
      <c r="D4042" s="359"/>
      <c r="E4042" s="359"/>
      <c r="G4042" s="561"/>
      <c r="H4042" s="359"/>
    </row>
    <row r="4043" spans="4:8" x14ac:dyDescent="0.2">
      <c r="D4043" s="359"/>
      <c r="E4043" s="359"/>
      <c r="G4043" s="561"/>
      <c r="H4043" s="359"/>
    </row>
    <row r="4044" spans="4:8" x14ac:dyDescent="0.2">
      <c r="D4044" s="359"/>
      <c r="E4044" s="359"/>
      <c r="G4044" s="561"/>
      <c r="H4044" s="359"/>
    </row>
    <row r="4045" spans="4:8" x14ac:dyDescent="0.2">
      <c r="D4045" s="359"/>
      <c r="E4045" s="359"/>
      <c r="G4045" s="561"/>
      <c r="H4045" s="359"/>
    </row>
    <row r="4046" spans="4:8" x14ac:dyDescent="0.2">
      <c r="D4046" s="359"/>
      <c r="E4046" s="359"/>
      <c r="G4046" s="561"/>
      <c r="H4046" s="359"/>
    </row>
    <row r="4047" spans="4:8" x14ac:dyDescent="0.2">
      <c r="D4047" s="359"/>
      <c r="E4047" s="359"/>
      <c r="G4047" s="561"/>
      <c r="H4047" s="359"/>
    </row>
    <row r="4048" spans="4:8" x14ac:dyDescent="0.2">
      <c r="D4048" s="359"/>
      <c r="E4048" s="359"/>
      <c r="G4048" s="561"/>
      <c r="H4048" s="359"/>
    </row>
    <row r="4049" spans="4:8" x14ac:dyDescent="0.2">
      <c r="D4049" s="359"/>
      <c r="E4049" s="359"/>
      <c r="G4049" s="561"/>
      <c r="H4049" s="359"/>
    </row>
    <row r="4050" spans="4:8" x14ac:dyDescent="0.2">
      <c r="D4050" s="359"/>
      <c r="E4050" s="359"/>
      <c r="G4050" s="561"/>
      <c r="H4050" s="359"/>
    </row>
    <row r="4051" spans="4:8" x14ac:dyDescent="0.2">
      <c r="D4051" s="359"/>
      <c r="E4051" s="359"/>
      <c r="G4051" s="561"/>
      <c r="H4051" s="359"/>
    </row>
    <row r="4052" spans="4:8" x14ac:dyDescent="0.2">
      <c r="D4052" s="359"/>
      <c r="E4052" s="359"/>
      <c r="G4052" s="561"/>
      <c r="H4052" s="359"/>
    </row>
    <row r="4053" spans="4:8" x14ac:dyDescent="0.2">
      <c r="D4053" s="359"/>
      <c r="E4053" s="359"/>
      <c r="G4053" s="561"/>
      <c r="H4053" s="359"/>
    </row>
    <row r="4054" spans="4:8" x14ac:dyDescent="0.2">
      <c r="D4054" s="359"/>
      <c r="E4054" s="359"/>
      <c r="G4054" s="561"/>
      <c r="H4054" s="359"/>
    </row>
    <row r="4055" spans="4:8" x14ac:dyDescent="0.2">
      <c r="D4055" s="359"/>
      <c r="E4055" s="359"/>
      <c r="G4055" s="561"/>
      <c r="H4055" s="359"/>
    </row>
    <row r="4056" spans="4:8" x14ac:dyDescent="0.2">
      <c r="D4056" s="359"/>
      <c r="E4056" s="359"/>
      <c r="G4056" s="561"/>
      <c r="H4056" s="359"/>
    </row>
    <row r="4057" spans="4:8" x14ac:dyDescent="0.2">
      <c r="D4057" s="359"/>
      <c r="E4057" s="359"/>
      <c r="G4057" s="561"/>
      <c r="H4057" s="359"/>
    </row>
    <row r="4058" spans="4:8" x14ac:dyDescent="0.2">
      <c r="D4058" s="359"/>
      <c r="E4058" s="359"/>
      <c r="G4058" s="561"/>
      <c r="H4058" s="359"/>
    </row>
    <row r="4059" spans="4:8" x14ac:dyDescent="0.2">
      <c r="D4059" s="359"/>
      <c r="E4059" s="359"/>
      <c r="G4059" s="561"/>
      <c r="H4059" s="359"/>
    </row>
    <row r="4060" spans="4:8" x14ac:dyDescent="0.2">
      <c r="D4060" s="359"/>
      <c r="E4060" s="359"/>
      <c r="G4060" s="561"/>
      <c r="H4060" s="359"/>
    </row>
    <row r="4061" spans="4:8" x14ac:dyDescent="0.2">
      <c r="D4061" s="359"/>
      <c r="E4061" s="359"/>
      <c r="G4061" s="561"/>
      <c r="H4061" s="359"/>
    </row>
    <row r="4062" spans="4:8" x14ac:dyDescent="0.2">
      <c r="D4062" s="359"/>
      <c r="E4062" s="359"/>
      <c r="G4062" s="561"/>
      <c r="H4062" s="359"/>
    </row>
    <row r="4063" spans="4:8" x14ac:dyDescent="0.2">
      <c r="D4063" s="359"/>
      <c r="E4063" s="359"/>
      <c r="G4063" s="561"/>
      <c r="H4063" s="359"/>
    </row>
    <row r="4064" spans="4:8" x14ac:dyDescent="0.2">
      <c r="D4064" s="359"/>
      <c r="E4064" s="359"/>
      <c r="G4064" s="561"/>
      <c r="H4064" s="359"/>
    </row>
    <row r="4065" spans="4:8" x14ac:dyDescent="0.2">
      <c r="D4065" s="359"/>
      <c r="E4065" s="359"/>
      <c r="G4065" s="561"/>
      <c r="H4065" s="359"/>
    </row>
    <row r="4066" spans="4:8" x14ac:dyDescent="0.2">
      <c r="D4066" s="359"/>
      <c r="E4066" s="359"/>
      <c r="G4066" s="561"/>
      <c r="H4066" s="359"/>
    </row>
    <row r="4067" spans="4:8" x14ac:dyDescent="0.2">
      <c r="D4067" s="359"/>
      <c r="E4067" s="359"/>
      <c r="G4067" s="561"/>
      <c r="H4067" s="359"/>
    </row>
    <row r="4068" spans="4:8" x14ac:dyDescent="0.2">
      <c r="D4068" s="359"/>
      <c r="E4068" s="359"/>
      <c r="G4068" s="561"/>
      <c r="H4068" s="359"/>
    </row>
    <row r="4069" spans="4:8" x14ac:dyDescent="0.2">
      <c r="D4069" s="359"/>
      <c r="E4069" s="359"/>
      <c r="G4069" s="561"/>
      <c r="H4069" s="359"/>
    </row>
    <row r="4070" spans="4:8" x14ac:dyDescent="0.2">
      <c r="D4070" s="359"/>
      <c r="E4070" s="359"/>
      <c r="G4070" s="561"/>
      <c r="H4070" s="359"/>
    </row>
    <row r="4071" spans="4:8" x14ac:dyDescent="0.2">
      <c r="D4071" s="359"/>
      <c r="E4071" s="359"/>
      <c r="G4071" s="561"/>
      <c r="H4071" s="359"/>
    </row>
    <row r="4072" spans="4:8" x14ac:dyDescent="0.2">
      <c r="D4072" s="359"/>
      <c r="E4072" s="359"/>
      <c r="G4072" s="561"/>
      <c r="H4072" s="359"/>
    </row>
    <row r="4073" spans="4:8" x14ac:dyDescent="0.2">
      <c r="D4073" s="359"/>
      <c r="E4073" s="359"/>
      <c r="G4073" s="561"/>
      <c r="H4073" s="359"/>
    </row>
    <row r="4074" spans="4:8" x14ac:dyDescent="0.2">
      <c r="D4074" s="359"/>
      <c r="E4074" s="359"/>
      <c r="G4074" s="561"/>
      <c r="H4074" s="359"/>
    </row>
    <row r="4075" spans="4:8" x14ac:dyDescent="0.2">
      <c r="D4075" s="359"/>
      <c r="E4075" s="359"/>
      <c r="G4075" s="561"/>
      <c r="H4075" s="359"/>
    </row>
    <row r="4076" spans="4:8" x14ac:dyDescent="0.2">
      <c r="D4076" s="359"/>
      <c r="E4076" s="359"/>
      <c r="G4076" s="561"/>
      <c r="H4076" s="359"/>
    </row>
    <row r="4077" spans="4:8" x14ac:dyDescent="0.2">
      <c r="D4077" s="359"/>
      <c r="E4077" s="359"/>
      <c r="G4077" s="561"/>
      <c r="H4077" s="359"/>
    </row>
    <row r="4078" spans="4:8" x14ac:dyDescent="0.2">
      <c r="D4078" s="359"/>
      <c r="E4078" s="359"/>
      <c r="G4078" s="561"/>
      <c r="H4078" s="359"/>
    </row>
    <row r="4079" spans="4:8" x14ac:dyDescent="0.2">
      <c r="D4079" s="359"/>
      <c r="E4079" s="359"/>
      <c r="G4079" s="561"/>
      <c r="H4079" s="359"/>
    </row>
    <row r="4080" spans="4:8" x14ac:dyDescent="0.2">
      <c r="D4080" s="359"/>
      <c r="E4080" s="359"/>
      <c r="G4080" s="561"/>
      <c r="H4080" s="359"/>
    </row>
    <row r="4081" spans="4:8" x14ac:dyDescent="0.2">
      <c r="D4081" s="359"/>
      <c r="E4081" s="359"/>
      <c r="G4081" s="561"/>
      <c r="H4081" s="359"/>
    </row>
    <row r="4082" spans="4:8" x14ac:dyDescent="0.2">
      <c r="D4082" s="359"/>
      <c r="E4082" s="359"/>
      <c r="G4082" s="561"/>
      <c r="H4082" s="359"/>
    </row>
    <row r="4083" spans="4:8" x14ac:dyDescent="0.2">
      <c r="D4083" s="359"/>
      <c r="E4083" s="359"/>
      <c r="G4083" s="561"/>
      <c r="H4083" s="359"/>
    </row>
    <row r="4084" spans="4:8" x14ac:dyDescent="0.2">
      <c r="D4084" s="359"/>
      <c r="E4084" s="359"/>
      <c r="G4084" s="561"/>
      <c r="H4084" s="359"/>
    </row>
    <row r="4085" spans="4:8" x14ac:dyDescent="0.2">
      <c r="D4085" s="359"/>
      <c r="E4085" s="359"/>
      <c r="G4085" s="561"/>
      <c r="H4085" s="359"/>
    </row>
    <row r="4086" spans="4:8" x14ac:dyDescent="0.2">
      <c r="D4086" s="359"/>
      <c r="E4086" s="359"/>
      <c r="G4086" s="561"/>
      <c r="H4086" s="359"/>
    </row>
    <row r="4087" spans="4:8" x14ac:dyDescent="0.2">
      <c r="D4087" s="359"/>
      <c r="E4087" s="359"/>
      <c r="G4087" s="561"/>
      <c r="H4087" s="359"/>
    </row>
    <row r="4088" spans="4:8" x14ac:dyDescent="0.2">
      <c r="D4088" s="359"/>
      <c r="E4088" s="359"/>
      <c r="G4088" s="561"/>
      <c r="H4088" s="359"/>
    </row>
    <row r="4089" spans="4:8" x14ac:dyDescent="0.2">
      <c r="D4089" s="359"/>
      <c r="E4089" s="359"/>
      <c r="G4089" s="561"/>
      <c r="H4089" s="359"/>
    </row>
    <row r="4090" spans="4:8" x14ac:dyDescent="0.2">
      <c r="D4090" s="359"/>
      <c r="E4090" s="359"/>
      <c r="G4090" s="561"/>
      <c r="H4090" s="359"/>
    </row>
    <row r="4091" spans="4:8" x14ac:dyDescent="0.2">
      <c r="D4091" s="359"/>
      <c r="E4091" s="359"/>
      <c r="G4091" s="561"/>
      <c r="H4091" s="359"/>
    </row>
    <row r="4092" spans="4:8" x14ac:dyDescent="0.2">
      <c r="D4092" s="359"/>
      <c r="E4092" s="359"/>
      <c r="G4092" s="561"/>
      <c r="H4092" s="359"/>
    </row>
    <row r="4093" spans="4:8" x14ac:dyDescent="0.2">
      <c r="D4093" s="359"/>
      <c r="E4093" s="359"/>
      <c r="G4093" s="561"/>
      <c r="H4093" s="359"/>
    </row>
    <row r="4094" spans="4:8" x14ac:dyDescent="0.2">
      <c r="D4094" s="359"/>
      <c r="E4094" s="359"/>
      <c r="G4094" s="561"/>
      <c r="H4094" s="359"/>
    </row>
    <row r="4095" spans="4:8" x14ac:dyDescent="0.2">
      <c r="D4095" s="359"/>
      <c r="E4095" s="359"/>
      <c r="G4095" s="561"/>
      <c r="H4095" s="359"/>
    </row>
    <row r="4096" spans="4:8" x14ac:dyDescent="0.2">
      <c r="D4096" s="359"/>
      <c r="E4096" s="359"/>
      <c r="G4096" s="561"/>
      <c r="H4096" s="359"/>
    </row>
    <row r="4097" spans="4:8" x14ac:dyDescent="0.2">
      <c r="D4097" s="359"/>
      <c r="E4097" s="359"/>
      <c r="G4097" s="561"/>
      <c r="H4097" s="359"/>
    </row>
    <row r="4098" spans="4:8" x14ac:dyDescent="0.2">
      <c r="D4098" s="359"/>
      <c r="E4098" s="359"/>
      <c r="G4098" s="561"/>
      <c r="H4098" s="359"/>
    </row>
    <row r="4099" spans="4:8" x14ac:dyDescent="0.2">
      <c r="D4099" s="359"/>
      <c r="E4099" s="359"/>
      <c r="G4099" s="561"/>
      <c r="H4099" s="359"/>
    </row>
    <row r="4100" spans="4:8" x14ac:dyDescent="0.2">
      <c r="D4100" s="359"/>
      <c r="E4100" s="359"/>
      <c r="G4100" s="561"/>
      <c r="H4100" s="359"/>
    </row>
    <row r="4101" spans="4:8" x14ac:dyDescent="0.2">
      <c r="D4101" s="359"/>
      <c r="E4101" s="359"/>
      <c r="G4101" s="561"/>
      <c r="H4101" s="359"/>
    </row>
    <row r="4102" spans="4:8" x14ac:dyDescent="0.2">
      <c r="D4102" s="359"/>
      <c r="E4102" s="359"/>
      <c r="G4102" s="561"/>
      <c r="H4102" s="359"/>
    </row>
    <row r="4103" spans="4:8" x14ac:dyDescent="0.2">
      <c r="D4103" s="359"/>
      <c r="E4103" s="359"/>
      <c r="G4103" s="561"/>
      <c r="H4103" s="359"/>
    </row>
    <row r="4104" spans="4:8" x14ac:dyDescent="0.2">
      <c r="D4104" s="359"/>
      <c r="E4104" s="359"/>
      <c r="G4104" s="561"/>
      <c r="H4104" s="359"/>
    </row>
    <row r="4105" spans="4:8" x14ac:dyDescent="0.2">
      <c r="D4105" s="359"/>
      <c r="E4105" s="359"/>
      <c r="G4105" s="561"/>
      <c r="H4105" s="359"/>
    </row>
    <row r="4106" spans="4:8" x14ac:dyDescent="0.2">
      <c r="D4106" s="359"/>
      <c r="E4106" s="359"/>
      <c r="G4106" s="561"/>
      <c r="H4106" s="359"/>
    </row>
    <row r="4107" spans="4:8" x14ac:dyDescent="0.2">
      <c r="D4107" s="359"/>
      <c r="E4107" s="359"/>
      <c r="G4107" s="561"/>
      <c r="H4107" s="359"/>
    </row>
    <row r="4108" spans="4:8" x14ac:dyDescent="0.2">
      <c r="D4108" s="359"/>
      <c r="E4108" s="359"/>
      <c r="G4108" s="561"/>
      <c r="H4108" s="359"/>
    </row>
    <row r="4109" spans="4:8" x14ac:dyDescent="0.2">
      <c r="D4109" s="359"/>
      <c r="E4109" s="359"/>
      <c r="G4109" s="561"/>
      <c r="H4109" s="359"/>
    </row>
    <row r="4110" spans="4:8" x14ac:dyDescent="0.2">
      <c r="D4110" s="359"/>
      <c r="E4110" s="359"/>
      <c r="G4110" s="561"/>
      <c r="H4110" s="359"/>
    </row>
    <row r="4111" spans="4:8" x14ac:dyDescent="0.2">
      <c r="D4111" s="359"/>
      <c r="E4111" s="359"/>
      <c r="G4111" s="561"/>
      <c r="H4111" s="359"/>
    </row>
    <row r="4112" spans="4:8" x14ac:dyDescent="0.2">
      <c r="D4112" s="359"/>
      <c r="E4112" s="359"/>
      <c r="G4112" s="561"/>
      <c r="H4112" s="359"/>
    </row>
    <row r="4113" spans="4:8" x14ac:dyDescent="0.2">
      <c r="D4113" s="359"/>
      <c r="E4113" s="359"/>
      <c r="G4113" s="561"/>
      <c r="H4113" s="359"/>
    </row>
    <row r="4114" spans="4:8" x14ac:dyDescent="0.2">
      <c r="D4114" s="359"/>
      <c r="E4114" s="359"/>
      <c r="G4114" s="561"/>
      <c r="H4114" s="359"/>
    </row>
    <row r="4115" spans="4:8" x14ac:dyDescent="0.2">
      <c r="D4115" s="359"/>
      <c r="E4115" s="359"/>
      <c r="G4115" s="561"/>
      <c r="H4115" s="359"/>
    </row>
    <row r="4116" spans="4:8" x14ac:dyDescent="0.2">
      <c r="D4116" s="359"/>
      <c r="E4116" s="359"/>
      <c r="G4116" s="561"/>
      <c r="H4116" s="359"/>
    </row>
    <row r="4117" spans="4:8" x14ac:dyDescent="0.2">
      <c r="D4117" s="359"/>
      <c r="E4117" s="359"/>
      <c r="G4117" s="561"/>
      <c r="H4117" s="359"/>
    </row>
    <row r="4118" spans="4:8" x14ac:dyDescent="0.2">
      <c r="D4118" s="359"/>
      <c r="E4118" s="359"/>
      <c r="G4118" s="561"/>
      <c r="H4118" s="359"/>
    </row>
    <row r="4119" spans="4:8" x14ac:dyDescent="0.2">
      <c r="D4119" s="359"/>
      <c r="E4119" s="359"/>
      <c r="G4119" s="561"/>
      <c r="H4119" s="359"/>
    </row>
    <row r="4120" spans="4:8" x14ac:dyDescent="0.2">
      <c r="D4120" s="359"/>
      <c r="E4120" s="359"/>
      <c r="G4120" s="561"/>
      <c r="H4120" s="359"/>
    </row>
    <row r="4121" spans="4:8" x14ac:dyDescent="0.2">
      <c r="D4121" s="359"/>
      <c r="E4121" s="359"/>
      <c r="G4121" s="561"/>
      <c r="H4121" s="359"/>
    </row>
    <row r="4122" spans="4:8" x14ac:dyDescent="0.2">
      <c r="D4122" s="359"/>
      <c r="E4122" s="359"/>
      <c r="G4122" s="561"/>
      <c r="H4122" s="359"/>
    </row>
    <row r="4123" spans="4:8" x14ac:dyDescent="0.2">
      <c r="D4123" s="359"/>
      <c r="E4123" s="359"/>
      <c r="G4123" s="561"/>
      <c r="H4123" s="359"/>
    </row>
    <row r="4124" spans="4:8" x14ac:dyDescent="0.2">
      <c r="D4124" s="359"/>
      <c r="E4124" s="359"/>
      <c r="G4124" s="561"/>
      <c r="H4124" s="359"/>
    </row>
    <row r="4125" spans="4:8" x14ac:dyDescent="0.2">
      <c r="D4125" s="359"/>
      <c r="E4125" s="359"/>
      <c r="G4125" s="561"/>
      <c r="H4125" s="359"/>
    </row>
    <row r="4126" spans="4:8" x14ac:dyDescent="0.2">
      <c r="D4126" s="359"/>
      <c r="E4126" s="359"/>
      <c r="G4126" s="561"/>
      <c r="H4126" s="359"/>
    </row>
    <row r="4127" spans="4:8" x14ac:dyDescent="0.2">
      <c r="D4127" s="359"/>
      <c r="E4127" s="359"/>
      <c r="G4127" s="561"/>
      <c r="H4127" s="359"/>
    </row>
    <row r="4128" spans="4:8" x14ac:dyDescent="0.2">
      <c r="D4128" s="359"/>
      <c r="E4128" s="359"/>
      <c r="G4128" s="561"/>
      <c r="H4128" s="359"/>
    </row>
    <row r="4129" spans="4:8" x14ac:dyDescent="0.2">
      <c r="D4129" s="359"/>
      <c r="E4129" s="359"/>
      <c r="G4129" s="561"/>
      <c r="H4129" s="359"/>
    </row>
    <row r="4130" spans="4:8" x14ac:dyDescent="0.2">
      <c r="D4130" s="359"/>
      <c r="E4130" s="359"/>
      <c r="G4130" s="561"/>
      <c r="H4130" s="359"/>
    </row>
    <row r="4131" spans="4:8" x14ac:dyDescent="0.2">
      <c r="D4131" s="359"/>
      <c r="E4131" s="359"/>
      <c r="G4131" s="561"/>
      <c r="H4131" s="359"/>
    </row>
    <row r="4132" spans="4:8" x14ac:dyDescent="0.2">
      <c r="D4132" s="359"/>
      <c r="E4132" s="359"/>
      <c r="G4132" s="561"/>
      <c r="H4132" s="359"/>
    </row>
    <row r="4133" spans="4:8" x14ac:dyDescent="0.2">
      <c r="D4133" s="359"/>
      <c r="E4133" s="359"/>
      <c r="G4133" s="561"/>
      <c r="H4133" s="359"/>
    </row>
    <row r="4134" spans="4:8" x14ac:dyDescent="0.2">
      <c r="D4134" s="359"/>
      <c r="E4134" s="359"/>
      <c r="G4134" s="561"/>
      <c r="H4134" s="359"/>
    </row>
    <row r="4135" spans="4:8" x14ac:dyDescent="0.2">
      <c r="D4135" s="359"/>
      <c r="E4135" s="359"/>
      <c r="G4135" s="561"/>
      <c r="H4135" s="359"/>
    </row>
    <row r="4136" spans="4:8" x14ac:dyDescent="0.2">
      <c r="D4136" s="359"/>
      <c r="E4136" s="359"/>
      <c r="G4136" s="561"/>
      <c r="H4136" s="359"/>
    </row>
    <row r="4137" spans="4:8" x14ac:dyDescent="0.2">
      <c r="D4137" s="359"/>
      <c r="E4137" s="359"/>
      <c r="G4137" s="561"/>
      <c r="H4137" s="359"/>
    </row>
    <row r="4138" spans="4:8" x14ac:dyDescent="0.2">
      <c r="D4138" s="359"/>
      <c r="E4138" s="359"/>
      <c r="G4138" s="561"/>
      <c r="H4138" s="359"/>
    </row>
    <row r="4139" spans="4:8" x14ac:dyDescent="0.2">
      <c r="D4139" s="359"/>
      <c r="E4139" s="359"/>
      <c r="G4139" s="561"/>
      <c r="H4139" s="359"/>
    </row>
    <row r="4140" spans="4:8" x14ac:dyDescent="0.2">
      <c r="D4140" s="359"/>
      <c r="E4140" s="359"/>
      <c r="G4140" s="561"/>
      <c r="H4140" s="359"/>
    </row>
    <row r="4141" spans="4:8" x14ac:dyDescent="0.2">
      <c r="D4141" s="359"/>
      <c r="E4141" s="359"/>
      <c r="G4141" s="561"/>
      <c r="H4141" s="359"/>
    </row>
    <row r="4142" spans="4:8" x14ac:dyDescent="0.2">
      <c r="D4142" s="359"/>
      <c r="E4142" s="359"/>
      <c r="G4142" s="561"/>
      <c r="H4142" s="359"/>
    </row>
    <row r="4143" spans="4:8" x14ac:dyDescent="0.2">
      <c r="D4143" s="359"/>
      <c r="E4143" s="359"/>
      <c r="G4143" s="561"/>
      <c r="H4143" s="359"/>
    </row>
    <row r="4144" spans="4:8" x14ac:dyDescent="0.2">
      <c r="D4144" s="359"/>
      <c r="E4144" s="359"/>
      <c r="G4144" s="561"/>
      <c r="H4144" s="359"/>
    </row>
    <row r="4145" spans="4:8" x14ac:dyDescent="0.2">
      <c r="D4145" s="359"/>
      <c r="E4145" s="359"/>
      <c r="G4145" s="561"/>
      <c r="H4145" s="359"/>
    </row>
    <row r="4146" spans="4:8" x14ac:dyDescent="0.2">
      <c r="D4146" s="359"/>
      <c r="E4146" s="359"/>
      <c r="G4146" s="561"/>
      <c r="H4146" s="359"/>
    </row>
    <row r="4147" spans="4:8" x14ac:dyDescent="0.2">
      <c r="D4147" s="359"/>
      <c r="E4147" s="359"/>
      <c r="G4147" s="561"/>
      <c r="H4147" s="359"/>
    </row>
    <row r="4148" spans="4:8" x14ac:dyDescent="0.2">
      <c r="D4148" s="359"/>
      <c r="E4148" s="359"/>
      <c r="G4148" s="561"/>
      <c r="H4148" s="359"/>
    </row>
    <row r="4149" spans="4:8" x14ac:dyDescent="0.2">
      <c r="D4149" s="359"/>
      <c r="E4149" s="359"/>
      <c r="G4149" s="561"/>
      <c r="H4149" s="359"/>
    </row>
    <row r="4150" spans="4:8" x14ac:dyDescent="0.2">
      <c r="D4150" s="359"/>
      <c r="E4150" s="359"/>
      <c r="G4150" s="561"/>
      <c r="H4150" s="359"/>
    </row>
    <row r="4151" spans="4:8" x14ac:dyDescent="0.2">
      <c r="D4151" s="359"/>
      <c r="E4151" s="359"/>
      <c r="G4151" s="561"/>
      <c r="H4151" s="359"/>
    </row>
    <row r="4152" spans="4:8" x14ac:dyDescent="0.2">
      <c r="D4152" s="359"/>
      <c r="E4152" s="359"/>
      <c r="G4152" s="561"/>
      <c r="H4152" s="359"/>
    </row>
    <row r="4153" spans="4:8" x14ac:dyDescent="0.2">
      <c r="D4153" s="359"/>
      <c r="E4153" s="359"/>
      <c r="G4153" s="561"/>
      <c r="H4153" s="359"/>
    </row>
    <row r="4154" spans="4:8" x14ac:dyDescent="0.2">
      <c r="D4154" s="359"/>
      <c r="E4154" s="359"/>
      <c r="G4154" s="561"/>
      <c r="H4154" s="359"/>
    </row>
    <row r="4155" spans="4:8" x14ac:dyDescent="0.2">
      <c r="D4155" s="359"/>
      <c r="E4155" s="359"/>
      <c r="G4155" s="561"/>
      <c r="H4155" s="359"/>
    </row>
    <row r="4156" spans="4:8" x14ac:dyDescent="0.2">
      <c r="D4156" s="359"/>
      <c r="E4156" s="359"/>
      <c r="G4156" s="561"/>
      <c r="H4156" s="359"/>
    </row>
    <row r="4157" spans="4:8" x14ac:dyDescent="0.2">
      <c r="D4157" s="359"/>
      <c r="E4157" s="359"/>
      <c r="G4157" s="561"/>
      <c r="H4157" s="359"/>
    </row>
    <row r="4158" spans="4:8" x14ac:dyDescent="0.2">
      <c r="D4158" s="359"/>
      <c r="E4158" s="359"/>
      <c r="G4158" s="561"/>
      <c r="H4158" s="359"/>
    </row>
    <row r="4159" spans="4:8" x14ac:dyDescent="0.2">
      <c r="D4159" s="359"/>
      <c r="E4159" s="359"/>
      <c r="G4159" s="561"/>
      <c r="H4159" s="359"/>
    </row>
    <row r="4160" spans="4:8" x14ac:dyDescent="0.2">
      <c r="D4160" s="359"/>
      <c r="E4160" s="359"/>
      <c r="G4160" s="561"/>
      <c r="H4160" s="359"/>
    </row>
    <row r="4161" spans="4:8" x14ac:dyDescent="0.2">
      <c r="D4161" s="359"/>
      <c r="E4161" s="359"/>
      <c r="G4161" s="561"/>
      <c r="H4161" s="359"/>
    </row>
    <row r="4162" spans="4:8" x14ac:dyDescent="0.2">
      <c r="D4162" s="359"/>
      <c r="E4162" s="359"/>
      <c r="G4162" s="561"/>
      <c r="H4162" s="359"/>
    </row>
    <row r="4163" spans="4:8" x14ac:dyDescent="0.2">
      <c r="D4163" s="359"/>
      <c r="E4163" s="359"/>
      <c r="G4163" s="561"/>
      <c r="H4163" s="359"/>
    </row>
    <row r="4164" spans="4:8" x14ac:dyDescent="0.2">
      <c r="D4164" s="359"/>
      <c r="E4164" s="359"/>
      <c r="G4164" s="561"/>
      <c r="H4164" s="359"/>
    </row>
    <row r="4165" spans="4:8" x14ac:dyDescent="0.2">
      <c r="D4165" s="359"/>
      <c r="E4165" s="359"/>
      <c r="G4165" s="561"/>
      <c r="H4165" s="359"/>
    </row>
    <row r="4166" spans="4:8" x14ac:dyDescent="0.2">
      <c r="D4166" s="359"/>
      <c r="E4166" s="359"/>
      <c r="G4166" s="561"/>
      <c r="H4166" s="359"/>
    </row>
    <row r="4167" spans="4:8" x14ac:dyDescent="0.2">
      <c r="D4167" s="359"/>
      <c r="E4167" s="359"/>
      <c r="G4167" s="561"/>
      <c r="H4167" s="359"/>
    </row>
    <row r="4168" spans="4:8" x14ac:dyDescent="0.2">
      <c r="D4168" s="359"/>
      <c r="E4168" s="359"/>
      <c r="G4168" s="561"/>
      <c r="H4168" s="359"/>
    </row>
    <row r="4169" spans="4:8" x14ac:dyDescent="0.2">
      <c r="D4169" s="359"/>
      <c r="E4169" s="359"/>
      <c r="G4169" s="561"/>
      <c r="H4169" s="359"/>
    </row>
    <row r="4170" spans="4:8" x14ac:dyDescent="0.2">
      <c r="D4170" s="359"/>
      <c r="E4170" s="359"/>
      <c r="G4170" s="561"/>
      <c r="H4170" s="359"/>
    </row>
    <row r="4171" spans="4:8" x14ac:dyDescent="0.2">
      <c r="D4171" s="359"/>
      <c r="E4171" s="359"/>
      <c r="G4171" s="561"/>
      <c r="H4171" s="359"/>
    </row>
    <row r="4172" spans="4:8" x14ac:dyDescent="0.2">
      <c r="D4172" s="359"/>
      <c r="E4172" s="359"/>
      <c r="G4172" s="561"/>
      <c r="H4172" s="359"/>
    </row>
    <row r="4173" spans="4:8" x14ac:dyDescent="0.2">
      <c r="D4173" s="359"/>
      <c r="E4173" s="359"/>
      <c r="G4173" s="561"/>
      <c r="H4173" s="359"/>
    </row>
    <row r="4174" spans="4:8" x14ac:dyDescent="0.2">
      <c r="D4174" s="359"/>
      <c r="E4174" s="359"/>
      <c r="G4174" s="561"/>
      <c r="H4174" s="359"/>
    </row>
    <row r="4175" spans="4:8" x14ac:dyDescent="0.2">
      <c r="D4175" s="359"/>
      <c r="E4175" s="359"/>
      <c r="G4175" s="561"/>
      <c r="H4175" s="359"/>
    </row>
    <row r="4176" spans="4:8" x14ac:dyDescent="0.2">
      <c r="D4176" s="359"/>
      <c r="E4176" s="359"/>
      <c r="G4176" s="561"/>
      <c r="H4176" s="359"/>
    </row>
    <row r="4177" spans="4:8" x14ac:dyDescent="0.2">
      <c r="D4177" s="359"/>
      <c r="E4177" s="359"/>
      <c r="G4177" s="561"/>
      <c r="H4177" s="359"/>
    </row>
    <row r="4178" spans="4:8" x14ac:dyDescent="0.2">
      <c r="D4178" s="359"/>
      <c r="E4178" s="359"/>
      <c r="G4178" s="561"/>
      <c r="H4178" s="359"/>
    </row>
    <row r="4179" spans="4:8" x14ac:dyDescent="0.2">
      <c r="D4179" s="359"/>
      <c r="E4179" s="359"/>
      <c r="G4179" s="561"/>
      <c r="H4179" s="359"/>
    </row>
    <row r="4180" spans="4:8" x14ac:dyDescent="0.2">
      <c r="D4180" s="359"/>
      <c r="E4180" s="359"/>
      <c r="G4180" s="561"/>
      <c r="H4180" s="359"/>
    </row>
    <row r="4181" spans="4:8" x14ac:dyDescent="0.2">
      <c r="D4181" s="359"/>
      <c r="E4181" s="359"/>
      <c r="G4181" s="561"/>
      <c r="H4181" s="359"/>
    </row>
    <row r="4182" spans="4:8" x14ac:dyDescent="0.2">
      <c r="D4182" s="359"/>
      <c r="E4182" s="359"/>
      <c r="G4182" s="561"/>
      <c r="H4182" s="359"/>
    </row>
    <row r="4183" spans="4:8" x14ac:dyDescent="0.2">
      <c r="D4183" s="359"/>
      <c r="E4183" s="359"/>
      <c r="G4183" s="561"/>
      <c r="H4183" s="359"/>
    </row>
    <row r="4184" spans="4:8" x14ac:dyDescent="0.2">
      <c r="D4184" s="359"/>
      <c r="E4184" s="359"/>
      <c r="G4184" s="561"/>
      <c r="H4184" s="359"/>
    </row>
    <row r="4185" spans="4:8" x14ac:dyDescent="0.2">
      <c r="D4185" s="359"/>
      <c r="E4185" s="359"/>
      <c r="G4185" s="561"/>
      <c r="H4185" s="359"/>
    </row>
    <row r="4186" spans="4:8" x14ac:dyDescent="0.2">
      <c r="D4186" s="359"/>
      <c r="E4186" s="359"/>
      <c r="G4186" s="561"/>
      <c r="H4186" s="359"/>
    </row>
    <row r="4187" spans="4:8" x14ac:dyDescent="0.2">
      <c r="D4187" s="359"/>
      <c r="E4187" s="359"/>
      <c r="G4187" s="561"/>
      <c r="H4187" s="359"/>
    </row>
    <row r="4188" spans="4:8" x14ac:dyDescent="0.2">
      <c r="D4188" s="359"/>
      <c r="E4188" s="359"/>
      <c r="G4188" s="561"/>
      <c r="H4188" s="359"/>
    </row>
    <row r="4189" spans="4:8" x14ac:dyDescent="0.2">
      <c r="D4189" s="359"/>
      <c r="E4189" s="359"/>
      <c r="G4189" s="561"/>
      <c r="H4189" s="359"/>
    </row>
    <row r="4190" spans="4:8" x14ac:dyDescent="0.2">
      <c r="D4190" s="359"/>
      <c r="E4190" s="359"/>
      <c r="G4190" s="561"/>
      <c r="H4190" s="359"/>
    </row>
    <row r="4191" spans="4:8" x14ac:dyDescent="0.2">
      <c r="D4191" s="359"/>
      <c r="E4191" s="359"/>
      <c r="G4191" s="561"/>
      <c r="H4191" s="359"/>
    </row>
    <row r="4192" spans="4:8" x14ac:dyDescent="0.2">
      <c r="D4192" s="359"/>
      <c r="E4192" s="359"/>
      <c r="G4192" s="561"/>
      <c r="H4192" s="359"/>
    </row>
    <row r="4193" spans="4:8" x14ac:dyDescent="0.2">
      <c r="D4193" s="359"/>
      <c r="E4193" s="359"/>
      <c r="G4193" s="561"/>
      <c r="H4193" s="359"/>
    </row>
    <row r="4194" spans="4:8" x14ac:dyDescent="0.2">
      <c r="D4194" s="359"/>
      <c r="E4194" s="359"/>
      <c r="G4194" s="561"/>
      <c r="H4194" s="359"/>
    </row>
    <row r="4195" spans="4:8" x14ac:dyDescent="0.2">
      <c r="D4195" s="359"/>
      <c r="E4195" s="359"/>
      <c r="G4195" s="561"/>
      <c r="H4195" s="359"/>
    </row>
    <row r="4196" spans="4:8" x14ac:dyDescent="0.2">
      <c r="D4196" s="359"/>
      <c r="E4196" s="359"/>
      <c r="G4196" s="561"/>
      <c r="H4196" s="359"/>
    </row>
    <row r="4197" spans="4:8" x14ac:dyDescent="0.2">
      <c r="D4197" s="359"/>
      <c r="E4197" s="359"/>
      <c r="G4197" s="561"/>
      <c r="H4197" s="359"/>
    </row>
    <row r="4198" spans="4:8" x14ac:dyDescent="0.2">
      <c r="D4198" s="359"/>
      <c r="E4198" s="359"/>
      <c r="G4198" s="561"/>
      <c r="H4198" s="359"/>
    </row>
    <row r="4199" spans="4:8" x14ac:dyDescent="0.2">
      <c r="D4199" s="359"/>
      <c r="E4199" s="359"/>
      <c r="G4199" s="561"/>
      <c r="H4199" s="359"/>
    </row>
    <row r="4200" spans="4:8" x14ac:dyDescent="0.2">
      <c r="D4200" s="359"/>
      <c r="E4200" s="359"/>
      <c r="G4200" s="561"/>
      <c r="H4200" s="359"/>
    </row>
    <row r="4201" spans="4:8" x14ac:dyDescent="0.2">
      <c r="D4201" s="359"/>
      <c r="E4201" s="359"/>
      <c r="G4201" s="561"/>
      <c r="H4201" s="359"/>
    </row>
    <row r="4202" spans="4:8" x14ac:dyDescent="0.2">
      <c r="D4202" s="359"/>
      <c r="E4202" s="359"/>
      <c r="G4202" s="561"/>
      <c r="H4202" s="359"/>
    </row>
    <row r="4203" spans="4:8" x14ac:dyDescent="0.2">
      <c r="D4203" s="359"/>
      <c r="E4203" s="359"/>
      <c r="G4203" s="561"/>
      <c r="H4203" s="359"/>
    </row>
    <row r="4204" spans="4:8" x14ac:dyDescent="0.2">
      <c r="D4204" s="359"/>
      <c r="E4204" s="359"/>
      <c r="G4204" s="561"/>
      <c r="H4204" s="359"/>
    </row>
    <row r="4205" spans="4:8" x14ac:dyDescent="0.2">
      <c r="D4205" s="359"/>
      <c r="E4205" s="359"/>
      <c r="G4205" s="561"/>
      <c r="H4205" s="359"/>
    </row>
    <row r="4206" spans="4:8" x14ac:dyDescent="0.2">
      <c r="D4206" s="359"/>
      <c r="E4206" s="359"/>
      <c r="G4206" s="561"/>
      <c r="H4206" s="359"/>
    </row>
    <row r="4207" spans="4:8" x14ac:dyDescent="0.2">
      <c r="D4207" s="359"/>
      <c r="E4207" s="359"/>
      <c r="G4207" s="561"/>
      <c r="H4207" s="359"/>
    </row>
    <row r="4208" spans="4:8" x14ac:dyDescent="0.2">
      <c r="D4208" s="359"/>
      <c r="E4208" s="359"/>
      <c r="G4208" s="561"/>
      <c r="H4208" s="359"/>
    </row>
    <row r="4209" spans="4:8" x14ac:dyDescent="0.2">
      <c r="D4209" s="359"/>
      <c r="E4209" s="359"/>
      <c r="G4209" s="561"/>
      <c r="H4209" s="359"/>
    </row>
    <row r="4210" spans="4:8" x14ac:dyDescent="0.2">
      <c r="D4210" s="359"/>
      <c r="E4210" s="359"/>
      <c r="G4210" s="561"/>
      <c r="H4210" s="359"/>
    </row>
    <row r="4211" spans="4:8" x14ac:dyDescent="0.2">
      <c r="D4211" s="359"/>
      <c r="E4211" s="359"/>
      <c r="G4211" s="561"/>
      <c r="H4211" s="359"/>
    </row>
    <row r="4212" spans="4:8" x14ac:dyDescent="0.2">
      <c r="D4212" s="359"/>
      <c r="E4212" s="359"/>
      <c r="G4212" s="561"/>
      <c r="H4212" s="359"/>
    </row>
    <row r="4213" spans="4:8" x14ac:dyDescent="0.2">
      <c r="D4213" s="359"/>
      <c r="E4213" s="359"/>
      <c r="G4213" s="561"/>
      <c r="H4213" s="359"/>
    </row>
    <row r="4214" spans="4:8" x14ac:dyDescent="0.2">
      <c r="D4214" s="359"/>
      <c r="E4214" s="359"/>
      <c r="G4214" s="561"/>
      <c r="H4214" s="359"/>
    </row>
    <row r="4215" spans="4:8" x14ac:dyDescent="0.2">
      <c r="D4215" s="359"/>
      <c r="E4215" s="359"/>
      <c r="G4215" s="561"/>
      <c r="H4215" s="359"/>
    </row>
    <row r="4216" spans="4:8" x14ac:dyDescent="0.2">
      <c r="D4216" s="359"/>
      <c r="E4216" s="359"/>
      <c r="G4216" s="561"/>
      <c r="H4216" s="359"/>
    </row>
    <row r="4217" spans="4:8" x14ac:dyDescent="0.2">
      <c r="D4217" s="359"/>
      <c r="E4217" s="359"/>
      <c r="G4217" s="561"/>
      <c r="H4217" s="359"/>
    </row>
    <row r="4218" spans="4:8" x14ac:dyDescent="0.2">
      <c r="D4218" s="359"/>
      <c r="E4218" s="359"/>
      <c r="G4218" s="561"/>
      <c r="H4218" s="359"/>
    </row>
    <row r="4219" spans="4:8" x14ac:dyDescent="0.2">
      <c r="D4219" s="359"/>
      <c r="E4219" s="359"/>
      <c r="G4219" s="561"/>
      <c r="H4219" s="359"/>
    </row>
    <row r="4220" spans="4:8" x14ac:dyDescent="0.2">
      <c r="D4220" s="359"/>
      <c r="E4220" s="359"/>
      <c r="G4220" s="561"/>
      <c r="H4220" s="359"/>
    </row>
    <row r="4221" spans="4:8" x14ac:dyDescent="0.2">
      <c r="D4221" s="359"/>
      <c r="E4221" s="359"/>
      <c r="G4221" s="561"/>
      <c r="H4221" s="359"/>
    </row>
    <row r="4222" spans="4:8" x14ac:dyDescent="0.2">
      <c r="D4222" s="359"/>
      <c r="E4222" s="359"/>
      <c r="G4222" s="561"/>
      <c r="H4222" s="359"/>
    </row>
    <row r="4223" spans="4:8" x14ac:dyDescent="0.2">
      <c r="D4223" s="359"/>
      <c r="E4223" s="359"/>
      <c r="G4223" s="561"/>
      <c r="H4223" s="359"/>
    </row>
    <row r="4224" spans="4:8" x14ac:dyDescent="0.2">
      <c r="D4224" s="359"/>
      <c r="E4224" s="359"/>
      <c r="G4224" s="561"/>
      <c r="H4224" s="359"/>
    </row>
    <row r="4225" spans="4:8" x14ac:dyDescent="0.2">
      <c r="D4225" s="359"/>
      <c r="E4225" s="359"/>
      <c r="G4225" s="561"/>
      <c r="H4225" s="359"/>
    </row>
    <row r="4226" spans="4:8" x14ac:dyDescent="0.2">
      <c r="D4226" s="359"/>
      <c r="E4226" s="359"/>
      <c r="G4226" s="561"/>
      <c r="H4226" s="359"/>
    </row>
    <row r="4227" spans="4:8" x14ac:dyDescent="0.2">
      <c r="D4227" s="359"/>
      <c r="E4227" s="359"/>
      <c r="G4227" s="561"/>
      <c r="H4227" s="359"/>
    </row>
    <row r="4228" spans="4:8" x14ac:dyDescent="0.2">
      <c r="D4228" s="359"/>
      <c r="E4228" s="359"/>
      <c r="G4228" s="561"/>
      <c r="H4228" s="359"/>
    </row>
    <row r="4229" spans="4:8" x14ac:dyDescent="0.2">
      <c r="D4229" s="359"/>
      <c r="E4229" s="359"/>
      <c r="G4229" s="561"/>
      <c r="H4229" s="359"/>
    </row>
    <row r="4230" spans="4:8" x14ac:dyDescent="0.2">
      <c r="D4230" s="359"/>
      <c r="E4230" s="359"/>
      <c r="G4230" s="561"/>
      <c r="H4230" s="359"/>
    </row>
    <row r="4231" spans="4:8" x14ac:dyDescent="0.2">
      <c r="D4231" s="359"/>
      <c r="E4231" s="359"/>
      <c r="G4231" s="561"/>
      <c r="H4231" s="359"/>
    </row>
    <row r="4232" spans="4:8" x14ac:dyDescent="0.2">
      <c r="D4232" s="359"/>
      <c r="E4232" s="359"/>
      <c r="G4232" s="561"/>
      <c r="H4232" s="359"/>
    </row>
    <row r="4233" spans="4:8" x14ac:dyDescent="0.2">
      <c r="D4233" s="359"/>
      <c r="E4233" s="359"/>
      <c r="G4233" s="561"/>
      <c r="H4233" s="359"/>
    </row>
    <row r="4234" spans="4:8" x14ac:dyDescent="0.2">
      <c r="D4234" s="359"/>
      <c r="E4234" s="359"/>
      <c r="G4234" s="561"/>
      <c r="H4234" s="359"/>
    </row>
    <row r="4235" spans="4:8" x14ac:dyDescent="0.2">
      <c r="D4235" s="359"/>
      <c r="E4235" s="359"/>
      <c r="G4235" s="561"/>
      <c r="H4235" s="359"/>
    </row>
    <row r="4236" spans="4:8" x14ac:dyDescent="0.2">
      <c r="D4236" s="359"/>
      <c r="E4236" s="359"/>
      <c r="G4236" s="561"/>
      <c r="H4236" s="359"/>
    </row>
    <row r="4237" spans="4:8" x14ac:dyDescent="0.2">
      <c r="D4237" s="359"/>
      <c r="E4237" s="359"/>
      <c r="G4237" s="561"/>
      <c r="H4237" s="359"/>
    </row>
    <row r="4238" spans="4:8" x14ac:dyDescent="0.2">
      <c r="D4238" s="359"/>
      <c r="E4238" s="359"/>
      <c r="G4238" s="561"/>
      <c r="H4238" s="359"/>
    </row>
    <row r="4239" spans="4:8" x14ac:dyDescent="0.2">
      <c r="D4239" s="359"/>
      <c r="E4239" s="359"/>
      <c r="G4239" s="561"/>
      <c r="H4239" s="359"/>
    </row>
    <row r="4240" spans="4:8" x14ac:dyDescent="0.2">
      <c r="D4240" s="359"/>
      <c r="E4240" s="359"/>
      <c r="G4240" s="561"/>
      <c r="H4240" s="359"/>
    </row>
    <row r="4241" spans="4:8" x14ac:dyDescent="0.2">
      <c r="D4241" s="359"/>
      <c r="E4241" s="359"/>
      <c r="G4241" s="561"/>
      <c r="H4241" s="359"/>
    </row>
    <row r="4242" spans="4:8" x14ac:dyDescent="0.2">
      <c r="D4242" s="359"/>
      <c r="E4242" s="359"/>
      <c r="G4242" s="561"/>
      <c r="H4242" s="359"/>
    </row>
    <row r="4243" spans="4:8" x14ac:dyDescent="0.2">
      <c r="D4243" s="359"/>
      <c r="E4243" s="359"/>
      <c r="G4243" s="561"/>
      <c r="H4243" s="359"/>
    </row>
    <row r="4244" spans="4:8" x14ac:dyDescent="0.2">
      <c r="D4244" s="359"/>
      <c r="E4244" s="359"/>
      <c r="G4244" s="561"/>
      <c r="H4244" s="359"/>
    </row>
    <row r="4245" spans="4:8" x14ac:dyDescent="0.2">
      <c r="D4245" s="359"/>
      <c r="E4245" s="359"/>
      <c r="G4245" s="561"/>
      <c r="H4245" s="359"/>
    </row>
    <row r="4246" spans="4:8" x14ac:dyDescent="0.2">
      <c r="D4246" s="359"/>
      <c r="E4246" s="359"/>
      <c r="G4246" s="561"/>
      <c r="H4246" s="359"/>
    </row>
    <row r="4247" spans="4:8" x14ac:dyDescent="0.2">
      <c r="D4247" s="359"/>
      <c r="E4247" s="359"/>
      <c r="G4247" s="561"/>
      <c r="H4247" s="359"/>
    </row>
    <row r="4248" spans="4:8" x14ac:dyDescent="0.2">
      <c r="D4248" s="359"/>
      <c r="E4248" s="359"/>
      <c r="G4248" s="561"/>
      <c r="H4248" s="359"/>
    </row>
    <row r="4249" spans="4:8" x14ac:dyDescent="0.2">
      <c r="D4249" s="359"/>
      <c r="E4249" s="359"/>
      <c r="G4249" s="561"/>
      <c r="H4249" s="359"/>
    </row>
    <row r="4250" spans="4:8" x14ac:dyDescent="0.2">
      <c r="D4250" s="359"/>
      <c r="E4250" s="359"/>
      <c r="G4250" s="561"/>
      <c r="H4250" s="359"/>
    </row>
    <row r="4251" spans="4:8" x14ac:dyDescent="0.2">
      <c r="D4251" s="359"/>
      <c r="E4251" s="359"/>
      <c r="G4251" s="561"/>
      <c r="H4251" s="359"/>
    </row>
    <row r="4252" spans="4:8" x14ac:dyDescent="0.2">
      <c r="D4252" s="359"/>
      <c r="E4252" s="359"/>
      <c r="G4252" s="561"/>
      <c r="H4252" s="359"/>
    </row>
    <row r="4253" spans="4:8" x14ac:dyDescent="0.2">
      <c r="D4253" s="359"/>
      <c r="E4253" s="359"/>
      <c r="G4253" s="561"/>
      <c r="H4253" s="359"/>
    </row>
    <row r="4254" spans="4:8" x14ac:dyDescent="0.2">
      <c r="D4254" s="359"/>
      <c r="E4254" s="359"/>
      <c r="G4254" s="561"/>
      <c r="H4254" s="359"/>
    </row>
    <row r="4255" spans="4:8" x14ac:dyDescent="0.2">
      <c r="D4255" s="359"/>
      <c r="E4255" s="359"/>
      <c r="G4255" s="561"/>
      <c r="H4255" s="359"/>
    </row>
    <row r="4256" spans="4:8" x14ac:dyDescent="0.2">
      <c r="D4256" s="359"/>
      <c r="E4256" s="359"/>
      <c r="G4256" s="561"/>
      <c r="H4256" s="359"/>
    </row>
    <row r="4257" spans="4:8" x14ac:dyDescent="0.2">
      <c r="D4257" s="359"/>
      <c r="E4257" s="359"/>
      <c r="G4257" s="561"/>
      <c r="H4257" s="359"/>
    </row>
    <row r="4258" spans="4:8" x14ac:dyDescent="0.2">
      <c r="D4258" s="359"/>
      <c r="E4258" s="359"/>
      <c r="G4258" s="561"/>
      <c r="H4258" s="359"/>
    </row>
    <row r="4259" spans="4:8" x14ac:dyDescent="0.2">
      <c r="D4259" s="359"/>
      <c r="E4259" s="359"/>
      <c r="G4259" s="561"/>
      <c r="H4259" s="359"/>
    </row>
    <row r="4260" spans="4:8" x14ac:dyDescent="0.2">
      <c r="D4260" s="359"/>
      <c r="E4260" s="359"/>
      <c r="G4260" s="561"/>
      <c r="H4260" s="359"/>
    </row>
    <row r="4261" spans="4:8" x14ac:dyDescent="0.2">
      <c r="D4261" s="359"/>
      <c r="E4261" s="359"/>
      <c r="G4261" s="561"/>
      <c r="H4261" s="359"/>
    </row>
    <row r="4262" spans="4:8" x14ac:dyDescent="0.2">
      <c r="D4262" s="359"/>
      <c r="E4262" s="359"/>
      <c r="G4262" s="561"/>
      <c r="H4262" s="359"/>
    </row>
    <row r="4263" spans="4:8" x14ac:dyDescent="0.2">
      <c r="D4263" s="359"/>
      <c r="E4263" s="359"/>
      <c r="G4263" s="561"/>
      <c r="H4263" s="359"/>
    </row>
    <row r="4264" spans="4:8" x14ac:dyDescent="0.2">
      <c r="D4264" s="359"/>
      <c r="E4264" s="359"/>
      <c r="G4264" s="561"/>
      <c r="H4264" s="359"/>
    </row>
    <row r="4265" spans="4:8" x14ac:dyDescent="0.2">
      <c r="D4265" s="359"/>
      <c r="E4265" s="359"/>
      <c r="G4265" s="561"/>
      <c r="H4265" s="359"/>
    </row>
    <row r="4266" spans="4:8" x14ac:dyDescent="0.2">
      <c r="D4266" s="359"/>
      <c r="E4266" s="359"/>
      <c r="G4266" s="561"/>
      <c r="H4266" s="359"/>
    </row>
    <row r="4267" spans="4:8" x14ac:dyDescent="0.2">
      <c r="D4267" s="359"/>
      <c r="E4267" s="359"/>
      <c r="G4267" s="561"/>
      <c r="H4267" s="359"/>
    </row>
    <row r="4268" spans="4:8" x14ac:dyDescent="0.2">
      <c r="D4268" s="359"/>
      <c r="E4268" s="359"/>
      <c r="G4268" s="561"/>
      <c r="H4268" s="359"/>
    </row>
    <row r="4269" spans="4:8" x14ac:dyDescent="0.2">
      <c r="D4269" s="359"/>
      <c r="E4269" s="359"/>
      <c r="G4269" s="561"/>
      <c r="H4269" s="359"/>
    </row>
    <row r="4270" spans="4:8" x14ac:dyDescent="0.2">
      <c r="D4270" s="359"/>
      <c r="E4270" s="359"/>
      <c r="G4270" s="561"/>
      <c r="H4270" s="359"/>
    </row>
    <row r="4271" spans="4:8" x14ac:dyDescent="0.2">
      <c r="D4271" s="359"/>
      <c r="E4271" s="359"/>
      <c r="G4271" s="561"/>
      <c r="H4271" s="359"/>
    </row>
    <row r="4272" spans="4:8" x14ac:dyDescent="0.2">
      <c r="D4272" s="359"/>
      <c r="E4272" s="359"/>
      <c r="G4272" s="561"/>
      <c r="H4272" s="359"/>
    </row>
    <row r="4273" spans="4:8" x14ac:dyDescent="0.2">
      <c r="D4273" s="359"/>
      <c r="E4273" s="359"/>
      <c r="G4273" s="561"/>
      <c r="H4273" s="359"/>
    </row>
    <row r="4274" spans="4:8" x14ac:dyDescent="0.2">
      <c r="D4274" s="359"/>
      <c r="E4274" s="359"/>
      <c r="G4274" s="561"/>
      <c r="H4274" s="359"/>
    </row>
    <row r="4275" spans="4:8" x14ac:dyDescent="0.2">
      <c r="D4275" s="359"/>
      <c r="E4275" s="359"/>
      <c r="G4275" s="561"/>
      <c r="H4275" s="359"/>
    </row>
    <row r="4276" spans="4:8" x14ac:dyDescent="0.2">
      <c r="D4276" s="359"/>
      <c r="E4276" s="359"/>
      <c r="G4276" s="561"/>
      <c r="H4276" s="359"/>
    </row>
    <row r="4277" spans="4:8" x14ac:dyDescent="0.2">
      <c r="D4277" s="359"/>
      <c r="E4277" s="359"/>
      <c r="G4277" s="561"/>
      <c r="H4277" s="359"/>
    </row>
    <row r="4278" spans="4:8" x14ac:dyDescent="0.2">
      <c r="D4278" s="359"/>
      <c r="E4278" s="359"/>
      <c r="G4278" s="561"/>
      <c r="H4278" s="359"/>
    </row>
    <row r="4279" spans="4:8" x14ac:dyDescent="0.2">
      <c r="D4279" s="359"/>
      <c r="E4279" s="359"/>
      <c r="G4279" s="561"/>
      <c r="H4279" s="359"/>
    </row>
    <row r="4280" spans="4:8" x14ac:dyDescent="0.2">
      <c r="D4280" s="359"/>
      <c r="E4280" s="359"/>
      <c r="G4280" s="561"/>
      <c r="H4280" s="359"/>
    </row>
    <row r="4281" spans="4:8" x14ac:dyDescent="0.2">
      <c r="D4281" s="359"/>
      <c r="E4281" s="359"/>
      <c r="G4281" s="561"/>
      <c r="H4281" s="359"/>
    </row>
    <row r="4282" spans="4:8" x14ac:dyDescent="0.2">
      <c r="D4282" s="359"/>
      <c r="E4282" s="359"/>
      <c r="G4282" s="561"/>
      <c r="H4282" s="359"/>
    </row>
    <row r="4283" spans="4:8" x14ac:dyDescent="0.2">
      <c r="D4283" s="359"/>
      <c r="E4283" s="359"/>
      <c r="G4283" s="561"/>
      <c r="H4283" s="359"/>
    </row>
    <row r="4284" spans="4:8" x14ac:dyDescent="0.2">
      <c r="D4284" s="359"/>
      <c r="E4284" s="359"/>
      <c r="G4284" s="561"/>
      <c r="H4284" s="359"/>
    </row>
    <row r="4285" spans="4:8" x14ac:dyDescent="0.2">
      <c r="D4285" s="359"/>
      <c r="E4285" s="359"/>
      <c r="G4285" s="561"/>
      <c r="H4285" s="359"/>
    </row>
    <row r="4286" spans="4:8" x14ac:dyDescent="0.2">
      <c r="D4286" s="359"/>
      <c r="E4286" s="359"/>
      <c r="G4286" s="561"/>
      <c r="H4286" s="359"/>
    </row>
    <row r="4287" spans="4:8" x14ac:dyDescent="0.2">
      <c r="D4287" s="359"/>
      <c r="E4287" s="359"/>
      <c r="G4287" s="561"/>
      <c r="H4287" s="359"/>
    </row>
    <row r="4288" spans="4:8" x14ac:dyDescent="0.2">
      <c r="D4288" s="359"/>
      <c r="E4288" s="359"/>
      <c r="G4288" s="561"/>
      <c r="H4288" s="359"/>
    </row>
    <row r="4289" spans="4:8" x14ac:dyDescent="0.2">
      <c r="D4289" s="359"/>
      <c r="E4289" s="359"/>
      <c r="G4289" s="561"/>
      <c r="H4289" s="359"/>
    </row>
    <row r="4290" spans="4:8" x14ac:dyDescent="0.2">
      <c r="D4290" s="359"/>
      <c r="E4290" s="359"/>
      <c r="G4290" s="561"/>
      <c r="H4290" s="359"/>
    </row>
    <row r="4291" spans="4:8" x14ac:dyDescent="0.2">
      <c r="D4291" s="359"/>
      <c r="E4291" s="359"/>
      <c r="G4291" s="561"/>
      <c r="H4291" s="359"/>
    </row>
    <row r="4292" spans="4:8" x14ac:dyDescent="0.2">
      <c r="D4292" s="359"/>
      <c r="E4292" s="359"/>
      <c r="G4292" s="561"/>
      <c r="H4292" s="359"/>
    </row>
    <row r="4293" spans="4:8" x14ac:dyDescent="0.2">
      <c r="D4293" s="359"/>
      <c r="E4293" s="359"/>
      <c r="G4293" s="561"/>
      <c r="H4293" s="359"/>
    </row>
    <row r="4294" spans="4:8" x14ac:dyDescent="0.2">
      <c r="D4294" s="359"/>
      <c r="E4294" s="359"/>
      <c r="G4294" s="561"/>
      <c r="H4294" s="359"/>
    </row>
    <row r="4295" spans="4:8" x14ac:dyDescent="0.2">
      <c r="D4295" s="359"/>
      <c r="E4295" s="359"/>
      <c r="G4295" s="561"/>
      <c r="H4295" s="359"/>
    </row>
    <row r="4296" spans="4:8" x14ac:dyDescent="0.2">
      <c r="D4296" s="359"/>
      <c r="E4296" s="359"/>
      <c r="G4296" s="561"/>
      <c r="H4296" s="359"/>
    </row>
    <row r="4297" spans="4:8" x14ac:dyDescent="0.2">
      <c r="D4297" s="359"/>
      <c r="E4297" s="359"/>
      <c r="G4297" s="561"/>
      <c r="H4297" s="359"/>
    </row>
    <row r="4298" spans="4:8" x14ac:dyDescent="0.2">
      <c r="D4298" s="359"/>
      <c r="E4298" s="359"/>
      <c r="G4298" s="561"/>
      <c r="H4298" s="359"/>
    </row>
    <row r="4299" spans="4:8" x14ac:dyDescent="0.2">
      <c r="D4299" s="359"/>
      <c r="E4299" s="359"/>
      <c r="G4299" s="561"/>
      <c r="H4299" s="359"/>
    </row>
    <row r="4300" spans="4:8" x14ac:dyDescent="0.2">
      <c r="D4300" s="359"/>
      <c r="E4300" s="359"/>
      <c r="G4300" s="561"/>
      <c r="H4300" s="359"/>
    </row>
    <row r="4301" spans="4:8" x14ac:dyDescent="0.2">
      <c r="D4301" s="359"/>
      <c r="E4301" s="359"/>
      <c r="G4301" s="561"/>
      <c r="H4301" s="359"/>
    </row>
    <row r="4302" spans="4:8" x14ac:dyDescent="0.2">
      <c r="D4302" s="359"/>
      <c r="E4302" s="359"/>
      <c r="G4302" s="561"/>
      <c r="H4302" s="359"/>
    </row>
    <row r="4303" spans="4:8" x14ac:dyDescent="0.2">
      <c r="D4303" s="359"/>
      <c r="E4303" s="359"/>
      <c r="G4303" s="561"/>
      <c r="H4303" s="359"/>
    </row>
    <row r="4304" spans="4:8" x14ac:dyDescent="0.2">
      <c r="D4304" s="359"/>
      <c r="E4304" s="359"/>
      <c r="G4304" s="561"/>
      <c r="H4304" s="359"/>
    </row>
    <row r="4305" spans="4:8" x14ac:dyDescent="0.2">
      <c r="D4305" s="359"/>
      <c r="E4305" s="359"/>
      <c r="G4305" s="561"/>
      <c r="H4305" s="359"/>
    </row>
    <row r="4306" spans="4:8" x14ac:dyDescent="0.2">
      <c r="D4306" s="359"/>
      <c r="E4306" s="359"/>
      <c r="G4306" s="561"/>
      <c r="H4306" s="359"/>
    </row>
    <row r="4307" spans="4:8" x14ac:dyDescent="0.2">
      <c r="D4307" s="359"/>
      <c r="E4307" s="359"/>
      <c r="G4307" s="561"/>
      <c r="H4307" s="359"/>
    </row>
    <row r="4308" spans="4:8" x14ac:dyDescent="0.2">
      <c r="D4308" s="359"/>
      <c r="E4308" s="359"/>
      <c r="G4308" s="561"/>
      <c r="H4308" s="359"/>
    </row>
    <row r="4309" spans="4:8" x14ac:dyDescent="0.2">
      <c r="D4309" s="359"/>
      <c r="E4309" s="359"/>
      <c r="G4309" s="561"/>
      <c r="H4309" s="359"/>
    </row>
    <row r="4310" spans="4:8" x14ac:dyDescent="0.2">
      <c r="D4310" s="359"/>
      <c r="E4310" s="359"/>
      <c r="G4310" s="561"/>
      <c r="H4310" s="359"/>
    </row>
    <row r="4311" spans="4:8" x14ac:dyDescent="0.2">
      <c r="D4311" s="359"/>
      <c r="E4311" s="359"/>
      <c r="G4311" s="561"/>
      <c r="H4311" s="359"/>
    </row>
    <row r="4312" spans="4:8" x14ac:dyDescent="0.2">
      <c r="D4312" s="359"/>
      <c r="E4312" s="359"/>
      <c r="G4312" s="561"/>
      <c r="H4312" s="359"/>
    </row>
    <row r="4313" spans="4:8" x14ac:dyDescent="0.2">
      <c r="D4313" s="359"/>
      <c r="E4313" s="359"/>
      <c r="G4313" s="561"/>
      <c r="H4313" s="359"/>
    </row>
    <row r="4314" spans="4:8" x14ac:dyDescent="0.2">
      <c r="D4314" s="359"/>
      <c r="E4314" s="359"/>
      <c r="G4314" s="561"/>
      <c r="H4314" s="359"/>
    </row>
    <row r="4315" spans="4:8" x14ac:dyDescent="0.2">
      <c r="D4315" s="359"/>
      <c r="E4315" s="359"/>
      <c r="G4315" s="561"/>
      <c r="H4315" s="359"/>
    </row>
    <row r="4316" spans="4:8" x14ac:dyDescent="0.2">
      <c r="D4316" s="359"/>
      <c r="E4316" s="359"/>
      <c r="G4316" s="561"/>
      <c r="H4316" s="359"/>
    </row>
    <row r="4317" spans="4:8" x14ac:dyDescent="0.2">
      <c r="D4317" s="359"/>
      <c r="E4317" s="359"/>
      <c r="G4317" s="561"/>
      <c r="H4317" s="359"/>
    </row>
    <row r="4318" spans="4:8" x14ac:dyDescent="0.2">
      <c r="D4318" s="359"/>
      <c r="E4318" s="359"/>
      <c r="G4318" s="561"/>
      <c r="H4318" s="359"/>
    </row>
    <row r="4319" spans="4:8" x14ac:dyDescent="0.2">
      <c r="D4319" s="359"/>
      <c r="E4319" s="359"/>
      <c r="G4319" s="561"/>
      <c r="H4319" s="359"/>
    </row>
    <row r="4320" spans="4:8" x14ac:dyDescent="0.2">
      <c r="D4320" s="359"/>
      <c r="E4320" s="359"/>
      <c r="G4320" s="561"/>
      <c r="H4320" s="359"/>
    </row>
    <row r="4321" spans="4:8" x14ac:dyDescent="0.2">
      <c r="D4321" s="359"/>
      <c r="E4321" s="359"/>
      <c r="G4321" s="561"/>
      <c r="H4321" s="359"/>
    </row>
    <row r="4322" spans="4:8" x14ac:dyDescent="0.2">
      <c r="D4322" s="359"/>
      <c r="E4322" s="359"/>
      <c r="G4322" s="561"/>
      <c r="H4322" s="359"/>
    </row>
    <row r="4323" spans="4:8" x14ac:dyDescent="0.2">
      <c r="D4323" s="359"/>
      <c r="E4323" s="359"/>
      <c r="G4323" s="561"/>
      <c r="H4323" s="359"/>
    </row>
    <row r="4324" spans="4:8" x14ac:dyDescent="0.2">
      <c r="D4324" s="359"/>
      <c r="E4324" s="359"/>
      <c r="G4324" s="561"/>
      <c r="H4324" s="359"/>
    </row>
    <row r="4325" spans="4:8" x14ac:dyDescent="0.2">
      <c r="D4325" s="359"/>
      <c r="E4325" s="359"/>
      <c r="G4325" s="561"/>
      <c r="H4325" s="359"/>
    </row>
    <row r="4326" spans="4:8" x14ac:dyDescent="0.2">
      <c r="D4326" s="359"/>
      <c r="E4326" s="359"/>
      <c r="G4326" s="561"/>
      <c r="H4326" s="359"/>
    </row>
    <row r="4327" spans="4:8" x14ac:dyDescent="0.2">
      <c r="D4327" s="359"/>
      <c r="E4327" s="359"/>
      <c r="G4327" s="561"/>
      <c r="H4327" s="359"/>
    </row>
    <row r="4328" spans="4:8" x14ac:dyDescent="0.2">
      <c r="D4328" s="359"/>
      <c r="E4328" s="359"/>
      <c r="G4328" s="561"/>
      <c r="H4328" s="359"/>
    </row>
    <row r="4329" spans="4:8" x14ac:dyDescent="0.2">
      <c r="D4329" s="359"/>
      <c r="E4329" s="359"/>
      <c r="G4329" s="561"/>
      <c r="H4329" s="359"/>
    </row>
    <row r="4330" spans="4:8" x14ac:dyDescent="0.2">
      <c r="D4330" s="359"/>
      <c r="E4330" s="359"/>
      <c r="G4330" s="561"/>
      <c r="H4330" s="359"/>
    </row>
    <row r="4331" spans="4:8" x14ac:dyDescent="0.2">
      <c r="D4331" s="359"/>
      <c r="E4331" s="359"/>
      <c r="G4331" s="561"/>
      <c r="H4331" s="359"/>
    </row>
    <row r="4332" spans="4:8" x14ac:dyDescent="0.2">
      <c r="D4332" s="359"/>
      <c r="E4332" s="359"/>
      <c r="G4332" s="561"/>
      <c r="H4332" s="359"/>
    </row>
    <row r="4333" spans="4:8" x14ac:dyDescent="0.2">
      <c r="D4333" s="359"/>
      <c r="E4333" s="359"/>
      <c r="G4333" s="561"/>
      <c r="H4333" s="359"/>
    </row>
    <row r="4334" spans="4:8" x14ac:dyDescent="0.2">
      <c r="D4334" s="359"/>
      <c r="E4334" s="359"/>
      <c r="G4334" s="561"/>
      <c r="H4334" s="359"/>
    </row>
    <row r="4335" spans="4:8" x14ac:dyDescent="0.2">
      <c r="D4335" s="359"/>
      <c r="E4335" s="359"/>
      <c r="G4335" s="561"/>
      <c r="H4335" s="359"/>
    </row>
    <row r="4336" spans="4:8" x14ac:dyDescent="0.2">
      <c r="D4336" s="359"/>
      <c r="E4336" s="359"/>
      <c r="G4336" s="561"/>
      <c r="H4336" s="359"/>
    </row>
    <row r="4337" spans="4:8" x14ac:dyDescent="0.2">
      <c r="D4337" s="359"/>
      <c r="E4337" s="359"/>
      <c r="G4337" s="561"/>
      <c r="H4337" s="359"/>
    </row>
    <row r="4338" spans="4:8" x14ac:dyDescent="0.2">
      <c r="D4338" s="359"/>
      <c r="E4338" s="359"/>
      <c r="G4338" s="561"/>
      <c r="H4338" s="359"/>
    </row>
    <row r="4339" spans="4:8" x14ac:dyDescent="0.2">
      <c r="D4339" s="359"/>
      <c r="E4339" s="359"/>
      <c r="G4339" s="561"/>
      <c r="H4339" s="359"/>
    </row>
    <row r="4340" spans="4:8" x14ac:dyDescent="0.2">
      <c r="D4340" s="359"/>
      <c r="E4340" s="359"/>
      <c r="G4340" s="561"/>
      <c r="H4340" s="359"/>
    </row>
    <row r="4341" spans="4:8" x14ac:dyDescent="0.2">
      <c r="D4341" s="359"/>
      <c r="E4341" s="359"/>
      <c r="G4341" s="561"/>
      <c r="H4341" s="359"/>
    </row>
    <row r="4342" spans="4:8" x14ac:dyDescent="0.2">
      <c r="D4342" s="359"/>
      <c r="E4342" s="359"/>
      <c r="G4342" s="561"/>
      <c r="H4342" s="359"/>
    </row>
    <row r="4343" spans="4:8" x14ac:dyDescent="0.2">
      <c r="D4343" s="359"/>
      <c r="E4343" s="359"/>
      <c r="G4343" s="561"/>
      <c r="H4343" s="359"/>
    </row>
    <row r="4344" spans="4:8" x14ac:dyDescent="0.2">
      <c r="D4344" s="359"/>
      <c r="E4344" s="359"/>
      <c r="G4344" s="561"/>
      <c r="H4344" s="359"/>
    </row>
    <row r="4345" spans="4:8" x14ac:dyDescent="0.2">
      <c r="D4345" s="359"/>
      <c r="E4345" s="359"/>
      <c r="G4345" s="561"/>
      <c r="H4345" s="359"/>
    </row>
    <row r="4346" spans="4:8" x14ac:dyDescent="0.2">
      <c r="D4346" s="359"/>
      <c r="E4346" s="359"/>
      <c r="G4346" s="561"/>
      <c r="H4346" s="359"/>
    </row>
    <row r="4347" spans="4:8" x14ac:dyDescent="0.2">
      <c r="D4347" s="359"/>
      <c r="E4347" s="359"/>
      <c r="G4347" s="561"/>
      <c r="H4347" s="359"/>
    </row>
    <row r="4348" spans="4:8" x14ac:dyDescent="0.2">
      <c r="D4348" s="359"/>
      <c r="E4348" s="359"/>
      <c r="G4348" s="561"/>
      <c r="H4348" s="359"/>
    </row>
    <row r="4349" spans="4:8" x14ac:dyDescent="0.2">
      <c r="D4349" s="359"/>
      <c r="E4349" s="359"/>
      <c r="G4349" s="561"/>
      <c r="H4349" s="359"/>
    </row>
    <row r="4350" spans="4:8" x14ac:dyDescent="0.2">
      <c r="D4350" s="359"/>
      <c r="E4350" s="359"/>
      <c r="G4350" s="561"/>
      <c r="H4350" s="359"/>
    </row>
    <row r="4351" spans="4:8" x14ac:dyDescent="0.2">
      <c r="D4351" s="359"/>
      <c r="E4351" s="359"/>
      <c r="G4351" s="561"/>
      <c r="H4351" s="359"/>
    </row>
    <row r="4352" spans="4:8" x14ac:dyDescent="0.2">
      <c r="D4352" s="359"/>
      <c r="E4352" s="359"/>
      <c r="G4352" s="561"/>
      <c r="H4352" s="359"/>
    </row>
    <row r="4353" spans="4:8" x14ac:dyDescent="0.2">
      <c r="D4353" s="359"/>
      <c r="E4353" s="359"/>
      <c r="G4353" s="561"/>
      <c r="H4353" s="359"/>
    </row>
    <row r="4354" spans="4:8" x14ac:dyDescent="0.2">
      <c r="D4354" s="359"/>
      <c r="E4354" s="359"/>
      <c r="G4354" s="561"/>
      <c r="H4354" s="359"/>
    </row>
    <row r="4355" spans="4:8" x14ac:dyDescent="0.2">
      <c r="D4355" s="359"/>
      <c r="E4355" s="359"/>
      <c r="G4355" s="561"/>
      <c r="H4355" s="359"/>
    </row>
    <row r="4356" spans="4:8" x14ac:dyDescent="0.2">
      <c r="D4356" s="359"/>
      <c r="E4356" s="359"/>
      <c r="G4356" s="561"/>
      <c r="H4356" s="359"/>
    </row>
    <row r="4357" spans="4:8" x14ac:dyDescent="0.2">
      <c r="D4357" s="359"/>
      <c r="E4357" s="359"/>
      <c r="G4357" s="561"/>
      <c r="H4357" s="359"/>
    </row>
    <row r="4358" spans="4:8" x14ac:dyDescent="0.2">
      <c r="D4358" s="359"/>
      <c r="E4358" s="359"/>
      <c r="G4358" s="561"/>
      <c r="H4358" s="359"/>
    </row>
    <row r="4359" spans="4:8" x14ac:dyDescent="0.2">
      <c r="D4359" s="359"/>
      <c r="E4359" s="359"/>
      <c r="G4359" s="561"/>
      <c r="H4359" s="359"/>
    </row>
    <row r="4360" spans="4:8" x14ac:dyDescent="0.2">
      <c r="D4360" s="359"/>
      <c r="E4360" s="359"/>
      <c r="G4360" s="561"/>
      <c r="H4360" s="359"/>
    </row>
    <row r="4361" spans="4:8" x14ac:dyDescent="0.2">
      <c r="D4361" s="359"/>
      <c r="E4361" s="359"/>
      <c r="G4361" s="561"/>
      <c r="H4361" s="359"/>
    </row>
    <row r="4362" spans="4:8" x14ac:dyDescent="0.2">
      <c r="D4362" s="359"/>
      <c r="E4362" s="359"/>
      <c r="G4362" s="561"/>
      <c r="H4362" s="359"/>
    </row>
    <row r="4363" spans="4:8" x14ac:dyDescent="0.2">
      <c r="D4363" s="359"/>
      <c r="E4363" s="359"/>
      <c r="G4363" s="561"/>
      <c r="H4363" s="359"/>
    </row>
    <row r="4364" spans="4:8" x14ac:dyDescent="0.2">
      <c r="D4364" s="359"/>
      <c r="E4364" s="359"/>
      <c r="G4364" s="561"/>
      <c r="H4364" s="359"/>
    </row>
    <row r="4365" spans="4:8" x14ac:dyDescent="0.2">
      <c r="D4365" s="359"/>
      <c r="E4365" s="359"/>
      <c r="G4365" s="561"/>
      <c r="H4365" s="359"/>
    </row>
    <row r="4366" spans="4:8" x14ac:dyDescent="0.2">
      <c r="D4366" s="359"/>
      <c r="E4366" s="359"/>
      <c r="G4366" s="561"/>
      <c r="H4366" s="359"/>
    </row>
    <row r="4367" spans="4:8" x14ac:dyDescent="0.2">
      <c r="D4367" s="359"/>
      <c r="E4367" s="359"/>
      <c r="G4367" s="561"/>
      <c r="H4367" s="359"/>
    </row>
    <row r="4368" spans="4:8" x14ac:dyDescent="0.2">
      <c r="D4368" s="359"/>
      <c r="E4368" s="359"/>
      <c r="G4368" s="561"/>
      <c r="H4368" s="359"/>
    </row>
    <row r="4369" spans="4:8" x14ac:dyDescent="0.2">
      <c r="D4369" s="359"/>
      <c r="E4369" s="359"/>
      <c r="G4369" s="561"/>
      <c r="H4369" s="359"/>
    </row>
    <row r="4370" spans="4:8" x14ac:dyDescent="0.2">
      <c r="D4370" s="359"/>
      <c r="E4370" s="359"/>
      <c r="G4370" s="561"/>
      <c r="H4370" s="359"/>
    </row>
    <row r="4371" spans="4:8" x14ac:dyDescent="0.2">
      <c r="D4371" s="359"/>
      <c r="E4371" s="359"/>
      <c r="G4371" s="561"/>
      <c r="H4371" s="359"/>
    </row>
    <row r="4372" spans="4:8" x14ac:dyDescent="0.2">
      <c r="D4372" s="359"/>
      <c r="E4372" s="359"/>
      <c r="G4372" s="561"/>
      <c r="H4372" s="359"/>
    </row>
    <row r="4373" spans="4:8" x14ac:dyDescent="0.2">
      <c r="D4373" s="359"/>
      <c r="E4373" s="359"/>
      <c r="G4373" s="561"/>
      <c r="H4373" s="359"/>
    </row>
    <row r="4374" spans="4:8" x14ac:dyDescent="0.2">
      <c r="D4374" s="359"/>
      <c r="E4374" s="359"/>
      <c r="G4374" s="561"/>
      <c r="H4374" s="359"/>
    </row>
    <row r="4375" spans="4:8" x14ac:dyDescent="0.2">
      <c r="D4375" s="359"/>
      <c r="E4375" s="359"/>
      <c r="G4375" s="561"/>
      <c r="H4375" s="359"/>
    </row>
    <row r="4376" spans="4:8" x14ac:dyDescent="0.2">
      <c r="D4376" s="359"/>
      <c r="E4376" s="359"/>
      <c r="G4376" s="561"/>
      <c r="H4376" s="359"/>
    </row>
    <row r="4377" spans="4:8" x14ac:dyDescent="0.2">
      <c r="D4377" s="359"/>
      <c r="E4377" s="359"/>
      <c r="G4377" s="561"/>
      <c r="H4377" s="359"/>
    </row>
    <row r="4378" spans="4:8" x14ac:dyDescent="0.2">
      <c r="D4378" s="359"/>
      <c r="E4378" s="359"/>
      <c r="G4378" s="561"/>
      <c r="H4378" s="359"/>
    </row>
    <row r="4379" spans="4:8" x14ac:dyDescent="0.2">
      <c r="D4379" s="359"/>
      <c r="E4379" s="359"/>
      <c r="G4379" s="561"/>
      <c r="H4379" s="359"/>
    </row>
    <row r="4380" spans="4:8" x14ac:dyDescent="0.2">
      <c r="D4380" s="359"/>
      <c r="E4380" s="359"/>
      <c r="G4380" s="561"/>
      <c r="H4380" s="359"/>
    </row>
    <row r="4381" spans="4:8" x14ac:dyDescent="0.2">
      <c r="D4381" s="359"/>
      <c r="E4381" s="359"/>
      <c r="G4381" s="561"/>
      <c r="H4381" s="359"/>
    </row>
    <row r="4382" spans="4:8" x14ac:dyDescent="0.2">
      <c r="D4382" s="359"/>
      <c r="E4382" s="359"/>
      <c r="G4382" s="561"/>
      <c r="H4382" s="359"/>
    </row>
    <row r="4383" spans="4:8" x14ac:dyDescent="0.2">
      <c r="D4383" s="359"/>
      <c r="E4383" s="359"/>
      <c r="G4383" s="561"/>
      <c r="H4383" s="359"/>
    </row>
    <row r="4384" spans="4:8" x14ac:dyDescent="0.2">
      <c r="D4384" s="359"/>
      <c r="E4384" s="359"/>
      <c r="G4384" s="561"/>
      <c r="H4384" s="359"/>
    </row>
    <row r="4385" spans="4:8" x14ac:dyDescent="0.2">
      <c r="D4385" s="359"/>
      <c r="E4385" s="359"/>
      <c r="G4385" s="561"/>
      <c r="H4385" s="359"/>
    </row>
    <row r="4386" spans="4:8" x14ac:dyDescent="0.2">
      <c r="D4386" s="359"/>
      <c r="E4386" s="359"/>
      <c r="G4386" s="561"/>
      <c r="H4386" s="359"/>
    </row>
    <row r="4387" spans="4:8" x14ac:dyDescent="0.2">
      <c r="D4387" s="359"/>
      <c r="E4387" s="359"/>
      <c r="G4387" s="561"/>
      <c r="H4387" s="359"/>
    </row>
    <row r="4388" spans="4:8" x14ac:dyDescent="0.2">
      <c r="D4388" s="359"/>
      <c r="E4388" s="359"/>
      <c r="G4388" s="561"/>
      <c r="H4388" s="359"/>
    </row>
    <row r="4389" spans="4:8" x14ac:dyDescent="0.2">
      <c r="D4389" s="359"/>
      <c r="E4389" s="359"/>
      <c r="G4389" s="561"/>
      <c r="H4389" s="359"/>
    </row>
    <row r="4390" spans="4:8" x14ac:dyDescent="0.2">
      <c r="D4390" s="359"/>
      <c r="E4390" s="359"/>
      <c r="G4390" s="561"/>
      <c r="H4390" s="359"/>
    </row>
    <row r="4391" spans="4:8" x14ac:dyDescent="0.2">
      <c r="D4391" s="359"/>
      <c r="E4391" s="359"/>
      <c r="G4391" s="561"/>
      <c r="H4391" s="359"/>
    </row>
    <row r="4392" spans="4:8" x14ac:dyDescent="0.2">
      <c r="D4392" s="359"/>
      <c r="E4392" s="359"/>
      <c r="G4392" s="561"/>
      <c r="H4392" s="359"/>
    </row>
    <row r="4393" spans="4:8" x14ac:dyDescent="0.2">
      <c r="D4393" s="359"/>
      <c r="E4393" s="359"/>
      <c r="G4393" s="561"/>
      <c r="H4393" s="359"/>
    </row>
    <row r="4394" spans="4:8" x14ac:dyDescent="0.2">
      <c r="D4394" s="359"/>
      <c r="E4394" s="359"/>
      <c r="G4394" s="561"/>
      <c r="H4394" s="359"/>
    </row>
    <row r="4395" spans="4:8" x14ac:dyDescent="0.2">
      <c r="D4395" s="359"/>
      <c r="E4395" s="359"/>
      <c r="G4395" s="561"/>
      <c r="H4395" s="359"/>
    </row>
    <row r="4396" spans="4:8" x14ac:dyDescent="0.2">
      <c r="D4396" s="359"/>
      <c r="E4396" s="359"/>
      <c r="G4396" s="561"/>
      <c r="H4396" s="359"/>
    </row>
    <row r="4397" spans="4:8" x14ac:dyDescent="0.2">
      <c r="D4397" s="359"/>
      <c r="E4397" s="359"/>
      <c r="G4397" s="561"/>
      <c r="H4397" s="359"/>
    </row>
    <row r="4398" spans="4:8" x14ac:dyDescent="0.2">
      <c r="D4398" s="359"/>
      <c r="E4398" s="359"/>
      <c r="G4398" s="561"/>
      <c r="H4398" s="359"/>
    </row>
    <row r="4399" spans="4:8" x14ac:dyDescent="0.2">
      <c r="D4399" s="359"/>
      <c r="E4399" s="359"/>
      <c r="G4399" s="561"/>
      <c r="H4399" s="359"/>
    </row>
    <row r="4400" spans="4:8" x14ac:dyDescent="0.2">
      <c r="D4400" s="359"/>
      <c r="E4400" s="359"/>
      <c r="G4400" s="561"/>
      <c r="H4400" s="359"/>
    </row>
    <row r="4401" spans="4:8" x14ac:dyDescent="0.2">
      <c r="D4401" s="359"/>
      <c r="E4401" s="359"/>
      <c r="G4401" s="561"/>
      <c r="H4401" s="359"/>
    </row>
    <row r="4402" spans="4:8" x14ac:dyDescent="0.2">
      <c r="D4402" s="359"/>
      <c r="E4402" s="359"/>
      <c r="G4402" s="561"/>
      <c r="H4402" s="359"/>
    </row>
    <row r="4403" spans="4:8" x14ac:dyDescent="0.2">
      <c r="D4403" s="359"/>
      <c r="E4403" s="359"/>
      <c r="G4403" s="561"/>
      <c r="H4403" s="359"/>
    </row>
    <row r="4404" spans="4:8" x14ac:dyDescent="0.2">
      <c r="D4404" s="359"/>
      <c r="E4404" s="359"/>
      <c r="G4404" s="561"/>
      <c r="H4404" s="359"/>
    </row>
    <row r="4405" spans="4:8" x14ac:dyDescent="0.2">
      <c r="D4405" s="359"/>
      <c r="E4405" s="359"/>
      <c r="G4405" s="561"/>
      <c r="H4405" s="359"/>
    </row>
    <row r="4406" spans="4:8" x14ac:dyDescent="0.2">
      <c r="D4406" s="359"/>
      <c r="E4406" s="359"/>
      <c r="G4406" s="561"/>
      <c r="H4406" s="359"/>
    </row>
    <row r="4407" spans="4:8" x14ac:dyDescent="0.2">
      <c r="D4407" s="359"/>
      <c r="E4407" s="359"/>
      <c r="G4407" s="561"/>
      <c r="H4407" s="359"/>
    </row>
    <row r="4408" spans="4:8" x14ac:dyDescent="0.2">
      <c r="D4408" s="359"/>
      <c r="E4408" s="359"/>
      <c r="G4408" s="561"/>
      <c r="H4408" s="359"/>
    </row>
    <row r="4409" spans="4:8" x14ac:dyDescent="0.2">
      <c r="D4409" s="359"/>
      <c r="E4409" s="359"/>
      <c r="G4409" s="561"/>
      <c r="H4409" s="359"/>
    </row>
    <row r="4410" spans="4:8" x14ac:dyDescent="0.2">
      <c r="D4410" s="359"/>
      <c r="E4410" s="359"/>
      <c r="G4410" s="561"/>
      <c r="H4410" s="359"/>
    </row>
    <row r="4411" spans="4:8" x14ac:dyDescent="0.2">
      <c r="D4411" s="359"/>
      <c r="E4411" s="359"/>
      <c r="G4411" s="561"/>
      <c r="H4411" s="359"/>
    </row>
    <row r="4412" spans="4:8" x14ac:dyDescent="0.2">
      <c r="D4412" s="359"/>
      <c r="E4412" s="359"/>
      <c r="G4412" s="561"/>
      <c r="H4412" s="359"/>
    </row>
    <row r="4413" spans="4:8" x14ac:dyDescent="0.2">
      <c r="D4413" s="359"/>
      <c r="E4413" s="359"/>
      <c r="G4413" s="561"/>
      <c r="H4413" s="359"/>
    </row>
    <row r="4414" spans="4:8" x14ac:dyDescent="0.2">
      <c r="D4414" s="359"/>
      <c r="E4414" s="359"/>
      <c r="G4414" s="561"/>
      <c r="H4414" s="359"/>
    </row>
    <row r="4415" spans="4:8" x14ac:dyDescent="0.2">
      <c r="D4415" s="359"/>
      <c r="E4415" s="359"/>
      <c r="G4415" s="561"/>
      <c r="H4415" s="359"/>
    </row>
    <row r="4416" spans="4:8" x14ac:dyDescent="0.2">
      <c r="D4416" s="359"/>
      <c r="E4416" s="359"/>
      <c r="G4416" s="561"/>
      <c r="H4416" s="359"/>
    </row>
    <row r="4417" spans="4:8" x14ac:dyDescent="0.2">
      <c r="D4417" s="359"/>
      <c r="E4417" s="359"/>
      <c r="G4417" s="561"/>
      <c r="H4417" s="359"/>
    </row>
    <row r="4418" spans="4:8" x14ac:dyDescent="0.2">
      <c r="D4418" s="359"/>
      <c r="E4418" s="359"/>
      <c r="G4418" s="561"/>
      <c r="H4418" s="359"/>
    </row>
    <row r="4419" spans="4:8" x14ac:dyDescent="0.2">
      <c r="D4419" s="359"/>
      <c r="E4419" s="359"/>
      <c r="G4419" s="561"/>
      <c r="H4419" s="359"/>
    </row>
    <row r="4420" spans="4:8" x14ac:dyDescent="0.2">
      <c r="D4420" s="359"/>
      <c r="E4420" s="359"/>
      <c r="G4420" s="561"/>
      <c r="H4420" s="359"/>
    </row>
    <row r="4421" spans="4:8" x14ac:dyDescent="0.2">
      <c r="D4421" s="359"/>
      <c r="E4421" s="359"/>
      <c r="G4421" s="561"/>
      <c r="H4421" s="359"/>
    </row>
    <row r="4422" spans="4:8" x14ac:dyDescent="0.2">
      <c r="D4422" s="359"/>
      <c r="E4422" s="359"/>
      <c r="G4422" s="561"/>
      <c r="H4422" s="359"/>
    </row>
    <row r="4423" spans="4:8" x14ac:dyDescent="0.2">
      <c r="D4423" s="359"/>
      <c r="E4423" s="359"/>
      <c r="G4423" s="561"/>
      <c r="H4423" s="359"/>
    </row>
    <row r="4424" spans="4:8" x14ac:dyDescent="0.2">
      <c r="D4424" s="359"/>
      <c r="E4424" s="359"/>
      <c r="G4424" s="561"/>
      <c r="H4424" s="359"/>
    </row>
    <row r="4425" spans="4:8" x14ac:dyDescent="0.2">
      <c r="D4425" s="359"/>
      <c r="E4425" s="359"/>
      <c r="G4425" s="561"/>
      <c r="H4425" s="359"/>
    </row>
    <row r="4426" spans="4:8" x14ac:dyDescent="0.2">
      <c r="D4426" s="359"/>
      <c r="E4426" s="359"/>
      <c r="G4426" s="561"/>
      <c r="H4426" s="359"/>
    </row>
    <row r="4427" spans="4:8" x14ac:dyDescent="0.2">
      <c r="D4427" s="359"/>
      <c r="E4427" s="359"/>
      <c r="G4427" s="561"/>
      <c r="H4427" s="359"/>
    </row>
    <row r="4428" spans="4:8" x14ac:dyDescent="0.2">
      <c r="D4428" s="359"/>
      <c r="E4428" s="359"/>
      <c r="G4428" s="561"/>
      <c r="H4428" s="359"/>
    </row>
    <row r="4429" spans="4:8" x14ac:dyDescent="0.2">
      <c r="D4429" s="359"/>
      <c r="E4429" s="359"/>
      <c r="G4429" s="561"/>
      <c r="H4429" s="359"/>
    </row>
    <row r="4430" spans="4:8" x14ac:dyDescent="0.2">
      <c r="D4430" s="359"/>
      <c r="E4430" s="359"/>
      <c r="G4430" s="561"/>
      <c r="H4430" s="359"/>
    </row>
    <row r="4431" spans="4:8" x14ac:dyDescent="0.2">
      <c r="D4431" s="359"/>
      <c r="E4431" s="359"/>
      <c r="G4431" s="561"/>
      <c r="H4431" s="359"/>
    </row>
    <row r="4432" spans="4:8" x14ac:dyDescent="0.2">
      <c r="D4432" s="359"/>
      <c r="E4432" s="359"/>
      <c r="G4432" s="561"/>
      <c r="H4432" s="359"/>
    </row>
    <row r="4433" spans="4:8" x14ac:dyDescent="0.2">
      <c r="D4433" s="359"/>
      <c r="E4433" s="359"/>
      <c r="G4433" s="561"/>
      <c r="H4433" s="359"/>
    </row>
    <row r="4434" spans="4:8" x14ac:dyDescent="0.2">
      <c r="D4434" s="359"/>
      <c r="E4434" s="359"/>
      <c r="G4434" s="561"/>
      <c r="H4434" s="359"/>
    </row>
    <row r="4435" spans="4:8" x14ac:dyDescent="0.2">
      <c r="D4435" s="359"/>
      <c r="E4435" s="359"/>
      <c r="G4435" s="561"/>
      <c r="H4435" s="359"/>
    </row>
    <row r="4436" spans="4:8" x14ac:dyDescent="0.2">
      <c r="D4436" s="359"/>
      <c r="E4436" s="359"/>
      <c r="G4436" s="561"/>
      <c r="H4436" s="359"/>
    </row>
    <row r="4437" spans="4:8" x14ac:dyDescent="0.2">
      <c r="D4437" s="359"/>
      <c r="E4437" s="359"/>
      <c r="G4437" s="561"/>
      <c r="H4437" s="359"/>
    </row>
    <row r="4438" spans="4:8" x14ac:dyDescent="0.2">
      <c r="D4438" s="359"/>
      <c r="E4438" s="359"/>
      <c r="G4438" s="561"/>
      <c r="H4438" s="359"/>
    </row>
    <row r="4439" spans="4:8" x14ac:dyDescent="0.2">
      <c r="D4439" s="359"/>
      <c r="E4439" s="359"/>
      <c r="G4439" s="561"/>
      <c r="H4439" s="359"/>
    </row>
    <row r="4440" spans="4:8" x14ac:dyDescent="0.2">
      <c r="D4440" s="359"/>
      <c r="E4440" s="359"/>
      <c r="G4440" s="561"/>
      <c r="H4440" s="359"/>
    </row>
    <row r="4441" spans="4:8" x14ac:dyDescent="0.2">
      <c r="D4441" s="359"/>
      <c r="E4441" s="359"/>
      <c r="G4441" s="561"/>
      <c r="H4441" s="359"/>
    </row>
    <row r="4442" spans="4:8" x14ac:dyDescent="0.2">
      <c r="D4442" s="359"/>
      <c r="E4442" s="359"/>
      <c r="G4442" s="561"/>
      <c r="H4442" s="359"/>
    </row>
    <row r="4443" spans="4:8" x14ac:dyDescent="0.2">
      <c r="D4443" s="359"/>
      <c r="E4443" s="359"/>
      <c r="G4443" s="561"/>
      <c r="H4443" s="359"/>
    </row>
    <row r="4444" spans="4:8" x14ac:dyDescent="0.2">
      <c r="D4444" s="359"/>
      <c r="E4444" s="359"/>
      <c r="G4444" s="561"/>
      <c r="H4444" s="359"/>
    </row>
    <row r="4445" spans="4:8" x14ac:dyDescent="0.2">
      <c r="D4445" s="359"/>
      <c r="E4445" s="359"/>
      <c r="G4445" s="561"/>
      <c r="H4445" s="359"/>
    </row>
    <row r="4446" spans="4:8" x14ac:dyDescent="0.2">
      <c r="D4446" s="359"/>
      <c r="E4446" s="359"/>
      <c r="G4446" s="561"/>
      <c r="H4446" s="359"/>
    </row>
    <row r="4447" spans="4:8" x14ac:dyDescent="0.2">
      <c r="D4447" s="359"/>
      <c r="E4447" s="359"/>
      <c r="G4447" s="561"/>
      <c r="H4447" s="359"/>
    </row>
    <row r="4448" spans="4:8" x14ac:dyDescent="0.2">
      <c r="D4448" s="359"/>
      <c r="E4448" s="359"/>
      <c r="G4448" s="561"/>
      <c r="H4448" s="359"/>
    </row>
    <row r="4449" spans="4:8" x14ac:dyDescent="0.2">
      <c r="D4449" s="359"/>
      <c r="E4449" s="359"/>
      <c r="G4449" s="561"/>
      <c r="H4449" s="359"/>
    </row>
    <row r="4450" spans="4:8" x14ac:dyDescent="0.2">
      <c r="D4450" s="359"/>
      <c r="E4450" s="359"/>
      <c r="G4450" s="561"/>
      <c r="H4450" s="359"/>
    </row>
    <row r="4451" spans="4:8" x14ac:dyDescent="0.2">
      <c r="D4451" s="359"/>
      <c r="E4451" s="359"/>
      <c r="G4451" s="561"/>
      <c r="H4451" s="359"/>
    </row>
    <row r="4452" spans="4:8" x14ac:dyDescent="0.2">
      <c r="D4452" s="359"/>
      <c r="E4452" s="359"/>
      <c r="G4452" s="561"/>
      <c r="H4452" s="359"/>
    </row>
    <row r="4453" spans="4:8" x14ac:dyDescent="0.2">
      <c r="D4453" s="359"/>
      <c r="E4453" s="359"/>
      <c r="G4453" s="561"/>
      <c r="H4453" s="359"/>
    </row>
    <row r="4454" spans="4:8" x14ac:dyDescent="0.2">
      <c r="D4454" s="359"/>
      <c r="E4454" s="359"/>
      <c r="G4454" s="561"/>
      <c r="H4454" s="359"/>
    </row>
    <row r="4455" spans="4:8" x14ac:dyDescent="0.2">
      <c r="D4455" s="359"/>
      <c r="E4455" s="359"/>
      <c r="G4455" s="561"/>
      <c r="H4455" s="359"/>
    </row>
    <row r="4456" spans="4:8" x14ac:dyDescent="0.2">
      <c r="D4456" s="359"/>
      <c r="E4456" s="359"/>
      <c r="G4456" s="561"/>
      <c r="H4456" s="359"/>
    </row>
    <row r="4457" spans="4:8" x14ac:dyDescent="0.2">
      <c r="D4457" s="359"/>
      <c r="E4457" s="359"/>
      <c r="G4457" s="561"/>
      <c r="H4457" s="359"/>
    </row>
    <row r="4458" spans="4:8" x14ac:dyDescent="0.2">
      <c r="D4458" s="359"/>
      <c r="E4458" s="359"/>
      <c r="G4458" s="561"/>
      <c r="H4458" s="359"/>
    </row>
    <row r="4459" spans="4:8" x14ac:dyDescent="0.2">
      <c r="D4459" s="359"/>
      <c r="E4459" s="359"/>
      <c r="G4459" s="561"/>
      <c r="H4459" s="359"/>
    </row>
    <row r="4460" spans="4:8" x14ac:dyDescent="0.2">
      <c r="D4460" s="359"/>
      <c r="E4460" s="359"/>
      <c r="G4460" s="561"/>
      <c r="H4460" s="359"/>
    </row>
    <row r="4461" spans="4:8" x14ac:dyDescent="0.2">
      <c r="D4461" s="359"/>
      <c r="E4461" s="359"/>
      <c r="G4461" s="561"/>
      <c r="H4461" s="359"/>
    </row>
    <row r="4462" spans="4:8" x14ac:dyDescent="0.2">
      <c r="D4462" s="359"/>
      <c r="E4462" s="359"/>
      <c r="G4462" s="561"/>
      <c r="H4462" s="359"/>
    </row>
    <row r="4463" spans="4:8" x14ac:dyDescent="0.2">
      <c r="D4463" s="359"/>
      <c r="E4463" s="359"/>
      <c r="G4463" s="561"/>
      <c r="H4463" s="359"/>
    </row>
    <row r="4464" spans="4:8" x14ac:dyDescent="0.2">
      <c r="D4464" s="359"/>
      <c r="E4464" s="359"/>
      <c r="G4464" s="561"/>
      <c r="H4464" s="359"/>
    </row>
    <row r="4465" spans="4:8" x14ac:dyDescent="0.2">
      <c r="D4465" s="359"/>
      <c r="E4465" s="359"/>
      <c r="G4465" s="561"/>
      <c r="H4465" s="359"/>
    </row>
    <row r="4466" spans="4:8" x14ac:dyDescent="0.2">
      <c r="D4466" s="359"/>
      <c r="E4466" s="359"/>
      <c r="G4466" s="561"/>
      <c r="H4466" s="359"/>
    </row>
    <row r="4467" spans="4:8" x14ac:dyDescent="0.2">
      <c r="D4467" s="359"/>
      <c r="E4467" s="359"/>
      <c r="G4467" s="561"/>
      <c r="H4467" s="359"/>
    </row>
    <row r="4468" spans="4:8" x14ac:dyDescent="0.2">
      <c r="D4468" s="359"/>
      <c r="E4468" s="359"/>
      <c r="G4468" s="561"/>
      <c r="H4468" s="359"/>
    </row>
    <row r="4469" spans="4:8" x14ac:dyDescent="0.2">
      <c r="D4469" s="359"/>
      <c r="E4469" s="359"/>
      <c r="G4469" s="561"/>
      <c r="H4469" s="359"/>
    </row>
    <row r="4470" spans="4:8" x14ac:dyDescent="0.2">
      <c r="D4470" s="359"/>
      <c r="E4470" s="359"/>
      <c r="G4470" s="561"/>
      <c r="H4470" s="359"/>
    </row>
    <row r="4471" spans="4:8" x14ac:dyDescent="0.2">
      <c r="D4471" s="359"/>
      <c r="E4471" s="359"/>
      <c r="G4471" s="561"/>
      <c r="H4471" s="359"/>
    </row>
    <row r="4472" spans="4:8" x14ac:dyDescent="0.2">
      <c r="D4472" s="359"/>
      <c r="E4472" s="359"/>
      <c r="G4472" s="561"/>
      <c r="H4472" s="359"/>
    </row>
    <row r="4473" spans="4:8" x14ac:dyDescent="0.2">
      <c r="D4473" s="359"/>
      <c r="E4473" s="359"/>
      <c r="G4473" s="561"/>
      <c r="H4473" s="359"/>
    </row>
    <row r="4474" spans="4:8" x14ac:dyDescent="0.2">
      <c r="D4474" s="359"/>
      <c r="E4474" s="359"/>
      <c r="G4474" s="561"/>
      <c r="H4474" s="359"/>
    </row>
    <row r="4475" spans="4:8" x14ac:dyDescent="0.2">
      <c r="D4475" s="359"/>
      <c r="E4475" s="359"/>
      <c r="G4475" s="561"/>
      <c r="H4475" s="359"/>
    </row>
    <row r="4476" spans="4:8" x14ac:dyDescent="0.2">
      <c r="D4476" s="359"/>
      <c r="E4476" s="359"/>
      <c r="G4476" s="561"/>
      <c r="H4476" s="359"/>
    </row>
    <row r="4477" spans="4:8" x14ac:dyDescent="0.2">
      <c r="D4477" s="359"/>
      <c r="E4477" s="359"/>
      <c r="G4477" s="561"/>
      <c r="H4477" s="359"/>
    </row>
    <row r="4478" spans="4:8" x14ac:dyDescent="0.2">
      <c r="D4478" s="359"/>
      <c r="E4478" s="359"/>
      <c r="G4478" s="561"/>
      <c r="H4478" s="359"/>
    </row>
    <row r="4479" spans="4:8" x14ac:dyDescent="0.2">
      <c r="D4479" s="359"/>
      <c r="E4479" s="359"/>
      <c r="G4479" s="561"/>
      <c r="H4479" s="359"/>
    </row>
    <row r="4480" spans="4:8" x14ac:dyDescent="0.2">
      <c r="D4480" s="359"/>
      <c r="E4480" s="359"/>
      <c r="G4480" s="561"/>
      <c r="H4480" s="359"/>
    </row>
    <row r="4481" spans="4:8" x14ac:dyDescent="0.2">
      <c r="D4481" s="359"/>
      <c r="E4481" s="359"/>
      <c r="G4481" s="561"/>
      <c r="H4481" s="359"/>
    </row>
    <row r="4482" spans="4:8" x14ac:dyDescent="0.2">
      <c r="D4482" s="359"/>
      <c r="E4482" s="359"/>
      <c r="G4482" s="561"/>
      <c r="H4482" s="359"/>
    </row>
    <row r="4483" spans="4:8" x14ac:dyDescent="0.2">
      <c r="D4483" s="359"/>
      <c r="E4483" s="359"/>
      <c r="G4483" s="561"/>
      <c r="H4483" s="359"/>
    </row>
    <row r="4484" spans="4:8" x14ac:dyDescent="0.2">
      <c r="D4484" s="359"/>
      <c r="E4484" s="359"/>
      <c r="G4484" s="561"/>
      <c r="H4484" s="359"/>
    </row>
    <row r="4485" spans="4:8" x14ac:dyDescent="0.2">
      <c r="D4485" s="359"/>
      <c r="E4485" s="359"/>
      <c r="G4485" s="561"/>
      <c r="H4485" s="359"/>
    </row>
    <row r="4486" spans="4:8" x14ac:dyDescent="0.2">
      <c r="D4486" s="359"/>
      <c r="E4486" s="359"/>
      <c r="G4486" s="561"/>
      <c r="H4486" s="359"/>
    </row>
    <row r="4487" spans="4:8" x14ac:dyDescent="0.2">
      <c r="D4487" s="359"/>
      <c r="E4487" s="359"/>
      <c r="G4487" s="561"/>
      <c r="H4487" s="359"/>
    </row>
    <row r="4488" spans="4:8" x14ac:dyDescent="0.2">
      <c r="D4488" s="359"/>
      <c r="E4488" s="359"/>
      <c r="G4488" s="561"/>
      <c r="H4488" s="359"/>
    </row>
    <row r="4489" spans="4:8" x14ac:dyDescent="0.2">
      <c r="D4489" s="359"/>
      <c r="E4489" s="359"/>
      <c r="G4489" s="561"/>
      <c r="H4489" s="359"/>
    </row>
    <row r="4490" spans="4:8" x14ac:dyDescent="0.2">
      <c r="D4490" s="359"/>
      <c r="E4490" s="359"/>
      <c r="G4490" s="561"/>
      <c r="H4490" s="359"/>
    </row>
    <row r="4491" spans="4:8" x14ac:dyDescent="0.2">
      <c r="D4491" s="359"/>
      <c r="E4491" s="359"/>
      <c r="G4491" s="561"/>
      <c r="H4491" s="359"/>
    </row>
    <row r="4492" spans="4:8" x14ac:dyDescent="0.2">
      <c r="D4492" s="359"/>
      <c r="E4492" s="359"/>
      <c r="G4492" s="561"/>
      <c r="H4492" s="359"/>
    </row>
    <row r="4493" spans="4:8" x14ac:dyDescent="0.2">
      <c r="D4493" s="359"/>
      <c r="E4493" s="359"/>
      <c r="G4493" s="561"/>
      <c r="H4493" s="359"/>
    </row>
    <row r="4494" spans="4:8" x14ac:dyDescent="0.2">
      <c r="D4494" s="359"/>
      <c r="E4494" s="359"/>
      <c r="G4494" s="561"/>
      <c r="H4494" s="359"/>
    </row>
    <row r="4495" spans="4:8" x14ac:dyDescent="0.2">
      <c r="D4495" s="359"/>
      <c r="E4495" s="359"/>
      <c r="G4495" s="561"/>
      <c r="H4495" s="359"/>
    </row>
    <row r="4496" spans="4:8" x14ac:dyDescent="0.2">
      <c r="D4496" s="359"/>
      <c r="E4496" s="359"/>
      <c r="G4496" s="561"/>
      <c r="H4496" s="359"/>
    </row>
    <row r="4497" spans="4:8" x14ac:dyDescent="0.2">
      <c r="D4497" s="359"/>
      <c r="E4497" s="359"/>
      <c r="G4497" s="561"/>
      <c r="H4497" s="359"/>
    </row>
    <row r="4498" spans="4:8" x14ac:dyDescent="0.2">
      <c r="D4498" s="359"/>
      <c r="E4498" s="359"/>
      <c r="G4498" s="561"/>
      <c r="H4498" s="359"/>
    </row>
    <row r="4499" spans="4:8" x14ac:dyDescent="0.2">
      <c r="D4499" s="359"/>
      <c r="E4499" s="359"/>
      <c r="G4499" s="561"/>
      <c r="H4499" s="359"/>
    </row>
    <row r="4500" spans="4:8" x14ac:dyDescent="0.2">
      <c r="D4500" s="359"/>
      <c r="E4500" s="359"/>
      <c r="G4500" s="561"/>
      <c r="H4500" s="359"/>
    </row>
    <row r="4501" spans="4:8" x14ac:dyDescent="0.2">
      <c r="D4501" s="359"/>
      <c r="E4501" s="359"/>
      <c r="G4501" s="561"/>
      <c r="H4501" s="359"/>
    </row>
    <row r="4502" spans="4:8" x14ac:dyDescent="0.2">
      <c r="D4502" s="359"/>
      <c r="E4502" s="359"/>
      <c r="G4502" s="561"/>
      <c r="H4502" s="359"/>
    </row>
    <row r="4503" spans="4:8" x14ac:dyDescent="0.2">
      <c r="D4503" s="359"/>
      <c r="E4503" s="359"/>
      <c r="G4503" s="561"/>
      <c r="H4503" s="359"/>
    </row>
    <row r="4504" spans="4:8" x14ac:dyDescent="0.2">
      <c r="D4504" s="359"/>
      <c r="E4504" s="359"/>
      <c r="G4504" s="561"/>
      <c r="H4504" s="359"/>
    </row>
    <row r="4505" spans="4:8" x14ac:dyDescent="0.2">
      <c r="D4505" s="359"/>
      <c r="E4505" s="359"/>
      <c r="G4505" s="561"/>
      <c r="H4505" s="359"/>
    </row>
    <row r="4506" spans="4:8" x14ac:dyDescent="0.2">
      <c r="D4506" s="359"/>
      <c r="E4506" s="359"/>
      <c r="G4506" s="561"/>
      <c r="H4506" s="359"/>
    </row>
    <row r="4507" spans="4:8" x14ac:dyDescent="0.2">
      <c r="D4507" s="359"/>
      <c r="E4507" s="359"/>
      <c r="G4507" s="561"/>
      <c r="H4507" s="359"/>
    </row>
    <row r="4508" spans="4:8" x14ac:dyDescent="0.2">
      <c r="D4508" s="359"/>
      <c r="E4508" s="359"/>
      <c r="G4508" s="561"/>
      <c r="H4508" s="359"/>
    </row>
    <row r="4509" spans="4:8" x14ac:dyDescent="0.2">
      <c r="D4509" s="359"/>
      <c r="E4509" s="359"/>
      <c r="G4509" s="561"/>
      <c r="H4509" s="359"/>
    </row>
    <row r="4510" spans="4:8" x14ac:dyDescent="0.2">
      <c r="D4510" s="359"/>
      <c r="E4510" s="359"/>
      <c r="G4510" s="561"/>
      <c r="H4510" s="359"/>
    </row>
    <row r="4511" spans="4:8" x14ac:dyDescent="0.2">
      <c r="D4511" s="359"/>
      <c r="E4511" s="359"/>
      <c r="G4511" s="561"/>
      <c r="H4511" s="359"/>
    </row>
    <row r="4512" spans="4:8" x14ac:dyDescent="0.2">
      <c r="D4512" s="359"/>
      <c r="E4512" s="359"/>
      <c r="G4512" s="561"/>
      <c r="H4512" s="359"/>
    </row>
    <row r="4513" spans="4:8" x14ac:dyDescent="0.2">
      <c r="D4513" s="359"/>
      <c r="E4513" s="359"/>
      <c r="G4513" s="561"/>
      <c r="H4513" s="359"/>
    </row>
    <row r="4514" spans="4:8" x14ac:dyDescent="0.2">
      <c r="D4514" s="359"/>
      <c r="E4514" s="359"/>
      <c r="G4514" s="561"/>
      <c r="H4514" s="359"/>
    </row>
    <row r="4515" spans="4:8" x14ac:dyDescent="0.2">
      <c r="D4515" s="359"/>
      <c r="E4515" s="359"/>
      <c r="G4515" s="561"/>
      <c r="H4515" s="359"/>
    </row>
    <row r="4516" spans="4:8" x14ac:dyDescent="0.2">
      <c r="D4516" s="359"/>
      <c r="E4516" s="359"/>
      <c r="G4516" s="561"/>
      <c r="H4516" s="359"/>
    </row>
    <row r="4517" spans="4:8" x14ac:dyDescent="0.2">
      <c r="D4517" s="359"/>
      <c r="E4517" s="359"/>
      <c r="G4517" s="561"/>
      <c r="H4517" s="359"/>
    </row>
    <row r="4518" spans="4:8" x14ac:dyDescent="0.2">
      <c r="D4518" s="359"/>
      <c r="E4518" s="359"/>
      <c r="G4518" s="561"/>
      <c r="H4518" s="359"/>
    </row>
    <row r="4519" spans="4:8" x14ac:dyDescent="0.2">
      <c r="D4519" s="359"/>
      <c r="E4519" s="359"/>
      <c r="G4519" s="561"/>
      <c r="H4519" s="359"/>
    </row>
    <row r="4520" spans="4:8" x14ac:dyDescent="0.2">
      <c r="D4520" s="359"/>
      <c r="E4520" s="359"/>
      <c r="G4520" s="561"/>
      <c r="H4520" s="359"/>
    </row>
    <row r="4521" spans="4:8" x14ac:dyDescent="0.2">
      <c r="D4521" s="359"/>
      <c r="E4521" s="359"/>
      <c r="G4521" s="561"/>
      <c r="H4521" s="359"/>
    </row>
    <row r="4522" spans="4:8" x14ac:dyDescent="0.2">
      <c r="D4522" s="359"/>
      <c r="E4522" s="359"/>
      <c r="G4522" s="561"/>
      <c r="H4522" s="359"/>
    </row>
    <row r="4523" spans="4:8" x14ac:dyDescent="0.2">
      <c r="D4523" s="359"/>
      <c r="E4523" s="359"/>
      <c r="G4523" s="561"/>
      <c r="H4523" s="359"/>
    </row>
    <row r="4524" spans="4:8" x14ac:dyDescent="0.2">
      <c r="D4524" s="359"/>
      <c r="E4524" s="359"/>
      <c r="G4524" s="561"/>
      <c r="H4524" s="359"/>
    </row>
    <row r="4525" spans="4:8" x14ac:dyDescent="0.2">
      <c r="D4525" s="359"/>
      <c r="E4525" s="359"/>
      <c r="G4525" s="561"/>
      <c r="H4525" s="359"/>
    </row>
    <row r="4526" spans="4:8" x14ac:dyDescent="0.2">
      <c r="D4526" s="359"/>
      <c r="E4526" s="359"/>
      <c r="G4526" s="561"/>
      <c r="H4526" s="359"/>
    </row>
    <row r="4527" spans="4:8" x14ac:dyDescent="0.2">
      <c r="D4527" s="359"/>
      <c r="E4527" s="359"/>
      <c r="G4527" s="561"/>
      <c r="H4527" s="359"/>
    </row>
    <row r="4528" spans="4:8" x14ac:dyDescent="0.2">
      <c r="D4528" s="359"/>
      <c r="E4528" s="359"/>
      <c r="G4528" s="561"/>
      <c r="H4528" s="359"/>
    </row>
    <row r="4529" spans="4:8" x14ac:dyDescent="0.2">
      <c r="D4529" s="359"/>
      <c r="E4529" s="359"/>
      <c r="G4529" s="561"/>
      <c r="H4529" s="359"/>
    </row>
    <row r="4530" spans="4:8" x14ac:dyDescent="0.2">
      <c r="D4530" s="359"/>
      <c r="E4530" s="359"/>
      <c r="G4530" s="561"/>
      <c r="H4530" s="359"/>
    </row>
    <row r="4531" spans="4:8" x14ac:dyDescent="0.2">
      <c r="D4531" s="359"/>
      <c r="E4531" s="359"/>
      <c r="G4531" s="561"/>
      <c r="H4531" s="359"/>
    </row>
    <row r="4532" spans="4:8" x14ac:dyDescent="0.2">
      <c r="D4532" s="359"/>
      <c r="E4532" s="359"/>
      <c r="G4532" s="561"/>
      <c r="H4532" s="359"/>
    </row>
    <row r="4533" spans="4:8" x14ac:dyDescent="0.2">
      <c r="D4533" s="359"/>
      <c r="E4533" s="359"/>
      <c r="G4533" s="561"/>
      <c r="H4533" s="359"/>
    </row>
    <row r="4534" spans="4:8" x14ac:dyDescent="0.2">
      <c r="D4534" s="359"/>
      <c r="E4534" s="359"/>
      <c r="G4534" s="561"/>
      <c r="H4534" s="359"/>
    </row>
    <row r="4535" spans="4:8" x14ac:dyDescent="0.2">
      <c r="D4535" s="359"/>
      <c r="E4535" s="359"/>
      <c r="G4535" s="561"/>
      <c r="H4535" s="359"/>
    </row>
    <row r="4536" spans="4:8" x14ac:dyDescent="0.2">
      <c r="D4536" s="359"/>
      <c r="E4536" s="359"/>
      <c r="G4536" s="561"/>
      <c r="H4536" s="359"/>
    </row>
    <row r="4537" spans="4:8" x14ac:dyDescent="0.2">
      <c r="D4537" s="359"/>
      <c r="E4537" s="359"/>
      <c r="G4537" s="561"/>
      <c r="H4537" s="359"/>
    </row>
    <row r="4538" spans="4:8" x14ac:dyDescent="0.2">
      <c r="D4538" s="359"/>
      <c r="E4538" s="359"/>
      <c r="G4538" s="561"/>
      <c r="H4538" s="359"/>
    </row>
    <row r="4539" spans="4:8" x14ac:dyDescent="0.2">
      <c r="D4539" s="359"/>
      <c r="E4539" s="359"/>
      <c r="G4539" s="561"/>
      <c r="H4539" s="359"/>
    </row>
    <row r="4540" spans="4:8" x14ac:dyDescent="0.2">
      <c r="D4540" s="359"/>
      <c r="E4540" s="359"/>
      <c r="G4540" s="561"/>
      <c r="H4540" s="359"/>
    </row>
    <row r="4541" spans="4:8" x14ac:dyDescent="0.2">
      <c r="D4541" s="359"/>
      <c r="E4541" s="359"/>
      <c r="G4541" s="561"/>
      <c r="H4541" s="359"/>
    </row>
    <row r="4542" spans="4:8" x14ac:dyDescent="0.2">
      <c r="D4542" s="359"/>
      <c r="E4542" s="359"/>
      <c r="G4542" s="561"/>
      <c r="H4542" s="359"/>
    </row>
    <row r="4543" spans="4:8" x14ac:dyDescent="0.2">
      <c r="D4543" s="359"/>
      <c r="E4543" s="359"/>
      <c r="G4543" s="561"/>
      <c r="H4543" s="359"/>
    </row>
    <row r="4544" spans="4:8" x14ac:dyDescent="0.2">
      <c r="D4544" s="359"/>
      <c r="E4544" s="359"/>
      <c r="G4544" s="561"/>
      <c r="H4544" s="359"/>
    </row>
    <row r="4545" spans="4:8" x14ac:dyDescent="0.2">
      <c r="D4545" s="359"/>
      <c r="E4545" s="359"/>
      <c r="G4545" s="561"/>
      <c r="H4545" s="359"/>
    </row>
    <row r="4546" spans="4:8" x14ac:dyDescent="0.2">
      <c r="D4546" s="359"/>
      <c r="E4546" s="359"/>
      <c r="G4546" s="561"/>
      <c r="H4546" s="359"/>
    </row>
    <row r="4547" spans="4:8" x14ac:dyDescent="0.2">
      <c r="D4547" s="359"/>
      <c r="E4547" s="359"/>
      <c r="G4547" s="561"/>
      <c r="H4547" s="359"/>
    </row>
    <row r="4548" spans="4:8" x14ac:dyDescent="0.2">
      <c r="D4548" s="359"/>
      <c r="E4548" s="359"/>
      <c r="G4548" s="561"/>
      <c r="H4548" s="359"/>
    </row>
    <row r="4549" spans="4:8" x14ac:dyDescent="0.2">
      <c r="D4549" s="359"/>
      <c r="E4549" s="359"/>
      <c r="G4549" s="561"/>
      <c r="H4549" s="359"/>
    </row>
    <row r="4550" spans="4:8" x14ac:dyDescent="0.2">
      <c r="D4550" s="359"/>
      <c r="E4550" s="359"/>
      <c r="G4550" s="561"/>
      <c r="H4550" s="359"/>
    </row>
    <row r="4551" spans="4:8" x14ac:dyDescent="0.2">
      <c r="D4551" s="359"/>
      <c r="E4551" s="359"/>
      <c r="G4551" s="561"/>
      <c r="H4551" s="359"/>
    </row>
    <row r="4552" spans="4:8" x14ac:dyDescent="0.2">
      <c r="D4552" s="359"/>
      <c r="E4552" s="359"/>
      <c r="G4552" s="561"/>
      <c r="H4552" s="359"/>
    </row>
    <row r="4553" spans="4:8" x14ac:dyDescent="0.2">
      <c r="D4553" s="359"/>
      <c r="E4553" s="359"/>
      <c r="G4553" s="561"/>
      <c r="H4553" s="359"/>
    </row>
    <row r="4554" spans="4:8" x14ac:dyDescent="0.2">
      <c r="D4554" s="359"/>
      <c r="E4554" s="359"/>
      <c r="G4554" s="561"/>
      <c r="H4554" s="359"/>
    </row>
    <row r="4555" spans="4:8" x14ac:dyDescent="0.2">
      <c r="D4555" s="359"/>
      <c r="E4555" s="359"/>
      <c r="G4555" s="561"/>
      <c r="H4555" s="359"/>
    </row>
    <row r="4556" spans="4:8" x14ac:dyDescent="0.2">
      <c r="D4556" s="359"/>
      <c r="E4556" s="359"/>
      <c r="G4556" s="561"/>
      <c r="H4556" s="359"/>
    </row>
    <row r="4557" spans="4:8" x14ac:dyDescent="0.2">
      <c r="D4557" s="359"/>
      <c r="E4557" s="359"/>
      <c r="G4557" s="561"/>
      <c r="H4557" s="359"/>
    </row>
    <row r="4558" spans="4:8" x14ac:dyDescent="0.2">
      <c r="D4558" s="359"/>
      <c r="E4558" s="359"/>
      <c r="G4558" s="561"/>
      <c r="H4558" s="359"/>
    </row>
    <row r="4559" spans="4:8" x14ac:dyDescent="0.2">
      <c r="D4559" s="359"/>
      <c r="E4559" s="359"/>
      <c r="G4559" s="561"/>
      <c r="H4559" s="359"/>
    </row>
    <row r="4560" spans="4:8" x14ac:dyDescent="0.2">
      <c r="D4560" s="359"/>
      <c r="E4560" s="359"/>
      <c r="G4560" s="561"/>
      <c r="H4560" s="359"/>
    </row>
    <row r="4561" spans="4:8" x14ac:dyDescent="0.2">
      <c r="D4561" s="359"/>
      <c r="E4561" s="359"/>
      <c r="G4561" s="561"/>
      <c r="H4561" s="359"/>
    </row>
    <row r="4562" spans="4:8" x14ac:dyDescent="0.2">
      <c r="D4562" s="359"/>
      <c r="E4562" s="359"/>
      <c r="G4562" s="561"/>
      <c r="H4562" s="359"/>
    </row>
    <row r="4563" spans="4:8" x14ac:dyDescent="0.2">
      <c r="D4563" s="359"/>
      <c r="E4563" s="359"/>
      <c r="G4563" s="561"/>
      <c r="H4563" s="359"/>
    </row>
    <row r="4564" spans="4:8" x14ac:dyDescent="0.2">
      <c r="D4564" s="359"/>
      <c r="E4564" s="359"/>
      <c r="G4564" s="561"/>
      <c r="H4564" s="359"/>
    </row>
    <row r="4565" spans="4:8" x14ac:dyDescent="0.2">
      <c r="D4565" s="359"/>
      <c r="E4565" s="359"/>
      <c r="G4565" s="561"/>
      <c r="H4565" s="359"/>
    </row>
    <row r="4566" spans="4:8" x14ac:dyDescent="0.2">
      <c r="D4566" s="359"/>
      <c r="E4566" s="359"/>
      <c r="G4566" s="561"/>
      <c r="H4566" s="359"/>
    </row>
    <row r="4567" spans="4:8" x14ac:dyDescent="0.2">
      <c r="D4567" s="359"/>
      <c r="E4567" s="359"/>
      <c r="G4567" s="561"/>
      <c r="H4567" s="359"/>
    </row>
    <row r="4568" spans="4:8" x14ac:dyDescent="0.2">
      <c r="D4568" s="359"/>
      <c r="E4568" s="359"/>
      <c r="G4568" s="561"/>
      <c r="H4568" s="359"/>
    </row>
    <row r="4569" spans="4:8" x14ac:dyDescent="0.2">
      <c r="D4569" s="359"/>
      <c r="E4569" s="359"/>
      <c r="G4569" s="561"/>
      <c r="H4569" s="359"/>
    </row>
    <row r="4570" spans="4:8" x14ac:dyDescent="0.2">
      <c r="D4570" s="359"/>
      <c r="E4570" s="359"/>
      <c r="G4570" s="561"/>
      <c r="H4570" s="359"/>
    </row>
    <row r="4571" spans="4:8" x14ac:dyDescent="0.2">
      <c r="D4571" s="359"/>
      <c r="E4571" s="359"/>
      <c r="G4571" s="561"/>
      <c r="H4571" s="359"/>
    </row>
    <row r="4572" spans="4:8" x14ac:dyDescent="0.2">
      <c r="D4572" s="359"/>
      <c r="E4572" s="359"/>
      <c r="G4572" s="561"/>
      <c r="H4572" s="359"/>
    </row>
    <row r="4573" spans="4:8" x14ac:dyDescent="0.2">
      <c r="D4573" s="359"/>
      <c r="E4573" s="359"/>
      <c r="G4573" s="561"/>
      <c r="H4573" s="359"/>
    </row>
    <row r="4574" spans="4:8" x14ac:dyDescent="0.2">
      <c r="D4574" s="359"/>
      <c r="E4574" s="359"/>
      <c r="G4574" s="561"/>
      <c r="H4574" s="359"/>
    </row>
    <row r="4575" spans="4:8" x14ac:dyDescent="0.2">
      <c r="D4575" s="359"/>
      <c r="E4575" s="359"/>
      <c r="G4575" s="561"/>
      <c r="H4575" s="359"/>
    </row>
    <row r="4576" spans="4:8" x14ac:dyDescent="0.2">
      <c r="D4576" s="359"/>
      <c r="E4576" s="359"/>
      <c r="G4576" s="561"/>
      <c r="H4576" s="359"/>
    </row>
    <row r="4577" spans="4:8" x14ac:dyDescent="0.2">
      <c r="D4577" s="359"/>
      <c r="E4577" s="359"/>
      <c r="G4577" s="561"/>
      <c r="H4577" s="359"/>
    </row>
    <row r="4578" spans="4:8" x14ac:dyDescent="0.2">
      <c r="D4578" s="359"/>
      <c r="E4578" s="359"/>
      <c r="G4578" s="561"/>
      <c r="H4578" s="359"/>
    </row>
    <row r="4579" spans="4:8" x14ac:dyDescent="0.2">
      <c r="D4579" s="359"/>
      <c r="E4579" s="359"/>
      <c r="G4579" s="561"/>
      <c r="H4579" s="359"/>
    </row>
    <row r="4580" spans="4:8" x14ac:dyDescent="0.2">
      <c r="D4580" s="359"/>
      <c r="E4580" s="359"/>
      <c r="G4580" s="561"/>
      <c r="H4580" s="359"/>
    </row>
    <row r="4581" spans="4:8" x14ac:dyDescent="0.2">
      <c r="D4581" s="359"/>
      <c r="E4581" s="359"/>
      <c r="G4581" s="561"/>
      <c r="H4581" s="359"/>
    </row>
    <row r="4582" spans="4:8" x14ac:dyDescent="0.2">
      <c r="D4582" s="359"/>
      <c r="E4582" s="359"/>
      <c r="G4582" s="561"/>
      <c r="H4582" s="359"/>
    </row>
    <row r="4583" spans="4:8" x14ac:dyDescent="0.2">
      <c r="D4583" s="359"/>
      <c r="E4583" s="359"/>
      <c r="G4583" s="561"/>
      <c r="H4583" s="359"/>
    </row>
    <row r="4584" spans="4:8" x14ac:dyDescent="0.2">
      <c r="D4584" s="359"/>
      <c r="E4584" s="359"/>
      <c r="G4584" s="561"/>
      <c r="H4584" s="359"/>
    </row>
    <row r="4585" spans="4:8" x14ac:dyDescent="0.2">
      <c r="D4585" s="359"/>
      <c r="E4585" s="359"/>
      <c r="G4585" s="561"/>
      <c r="H4585" s="359"/>
    </row>
    <row r="4586" spans="4:8" x14ac:dyDescent="0.2">
      <c r="D4586" s="359"/>
      <c r="E4586" s="359"/>
      <c r="G4586" s="561"/>
      <c r="H4586" s="359"/>
    </row>
    <row r="4587" spans="4:8" x14ac:dyDescent="0.2">
      <c r="D4587" s="359"/>
      <c r="E4587" s="359"/>
      <c r="G4587" s="561"/>
      <c r="H4587" s="359"/>
    </row>
    <row r="4588" spans="4:8" x14ac:dyDescent="0.2">
      <c r="D4588" s="359"/>
      <c r="E4588" s="359"/>
      <c r="G4588" s="561"/>
      <c r="H4588" s="359"/>
    </row>
    <row r="4589" spans="4:8" x14ac:dyDescent="0.2">
      <c r="D4589" s="359"/>
      <c r="E4589" s="359"/>
      <c r="G4589" s="561"/>
      <c r="H4589" s="359"/>
    </row>
    <row r="4590" spans="4:8" x14ac:dyDescent="0.2">
      <c r="D4590" s="359"/>
      <c r="E4590" s="359"/>
      <c r="G4590" s="561"/>
      <c r="H4590" s="359"/>
    </row>
    <row r="4591" spans="4:8" x14ac:dyDescent="0.2">
      <c r="D4591" s="359"/>
      <c r="E4591" s="359"/>
      <c r="G4591" s="561"/>
      <c r="H4591" s="359"/>
    </row>
    <row r="4592" spans="4:8" x14ac:dyDescent="0.2">
      <c r="D4592" s="359"/>
      <c r="E4592" s="359"/>
      <c r="G4592" s="561"/>
      <c r="H4592" s="359"/>
    </row>
    <row r="4593" spans="4:8" x14ac:dyDescent="0.2">
      <c r="D4593" s="359"/>
      <c r="E4593" s="359"/>
      <c r="G4593" s="561"/>
      <c r="H4593" s="359"/>
    </row>
    <row r="4594" spans="4:8" x14ac:dyDescent="0.2">
      <c r="D4594" s="359"/>
      <c r="E4594" s="359"/>
      <c r="G4594" s="561"/>
      <c r="H4594" s="359"/>
    </row>
    <row r="4595" spans="4:8" x14ac:dyDescent="0.2">
      <c r="D4595" s="359"/>
      <c r="E4595" s="359"/>
      <c r="G4595" s="561"/>
      <c r="H4595" s="359"/>
    </row>
    <row r="4596" spans="4:8" x14ac:dyDescent="0.2">
      <c r="D4596" s="359"/>
      <c r="E4596" s="359"/>
      <c r="G4596" s="561"/>
      <c r="H4596" s="359"/>
    </row>
    <row r="4597" spans="4:8" x14ac:dyDescent="0.2">
      <c r="D4597" s="359"/>
      <c r="E4597" s="359"/>
      <c r="G4597" s="561"/>
      <c r="H4597" s="359"/>
    </row>
    <row r="4598" spans="4:8" x14ac:dyDescent="0.2">
      <c r="D4598" s="359"/>
      <c r="E4598" s="359"/>
      <c r="G4598" s="561"/>
      <c r="H4598" s="359"/>
    </row>
    <row r="4599" spans="4:8" x14ac:dyDescent="0.2">
      <c r="D4599" s="359"/>
      <c r="E4599" s="359"/>
      <c r="G4599" s="561"/>
      <c r="H4599" s="359"/>
    </row>
    <row r="4600" spans="4:8" x14ac:dyDescent="0.2">
      <c r="D4600" s="359"/>
      <c r="E4600" s="359"/>
      <c r="G4600" s="561"/>
      <c r="H4600" s="359"/>
    </row>
    <row r="4601" spans="4:8" x14ac:dyDescent="0.2">
      <c r="D4601" s="359"/>
      <c r="E4601" s="359"/>
      <c r="G4601" s="561"/>
      <c r="H4601" s="359"/>
    </row>
    <row r="4602" spans="4:8" x14ac:dyDescent="0.2">
      <c r="D4602" s="359"/>
      <c r="E4602" s="359"/>
      <c r="G4602" s="561"/>
      <c r="H4602" s="359"/>
    </row>
    <row r="4603" spans="4:8" x14ac:dyDescent="0.2">
      <c r="D4603" s="359"/>
      <c r="E4603" s="359"/>
      <c r="G4603" s="561"/>
      <c r="H4603" s="359"/>
    </row>
    <row r="4604" spans="4:8" x14ac:dyDescent="0.2">
      <c r="D4604" s="359"/>
      <c r="E4604" s="359"/>
      <c r="G4604" s="561"/>
      <c r="H4604" s="359"/>
    </row>
    <row r="4605" spans="4:8" x14ac:dyDescent="0.2">
      <c r="D4605" s="359"/>
      <c r="E4605" s="359"/>
      <c r="G4605" s="561"/>
      <c r="H4605" s="359"/>
    </row>
    <row r="4606" spans="4:8" x14ac:dyDescent="0.2">
      <c r="D4606" s="359"/>
      <c r="E4606" s="359"/>
      <c r="G4606" s="561"/>
      <c r="H4606" s="359"/>
    </row>
    <row r="4607" spans="4:8" x14ac:dyDescent="0.2">
      <c r="D4607" s="359"/>
      <c r="E4607" s="359"/>
      <c r="G4607" s="561"/>
      <c r="H4607" s="359"/>
    </row>
    <row r="4608" spans="4:8" x14ac:dyDescent="0.2">
      <c r="D4608" s="359"/>
      <c r="E4608" s="359"/>
      <c r="G4608" s="561"/>
      <c r="H4608" s="359"/>
    </row>
    <row r="4609" spans="4:8" x14ac:dyDescent="0.2">
      <c r="D4609" s="359"/>
      <c r="E4609" s="359"/>
      <c r="G4609" s="561"/>
      <c r="H4609" s="359"/>
    </row>
    <row r="4610" spans="4:8" x14ac:dyDescent="0.2">
      <c r="D4610" s="359"/>
      <c r="E4610" s="359"/>
      <c r="G4610" s="561"/>
      <c r="H4610" s="359"/>
    </row>
    <row r="4611" spans="4:8" x14ac:dyDescent="0.2">
      <c r="D4611" s="359"/>
      <c r="E4611" s="359"/>
      <c r="G4611" s="561"/>
      <c r="H4611" s="359"/>
    </row>
    <row r="4612" spans="4:8" x14ac:dyDescent="0.2">
      <c r="D4612" s="359"/>
      <c r="E4612" s="359"/>
      <c r="G4612" s="561"/>
      <c r="H4612" s="359"/>
    </row>
    <row r="4613" spans="4:8" x14ac:dyDescent="0.2">
      <c r="D4613" s="359"/>
      <c r="E4613" s="359"/>
      <c r="G4613" s="561"/>
      <c r="H4613" s="359"/>
    </row>
    <row r="4614" spans="4:8" x14ac:dyDescent="0.2">
      <c r="D4614" s="359"/>
      <c r="E4614" s="359"/>
      <c r="G4614" s="561"/>
      <c r="H4614" s="359"/>
    </row>
    <row r="4615" spans="4:8" x14ac:dyDescent="0.2">
      <c r="D4615" s="359"/>
      <c r="E4615" s="359"/>
      <c r="G4615" s="561"/>
      <c r="H4615" s="359"/>
    </row>
    <row r="4616" spans="4:8" x14ac:dyDescent="0.2">
      <c r="D4616" s="359"/>
      <c r="E4616" s="359"/>
      <c r="G4616" s="561"/>
      <c r="H4616" s="359"/>
    </row>
    <row r="4617" spans="4:8" x14ac:dyDescent="0.2">
      <c r="D4617" s="359"/>
      <c r="E4617" s="359"/>
      <c r="G4617" s="561"/>
      <c r="H4617" s="359"/>
    </row>
    <row r="4618" spans="4:8" x14ac:dyDescent="0.2">
      <c r="D4618" s="359"/>
      <c r="E4618" s="359"/>
      <c r="G4618" s="561"/>
      <c r="H4618" s="359"/>
    </row>
    <row r="4619" spans="4:8" x14ac:dyDescent="0.2">
      <c r="D4619" s="359"/>
      <c r="E4619" s="359"/>
      <c r="G4619" s="561"/>
      <c r="H4619" s="359"/>
    </row>
    <row r="4620" spans="4:8" x14ac:dyDescent="0.2">
      <c r="D4620" s="359"/>
      <c r="E4620" s="359"/>
      <c r="G4620" s="561"/>
      <c r="H4620" s="359"/>
    </row>
    <row r="4621" spans="4:8" x14ac:dyDescent="0.2">
      <c r="D4621" s="359"/>
      <c r="E4621" s="359"/>
      <c r="G4621" s="561"/>
      <c r="H4621" s="359"/>
    </row>
    <row r="4622" spans="4:8" x14ac:dyDescent="0.2">
      <c r="D4622" s="359"/>
      <c r="E4622" s="359"/>
      <c r="G4622" s="561"/>
      <c r="H4622" s="359"/>
    </row>
    <row r="4623" spans="4:8" x14ac:dyDescent="0.2">
      <c r="D4623" s="359"/>
      <c r="E4623" s="359"/>
      <c r="G4623" s="561"/>
      <c r="H4623" s="359"/>
    </row>
    <row r="4624" spans="4:8" x14ac:dyDescent="0.2">
      <c r="D4624" s="359"/>
      <c r="E4624" s="359"/>
      <c r="G4624" s="561"/>
      <c r="H4624" s="359"/>
    </row>
    <row r="4625" spans="4:8" x14ac:dyDescent="0.2">
      <c r="D4625" s="359"/>
      <c r="E4625" s="359"/>
      <c r="G4625" s="561"/>
      <c r="H4625" s="359"/>
    </row>
    <row r="4626" spans="4:8" x14ac:dyDescent="0.2">
      <c r="D4626" s="359"/>
      <c r="E4626" s="359"/>
      <c r="G4626" s="561"/>
      <c r="H4626" s="359"/>
    </row>
    <row r="4627" spans="4:8" x14ac:dyDescent="0.2">
      <c r="D4627" s="359"/>
      <c r="E4627" s="359"/>
      <c r="G4627" s="561"/>
      <c r="H4627" s="359"/>
    </row>
    <row r="4628" spans="4:8" x14ac:dyDescent="0.2">
      <c r="D4628" s="359"/>
      <c r="E4628" s="359"/>
      <c r="G4628" s="561"/>
      <c r="H4628" s="359"/>
    </row>
    <row r="4629" spans="4:8" x14ac:dyDescent="0.2">
      <c r="D4629" s="359"/>
      <c r="E4629" s="359"/>
      <c r="G4629" s="561"/>
      <c r="H4629" s="359"/>
    </row>
    <row r="4630" spans="4:8" x14ac:dyDescent="0.2">
      <c r="D4630" s="359"/>
      <c r="E4630" s="359"/>
      <c r="G4630" s="561"/>
      <c r="H4630" s="359"/>
    </row>
    <row r="4631" spans="4:8" x14ac:dyDescent="0.2">
      <c r="D4631" s="359"/>
      <c r="E4631" s="359"/>
      <c r="G4631" s="561"/>
      <c r="H4631" s="359"/>
    </row>
    <row r="4632" spans="4:8" x14ac:dyDescent="0.2">
      <c r="D4632" s="359"/>
      <c r="E4632" s="359"/>
      <c r="G4632" s="561"/>
      <c r="H4632" s="359"/>
    </row>
    <row r="4633" spans="4:8" x14ac:dyDescent="0.2">
      <c r="D4633" s="359"/>
      <c r="E4633" s="359"/>
      <c r="G4633" s="561"/>
      <c r="H4633" s="359"/>
    </row>
    <row r="4634" spans="4:8" x14ac:dyDescent="0.2">
      <c r="D4634" s="359"/>
      <c r="E4634" s="359"/>
      <c r="G4634" s="561"/>
      <c r="H4634" s="359"/>
    </row>
    <row r="4635" spans="4:8" x14ac:dyDescent="0.2">
      <c r="D4635" s="359"/>
      <c r="E4635" s="359"/>
      <c r="G4635" s="561"/>
      <c r="H4635" s="359"/>
    </row>
    <row r="4636" spans="4:8" x14ac:dyDescent="0.2">
      <c r="D4636" s="359"/>
      <c r="E4636" s="359"/>
      <c r="G4636" s="561"/>
      <c r="H4636" s="359"/>
    </row>
    <row r="4637" spans="4:8" x14ac:dyDescent="0.2">
      <c r="D4637" s="359"/>
      <c r="E4637" s="359"/>
      <c r="G4637" s="561"/>
      <c r="H4637" s="359"/>
    </row>
    <row r="4638" spans="4:8" x14ac:dyDescent="0.2">
      <c r="D4638" s="359"/>
      <c r="E4638" s="359"/>
      <c r="G4638" s="561"/>
      <c r="H4638" s="359"/>
    </row>
    <row r="4639" spans="4:8" x14ac:dyDescent="0.2">
      <c r="D4639" s="359"/>
      <c r="E4639" s="359"/>
      <c r="G4639" s="561"/>
      <c r="H4639" s="359"/>
    </row>
    <row r="4640" spans="4:8" x14ac:dyDescent="0.2">
      <c r="D4640" s="359"/>
      <c r="E4640" s="359"/>
      <c r="G4640" s="561"/>
      <c r="H4640" s="359"/>
    </row>
    <row r="4641" spans="4:8" x14ac:dyDescent="0.2">
      <c r="D4641" s="359"/>
      <c r="E4641" s="359"/>
      <c r="G4641" s="561"/>
      <c r="H4641" s="359"/>
    </row>
    <row r="4642" spans="4:8" x14ac:dyDescent="0.2">
      <c r="D4642" s="359"/>
      <c r="E4642" s="359"/>
      <c r="G4642" s="561"/>
      <c r="H4642" s="359"/>
    </row>
    <row r="4643" spans="4:8" x14ac:dyDescent="0.2">
      <c r="D4643" s="359"/>
      <c r="E4643" s="359"/>
      <c r="G4643" s="561"/>
      <c r="H4643" s="359"/>
    </row>
    <row r="4644" spans="4:8" x14ac:dyDescent="0.2">
      <c r="D4644" s="359"/>
      <c r="E4644" s="359"/>
      <c r="G4644" s="561"/>
      <c r="H4644" s="359"/>
    </row>
    <row r="4645" spans="4:8" x14ac:dyDescent="0.2">
      <c r="D4645" s="359"/>
      <c r="E4645" s="359"/>
      <c r="G4645" s="561"/>
      <c r="H4645" s="359"/>
    </row>
    <row r="4646" spans="4:8" x14ac:dyDescent="0.2">
      <c r="D4646" s="359"/>
      <c r="E4646" s="359"/>
      <c r="G4646" s="561"/>
      <c r="H4646" s="359"/>
    </row>
    <row r="4647" spans="4:8" x14ac:dyDescent="0.2">
      <c r="D4647" s="359"/>
      <c r="E4647" s="359"/>
      <c r="G4647" s="561"/>
      <c r="H4647" s="359"/>
    </row>
    <row r="4648" spans="4:8" x14ac:dyDescent="0.2">
      <c r="D4648" s="359"/>
      <c r="E4648" s="359"/>
      <c r="G4648" s="561"/>
      <c r="H4648" s="359"/>
    </row>
    <row r="4649" spans="4:8" x14ac:dyDescent="0.2">
      <c r="D4649" s="359"/>
      <c r="E4649" s="359"/>
      <c r="G4649" s="561"/>
      <c r="H4649" s="359"/>
    </row>
    <row r="4650" spans="4:8" x14ac:dyDescent="0.2">
      <c r="D4650" s="359"/>
      <c r="E4650" s="359"/>
      <c r="G4650" s="561"/>
      <c r="H4650" s="359"/>
    </row>
    <row r="4651" spans="4:8" x14ac:dyDescent="0.2">
      <c r="D4651" s="359"/>
      <c r="E4651" s="359"/>
      <c r="G4651" s="561"/>
      <c r="H4651" s="359"/>
    </row>
    <row r="4652" spans="4:8" x14ac:dyDescent="0.2">
      <c r="D4652" s="359"/>
      <c r="E4652" s="359"/>
      <c r="G4652" s="561"/>
      <c r="H4652" s="359"/>
    </row>
    <row r="4653" spans="4:8" x14ac:dyDescent="0.2">
      <c r="D4653" s="359"/>
      <c r="E4653" s="359"/>
      <c r="G4653" s="561"/>
      <c r="H4653" s="359"/>
    </row>
    <row r="4654" spans="4:8" x14ac:dyDescent="0.2">
      <c r="D4654" s="359"/>
      <c r="E4654" s="359"/>
      <c r="G4654" s="561"/>
      <c r="H4654" s="359"/>
    </row>
    <row r="4655" spans="4:8" x14ac:dyDescent="0.2">
      <c r="D4655" s="359"/>
      <c r="E4655" s="359"/>
      <c r="G4655" s="561"/>
      <c r="H4655" s="359"/>
    </row>
    <row r="4656" spans="4:8" x14ac:dyDescent="0.2">
      <c r="D4656" s="359"/>
      <c r="E4656" s="359"/>
      <c r="G4656" s="561"/>
      <c r="H4656" s="359"/>
    </row>
    <row r="4657" spans="4:8" x14ac:dyDescent="0.2">
      <c r="D4657" s="359"/>
      <c r="E4657" s="359"/>
      <c r="G4657" s="561"/>
      <c r="H4657" s="359"/>
    </row>
    <row r="4658" spans="4:8" x14ac:dyDescent="0.2">
      <c r="D4658" s="359"/>
      <c r="E4658" s="359"/>
      <c r="G4658" s="561"/>
      <c r="H4658" s="359"/>
    </row>
    <row r="4659" spans="4:8" x14ac:dyDescent="0.2">
      <c r="D4659" s="359"/>
      <c r="E4659" s="359"/>
      <c r="G4659" s="561"/>
      <c r="H4659" s="359"/>
    </row>
    <row r="4660" spans="4:8" x14ac:dyDescent="0.2">
      <c r="D4660" s="359"/>
      <c r="E4660" s="359"/>
      <c r="G4660" s="561"/>
      <c r="H4660" s="359"/>
    </row>
    <row r="4661" spans="4:8" x14ac:dyDescent="0.2">
      <c r="D4661" s="359"/>
      <c r="E4661" s="359"/>
      <c r="G4661" s="561"/>
      <c r="H4661" s="359"/>
    </row>
    <row r="4662" spans="4:8" x14ac:dyDescent="0.2">
      <c r="D4662" s="359"/>
      <c r="E4662" s="359"/>
      <c r="G4662" s="561"/>
      <c r="H4662" s="359"/>
    </row>
    <row r="4663" spans="4:8" x14ac:dyDescent="0.2">
      <c r="D4663" s="359"/>
      <c r="E4663" s="359"/>
      <c r="G4663" s="561"/>
      <c r="H4663" s="359"/>
    </row>
    <row r="4664" spans="4:8" x14ac:dyDescent="0.2">
      <c r="D4664" s="359"/>
      <c r="E4664" s="359"/>
      <c r="G4664" s="561"/>
      <c r="H4664" s="359"/>
    </row>
    <row r="4665" spans="4:8" x14ac:dyDescent="0.2">
      <c r="D4665" s="359"/>
      <c r="E4665" s="359"/>
      <c r="G4665" s="561"/>
      <c r="H4665" s="359"/>
    </row>
    <row r="4666" spans="4:8" x14ac:dyDescent="0.2">
      <c r="D4666" s="359"/>
      <c r="E4666" s="359"/>
      <c r="G4666" s="561"/>
      <c r="H4666" s="359"/>
    </row>
    <row r="4667" spans="4:8" x14ac:dyDescent="0.2">
      <c r="D4667" s="359"/>
      <c r="E4667" s="359"/>
      <c r="G4667" s="561"/>
      <c r="H4667" s="359"/>
    </row>
    <row r="4668" spans="4:8" x14ac:dyDescent="0.2">
      <c r="D4668" s="359"/>
      <c r="E4668" s="359"/>
      <c r="G4668" s="561"/>
      <c r="H4668" s="359"/>
    </row>
    <row r="4669" spans="4:8" x14ac:dyDescent="0.2">
      <c r="D4669" s="359"/>
      <c r="E4669" s="359"/>
      <c r="G4669" s="561"/>
      <c r="H4669" s="359"/>
    </row>
    <row r="4670" spans="4:8" x14ac:dyDescent="0.2">
      <c r="D4670" s="359"/>
      <c r="E4670" s="359"/>
      <c r="G4670" s="561"/>
      <c r="H4670" s="359"/>
    </row>
    <row r="4671" spans="4:8" x14ac:dyDescent="0.2">
      <c r="D4671" s="359"/>
      <c r="E4671" s="359"/>
      <c r="G4671" s="561"/>
      <c r="H4671" s="359"/>
    </row>
    <row r="4672" spans="4:8" x14ac:dyDescent="0.2">
      <c r="D4672" s="359"/>
      <c r="E4672" s="359"/>
      <c r="G4672" s="561"/>
      <c r="H4672" s="359"/>
    </row>
    <row r="4673" spans="4:8" x14ac:dyDescent="0.2">
      <c r="D4673" s="359"/>
      <c r="E4673" s="359"/>
      <c r="G4673" s="561"/>
      <c r="H4673" s="359"/>
    </row>
    <row r="4674" spans="4:8" x14ac:dyDescent="0.2">
      <c r="D4674" s="359"/>
      <c r="E4674" s="359"/>
      <c r="G4674" s="561"/>
      <c r="H4674" s="359"/>
    </row>
    <row r="4675" spans="4:8" x14ac:dyDescent="0.2">
      <c r="D4675" s="359"/>
      <c r="E4675" s="359"/>
      <c r="G4675" s="561"/>
      <c r="H4675" s="359"/>
    </row>
    <row r="4676" spans="4:8" x14ac:dyDescent="0.2">
      <c r="D4676" s="359"/>
      <c r="E4676" s="359"/>
      <c r="G4676" s="561"/>
      <c r="H4676" s="359"/>
    </row>
    <row r="4677" spans="4:8" x14ac:dyDescent="0.2">
      <c r="D4677" s="359"/>
      <c r="E4677" s="359"/>
      <c r="G4677" s="561"/>
      <c r="H4677" s="359"/>
    </row>
    <row r="4678" spans="4:8" x14ac:dyDescent="0.2">
      <c r="D4678" s="359"/>
      <c r="E4678" s="359"/>
      <c r="G4678" s="561"/>
      <c r="H4678" s="359"/>
    </row>
    <row r="4679" spans="4:8" x14ac:dyDescent="0.2">
      <c r="D4679" s="359"/>
      <c r="E4679" s="359"/>
      <c r="G4679" s="561"/>
      <c r="H4679" s="359"/>
    </row>
    <row r="4680" spans="4:8" x14ac:dyDescent="0.2">
      <c r="D4680" s="359"/>
      <c r="E4680" s="359"/>
      <c r="G4680" s="561"/>
      <c r="H4680" s="359"/>
    </row>
    <row r="4681" spans="4:8" x14ac:dyDescent="0.2">
      <c r="D4681" s="359"/>
      <c r="E4681" s="359"/>
      <c r="G4681" s="561"/>
      <c r="H4681" s="359"/>
    </row>
    <row r="4682" spans="4:8" x14ac:dyDescent="0.2">
      <c r="D4682" s="359"/>
      <c r="E4682" s="359"/>
      <c r="G4682" s="561"/>
      <c r="H4682" s="359"/>
    </row>
    <row r="4683" spans="4:8" x14ac:dyDescent="0.2">
      <c r="D4683" s="359"/>
      <c r="E4683" s="359"/>
      <c r="G4683" s="561"/>
      <c r="H4683" s="359"/>
    </row>
    <row r="4684" spans="4:8" x14ac:dyDescent="0.2">
      <c r="D4684" s="359"/>
      <c r="E4684" s="359"/>
      <c r="G4684" s="561"/>
      <c r="H4684" s="359"/>
    </row>
    <row r="4685" spans="4:8" x14ac:dyDescent="0.2">
      <c r="D4685" s="359"/>
      <c r="E4685" s="359"/>
      <c r="G4685" s="561"/>
      <c r="H4685" s="359"/>
    </row>
    <row r="4686" spans="4:8" x14ac:dyDescent="0.2">
      <c r="D4686" s="359"/>
      <c r="E4686" s="359"/>
      <c r="G4686" s="561"/>
      <c r="H4686" s="359"/>
    </row>
    <row r="4687" spans="4:8" x14ac:dyDescent="0.2">
      <c r="D4687" s="359"/>
      <c r="E4687" s="359"/>
      <c r="G4687" s="561"/>
      <c r="H4687" s="359"/>
    </row>
    <row r="4688" spans="4:8" x14ac:dyDescent="0.2">
      <c r="D4688" s="359"/>
      <c r="E4688" s="359"/>
      <c r="G4688" s="561"/>
      <c r="H4688" s="359"/>
    </row>
    <row r="4689" spans="4:8" x14ac:dyDescent="0.2">
      <c r="D4689" s="359"/>
      <c r="E4689" s="359"/>
      <c r="G4689" s="561"/>
      <c r="H4689" s="359"/>
    </row>
    <row r="4690" spans="4:8" x14ac:dyDescent="0.2">
      <c r="D4690" s="359"/>
      <c r="E4690" s="359"/>
      <c r="G4690" s="561"/>
      <c r="H4690" s="359"/>
    </row>
    <row r="4691" spans="4:8" x14ac:dyDescent="0.2">
      <c r="D4691" s="359"/>
      <c r="E4691" s="359"/>
      <c r="G4691" s="561"/>
      <c r="H4691" s="359"/>
    </row>
    <row r="4692" spans="4:8" x14ac:dyDescent="0.2">
      <c r="D4692" s="359"/>
      <c r="E4692" s="359"/>
      <c r="G4692" s="561"/>
      <c r="H4692" s="359"/>
    </row>
    <row r="4693" spans="4:8" x14ac:dyDescent="0.2">
      <c r="D4693" s="359"/>
      <c r="E4693" s="359"/>
      <c r="G4693" s="561"/>
      <c r="H4693" s="359"/>
    </row>
    <row r="4694" spans="4:8" x14ac:dyDescent="0.2">
      <c r="D4694" s="359"/>
      <c r="E4694" s="359"/>
      <c r="G4694" s="561"/>
      <c r="H4694" s="359"/>
    </row>
    <row r="4695" spans="4:8" x14ac:dyDescent="0.2">
      <c r="D4695" s="359"/>
      <c r="E4695" s="359"/>
      <c r="G4695" s="561"/>
      <c r="H4695" s="359"/>
    </row>
    <row r="4696" spans="4:8" x14ac:dyDescent="0.2">
      <c r="D4696" s="359"/>
      <c r="E4696" s="359"/>
      <c r="G4696" s="561"/>
      <c r="H4696" s="359"/>
    </row>
    <row r="4697" spans="4:8" x14ac:dyDescent="0.2">
      <c r="D4697" s="359"/>
      <c r="E4697" s="359"/>
      <c r="G4697" s="561"/>
      <c r="H4697" s="359"/>
    </row>
    <row r="4698" spans="4:8" x14ac:dyDescent="0.2">
      <c r="D4698" s="359"/>
      <c r="E4698" s="359"/>
      <c r="G4698" s="561"/>
      <c r="H4698" s="359"/>
    </row>
    <row r="4699" spans="4:8" x14ac:dyDescent="0.2">
      <c r="D4699" s="359"/>
      <c r="E4699" s="359"/>
      <c r="G4699" s="561"/>
      <c r="H4699" s="359"/>
    </row>
    <row r="4700" spans="4:8" x14ac:dyDescent="0.2">
      <c r="D4700" s="359"/>
      <c r="E4700" s="359"/>
      <c r="G4700" s="561"/>
      <c r="H4700" s="359"/>
    </row>
    <row r="4701" spans="4:8" x14ac:dyDescent="0.2">
      <c r="D4701" s="359"/>
      <c r="E4701" s="359"/>
      <c r="G4701" s="561"/>
      <c r="H4701" s="359"/>
    </row>
    <row r="4702" spans="4:8" x14ac:dyDescent="0.2">
      <c r="D4702" s="359"/>
      <c r="E4702" s="359"/>
      <c r="G4702" s="561"/>
      <c r="H4702" s="359"/>
    </row>
    <row r="4703" spans="4:8" x14ac:dyDescent="0.2">
      <c r="D4703" s="359"/>
      <c r="E4703" s="359"/>
      <c r="G4703" s="561"/>
      <c r="H4703" s="359"/>
    </row>
    <row r="4704" spans="4:8" x14ac:dyDescent="0.2">
      <c r="D4704" s="359"/>
      <c r="E4704" s="359"/>
      <c r="G4704" s="561"/>
      <c r="H4704" s="359"/>
    </row>
    <row r="4705" spans="4:8" x14ac:dyDescent="0.2">
      <c r="D4705" s="359"/>
      <c r="E4705" s="359"/>
      <c r="G4705" s="561"/>
      <c r="H4705" s="359"/>
    </row>
    <row r="4706" spans="4:8" x14ac:dyDescent="0.2">
      <c r="D4706" s="359"/>
      <c r="E4706" s="359"/>
      <c r="G4706" s="561"/>
      <c r="H4706" s="359"/>
    </row>
    <row r="4707" spans="4:8" x14ac:dyDescent="0.2">
      <c r="D4707" s="359"/>
      <c r="E4707" s="359"/>
      <c r="G4707" s="561"/>
      <c r="H4707" s="359"/>
    </row>
    <row r="4708" spans="4:8" x14ac:dyDescent="0.2">
      <c r="D4708" s="359"/>
      <c r="E4708" s="359"/>
      <c r="G4708" s="561"/>
      <c r="H4708" s="359"/>
    </row>
    <row r="4709" spans="4:8" x14ac:dyDescent="0.2">
      <c r="D4709" s="359"/>
      <c r="E4709" s="359"/>
      <c r="G4709" s="561"/>
      <c r="H4709" s="359"/>
    </row>
    <row r="4710" spans="4:8" x14ac:dyDescent="0.2">
      <c r="D4710" s="359"/>
      <c r="E4710" s="359"/>
      <c r="G4710" s="561"/>
      <c r="H4710" s="359"/>
    </row>
    <row r="4711" spans="4:8" x14ac:dyDescent="0.2">
      <c r="D4711" s="359"/>
      <c r="E4711" s="359"/>
      <c r="G4711" s="561"/>
      <c r="H4711" s="359"/>
    </row>
    <row r="4712" spans="4:8" x14ac:dyDescent="0.2">
      <c r="D4712" s="359"/>
      <c r="E4712" s="359"/>
      <c r="G4712" s="561"/>
      <c r="H4712" s="359"/>
    </row>
    <row r="4713" spans="4:8" x14ac:dyDescent="0.2">
      <c r="D4713" s="359"/>
      <c r="E4713" s="359"/>
      <c r="G4713" s="561"/>
      <c r="H4713" s="359"/>
    </row>
    <row r="4714" spans="4:8" x14ac:dyDescent="0.2">
      <c r="D4714" s="359"/>
      <c r="E4714" s="359"/>
      <c r="G4714" s="561"/>
      <c r="H4714" s="359"/>
    </row>
    <row r="4715" spans="4:8" x14ac:dyDescent="0.2">
      <c r="D4715" s="359"/>
      <c r="E4715" s="359"/>
      <c r="G4715" s="561"/>
      <c r="H4715" s="359"/>
    </row>
    <row r="4716" spans="4:8" x14ac:dyDescent="0.2">
      <c r="D4716" s="359"/>
      <c r="E4716" s="359"/>
      <c r="G4716" s="561"/>
      <c r="H4716" s="359"/>
    </row>
    <row r="4717" spans="4:8" x14ac:dyDescent="0.2">
      <c r="D4717" s="359"/>
      <c r="E4717" s="359"/>
      <c r="G4717" s="561"/>
      <c r="H4717" s="359"/>
    </row>
    <row r="4718" spans="4:8" x14ac:dyDescent="0.2">
      <c r="D4718" s="359"/>
      <c r="E4718" s="359"/>
      <c r="G4718" s="561"/>
      <c r="H4718" s="359"/>
    </row>
    <row r="4719" spans="4:8" x14ac:dyDescent="0.2">
      <c r="D4719" s="359"/>
      <c r="E4719" s="359"/>
      <c r="G4719" s="561"/>
      <c r="H4719" s="359"/>
    </row>
    <row r="4720" spans="4:8" x14ac:dyDescent="0.2">
      <c r="D4720" s="359"/>
      <c r="E4720" s="359"/>
      <c r="G4720" s="561"/>
      <c r="H4720" s="359"/>
    </row>
    <row r="4721" spans="4:8" x14ac:dyDescent="0.2">
      <c r="D4721" s="359"/>
      <c r="E4721" s="359"/>
      <c r="G4721" s="561"/>
      <c r="H4721" s="359"/>
    </row>
    <row r="4722" spans="4:8" x14ac:dyDescent="0.2">
      <c r="D4722" s="359"/>
      <c r="E4722" s="359"/>
      <c r="G4722" s="561"/>
      <c r="H4722" s="359"/>
    </row>
    <row r="4723" spans="4:8" x14ac:dyDescent="0.2">
      <c r="D4723" s="359"/>
      <c r="E4723" s="359"/>
      <c r="G4723" s="561"/>
      <c r="H4723" s="359"/>
    </row>
    <row r="4724" spans="4:8" x14ac:dyDescent="0.2">
      <c r="D4724" s="359"/>
      <c r="E4724" s="359"/>
      <c r="G4724" s="561"/>
      <c r="H4724" s="359"/>
    </row>
    <row r="4725" spans="4:8" x14ac:dyDescent="0.2">
      <c r="D4725" s="359"/>
      <c r="E4725" s="359"/>
      <c r="G4725" s="561"/>
      <c r="H4725" s="359"/>
    </row>
    <row r="4726" spans="4:8" x14ac:dyDescent="0.2">
      <c r="D4726" s="359"/>
      <c r="E4726" s="359"/>
      <c r="G4726" s="561"/>
      <c r="H4726" s="359"/>
    </row>
    <row r="4727" spans="4:8" x14ac:dyDescent="0.2">
      <c r="D4727" s="359"/>
      <c r="E4727" s="359"/>
      <c r="G4727" s="561"/>
      <c r="H4727" s="359"/>
    </row>
    <row r="4728" spans="4:8" x14ac:dyDescent="0.2">
      <c r="D4728" s="359"/>
      <c r="E4728" s="359"/>
      <c r="G4728" s="561"/>
      <c r="H4728" s="359"/>
    </row>
    <row r="4729" spans="4:8" x14ac:dyDescent="0.2">
      <c r="D4729" s="359"/>
      <c r="E4729" s="359"/>
      <c r="G4729" s="561"/>
      <c r="H4729" s="359"/>
    </row>
    <row r="4730" spans="4:8" x14ac:dyDescent="0.2">
      <c r="D4730" s="359"/>
      <c r="E4730" s="359"/>
      <c r="G4730" s="561"/>
      <c r="H4730" s="359"/>
    </row>
    <row r="4731" spans="4:8" x14ac:dyDescent="0.2">
      <c r="D4731" s="359"/>
      <c r="E4731" s="359"/>
      <c r="G4731" s="561"/>
      <c r="H4731" s="359"/>
    </row>
    <row r="4732" spans="4:8" x14ac:dyDescent="0.2">
      <c r="D4732" s="359"/>
      <c r="E4732" s="359"/>
      <c r="G4732" s="561"/>
      <c r="H4732" s="359"/>
    </row>
    <row r="4733" spans="4:8" x14ac:dyDescent="0.2">
      <c r="D4733" s="359"/>
      <c r="E4733" s="359"/>
      <c r="G4733" s="561"/>
      <c r="H4733" s="359"/>
    </row>
    <row r="4734" spans="4:8" x14ac:dyDescent="0.2">
      <c r="D4734" s="359"/>
      <c r="E4734" s="359"/>
      <c r="G4734" s="561"/>
      <c r="H4734" s="359"/>
    </row>
    <row r="4735" spans="4:8" x14ac:dyDescent="0.2">
      <c r="D4735" s="359"/>
      <c r="E4735" s="359"/>
      <c r="G4735" s="561"/>
      <c r="H4735" s="359"/>
    </row>
    <row r="4736" spans="4:8" x14ac:dyDescent="0.2">
      <c r="D4736" s="359"/>
      <c r="E4736" s="359"/>
      <c r="G4736" s="561"/>
      <c r="H4736" s="359"/>
    </row>
    <row r="4737" spans="4:8" x14ac:dyDescent="0.2">
      <c r="D4737" s="359"/>
      <c r="E4737" s="359"/>
      <c r="G4737" s="561"/>
      <c r="H4737" s="359"/>
    </row>
    <row r="4738" spans="4:8" x14ac:dyDescent="0.2">
      <c r="D4738" s="359"/>
      <c r="E4738" s="359"/>
      <c r="G4738" s="561"/>
      <c r="H4738" s="359"/>
    </row>
    <row r="4739" spans="4:8" x14ac:dyDescent="0.2">
      <c r="D4739" s="359"/>
      <c r="E4739" s="359"/>
      <c r="G4739" s="561"/>
      <c r="H4739" s="359"/>
    </row>
    <row r="4740" spans="4:8" x14ac:dyDescent="0.2">
      <c r="D4740" s="359"/>
      <c r="E4740" s="359"/>
      <c r="G4740" s="561"/>
      <c r="H4740" s="359"/>
    </row>
    <row r="4741" spans="4:8" x14ac:dyDescent="0.2">
      <c r="D4741" s="359"/>
      <c r="E4741" s="359"/>
      <c r="G4741" s="561"/>
      <c r="H4741" s="359"/>
    </row>
    <row r="4742" spans="4:8" x14ac:dyDescent="0.2">
      <c r="D4742" s="359"/>
      <c r="E4742" s="359"/>
      <c r="G4742" s="561"/>
      <c r="H4742" s="359"/>
    </row>
    <row r="4743" spans="4:8" x14ac:dyDescent="0.2">
      <c r="D4743" s="359"/>
      <c r="E4743" s="359"/>
      <c r="G4743" s="561"/>
      <c r="H4743" s="359"/>
    </row>
    <row r="4744" spans="4:8" x14ac:dyDescent="0.2">
      <c r="D4744" s="359"/>
      <c r="E4744" s="359"/>
      <c r="G4744" s="561"/>
      <c r="H4744" s="359"/>
    </row>
    <row r="4745" spans="4:8" x14ac:dyDescent="0.2">
      <c r="D4745" s="359"/>
      <c r="E4745" s="359"/>
      <c r="G4745" s="561"/>
      <c r="H4745" s="359"/>
    </row>
    <row r="4746" spans="4:8" x14ac:dyDescent="0.2">
      <c r="D4746" s="359"/>
      <c r="E4746" s="359"/>
      <c r="G4746" s="561"/>
      <c r="H4746" s="359"/>
    </row>
    <row r="4747" spans="4:8" x14ac:dyDescent="0.2">
      <c r="D4747" s="359"/>
      <c r="E4747" s="359"/>
      <c r="G4747" s="561"/>
      <c r="H4747" s="359"/>
    </row>
    <row r="4748" spans="4:8" x14ac:dyDescent="0.2">
      <c r="D4748" s="359"/>
      <c r="E4748" s="359"/>
      <c r="G4748" s="561"/>
      <c r="H4748" s="359"/>
    </row>
    <row r="4749" spans="4:8" x14ac:dyDescent="0.2">
      <c r="D4749" s="359"/>
      <c r="E4749" s="359"/>
      <c r="G4749" s="561"/>
      <c r="H4749" s="359"/>
    </row>
    <row r="4750" spans="4:8" x14ac:dyDescent="0.2">
      <c r="D4750" s="359"/>
      <c r="E4750" s="359"/>
      <c r="G4750" s="561"/>
      <c r="H4750" s="359"/>
    </row>
    <row r="4751" spans="4:8" x14ac:dyDescent="0.2">
      <c r="D4751" s="359"/>
      <c r="E4751" s="359"/>
      <c r="G4751" s="561"/>
      <c r="H4751" s="359"/>
    </row>
    <row r="4752" spans="4:8" x14ac:dyDescent="0.2">
      <c r="D4752" s="359"/>
      <c r="E4752" s="359"/>
      <c r="G4752" s="561"/>
      <c r="H4752" s="359"/>
    </row>
    <row r="4753" spans="4:8" x14ac:dyDescent="0.2">
      <c r="D4753" s="359"/>
      <c r="E4753" s="359"/>
      <c r="G4753" s="561"/>
      <c r="H4753" s="359"/>
    </row>
    <row r="4754" spans="4:8" x14ac:dyDescent="0.2">
      <c r="D4754" s="359"/>
      <c r="E4754" s="359"/>
      <c r="G4754" s="561"/>
      <c r="H4754" s="359"/>
    </row>
    <row r="4755" spans="4:8" x14ac:dyDescent="0.2">
      <c r="D4755" s="359"/>
      <c r="E4755" s="359"/>
      <c r="G4755" s="561"/>
      <c r="H4755" s="359"/>
    </row>
    <row r="4756" spans="4:8" x14ac:dyDescent="0.2">
      <c r="D4756" s="359"/>
      <c r="E4756" s="359"/>
      <c r="G4756" s="561"/>
      <c r="H4756" s="359"/>
    </row>
    <row r="4757" spans="4:8" x14ac:dyDescent="0.2">
      <c r="D4757" s="359"/>
      <c r="E4757" s="359"/>
      <c r="G4757" s="561"/>
      <c r="H4757" s="359"/>
    </row>
    <row r="4758" spans="4:8" x14ac:dyDescent="0.2">
      <c r="D4758" s="359"/>
      <c r="E4758" s="359"/>
      <c r="G4758" s="561"/>
      <c r="H4758" s="359"/>
    </row>
    <row r="4759" spans="4:8" x14ac:dyDescent="0.2">
      <c r="D4759" s="359"/>
      <c r="E4759" s="359"/>
      <c r="G4759" s="561"/>
      <c r="H4759" s="359"/>
    </row>
    <row r="4760" spans="4:8" x14ac:dyDescent="0.2">
      <c r="D4760" s="359"/>
      <c r="E4760" s="359"/>
      <c r="G4760" s="561"/>
      <c r="H4760" s="359"/>
    </row>
    <row r="4761" spans="4:8" x14ac:dyDescent="0.2">
      <c r="D4761" s="359"/>
      <c r="E4761" s="359"/>
      <c r="G4761" s="561"/>
      <c r="H4761" s="359"/>
    </row>
    <row r="4762" spans="4:8" x14ac:dyDescent="0.2">
      <c r="D4762" s="359"/>
      <c r="E4762" s="359"/>
      <c r="G4762" s="561"/>
      <c r="H4762" s="359"/>
    </row>
    <row r="4763" spans="4:8" x14ac:dyDescent="0.2">
      <c r="D4763" s="359"/>
      <c r="E4763" s="359"/>
      <c r="G4763" s="561"/>
      <c r="H4763" s="359"/>
    </row>
    <row r="4764" spans="4:8" x14ac:dyDescent="0.2">
      <c r="D4764" s="359"/>
      <c r="E4764" s="359"/>
      <c r="G4764" s="561"/>
      <c r="H4764" s="359"/>
    </row>
    <row r="4765" spans="4:8" x14ac:dyDescent="0.2">
      <c r="D4765" s="359"/>
      <c r="E4765" s="359"/>
      <c r="G4765" s="561"/>
      <c r="H4765" s="359"/>
    </row>
    <row r="4766" spans="4:8" x14ac:dyDescent="0.2">
      <c r="D4766" s="359"/>
      <c r="E4766" s="359"/>
      <c r="G4766" s="561"/>
      <c r="H4766" s="359"/>
    </row>
    <row r="4767" spans="4:8" x14ac:dyDescent="0.2">
      <c r="D4767" s="359"/>
      <c r="E4767" s="359"/>
      <c r="G4767" s="561"/>
      <c r="H4767" s="359"/>
    </row>
    <row r="4768" spans="4:8" x14ac:dyDescent="0.2">
      <c r="D4768" s="359"/>
      <c r="E4768" s="359"/>
      <c r="G4768" s="561"/>
      <c r="H4768" s="359"/>
    </row>
    <row r="4769" spans="4:8" x14ac:dyDescent="0.2">
      <c r="D4769" s="359"/>
      <c r="E4769" s="359"/>
      <c r="G4769" s="561"/>
      <c r="H4769" s="359"/>
    </row>
    <row r="4770" spans="4:8" x14ac:dyDescent="0.2">
      <c r="D4770" s="359"/>
      <c r="E4770" s="359"/>
      <c r="G4770" s="561"/>
      <c r="H4770" s="359"/>
    </row>
    <row r="4771" spans="4:8" x14ac:dyDescent="0.2">
      <c r="D4771" s="359"/>
      <c r="E4771" s="359"/>
      <c r="G4771" s="561"/>
      <c r="H4771" s="359"/>
    </row>
    <row r="4772" spans="4:8" x14ac:dyDescent="0.2">
      <c r="D4772" s="359"/>
      <c r="E4772" s="359"/>
      <c r="G4772" s="561"/>
      <c r="H4772" s="359"/>
    </row>
    <row r="4773" spans="4:8" x14ac:dyDescent="0.2">
      <c r="D4773" s="359"/>
      <c r="E4773" s="359"/>
      <c r="G4773" s="561"/>
      <c r="H4773" s="359"/>
    </row>
    <row r="4774" spans="4:8" x14ac:dyDescent="0.2">
      <c r="D4774" s="359"/>
      <c r="E4774" s="359"/>
      <c r="G4774" s="561"/>
      <c r="H4774" s="359"/>
    </row>
    <row r="4775" spans="4:8" x14ac:dyDescent="0.2">
      <c r="D4775" s="359"/>
      <c r="E4775" s="359"/>
      <c r="G4775" s="561"/>
      <c r="H4775" s="359"/>
    </row>
    <row r="4776" spans="4:8" x14ac:dyDescent="0.2">
      <c r="D4776" s="359"/>
      <c r="E4776" s="359"/>
      <c r="G4776" s="561"/>
      <c r="H4776" s="359"/>
    </row>
    <row r="4777" spans="4:8" x14ac:dyDescent="0.2">
      <c r="D4777" s="359"/>
      <c r="E4777" s="359"/>
      <c r="G4777" s="561"/>
      <c r="H4777" s="359"/>
    </row>
    <row r="4778" spans="4:8" x14ac:dyDescent="0.2">
      <c r="D4778" s="359"/>
      <c r="E4778" s="359"/>
      <c r="G4778" s="561"/>
      <c r="H4778" s="359"/>
    </row>
    <row r="4779" spans="4:8" x14ac:dyDescent="0.2">
      <c r="D4779" s="359"/>
      <c r="E4779" s="359"/>
      <c r="G4779" s="561"/>
      <c r="H4779" s="359"/>
    </row>
    <row r="4780" spans="4:8" x14ac:dyDescent="0.2">
      <c r="D4780" s="359"/>
      <c r="E4780" s="359"/>
      <c r="G4780" s="561"/>
      <c r="H4780" s="359"/>
    </row>
    <row r="4781" spans="4:8" x14ac:dyDescent="0.2">
      <c r="D4781" s="359"/>
      <c r="E4781" s="359"/>
      <c r="G4781" s="561"/>
      <c r="H4781" s="359"/>
    </row>
    <row r="4782" spans="4:8" x14ac:dyDescent="0.2">
      <c r="D4782" s="359"/>
      <c r="E4782" s="359"/>
      <c r="G4782" s="561"/>
      <c r="H4782" s="359"/>
    </row>
    <row r="4783" spans="4:8" x14ac:dyDescent="0.2">
      <c r="D4783" s="359"/>
      <c r="E4783" s="359"/>
      <c r="G4783" s="561"/>
      <c r="H4783" s="359"/>
    </row>
    <row r="4784" spans="4:8" x14ac:dyDescent="0.2">
      <c r="D4784" s="359"/>
      <c r="E4784" s="359"/>
      <c r="G4784" s="561"/>
      <c r="H4784" s="359"/>
    </row>
    <row r="4785" spans="4:8" x14ac:dyDescent="0.2">
      <c r="D4785" s="359"/>
      <c r="E4785" s="359"/>
      <c r="G4785" s="561"/>
      <c r="H4785" s="359"/>
    </row>
    <row r="4786" spans="4:8" x14ac:dyDescent="0.2">
      <c r="D4786" s="359"/>
      <c r="E4786" s="359"/>
      <c r="G4786" s="561"/>
      <c r="H4786" s="359"/>
    </row>
    <row r="4787" spans="4:8" x14ac:dyDescent="0.2">
      <c r="D4787" s="359"/>
      <c r="E4787" s="359"/>
      <c r="G4787" s="561"/>
      <c r="H4787" s="359"/>
    </row>
    <row r="4788" spans="4:8" x14ac:dyDescent="0.2">
      <c r="D4788" s="359"/>
      <c r="E4788" s="359"/>
      <c r="G4788" s="561"/>
      <c r="H4788" s="359"/>
    </row>
    <row r="4789" spans="4:8" x14ac:dyDescent="0.2">
      <c r="D4789" s="359"/>
      <c r="E4789" s="359"/>
      <c r="G4789" s="561"/>
      <c r="H4789" s="359"/>
    </row>
    <row r="4790" spans="4:8" x14ac:dyDescent="0.2">
      <c r="D4790" s="359"/>
      <c r="E4790" s="359"/>
      <c r="G4790" s="561"/>
      <c r="H4790" s="359"/>
    </row>
    <row r="4791" spans="4:8" x14ac:dyDescent="0.2">
      <c r="D4791" s="359"/>
      <c r="E4791" s="359"/>
      <c r="G4791" s="561"/>
      <c r="H4791" s="359"/>
    </row>
    <row r="4792" spans="4:8" x14ac:dyDescent="0.2">
      <c r="D4792" s="359"/>
      <c r="E4792" s="359"/>
      <c r="G4792" s="561"/>
      <c r="H4792" s="359"/>
    </row>
    <row r="4793" spans="4:8" x14ac:dyDescent="0.2">
      <c r="D4793" s="359"/>
      <c r="E4793" s="359"/>
      <c r="G4793" s="561"/>
      <c r="H4793" s="359"/>
    </row>
    <row r="4794" spans="4:8" x14ac:dyDescent="0.2">
      <c r="D4794" s="359"/>
      <c r="E4794" s="359"/>
      <c r="G4794" s="561"/>
      <c r="H4794" s="359"/>
    </row>
    <row r="4795" spans="4:8" x14ac:dyDescent="0.2">
      <c r="D4795" s="359"/>
      <c r="E4795" s="359"/>
      <c r="G4795" s="561"/>
      <c r="H4795" s="359"/>
    </row>
    <row r="4796" spans="4:8" x14ac:dyDescent="0.2">
      <c r="D4796" s="359"/>
      <c r="E4796" s="359"/>
      <c r="G4796" s="561"/>
      <c r="H4796" s="359"/>
    </row>
    <row r="4797" spans="4:8" x14ac:dyDescent="0.2">
      <c r="D4797" s="359"/>
      <c r="E4797" s="359"/>
      <c r="G4797" s="561"/>
      <c r="H4797" s="359"/>
    </row>
    <row r="4798" spans="4:8" x14ac:dyDescent="0.2">
      <c r="D4798" s="359"/>
      <c r="E4798" s="359"/>
      <c r="G4798" s="561"/>
      <c r="H4798" s="359"/>
    </row>
    <row r="4799" spans="4:8" x14ac:dyDescent="0.2">
      <c r="D4799" s="359"/>
      <c r="E4799" s="359"/>
      <c r="G4799" s="561"/>
      <c r="H4799" s="359"/>
    </row>
    <row r="4800" spans="4:8" x14ac:dyDescent="0.2">
      <c r="D4800" s="359"/>
      <c r="E4800" s="359"/>
      <c r="G4800" s="561"/>
      <c r="H4800" s="359"/>
    </row>
    <row r="4801" spans="4:8" x14ac:dyDescent="0.2">
      <c r="D4801" s="359"/>
      <c r="E4801" s="359"/>
      <c r="G4801" s="561"/>
      <c r="H4801" s="359"/>
    </row>
    <row r="4802" spans="4:8" x14ac:dyDescent="0.2">
      <c r="D4802" s="359"/>
      <c r="E4802" s="359"/>
      <c r="G4802" s="561"/>
      <c r="H4802" s="359"/>
    </row>
    <row r="4803" spans="4:8" x14ac:dyDescent="0.2">
      <c r="D4803" s="359"/>
      <c r="E4803" s="359"/>
      <c r="G4803" s="561"/>
      <c r="H4803" s="359"/>
    </row>
    <row r="4804" spans="4:8" x14ac:dyDescent="0.2">
      <c r="D4804" s="359"/>
      <c r="E4804" s="359"/>
      <c r="G4804" s="561"/>
      <c r="H4804" s="359"/>
    </row>
    <row r="4805" spans="4:8" x14ac:dyDescent="0.2">
      <c r="D4805" s="359"/>
      <c r="E4805" s="359"/>
      <c r="G4805" s="561"/>
      <c r="H4805" s="359"/>
    </row>
    <row r="4806" spans="4:8" x14ac:dyDescent="0.2">
      <c r="D4806" s="359"/>
      <c r="E4806" s="359"/>
      <c r="G4806" s="561"/>
      <c r="H4806" s="359"/>
    </row>
    <row r="4807" spans="4:8" x14ac:dyDescent="0.2">
      <c r="D4807" s="359"/>
      <c r="E4807" s="359"/>
      <c r="G4807" s="561"/>
      <c r="H4807" s="359"/>
    </row>
    <row r="4808" spans="4:8" x14ac:dyDescent="0.2">
      <c r="D4808" s="359"/>
      <c r="E4808" s="359"/>
      <c r="G4808" s="561"/>
      <c r="H4808" s="359"/>
    </row>
    <row r="4809" spans="4:8" x14ac:dyDescent="0.2">
      <c r="D4809" s="359"/>
      <c r="E4809" s="359"/>
      <c r="G4809" s="561"/>
      <c r="H4809" s="359"/>
    </row>
    <row r="4810" spans="4:8" x14ac:dyDescent="0.2">
      <c r="D4810" s="359"/>
      <c r="E4810" s="359"/>
      <c r="G4810" s="561"/>
      <c r="H4810" s="359"/>
    </row>
    <row r="4811" spans="4:8" x14ac:dyDescent="0.2">
      <c r="D4811" s="359"/>
      <c r="E4811" s="359"/>
      <c r="G4811" s="561"/>
      <c r="H4811" s="359"/>
    </row>
    <row r="4812" spans="4:8" x14ac:dyDescent="0.2">
      <c r="D4812" s="359"/>
      <c r="E4812" s="359"/>
      <c r="G4812" s="561"/>
      <c r="H4812" s="359"/>
    </row>
    <row r="4813" spans="4:8" x14ac:dyDescent="0.2">
      <c r="D4813" s="359"/>
      <c r="E4813" s="359"/>
      <c r="G4813" s="561"/>
      <c r="H4813" s="359"/>
    </row>
    <row r="4814" spans="4:8" x14ac:dyDescent="0.2">
      <c r="D4814" s="359"/>
      <c r="E4814" s="359"/>
      <c r="G4814" s="561"/>
      <c r="H4814" s="359"/>
    </row>
    <row r="4815" spans="4:8" x14ac:dyDescent="0.2">
      <c r="D4815" s="359"/>
      <c r="E4815" s="359"/>
      <c r="G4815" s="561"/>
      <c r="H4815" s="359"/>
    </row>
    <row r="4816" spans="4:8" x14ac:dyDescent="0.2">
      <c r="D4816" s="359"/>
      <c r="E4816" s="359"/>
      <c r="G4816" s="561"/>
      <c r="H4816" s="359"/>
    </row>
    <row r="4817" spans="4:8" x14ac:dyDescent="0.2">
      <c r="D4817" s="359"/>
      <c r="E4817" s="359"/>
      <c r="G4817" s="561"/>
      <c r="H4817" s="359"/>
    </row>
    <row r="4818" spans="4:8" x14ac:dyDescent="0.2">
      <c r="D4818" s="359"/>
      <c r="E4818" s="359"/>
      <c r="G4818" s="561"/>
      <c r="H4818" s="359"/>
    </row>
    <row r="4819" spans="4:8" x14ac:dyDescent="0.2">
      <c r="D4819" s="359"/>
      <c r="E4819" s="359"/>
      <c r="G4819" s="561"/>
      <c r="H4819" s="359"/>
    </row>
    <row r="4820" spans="4:8" x14ac:dyDescent="0.2">
      <c r="D4820" s="359"/>
      <c r="E4820" s="359"/>
      <c r="G4820" s="561"/>
      <c r="H4820" s="359"/>
    </row>
    <row r="4821" spans="4:8" x14ac:dyDescent="0.2">
      <c r="D4821" s="359"/>
      <c r="E4821" s="359"/>
      <c r="G4821" s="561"/>
      <c r="H4821" s="359"/>
    </row>
    <row r="4822" spans="4:8" x14ac:dyDescent="0.2">
      <c r="D4822" s="359"/>
      <c r="E4822" s="359"/>
      <c r="G4822" s="561"/>
      <c r="H4822" s="359"/>
    </row>
    <row r="4823" spans="4:8" x14ac:dyDescent="0.2">
      <c r="D4823" s="359"/>
      <c r="E4823" s="359"/>
      <c r="G4823" s="561"/>
      <c r="H4823" s="359"/>
    </row>
    <row r="4824" spans="4:8" x14ac:dyDescent="0.2">
      <c r="D4824" s="359"/>
      <c r="E4824" s="359"/>
      <c r="G4824" s="561"/>
      <c r="H4824" s="359"/>
    </row>
    <row r="4825" spans="4:8" x14ac:dyDescent="0.2">
      <c r="D4825" s="359"/>
      <c r="E4825" s="359"/>
      <c r="G4825" s="561"/>
      <c r="H4825" s="359"/>
    </row>
    <row r="4826" spans="4:8" x14ac:dyDescent="0.2">
      <c r="D4826" s="359"/>
      <c r="E4826" s="359"/>
      <c r="G4826" s="561"/>
      <c r="H4826" s="359"/>
    </row>
    <row r="4827" spans="4:8" x14ac:dyDescent="0.2">
      <c r="D4827" s="359"/>
      <c r="E4827" s="359"/>
      <c r="G4827" s="561"/>
      <c r="H4827" s="359"/>
    </row>
    <row r="4828" spans="4:8" x14ac:dyDescent="0.2">
      <c r="D4828" s="359"/>
      <c r="E4828" s="359"/>
      <c r="G4828" s="561"/>
      <c r="H4828" s="359"/>
    </row>
    <row r="4829" spans="4:8" x14ac:dyDescent="0.2">
      <c r="D4829" s="359"/>
      <c r="E4829" s="359"/>
      <c r="G4829" s="561"/>
      <c r="H4829" s="359"/>
    </row>
    <row r="4830" spans="4:8" x14ac:dyDescent="0.2">
      <c r="D4830" s="359"/>
      <c r="E4830" s="359"/>
      <c r="G4830" s="561"/>
      <c r="H4830" s="359"/>
    </row>
    <row r="4831" spans="4:8" x14ac:dyDescent="0.2">
      <c r="D4831" s="359"/>
      <c r="E4831" s="359"/>
      <c r="G4831" s="561"/>
      <c r="H4831" s="359"/>
    </row>
    <row r="4832" spans="4:8" x14ac:dyDescent="0.2">
      <c r="D4832" s="359"/>
      <c r="E4832" s="359"/>
      <c r="G4832" s="561"/>
      <c r="H4832" s="359"/>
    </row>
    <row r="4833" spans="4:8" x14ac:dyDescent="0.2">
      <c r="D4833" s="359"/>
      <c r="E4833" s="359"/>
      <c r="G4833" s="561"/>
      <c r="H4833" s="359"/>
    </row>
    <row r="4834" spans="4:8" x14ac:dyDescent="0.2">
      <c r="D4834" s="359"/>
      <c r="E4834" s="359"/>
      <c r="G4834" s="561"/>
      <c r="H4834" s="359"/>
    </row>
    <row r="4835" spans="4:8" x14ac:dyDescent="0.2">
      <c r="D4835" s="359"/>
      <c r="E4835" s="359"/>
      <c r="G4835" s="561"/>
      <c r="H4835" s="359"/>
    </row>
    <row r="4836" spans="4:8" x14ac:dyDescent="0.2">
      <c r="D4836" s="359"/>
      <c r="E4836" s="359"/>
      <c r="G4836" s="561"/>
      <c r="H4836" s="359"/>
    </row>
    <row r="4837" spans="4:8" x14ac:dyDescent="0.2">
      <c r="D4837" s="359"/>
      <c r="E4837" s="359"/>
      <c r="G4837" s="561"/>
      <c r="H4837" s="359"/>
    </row>
    <row r="4838" spans="4:8" x14ac:dyDescent="0.2">
      <c r="D4838" s="359"/>
      <c r="E4838" s="359"/>
      <c r="G4838" s="561"/>
      <c r="H4838" s="359"/>
    </row>
    <row r="4839" spans="4:8" x14ac:dyDescent="0.2">
      <c r="D4839" s="359"/>
      <c r="E4839" s="359"/>
      <c r="G4839" s="561"/>
      <c r="H4839" s="359"/>
    </row>
    <row r="4840" spans="4:8" x14ac:dyDescent="0.2">
      <c r="D4840" s="359"/>
      <c r="E4840" s="359"/>
      <c r="G4840" s="561"/>
      <c r="H4840" s="359"/>
    </row>
    <row r="4841" spans="4:8" x14ac:dyDescent="0.2">
      <c r="D4841" s="359"/>
      <c r="E4841" s="359"/>
      <c r="G4841" s="561"/>
      <c r="H4841" s="359"/>
    </row>
    <row r="4842" spans="4:8" x14ac:dyDescent="0.2">
      <c r="D4842" s="359"/>
      <c r="E4842" s="359"/>
      <c r="G4842" s="561"/>
      <c r="H4842" s="359"/>
    </row>
    <row r="4843" spans="4:8" x14ac:dyDescent="0.2">
      <c r="D4843" s="359"/>
      <c r="E4843" s="359"/>
      <c r="G4843" s="561"/>
      <c r="H4843" s="359"/>
    </row>
    <row r="4844" spans="4:8" x14ac:dyDescent="0.2">
      <c r="D4844" s="359"/>
      <c r="E4844" s="359"/>
      <c r="G4844" s="561"/>
      <c r="H4844" s="359"/>
    </row>
    <row r="4845" spans="4:8" x14ac:dyDescent="0.2">
      <c r="D4845" s="359"/>
      <c r="E4845" s="359"/>
      <c r="G4845" s="561"/>
      <c r="H4845" s="359"/>
    </row>
    <row r="4846" spans="4:8" x14ac:dyDescent="0.2">
      <c r="D4846" s="359"/>
      <c r="E4846" s="359"/>
      <c r="G4846" s="561"/>
      <c r="H4846" s="359"/>
    </row>
    <row r="4847" spans="4:8" x14ac:dyDescent="0.2">
      <c r="D4847" s="359"/>
      <c r="E4847" s="359"/>
      <c r="G4847" s="561"/>
      <c r="H4847" s="359"/>
    </row>
    <row r="4848" spans="4:8" x14ac:dyDescent="0.2">
      <c r="D4848" s="359"/>
      <c r="E4848" s="359"/>
      <c r="G4848" s="561"/>
      <c r="H4848" s="359"/>
    </row>
    <row r="4849" spans="4:8" x14ac:dyDescent="0.2">
      <c r="D4849" s="359"/>
      <c r="E4849" s="359"/>
      <c r="G4849" s="561"/>
      <c r="H4849" s="359"/>
    </row>
    <row r="4850" spans="4:8" x14ac:dyDescent="0.2">
      <c r="D4850" s="359"/>
      <c r="E4850" s="359"/>
      <c r="G4850" s="561"/>
      <c r="H4850" s="359"/>
    </row>
    <row r="4851" spans="4:8" x14ac:dyDescent="0.2">
      <c r="D4851" s="359"/>
      <c r="E4851" s="359"/>
      <c r="G4851" s="561"/>
      <c r="H4851" s="359"/>
    </row>
    <row r="4852" spans="4:8" x14ac:dyDescent="0.2">
      <c r="D4852" s="359"/>
      <c r="E4852" s="359"/>
      <c r="G4852" s="561"/>
      <c r="H4852" s="359"/>
    </row>
    <row r="4853" spans="4:8" x14ac:dyDescent="0.2">
      <c r="D4853" s="359"/>
      <c r="E4853" s="359"/>
      <c r="G4853" s="561"/>
      <c r="H4853" s="359"/>
    </row>
    <row r="4854" spans="4:8" x14ac:dyDescent="0.2">
      <c r="D4854" s="359"/>
      <c r="E4854" s="359"/>
      <c r="G4854" s="561"/>
      <c r="H4854" s="359"/>
    </row>
    <row r="4855" spans="4:8" x14ac:dyDescent="0.2">
      <c r="D4855" s="359"/>
      <c r="E4855" s="359"/>
      <c r="G4855" s="561"/>
      <c r="H4855" s="359"/>
    </row>
    <row r="4856" spans="4:8" x14ac:dyDescent="0.2">
      <c r="D4856" s="359"/>
      <c r="E4856" s="359"/>
      <c r="G4856" s="561"/>
      <c r="H4856" s="359"/>
    </row>
    <row r="4857" spans="4:8" x14ac:dyDescent="0.2">
      <c r="D4857" s="359"/>
      <c r="E4857" s="359"/>
      <c r="G4857" s="561"/>
      <c r="H4857" s="359"/>
    </row>
    <row r="4858" spans="4:8" x14ac:dyDescent="0.2">
      <c r="D4858" s="359"/>
      <c r="E4858" s="359"/>
      <c r="G4858" s="561"/>
      <c r="H4858" s="359"/>
    </row>
    <row r="4859" spans="4:8" x14ac:dyDescent="0.2">
      <c r="D4859" s="359"/>
      <c r="E4859" s="359"/>
      <c r="G4859" s="561"/>
      <c r="H4859" s="359"/>
    </row>
    <row r="4860" spans="4:8" x14ac:dyDescent="0.2">
      <c r="D4860" s="359"/>
      <c r="E4860" s="359"/>
      <c r="G4860" s="561"/>
      <c r="H4860" s="359"/>
    </row>
    <row r="4861" spans="4:8" x14ac:dyDescent="0.2">
      <c r="D4861" s="359"/>
      <c r="E4861" s="359"/>
      <c r="G4861" s="561"/>
      <c r="H4861" s="359"/>
    </row>
    <row r="4862" spans="4:8" x14ac:dyDescent="0.2">
      <c r="D4862" s="359"/>
      <c r="E4862" s="359"/>
      <c r="G4862" s="561"/>
      <c r="H4862" s="359"/>
    </row>
    <row r="4863" spans="4:8" x14ac:dyDescent="0.2">
      <c r="D4863" s="359"/>
      <c r="E4863" s="359"/>
      <c r="G4863" s="561"/>
      <c r="H4863" s="359"/>
    </row>
    <row r="4864" spans="4:8" x14ac:dyDescent="0.2">
      <c r="D4864" s="359"/>
      <c r="E4864" s="359"/>
      <c r="G4864" s="561"/>
      <c r="H4864" s="359"/>
    </row>
    <row r="4865" spans="4:8" x14ac:dyDescent="0.2">
      <c r="D4865" s="359"/>
      <c r="E4865" s="359"/>
      <c r="G4865" s="561"/>
      <c r="H4865" s="359"/>
    </row>
    <row r="4866" spans="4:8" x14ac:dyDescent="0.2">
      <c r="D4866" s="359"/>
      <c r="E4866" s="359"/>
      <c r="G4866" s="561"/>
      <c r="H4866" s="359"/>
    </row>
    <row r="4867" spans="4:8" x14ac:dyDescent="0.2">
      <c r="D4867" s="359"/>
      <c r="E4867" s="359"/>
      <c r="G4867" s="561"/>
      <c r="H4867" s="359"/>
    </row>
    <row r="4868" spans="4:8" x14ac:dyDescent="0.2">
      <c r="D4868" s="359"/>
      <c r="E4868" s="359"/>
      <c r="G4868" s="561"/>
      <c r="H4868" s="359"/>
    </row>
    <row r="4869" spans="4:8" x14ac:dyDescent="0.2">
      <c r="D4869" s="359"/>
      <c r="E4869" s="359"/>
      <c r="G4869" s="561"/>
      <c r="H4869" s="359"/>
    </row>
    <row r="4870" spans="4:8" x14ac:dyDescent="0.2">
      <c r="D4870" s="359"/>
      <c r="E4870" s="359"/>
      <c r="G4870" s="561"/>
      <c r="H4870" s="359"/>
    </row>
    <row r="4871" spans="4:8" x14ac:dyDescent="0.2">
      <c r="D4871" s="359"/>
      <c r="E4871" s="359"/>
      <c r="G4871" s="561"/>
      <c r="H4871" s="359"/>
    </row>
    <row r="4872" spans="4:8" x14ac:dyDescent="0.2">
      <c r="D4872" s="359"/>
      <c r="E4872" s="359"/>
      <c r="G4872" s="561"/>
      <c r="H4872" s="359"/>
    </row>
    <row r="4873" spans="4:8" x14ac:dyDescent="0.2">
      <c r="D4873" s="359"/>
      <c r="E4873" s="359"/>
      <c r="G4873" s="561"/>
      <c r="H4873" s="359"/>
    </row>
    <row r="4874" spans="4:8" x14ac:dyDescent="0.2">
      <c r="D4874" s="359"/>
      <c r="E4874" s="359"/>
      <c r="G4874" s="561"/>
      <c r="H4874" s="359"/>
    </row>
    <row r="4875" spans="4:8" x14ac:dyDescent="0.2">
      <c r="D4875" s="359"/>
      <c r="E4875" s="359"/>
      <c r="G4875" s="561"/>
      <c r="H4875" s="359"/>
    </row>
    <row r="4876" spans="4:8" x14ac:dyDescent="0.2">
      <c r="D4876" s="359"/>
      <c r="E4876" s="359"/>
      <c r="G4876" s="561"/>
      <c r="H4876" s="359"/>
    </row>
    <row r="4877" spans="4:8" x14ac:dyDescent="0.2">
      <c r="D4877" s="359"/>
      <c r="E4877" s="359"/>
      <c r="G4877" s="561"/>
      <c r="H4877" s="359"/>
    </row>
    <row r="4878" spans="4:8" x14ac:dyDescent="0.2">
      <c r="D4878" s="359"/>
      <c r="E4878" s="359"/>
      <c r="G4878" s="561"/>
      <c r="H4878" s="359"/>
    </row>
    <row r="4879" spans="4:8" x14ac:dyDescent="0.2">
      <c r="D4879" s="359"/>
      <c r="E4879" s="359"/>
      <c r="G4879" s="561"/>
      <c r="H4879" s="359"/>
    </row>
    <row r="4880" spans="4:8" x14ac:dyDescent="0.2">
      <c r="D4880" s="359"/>
      <c r="E4880" s="359"/>
      <c r="G4880" s="561"/>
      <c r="H4880" s="359"/>
    </row>
    <row r="4881" spans="4:8" x14ac:dyDescent="0.2">
      <c r="D4881" s="359"/>
      <c r="E4881" s="359"/>
      <c r="G4881" s="561"/>
      <c r="H4881" s="359"/>
    </row>
    <row r="4882" spans="4:8" x14ac:dyDescent="0.2">
      <c r="D4882" s="359"/>
      <c r="E4882" s="359"/>
      <c r="G4882" s="561"/>
      <c r="H4882" s="359"/>
    </row>
    <row r="4883" spans="4:8" x14ac:dyDescent="0.2">
      <c r="D4883" s="359"/>
      <c r="E4883" s="359"/>
      <c r="G4883" s="561"/>
      <c r="H4883" s="359"/>
    </row>
    <row r="4884" spans="4:8" x14ac:dyDescent="0.2">
      <c r="D4884" s="359"/>
      <c r="E4884" s="359"/>
      <c r="G4884" s="561"/>
      <c r="H4884" s="359"/>
    </row>
    <row r="4885" spans="4:8" x14ac:dyDescent="0.2">
      <c r="D4885" s="359"/>
      <c r="E4885" s="359"/>
      <c r="G4885" s="561"/>
      <c r="H4885" s="359"/>
    </row>
    <row r="4886" spans="4:8" x14ac:dyDescent="0.2">
      <c r="D4886" s="359"/>
      <c r="E4886" s="359"/>
      <c r="G4886" s="561"/>
      <c r="H4886" s="359"/>
    </row>
    <row r="4887" spans="4:8" x14ac:dyDescent="0.2">
      <c r="D4887" s="359"/>
      <c r="E4887" s="359"/>
      <c r="G4887" s="561"/>
      <c r="H4887" s="359"/>
    </row>
    <row r="4888" spans="4:8" x14ac:dyDescent="0.2">
      <c r="D4888" s="359"/>
      <c r="E4888" s="359"/>
      <c r="G4888" s="561"/>
      <c r="H4888" s="359"/>
    </row>
    <row r="4889" spans="4:8" x14ac:dyDescent="0.2">
      <c r="D4889" s="359"/>
      <c r="E4889" s="359"/>
      <c r="G4889" s="561"/>
      <c r="H4889" s="359"/>
    </row>
    <row r="4890" spans="4:8" x14ac:dyDescent="0.2">
      <c r="D4890" s="359"/>
      <c r="E4890" s="359"/>
      <c r="G4890" s="561"/>
      <c r="H4890" s="359"/>
    </row>
    <row r="4891" spans="4:8" x14ac:dyDescent="0.2">
      <c r="D4891" s="359"/>
      <c r="E4891" s="359"/>
      <c r="G4891" s="561"/>
      <c r="H4891" s="359"/>
    </row>
    <row r="4892" spans="4:8" x14ac:dyDescent="0.2">
      <c r="D4892" s="359"/>
      <c r="E4892" s="359"/>
      <c r="G4892" s="561"/>
      <c r="H4892" s="359"/>
    </row>
    <row r="4893" spans="4:8" x14ac:dyDescent="0.2">
      <c r="D4893" s="359"/>
      <c r="E4893" s="359"/>
      <c r="G4893" s="561"/>
      <c r="H4893" s="359"/>
    </row>
    <row r="4894" spans="4:8" x14ac:dyDescent="0.2">
      <c r="D4894" s="359"/>
      <c r="E4894" s="359"/>
      <c r="G4894" s="561"/>
      <c r="H4894" s="359"/>
    </row>
    <row r="4895" spans="4:8" x14ac:dyDescent="0.2">
      <c r="D4895" s="359"/>
      <c r="E4895" s="359"/>
      <c r="G4895" s="561"/>
      <c r="H4895" s="359"/>
    </row>
    <row r="4896" spans="4:8" x14ac:dyDescent="0.2">
      <c r="D4896" s="359"/>
      <c r="E4896" s="359"/>
      <c r="G4896" s="561"/>
      <c r="H4896" s="359"/>
    </row>
    <row r="4897" spans="4:8" x14ac:dyDescent="0.2">
      <c r="D4897" s="359"/>
      <c r="E4897" s="359"/>
      <c r="G4897" s="561"/>
      <c r="H4897" s="359"/>
    </row>
    <row r="4898" spans="4:8" x14ac:dyDescent="0.2">
      <c r="D4898" s="359"/>
      <c r="E4898" s="359"/>
      <c r="G4898" s="561"/>
      <c r="H4898" s="359"/>
    </row>
    <row r="4899" spans="4:8" x14ac:dyDescent="0.2">
      <c r="D4899" s="359"/>
      <c r="E4899" s="359"/>
      <c r="G4899" s="561"/>
      <c r="H4899" s="359"/>
    </row>
    <row r="4900" spans="4:8" x14ac:dyDescent="0.2">
      <c r="D4900" s="359"/>
      <c r="E4900" s="359"/>
      <c r="G4900" s="561"/>
      <c r="H4900" s="359"/>
    </row>
    <row r="4901" spans="4:8" x14ac:dyDescent="0.2">
      <c r="D4901" s="359"/>
      <c r="E4901" s="359"/>
      <c r="G4901" s="561"/>
      <c r="H4901" s="359"/>
    </row>
    <row r="4902" spans="4:8" x14ac:dyDescent="0.2">
      <c r="D4902" s="359"/>
      <c r="E4902" s="359"/>
      <c r="G4902" s="561"/>
      <c r="H4902" s="359"/>
    </row>
    <row r="4903" spans="4:8" x14ac:dyDescent="0.2">
      <c r="D4903" s="359"/>
      <c r="E4903" s="359"/>
      <c r="G4903" s="561"/>
      <c r="H4903" s="359"/>
    </row>
    <row r="4904" spans="4:8" x14ac:dyDescent="0.2">
      <c r="D4904" s="359"/>
      <c r="E4904" s="359"/>
      <c r="G4904" s="561"/>
      <c r="H4904" s="359"/>
    </row>
    <row r="4905" spans="4:8" x14ac:dyDescent="0.2">
      <c r="D4905" s="359"/>
      <c r="E4905" s="359"/>
      <c r="G4905" s="561"/>
      <c r="H4905" s="359"/>
    </row>
    <row r="4906" spans="4:8" x14ac:dyDescent="0.2">
      <c r="D4906" s="359"/>
      <c r="E4906" s="359"/>
      <c r="G4906" s="561"/>
      <c r="H4906" s="359"/>
    </row>
    <row r="4907" spans="4:8" x14ac:dyDescent="0.2">
      <c r="D4907" s="359"/>
      <c r="E4907" s="359"/>
      <c r="G4907" s="561"/>
      <c r="H4907" s="359"/>
    </row>
    <row r="4908" spans="4:8" x14ac:dyDescent="0.2">
      <c r="D4908" s="359"/>
      <c r="E4908" s="359"/>
      <c r="G4908" s="561"/>
      <c r="H4908" s="359"/>
    </row>
    <row r="4909" spans="4:8" x14ac:dyDescent="0.2">
      <c r="D4909" s="359"/>
      <c r="E4909" s="359"/>
      <c r="G4909" s="561"/>
      <c r="H4909" s="359"/>
    </row>
    <row r="4910" spans="4:8" x14ac:dyDescent="0.2">
      <c r="D4910" s="359"/>
      <c r="E4910" s="359"/>
      <c r="G4910" s="561"/>
      <c r="H4910" s="359"/>
    </row>
    <row r="4911" spans="4:8" x14ac:dyDescent="0.2">
      <c r="D4911" s="359"/>
      <c r="E4911" s="359"/>
      <c r="G4911" s="561"/>
      <c r="H4911" s="359"/>
    </row>
    <row r="4912" spans="4:8" x14ac:dyDescent="0.2">
      <c r="D4912" s="359"/>
      <c r="E4912" s="359"/>
      <c r="G4912" s="561"/>
      <c r="H4912" s="359"/>
    </row>
    <row r="4913" spans="4:8" x14ac:dyDescent="0.2">
      <c r="D4913" s="359"/>
      <c r="E4913" s="359"/>
      <c r="G4913" s="561"/>
      <c r="H4913" s="359"/>
    </row>
    <row r="4914" spans="4:8" x14ac:dyDescent="0.2">
      <c r="D4914" s="359"/>
      <c r="E4914" s="359"/>
      <c r="G4914" s="561"/>
      <c r="H4914" s="359"/>
    </row>
    <row r="4915" spans="4:8" x14ac:dyDescent="0.2">
      <c r="D4915" s="359"/>
      <c r="E4915" s="359"/>
      <c r="G4915" s="561"/>
      <c r="H4915" s="359"/>
    </row>
    <row r="4916" spans="4:8" x14ac:dyDescent="0.2">
      <c r="D4916" s="359"/>
      <c r="E4916" s="359"/>
      <c r="G4916" s="561"/>
      <c r="H4916" s="359"/>
    </row>
    <row r="4917" spans="4:8" x14ac:dyDescent="0.2">
      <c r="D4917" s="359"/>
      <c r="E4917" s="359"/>
      <c r="G4917" s="561"/>
      <c r="H4917" s="359"/>
    </row>
    <row r="4918" spans="4:8" x14ac:dyDescent="0.2">
      <c r="D4918" s="359"/>
      <c r="E4918" s="359"/>
      <c r="G4918" s="561"/>
      <c r="H4918" s="359"/>
    </row>
    <row r="4919" spans="4:8" x14ac:dyDescent="0.2">
      <c r="D4919" s="359"/>
      <c r="E4919" s="359"/>
      <c r="G4919" s="561"/>
      <c r="H4919" s="359"/>
    </row>
    <row r="4920" spans="4:8" x14ac:dyDescent="0.2">
      <c r="D4920" s="359"/>
      <c r="E4920" s="359"/>
      <c r="G4920" s="561"/>
      <c r="H4920" s="359"/>
    </row>
    <row r="4921" spans="4:8" x14ac:dyDescent="0.2">
      <c r="D4921" s="359"/>
      <c r="E4921" s="359"/>
      <c r="G4921" s="561"/>
      <c r="H4921" s="359"/>
    </row>
    <row r="4922" spans="4:8" x14ac:dyDescent="0.2">
      <c r="D4922" s="359"/>
      <c r="E4922" s="359"/>
      <c r="G4922" s="561"/>
      <c r="H4922" s="359"/>
    </row>
    <row r="4923" spans="4:8" x14ac:dyDescent="0.2">
      <c r="D4923" s="359"/>
      <c r="E4923" s="359"/>
      <c r="G4923" s="561"/>
      <c r="H4923" s="359"/>
    </row>
    <row r="4924" spans="4:8" x14ac:dyDescent="0.2">
      <c r="D4924" s="359"/>
      <c r="E4924" s="359"/>
      <c r="G4924" s="561"/>
      <c r="H4924" s="359"/>
    </row>
    <row r="4925" spans="4:8" x14ac:dyDescent="0.2">
      <c r="D4925" s="359"/>
      <c r="E4925" s="359"/>
      <c r="G4925" s="561"/>
      <c r="H4925" s="359"/>
    </row>
    <row r="4926" spans="4:8" x14ac:dyDescent="0.2">
      <c r="D4926" s="359"/>
      <c r="E4926" s="359"/>
      <c r="G4926" s="561"/>
      <c r="H4926" s="359"/>
    </row>
    <row r="4927" spans="4:8" x14ac:dyDescent="0.2">
      <c r="D4927" s="359"/>
      <c r="E4927" s="359"/>
      <c r="G4927" s="561"/>
      <c r="H4927" s="359"/>
    </row>
    <row r="4928" spans="4:8" x14ac:dyDescent="0.2">
      <c r="D4928" s="359"/>
      <c r="E4928" s="359"/>
      <c r="G4928" s="561"/>
      <c r="H4928" s="359"/>
    </row>
    <row r="4929" spans="4:8" x14ac:dyDescent="0.2">
      <c r="D4929" s="359"/>
      <c r="E4929" s="359"/>
      <c r="G4929" s="561"/>
      <c r="H4929" s="359"/>
    </row>
    <row r="4930" spans="4:8" x14ac:dyDescent="0.2">
      <c r="D4930" s="359"/>
      <c r="E4930" s="359"/>
      <c r="G4930" s="561"/>
      <c r="H4930" s="359"/>
    </row>
    <row r="4931" spans="4:8" x14ac:dyDescent="0.2">
      <c r="D4931" s="359"/>
      <c r="E4931" s="359"/>
      <c r="G4931" s="561"/>
      <c r="H4931" s="359"/>
    </row>
    <row r="4932" spans="4:8" x14ac:dyDescent="0.2">
      <c r="D4932" s="359"/>
      <c r="E4932" s="359"/>
      <c r="G4932" s="561"/>
      <c r="H4932" s="359"/>
    </row>
    <row r="4933" spans="4:8" x14ac:dyDescent="0.2">
      <c r="D4933" s="359"/>
      <c r="E4933" s="359"/>
      <c r="G4933" s="561"/>
      <c r="H4933" s="359"/>
    </row>
    <row r="4934" spans="4:8" x14ac:dyDescent="0.2">
      <c r="D4934" s="359"/>
      <c r="E4934" s="359"/>
      <c r="G4934" s="561"/>
      <c r="H4934" s="359"/>
    </row>
    <row r="4935" spans="4:8" x14ac:dyDescent="0.2">
      <c r="D4935" s="359"/>
      <c r="E4935" s="359"/>
      <c r="G4935" s="561"/>
      <c r="H4935" s="359"/>
    </row>
    <row r="4936" spans="4:8" x14ac:dyDescent="0.2">
      <c r="D4936" s="359"/>
      <c r="E4936" s="359"/>
      <c r="G4936" s="561"/>
      <c r="H4936" s="359"/>
    </row>
    <row r="4937" spans="4:8" x14ac:dyDescent="0.2">
      <c r="D4937" s="359"/>
      <c r="E4937" s="359"/>
      <c r="G4937" s="561"/>
      <c r="H4937" s="359"/>
    </row>
    <row r="4938" spans="4:8" x14ac:dyDescent="0.2">
      <c r="D4938" s="359"/>
      <c r="E4938" s="359"/>
      <c r="G4938" s="561"/>
      <c r="H4938" s="359"/>
    </row>
    <row r="4939" spans="4:8" x14ac:dyDescent="0.2">
      <c r="D4939" s="359"/>
      <c r="E4939" s="359"/>
      <c r="G4939" s="561"/>
      <c r="H4939" s="359"/>
    </row>
    <row r="4940" spans="4:8" x14ac:dyDescent="0.2">
      <c r="D4940" s="359"/>
      <c r="E4940" s="359"/>
      <c r="G4940" s="561"/>
      <c r="H4940" s="359"/>
    </row>
    <row r="4941" spans="4:8" x14ac:dyDescent="0.2">
      <c r="D4941" s="359"/>
      <c r="E4941" s="359"/>
      <c r="G4941" s="561"/>
      <c r="H4941" s="359"/>
    </row>
    <row r="4942" spans="4:8" x14ac:dyDescent="0.2">
      <c r="D4942" s="359"/>
      <c r="E4942" s="359"/>
      <c r="G4942" s="561"/>
      <c r="H4942" s="359"/>
    </row>
    <row r="4943" spans="4:8" x14ac:dyDescent="0.2">
      <c r="D4943" s="359"/>
      <c r="E4943" s="359"/>
      <c r="G4943" s="561"/>
      <c r="H4943" s="359"/>
    </row>
    <row r="4944" spans="4:8" x14ac:dyDescent="0.2">
      <c r="D4944" s="359"/>
      <c r="E4944" s="359"/>
      <c r="G4944" s="561"/>
      <c r="H4944" s="359"/>
    </row>
    <row r="4945" spans="4:8" x14ac:dyDescent="0.2">
      <c r="D4945" s="359"/>
      <c r="E4945" s="359"/>
      <c r="G4945" s="561"/>
      <c r="H4945" s="359"/>
    </row>
    <row r="4946" spans="4:8" x14ac:dyDescent="0.2">
      <c r="D4946" s="359"/>
      <c r="E4946" s="359"/>
      <c r="G4946" s="561"/>
      <c r="H4946" s="359"/>
    </row>
    <row r="4947" spans="4:8" x14ac:dyDescent="0.2">
      <c r="D4947" s="359"/>
      <c r="E4947" s="359"/>
      <c r="G4947" s="561"/>
      <c r="H4947" s="359"/>
    </row>
    <row r="4948" spans="4:8" x14ac:dyDescent="0.2">
      <c r="D4948" s="359"/>
      <c r="E4948" s="359"/>
      <c r="G4948" s="561"/>
      <c r="H4948" s="359"/>
    </row>
    <row r="4949" spans="4:8" x14ac:dyDescent="0.2">
      <c r="D4949" s="359"/>
      <c r="E4949" s="359"/>
      <c r="G4949" s="561"/>
      <c r="H4949" s="359"/>
    </row>
    <row r="4950" spans="4:8" x14ac:dyDescent="0.2">
      <c r="D4950" s="359"/>
      <c r="E4950" s="359"/>
      <c r="G4950" s="561"/>
      <c r="H4950" s="359"/>
    </row>
    <row r="4951" spans="4:8" x14ac:dyDescent="0.2">
      <c r="D4951" s="359"/>
      <c r="E4951" s="359"/>
      <c r="G4951" s="561"/>
      <c r="H4951" s="359"/>
    </row>
    <row r="4952" spans="4:8" x14ac:dyDescent="0.2">
      <c r="D4952" s="359"/>
      <c r="E4952" s="359"/>
      <c r="G4952" s="561"/>
      <c r="H4952" s="359"/>
    </row>
    <row r="4953" spans="4:8" x14ac:dyDescent="0.2">
      <c r="D4953" s="359"/>
      <c r="E4953" s="359"/>
      <c r="G4953" s="561"/>
      <c r="H4953" s="359"/>
    </row>
    <row r="4954" spans="4:8" x14ac:dyDescent="0.2">
      <c r="D4954" s="359"/>
      <c r="E4954" s="359"/>
      <c r="G4954" s="561"/>
      <c r="H4954" s="359"/>
    </row>
    <row r="4955" spans="4:8" x14ac:dyDescent="0.2">
      <c r="D4955" s="359"/>
      <c r="E4955" s="359"/>
      <c r="G4955" s="561"/>
      <c r="H4955" s="359"/>
    </row>
    <row r="4956" spans="4:8" x14ac:dyDescent="0.2">
      <c r="D4956" s="359"/>
      <c r="E4956" s="359"/>
      <c r="G4956" s="561"/>
      <c r="H4956" s="359"/>
    </row>
    <row r="4957" spans="4:8" x14ac:dyDescent="0.2">
      <c r="D4957" s="359"/>
      <c r="E4957" s="359"/>
      <c r="G4957" s="561"/>
      <c r="H4957" s="359"/>
    </row>
    <row r="4958" spans="4:8" x14ac:dyDescent="0.2">
      <c r="D4958" s="359"/>
      <c r="E4958" s="359"/>
      <c r="G4958" s="561"/>
      <c r="H4958" s="359"/>
    </row>
    <row r="4959" spans="4:8" x14ac:dyDescent="0.2">
      <c r="D4959" s="359"/>
      <c r="E4959" s="359"/>
      <c r="G4959" s="561"/>
      <c r="H4959" s="359"/>
    </row>
    <row r="4960" spans="4:8" x14ac:dyDescent="0.2">
      <c r="D4960" s="359"/>
      <c r="E4960" s="359"/>
      <c r="G4960" s="561"/>
      <c r="H4960" s="359"/>
    </row>
    <row r="4961" spans="4:8" x14ac:dyDescent="0.2">
      <c r="D4961" s="359"/>
      <c r="E4961" s="359"/>
      <c r="G4961" s="561"/>
      <c r="H4961" s="359"/>
    </row>
    <row r="4962" spans="4:8" x14ac:dyDescent="0.2">
      <c r="D4962" s="359"/>
      <c r="E4962" s="359"/>
      <c r="G4962" s="561"/>
      <c r="H4962" s="359"/>
    </row>
    <row r="4963" spans="4:8" x14ac:dyDescent="0.2">
      <c r="D4963" s="359"/>
      <c r="E4963" s="359"/>
      <c r="G4963" s="561"/>
      <c r="H4963" s="359"/>
    </row>
    <row r="4964" spans="4:8" x14ac:dyDescent="0.2">
      <c r="D4964" s="359"/>
      <c r="E4964" s="359"/>
      <c r="G4964" s="561"/>
      <c r="H4964" s="359"/>
    </row>
    <row r="4965" spans="4:8" x14ac:dyDescent="0.2">
      <c r="D4965" s="359"/>
      <c r="E4965" s="359"/>
      <c r="G4965" s="561"/>
      <c r="H4965" s="359"/>
    </row>
    <row r="4966" spans="4:8" x14ac:dyDescent="0.2">
      <c r="D4966" s="359"/>
      <c r="E4966" s="359"/>
      <c r="G4966" s="561"/>
      <c r="H4966" s="359"/>
    </row>
    <row r="4967" spans="4:8" x14ac:dyDescent="0.2">
      <c r="D4967" s="359"/>
      <c r="E4967" s="359"/>
      <c r="G4967" s="561"/>
      <c r="H4967" s="359"/>
    </row>
    <row r="4968" spans="4:8" x14ac:dyDescent="0.2">
      <c r="D4968" s="359"/>
      <c r="E4968" s="359"/>
      <c r="G4968" s="561"/>
      <c r="H4968" s="359"/>
    </row>
    <row r="4969" spans="4:8" x14ac:dyDescent="0.2">
      <c r="D4969" s="359"/>
      <c r="E4969" s="359"/>
      <c r="G4969" s="561"/>
      <c r="H4969" s="359"/>
    </row>
    <row r="4970" spans="4:8" x14ac:dyDescent="0.2">
      <c r="D4970" s="359"/>
      <c r="E4970" s="359"/>
      <c r="G4970" s="561"/>
      <c r="H4970" s="359"/>
    </row>
    <row r="4971" spans="4:8" x14ac:dyDescent="0.2">
      <c r="D4971" s="359"/>
      <c r="E4971" s="359"/>
      <c r="G4971" s="561"/>
      <c r="H4971" s="359"/>
    </row>
    <row r="4972" spans="4:8" x14ac:dyDescent="0.2">
      <c r="D4972" s="359"/>
      <c r="E4972" s="359"/>
      <c r="G4972" s="561"/>
      <c r="H4972" s="359"/>
    </row>
    <row r="4973" spans="4:8" x14ac:dyDescent="0.2">
      <c r="D4973" s="359"/>
      <c r="E4973" s="359"/>
      <c r="G4973" s="561"/>
      <c r="H4973" s="359"/>
    </row>
    <row r="4974" spans="4:8" x14ac:dyDescent="0.2">
      <c r="D4974" s="359"/>
      <c r="E4974" s="359"/>
      <c r="G4974" s="561"/>
      <c r="H4974" s="359"/>
    </row>
    <row r="4975" spans="4:8" x14ac:dyDescent="0.2">
      <c r="D4975" s="359"/>
      <c r="E4975" s="359"/>
      <c r="G4975" s="561"/>
      <c r="H4975" s="359"/>
    </row>
    <row r="4976" spans="4:8" x14ac:dyDescent="0.2">
      <c r="D4976" s="359"/>
      <c r="E4976" s="359"/>
      <c r="G4976" s="561"/>
      <c r="H4976" s="359"/>
    </row>
    <row r="4977" spans="4:8" x14ac:dyDescent="0.2">
      <c r="D4977" s="359"/>
      <c r="E4977" s="359"/>
      <c r="G4977" s="561"/>
      <c r="H4977" s="359"/>
    </row>
    <row r="4978" spans="4:8" x14ac:dyDescent="0.2">
      <c r="D4978" s="359"/>
      <c r="E4978" s="359"/>
      <c r="G4978" s="561"/>
      <c r="H4978" s="359"/>
    </row>
    <row r="4979" spans="4:8" x14ac:dyDescent="0.2">
      <c r="D4979" s="359"/>
      <c r="E4979" s="359"/>
      <c r="G4979" s="561"/>
      <c r="H4979" s="359"/>
    </row>
    <row r="4980" spans="4:8" x14ac:dyDescent="0.2">
      <c r="D4980" s="359"/>
      <c r="E4980" s="359"/>
      <c r="G4980" s="561"/>
      <c r="H4980" s="359"/>
    </row>
    <row r="4981" spans="4:8" x14ac:dyDescent="0.2">
      <c r="D4981" s="359"/>
      <c r="E4981" s="359"/>
      <c r="G4981" s="561"/>
      <c r="H4981" s="359"/>
    </row>
    <row r="4982" spans="4:8" x14ac:dyDescent="0.2">
      <c r="D4982" s="359"/>
      <c r="E4982" s="359"/>
      <c r="G4982" s="561"/>
      <c r="H4982" s="359"/>
    </row>
    <row r="4983" spans="4:8" x14ac:dyDescent="0.2">
      <c r="D4983" s="359"/>
      <c r="E4983" s="359"/>
      <c r="G4983" s="561"/>
      <c r="H4983" s="359"/>
    </row>
    <row r="4984" spans="4:8" x14ac:dyDescent="0.2">
      <c r="D4984" s="359"/>
      <c r="E4984" s="359"/>
      <c r="G4984" s="561"/>
      <c r="H4984" s="359"/>
    </row>
    <row r="4985" spans="4:8" x14ac:dyDescent="0.2">
      <c r="D4985" s="359"/>
      <c r="E4985" s="359"/>
      <c r="G4985" s="561"/>
      <c r="H4985" s="359"/>
    </row>
    <row r="4986" spans="4:8" x14ac:dyDescent="0.2">
      <c r="D4986" s="359"/>
      <c r="E4986" s="359"/>
      <c r="G4986" s="561"/>
      <c r="H4986" s="359"/>
    </row>
    <row r="4987" spans="4:8" x14ac:dyDescent="0.2">
      <c r="D4987" s="359"/>
      <c r="E4987" s="359"/>
      <c r="G4987" s="561"/>
      <c r="H4987" s="359"/>
    </row>
    <row r="4988" spans="4:8" x14ac:dyDescent="0.2">
      <c r="D4988" s="359"/>
      <c r="E4988" s="359"/>
      <c r="G4988" s="561"/>
      <c r="H4988" s="359"/>
    </row>
    <row r="4989" spans="4:8" x14ac:dyDescent="0.2">
      <c r="D4989" s="359"/>
      <c r="E4989" s="359"/>
      <c r="G4989" s="561"/>
      <c r="H4989" s="359"/>
    </row>
    <row r="4990" spans="4:8" x14ac:dyDescent="0.2">
      <c r="D4990" s="359"/>
      <c r="E4990" s="359"/>
      <c r="G4990" s="561"/>
      <c r="H4990" s="359"/>
    </row>
    <row r="4991" spans="4:8" x14ac:dyDescent="0.2">
      <c r="D4991" s="359"/>
      <c r="E4991" s="359"/>
      <c r="G4991" s="561"/>
      <c r="H4991" s="359"/>
    </row>
    <row r="4992" spans="4:8" x14ac:dyDescent="0.2">
      <c r="D4992" s="359"/>
      <c r="E4992" s="359"/>
      <c r="G4992" s="561"/>
      <c r="H4992" s="359"/>
    </row>
    <row r="4993" spans="4:8" x14ac:dyDescent="0.2">
      <c r="D4993" s="359"/>
      <c r="E4993" s="359"/>
      <c r="G4993" s="561"/>
      <c r="H4993" s="359"/>
    </row>
    <row r="4994" spans="4:8" x14ac:dyDescent="0.2">
      <c r="D4994" s="359"/>
      <c r="E4994" s="359"/>
      <c r="G4994" s="561"/>
      <c r="H4994" s="359"/>
    </row>
    <row r="4995" spans="4:8" x14ac:dyDescent="0.2">
      <c r="D4995" s="359"/>
      <c r="E4995" s="359"/>
      <c r="G4995" s="561"/>
      <c r="H4995" s="359"/>
    </row>
    <row r="4996" spans="4:8" x14ac:dyDescent="0.2">
      <c r="D4996" s="359"/>
      <c r="E4996" s="359"/>
      <c r="G4996" s="561"/>
      <c r="H4996" s="359"/>
    </row>
    <row r="4997" spans="4:8" x14ac:dyDescent="0.2">
      <c r="D4997" s="359"/>
      <c r="E4997" s="359"/>
      <c r="G4997" s="561"/>
      <c r="H4997" s="359"/>
    </row>
    <row r="4998" spans="4:8" x14ac:dyDescent="0.2">
      <c r="D4998" s="359"/>
      <c r="E4998" s="359"/>
      <c r="G4998" s="561"/>
      <c r="H4998" s="359"/>
    </row>
    <row r="4999" spans="4:8" x14ac:dyDescent="0.2">
      <c r="D4999" s="359"/>
      <c r="E4999" s="359"/>
      <c r="G4999" s="561"/>
      <c r="H4999" s="359"/>
    </row>
    <row r="5000" spans="4:8" x14ac:dyDescent="0.2">
      <c r="D5000" s="359"/>
      <c r="E5000" s="359"/>
      <c r="G5000" s="561"/>
      <c r="H5000" s="359"/>
    </row>
    <row r="5001" spans="4:8" x14ac:dyDescent="0.2">
      <c r="D5001" s="359"/>
      <c r="E5001" s="359"/>
      <c r="G5001" s="561"/>
      <c r="H5001" s="359"/>
    </row>
    <row r="5002" spans="4:8" x14ac:dyDescent="0.2">
      <c r="D5002" s="359"/>
      <c r="E5002" s="359"/>
      <c r="G5002" s="561"/>
      <c r="H5002" s="359"/>
    </row>
    <row r="5003" spans="4:8" x14ac:dyDescent="0.2">
      <c r="D5003" s="359"/>
      <c r="E5003" s="359"/>
      <c r="G5003" s="561"/>
      <c r="H5003" s="359"/>
    </row>
    <row r="5004" spans="4:8" x14ac:dyDescent="0.2">
      <c r="D5004" s="359"/>
      <c r="E5004" s="359"/>
      <c r="G5004" s="561"/>
      <c r="H5004" s="359"/>
    </row>
    <row r="5005" spans="4:8" x14ac:dyDescent="0.2">
      <c r="D5005" s="359"/>
      <c r="E5005" s="359"/>
      <c r="G5005" s="561"/>
      <c r="H5005" s="359"/>
    </row>
    <row r="5006" spans="4:8" x14ac:dyDescent="0.2">
      <c r="D5006" s="359"/>
      <c r="E5006" s="359"/>
      <c r="G5006" s="561"/>
      <c r="H5006" s="359"/>
    </row>
    <row r="5007" spans="4:8" x14ac:dyDescent="0.2">
      <c r="D5007" s="359"/>
      <c r="E5007" s="359"/>
      <c r="G5007" s="561"/>
      <c r="H5007" s="359"/>
    </row>
    <row r="5008" spans="4:8" x14ac:dyDescent="0.2">
      <c r="D5008" s="359"/>
      <c r="E5008" s="359"/>
      <c r="G5008" s="561"/>
      <c r="H5008" s="359"/>
    </row>
    <row r="5009" spans="4:8" x14ac:dyDescent="0.2">
      <c r="D5009" s="359"/>
      <c r="E5009" s="359"/>
      <c r="G5009" s="561"/>
      <c r="H5009" s="359"/>
    </row>
    <row r="5010" spans="4:8" x14ac:dyDescent="0.2">
      <c r="D5010" s="359"/>
      <c r="E5010" s="359"/>
      <c r="G5010" s="561"/>
      <c r="H5010" s="359"/>
    </row>
    <row r="5011" spans="4:8" x14ac:dyDescent="0.2">
      <c r="D5011" s="359"/>
      <c r="E5011" s="359"/>
      <c r="G5011" s="561"/>
      <c r="H5011" s="359"/>
    </row>
    <row r="5012" spans="4:8" x14ac:dyDescent="0.2">
      <c r="D5012" s="359"/>
      <c r="E5012" s="359"/>
      <c r="G5012" s="561"/>
      <c r="H5012" s="359"/>
    </row>
    <row r="5013" spans="4:8" x14ac:dyDescent="0.2">
      <c r="D5013" s="359"/>
      <c r="E5013" s="359"/>
      <c r="G5013" s="561"/>
      <c r="H5013" s="359"/>
    </row>
    <row r="5014" spans="4:8" x14ac:dyDescent="0.2">
      <c r="D5014" s="359"/>
      <c r="E5014" s="359"/>
      <c r="G5014" s="561"/>
      <c r="H5014" s="359"/>
    </row>
    <row r="5015" spans="4:8" x14ac:dyDescent="0.2">
      <c r="D5015" s="359"/>
      <c r="E5015" s="359"/>
      <c r="G5015" s="561"/>
      <c r="H5015" s="359"/>
    </row>
    <row r="5016" spans="4:8" x14ac:dyDescent="0.2">
      <c r="D5016" s="359"/>
      <c r="E5016" s="359"/>
      <c r="G5016" s="561"/>
      <c r="H5016" s="359"/>
    </row>
    <row r="5017" spans="4:8" x14ac:dyDescent="0.2">
      <c r="D5017" s="359"/>
      <c r="E5017" s="359"/>
      <c r="G5017" s="561"/>
      <c r="H5017" s="359"/>
    </row>
    <row r="5018" spans="4:8" x14ac:dyDescent="0.2">
      <c r="D5018" s="359"/>
      <c r="E5018" s="359"/>
      <c r="G5018" s="561"/>
      <c r="H5018" s="359"/>
    </row>
    <row r="5019" spans="4:8" x14ac:dyDescent="0.2">
      <c r="D5019" s="359"/>
      <c r="E5019" s="359"/>
      <c r="G5019" s="561"/>
      <c r="H5019" s="359"/>
    </row>
    <row r="5020" spans="4:8" x14ac:dyDescent="0.2">
      <c r="D5020" s="359"/>
      <c r="E5020" s="359"/>
      <c r="G5020" s="561"/>
      <c r="H5020" s="359"/>
    </row>
    <row r="5021" spans="4:8" x14ac:dyDescent="0.2">
      <c r="D5021" s="359"/>
      <c r="E5021" s="359"/>
      <c r="G5021" s="561"/>
      <c r="H5021" s="359"/>
    </row>
    <row r="5022" spans="4:8" x14ac:dyDescent="0.2">
      <c r="D5022" s="359"/>
      <c r="E5022" s="359"/>
      <c r="G5022" s="561"/>
      <c r="H5022" s="359"/>
    </row>
    <row r="5023" spans="4:8" x14ac:dyDescent="0.2">
      <c r="D5023" s="359"/>
      <c r="E5023" s="359"/>
      <c r="G5023" s="561"/>
      <c r="H5023" s="359"/>
    </row>
    <row r="5024" spans="4:8" x14ac:dyDescent="0.2">
      <c r="D5024" s="359"/>
      <c r="E5024" s="359"/>
      <c r="G5024" s="561"/>
      <c r="H5024" s="359"/>
    </row>
    <row r="5025" spans="4:8" x14ac:dyDescent="0.2">
      <c r="D5025" s="359"/>
      <c r="E5025" s="359"/>
      <c r="G5025" s="561"/>
      <c r="H5025" s="359"/>
    </row>
    <row r="5026" spans="4:8" x14ac:dyDescent="0.2">
      <c r="D5026" s="359"/>
      <c r="E5026" s="359"/>
      <c r="G5026" s="561"/>
      <c r="H5026" s="359"/>
    </row>
    <row r="5027" spans="4:8" x14ac:dyDescent="0.2">
      <c r="D5027" s="359"/>
      <c r="E5027" s="359"/>
      <c r="G5027" s="561"/>
      <c r="H5027" s="359"/>
    </row>
    <row r="5028" spans="4:8" x14ac:dyDescent="0.2">
      <c r="D5028" s="359"/>
      <c r="E5028" s="359"/>
      <c r="G5028" s="561"/>
      <c r="H5028" s="359"/>
    </row>
    <row r="5029" spans="4:8" x14ac:dyDescent="0.2">
      <c r="D5029" s="359"/>
      <c r="E5029" s="359"/>
      <c r="G5029" s="561"/>
      <c r="H5029" s="359"/>
    </row>
    <row r="5030" spans="4:8" x14ac:dyDescent="0.2">
      <c r="D5030" s="359"/>
      <c r="E5030" s="359"/>
      <c r="G5030" s="561"/>
      <c r="H5030" s="359"/>
    </row>
    <row r="5031" spans="4:8" x14ac:dyDescent="0.2">
      <c r="D5031" s="359"/>
      <c r="E5031" s="359"/>
      <c r="G5031" s="561"/>
      <c r="H5031" s="359"/>
    </row>
    <row r="5032" spans="4:8" x14ac:dyDescent="0.2">
      <c r="D5032" s="359"/>
      <c r="E5032" s="359"/>
      <c r="G5032" s="561"/>
      <c r="H5032" s="359"/>
    </row>
    <row r="5033" spans="4:8" x14ac:dyDescent="0.2">
      <c r="D5033" s="359"/>
      <c r="E5033" s="359"/>
      <c r="G5033" s="561"/>
      <c r="H5033" s="359"/>
    </row>
    <row r="5034" spans="4:8" x14ac:dyDescent="0.2">
      <c r="D5034" s="359"/>
      <c r="E5034" s="359"/>
      <c r="G5034" s="561"/>
      <c r="H5034" s="359"/>
    </row>
    <row r="5035" spans="4:8" x14ac:dyDescent="0.2">
      <c r="D5035" s="359"/>
      <c r="E5035" s="359"/>
      <c r="G5035" s="561"/>
      <c r="H5035" s="359"/>
    </row>
    <row r="5036" spans="4:8" x14ac:dyDescent="0.2">
      <c r="D5036" s="359"/>
      <c r="E5036" s="359"/>
      <c r="G5036" s="561"/>
      <c r="H5036" s="359"/>
    </row>
    <row r="5037" spans="4:8" x14ac:dyDescent="0.2">
      <c r="D5037" s="359"/>
      <c r="E5037" s="359"/>
      <c r="G5037" s="561"/>
      <c r="H5037" s="359"/>
    </row>
    <row r="5038" spans="4:8" x14ac:dyDescent="0.2">
      <c r="D5038" s="359"/>
      <c r="E5038" s="359"/>
      <c r="G5038" s="561"/>
      <c r="H5038" s="359"/>
    </row>
    <row r="5039" spans="4:8" x14ac:dyDescent="0.2">
      <c r="D5039" s="359"/>
      <c r="E5039" s="359"/>
      <c r="G5039" s="561"/>
      <c r="H5039" s="359"/>
    </row>
    <row r="5040" spans="4:8" x14ac:dyDescent="0.2">
      <c r="D5040" s="359"/>
      <c r="E5040" s="359"/>
      <c r="G5040" s="561"/>
      <c r="H5040" s="359"/>
    </row>
    <row r="5041" spans="4:8" x14ac:dyDescent="0.2">
      <c r="D5041" s="359"/>
      <c r="E5041" s="359"/>
      <c r="G5041" s="561"/>
      <c r="H5041" s="359"/>
    </row>
    <row r="5042" spans="4:8" x14ac:dyDescent="0.2">
      <c r="D5042" s="359"/>
      <c r="E5042" s="359"/>
      <c r="G5042" s="561"/>
      <c r="H5042" s="359"/>
    </row>
    <row r="5043" spans="4:8" x14ac:dyDescent="0.2">
      <c r="D5043" s="359"/>
      <c r="E5043" s="359"/>
      <c r="G5043" s="561"/>
      <c r="H5043" s="359"/>
    </row>
    <row r="5044" spans="4:8" x14ac:dyDescent="0.2">
      <c r="D5044" s="359"/>
      <c r="E5044" s="359"/>
      <c r="G5044" s="561"/>
      <c r="H5044" s="359"/>
    </row>
    <row r="5045" spans="4:8" x14ac:dyDescent="0.2">
      <c r="D5045" s="359"/>
      <c r="E5045" s="359"/>
      <c r="G5045" s="561"/>
      <c r="H5045" s="359"/>
    </row>
    <row r="5046" spans="4:8" x14ac:dyDescent="0.2">
      <c r="D5046" s="359"/>
      <c r="E5046" s="359"/>
      <c r="G5046" s="561"/>
      <c r="H5046" s="359"/>
    </row>
    <row r="5047" spans="4:8" x14ac:dyDescent="0.2">
      <c r="D5047" s="359"/>
      <c r="E5047" s="359"/>
      <c r="G5047" s="561"/>
      <c r="H5047" s="359"/>
    </row>
    <row r="5048" spans="4:8" x14ac:dyDescent="0.2">
      <c r="D5048" s="359"/>
      <c r="E5048" s="359"/>
      <c r="G5048" s="561"/>
      <c r="H5048" s="359"/>
    </row>
    <row r="5049" spans="4:8" x14ac:dyDescent="0.2">
      <c r="D5049" s="359"/>
      <c r="E5049" s="359"/>
      <c r="G5049" s="561"/>
      <c r="H5049" s="359"/>
    </row>
    <row r="5050" spans="4:8" x14ac:dyDescent="0.2">
      <c r="D5050" s="359"/>
      <c r="E5050" s="359"/>
      <c r="G5050" s="561"/>
      <c r="H5050" s="359"/>
    </row>
    <row r="5051" spans="4:8" x14ac:dyDescent="0.2">
      <c r="D5051" s="359"/>
      <c r="E5051" s="359"/>
      <c r="G5051" s="561"/>
      <c r="H5051" s="359"/>
    </row>
    <row r="5052" spans="4:8" x14ac:dyDescent="0.2">
      <c r="D5052" s="359"/>
      <c r="E5052" s="359"/>
      <c r="G5052" s="561"/>
      <c r="H5052" s="359"/>
    </row>
    <row r="5053" spans="4:8" x14ac:dyDescent="0.2">
      <c r="D5053" s="359"/>
      <c r="E5053" s="359"/>
      <c r="G5053" s="561"/>
      <c r="H5053" s="359"/>
    </row>
    <row r="5054" spans="4:8" x14ac:dyDescent="0.2">
      <c r="D5054" s="359"/>
      <c r="E5054" s="359"/>
      <c r="G5054" s="561"/>
      <c r="H5054" s="359"/>
    </row>
    <row r="5055" spans="4:8" x14ac:dyDescent="0.2">
      <c r="D5055" s="359"/>
      <c r="E5055" s="359"/>
      <c r="G5055" s="561"/>
      <c r="H5055" s="359"/>
    </row>
    <row r="5056" spans="4:8" x14ac:dyDescent="0.2">
      <c r="D5056" s="359"/>
      <c r="E5056" s="359"/>
      <c r="G5056" s="561"/>
      <c r="H5056" s="359"/>
    </row>
    <row r="5057" spans="4:8" x14ac:dyDescent="0.2">
      <c r="D5057" s="359"/>
      <c r="E5057" s="359"/>
      <c r="G5057" s="561"/>
      <c r="H5057" s="359"/>
    </row>
    <row r="5058" spans="4:8" x14ac:dyDescent="0.2">
      <c r="D5058" s="359"/>
      <c r="E5058" s="359"/>
      <c r="G5058" s="561"/>
      <c r="H5058" s="359"/>
    </row>
    <row r="5059" spans="4:8" x14ac:dyDescent="0.2">
      <c r="D5059" s="359"/>
      <c r="E5059" s="359"/>
      <c r="G5059" s="561"/>
      <c r="H5059" s="359"/>
    </row>
    <row r="5060" spans="4:8" x14ac:dyDescent="0.2">
      <c r="D5060" s="359"/>
      <c r="E5060" s="359"/>
      <c r="G5060" s="561"/>
      <c r="H5060" s="359"/>
    </row>
    <row r="5061" spans="4:8" x14ac:dyDescent="0.2">
      <c r="D5061" s="359"/>
      <c r="E5061" s="359"/>
      <c r="G5061" s="561"/>
      <c r="H5061" s="359"/>
    </row>
    <row r="5062" spans="4:8" x14ac:dyDescent="0.2">
      <c r="D5062" s="359"/>
      <c r="E5062" s="359"/>
      <c r="G5062" s="561"/>
      <c r="H5062" s="359"/>
    </row>
    <row r="5063" spans="4:8" x14ac:dyDescent="0.2">
      <c r="D5063" s="359"/>
      <c r="E5063" s="359"/>
      <c r="G5063" s="561"/>
      <c r="H5063" s="359"/>
    </row>
    <row r="5064" spans="4:8" x14ac:dyDescent="0.2">
      <c r="D5064" s="359"/>
      <c r="E5064" s="359"/>
      <c r="G5064" s="561"/>
      <c r="H5064" s="359"/>
    </row>
    <row r="5065" spans="4:8" x14ac:dyDescent="0.2">
      <c r="D5065" s="359"/>
      <c r="E5065" s="359"/>
      <c r="G5065" s="561"/>
      <c r="H5065" s="359"/>
    </row>
    <row r="5066" spans="4:8" x14ac:dyDescent="0.2">
      <c r="D5066" s="359"/>
      <c r="E5066" s="359"/>
      <c r="G5066" s="561"/>
      <c r="H5066" s="359"/>
    </row>
    <row r="5067" spans="4:8" x14ac:dyDescent="0.2">
      <c r="D5067" s="359"/>
      <c r="E5067" s="359"/>
      <c r="G5067" s="561"/>
      <c r="H5067" s="359"/>
    </row>
    <row r="5068" spans="4:8" x14ac:dyDescent="0.2">
      <c r="D5068" s="359"/>
      <c r="E5068" s="359"/>
      <c r="G5068" s="561"/>
      <c r="H5068" s="359"/>
    </row>
    <row r="5069" spans="4:8" x14ac:dyDescent="0.2">
      <c r="D5069" s="359"/>
      <c r="E5069" s="359"/>
      <c r="G5069" s="561"/>
      <c r="H5069" s="359"/>
    </row>
    <row r="5070" spans="4:8" x14ac:dyDescent="0.2">
      <c r="D5070" s="359"/>
      <c r="E5070" s="359"/>
      <c r="G5070" s="561"/>
      <c r="H5070" s="359"/>
    </row>
    <row r="5071" spans="4:8" x14ac:dyDescent="0.2">
      <c r="D5071" s="359"/>
      <c r="E5071" s="359"/>
      <c r="G5071" s="561"/>
      <c r="H5071" s="359"/>
    </row>
    <row r="5072" spans="4:8" x14ac:dyDescent="0.2">
      <c r="D5072" s="359"/>
      <c r="E5072" s="359"/>
      <c r="G5072" s="561"/>
      <c r="H5072" s="359"/>
    </row>
    <row r="5073" spans="4:8" x14ac:dyDescent="0.2">
      <c r="D5073" s="359"/>
      <c r="E5073" s="359"/>
      <c r="G5073" s="561"/>
      <c r="H5073" s="359"/>
    </row>
    <row r="5074" spans="4:8" x14ac:dyDescent="0.2">
      <c r="D5074" s="359"/>
      <c r="E5074" s="359"/>
      <c r="G5074" s="561"/>
      <c r="H5074" s="359"/>
    </row>
    <row r="5075" spans="4:8" x14ac:dyDescent="0.2">
      <c r="D5075" s="359"/>
      <c r="E5075" s="359"/>
      <c r="G5075" s="561"/>
      <c r="H5075" s="359"/>
    </row>
    <row r="5076" spans="4:8" x14ac:dyDescent="0.2">
      <c r="D5076" s="359"/>
      <c r="E5076" s="359"/>
      <c r="G5076" s="561"/>
      <c r="H5076" s="359"/>
    </row>
    <row r="5077" spans="4:8" x14ac:dyDescent="0.2">
      <c r="D5077" s="359"/>
      <c r="E5077" s="359"/>
      <c r="G5077" s="561"/>
      <c r="H5077" s="359"/>
    </row>
    <row r="5078" spans="4:8" x14ac:dyDescent="0.2">
      <c r="D5078" s="359"/>
      <c r="E5078" s="359"/>
      <c r="G5078" s="561"/>
      <c r="H5078" s="359"/>
    </row>
    <row r="5079" spans="4:8" x14ac:dyDescent="0.2">
      <c r="D5079" s="359"/>
      <c r="E5079" s="359"/>
      <c r="G5079" s="561"/>
      <c r="H5079" s="359"/>
    </row>
    <row r="5080" spans="4:8" x14ac:dyDescent="0.2">
      <c r="D5080" s="359"/>
      <c r="E5080" s="359"/>
      <c r="G5080" s="561"/>
      <c r="H5080" s="359"/>
    </row>
    <row r="5081" spans="4:8" x14ac:dyDescent="0.2">
      <c r="D5081" s="359"/>
      <c r="E5081" s="359"/>
      <c r="G5081" s="561"/>
      <c r="H5081" s="359"/>
    </row>
    <row r="5082" spans="4:8" x14ac:dyDescent="0.2">
      <c r="D5082" s="359"/>
      <c r="E5082" s="359"/>
      <c r="G5082" s="561"/>
      <c r="H5082" s="359"/>
    </row>
    <row r="5083" spans="4:8" x14ac:dyDescent="0.2">
      <c r="D5083" s="359"/>
      <c r="E5083" s="359"/>
      <c r="G5083" s="561"/>
      <c r="H5083" s="359"/>
    </row>
    <row r="5084" spans="4:8" x14ac:dyDescent="0.2">
      <c r="D5084" s="359"/>
      <c r="E5084" s="359"/>
      <c r="G5084" s="561"/>
      <c r="H5084" s="359"/>
    </row>
    <row r="5085" spans="4:8" x14ac:dyDescent="0.2">
      <c r="D5085" s="359"/>
      <c r="E5085" s="359"/>
      <c r="G5085" s="561"/>
      <c r="H5085" s="359"/>
    </row>
    <row r="5086" spans="4:8" x14ac:dyDescent="0.2">
      <c r="D5086" s="359"/>
      <c r="E5086" s="359"/>
      <c r="G5086" s="561"/>
      <c r="H5086" s="359"/>
    </row>
    <row r="5087" spans="4:8" x14ac:dyDescent="0.2">
      <c r="D5087" s="359"/>
      <c r="E5087" s="359"/>
      <c r="G5087" s="561"/>
      <c r="H5087" s="359"/>
    </row>
    <row r="5088" spans="4:8" x14ac:dyDescent="0.2">
      <c r="D5088" s="359"/>
      <c r="E5088" s="359"/>
      <c r="G5088" s="561"/>
      <c r="H5088" s="359"/>
    </row>
    <row r="5089" spans="4:8" x14ac:dyDescent="0.2">
      <c r="D5089" s="359"/>
      <c r="E5089" s="359"/>
      <c r="G5089" s="561"/>
      <c r="H5089" s="359"/>
    </row>
    <row r="5090" spans="4:8" x14ac:dyDescent="0.2">
      <c r="D5090" s="359"/>
      <c r="E5090" s="359"/>
      <c r="G5090" s="561"/>
      <c r="H5090" s="359"/>
    </row>
    <row r="5091" spans="4:8" x14ac:dyDescent="0.2">
      <c r="D5091" s="359"/>
      <c r="E5091" s="359"/>
      <c r="G5091" s="561"/>
      <c r="H5091" s="359"/>
    </row>
    <row r="5092" spans="4:8" x14ac:dyDescent="0.2">
      <c r="D5092" s="359"/>
      <c r="E5092" s="359"/>
      <c r="G5092" s="561"/>
      <c r="H5092" s="359"/>
    </row>
    <row r="5093" spans="4:8" x14ac:dyDescent="0.2">
      <c r="D5093" s="359"/>
      <c r="E5093" s="359"/>
      <c r="G5093" s="561"/>
      <c r="H5093" s="359"/>
    </row>
    <row r="5094" spans="4:8" x14ac:dyDescent="0.2">
      <c r="D5094" s="359"/>
      <c r="E5094" s="359"/>
      <c r="G5094" s="561"/>
      <c r="H5094" s="359"/>
    </row>
    <row r="5095" spans="4:8" x14ac:dyDescent="0.2">
      <c r="D5095" s="359"/>
      <c r="E5095" s="359"/>
      <c r="G5095" s="561"/>
      <c r="H5095" s="359"/>
    </row>
    <row r="5096" spans="4:8" x14ac:dyDescent="0.2">
      <c r="D5096" s="359"/>
      <c r="E5096" s="359"/>
      <c r="G5096" s="561"/>
      <c r="H5096" s="359"/>
    </row>
    <row r="5097" spans="4:8" x14ac:dyDescent="0.2">
      <c r="D5097" s="359"/>
      <c r="E5097" s="359"/>
      <c r="G5097" s="561"/>
      <c r="H5097" s="359"/>
    </row>
    <row r="5098" spans="4:8" x14ac:dyDescent="0.2">
      <c r="D5098" s="359"/>
      <c r="E5098" s="359"/>
      <c r="G5098" s="561"/>
      <c r="H5098" s="359"/>
    </row>
    <row r="5099" spans="4:8" x14ac:dyDescent="0.2">
      <c r="D5099" s="359"/>
      <c r="E5099" s="359"/>
      <c r="G5099" s="561"/>
      <c r="H5099" s="359"/>
    </row>
    <row r="5100" spans="4:8" x14ac:dyDescent="0.2">
      <c r="D5100" s="359"/>
      <c r="E5100" s="359"/>
      <c r="G5100" s="561"/>
      <c r="H5100" s="359"/>
    </row>
    <row r="5101" spans="4:8" x14ac:dyDescent="0.2">
      <c r="D5101" s="359"/>
      <c r="E5101" s="359"/>
      <c r="G5101" s="561"/>
      <c r="H5101" s="359"/>
    </row>
    <row r="5102" spans="4:8" x14ac:dyDescent="0.2">
      <c r="D5102" s="359"/>
      <c r="E5102" s="359"/>
      <c r="G5102" s="561"/>
      <c r="H5102" s="359"/>
    </row>
    <row r="5103" spans="4:8" x14ac:dyDescent="0.2">
      <c r="D5103" s="359"/>
      <c r="E5103" s="359"/>
      <c r="G5103" s="561"/>
      <c r="H5103" s="359"/>
    </row>
    <row r="5104" spans="4:8" x14ac:dyDescent="0.2">
      <c r="D5104" s="359"/>
      <c r="E5104" s="359"/>
      <c r="G5104" s="561"/>
      <c r="H5104" s="359"/>
    </row>
    <row r="5105" spans="4:8" x14ac:dyDescent="0.2">
      <c r="D5105" s="359"/>
      <c r="E5105" s="359"/>
      <c r="G5105" s="561"/>
      <c r="H5105" s="359"/>
    </row>
    <row r="5106" spans="4:8" x14ac:dyDescent="0.2">
      <c r="D5106" s="359"/>
      <c r="E5106" s="359"/>
      <c r="G5106" s="561"/>
      <c r="H5106" s="359"/>
    </row>
    <row r="5107" spans="4:8" x14ac:dyDescent="0.2">
      <c r="D5107" s="359"/>
      <c r="E5107" s="359"/>
      <c r="G5107" s="561"/>
      <c r="H5107" s="359"/>
    </row>
    <row r="5108" spans="4:8" x14ac:dyDescent="0.2">
      <c r="D5108" s="359"/>
      <c r="E5108" s="359"/>
      <c r="G5108" s="561"/>
      <c r="H5108" s="359"/>
    </row>
    <row r="5109" spans="4:8" x14ac:dyDescent="0.2">
      <c r="D5109" s="359"/>
      <c r="E5109" s="359"/>
      <c r="G5109" s="561"/>
      <c r="H5109" s="359"/>
    </row>
    <row r="5110" spans="4:8" x14ac:dyDescent="0.2">
      <c r="D5110" s="359"/>
      <c r="E5110" s="359"/>
      <c r="G5110" s="561"/>
      <c r="H5110" s="359"/>
    </row>
    <row r="5111" spans="4:8" x14ac:dyDescent="0.2">
      <c r="D5111" s="359"/>
      <c r="E5111" s="359"/>
      <c r="G5111" s="561"/>
      <c r="H5111" s="359"/>
    </row>
    <row r="5112" spans="4:8" x14ac:dyDescent="0.2">
      <c r="D5112" s="359"/>
      <c r="E5112" s="359"/>
      <c r="G5112" s="561"/>
      <c r="H5112" s="359"/>
    </row>
    <row r="5113" spans="4:8" x14ac:dyDescent="0.2">
      <c r="D5113" s="359"/>
      <c r="E5113" s="359"/>
      <c r="G5113" s="561"/>
      <c r="H5113" s="359"/>
    </row>
    <row r="5114" spans="4:8" x14ac:dyDescent="0.2">
      <c r="D5114" s="359"/>
      <c r="E5114" s="359"/>
      <c r="G5114" s="561"/>
      <c r="H5114" s="359"/>
    </row>
    <row r="5115" spans="4:8" x14ac:dyDescent="0.2">
      <c r="D5115" s="359"/>
      <c r="E5115" s="359"/>
      <c r="G5115" s="561"/>
      <c r="H5115" s="359"/>
    </row>
    <row r="5116" spans="4:8" x14ac:dyDescent="0.2">
      <c r="D5116" s="359"/>
      <c r="E5116" s="359"/>
      <c r="G5116" s="561"/>
      <c r="H5116" s="359"/>
    </row>
    <row r="5117" spans="4:8" x14ac:dyDescent="0.2">
      <c r="D5117" s="359"/>
      <c r="E5117" s="359"/>
      <c r="G5117" s="561"/>
      <c r="H5117" s="359"/>
    </row>
    <row r="5118" spans="4:8" x14ac:dyDescent="0.2">
      <c r="D5118" s="359"/>
      <c r="E5118" s="359"/>
      <c r="G5118" s="561"/>
      <c r="H5118" s="359"/>
    </row>
    <row r="5119" spans="4:8" x14ac:dyDescent="0.2">
      <c r="D5119" s="359"/>
      <c r="E5119" s="359"/>
      <c r="G5119" s="561"/>
      <c r="H5119" s="359"/>
    </row>
    <row r="5120" spans="4:8" x14ac:dyDescent="0.2">
      <c r="D5120" s="359"/>
      <c r="E5120" s="359"/>
      <c r="G5120" s="561"/>
      <c r="H5120" s="359"/>
    </row>
    <row r="5121" spans="4:8" x14ac:dyDescent="0.2">
      <c r="D5121" s="359"/>
      <c r="E5121" s="359"/>
      <c r="G5121" s="561"/>
      <c r="H5121" s="359"/>
    </row>
    <row r="5122" spans="4:8" x14ac:dyDescent="0.2">
      <c r="D5122" s="359"/>
      <c r="E5122" s="359"/>
      <c r="G5122" s="561"/>
      <c r="H5122" s="359"/>
    </row>
    <row r="5123" spans="4:8" x14ac:dyDescent="0.2">
      <c r="D5123" s="359"/>
      <c r="E5123" s="359"/>
      <c r="G5123" s="561"/>
      <c r="H5123" s="359"/>
    </row>
    <row r="5124" spans="4:8" x14ac:dyDescent="0.2">
      <c r="D5124" s="359"/>
      <c r="E5124" s="359"/>
      <c r="G5124" s="561"/>
      <c r="H5124" s="359"/>
    </row>
    <row r="5125" spans="4:8" x14ac:dyDescent="0.2">
      <c r="D5125" s="359"/>
      <c r="E5125" s="359"/>
      <c r="G5125" s="561"/>
      <c r="H5125" s="359"/>
    </row>
    <row r="5126" spans="4:8" x14ac:dyDescent="0.2">
      <c r="D5126" s="359"/>
      <c r="E5126" s="359"/>
      <c r="G5126" s="561"/>
      <c r="H5126" s="359"/>
    </row>
    <row r="5127" spans="4:8" x14ac:dyDescent="0.2">
      <c r="D5127" s="359"/>
      <c r="E5127" s="359"/>
      <c r="G5127" s="561"/>
      <c r="H5127" s="359"/>
    </row>
    <row r="5128" spans="4:8" x14ac:dyDescent="0.2">
      <c r="D5128" s="359"/>
      <c r="E5128" s="359"/>
      <c r="G5128" s="561"/>
      <c r="H5128" s="359"/>
    </row>
    <row r="5129" spans="4:8" x14ac:dyDescent="0.2">
      <c r="D5129" s="359"/>
      <c r="E5129" s="359"/>
      <c r="G5129" s="561"/>
      <c r="H5129" s="359"/>
    </row>
    <row r="5130" spans="4:8" x14ac:dyDescent="0.2">
      <c r="D5130" s="359"/>
      <c r="E5130" s="359"/>
      <c r="G5130" s="561"/>
      <c r="H5130" s="359"/>
    </row>
    <row r="5131" spans="4:8" x14ac:dyDescent="0.2">
      <c r="D5131" s="359"/>
      <c r="E5131" s="359"/>
      <c r="G5131" s="561"/>
      <c r="H5131" s="359"/>
    </row>
    <row r="5132" spans="4:8" x14ac:dyDescent="0.2">
      <c r="D5132" s="359"/>
      <c r="E5132" s="359"/>
      <c r="G5132" s="561"/>
      <c r="H5132" s="359"/>
    </row>
    <row r="5133" spans="4:8" x14ac:dyDescent="0.2">
      <c r="D5133" s="359"/>
      <c r="E5133" s="359"/>
      <c r="G5133" s="561"/>
      <c r="H5133" s="359"/>
    </row>
    <row r="5134" spans="4:8" x14ac:dyDescent="0.2">
      <c r="D5134" s="359"/>
      <c r="E5134" s="359"/>
      <c r="G5134" s="561"/>
      <c r="H5134" s="359"/>
    </row>
    <row r="5135" spans="4:8" x14ac:dyDescent="0.2">
      <c r="D5135" s="359"/>
      <c r="E5135" s="359"/>
      <c r="G5135" s="561"/>
      <c r="H5135" s="359"/>
    </row>
    <row r="5136" spans="4:8" x14ac:dyDescent="0.2">
      <c r="D5136" s="359"/>
      <c r="E5136" s="359"/>
      <c r="G5136" s="561"/>
      <c r="H5136" s="359"/>
    </row>
    <row r="5137" spans="4:8" x14ac:dyDescent="0.2">
      <c r="D5137" s="359"/>
      <c r="E5137" s="359"/>
      <c r="G5137" s="561"/>
      <c r="H5137" s="359"/>
    </row>
    <row r="5138" spans="4:8" x14ac:dyDescent="0.2">
      <c r="D5138" s="359"/>
      <c r="E5138" s="359"/>
      <c r="G5138" s="561"/>
      <c r="H5138" s="359"/>
    </row>
    <row r="5139" spans="4:8" x14ac:dyDescent="0.2">
      <c r="D5139" s="359"/>
      <c r="E5139" s="359"/>
      <c r="G5139" s="561"/>
      <c r="H5139" s="359"/>
    </row>
    <row r="5140" spans="4:8" x14ac:dyDescent="0.2">
      <c r="D5140" s="359"/>
      <c r="E5140" s="359"/>
      <c r="G5140" s="561"/>
      <c r="H5140" s="359"/>
    </row>
    <row r="5141" spans="4:8" x14ac:dyDescent="0.2">
      <c r="D5141" s="359"/>
      <c r="E5141" s="359"/>
      <c r="G5141" s="561"/>
      <c r="H5141" s="359"/>
    </row>
    <row r="5142" spans="4:8" x14ac:dyDescent="0.2">
      <c r="D5142" s="359"/>
      <c r="E5142" s="359"/>
      <c r="G5142" s="561"/>
      <c r="H5142" s="359"/>
    </row>
    <row r="5143" spans="4:8" x14ac:dyDescent="0.2">
      <c r="D5143" s="359"/>
      <c r="E5143" s="359"/>
      <c r="G5143" s="561"/>
      <c r="H5143" s="359"/>
    </row>
    <row r="5144" spans="4:8" x14ac:dyDescent="0.2">
      <c r="D5144" s="359"/>
      <c r="E5144" s="359"/>
      <c r="G5144" s="561"/>
      <c r="H5144" s="359"/>
    </row>
    <row r="5145" spans="4:8" x14ac:dyDescent="0.2">
      <c r="D5145" s="359"/>
      <c r="E5145" s="359"/>
      <c r="G5145" s="561"/>
      <c r="H5145" s="359"/>
    </row>
    <row r="5146" spans="4:8" x14ac:dyDescent="0.2">
      <c r="D5146" s="359"/>
      <c r="E5146" s="359"/>
      <c r="G5146" s="561"/>
      <c r="H5146" s="359"/>
    </row>
    <row r="5147" spans="4:8" x14ac:dyDescent="0.2">
      <c r="D5147" s="359"/>
      <c r="E5147" s="359"/>
      <c r="G5147" s="561"/>
      <c r="H5147" s="359"/>
    </row>
    <row r="5148" spans="4:8" x14ac:dyDescent="0.2">
      <c r="D5148" s="359"/>
      <c r="E5148" s="359"/>
      <c r="G5148" s="561"/>
      <c r="H5148" s="359"/>
    </row>
    <row r="5149" spans="4:8" x14ac:dyDescent="0.2">
      <c r="D5149" s="359"/>
      <c r="E5149" s="359"/>
      <c r="G5149" s="561"/>
      <c r="H5149" s="359"/>
    </row>
    <row r="5150" spans="4:8" x14ac:dyDescent="0.2">
      <c r="D5150" s="359"/>
      <c r="E5150" s="359"/>
      <c r="G5150" s="561"/>
      <c r="H5150" s="359"/>
    </row>
    <row r="5151" spans="4:8" x14ac:dyDescent="0.2">
      <c r="D5151" s="359"/>
      <c r="E5151" s="359"/>
      <c r="G5151" s="561"/>
      <c r="H5151" s="359"/>
    </row>
    <row r="5152" spans="4:8" x14ac:dyDescent="0.2">
      <c r="D5152" s="359"/>
      <c r="E5152" s="359"/>
      <c r="G5152" s="561"/>
      <c r="H5152" s="359"/>
    </row>
    <row r="5153" spans="4:8" x14ac:dyDescent="0.2">
      <c r="D5153" s="359"/>
      <c r="E5153" s="359"/>
      <c r="G5153" s="561"/>
      <c r="H5153" s="359"/>
    </row>
    <row r="5154" spans="4:8" x14ac:dyDescent="0.2">
      <c r="D5154" s="359"/>
      <c r="E5154" s="359"/>
      <c r="G5154" s="561"/>
      <c r="H5154" s="359"/>
    </row>
    <row r="5155" spans="4:8" x14ac:dyDescent="0.2">
      <c r="D5155" s="359"/>
      <c r="E5155" s="359"/>
      <c r="G5155" s="561"/>
      <c r="H5155" s="359"/>
    </row>
    <row r="5156" spans="4:8" x14ac:dyDescent="0.2">
      <c r="D5156" s="359"/>
      <c r="E5156" s="359"/>
      <c r="G5156" s="561"/>
      <c r="H5156" s="359"/>
    </row>
    <row r="5157" spans="4:8" x14ac:dyDescent="0.2">
      <c r="D5157" s="359"/>
      <c r="E5157" s="359"/>
      <c r="G5157" s="561"/>
      <c r="H5157" s="359"/>
    </row>
    <row r="5158" spans="4:8" x14ac:dyDescent="0.2">
      <c r="D5158" s="359"/>
      <c r="E5158" s="359"/>
      <c r="G5158" s="561"/>
      <c r="H5158" s="359"/>
    </row>
    <row r="5159" spans="4:8" x14ac:dyDescent="0.2">
      <c r="D5159" s="359"/>
      <c r="E5159" s="359"/>
      <c r="G5159" s="561"/>
      <c r="H5159" s="359"/>
    </row>
    <row r="5160" spans="4:8" x14ac:dyDescent="0.2">
      <c r="D5160" s="359"/>
      <c r="E5160" s="359"/>
      <c r="G5160" s="561"/>
      <c r="H5160" s="359"/>
    </row>
    <row r="5161" spans="4:8" x14ac:dyDescent="0.2">
      <c r="D5161" s="359"/>
      <c r="E5161" s="359"/>
      <c r="G5161" s="561"/>
      <c r="H5161" s="359"/>
    </row>
    <row r="5162" spans="4:8" x14ac:dyDescent="0.2">
      <c r="D5162" s="359"/>
      <c r="E5162" s="359"/>
      <c r="G5162" s="561"/>
      <c r="H5162" s="359"/>
    </row>
    <row r="5163" spans="4:8" x14ac:dyDescent="0.2">
      <c r="D5163" s="359"/>
      <c r="E5163" s="359"/>
      <c r="G5163" s="561"/>
      <c r="H5163" s="359"/>
    </row>
    <row r="5164" spans="4:8" x14ac:dyDescent="0.2">
      <c r="D5164" s="359"/>
      <c r="E5164" s="359"/>
      <c r="G5164" s="561"/>
      <c r="H5164" s="359"/>
    </row>
    <row r="5165" spans="4:8" x14ac:dyDescent="0.2">
      <c r="D5165" s="359"/>
      <c r="E5165" s="359"/>
      <c r="G5165" s="561"/>
      <c r="H5165" s="359"/>
    </row>
    <row r="5166" spans="4:8" x14ac:dyDescent="0.2">
      <c r="D5166" s="359"/>
      <c r="E5166" s="359"/>
      <c r="G5166" s="561"/>
      <c r="H5166" s="359"/>
    </row>
    <row r="5167" spans="4:8" x14ac:dyDescent="0.2">
      <c r="D5167" s="359"/>
      <c r="E5167" s="359"/>
      <c r="G5167" s="561"/>
      <c r="H5167" s="359"/>
    </row>
    <row r="5168" spans="4:8" x14ac:dyDescent="0.2">
      <c r="D5168" s="359"/>
      <c r="E5168" s="359"/>
      <c r="G5168" s="561"/>
      <c r="H5168" s="359"/>
    </row>
    <row r="5169" spans="4:8" x14ac:dyDescent="0.2">
      <c r="D5169" s="359"/>
      <c r="E5169" s="359"/>
      <c r="G5169" s="561"/>
      <c r="H5169" s="359"/>
    </row>
    <row r="5170" spans="4:8" x14ac:dyDescent="0.2">
      <c r="D5170" s="359"/>
      <c r="E5170" s="359"/>
      <c r="G5170" s="561"/>
      <c r="H5170" s="359"/>
    </row>
    <row r="5171" spans="4:8" x14ac:dyDescent="0.2">
      <c r="D5171" s="359"/>
      <c r="E5171" s="359"/>
      <c r="G5171" s="561"/>
      <c r="H5171" s="359"/>
    </row>
    <row r="5172" spans="4:8" x14ac:dyDescent="0.2">
      <c r="D5172" s="359"/>
      <c r="E5172" s="359"/>
      <c r="G5172" s="561"/>
      <c r="H5172" s="359"/>
    </row>
    <row r="5173" spans="4:8" x14ac:dyDescent="0.2">
      <c r="D5173" s="359"/>
      <c r="E5173" s="359"/>
      <c r="G5173" s="561"/>
      <c r="H5173" s="359"/>
    </row>
    <row r="5174" spans="4:8" x14ac:dyDescent="0.2">
      <c r="D5174" s="359"/>
      <c r="E5174" s="359"/>
      <c r="G5174" s="561"/>
      <c r="H5174" s="359"/>
    </row>
    <row r="5175" spans="4:8" x14ac:dyDescent="0.2">
      <c r="D5175" s="359"/>
      <c r="E5175" s="359"/>
      <c r="G5175" s="561"/>
      <c r="H5175" s="359"/>
    </row>
    <row r="5176" spans="4:8" x14ac:dyDescent="0.2">
      <c r="D5176" s="359"/>
      <c r="E5176" s="359"/>
      <c r="G5176" s="561"/>
      <c r="H5176" s="359"/>
    </row>
    <row r="5177" spans="4:8" x14ac:dyDescent="0.2">
      <c r="D5177" s="359"/>
      <c r="E5177" s="359"/>
      <c r="G5177" s="561"/>
      <c r="H5177" s="359"/>
    </row>
    <row r="5178" spans="4:8" x14ac:dyDescent="0.2">
      <c r="D5178" s="359"/>
      <c r="E5178" s="359"/>
      <c r="G5178" s="561"/>
      <c r="H5178" s="359"/>
    </row>
    <row r="5179" spans="4:8" x14ac:dyDescent="0.2">
      <c r="D5179" s="359"/>
      <c r="E5179" s="359"/>
      <c r="G5179" s="561"/>
      <c r="H5179" s="359"/>
    </row>
    <row r="5180" spans="4:8" x14ac:dyDescent="0.2">
      <c r="D5180" s="359"/>
      <c r="E5180" s="359"/>
      <c r="G5180" s="561"/>
      <c r="H5180" s="359"/>
    </row>
    <row r="5181" spans="4:8" x14ac:dyDescent="0.2">
      <c r="D5181" s="359"/>
      <c r="E5181" s="359"/>
      <c r="G5181" s="561"/>
      <c r="H5181" s="359"/>
    </row>
    <row r="5182" spans="4:8" x14ac:dyDescent="0.2">
      <c r="D5182" s="359"/>
      <c r="E5182" s="359"/>
      <c r="G5182" s="561"/>
      <c r="H5182" s="359"/>
    </row>
    <row r="5183" spans="4:8" x14ac:dyDescent="0.2">
      <c r="D5183" s="359"/>
      <c r="E5183" s="359"/>
      <c r="G5183" s="561"/>
      <c r="H5183" s="359"/>
    </row>
    <row r="5184" spans="4:8" x14ac:dyDescent="0.2">
      <c r="D5184" s="359"/>
      <c r="E5184" s="359"/>
      <c r="G5184" s="561"/>
      <c r="H5184" s="359"/>
    </row>
    <row r="5185" spans="4:8" x14ac:dyDescent="0.2">
      <c r="D5185" s="359"/>
      <c r="E5185" s="359"/>
      <c r="G5185" s="561"/>
      <c r="H5185" s="359"/>
    </row>
    <row r="5186" spans="4:8" x14ac:dyDescent="0.2">
      <c r="D5186" s="359"/>
      <c r="E5186" s="359"/>
      <c r="G5186" s="561"/>
      <c r="H5186" s="359"/>
    </row>
    <row r="5187" spans="4:8" x14ac:dyDescent="0.2">
      <c r="D5187" s="359"/>
      <c r="E5187" s="359"/>
      <c r="G5187" s="561"/>
      <c r="H5187" s="359"/>
    </row>
    <row r="5188" spans="4:8" x14ac:dyDescent="0.2">
      <c r="D5188" s="359"/>
      <c r="E5188" s="359"/>
      <c r="G5188" s="561"/>
      <c r="H5188" s="359"/>
    </row>
    <row r="5189" spans="4:8" x14ac:dyDescent="0.2">
      <c r="D5189" s="359"/>
      <c r="E5189" s="359"/>
      <c r="G5189" s="561"/>
      <c r="H5189" s="359"/>
    </row>
    <row r="5190" spans="4:8" x14ac:dyDescent="0.2">
      <c r="D5190" s="359"/>
      <c r="E5190" s="359"/>
      <c r="G5190" s="561"/>
      <c r="H5190" s="359"/>
    </row>
    <row r="5191" spans="4:8" x14ac:dyDescent="0.2">
      <c r="D5191" s="359"/>
      <c r="E5191" s="359"/>
      <c r="G5191" s="561"/>
      <c r="H5191" s="359"/>
    </row>
    <row r="5192" spans="4:8" x14ac:dyDescent="0.2">
      <c r="D5192" s="359"/>
      <c r="E5192" s="359"/>
      <c r="G5192" s="561"/>
      <c r="H5192" s="359"/>
    </row>
    <row r="5193" spans="4:8" x14ac:dyDescent="0.2">
      <c r="D5193" s="359"/>
      <c r="E5193" s="359"/>
      <c r="G5193" s="561"/>
      <c r="H5193" s="359"/>
    </row>
    <row r="5194" spans="4:8" x14ac:dyDescent="0.2">
      <c r="D5194" s="359"/>
      <c r="E5194" s="359"/>
      <c r="G5194" s="561"/>
      <c r="H5194" s="359"/>
    </row>
    <row r="5195" spans="4:8" x14ac:dyDescent="0.2">
      <c r="D5195" s="359"/>
      <c r="E5195" s="359"/>
      <c r="G5195" s="561"/>
      <c r="H5195" s="359"/>
    </row>
    <row r="5196" spans="4:8" x14ac:dyDescent="0.2">
      <c r="D5196" s="359"/>
      <c r="E5196" s="359"/>
      <c r="G5196" s="561"/>
      <c r="H5196" s="359"/>
    </row>
    <row r="5197" spans="4:8" x14ac:dyDescent="0.2">
      <c r="D5197" s="359"/>
      <c r="E5197" s="359"/>
      <c r="G5197" s="561"/>
      <c r="H5197" s="359"/>
    </row>
    <row r="5198" spans="4:8" x14ac:dyDescent="0.2">
      <c r="D5198" s="359"/>
      <c r="E5198" s="359"/>
      <c r="G5198" s="561"/>
      <c r="H5198" s="359"/>
    </row>
    <row r="5199" spans="4:8" x14ac:dyDescent="0.2">
      <c r="D5199" s="359"/>
      <c r="E5199" s="359"/>
      <c r="G5199" s="561"/>
      <c r="H5199" s="359"/>
    </row>
    <row r="5200" spans="4:8" x14ac:dyDescent="0.2">
      <c r="D5200" s="359"/>
      <c r="E5200" s="359"/>
      <c r="G5200" s="561"/>
      <c r="H5200" s="359"/>
    </row>
    <row r="5201" spans="4:8" x14ac:dyDescent="0.2">
      <c r="D5201" s="359"/>
      <c r="E5201" s="359"/>
      <c r="G5201" s="561"/>
      <c r="H5201" s="359"/>
    </row>
    <row r="5202" spans="4:8" x14ac:dyDescent="0.2">
      <c r="D5202" s="359"/>
      <c r="E5202" s="359"/>
      <c r="G5202" s="561"/>
      <c r="H5202" s="359"/>
    </row>
    <row r="5203" spans="4:8" x14ac:dyDescent="0.2">
      <c r="D5203" s="359"/>
      <c r="E5203" s="359"/>
      <c r="G5203" s="561"/>
      <c r="H5203" s="359"/>
    </row>
    <row r="5204" spans="4:8" x14ac:dyDescent="0.2">
      <c r="D5204" s="359"/>
      <c r="E5204" s="359"/>
      <c r="G5204" s="561"/>
      <c r="H5204" s="359"/>
    </row>
    <row r="5205" spans="4:8" x14ac:dyDescent="0.2">
      <c r="D5205" s="359"/>
      <c r="E5205" s="359"/>
      <c r="G5205" s="561"/>
      <c r="H5205" s="359"/>
    </row>
    <row r="5206" spans="4:8" x14ac:dyDescent="0.2">
      <c r="D5206" s="359"/>
      <c r="E5206" s="359"/>
      <c r="G5206" s="561"/>
      <c r="H5206" s="359"/>
    </row>
    <row r="5207" spans="4:8" x14ac:dyDescent="0.2">
      <c r="D5207" s="359"/>
      <c r="E5207" s="359"/>
      <c r="G5207" s="561"/>
      <c r="H5207" s="359"/>
    </row>
    <row r="5208" spans="4:8" x14ac:dyDescent="0.2">
      <c r="D5208" s="359"/>
      <c r="E5208" s="359"/>
      <c r="G5208" s="561"/>
      <c r="H5208" s="359"/>
    </row>
    <row r="5209" spans="4:8" x14ac:dyDescent="0.2">
      <c r="D5209" s="359"/>
      <c r="E5209" s="359"/>
      <c r="G5209" s="561"/>
      <c r="H5209" s="359"/>
    </row>
    <row r="5210" spans="4:8" x14ac:dyDescent="0.2">
      <c r="D5210" s="359"/>
      <c r="E5210" s="359"/>
      <c r="G5210" s="561"/>
      <c r="H5210" s="359"/>
    </row>
    <row r="5211" spans="4:8" x14ac:dyDescent="0.2">
      <c r="D5211" s="359"/>
      <c r="E5211" s="359"/>
      <c r="G5211" s="561"/>
      <c r="H5211" s="359"/>
    </row>
    <row r="5212" spans="4:8" x14ac:dyDescent="0.2">
      <c r="D5212" s="359"/>
      <c r="E5212" s="359"/>
      <c r="G5212" s="561"/>
      <c r="H5212" s="359"/>
    </row>
    <row r="5213" spans="4:8" x14ac:dyDescent="0.2">
      <c r="D5213" s="359"/>
      <c r="E5213" s="359"/>
      <c r="G5213" s="561"/>
      <c r="H5213" s="359"/>
    </row>
    <row r="5214" spans="4:8" x14ac:dyDescent="0.2">
      <c r="D5214" s="359"/>
      <c r="E5214" s="359"/>
      <c r="G5214" s="561"/>
      <c r="H5214" s="359"/>
    </row>
    <row r="5215" spans="4:8" x14ac:dyDescent="0.2">
      <c r="D5215" s="359"/>
      <c r="E5215" s="359"/>
      <c r="G5215" s="561"/>
      <c r="H5215" s="359"/>
    </row>
    <row r="5216" spans="4:8" x14ac:dyDescent="0.2">
      <c r="D5216" s="359"/>
      <c r="E5216" s="359"/>
      <c r="G5216" s="561"/>
      <c r="H5216" s="359"/>
    </row>
    <row r="5217" spans="4:8" x14ac:dyDescent="0.2">
      <c r="D5217" s="359"/>
      <c r="E5217" s="359"/>
      <c r="G5217" s="561"/>
      <c r="H5217" s="359"/>
    </row>
    <row r="5218" spans="4:8" x14ac:dyDescent="0.2">
      <c r="D5218" s="359"/>
      <c r="E5218" s="359"/>
      <c r="G5218" s="561"/>
      <c r="H5218" s="359"/>
    </row>
    <row r="5219" spans="4:8" x14ac:dyDescent="0.2">
      <c r="D5219" s="359"/>
      <c r="E5219" s="359"/>
      <c r="G5219" s="561"/>
      <c r="H5219" s="359"/>
    </row>
    <row r="5220" spans="4:8" x14ac:dyDescent="0.2">
      <c r="D5220" s="359"/>
      <c r="E5220" s="359"/>
      <c r="G5220" s="561"/>
      <c r="H5220" s="359"/>
    </row>
    <row r="5221" spans="4:8" x14ac:dyDescent="0.2">
      <c r="D5221" s="359"/>
      <c r="E5221" s="359"/>
      <c r="G5221" s="561"/>
      <c r="H5221" s="359"/>
    </row>
    <row r="5222" spans="4:8" x14ac:dyDescent="0.2">
      <c r="D5222" s="359"/>
      <c r="E5222" s="359"/>
      <c r="G5222" s="561"/>
      <c r="H5222" s="359"/>
    </row>
    <row r="5223" spans="4:8" x14ac:dyDescent="0.2">
      <c r="D5223" s="359"/>
      <c r="E5223" s="359"/>
      <c r="G5223" s="561"/>
      <c r="H5223" s="359"/>
    </row>
    <row r="5224" spans="4:8" x14ac:dyDescent="0.2">
      <c r="D5224" s="359"/>
      <c r="E5224" s="359"/>
      <c r="G5224" s="561"/>
      <c r="H5224" s="359"/>
    </row>
    <row r="5225" spans="4:8" x14ac:dyDescent="0.2">
      <c r="D5225" s="359"/>
      <c r="E5225" s="359"/>
      <c r="G5225" s="561"/>
      <c r="H5225" s="359"/>
    </row>
    <row r="5226" spans="4:8" x14ac:dyDescent="0.2">
      <c r="D5226" s="359"/>
      <c r="E5226" s="359"/>
      <c r="G5226" s="561"/>
      <c r="H5226" s="359"/>
    </row>
    <row r="5227" spans="4:8" x14ac:dyDescent="0.2">
      <c r="D5227" s="359"/>
      <c r="E5227" s="359"/>
      <c r="G5227" s="561"/>
      <c r="H5227" s="359"/>
    </row>
    <row r="5228" spans="4:8" x14ac:dyDescent="0.2">
      <c r="D5228" s="359"/>
      <c r="E5228" s="359"/>
      <c r="G5228" s="561"/>
      <c r="H5228" s="359"/>
    </row>
    <row r="5229" spans="4:8" x14ac:dyDescent="0.2">
      <c r="D5229" s="359"/>
      <c r="E5229" s="359"/>
      <c r="G5229" s="561"/>
      <c r="H5229" s="359"/>
    </row>
    <row r="5230" spans="4:8" x14ac:dyDescent="0.2">
      <c r="D5230" s="359"/>
      <c r="E5230" s="359"/>
      <c r="G5230" s="561"/>
      <c r="H5230" s="359"/>
    </row>
    <row r="5231" spans="4:8" x14ac:dyDescent="0.2">
      <c r="D5231" s="359"/>
      <c r="E5231" s="359"/>
      <c r="G5231" s="561"/>
      <c r="H5231" s="359"/>
    </row>
    <row r="5232" spans="4:8" x14ac:dyDescent="0.2">
      <c r="D5232" s="359"/>
      <c r="E5232" s="359"/>
      <c r="G5232" s="561"/>
      <c r="H5232" s="359"/>
    </row>
    <row r="5233" spans="4:8" x14ac:dyDescent="0.2">
      <c r="D5233" s="359"/>
      <c r="E5233" s="359"/>
      <c r="G5233" s="561"/>
      <c r="H5233" s="359"/>
    </row>
    <row r="5234" spans="4:8" x14ac:dyDescent="0.2">
      <c r="D5234" s="359"/>
      <c r="E5234" s="359"/>
      <c r="G5234" s="561"/>
      <c r="H5234" s="359"/>
    </row>
    <row r="5235" spans="4:8" x14ac:dyDescent="0.2">
      <c r="D5235" s="359"/>
      <c r="E5235" s="359"/>
      <c r="G5235" s="561"/>
      <c r="H5235" s="359"/>
    </row>
    <row r="5236" spans="4:8" x14ac:dyDescent="0.2">
      <c r="D5236" s="359"/>
      <c r="E5236" s="359"/>
      <c r="G5236" s="561"/>
      <c r="H5236" s="359"/>
    </row>
    <row r="5237" spans="4:8" x14ac:dyDescent="0.2">
      <c r="D5237" s="359"/>
      <c r="E5237" s="359"/>
      <c r="G5237" s="561"/>
      <c r="H5237" s="359"/>
    </row>
    <row r="5238" spans="4:8" x14ac:dyDescent="0.2">
      <c r="D5238" s="359"/>
      <c r="E5238" s="359"/>
      <c r="G5238" s="561"/>
      <c r="H5238" s="359"/>
    </row>
    <row r="5239" spans="4:8" x14ac:dyDescent="0.2">
      <c r="D5239" s="359"/>
      <c r="E5239" s="359"/>
      <c r="G5239" s="561"/>
      <c r="H5239" s="359"/>
    </row>
    <row r="5240" spans="4:8" x14ac:dyDescent="0.2">
      <c r="D5240" s="359"/>
      <c r="E5240" s="359"/>
      <c r="G5240" s="561"/>
      <c r="H5240" s="359"/>
    </row>
    <row r="5241" spans="4:8" x14ac:dyDescent="0.2">
      <c r="D5241" s="359"/>
      <c r="E5241" s="359"/>
      <c r="G5241" s="561"/>
      <c r="H5241" s="359"/>
    </row>
    <row r="5242" spans="4:8" x14ac:dyDescent="0.2">
      <c r="D5242" s="359"/>
      <c r="E5242" s="359"/>
      <c r="G5242" s="561"/>
      <c r="H5242" s="359"/>
    </row>
    <row r="5243" spans="4:8" x14ac:dyDescent="0.2">
      <c r="D5243" s="359"/>
      <c r="E5243" s="359"/>
      <c r="G5243" s="561"/>
      <c r="H5243" s="359"/>
    </row>
    <row r="5244" spans="4:8" x14ac:dyDescent="0.2">
      <c r="D5244" s="359"/>
      <c r="E5244" s="359"/>
      <c r="G5244" s="561"/>
      <c r="H5244" s="359"/>
    </row>
    <row r="5245" spans="4:8" x14ac:dyDescent="0.2">
      <c r="D5245" s="359"/>
      <c r="E5245" s="359"/>
      <c r="G5245" s="561"/>
      <c r="H5245" s="359"/>
    </row>
    <row r="5246" spans="4:8" x14ac:dyDescent="0.2">
      <c r="D5246" s="359"/>
      <c r="E5246" s="359"/>
      <c r="G5246" s="561"/>
      <c r="H5246" s="359"/>
    </row>
    <row r="5247" spans="4:8" x14ac:dyDescent="0.2">
      <c r="D5247" s="359"/>
      <c r="E5247" s="359"/>
      <c r="G5247" s="561"/>
      <c r="H5247" s="359"/>
    </row>
    <row r="5248" spans="4:8" x14ac:dyDescent="0.2">
      <c r="D5248" s="359"/>
      <c r="E5248" s="359"/>
      <c r="G5248" s="561"/>
      <c r="H5248" s="359"/>
    </row>
    <row r="5249" spans="4:8" x14ac:dyDescent="0.2">
      <c r="D5249" s="359"/>
      <c r="E5249" s="359"/>
      <c r="G5249" s="561"/>
      <c r="H5249" s="359"/>
    </row>
    <row r="5250" spans="4:8" x14ac:dyDescent="0.2">
      <c r="D5250" s="359"/>
      <c r="E5250" s="359"/>
      <c r="G5250" s="561"/>
      <c r="H5250" s="359"/>
    </row>
    <row r="5251" spans="4:8" x14ac:dyDescent="0.2">
      <c r="D5251" s="359"/>
      <c r="E5251" s="359"/>
      <c r="G5251" s="561"/>
      <c r="H5251" s="359"/>
    </row>
    <row r="5252" spans="4:8" x14ac:dyDescent="0.2">
      <c r="D5252" s="359"/>
      <c r="E5252" s="359"/>
      <c r="G5252" s="561"/>
      <c r="H5252" s="359"/>
    </row>
    <row r="5253" spans="4:8" x14ac:dyDescent="0.2">
      <c r="D5253" s="359"/>
      <c r="E5253" s="359"/>
      <c r="G5253" s="561"/>
      <c r="H5253" s="359"/>
    </row>
    <row r="5254" spans="4:8" x14ac:dyDescent="0.2">
      <c r="D5254" s="359"/>
      <c r="E5254" s="359"/>
      <c r="G5254" s="561"/>
      <c r="H5254" s="359"/>
    </row>
    <row r="5255" spans="4:8" x14ac:dyDescent="0.2">
      <c r="D5255" s="359"/>
      <c r="E5255" s="359"/>
      <c r="G5255" s="561"/>
      <c r="H5255" s="359"/>
    </row>
    <row r="5256" spans="4:8" x14ac:dyDescent="0.2">
      <c r="D5256" s="359"/>
      <c r="E5256" s="359"/>
      <c r="G5256" s="561"/>
      <c r="H5256" s="359"/>
    </row>
    <row r="5257" spans="4:8" x14ac:dyDescent="0.2">
      <c r="D5257" s="359"/>
      <c r="E5257" s="359"/>
      <c r="G5257" s="561"/>
      <c r="H5257" s="359"/>
    </row>
    <row r="5258" spans="4:8" x14ac:dyDescent="0.2">
      <c r="D5258" s="359"/>
      <c r="E5258" s="359"/>
      <c r="G5258" s="561"/>
      <c r="H5258" s="359"/>
    </row>
    <row r="5259" spans="4:8" x14ac:dyDescent="0.2">
      <c r="D5259" s="359"/>
      <c r="E5259" s="359"/>
      <c r="G5259" s="561"/>
      <c r="H5259" s="359"/>
    </row>
    <row r="5260" spans="4:8" x14ac:dyDescent="0.2">
      <c r="D5260" s="359"/>
      <c r="E5260" s="359"/>
      <c r="G5260" s="561"/>
      <c r="H5260" s="359"/>
    </row>
    <row r="5261" spans="4:8" x14ac:dyDescent="0.2">
      <c r="D5261" s="359"/>
      <c r="E5261" s="359"/>
      <c r="G5261" s="561"/>
      <c r="H5261" s="359"/>
    </row>
    <row r="5262" spans="4:8" x14ac:dyDescent="0.2">
      <c r="D5262" s="359"/>
      <c r="E5262" s="359"/>
      <c r="G5262" s="561"/>
      <c r="H5262" s="359"/>
    </row>
    <row r="5263" spans="4:8" x14ac:dyDescent="0.2">
      <c r="D5263" s="359"/>
      <c r="E5263" s="359"/>
      <c r="G5263" s="561"/>
      <c r="H5263" s="359"/>
    </row>
    <row r="5264" spans="4:8" x14ac:dyDescent="0.2">
      <c r="D5264" s="359"/>
      <c r="E5264" s="359"/>
      <c r="G5264" s="561"/>
      <c r="H5264" s="359"/>
    </row>
    <row r="5265" spans="4:8" x14ac:dyDescent="0.2">
      <c r="D5265" s="359"/>
      <c r="E5265" s="359"/>
      <c r="G5265" s="561"/>
      <c r="H5265" s="359"/>
    </row>
    <row r="5266" spans="4:8" x14ac:dyDescent="0.2">
      <c r="D5266" s="359"/>
      <c r="E5266" s="359"/>
      <c r="G5266" s="561"/>
      <c r="H5266" s="359"/>
    </row>
    <row r="5267" spans="4:8" x14ac:dyDescent="0.2">
      <c r="D5267" s="359"/>
      <c r="E5267" s="359"/>
      <c r="G5267" s="561"/>
      <c r="H5267" s="359"/>
    </row>
    <row r="5268" spans="4:8" x14ac:dyDescent="0.2">
      <c r="D5268" s="359"/>
      <c r="E5268" s="359"/>
      <c r="G5268" s="561"/>
      <c r="H5268" s="359"/>
    </row>
    <row r="5269" spans="4:8" x14ac:dyDescent="0.2">
      <c r="D5269" s="359"/>
      <c r="E5269" s="359"/>
      <c r="G5269" s="561"/>
      <c r="H5269" s="359"/>
    </row>
    <row r="5270" spans="4:8" x14ac:dyDescent="0.2">
      <c r="D5270" s="359"/>
      <c r="E5270" s="359"/>
      <c r="G5270" s="561"/>
      <c r="H5270" s="359"/>
    </row>
    <row r="5271" spans="4:8" x14ac:dyDescent="0.2">
      <c r="D5271" s="359"/>
      <c r="E5271" s="359"/>
      <c r="G5271" s="561"/>
      <c r="H5271" s="359"/>
    </row>
    <row r="5272" spans="4:8" x14ac:dyDescent="0.2">
      <c r="D5272" s="359"/>
      <c r="E5272" s="359"/>
      <c r="G5272" s="561"/>
      <c r="H5272" s="359"/>
    </row>
    <row r="5273" spans="4:8" x14ac:dyDescent="0.2">
      <c r="D5273" s="359"/>
      <c r="E5273" s="359"/>
      <c r="G5273" s="561"/>
      <c r="H5273" s="359"/>
    </row>
    <row r="5274" spans="4:8" x14ac:dyDescent="0.2">
      <c r="D5274" s="359"/>
      <c r="E5274" s="359"/>
      <c r="G5274" s="561"/>
      <c r="H5274" s="359"/>
    </row>
    <row r="5275" spans="4:8" x14ac:dyDescent="0.2">
      <c r="D5275" s="359"/>
      <c r="E5275" s="359"/>
      <c r="G5275" s="561"/>
      <c r="H5275" s="359"/>
    </row>
    <row r="5276" spans="4:8" x14ac:dyDescent="0.2">
      <c r="D5276" s="359"/>
      <c r="E5276" s="359"/>
      <c r="G5276" s="561"/>
      <c r="H5276" s="359"/>
    </row>
    <row r="5277" spans="4:8" x14ac:dyDescent="0.2">
      <c r="D5277" s="359"/>
      <c r="E5277" s="359"/>
      <c r="G5277" s="561"/>
      <c r="H5277" s="359"/>
    </row>
    <row r="5278" spans="4:8" x14ac:dyDescent="0.2">
      <c r="D5278" s="359"/>
      <c r="E5278" s="359"/>
      <c r="G5278" s="561"/>
      <c r="H5278" s="359"/>
    </row>
    <row r="5279" spans="4:8" x14ac:dyDescent="0.2">
      <c r="D5279" s="359"/>
      <c r="E5279" s="359"/>
      <c r="G5279" s="561"/>
      <c r="H5279" s="359"/>
    </row>
    <row r="5280" spans="4:8" x14ac:dyDescent="0.2">
      <c r="D5280" s="359"/>
      <c r="E5280" s="359"/>
      <c r="G5280" s="561"/>
      <c r="H5280" s="359"/>
    </row>
    <row r="5281" spans="4:8" x14ac:dyDescent="0.2">
      <c r="D5281" s="359"/>
      <c r="E5281" s="359"/>
      <c r="G5281" s="561"/>
      <c r="H5281" s="359"/>
    </row>
    <row r="5282" spans="4:8" x14ac:dyDescent="0.2">
      <c r="D5282" s="359"/>
      <c r="E5282" s="359"/>
      <c r="G5282" s="561"/>
      <c r="H5282" s="359"/>
    </row>
    <row r="5283" spans="4:8" x14ac:dyDescent="0.2">
      <c r="D5283" s="359"/>
      <c r="E5283" s="359"/>
      <c r="G5283" s="561"/>
      <c r="H5283" s="359"/>
    </row>
    <row r="5284" spans="4:8" x14ac:dyDescent="0.2">
      <c r="D5284" s="359"/>
      <c r="E5284" s="359"/>
      <c r="G5284" s="561"/>
      <c r="H5284" s="359"/>
    </row>
    <row r="5285" spans="4:8" x14ac:dyDescent="0.2">
      <c r="D5285" s="359"/>
      <c r="E5285" s="359"/>
      <c r="G5285" s="561"/>
      <c r="H5285" s="359"/>
    </row>
    <row r="5286" spans="4:8" x14ac:dyDescent="0.2">
      <c r="D5286" s="359"/>
      <c r="E5286" s="359"/>
      <c r="G5286" s="561"/>
      <c r="H5286" s="359"/>
    </row>
    <row r="5287" spans="4:8" x14ac:dyDescent="0.2">
      <c r="D5287" s="359"/>
      <c r="E5287" s="359"/>
      <c r="G5287" s="561"/>
      <c r="H5287" s="359"/>
    </row>
    <row r="5288" spans="4:8" x14ac:dyDescent="0.2">
      <c r="D5288" s="359"/>
      <c r="E5288" s="359"/>
      <c r="G5288" s="561"/>
      <c r="H5288" s="359"/>
    </row>
    <row r="5289" spans="4:8" x14ac:dyDescent="0.2">
      <c r="D5289" s="359"/>
      <c r="E5289" s="359"/>
      <c r="G5289" s="561"/>
      <c r="H5289" s="359"/>
    </row>
    <row r="5290" spans="4:8" x14ac:dyDescent="0.2">
      <c r="D5290" s="359"/>
      <c r="E5290" s="359"/>
      <c r="G5290" s="561"/>
      <c r="H5290" s="359"/>
    </row>
    <row r="5291" spans="4:8" x14ac:dyDescent="0.2">
      <c r="D5291" s="359"/>
      <c r="E5291" s="359"/>
      <c r="G5291" s="561"/>
      <c r="H5291" s="359"/>
    </row>
    <row r="5292" spans="4:8" x14ac:dyDescent="0.2">
      <c r="D5292" s="359"/>
      <c r="E5292" s="359"/>
      <c r="G5292" s="561"/>
      <c r="H5292" s="359"/>
    </row>
    <row r="5293" spans="4:8" x14ac:dyDescent="0.2">
      <c r="D5293" s="359"/>
      <c r="E5293" s="359"/>
      <c r="G5293" s="561"/>
      <c r="H5293" s="359"/>
    </row>
    <row r="5294" spans="4:8" x14ac:dyDescent="0.2">
      <c r="D5294" s="359"/>
      <c r="E5294" s="359"/>
      <c r="G5294" s="561"/>
      <c r="H5294" s="359"/>
    </row>
    <row r="5295" spans="4:8" x14ac:dyDescent="0.2">
      <c r="D5295" s="359"/>
      <c r="E5295" s="359"/>
      <c r="G5295" s="561"/>
      <c r="H5295" s="359"/>
    </row>
    <row r="5296" spans="4:8" x14ac:dyDescent="0.2">
      <c r="D5296" s="359"/>
      <c r="E5296" s="359"/>
      <c r="G5296" s="561"/>
      <c r="H5296" s="359"/>
    </row>
    <row r="5297" spans="4:8" x14ac:dyDescent="0.2">
      <c r="D5297" s="359"/>
      <c r="E5297" s="359"/>
      <c r="G5297" s="561"/>
      <c r="H5297" s="359"/>
    </row>
    <row r="5298" spans="4:8" x14ac:dyDescent="0.2">
      <c r="D5298" s="359"/>
      <c r="E5298" s="359"/>
      <c r="G5298" s="561"/>
      <c r="H5298" s="359"/>
    </row>
    <row r="5299" spans="4:8" x14ac:dyDescent="0.2">
      <c r="D5299" s="359"/>
      <c r="E5299" s="359"/>
      <c r="G5299" s="561"/>
      <c r="H5299" s="359"/>
    </row>
    <row r="5300" spans="4:8" x14ac:dyDescent="0.2">
      <c r="D5300" s="359"/>
      <c r="E5300" s="359"/>
      <c r="G5300" s="561"/>
      <c r="H5300" s="359"/>
    </row>
    <row r="5301" spans="4:8" x14ac:dyDescent="0.2">
      <c r="D5301" s="359"/>
      <c r="E5301" s="359"/>
      <c r="G5301" s="561"/>
      <c r="H5301" s="359"/>
    </row>
    <row r="5302" spans="4:8" x14ac:dyDescent="0.2">
      <c r="D5302" s="359"/>
      <c r="E5302" s="359"/>
      <c r="G5302" s="561"/>
      <c r="H5302" s="359"/>
    </row>
    <row r="5303" spans="4:8" x14ac:dyDescent="0.2">
      <c r="D5303" s="359"/>
      <c r="E5303" s="359"/>
      <c r="G5303" s="561"/>
      <c r="H5303" s="359"/>
    </row>
    <row r="5304" spans="4:8" x14ac:dyDescent="0.2">
      <c r="D5304" s="359"/>
      <c r="E5304" s="359"/>
      <c r="G5304" s="561"/>
      <c r="H5304" s="359"/>
    </row>
    <row r="5305" spans="4:8" x14ac:dyDescent="0.2">
      <c r="D5305" s="359"/>
      <c r="E5305" s="359"/>
      <c r="G5305" s="561"/>
      <c r="H5305" s="359"/>
    </row>
    <row r="5306" spans="4:8" x14ac:dyDescent="0.2">
      <c r="D5306" s="359"/>
      <c r="E5306" s="359"/>
      <c r="G5306" s="561"/>
      <c r="H5306" s="359"/>
    </row>
    <row r="5307" spans="4:8" x14ac:dyDescent="0.2">
      <c r="D5307" s="359"/>
      <c r="E5307" s="359"/>
      <c r="G5307" s="561"/>
      <c r="H5307" s="359"/>
    </row>
    <row r="5308" spans="4:8" x14ac:dyDescent="0.2">
      <c r="D5308" s="359"/>
      <c r="E5308" s="359"/>
      <c r="G5308" s="561"/>
      <c r="H5308" s="359"/>
    </row>
    <row r="5309" spans="4:8" x14ac:dyDescent="0.2">
      <c r="D5309" s="359"/>
      <c r="E5309" s="359"/>
      <c r="G5309" s="561"/>
      <c r="H5309" s="359"/>
    </row>
    <row r="5310" spans="4:8" x14ac:dyDescent="0.2">
      <c r="D5310" s="359"/>
      <c r="E5310" s="359"/>
      <c r="G5310" s="561"/>
      <c r="H5310" s="359"/>
    </row>
    <row r="5311" spans="4:8" x14ac:dyDescent="0.2">
      <c r="D5311" s="359"/>
      <c r="E5311" s="359"/>
      <c r="G5311" s="561"/>
      <c r="H5311" s="359"/>
    </row>
    <row r="5312" spans="4:8" x14ac:dyDescent="0.2">
      <c r="D5312" s="359"/>
      <c r="E5312" s="359"/>
      <c r="G5312" s="561"/>
      <c r="H5312" s="359"/>
    </row>
    <row r="5313" spans="4:8" x14ac:dyDescent="0.2">
      <c r="D5313" s="359"/>
      <c r="E5313" s="359"/>
      <c r="G5313" s="561"/>
      <c r="H5313" s="359"/>
    </row>
    <row r="5314" spans="4:8" x14ac:dyDescent="0.2">
      <c r="D5314" s="359"/>
      <c r="E5314" s="359"/>
      <c r="G5314" s="561"/>
      <c r="H5314" s="359"/>
    </row>
    <row r="5315" spans="4:8" x14ac:dyDescent="0.2">
      <c r="D5315" s="359"/>
      <c r="E5315" s="359"/>
      <c r="G5315" s="561"/>
      <c r="H5315" s="359"/>
    </row>
    <row r="5316" spans="4:8" x14ac:dyDescent="0.2">
      <c r="D5316" s="359"/>
      <c r="E5316" s="359"/>
      <c r="G5316" s="561"/>
      <c r="H5316" s="359"/>
    </row>
    <row r="5317" spans="4:8" x14ac:dyDescent="0.2">
      <c r="D5317" s="359"/>
      <c r="E5317" s="359"/>
      <c r="G5317" s="561"/>
      <c r="H5317" s="359"/>
    </row>
    <row r="5318" spans="4:8" x14ac:dyDescent="0.2">
      <c r="D5318" s="359"/>
      <c r="E5318" s="359"/>
      <c r="G5318" s="561"/>
      <c r="H5318" s="359"/>
    </row>
    <row r="5319" spans="4:8" x14ac:dyDescent="0.2">
      <c r="D5319" s="359"/>
      <c r="E5319" s="359"/>
      <c r="G5319" s="561"/>
      <c r="H5319" s="359"/>
    </row>
    <row r="5320" spans="4:8" x14ac:dyDescent="0.2">
      <c r="D5320" s="359"/>
      <c r="E5320" s="359"/>
      <c r="G5320" s="561"/>
      <c r="H5320" s="359"/>
    </row>
    <row r="5321" spans="4:8" x14ac:dyDescent="0.2">
      <c r="D5321" s="359"/>
      <c r="E5321" s="359"/>
      <c r="G5321" s="561"/>
      <c r="H5321" s="359"/>
    </row>
    <row r="5322" spans="4:8" x14ac:dyDescent="0.2">
      <c r="D5322" s="359"/>
      <c r="E5322" s="359"/>
      <c r="G5322" s="561"/>
      <c r="H5322" s="359"/>
    </row>
    <row r="5323" spans="4:8" x14ac:dyDescent="0.2">
      <c r="D5323" s="359"/>
      <c r="E5323" s="359"/>
      <c r="G5323" s="561"/>
      <c r="H5323" s="359"/>
    </row>
    <row r="5324" spans="4:8" x14ac:dyDescent="0.2">
      <c r="D5324" s="359"/>
      <c r="E5324" s="359"/>
      <c r="G5324" s="561"/>
      <c r="H5324" s="359"/>
    </row>
    <row r="5325" spans="4:8" x14ac:dyDescent="0.2">
      <c r="D5325" s="359"/>
      <c r="E5325" s="359"/>
      <c r="G5325" s="561"/>
      <c r="H5325" s="359"/>
    </row>
    <row r="5326" spans="4:8" x14ac:dyDescent="0.2">
      <c r="D5326" s="359"/>
      <c r="E5326" s="359"/>
      <c r="G5326" s="561"/>
      <c r="H5326" s="359"/>
    </row>
    <row r="5327" spans="4:8" x14ac:dyDescent="0.2">
      <c r="D5327" s="359"/>
      <c r="E5327" s="359"/>
      <c r="G5327" s="561"/>
      <c r="H5327" s="359"/>
    </row>
    <row r="5328" spans="4:8" x14ac:dyDescent="0.2">
      <c r="D5328" s="359"/>
      <c r="E5328" s="359"/>
      <c r="G5328" s="561"/>
      <c r="H5328" s="359"/>
    </row>
    <row r="5329" spans="4:8" x14ac:dyDescent="0.2">
      <c r="D5329" s="359"/>
      <c r="E5329" s="359"/>
      <c r="G5329" s="561"/>
      <c r="H5329" s="359"/>
    </row>
    <row r="5330" spans="4:8" x14ac:dyDescent="0.2">
      <c r="D5330" s="359"/>
      <c r="E5330" s="359"/>
      <c r="G5330" s="561"/>
      <c r="H5330" s="359"/>
    </row>
    <row r="5331" spans="4:8" x14ac:dyDescent="0.2">
      <c r="D5331" s="359"/>
      <c r="E5331" s="359"/>
      <c r="G5331" s="561"/>
      <c r="H5331" s="359"/>
    </row>
    <row r="5332" spans="4:8" x14ac:dyDescent="0.2">
      <c r="D5332" s="359"/>
      <c r="E5332" s="359"/>
      <c r="G5332" s="561"/>
      <c r="H5332" s="359"/>
    </row>
    <row r="5333" spans="4:8" x14ac:dyDescent="0.2">
      <c r="D5333" s="359"/>
      <c r="E5333" s="359"/>
      <c r="G5333" s="561"/>
      <c r="H5333" s="359"/>
    </row>
    <row r="5334" spans="4:8" x14ac:dyDescent="0.2">
      <c r="D5334" s="359"/>
      <c r="E5334" s="359"/>
      <c r="G5334" s="561"/>
      <c r="H5334" s="359"/>
    </row>
    <row r="5335" spans="4:8" x14ac:dyDescent="0.2">
      <c r="D5335" s="359"/>
      <c r="E5335" s="359"/>
      <c r="G5335" s="561"/>
      <c r="H5335" s="359"/>
    </row>
    <row r="5336" spans="4:8" x14ac:dyDescent="0.2">
      <c r="D5336" s="359"/>
      <c r="E5336" s="359"/>
      <c r="G5336" s="561"/>
      <c r="H5336" s="359"/>
    </row>
    <row r="5337" spans="4:8" x14ac:dyDescent="0.2">
      <c r="D5337" s="359"/>
      <c r="E5337" s="359"/>
      <c r="G5337" s="561"/>
      <c r="H5337" s="359"/>
    </row>
    <row r="5338" spans="4:8" x14ac:dyDescent="0.2">
      <c r="D5338" s="359"/>
      <c r="E5338" s="359"/>
      <c r="G5338" s="561"/>
      <c r="H5338" s="359"/>
    </row>
    <row r="5339" spans="4:8" x14ac:dyDescent="0.2">
      <c r="D5339" s="359"/>
      <c r="E5339" s="359"/>
      <c r="G5339" s="561"/>
      <c r="H5339" s="359"/>
    </row>
    <row r="5340" spans="4:8" x14ac:dyDescent="0.2">
      <c r="D5340" s="359"/>
      <c r="E5340" s="359"/>
      <c r="G5340" s="561"/>
      <c r="H5340" s="359"/>
    </row>
    <row r="5341" spans="4:8" x14ac:dyDescent="0.2">
      <c r="D5341" s="359"/>
      <c r="E5341" s="359"/>
      <c r="G5341" s="561"/>
      <c r="H5341" s="359"/>
    </row>
    <row r="5342" spans="4:8" x14ac:dyDescent="0.2">
      <c r="D5342" s="359"/>
      <c r="E5342" s="359"/>
      <c r="G5342" s="561"/>
      <c r="H5342" s="359"/>
    </row>
    <row r="5343" spans="4:8" x14ac:dyDescent="0.2">
      <c r="D5343" s="359"/>
      <c r="E5343" s="359"/>
      <c r="G5343" s="561"/>
      <c r="H5343" s="359"/>
    </row>
    <row r="5344" spans="4:8" x14ac:dyDescent="0.2">
      <c r="D5344" s="359"/>
      <c r="E5344" s="359"/>
      <c r="G5344" s="561"/>
      <c r="H5344" s="359"/>
    </row>
    <row r="5345" spans="4:8" x14ac:dyDescent="0.2">
      <c r="D5345" s="359"/>
      <c r="E5345" s="359"/>
      <c r="G5345" s="561"/>
      <c r="H5345" s="359"/>
    </row>
    <row r="5346" spans="4:8" x14ac:dyDescent="0.2">
      <c r="D5346" s="359"/>
      <c r="E5346" s="359"/>
      <c r="G5346" s="561"/>
      <c r="H5346" s="359"/>
    </row>
    <row r="5347" spans="4:8" x14ac:dyDescent="0.2">
      <c r="D5347" s="359"/>
      <c r="E5347" s="359"/>
      <c r="G5347" s="561"/>
      <c r="H5347" s="359"/>
    </row>
    <row r="5348" spans="4:8" x14ac:dyDescent="0.2">
      <c r="D5348" s="359"/>
      <c r="E5348" s="359"/>
      <c r="G5348" s="561"/>
      <c r="H5348" s="359"/>
    </row>
    <row r="5349" spans="4:8" x14ac:dyDescent="0.2">
      <c r="D5349" s="359"/>
      <c r="E5349" s="359"/>
      <c r="G5349" s="561"/>
      <c r="H5349" s="359"/>
    </row>
    <row r="5350" spans="4:8" x14ac:dyDescent="0.2">
      <c r="D5350" s="359"/>
      <c r="E5350" s="359"/>
      <c r="G5350" s="561"/>
      <c r="H5350" s="359"/>
    </row>
    <row r="5351" spans="4:8" x14ac:dyDescent="0.2">
      <c r="D5351" s="359"/>
      <c r="E5351" s="359"/>
      <c r="G5351" s="561"/>
      <c r="H5351" s="359"/>
    </row>
    <row r="5352" spans="4:8" x14ac:dyDescent="0.2">
      <c r="D5352" s="359"/>
      <c r="E5352" s="359"/>
      <c r="G5352" s="561"/>
      <c r="H5352" s="359"/>
    </row>
    <row r="5353" spans="4:8" x14ac:dyDescent="0.2">
      <c r="D5353" s="359"/>
      <c r="E5353" s="359"/>
      <c r="G5353" s="561"/>
      <c r="H5353" s="359"/>
    </row>
    <row r="5354" spans="4:8" x14ac:dyDescent="0.2">
      <c r="D5354" s="359"/>
      <c r="E5354" s="359"/>
      <c r="G5354" s="561"/>
      <c r="H5354" s="359"/>
    </row>
    <row r="5355" spans="4:8" x14ac:dyDescent="0.2">
      <c r="D5355" s="359"/>
      <c r="E5355" s="359"/>
      <c r="G5355" s="561"/>
      <c r="H5355" s="359"/>
    </row>
    <row r="5356" spans="4:8" x14ac:dyDescent="0.2">
      <c r="D5356" s="359"/>
      <c r="E5356" s="359"/>
      <c r="G5356" s="561"/>
      <c r="H5356" s="359"/>
    </row>
    <row r="5357" spans="4:8" x14ac:dyDescent="0.2">
      <c r="D5357" s="359"/>
      <c r="E5357" s="359"/>
      <c r="G5357" s="561"/>
      <c r="H5357" s="359"/>
    </row>
    <row r="5358" spans="4:8" x14ac:dyDescent="0.2">
      <c r="D5358" s="359"/>
      <c r="E5358" s="359"/>
      <c r="G5358" s="561"/>
      <c r="H5358" s="359"/>
    </row>
    <row r="5359" spans="4:8" x14ac:dyDescent="0.2">
      <c r="D5359" s="359"/>
      <c r="E5359" s="359"/>
      <c r="G5359" s="561"/>
      <c r="H5359" s="359"/>
    </row>
    <row r="5360" spans="4:8" x14ac:dyDescent="0.2">
      <c r="D5360" s="359"/>
      <c r="E5360" s="359"/>
      <c r="G5360" s="561"/>
      <c r="H5360" s="359"/>
    </row>
    <row r="5361" spans="4:8" x14ac:dyDescent="0.2">
      <c r="D5361" s="359"/>
      <c r="E5361" s="359"/>
      <c r="G5361" s="561"/>
      <c r="H5361" s="359"/>
    </row>
    <row r="5362" spans="4:8" x14ac:dyDescent="0.2">
      <c r="D5362" s="359"/>
      <c r="E5362" s="359"/>
      <c r="G5362" s="561"/>
      <c r="H5362" s="359"/>
    </row>
    <row r="5363" spans="4:8" x14ac:dyDescent="0.2">
      <c r="D5363" s="359"/>
      <c r="E5363" s="359"/>
      <c r="G5363" s="561"/>
      <c r="H5363" s="359"/>
    </row>
    <row r="5364" spans="4:8" x14ac:dyDescent="0.2">
      <c r="D5364" s="359"/>
      <c r="E5364" s="359"/>
      <c r="G5364" s="561"/>
      <c r="H5364" s="359"/>
    </row>
    <row r="5365" spans="4:8" x14ac:dyDescent="0.2">
      <c r="D5365" s="359"/>
      <c r="E5365" s="359"/>
      <c r="G5365" s="561"/>
      <c r="H5365" s="359"/>
    </row>
    <row r="5366" spans="4:8" x14ac:dyDescent="0.2">
      <c r="D5366" s="359"/>
      <c r="E5366" s="359"/>
      <c r="G5366" s="561"/>
      <c r="H5366" s="359"/>
    </row>
    <row r="5367" spans="4:8" x14ac:dyDescent="0.2">
      <c r="D5367" s="359"/>
      <c r="E5367" s="359"/>
      <c r="G5367" s="561"/>
      <c r="H5367" s="359"/>
    </row>
    <row r="5368" spans="4:8" x14ac:dyDescent="0.2">
      <c r="D5368" s="359"/>
      <c r="E5368" s="359"/>
      <c r="G5368" s="561"/>
      <c r="H5368" s="359"/>
    </row>
    <row r="5369" spans="4:8" x14ac:dyDescent="0.2">
      <c r="D5369" s="359"/>
      <c r="E5369" s="359"/>
      <c r="G5369" s="561"/>
      <c r="H5369" s="359"/>
    </row>
    <row r="5370" spans="4:8" x14ac:dyDescent="0.2">
      <c r="D5370" s="359"/>
      <c r="E5370" s="359"/>
      <c r="G5370" s="561"/>
      <c r="H5370" s="359"/>
    </row>
    <row r="5371" spans="4:8" x14ac:dyDescent="0.2">
      <c r="D5371" s="359"/>
      <c r="E5371" s="359"/>
      <c r="G5371" s="561"/>
      <c r="H5371" s="359"/>
    </row>
    <row r="5372" spans="4:8" x14ac:dyDescent="0.2">
      <c r="D5372" s="359"/>
      <c r="E5372" s="359"/>
      <c r="G5372" s="561"/>
      <c r="H5372" s="359"/>
    </row>
    <row r="5373" spans="4:8" x14ac:dyDescent="0.2">
      <c r="D5373" s="359"/>
      <c r="E5373" s="359"/>
      <c r="G5373" s="561"/>
      <c r="H5373" s="359"/>
    </row>
    <row r="5374" spans="4:8" x14ac:dyDescent="0.2">
      <c r="D5374" s="359"/>
      <c r="E5374" s="359"/>
      <c r="G5374" s="561"/>
      <c r="H5374" s="359"/>
    </row>
    <row r="5375" spans="4:8" x14ac:dyDescent="0.2">
      <c r="D5375" s="359"/>
      <c r="E5375" s="359"/>
      <c r="G5375" s="561"/>
      <c r="H5375" s="359"/>
    </row>
    <row r="5376" spans="4:8" x14ac:dyDescent="0.2">
      <c r="D5376" s="359"/>
      <c r="E5376" s="359"/>
      <c r="G5376" s="561"/>
      <c r="H5376" s="359"/>
    </row>
    <row r="5377" spans="4:8" x14ac:dyDescent="0.2">
      <c r="D5377" s="359"/>
      <c r="E5377" s="359"/>
      <c r="G5377" s="561"/>
      <c r="H5377" s="359"/>
    </row>
    <row r="5378" spans="4:8" x14ac:dyDescent="0.2">
      <c r="D5378" s="359"/>
      <c r="E5378" s="359"/>
      <c r="G5378" s="561"/>
      <c r="H5378" s="359"/>
    </row>
    <row r="5379" spans="4:8" x14ac:dyDescent="0.2">
      <c r="D5379" s="359"/>
      <c r="E5379" s="359"/>
      <c r="G5379" s="561"/>
      <c r="H5379" s="359"/>
    </row>
    <row r="5380" spans="4:8" x14ac:dyDescent="0.2">
      <c r="D5380" s="359"/>
      <c r="E5380" s="359"/>
      <c r="G5380" s="561"/>
      <c r="H5380" s="359"/>
    </row>
    <row r="5381" spans="4:8" x14ac:dyDescent="0.2">
      <c r="D5381" s="359"/>
      <c r="E5381" s="359"/>
      <c r="G5381" s="561"/>
      <c r="H5381" s="359"/>
    </row>
    <row r="5382" spans="4:8" x14ac:dyDescent="0.2">
      <c r="D5382" s="359"/>
      <c r="E5382" s="359"/>
      <c r="G5382" s="561"/>
      <c r="H5382" s="359"/>
    </row>
    <row r="5383" spans="4:8" x14ac:dyDescent="0.2">
      <c r="D5383" s="359"/>
      <c r="E5383" s="359"/>
      <c r="G5383" s="561"/>
      <c r="H5383" s="359"/>
    </row>
    <row r="5384" spans="4:8" x14ac:dyDescent="0.2">
      <c r="D5384" s="359"/>
      <c r="E5384" s="359"/>
      <c r="G5384" s="561"/>
      <c r="H5384" s="359"/>
    </row>
    <row r="5385" spans="4:8" x14ac:dyDescent="0.2">
      <c r="D5385" s="359"/>
      <c r="E5385" s="359"/>
      <c r="G5385" s="561"/>
      <c r="H5385" s="359"/>
    </row>
    <row r="5386" spans="4:8" x14ac:dyDescent="0.2">
      <c r="D5386" s="359"/>
      <c r="E5386" s="359"/>
      <c r="G5386" s="561"/>
      <c r="H5386" s="359"/>
    </row>
    <row r="5387" spans="4:8" x14ac:dyDescent="0.2">
      <c r="D5387" s="359"/>
      <c r="E5387" s="359"/>
      <c r="G5387" s="561"/>
      <c r="H5387" s="359"/>
    </row>
    <row r="5388" spans="4:8" x14ac:dyDescent="0.2">
      <c r="D5388" s="359"/>
      <c r="E5388" s="359"/>
      <c r="G5388" s="561"/>
      <c r="H5388" s="359"/>
    </row>
    <row r="5389" spans="4:8" x14ac:dyDescent="0.2">
      <c r="D5389" s="359"/>
      <c r="E5389" s="359"/>
      <c r="G5389" s="561"/>
      <c r="H5389" s="359"/>
    </row>
    <row r="5390" spans="4:8" x14ac:dyDescent="0.2">
      <c r="D5390" s="359"/>
      <c r="E5390" s="359"/>
      <c r="G5390" s="561"/>
      <c r="H5390" s="359"/>
    </row>
    <row r="5391" spans="4:8" x14ac:dyDescent="0.2">
      <c r="D5391" s="359"/>
      <c r="E5391" s="359"/>
      <c r="G5391" s="561"/>
      <c r="H5391" s="359"/>
    </row>
    <row r="5392" spans="4:8" x14ac:dyDescent="0.2">
      <c r="D5392" s="359"/>
      <c r="E5392" s="359"/>
      <c r="G5392" s="561"/>
      <c r="H5392" s="359"/>
    </row>
    <row r="5393" spans="4:8" x14ac:dyDescent="0.2">
      <c r="D5393" s="359"/>
      <c r="E5393" s="359"/>
      <c r="G5393" s="561"/>
      <c r="H5393" s="359"/>
    </row>
    <row r="5394" spans="4:8" x14ac:dyDescent="0.2">
      <c r="D5394" s="359"/>
      <c r="E5394" s="359"/>
      <c r="G5394" s="561"/>
      <c r="H5394" s="359"/>
    </row>
    <row r="5395" spans="4:8" x14ac:dyDescent="0.2">
      <c r="D5395" s="359"/>
      <c r="E5395" s="359"/>
      <c r="G5395" s="561"/>
      <c r="H5395" s="359"/>
    </row>
    <row r="5396" spans="4:8" x14ac:dyDescent="0.2">
      <c r="D5396" s="359"/>
      <c r="E5396" s="359"/>
      <c r="G5396" s="561"/>
      <c r="H5396" s="359"/>
    </row>
    <row r="5397" spans="4:8" x14ac:dyDescent="0.2">
      <c r="D5397" s="359"/>
      <c r="E5397" s="359"/>
      <c r="G5397" s="561"/>
      <c r="H5397" s="359"/>
    </row>
    <row r="5398" spans="4:8" x14ac:dyDescent="0.2">
      <c r="D5398" s="359"/>
      <c r="E5398" s="359"/>
      <c r="G5398" s="561"/>
      <c r="H5398" s="359"/>
    </row>
    <row r="5399" spans="4:8" x14ac:dyDescent="0.2">
      <c r="D5399" s="359"/>
      <c r="E5399" s="359"/>
      <c r="G5399" s="561"/>
      <c r="H5399" s="359"/>
    </row>
    <row r="5400" spans="4:8" x14ac:dyDescent="0.2">
      <c r="D5400" s="359"/>
      <c r="E5400" s="359"/>
      <c r="G5400" s="561"/>
      <c r="H5400" s="359"/>
    </row>
    <row r="5401" spans="4:8" x14ac:dyDescent="0.2">
      <c r="D5401" s="359"/>
      <c r="E5401" s="359"/>
      <c r="G5401" s="561"/>
      <c r="H5401" s="359"/>
    </row>
    <row r="5402" spans="4:8" x14ac:dyDescent="0.2">
      <c r="D5402" s="359"/>
      <c r="E5402" s="359"/>
      <c r="G5402" s="561"/>
      <c r="H5402" s="359"/>
    </row>
    <row r="5403" spans="4:8" x14ac:dyDescent="0.2">
      <c r="D5403" s="359"/>
      <c r="E5403" s="359"/>
      <c r="G5403" s="561"/>
      <c r="H5403" s="359"/>
    </row>
    <row r="5404" spans="4:8" x14ac:dyDescent="0.2">
      <c r="D5404" s="359"/>
      <c r="E5404" s="359"/>
      <c r="G5404" s="561"/>
      <c r="H5404" s="359"/>
    </row>
    <row r="5405" spans="4:8" x14ac:dyDescent="0.2">
      <c r="D5405" s="359"/>
      <c r="E5405" s="359"/>
      <c r="G5405" s="561"/>
      <c r="H5405" s="359"/>
    </row>
    <row r="5406" spans="4:8" x14ac:dyDescent="0.2">
      <c r="D5406" s="359"/>
      <c r="E5406" s="359"/>
      <c r="G5406" s="561"/>
      <c r="H5406" s="359"/>
    </row>
    <row r="5407" spans="4:8" x14ac:dyDescent="0.2">
      <c r="D5407" s="359"/>
      <c r="E5407" s="359"/>
      <c r="G5407" s="561"/>
      <c r="H5407" s="359"/>
    </row>
    <row r="5408" spans="4:8" x14ac:dyDescent="0.2">
      <c r="D5408" s="359"/>
      <c r="E5408" s="359"/>
      <c r="G5408" s="561"/>
      <c r="H5408" s="359"/>
    </row>
    <row r="5409" spans="4:8" x14ac:dyDescent="0.2">
      <c r="D5409" s="359"/>
      <c r="E5409" s="359"/>
      <c r="G5409" s="561"/>
      <c r="H5409" s="359"/>
    </row>
    <row r="5410" spans="4:8" x14ac:dyDescent="0.2">
      <c r="D5410" s="359"/>
      <c r="E5410" s="359"/>
      <c r="G5410" s="561"/>
      <c r="H5410" s="359"/>
    </row>
    <row r="5411" spans="4:8" x14ac:dyDescent="0.2">
      <c r="D5411" s="359"/>
      <c r="E5411" s="359"/>
      <c r="G5411" s="561"/>
      <c r="H5411" s="359"/>
    </row>
    <row r="5412" spans="4:8" x14ac:dyDescent="0.2">
      <c r="D5412" s="359"/>
      <c r="E5412" s="359"/>
      <c r="G5412" s="561"/>
      <c r="H5412" s="359"/>
    </row>
    <row r="5413" spans="4:8" x14ac:dyDescent="0.2">
      <c r="D5413" s="359"/>
      <c r="E5413" s="359"/>
      <c r="G5413" s="561"/>
      <c r="H5413" s="359"/>
    </row>
    <row r="5414" spans="4:8" x14ac:dyDescent="0.2">
      <c r="D5414" s="359"/>
      <c r="E5414" s="359"/>
      <c r="G5414" s="561"/>
      <c r="H5414" s="359"/>
    </row>
    <row r="5415" spans="4:8" x14ac:dyDescent="0.2">
      <c r="D5415" s="359"/>
      <c r="E5415" s="359"/>
      <c r="G5415" s="561"/>
      <c r="H5415" s="359"/>
    </row>
    <row r="5416" spans="4:8" x14ac:dyDescent="0.2">
      <c r="D5416" s="359"/>
      <c r="E5416" s="359"/>
      <c r="G5416" s="561"/>
      <c r="H5416" s="359"/>
    </row>
    <row r="5417" spans="4:8" x14ac:dyDescent="0.2">
      <c r="D5417" s="359"/>
      <c r="E5417" s="359"/>
      <c r="G5417" s="561"/>
      <c r="H5417" s="359"/>
    </row>
    <row r="5418" spans="4:8" x14ac:dyDescent="0.2">
      <c r="D5418" s="359"/>
      <c r="E5418" s="359"/>
      <c r="G5418" s="561"/>
      <c r="H5418" s="359"/>
    </row>
    <row r="5419" spans="4:8" x14ac:dyDescent="0.2">
      <c r="D5419" s="359"/>
      <c r="E5419" s="359"/>
      <c r="G5419" s="561"/>
      <c r="H5419" s="359"/>
    </row>
    <row r="5420" spans="4:8" x14ac:dyDescent="0.2">
      <c r="D5420" s="359"/>
      <c r="E5420" s="359"/>
      <c r="G5420" s="561"/>
      <c r="H5420" s="359"/>
    </row>
    <row r="5421" spans="4:8" x14ac:dyDescent="0.2">
      <c r="D5421" s="359"/>
      <c r="E5421" s="359"/>
      <c r="G5421" s="561"/>
      <c r="H5421" s="359"/>
    </row>
    <row r="5422" spans="4:8" x14ac:dyDescent="0.2">
      <c r="D5422" s="359"/>
      <c r="E5422" s="359"/>
      <c r="G5422" s="561"/>
      <c r="H5422" s="359"/>
    </row>
    <row r="5423" spans="4:8" x14ac:dyDescent="0.2">
      <c r="D5423" s="359"/>
      <c r="E5423" s="359"/>
      <c r="G5423" s="561"/>
      <c r="H5423" s="359"/>
    </row>
    <row r="5424" spans="4:8" x14ac:dyDescent="0.2">
      <c r="D5424" s="359"/>
      <c r="E5424" s="359"/>
      <c r="G5424" s="561"/>
      <c r="H5424" s="359"/>
    </row>
    <row r="5425" spans="4:8" x14ac:dyDescent="0.2">
      <c r="D5425" s="359"/>
      <c r="E5425" s="359"/>
      <c r="G5425" s="561"/>
      <c r="H5425" s="359"/>
    </row>
    <row r="5426" spans="4:8" x14ac:dyDescent="0.2">
      <c r="D5426" s="359"/>
      <c r="E5426" s="359"/>
      <c r="G5426" s="561"/>
      <c r="H5426" s="359"/>
    </row>
    <row r="5427" spans="4:8" x14ac:dyDescent="0.2">
      <c r="D5427" s="359"/>
      <c r="E5427" s="359"/>
      <c r="G5427" s="561"/>
      <c r="H5427" s="359"/>
    </row>
    <row r="5428" spans="4:8" x14ac:dyDescent="0.2">
      <c r="D5428" s="359"/>
      <c r="E5428" s="359"/>
      <c r="G5428" s="561"/>
      <c r="H5428" s="359"/>
    </row>
    <row r="5429" spans="4:8" x14ac:dyDescent="0.2">
      <c r="D5429" s="359"/>
      <c r="E5429" s="359"/>
      <c r="G5429" s="561"/>
      <c r="H5429" s="359"/>
    </row>
    <row r="5430" spans="4:8" x14ac:dyDescent="0.2">
      <c r="D5430" s="359"/>
      <c r="E5430" s="359"/>
      <c r="G5430" s="561"/>
      <c r="H5430" s="359"/>
    </row>
    <row r="5431" spans="4:8" x14ac:dyDescent="0.2">
      <c r="D5431" s="359"/>
      <c r="E5431" s="359"/>
      <c r="G5431" s="561"/>
      <c r="H5431" s="359"/>
    </row>
    <row r="5432" spans="4:8" x14ac:dyDescent="0.2">
      <c r="D5432" s="359"/>
      <c r="E5432" s="359"/>
      <c r="G5432" s="561"/>
      <c r="H5432" s="359"/>
    </row>
    <row r="5433" spans="4:8" x14ac:dyDescent="0.2">
      <c r="D5433" s="359"/>
      <c r="E5433" s="359"/>
      <c r="G5433" s="561"/>
      <c r="H5433" s="359"/>
    </row>
    <row r="5434" spans="4:8" x14ac:dyDescent="0.2">
      <c r="D5434" s="359"/>
      <c r="E5434" s="359"/>
      <c r="G5434" s="561"/>
      <c r="H5434" s="359"/>
    </row>
    <row r="5435" spans="4:8" x14ac:dyDescent="0.2">
      <c r="D5435" s="359"/>
      <c r="E5435" s="359"/>
      <c r="G5435" s="561"/>
      <c r="H5435" s="359"/>
    </row>
    <row r="5436" spans="4:8" x14ac:dyDescent="0.2">
      <c r="D5436" s="359"/>
      <c r="E5436" s="359"/>
      <c r="G5436" s="561"/>
      <c r="H5436" s="359"/>
    </row>
    <row r="5437" spans="4:8" x14ac:dyDescent="0.2">
      <c r="D5437" s="359"/>
      <c r="E5437" s="359"/>
      <c r="G5437" s="561"/>
      <c r="H5437" s="359"/>
    </row>
    <row r="5438" spans="4:8" x14ac:dyDescent="0.2">
      <c r="D5438" s="359"/>
      <c r="E5438" s="359"/>
      <c r="G5438" s="561"/>
      <c r="H5438" s="359"/>
    </row>
    <row r="5439" spans="4:8" x14ac:dyDescent="0.2">
      <c r="D5439" s="359"/>
      <c r="E5439" s="359"/>
      <c r="G5439" s="561"/>
      <c r="H5439" s="359"/>
    </row>
    <row r="5440" spans="4:8" x14ac:dyDescent="0.2">
      <c r="D5440" s="359"/>
      <c r="E5440" s="359"/>
      <c r="G5440" s="561"/>
      <c r="H5440" s="359"/>
    </row>
    <row r="5441" spans="4:8" x14ac:dyDescent="0.2">
      <c r="D5441" s="359"/>
      <c r="E5441" s="359"/>
      <c r="G5441" s="561"/>
      <c r="H5441" s="359"/>
    </row>
    <row r="5442" spans="4:8" x14ac:dyDescent="0.2">
      <c r="D5442" s="359"/>
      <c r="E5442" s="359"/>
      <c r="G5442" s="561"/>
      <c r="H5442" s="359"/>
    </row>
    <row r="5443" spans="4:8" x14ac:dyDescent="0.2">
      <c r="D5443" s="359"/>
      <c r="E5443" s="359"/>
      <c r="G5443" s="561"/>
      <c r="H5443" s="359"/>
    </row>
    <row r="5444" spans="4:8" x14ac:dyDescent="0.2">
      <c r="D5444" s="359"/>
      <c r="E5444" s="359"/>
      <c r="G5444" s="561"/>
      <c r="H5444" s="359"/>
    </row>
    <row r="5445" spans="4:8" x14ac:dyDescent="0.2">
      <c r="D5445" s="359"/>
      <c r="E5445" s="359"/>
      <c r="G5445" s="561"/>
      <c r="H5445" s="359"/>
    </row>
    <row r="5446" spans="4:8" x14ac:dyDescent="0.2">
      <c r="D5446" s="359"/>
      <c r="E5446" s="359"/>
      <c r="G5446" s="561"/>
      <c r="H5446" s="359"/>
    </row>
    <row r="5447" spans="4:8" x14ac:dyDescent="0.2">
      <c r="D5447" s="359"/>
      <c r="E5447" s="359"/>
      <c r="G5447" s="561"/>
      <c r="H5447" s="359"/>
    </row>
    <row r="5448" spans="4:8" x14ac:dyDescent="0.2">
      <c r="D5448" s="359"/>
      <c r="E5448" s="359"/>
      <c r="G5448" s="561"/>
      <c r="H5448" s="359"/>
    </row>
    <row r="5449" spans="4:8" x14ac:dyDescent="0.2">
      <c r="D5449" s="359"/>
      <c r="E5449" s="359"/>
      <c r="G5449" s="561"/>
      <c r="H5449" s="359"/>
    </row>
    <row r="5450" spans="4:8" x14ac:dyDescent="0.2">
      <c r="D5450" s="359"/>
      <c r="E5450" s="359"/>
      <c r="G5450" s="561"/>
      <c r="H5450" s="359"/>
    </row>
    <row r="5451" spans="4:8" x14ac:dyDescent="0.2">
      <c r="D5451" s="359"/>
      <c r="E5451" s="359"/>
      <c r="G5451" s="561"/>
      <c r="H5451" s="359"/>
    </row>
    <row r="5452" spans="4:8" x14ac:dyDescent="0.2">
      <c r="D5452" s="359"/>
      <c r="E5452" s="359"/>
      <c r="G5452" s="561"/>
      <c r="H5452" s="359"/>
    </row>
    <row r="5453" spans="4:8" x14ac:dyDescent="0.2">
      <c r="D5453" s="359"/>
      <c r="E5453" s="359"/>
      <c r="G5453" s="561"/>
      <c r="H5453" s="359"/>
    </row>
    <row r="5454" spans="4:8" x14ac:dyDescent="0.2">
      <c r="D5454" s="359"/>
      <c r="E5454" s="359"/>
      <c r="G5454" s="561"/>
      <c r="H5454" s="359"/>
    </row>
    <row r="5455" spans="4:8" x14ac:dyDescent="0.2">
      <c r="D5455" s="359"/>
      <c r="E5455" s="359"/>
      <c r="G5455" s="561"/>
      <c r="H5455" s="359"/>
    </row>
    <row r="5456" spans="4:8" x14ac:dyDescent="0.2">
      <c r="D5456" s="359"/>
      <c r="E5456" s="359"/>
      <c r="G5456" s="561"/>
      <c r="H5456" s="359"/>
    </row>
    <row r="5457" spans="4:8" x14ac:dyDescent="0.2">
      <c r="D5457" s="359"/>
      <c r="E5457" s="359"/>
      <c r="G5457" s="561"/>
      <c r="H5457" s="359"/>
    </row>
    <row r="5458" spans="4:8" x14ac:dyDescent="0.2">
      <c r="D5458" s="359"/>
      <c r="E5458" s="359"/>
      <c r="G5458" s="561"/>
      <c r="H5458" s="359"/>
    </row>
    <row r="5459" spans="4:8" x14ac:dyDescent="0.2">
      <c r="D5459" s="359"/>
      <c r="E5459" s="359"/>
      <c r="G5459" s="561"/>
      <c r="H5459" s="359"/>
    </row>
    <row r="5460" spans="4:8" x14ac:dyDescent="0.2">
      <c r="D5460" s="359"/>
      <c r="E5460" s="359"/>
      <c r="G5460" s="561"/>
      <c r="H5460" s="359"/>
    </row>
    <row r="5461" spans="4:8" x14ac:dyDescent="0.2">
      <c r="D5461" s="359"/>
      <c r="E5461" s="359"/>
      <c r="G5461" s="561"/>
      <c r="H5461" s="359"/>
    </row>
    <row r="5462" spans="4:8" x14ac:dyDescent="0.2">
      <c r="D5462" s="359"/>
      <c r="E5462" s="359"/>
      <c r="G5462" s="561"/>
      <c r="H5462" s="359"/>
    </row>
    <row r="5463" spans="4:8" x14ac:dyDescent="0.2">
      <c r="D5463" s="359"/>
      <c r="E5463" s="359"/>
      <c r="G5463" s="561"/>
      <c r="H5463" s="359"/>
    </row>
    <row r="5464" spans="4:8" x14ac:dyDescent="0.2">
      <c r="D5464" s="359"/>
      <c r="E5464" s="359"/>
      <c r="G5464" s="561"/>
      <c r="H5464" s="359"/>
    </row>
    <row r="5465" spans="4:8" x14ac:dyDescent="0.2">
      <c r="D5465" s="359"/>
      <c r="E5465" s="359"/>
      <c r="G5465" s="561"/>
      <c r="H5465" s="359"/>
    </row>
    <row r="5466" spans="4:8" x14ac:dyDescent="0.2">
      <c r="D5466" s="359"/>
      <c r="E5466" s="359"/>
      <c r="G5466" s="561"/>
      <c r="H5466" s="359"/>
    </row>
    <row r="5467" spans="4:8" x14ac:dyDescent="0.2">
      <c r="D5467" s="359"/>
      <c r="E5467" s="359"/>
      <c r="G5467" s="561"/>
      <c r="H5467" s="359"/>
    </row>
    <row r="5468" spans="4:8" x14ac:dyDescent="0.2">
      <c r="D5468" s="359"/>
      <c r="E5468" s="359"/>
      <c r="G5468" s="561"/>
      <c r="H5468" s="359"/>
    </row>
    <row r="5469" spans="4:8" x14ac:dyDescent="0.2">
      <c r="D5469" s="359"/>
      <c r="E5469" s="359"/>
      <c r="G5469" s="561"/>
      <c r="H5469" s="359"/>
    </row>
    <row r="5470" spans="4:8" x14ac:dyDescent="0.2">
      <c r="D5470" s="359"/>
      <c r="E5470" s="359"/>
      <c r="G5470" s="561"/>
      <c r="H5470" s="359"/>
    </row>
    <row r="5471" spans="4:8" x14ac:dyDescent="0.2">
      <c r="D5471" s="359"/>
      <c r="E5471" s="359"/>
      <c r="G5471" s="561"/>
      <c r="H5471" s="359"/>
    </row>
    <row r="5472" spans="4:8" x14ac:dyDescent="0.2">
      <c r="D5472" s="359"/>
      <c r="E5472" s="359"/>
      <c r="G5472" s="561"/>
      <c r="H5472" s="359"/>
    </row>
    <row r="5473" spans="4:8" x14ac:dyDescent="0.2">
      <c r="D5473" s="359"/>
      <c r="E5473" s="359"/>
      <c r="G5473" s="561"/>
      <c r="H5473" s="359"/>
    </row>
    <row r="5474" spans="4:8" x14ac:dyDescent="0.2">
      <c r="D5474" s="359"/>
      <c r="E5474" s="359"/>
      <c r="G5474" s="561"/>
      <c r="H5474" s="359"/>
    </row>
    <row r="5475" spans="4:8" x14ac:dyDescent="0.2">
      <c r="D5475" s="359"/>
      <c r="E5475" s="359"/>
      <c r="G5475" s="561"/>
      <c r="H5475" s="359"/>
    </row>
    <row r="5476" spans="4:8" x14ac:dyDescent="0.2">
      <c r="D5476" s="359"/>
      <c r="E5476" s="359"/>
      <c r="G5476" s="561"/>
      <c r="H5476" s="359"/>
    </row>
    <row r="5477" spans="4:8" x14ac:dyDescent="0.2">
      <c r="D5477" s="359"/>
      <c r="E5477" s="359"/>
      <c r="G5477" s="561"/>
      <c r="H5477" s="359"/>
    </row>
    <row r="5478" spans="4:8" x14ac:dyDescent="0.2">
      <c r="D5478" s="359"/>
      <c r="E5478" s="359"/>
      <c r="G5478" s="561"/>
      <c r="H5478" s="359"/>
    </row>
    <row r="5479" spans="4:8" x14ac:dyDescent="0.2">
      <c r="D5479" s="359"/>
      <c r="E5479" s="359"/>
      <c r="G5479" s="561"/>
      <c r="H5479" s="359"/>
    </row>
    <row r="5480" spans="4:8" x14ac:dyDescent="0.2">
      <c r="D5480" s="359"/>
      <c r="E5480" s="359"/>
      <c r="G5480" s="561"/>
      <c r="H5480" s="359"/>
    </row>
    <row r="5481" spans="4:8" x14ac:dyDescent="0.2">
      <c r="D5481" s="359"/>
      <c r="E5481" s="359"/>
      <c r="G5481" s="561"/>
      <c r="H5481" s="359"/>
    </row>
    <row r="5482" spans="4:8" x14ac:dyDescent="0.2">
      <c r="D5482" s="359"/>
      <c r="E5482" s="359"/>
      <c r="G5482" s="561"/>
      <c r="H5482" s="359"/>
    </row>
    <row r="5483" spans="4:8" x14ac:dyDescent="0.2">
      <c r="D5483" s="359"/>
      <c r="E5483" s="359"/>
      <c r="G5483" s="561"/>
      <c r="H5483" s="359"/>
    </row>
    <row r="5484" spans="4:8" x14ac:dyDescent="0.2">
      <c r="D5484" s="359"/>
      <c r="E5484" s="359"/>
      <c r="G5484" s="561"/>
      <c r="H5484" s="359"/>
    </row>
    <row r="5485" spans="4:8" x14ac:dyDescent="0.2">
      <c r="D5485" s="359"/>
      <c r="E5485" s="359"/>
      <c r="G5485" s="561"/>
      <c r="H5485" s="359"/>
    </row>
    <row r="5486" spans="4:8" x14ac:dyDescent="0.2">
      <c r="D5486" s="359"/>
      <c r="E5486" s="359"/>
      <c r="G5486" s="561"/>
      <c r="H5486" s="359"/>
    </row>
    <row r="5487" spans="4:8" x14ac:dyDescent="0.2">
      <c r="D5487" s="359"/>
      <c r="E5487" s="359"/>
      <c r="G5487" s="561"/>
      <c r="H5487" s="359"/>
    </row>
    <row r="5488" spans="4:8" x14ac:dyDescent="0.2">
      <c r="D5488" s="359"/>
      <c r="E5488" s="359"/>
      <c r="G5488" s="561"/>
      <c r="H5488" s="359"/>
    </row>
    <row r="5489" spans="4:8" x14ac:dyDescent="0.2">
      <c r="D5489" s="359"/>
      <c r="E5489" s="359"/>
      <c r="G5489" s="561"/>
      <c r="H5489" s="359"/>
    </row>
    <row r="5490" spans="4:8" x14ac:dyDescent="0.2">
      <c r="D5490" s="359"/>
      <c r="E5490" s="359"/>
      <c r="G5490" s="561"/>
      <c r="H5490" s="359"/>
    </row>
    <row r="5491" spans="4:8" x14ac:dyDescent="0.2">
      <c r="D5491" s="359"/>
      <c r="E5491" s="359"/>
      <c r="G5491" s="561"/>
      <c r="H5491" s="359"/>
    </row>
    <row r="5492" spans="4:8" x14ac:dyDescent="0.2">
      <c r="D5492" s="359"/>
      <c r="E5492" s="359"/>
      <c r="G5492" s="561"/>
      <c r="H5492" s="359"/>
    </row>
    <row r="5493" spans="4:8" x14ac:dyDescent="0.2">
      <c r="D5493" s="359"/>
      <c r="E5493" s="359"/>
      <c r="G5493" s="561"/>
      <c r="H5493" s="359"/>
    </row>
    <row r="5494" spans="4:8" x14ac:dyDescent="0.2">
      <c r="D5494" s="359"/>
      <c r="E5494" s="359"/>
      <c r="G5494" s="561"/>
      <c r="H5494" s="359"/>
    </row>
    <row r="5495" spans="4:8" x14ac:dyDescent="0.2">
      <c r="D5495" s="359"/>
      <c r="E5495" s="359"/>
      <c r="G5495" s="561"/>
      <c r="H5495" s="359"/>
    </row>
    <row r="5496" spans="4:8" x14ac:dyDescent="0.2">
      <c r="D5496" s="359"/>
      <c r="E5496" s="359"/>
      <c r="G5496" s="561"/>
      <c r="H5496" s="359"/>
    </row>
    <row r="5497" spans="4:8" x14ac:dyDescent="0.2">
      <c r="D5497" s="359"/>
      <c r="E5497" s="359"/>
      <c r="G5497" s="561"/>
      <c r="H5497" s="359"/>
    </row>
    <row r="5498" spans="4:8" x14ac:dyDescent="0.2">
      <c r="D5498" s="359"/>
      <c r="E5498" s="359"/>
      <c r="G5498" s="561"/>
      <c r="H5498" s="359"/>
    </row>
    <row r="5499" spans="4:8" x14ac:dyDescent="0.2">
      <c r="D5499" s="359"/>
      <c r="E5499" s="359"/>
      <c r="G5499" s="561"/>
      <c r="H5499" s="359"/>
    </row>
    <row r="5500" spans="4:8" x14ac:dyDescent="0.2">
      <c r="D5500" s="359"/>
      <c r="E5500" s="359"/>
      <c r="G5500" s="561"/>
      <c r="H5500" s="359"/>
    </row>
    <row r="5501" spans="4:8" x14ac:dyDescent="0.2">
      <c r="D5501" s="359"/>
      <c r="E5501" s="359"/>
      <c r="G5501" s="561"/>
      <c r="H5501" s="359"/>
    </row>
    <row r="5502" spans="4:8" x14ac:dyDescent="0.2">
      <c r="D5502" s="359"/>
      <c r="E5502" s="359"/>
      <c r="G5502" s="561"/>
      <c r="H5502" s="359"/>
    </row>
    <row r="5503" spans="4:8" x14ac:dyDescent="0.2">
      <c r="D5503" s="359"/>
      <c r="E5503" s="359"/>
      <c r="G5503" s="561"/>
      <c r="H5503" s="359"/>
    </row>
    <row r="5504" spans="4:8" x14ac:dyDescent="0.2">
      <c r="D5504" s="359"/>
      <c r="E5504" s="359"/>
      <c r="G5504" s="561"/>
      <c r="H5504" s="359"/>
    </row>
    <row r="5505" spans="4:8" x14ac:dyDescent="0.2">
      <c r="D5505" s="359"/>
      <c r="E5505" s="359"/>
      <c r="G5505" s="561"/>
      <c r="H5505" s="359"/>
    </row>
    <row r="5506" spans="4:8" x14ac:dyDescent="0.2">
      <c r="D5506" s="359"/>
      <c r="E5506" s="359"/>
      <c r="G5506" s="561"/>
      <c r="H5506" s="359"/>
    </row>
    <row r="5507" spans="4:8" x14ac:dyDescent="0.2">
      <c r="D5507" s="359"/>
      <c r="E5507" s="359"/>
      <c r="G5507" s="561"/>
      <c r="H5507" s="359"/>
    </row>
    <row r="5508" spans="4:8" x14ac:dyDescent="0.2">
      <c r="D5508" s="359"/>
      <c r="E5508" s="359"/>
      <c r="G5508" s="561"/>
      <c r="H5508" s="359"/>
    </row>
    <row r="5509" spans="4:8" x14ac:dyDescent="0.2">
      <c r="D5509" s="359"/>
      <c r="E5509" s="359"/>
      <c r="G5509" s="561"/>
      <c r="H5509" s="359"/>
    </row>
    <row r="5510" spans="4:8" x14ac:dyDescent="0.2">
      <c r="D5510" s="359"/>
      <c r="E5510" s="359"/>
      <c r="G5510" s="561"/>
      <c r="H5510" s="359"/>
    </row>
    <row r="5511" spans="4:8" x14ac:dyDescent="0.2">
      <c r="D5511" s="359"/>
      <c r="E5511" s="359"/>
      <c r="G5511" s="561"/>
      <c r="H5511" s="359"/>
    </row>
    <row r="5512" spans="4:8" x14ac:dyDescent="0.2">
      <c r="D5512" s="359"/>
      <c r="E5512" s="359"/>
      <c r="G5512" s="561"/>
      <c r="H5512" s="359"/>
    </row>
    <row r="5513" spans="4:8" x14ac:dyDescent="0.2">
      <c r="D5513" s="359"/>
      <c r="E5513" s="359"/>
      <c r="G5513" s="561"/>
      <c r="H5513" s="359"/>
    </row>
    <row r="5514" spans="4:8" x14ac:dyDescent="0.2">
      <c r="D5514" s="359"/>
      <c r="E5514" s="359"/>
      <c r="G5514" s="561"/>
      <c r="H5514" s="359"/>
    </row>
    <row r="5515" spans="4:8" x14ac:dyDescent="0.2">
      <c r="D5515" s="359"/>
      <c r="E5515" s="359"/>
      <c r="G5515" s="561"/>
      <c r="H5515" s="359"/>
    </row>
    <row r="5516" spans="4:8" x14ac:dyDescent="0.2">
      <c r="D5516" s="359"/>
      <c r="E5516" s="359"/>
      <c r="G5516" s="561"/>
      <c r="H5516" s="359"/>
    </row>
    <row r="5517" spans="4:8" x14ac:dyDescent="0.2">
      <c r="D5517" s="359"/>
      <c r="E5517" s="359"/>
      <c r="G5517" s="561"/>
      <c r="H5517" s="359"/>
    </row>
    <row r="5518" spans="4:8" x14ac:dyDescent="0.2">
      <c r="D5518" s="359"/>
      <c r="E5518" s="359"/>
      <c r="G5518" s="561"/>
      <c r="H5518" s="359"/>
    </row>
    <row r="5519" spans="4:8" x14ac:dyDescent="0.2">
      <c r="D5519" s="359"/>
      <c r="E5519" s="359"/>
      <c r="G5519" s="561"/>
      <c r="H5519" s="359"/>
    </row>
    <row r="5520" spans="4:8" x14ac:dyDescent="0.2">
      <c r="D5520" s="359"/>
      <c r="E5520" s="359"/>
      <c r="G5520" s="561"/>
      <c r="H5520" s="359"/>
    </row>
    <row r="5521" spans="4:8" x14ac:dyDescent="0.2">
      <c r="D5521" s="359"/>
      <c r="E5521" s="359"/>
      <c r="G5521" s="561"/>
      <c r="H5521" s="359"/>
    </row>
    <row r="5522" spans="4:8" x14ac:dyDescent="0.2">
      <c r="D5522" s="359"/>
      <c r="E5522" s="359"/>
      <c r="G5522" s="561"/>
      <c r="H5522" s="359"/>
    </row>
    <row r="5523" spans="4:8" x14ac:dyDescent="0.2">
      <c r="D5523" s="359"/>
      <c r="E5523" s="359"/>
      <c r="G5523" s="561"/>
      <c r="H5523" s="359"/>
    </row>
    <row r="5524" spans="4:8" x14ac:dyDescent="0.2">
      <c r="D5524" s="359"/>
      <c r="E5524" s="359"/>
      <c r="G5524" s="561"/>
      <c r="H5524" s="359"/>
    </row>
    <row r="5525" spans="4:8" x14ac:dyDescent="0.2">
      <c r="D5525" s="359"/>
      <c r="E5525" s="359"/>
      <c r="G5525" s="561"/>
      <c r="H5525" s="359"/>
    </row>
    <row r="5526" spans="4:8" x14ac:dyDescent="0.2">
      <c r="D5526" s="359"/>
      <c r="E5526" s="359"/>
      <c r="G5526" s="561"/>
      <c r="H5526" s="359"/>
    </row>
    <row r="5527" spans="4:8" x14ac:dyDescent="0.2">
      <c r="D5527" s="359"/>
      <c r="E5527" s="359"/>
      <c r="G5527" s="561"/>
      <c r="H5527" s="359"/>
    </row>
    <row r="5528" spans="4:8" x14ac:dyDescent="0.2">
      <c r="D5528" s="359"/>
      <c r="E5528" s="359"/>
      <c r="G5528" s="561"/>
      <c r="H5528" s="359"/>
    </row>
    <row r="5529" spans="4:8" x14ac:dyDescent="0.2">
      <c r="D5529" s="359"/>
      <c r="E5529" s="359"/>
      <c r="G5529" s="561"/>
      <c r="H5529" s="359"/>
    </row>
    <row r="5530" spans="4:8" x14ac:dyDescent="0.2">
      <c r="D5530" s="359"/>
      <c r="E5530" s="359"/>
      <c r="G5530" s="561"/>
      <c r="H5530" s="359"/>
    </row>
    <row r="5531" spans="4:8" x14ac:dyDescent="0.2">
      <c r="D5531" s="359"/>
      <c r="E5531" s="359"/>
      <c r="G5531" s="561"/>
      <c r="H5531" s="359"/>
    </row>
    <row r="5532" spans="4:8" x14ac:dyDescent="0.2">
      <c r="D5532" s="359"/>
      <c r="E5532" s="359"/>
      <c r="G5532" s="561"/>
      <c r="H5532" s="359"/>
    </row>
    <row r="5533" spans="4:8" x14ac:dyDescent="0.2">
      <c r="D5533" s="359"/>
      <c r="E5533" s="359"/>
      <c r="G5533" s="561"/>
      <c r="H5533" s="359"/>
    </row>
    <row r="5534" spans="4:8" x14ac:dyDescent="0.2">
      <c r="D5534" s="359"/>
      <c r="E5534" s="359"/>
      <c r="G5534" s="561"/>
      <c r="H5534" s="359"/>
    </row>
    <row r="5535" spans="4:8" x14ac:dyDescent="0.2">
      <c r="D5535" s="359"/>
      <c r="E5535" s="359"/>
      <c r="G5535" s="561"/>
      <c r="H5535" s="359"/>
    </row>
    <row r="5536" spans="4:8" x14ac:dyDescent="0.2">
      <c r="D5536" s="359"/>
      <c r="E5536" s="359"/>
      <c r="G5536" s="561"/>
      <c r="H5536" s="359"/>
    </row>
    <row r="5537" spans="4:8" x14ac:dyDescent="0.2">
      <c r="D5537" s="359"/>
      <c r="E5537" s="359"/>
      <c r="G5537" s="561"/>
      <c r="H5537" s="359"/>
    </row>
    <row r="5538" spans="4:8" x14ac:dyDescent="0.2">
      <c r="D5538" s="359"/>
      <c r="E5538" s="359"/>
      <c r="G5538" s="561"/>
      <c r="H5538" s="359"/>
    </row>
    <row r="5539" spans="4:8" x14ac:dyDescent="0.2">
      <c r="D5539" s="359"/>
      <c r="E5539" s="359"/>
      <c r="G5539" s="561"/>
      <c r="H5539" s="359"/>
    </row>
    <row r="5540" spans="4:8" x14ac:dyDescent="0.2">
      <c r="D5540" s="359"/>
      <c r="E5540" s="359"/>
      <c r="G5540" s="561"/>
      <c r="H5540" s="359"/>
    </row>
    <row r="5541" spans="4:8" x14ac:dyDescent="0.2">
      <c r="D5541" s="359"/>
      <c r="E5541" s="359"/>
      <c r="G5541" s="561"/>
      <c r="H5541" s="359"/>
    </row>
    <row r="5542" spans="4:8" x14ac:dyDescent="0.2">
      <c r="D5542" s="359"/>
      <c r="E5542" s="359"/>
      <c r="G5542" s="561"/>
      <c r="H5542" s="359"/>
    </row>
    <row r="5543" spans="4:8" x14ac:dyDescent="0.2">
      <c r="D5543" s="359"/>
      <c r="E5543" s="359"/>
      <c r="G5543" s="561"/>
      <c r="H5543" s="359"/>
    </row>
    <row r="5544" spans="4:8" x14ac:dyDescent="0.2">
      <c r="D5544" s="359"/>
      <c r="E5544" s="359"/>
      <c r="G5544" s="561"/>
      <c r="H5544" s="359"/>
    </row>
    <row r="5545" spans="4:8" x14ac:dyDescent="0.2">
      <c r="D5545" s="359"/>
      <c r="E5545" s="359"/>
      <c r="G5545" s="561"/>
      <c r="H5545" s="359"/>
    </row>
    <row r="5546" spans="4:8" x14ac:dyDescent="0.2">
      <c r="D5546" s="359"/>
      <c r="E5546" s="359"/>
      <c r="G5546" s="561"/>
      <c r="H5546" s="359"/>
    </row>
    <row r="5547" spans="4:8" x14ac:dyDescent="0.2">
      <c r="D5547" s="359"/>
      <c r="E5547" s="359"/>
      <c r="G5547" s="561"/>
      <c r="H5547" s="359"/>
    </row>
    <row r="5548" spans="4:8" x14ac:dyDescent="0.2">
      <c r="D5548" s="359"/>
      <c r="E5548" s="359"/>
      <c r="G5548" s="561"/>
      <c r="H5548" s="359"/>
    </row>
    <row r="5549" spans="4:8" x14ac:dyDescent="0.2">
      <c r="D5549" s="359"/>
      <c r="E5549" s="359"/>
      <c r="G5549" s="561"/>
      <c r="H5549" s="359"/>
    </row>
    <row r="5550" spans="4:8" x14ac:dyDescent="0.2">
      <c r="D5550" s="359"/>
      <c r="E5550" s="359"/>
      <c r="G5550" s="561"/>
      <c r="H5550" s="359"/>
    </row>
    <row r="5551" spans="4:8" x14ac:dyDescent="0.2">
      <c r="D5551" s="359"/>
      <c r="E5551" s="359"/>
      <c r="G5551" s="561"/>
      <c r="H5551" s="359"/>
    </row>
    <row r="5552" spans="4:8" x14ac:dyDescent="0.2">
      <c r="D5552" s="359"/>
      <c r="E5552" s="359"/>
      <c r="G5552" s="561"/>
      <c r="H5552" s="359"/>
    </row>
    <row r="5553" spans="4:8" x14ac:dyDescent="0.2">
      <c r="D5553" s="359"/>
      <c r="E5553" s="359"/>
      <c r="G5553" s="561"/>
      <c r="H5553" s="359"/>
    </row>
    <row r="5554" spans="4:8" x14ac:dyDescent="0.2">
      <c r="D5554" s="359"/>
      <c r="E5554" s="359"/>
      <c r="G5554" s="561"/>
      <c r="H5554" s="359"/>
    </row>
    <row r="5555" spans="4:8" x14ac:dyDescent="0.2">
      <c r="D5555" s="359"/>
      <c r="E5555" s="359"/>
      <c r="G5555" s="561"/>
      <c r="H5555" s="359"/>
    </row>
    <row r="5556" spans="4:8" x14ac:dyDescent="0.2">
      <c r="D5556" s="359"/>
      <c r="E5556" s="359"/>
      <c r="G5556" s="561"/>
      <c r="H5556" s="359"/>
    </row>
    <row r="5557" spans="4:8" x14ac:dyDescent="0.2">
      <c r="D5557" s="359"/>
      <c r="E5557" s="359"/>
      <c r="G5557" s="561"/>
      <c r="H5557" s="359"/>
    </row>
    <row r="5558" spans="4:8" x14ac:dyDescent="0.2">
      <c r="D5558" s="359"/>
      <c r="E5558" s="359"/>
      <c r="G5558" s="561"/>
      <c r="H5558" s="359"/>
    </row>
    <row r="5559" spans="4:8" x14ac:dyDescent="0.2">
      <c r="D5559" s="359"/>
      <c r="E5559" s="359"/>
      <c r="G5559" s="561"/>
      <c r="H5559" s="359"/>
    </row>
    <row r="5560" spans="4:8" x14ac:dyDescent="0.2">
      <c r="D5560" s="359"/>
      <c r="E5560" s="359"/>
      <c r="G5560" s="561"/>
      <c r="H5560" s="359"/>
    </row>
    <row r="5561" spans="4:8" x14ac:dyDescent="0.2">
      <c r="D5561" s="359"/>
      <c r="E5561" s="359"/>
      <c r="G5561" s="561"/>
      <c r="H5561" s="359"/>
    </row>
    <row r="5562" spans="4:8" x14ac:dyDescent="0.2">
      <c r="D5562" s="359"/>
      <c r="E5562" s="359"/>
      <c r="G5562" s="561"/>
      <c r="H5562" s="359"/>
    </row>
    <row r="5563" spans="4:8" x14ac:dyDescent="0.2">
      <c r="D5563" s="359"/>
      <c r="E5563" s="359"/>
      <c r="G5563" s="561"/>
      <c r="H5563" s="359"/>
    </row>
    <row r="5564" spans="4:8" x14ac:dyDescent="0.2">
      <c r="D5564" s="359"/>
      <c r="E5564" s="359"/>
      <c r="G5564" s="561"/>
      <c r="H5564" s="359"/>
    </row>
    <row r="5565" spans="4:8" x14ac:dyDescent="0.2">
      <c r="D5565" s="359"/>
      <c r="E5565" s="359"/>
      <c r="G5565" s="561"/>
      <c r="H5565" s="359"/>
    </row>
    <row r="5566" spans="4:8" x14ac:dyDescent="0.2">
      <c r="D5566" s="359"/>
      <c r="E5566" s="359"/>
      <c r="G5566" s="561"/>
      <c r="H5566" s="359"/>
    </row>
    <row r="5567" spans="4:8" x14ac:dyDescent="0.2">
      <c r="D5567" s="359"/>
      <c r="E5567" s="359"/>
      <c r="G5567" s="561"/>
      <c r="H5567" s="359"/>
    </row>
    <row r="5568" spans="4:8" x14ac:dyDescent="0.2">
      <c r="D5568" s="359"/>
      <c r="E5568" s="359"/>
      <c r="G5568" s="561"/>
      <c r="H5568" s="359"/>
    </row>
    <row r="5569" spans="4:8" x14ac:dyDescent="0.2">
      <c r="D5569" s="359"/>
      <c r="E5569" s="359"/>
      <c r="G5569" s="561"/>
      <c r="H5569" s="359"/>
    </row>
    <row r="5570" spans="4:8" x14ac:dyDescent="0.2">
      <c r="D5570" s="359"/>
      <c r="E5570" s="359"/>
      <c r="G5570" s="561"/>
      <c r="H5570" s="359"/>
    </row>
    <row r="5571" spans="4:8" x14ac:dyDescent="0.2">
      <c r="D5571" s="359"/>
      <c r="E5571" s="359"/>
      <c r="G5571" s="561"/>
      <c r="H5571" s="359"/>
    </row>
    <row r="5572" spans="4:8" x14ac:dyDescent="0.2">
      <c r="D5572" s="359"/>
      <c r="E5572" s="359"/>
      <c r="G5572" s="561"/>
      <c r="H5572" s="359"/>
    </row>
    <row r="5573" spans="4:8" x14ac:dyDescent="0.2">
      <c r="D5573" s="359"/>
      <c r="E5573" s="359"/>
      <c r="G5573" s="561"/>
      <c r="H5573" s="359"/>
    </row>
    <row r="5574" spans="4:8" x14ac:dyDescent="0.2">
      <c r="D5574" s="359"/>
      <c r="E5574" s="359"/>
      <c r="G5574" s="561"/>
      <c r="H5574" s="359"/>
    </row>
    <row r="5575" spans="4:8" x14ac:dyDescent="0.2">
      <c r="D5575" s="359"/>
      <c r="E5575" s="359"/>
      <c r="G5575" s="561"/>
      <c r="H5575" s="359"/>
    </row>
    <row r="5576" spans="4:8" x14ac:dyDescent="0.2">
      <c r="D5576" s="359"/>
      <c r="E5576" s="359"/>
      <c r="G5576" s="561"/>
      <c r="H5576" s="359"/>
    </row>
    <row r="5577" spans="4:8" x14ac:dyDescent="0.2">
      <c r="D5577" s="359"/>
      <c r="E5577" s="359"/>
      <c r="G5577" s="561"/>
      <c r="H5577" s="359"/>
    </row>
    <row r="5578" spans="4:8" x14ac:dyDescent="0.2">
      <c r="D5578" s="359"/>
      <c r="E5578" s="359"/>
      <c r="G5578" s="561"/>
      <c r="H5578" s="359"/>
    </row>
    <row r="5579" spans="4:8" x14ac:dyDescent="0.2">
      <c r="D5579" s="359"/>
      <c r="E5579" s="359"/>
      <c r="G5579" s="561"/>
      <c r="H5579" s="359"/>
    </row>
    <row r="5580" spans="4:8" x14ac:dyDescent="0.2">
      <c r="D5580" s="359"/>
      <c r="E5580" s="359"/>
      <c r="G5580" s="561"/>
      <c r="H5580" s="359"/>
    </row>
    <row r="5581" spans="4:8" x14ac:dyDescent="0.2">
      <c r="D5581" s="359"/>
      <c r="E5581" s="359"/>
      <c r="G5581" s="561"/>
      <c r="H5581" s="359"/>
    </row>
    <row r="5582" spans="4:8" x14ac:dyDescent="0.2">
      <c r="D5582" s="359"/>
      <c r="E5582" s="359"/>
      <c r="G5582" s="561"/>
      <c r="H5582" s="359"/>
    </row>
    <row r="5583" spans="4:8" x14ac:dyDescent="0.2">
      <c r="D5583" s="359"/>
      <c r="E5583" s="359"/>
      <c r="G5583" s="561"/>
      <c r="H5583" s="359"/>
    </row>
    <row r="5584" spans="4:8" x14ac:dyDescent="0.2">
      <c r="D5584" s="359"/>
      <c r="E5584" s="359"/>
      <c r="G5584" s="561"/>
      <c r="H5584" s="359"/>
    </row>
    <row r="5585" spans="4:8" x14ac:dyDescent="0.2">
      <c r="D5585" s="359"/>
      <c r="E5585" s="359"/>
      <c r="G5585" s="561"/>
      <c r="H5585" s="359"/>
    </row>
    <row r="5586" spans="4:8" x14ac:dyDescent="0.2">
      <c r="D5586" s="359"/>
      <c r="E5586" s="359"/>
      <c r="G5586" s="561"/>
      <c r="H5586" s="359"/>
    </row>
    <row r="5587" spans="4:8" x14ac:dyDescent="0.2">
      <c r="D5587" s="359"/>
      <c r="E5587" s="359"/>
      <c r="G5587" s="561"/>
      <c r="H5587" s="359"/>
    </row>
    <row r="5588" spans="4:8" x14ac:dyDescent="0.2">
      <c r="D5588" s="359"/>
      <c r="E5588" s="359"/>
      <c r="G5588" s="561"/>
      <c r="H5588" s="359"/>
    </row>
    <row r="5589" spans="4:8" x14ac:dyDescent="0.2">
      <c r="D5589" s="359"/>
      <c r="E5589" s="359"/>
      <c r="G5589" s="561"/>
      <c r="H5589" s="359"/>
    </row>
    <row r="5590" spans="4:8" x14ac:dyDescent="0.2">
      <c r="D5590" s="359"/>
      <c r="E5590" s="359"/>
      <c r="G5590" s="561"/>
      <c r="H5590" s="359"/>
    </row>
    <row r="5591" spans="4:8" x14ac:dyDescent="0.2">
      <c r="D5591" s="359"/>
      <c r="E5591" s="359"/>
      <c r="G5591" s="561"/>
      <c r="H5591" s="359"/>
    </row>
    <row r="5592" spans="4:8" x14ac:dyDescent="0.2">
      <c r="D5592" s="359"/>
      <c r="E5592" s="359"/>
      <c r="G5592" s="561"/>
      <c r="H5592" s="359"/>
    </row>
    <row r="5593" spans="4:8" x14ac:dyDescent="0.2">
      <c r="D5593" s="359"/>
      <c r="E5593" s="359"/>
      <c r="G5593" s="561"/>
      <c r="H5593" s="359"/>
    </row>
    <row r="5594" spans="4:8" x14ac:dyDescent="0.2">
      <c r="D5594" s="359"/>
      <c r="E5594" s="359"/>
      <c r="G5594" s="561"/>
      <c r="H5594" s="359"/>
    </row>
    <row r="5595" spans="4:8" x14ac:dyDescent="0.2">
      <c r="D5595" s="359"/>
      <c r="E5595" s="359"/>
      <c r="G5595" s="561"/>
      <c r="H5595" s="359"/>
    </row>
    <row r="5596" spans="4:8" x14ac:dyDescent="0.2">
      <c r="D5596" s="359"/>
      <c r="E5596" s="359"/>
      <c r="G5596" s="561"/>
      <c r="H5596" s="359"/>
    </row>
    <row r="5597" spans="4:8" x14ac:dyDescent="0.2">
      <c r="D5597" s="359"/>
      <c r="E5597" s="359"/>
      <c r="G5597" s="561"/>
      <c r="H5597" s="359"/>
    </row>
    <row r="5598" spans="4:8" x14ac:dyDescent="0.2">
      <c r="D5598" s="359"/>
      <c r="E5598" s="359"/>
      <c r="G5598" s="561"/>
      <c r="H5598" s="359"/>
    </row>
    <row r="5599" spans="4:8" x14ac:dyDescent="0.2">
      <c r="D5599" s="359"/>
      <c r="E5599" s="359"/>
      <c r="G5599" s="561"/>
      <c r="H5599" s="359"/>
    </row>
    <row r="5600" spans="4:8" x14ac:dyDescent="0.2">
      <c r="D5600" s="359"/>
      <c r="E5600" s="359"/>
      <c r="G5600" s="561"/>
      <c r="H5600" s="359"/>
    </row>
    <row r="5601" spans="4:8" x14ac:dyDescent="0.2">
      <c r="D5601" s="359"/>
      <c r="E5601" s="359"/>
      <c r="G5601" s="561"/>
      <c r="H5601" s="359"/>
    </row>
    <row r="5602" spans="4:8" x14ac:dyDescent="0.2">
      <c r="D5602" s="359"/>
      <c r="E5602" s="359"/>
      <c r="G5602" s="561"/>
      <c r="H5602" s="359"/>
    </row>
    <row r="5603" spans="4:8" x14ac:dyDescent="0.2">
      <c r="D5603" s="359"/>
      <c r="E5603" s="359"/>
      <c r="G5603" s="561"/>
      <c r="H5603" s="359"/>
    </row>
    <row r="5604" spans="4:8" x14ac:dyDescent="0.2">
      <c r="D5604" s="359"/>
      <c r="E5604" s="359"/>
      <c r="G5604" s="561"/>
      <c r="H5604" s="359"/>
    </row>
    <row r="5605" spans="4:8" x14ac:dyDescent="0.2">
      <c r="D5605" s="359"/>
      <c r="E5605" s="359"/>
      <c r="G5605" s="561"/>
      <c r="H5605" s="359"/>
    </row>
    <row r="5606" spans="4:8" x14ac:dyDescent="0.2">
      <c r="D5606" s="359"/>
      <c r="E5606" s="359"/>
      <c r="G5606" s="561"/>
      <c r="H5606" s="359"/>
    </row>
    <row r="5607" spans="4:8" x14ac:dyDescent="0.2">
      <c r="D5607" s="359"/>
      <c r="E5607" s="359"/>
      <c r="G5607" s="561"/>
      <c r="H5607" s="359"/>
    </row>
    <row r="5608" spans="4:8" x14ac:dyDescent="0.2">
      <c r="D5608" s="359"/>
      <c r="E5608" s="359"/>
      <c r="G5608" s="561"/>
      <c r="H5608" s="359"/>
    </row>
    <row r="5609" spans="4:8" x14ac:dyDescent="0.2">
      <c r="D5609" s="359"/>
      <c r="E5609" s="359"/>
      <c r="G5609" s="561"/>
      <c r="H5609" s="359"/>
    </row>
    <row r="5610" spans="4:8" x14ac:dyDescent="0.2">
      <c r="D5610" s="359"/>
      <c r="E5610" s="359"/>
      <c r="G5610" s="561"/>
      <c r="H5610" s="359"/>
    </row>
    <row r="5611" spans="4:8" x14ac:dyDescent="0.2">
      <c r="D5611" s="359"/>
      <c r="E5611" s="359"/>
      <c r="G5611" s="561"/>
      <c r="H5611" s="359"/>
    </row>
    <row r="5612" spans="4:8" x14ac:dyDescent="0.2">
      <c r="D5612" s="359"/>
      <c r="E5612" s="359"/>
      <c r="G5612" s="561"/>
      <c r="H5612" s="359"/>
    </row>
    <row r="5613" spans="4:8" x14ac:dyDescent="0.2">
      <c r="D5613" s="359"/>
      <c r="E5613" s="359"/>
      <c r="G5613" s="561"/>
      <c r="H5613" s="359"/>
    </row>
    <row r="5614" spans="4:8" x14ac:dyDescent="0.2">
      <c r="D5614" s="359"/>
      <c r="E5614" s="359"/>
      <c r="G5614" s="561"/>
      <c r="H5614" s="359"/>
    </row>
    <row r="5615" spans="4:8" x14ac:dyDescent="0.2">
      <c r="D5615" s="359"/>
      <c r="E5615" s="359"/>
      <c r="G5615" s="561"/>
      <c r="H5615" s="359"/>
    </row>
    <row r="5616" spans="4:8" x14ac:dyDescent="0.2">
      <c r="D5616" s="359"/>
      <c r="E5616" s="359"/>
      <c r="G5616" s="561"/>
      <c r="H5616" s="359"/>
    </row>
    <row r="5617" spans="4:8" x14ac:dyDescent="0.2">
      <c r="D5617" s="359"/>
      <c r="E5617" s="359"/>
      <c r="G5617" s="561"/>
      <c r="H5617" s="359"/>
    </row>
    <row r="5618" spans="4:8" x14ac:dyDescent="0.2">
      <c r="D5618" s="359"/>
      <c r="E5618" s="359"/>
      <c r="G5618" s="561"/>
      <c r="H5618" s="359"/>
    </row>
    <row r="5619" spans="4:8" x14ac:dyDescent="0.2">
      <c r="D5619" s="359"/>
      <c r="E5619" s="359"/>
      <c r="G5619" s="561"/>
      <c r="H5619" s="359"/>
    </row>
    <row r="5620" spans="4:8" x14ac:dyDescent="0.2">
      <c r="D5620" s="359"/>
      <c r="E5620" s="359"/>
      <c r="G5620" s="561"/>
      <c r="H5620" s="359"/>
    </row>
    <row r="5621" spans="4:8" x14ac:dyDescent="0.2">
      <c r="D5621" s="359"/>
      <c r="E5621" s="359"/>
      <c r="G5621" s="561"/>
      <c r="H5621" s="359"/>
    </row>
    <row r="5622" spans="4:8" x14ac:dyDescent="0.2">
      <c r="D5622" s="359"/>
      <c r="E5622" s="359"/>
      <c r="G5622" s="561"/>
      <c r="H5622" s="359"/>
    </row>
    <row r="5623" spans="4:8" x14ac:dyDescent="0.2">
      <c r="D5623" s="359"/>
      <c r="E5623" s="359"/>
      <c r="G5623" s="561"/>
      <c r="H5623" s="359"/>
    </row>
    <row r="5624" spans="4:8" x14ac:dyDescent="0.2">
      <c r="D5624" s="359"/>
      <c r="E5624" s="359"/>
      <c r="G5624" s="561"/>
      <c r="H5624" s="359"/>
    </row>
    <row r="5625" spans="4:8" x14ac:dyDescent="0.2">
      <c r="D5625" s="359"/>
      <c r="E5625" s="359"/>
      <c r="G5625" s="561"/>
      <c r="H5625" s="359"/>
    </row>
    <row r="5626" spans="4:8" x14ac:dyDescent="0.2">
      <c r="D5626" s="359"/>
      <c r="E5626" s="359"/>
      <c r="G5626" s="561"/>
      <c r="H5626" s="359"/>
    </row>
    <row r="5627" spans="4:8" x14ac:dyDescent="0.2">
      <c r="D5627" s="359"/>
      <c r="E5627" s="359"/>
      <c r="G5627" s="561"/>
      <c r="H5627" s="359"/>
    </row>
    <row r="5628" spans="4:8" x14ac:dyDescent="0.2">
      <c r="D5628" s="359"/>
      <c r="E5628" s="359"/>
      <c r="G5628" s="561"/>
      <c r="H5628" s="359"/>
    </row>
    <row r="5629" spans="4:8" x14ac:dyDescent="0.2">
      <c r="D5629" s="359"/>
      <c r="E5629" s="359"/>
      <c r="G5629" s="561"/>
      <c r="H5629" s="359"/>
    </row>
    <row r="5630" spans="4:8" x14ac:dyDescent="0.2">
      <c r="D5630" s="359"/>
      <c r="E5630" s="359"/>
      <c r="G5630" s="561"/>
      <c r="H5630" s="359"/>
    </row>
    <row r="5631" spans="4:8" x14ac:dyDescent="0.2">
      <c r="D5631" s="359"/>
      <c r="E5631" s="359"/>
      <c r="G5631" s="561"/>
      <c r="H5631" s="359"/>
    </row>
    <row r="5632" spans="4:8" x14ac:dyDescent="0.2">
      <c r="D5632" s="359"/>
      <c r="E5632" s="359"/>
      <c r="G5632" s="561"/>
      <c r="H5632" s="359"/>
    </row>
    <row r="5633" spans="4:8" x14ac:dyDescent="0.2">
      <c r="D5633" s="359"/>
      <c r="E5633" s="359"/>
      <c r="G5633" s="561"/>
      <c r="H5633" s="359"/>
    </row>
    <row r="5634" spans="4:8" x14ac:dyDescent="0.2">
      <c r="D5634" s="359"/>
      <c r="E5634" s="359"/>
      <c r="G5634" s="561"/>
      <c r="H5634" s="359"/>
    </row>
    <row r="5635" spans="4:8" x14ac:dyDescent="0.2">
      <c r="D5635" s="359"/>
      <c r="E5635" s="359"/>
      <c r="G5635" s="561"/>
      <c r="H5635" s="359"/>
    </row>
    <row r="5636" spans="4:8" x14ac:dyDescent="0.2">
      <c r="D5636" s="359"/>
      <c r="E5636" s="359"/>
      <c r="G5636" s="561"/>
      <c r="H5636" s="359"/>
    </row>
    <row r="5637" spans="4:8" x14ac:dyDescent="0.2">
      <c r="D5637" s="359"/>
      <c r="E5637" s="359"/>
      <c r="G5637" s="561"/>
      <c r="H5637" s="359"/>
    </row>
    <row r="5638" spans="4:8" x14ac:dyDescent="0.2">
      <c r="D5638" s="359"/>
      <c r="E5638" s="359"/>
      <c r="G5638" s="561"/>
      <c r="H5638" s="359"/>
    </row>
    <row r="5639" spans="4:8" x14ac:dyDescent="0.2">
      <c r="D5639" s="359"/>
      <c r="E5639" s="359"/>
      <c r="G5639" s="561"/>
      <c r="H5639" s="359"/>
    </row>
    <row r="5640" spans="4:8" x14ac:dyDescent="0.2">
      <c r="D5640" s="359"/>
      <c r="E5640" s="359"/>
      <c r="G5640" s="561"/>
      <c r="H5640" s="359"/>
    </row>
    <row r="5641" spans="4:8" x14ac:dyDescent="0.2">
      <c r="D5641" s="359"/>
      <c r="E5641" s="359"/>
      <c r="G5641" s="561"/>
      <c r="H5641" s="359"/>
    </row>
    <row r="5642" spans="4:8" x14ac:dyDescent="0.2">
      <c r="D5642" s="359"/>
      <c r="E5642" s="359"/>
      <c r="G5642" s="561"/>
      <c r="H5642" s="359"/>
    </row>
    <row r="5643" spans="4:8" x14ac:dyDescent="0.2">
      <c r="D5643" s="359"/>
      <c r="E5643" s="359"/>
      <c r="G5643" s="561"/>
      <c r="H5643" s="359"/>
    </row>
    <row r="5644" spans="4:8" x14ac:dyDescent="0.2">
      <c r="D5644" s="359"/>
      <c r="E5644" s="359"/>
      <c r="G5644" s="561"/>
      <c r="H5644" s="359"/>
    </row>
    <row r="5645" spans="4:8" x14ac:dyDescent="0.2">
      <c r="D5645" s="359"/>
      <c r="E5645" s="359"/>
      <c r="G5645" s="561"/>
      <c r="H5645" s="359"/>
    </row>
    <row r="5646" spans="4:8" x14ac:dyDescent="0.2">
      <c r="D5646" s="359"/>
      <c r="E5646" s="359"/>
      <c r="G5646" s="561"/>
      <c r="H5646" s="359"/>
    </row>
    <row r="5647" spans="4:8" x14ac:dyDescent="0.2">
      <c r="D5647" s="359"/>
      <c r="E5647" s="359"/>
      <c r="G5647" s="561"/>
      <c r="H5647" s="359"/>
    </row>
    <row r="5648" spans="4:8" x14ac:dyDescent="0.2">
      <c r="D5648" s="359"/>
      <c r="E5648" s="359"/>
      <c r="G5648" s="561"/>
      <c r="H5648" s="359"/>
    </row>
    <row r="5649" spans="4:8" x14ac:dyDescent="0.2">
      <c r="D5649" s="359"/>
      <c r="E5649" s="359"/>
      <c r="G5649" s="561"/>
      <c r="H5649" s="359"/>
    </row>
    <row r="5650" spans="4:8" x14ac:dyDescent="0.2">
      <c r="D5650" s="359"/>
      <c r="E5650" s="359"/>
      <c r="G5650" s="561"/>
      <c r="H5650" s="359"/>
    </row>
    <row r="5651" spans="4:8" x14ac:dyDescent="0.2">
      <c r="D5651" s="359"/>
      <c r="E5651" s="359"/>
      <c r="G5651" s="561"/>
      <c r="H5651" s="359"/>
    </row>
    <row r="5652" spans="4:8" x14ac:dyDescent="0.2">
      <c r="D5652" s="359"/>
      <c r="E5652" s="359"/>
      <c r="G5652" s="561"/>
      <c r="H5652" s="359"/>
    </row>
    <row r="5653" spans="4:8" x14ac:dyDescent="0.2">
      <c r="D5653" s="359"/>
      <c r="E5653" s="359"/>
      <c r="G5653" s="561"/>
      <c r="H5653" s="359"/>
    </row>
    <row r="5654" spans="4:8" x14ac:dyDescent="0.2">
      <c r="D5654" s="359"/>
      <c r="E5654" s="359"/>
      <c r="G5654" s="561"/>
      <c r="H5654" s="359"/>
    </row>
    <row r="5655" spans="4:8" x14ac:dyDescent="0.2">
      <c r="D5655" s="359"/>
      <c r="E5655" s="359"/>
      <c r="G5655" s="561"/>
      <c r="H5655" s="359"/>
    </row>
    <row r="5656" spans="4:8" x14ac:dyDescent="0.2">
      <c r="D5656" s="359"/>
      <c r="E5656" s="359"/>
      <c r="G5656" s="561"/>
      <c r="H5656" s="359"/>
    </row>
    <row r="5657" spans="4:8" x14ac:dyDescent="0.2">
      <c r="D5657" s="359"/>
      <c r="E5657" s="359"/>
      <c r="G5657" s="561"/>
      <c r="H5657" s="359"/>
    </row>
    <row r="5658" spans="4:8" x14ac:dyDescent="0.2">
      <c r="D5658" s="359"/>
      <c r="E5658" s="359"/>
      <c r="G5658" s="561"/>
      <c r="H5658" s="359"/>
    </row>
    <row r="5659" spans="4:8" x14ac:dyDescent="0.2">
      <c r="D5659" s="359"/>
      <c r="E5659" s="359"/>
      <c r="G5659" s="561"/>
      <c r="H5659" s="359"/>
    </row>
    <row r="5660" spans="4:8" x14ac:dyDescent="0.2">
      <c r="D5660" s="359"/>
      <c r="E5660" s="359"/>
      <c r="G5660" s="561"/>
      <c r="H5660" s="359"/>
    </row>
    <row r="5661" spans="4:8" x14ac:dyDescent="0.2">
      <c r="D5661" s="359"/>
      <c r="E5661" s="359"/>
      <c r="G5661" s="561"/>
      <c r="H5661" s="359"/>
    </row>
    <row r="5662" spans="4:8" x14ac:dyDescent="0.2">
      <c r="D5662" s="359"/>
      <c r="E5662" s="359"/>
      <c r="G5662" s="561"/>
      <c r="H5662" s="359"/>
    </row>
    <row r="5663" spans="4:8" x14ac:dyDescent="0.2">
      <c r="D5663" s="359"/>
      <c r="E5663" s="359"/>
      <c r="G5663" s="561"/>
      <c r="H5663" s="359"/>
    </row>
    <row r="5664" spans="4:8" x14ac:dyDescent="0.2">
      <c r="D5664" s="359"/>
      <c r="E5664" s="359"/>
      <c r="G5664" s="561"/>
      <c r="H5664" s="359"/>
    </row>
    <row r="5665" spans="4:8" x14ac:dyDescent="0.2">
      <c r="D5665" s="359"/>
      <c r="E5665" s="359"/>
      <c r="G5665" s="561"/>
      <c r="H5665" s="359"/>
    </row>
    <row r="5666" spans="4:8" x14ac:dyDescent="0.2">
      <c r="D5666" s="359"/>
      <c r="E5666" s="359"/>
      <c r="G5666" s="561"/>
      <c r="H5666" s="359"/>
    </row>
    <row r="5667" spans="4:8" x14ac:dyDescent="0.2">
      <c r="D5667" s="359"/>
      <c r="E5667" s="359"/>
      <c r="G5667" s="561"/>
      <c r="H5667" s="359"/>
    </row>
    <row r="5668" spans="4:8" x14ac:dyDescent="0.2">
      <c r="D5668" s="359"/>
      <c r="E5668" s="359"/>
      <c r="G5668" s="561"/>
      <c r="H5668" s="359"/>
    </row>
    <row r="5669" spans="4:8" x14ac:dyDescent="0.2">
      <c r="D5669" s="359"/>
      <c r="E5669" s="359"/>
      <c r="G5669" s="561"/>
      <c r="H5669" s="359"/>
    </row>
    <row r="5670" spans="4:8" x14ac:dyDescent="0.2">
      <c r="D5670" s="359"/>
      <c r="E5670" s="359"/>
      <c r="G5670" s="561"/>
      <c r="H5670" s="359"/>
    </row>
    <row r="5671" spans="4:8" x14ac:dyDescent="0.2">
      <c r="D5671" s="359"/>
      <c r="E5671" s="359"/>
      <c r="G5671" s="561"/>
      <c r="H5671" s="359"/>
    </row>
    <row r="5672" spans="4:8" x14ac:dyDescent="0.2">
      <c r="D5672" s="359"/>
      <c r="E5672" s="359"/>
      <c r="G5672" s="561"/>
      <c r="H5672" s="359"/>
    </row>
    <row r="5673" spans="4:8" x14ac:dyDescent="0.2">
      <c r="D5673" s="359"/>
      <c r="E5673" s="359"/>
      <c r="G5673" s="561"/>
      <c r="H5673" s="359"/>
    </row>
    <row r="5674" spans="4:8" x14ac:dyDescent="0.2">
      <c r="D5674" s="359"/>
      <c r="E5674" s="359"/>
      <c r="G5674" s="561"/>
      <c r="H5674" s="359"/>
    </row>
    <row r="5675" spans="4:8" x14ac:dyDescent="0.2">
      <c r="D5675" s="359"/>
      <c r="E5675" s="359"/>
      <c r="G5675" s="561"/>
      <c r="H5675" s="359"/>
    </row>
    <row r="5676" spans="4:8" x14ac:dyDescent="0.2">
      <c r="D5676" s="359"/>
      <c r="E5676" s="359"/>
      <c r="G5676" s="561"/>
      <c r="H5676" s="359"/>
    </row>
    <row r="5677" spans="4:8" x14ac:dyDescent="0.2">
      <c r="D5677" s="359"/>
      <c r="E5677" s="359"/>
      <c r="G5677" s="561"/>
      <c r="H5677" s="359"/>
    </row>
    <row r="5678" spans="4:8" x14ac:dyDescent="0.2">
      <c r="D5678" s="359"/>
      <c r="E5678" s="359"/>
      <c r="G5678" s="561"/>
      <c r="H5678" s="359"/>
    </row>
    <row r="5679" spans="4:8" x14ac:dyDescent="0.2">
      <c r="D5679" s="359"/>
      <c r="E5679" s="359"/>
      <c r="G5679" s="561"/>
      <c r="H5679" s="359"/>
    </row>
    <row r="5680" spans="4:8" x14ac:dyDescent="0.2">
      <c r="D5680" s="359"/>
      <c r="E5680" s="359"/>
      <c r="G5680" s="561"/>
      <c r="H5680" s="359"/>
    </row>
    <row r="5681" spans="4:8" x14ac:dyDescent="0.2">
      <c r="D5681" s="359"/>
      <c r="E5681" s="359"/>
      <c r="G5681" s="561"/>
      <c r="H5681" s="359"/>
    </row>
    <row r="5682" spans="4:8" x14ac:dyDescent="0.2">
      <c r="D5682" s="359"/>
      <c r="E5682" s="359"/>
      <c r="G5682" s="561"/>
      <c r="H5682" s="359"/>
    </row>
    <row r="5683" spans="4:8" x14ac:dyDescent="0.2">
      <c r="D5683" s="359"/>
      <c r="E5683" s="359"/>
      <c r="G5683" s="561"/>
      <c r="H5683" s="359"/>
    </row>
    <row r="5684" spans="4:8" x14ac:dyDescent="0.2">
      <c r="D5684" s="359"/>
      <c r="E5684" s="359"/>
      <c r="G5684" s="561"/>
      <c r="H5684" s="359"/>
    </row>
    <row r="5685" spans="4:8" x14ac:dyDescent="0.2">
      <c r="D5685" s="359"/>
      <c r="E5685" s="359"/>
      <c r="G5685" s="561"/>
      <c r="H5685" s="359"/>
    </row>
    <row r="5686" spans="4:8" x14ac:dyDescent="0.2">
      <c r="D5686" s="359"/>
      <c r="E5686" s="359"/>
      <c r="G5686" s="561"/>
      <c r="H5686" s="359"/>
    </row>
    <row r="5687" spans="4:8" x14ac:dyDescent="0.2">
      <c r="D5687" s="359"/>
      <c r="E5687" s="359"/>
      <c r="G5687" s="561"/>
      <c r="H5687" s="359"/>
    </row>
    <row r="5688" spans="4:8" x14ac:dyDescent="0.2">
      <c r="D5688" s="359"/>
      <c r="E5688" s="359"/>
      <c r="G5688" s="561"/>
      <c r="H5688" s="359"/>
    </row>
    <row r="5689" spans="4:8" x14ac:dyDescent="0.2">
      <c r="D5689" s="359"/>
      <c r="E5689" s="359"/>
      <c r="G5689" s="561"/>
      <c r="H5689" s="359"/>
    </row>
    <row r="5690" spans="4:8" x14ac:dyDescent="0.2">
      <c r="D5690" s="359"/>
      <c r="E5690" s="359"/>
      <c r="G5690" s="561"/>
      <c r="H5690" s="359"/>
    </row>
    <row r="5691" spans="4:8" x14ac:dyDescent="0.2">
      <c r="D5691" s="359"/>
      <c r="E5691" s="359"/>
      <c r="G5691" s="561"/>
      <c r="H5691" s="359"/>
    </row>
    <row r="5692" spans="4:8" x14ac:dyDescent="0.2">
      <c r="D5692" s="359"/>
      <c r="E5692" s="359"/>
      <c r="G5692" s="561"/>
      <c r="H5692" s="359"/>
    </row>
    <row r="5693" spans="4:8" x14ac:dyDescent="0.2">
      <c r="D5693" s="359"/>
      <c r="E5693" s="359"/>
      <c r="G5693" s="561"/>
      <c r="H5693" s="359"/>
    </row>
    <row r="5694" spans="4:8" x14ac:dyDescent="0.2">
      <c r="D5694" s="359"/>
      <c r="E5694" s="359"/>
      <c r="G5694" s="561"/>
      <c r="H5694" s="359"/>
    </row>
    <row r="5695" spans="4:8" x14ac:dyDescent="0.2">
      <c r="D5695" s="359"/>
      <c r="E5695" s="359"/>
      <c r="G5695" s="561"/>
      <c r="H5695" s="359"/>
    </row>
    <row r="5696" spans="4:8" x14ac:dyDescent="0.2">
      <c r="D5696" s="359"/>
      <c r="E5696" s="359"/>
      <c r="G5696" s="561"/>
      <c r="H5696" s="359"/>
    </row>
    <row r="5697" spans="4:8" x14ac:dyDescent="0.2">
      <c r="D5697" s="359"/>
      <c r="E5697" s="359"/>
      <c r="G5697" s="561"/>
      <c r="H5697" s="359"/>
    </row>
    <row r="5698" spans="4:8" x14ac:dyDescent="0.2">
      <c r="D5698" s="359"/>
      <c r="E5698" s="359"/>
      <c r="G5698" s="561"/>
      <c r="H5698" s="359"/>
    </row>
    <row r="5699" spans="4:8" x14ac:dyDescent="0.2">
      <c r="D5699" s="359"/>
      <c r="E5699" s="359"/>
      <c r="G5699" s="561"/>
      <c r="H5699" s="359"/>
    </row>
    <row r="5700" spans="4:8" x14ac:dyDescent="0.2">
      <c r="D5700" s="359"/>
      <c r="E5700" s="359"/>
      <c r="G5700" s="561"/>
      <c r="H5700" s="359"/>
    </row>
    <row r="5701" spans="4:8" x14ac:dyDescent="0.2">
      <c r="D5701" s="359"/>
      <c r="E5701" s="359"/>
      <c r="G5701" s="561"/>
      <c r="H5701" s="359"/>
    </row>
    <row r="5702" spans="4:8" x14ac:dyDescent="0.2">
      <c r="D5702" s="359"/>
      <c r="E5702" s="359"/>
      <c r="G5702" s="561"/>
      <c r="H5702" s="359"/>
    </row>
    <row r="5703" spans="4:8" x14ac:dyDescent="0.2">
      <c r="D5703" s="359"/>
      <c r="E5703" s="359"/>
      <c r="G5703" s="561"/>
      <c r="H5703" s="359"/>
    </row>
    <row r="5704" spans="4:8" x14ac:dyDescent="0.2">
      <c r="D5704" s="359"/>
      <c r="E5704" s="359"/>
      <c r="G5704" s="561"/>
      <c r="H5704" s="359"/>
    </row>
    <row r="5705" spans="4:8" x14ac:dyDescent="0.2">
      <c r="D5705" s="359"/>
      <c r="E5705" s="359"/>
      <c r="G5705" s="561"/>
      <c r="H5705" s="359"/>
    </row>
    <row r="5706" spans="4:8" x14ac:dyDescent="0.2">
      <c r="D5706" s="359"/>
      <c r="E5706" s="359"/>
      <c r="G5706" s="561"/>
      <c r="H5706" s="359"/>
    </row>
    <row r="5707" spans="4:8" x14ac:dyDescent="0.2">
      <c r="D5707" s="359"/>
      <c r="E5707" s="359"/>
      <c r="G5707" s="561"/>
      <c r="H5707" s="359"/>
    </row>
    <row r="5708" spans="4:8" x14ac:dyDescent="0.2">
      <c r="D5708" s="359"/>
      <c r="E5708" s="359"/>
      <c r="G5708" s="561"/>
      <c r="H5708" s="359"/>
    </row>
    <row r="5709" spans="4:8" x14ac:dyDescent="0.2">
      <c r="D5709" s="359"/>
      <c r="E5709" s="359"/>
      <c r="G5709" s="561"/>
      <c r="H5709" s="359"/>
    </row>
    <row r="5710" spans="4:8" x14ac:dyDescent="0.2">
      <c r="D5710" s="359"/>
      <c r="E5710" s="359"/>
      <c r="G5710" s="561"/>
      <c r="H5710" s="359"/>
    </row>
    <row r="5711" spans="4:8" x14ac:dyDescent="0.2">
      <c r="D5711" s="359"/>
      <c r="E5711" s="359"/>
      <c r="G5711" s="561"/>
      <c r="H5711" s="359"/>
    </row>
    <row r="5712" spans="4:8" x14ac:dyDescent="0.2">
      <c r="D5712" s="359"/>
      <c r="E5712" s="359"/>
      <c r="G5712" s="561"/>
      <c r="H5712" s="359"/>
    </row>
    <row r="5713" spans="4:8" x14ac:dyDescent="0.2">
      <c r="D5713" s="359"/>
      <c r="E5713" s="359"/>
      <c r="G5713" s="561"/>
      <c r="H5713" s="359"/>
    </row>
    <row r="5714" spans="4:8" x14ac:dyDescent="0.2">
      <c r="D5714" s="359"/>
      <c r="E5714" s="359"/>
      <c r="G5714" s="561"/>
      <c r="H5714" s="359"/>
    </row>
    <row r="5715" spans="4:8" x14ac:dyDescent="0.2">
      <c r="D5715" s="359"/>
      <c r="E5715" s="359"/>
      <c r="G5715" s="561"/>
      <c r="H5715" s="359"/>
    </row>
    <row r="5716" spans="4:8" x14ac:dyDescent="0.2">
      <c r="D5716" s="359"/>
      <c r="E5716" s="359"/>
      <c r="G5716" s="561"/>
      <c r="H5716" s="359"/>
    </row>
    <row r="5717" spans="4:8" x14ac:dyDescent="0.2">
      <c r="D5717" s="359"/>
      <c r="E5717" s="359"/>
      <c r="G5717" s="561"/>
      <c r="H5717" s="359"/>
    </row>
    <row r="5718" spans="4:8" x14ac:dyDescent="0.2">
      <c r="D5718" s="359"/>
      <c r="E5718" s="359"/>
      <c r="G5718" s="561"/>
      <c r="H5718" s="359"/>
    </row>
    <row r="5719" spans="4:8" x14ac:dyDescent="0.2">
      <c r="D5719" s="359"/>
      <c r="E5719" s="359"/>
      <c r="G5719" s="561"/>
      <c r="H5719" s="359"/>
    </row>
    <row r="5720" spans="4:8" x14ac:dyDescent="0.2">
      <c r="D5720" s="359"/>
      <c r="E5720" s="359"/>
      <c r="G5720" s="561"/>
      <c r="H5720" s="359"/>
    </row>
    <row r="5721" spans="4:8" x14ac:dyDescent="0.2">
      <c r="D5721" s="359"/>
      <c r="E5721" s="359"/>
      <c r="G5721" s="561"/>
      <c r="H5721" s="359"/>
    </row>
    <row r="5722" spans="4:8" x14ac:dyDescent="0.2">
      <c r="D5722" s="359"/>
      <c r="E5722" s="359"/>
      <c r="G5722" s="561"/>
      <c r="H5722" s="359"/>
    </row>
    <row r="5723" spans="4:8" x14ac:dyDescent="0.2">
      <c r="D5723" s="359"/>
      <c r="E5723" s="359"/>
      <c r="G5723" s="561"/>
      <c r="H5723" s="359"/>
    </row>
    <row r="5724" spans="4:8" x14ac:dyDescent="0.2">
      <c r="D5724" s="359"/>
      <c r="E5724" s="359"/>
      <c r="G5724" s="561"/>
      <c r="H5724" s="359"/>
    </row>
    <row r="5725" spans="4:8" x14ac:dyDescent="0.2">
      <c r="D5725" s="359"/>
      <c r="E5725" s="359"/>
      <c r="G5725" s="561"/>
      <c r="H5725" s="359"/>
    </row>
    <row r="5726" spans="4:8" x14ac:dyDescent="0.2">
      <c r="D5726" s="359"/>
      <c r="E5726" s="359"/>
      <c r="G5726" s="561"/>
      <c r="H5726" s="359"/>
    </row>
    <row r="5727" spans="4:8" x14ac:dyDescent="0.2">
      <c r="D5727" s="359"/>
      <c r="E5727" s="359"/>
      <c r="G5727" s="561"/>
      <c r="H5727" s="359"/>
    </row>
    <row r="5728" spans="4:8" x14ac:dyDescent="0.2">
      <c r="D5728" s="359"/>
      <c r="E5728" s="359"/>
      <c r="G5728" s="561"/>
      <c r="H5728" s="359"/>
    </row>
    <row r="5729" spans="4:8" x14ac:dyDescent="0.2">
      <c r="D5729" s="359"/>
      <c r="E5729" s="359"/>
      <c r="G5729" s="561"/>
      <c r="H5729" s="359"/>
    </row>
    <row r="5730" spans="4:8" x14ac:dyDescent="0.2">
      <c r="D5730" s="359"/>
      <c r="E5730" s="359"/>
      <c r="G5730" s="561"/>
      <c r="H5730" s="359"/>
    </row>
    <row r="5731" spans="4:8" x14ac:dyDescent="0.2">
      <c r="D5731" s="359"/>
      <c r="E5731" s="359"/>
      <c r="G5731" s="561"/>
      <c r="H5731" s="359"/>
    </row>
    <row r="5732" spans="4:8" x14ac:dyDescent="0.2">
      <c r="D5732" s="359"/>
      <c r="E5732" s="359"/>
      <c r="G5732" s="561"/>
      <c r="H5732" s="359"/>
    </row>
    <row r="5733" spans="4:8" x14ac:dyDescent="0.2">
      <c r="D5733" s="359"/>
      <c r="E5733" s="359"/>
      <c r="G5733" s="561"/>
      <c r="H5733" s="359"/>
    </row>
    <row r="5734" spans="4:8" x14ac:dyDescent="0.2">
      <c r="D5734" s="359"/>
      <c r="E5734" s="359"/>
      <c r="G5734" s="561"/>
      <c r="H5734" s="359"/>
    </row>
    <row r="5735" spans="4:8" x14ac:dyDescent="0.2">
      <c r="D5735" s="359"/>
      <c r="E5735" s="359"/>
      <c r="G5735" s="561"/>
      <c r="H5735" s="359"/>
    </row>
    <row r="5736" spans="4:8" x14ac:dyDescent="0.2">
      <c r="D5736" s="359"/>
      <c r="E5736" s="359"/>
      <c r="G5736" s="561"/>
      <c r="H5736" s="359"/>
    </row>
    <row r="5737" spans="4:8" x14ac:dyDescent="0.2">
      <c r="D5737" s="359"/>
      <c r="E5737" s="359"/>
      <c r="G5737" s="561"/>
      <c r="H5737" s="359"/>
    </row>
    <row r="5738" spans="4:8" x14ac:dyDescent="0.2">
      <c r="D5738" s="359"/>
      <c r="E5738" s="359"/>
      <c r="G5738" s="561"/>
      <c r="H5738" s="359"/>
    </row>
    <row r="5739" spans="4:8" x14ac:dyDescent="0.2">
      <c r="D5739" s="359"/>
      <c r="E5739" s="359"/>
      <c r="G5739" s="561"/>
      <c r="H5739" s="359"/>
    </row>
    <row r="5740" spans="4:8" x14ac:dyDescent="0.2">
      <c r="D5740" s="359"/>
      <c r="E5740" s="359"/>
      <c r="G5740" s="561"/>
      <c r="H5740" s="359"/>
    </row>
    <row r="5741" spans="4:8" x14ac:dyDescent="0.2">
      <c r="D5741" s="359"/>
      <c r="E5741" s="359"/>
      <c r="G5741" s="561"/>
      <c r="H5741" s="359"/>
    </row>
    <row r="5742" spans="4:8" x14ac:dyDescent="0.2">
      <c r="D5742" s="359"/>
      <c r="E5742" s="359"/>
      <c r="G5742" s="561"/>
      <c r="H5742" s="359"/>
    </row>
    <row r="5743" spans="4:8" x14ac:dyDescent="0.2">
      <c r="D5743" s="359"/>
      <c r="E5743" s="359"/>
      <c r="G5743" s="561"/>
      <c r="H5743" s="359"/>
    </row>
    <row r="5744" spans="4:8" x14ac:dyDescent="0.2">
      <c r="D5744" s="359"/>
      <c r="E5744" s="359"/>
      <c r="G5744" s="561"/>
      <c r="H5744" s="359"/>
    </row>
    <row r="5745" spans="4:8" x14ac:dyDescent="0.2">
      <c r="D5745" s="359"/>
      <c r="E5745" s="359"/>
      <c r="G5745" s="561"/>
      <c r="H5745" s="359"/>
    </row>
    <row r="5746" spans="4:8" x14ac:dyDescent="0.2">
      <c r="D5746" s="359"/>
      <c r="E5746" s="359"/>
      <c r="G5746" s="561"/>
      <c r="H5746" s="359"/>
    </row>
    <row r="5747" spans="4:8" x14ac:dyDescent="0.2">
      <c r="D5747" s="359"/>
      <c r="E5747" s="359"/>
      <c r="G5747" s="561"/>
      <c r="H5747" s="359"/>
    </row>
    <row r="5748" spans="4:8" x14ac:dyDescent="0.2">
      <c r="D5748" s="359"/>
      <c r="E5748" s="359"/>
      <c r="G5748" s="561"/>
      <c r="H5748" s="359"/>
    </row>
    <row r="5749" spans="4:8" x14ac:dyDescent="0.2">
      <c r="D5749" s="359"/>
      <c r="E5749" s="359"/>
      <c r="G5749" s="561"/>
      <c r="H5749" s="359"/>
    </row>
    <row r="5750" spans="4:8" x14ac:dyDescent="0.2">
      <c r="D5750" s="359"/>
      <c r="E5750" s="359"/>
      <c r="G5750" s="561"/>
      <c r="H5750" s="359"/>
    </row>
    <row r="5751" spans="4:8" x14ac:dyDescent="0.2">
      <c r="D5751" s="359"/>
      <c r="E5751" s="359"/>
      <c r="G5751" s="561"/>
      <c r="H5751" s="359"/>
    </row>
    <row r="5752" spans="4:8" x14ac:dyDescent="0.2">
      <c r="D5752" s="359"/>
      <c r="E5752" s="359"/>
      <c r="G5752" s="561"/>
      <c r="H5752" s="359"/>
    </row>
    <row r="5753" spans="4:8" x14ac:dyDescent="0.2">
      <c r="D5753" s="359"/>
      <c r="E5753" s="359"/>
      <c r="G5753" s="561"/>
      <c r="H5753" s="359"/>
    </row>
    <row r="5754" spans="4:8" x14ac:dyDescent="0.2">
      <c r="D5754" s="359"/>
      <c r="E5754" s="359"/>
      <c r="G5754" s="561"/>
      <c r="H5754" s="359"/>
    </row>
    <row r="5755" spans="4:8" x14ac:dyDescent="0.2">
      <c r="D5755" s="359"/>
      <c r="E5755" s="359"/>
      <c r="G5755" s="561"/>
      <c r="H5755" s="359"/>
    </row>
    <row r="5756" spans="4:8" x14ac:dyDescent="0.2">
      <c r="D5756" s="359"/>
      <c r="E5756" s="359"/>
      <c r="G5756" s="561"/>
      <c r="H5756" s="359"/>
    </row>
    <row r="5757" spans="4:8" x14ac:dyDescent="0.2">
      <c r="D5757" s="359"/>
      <c r="E5757" s="359"/>
      <c r="G5757" s="561"/>
      <c r="H5757" s="359"/>
    </row>
    <row r="5758" spans="4:8" x14ac:dyDescent="0.2">
      <c r="D5758" s="359"/>
      <c r="E5758" s="359"/>
      <c r="G5758" s="561"/>
      <c r="H5758" s="359"/>
    </row>
    <row r="5759" spans="4:8" x14ac:dyDescent="0.2">
      <c r="D5759" s="359"/>
      <c r="E5759" s="359"/>
      <c r="G5759" s="561"/>
      <c r="H5759" s="359"/>
    </row>
    <row r="5760" spans="4:8" x14ac:dyDescent="0.2">
      <c r="D5760" s="359"/>
      <c r="E5760" s="359"/>
      <c r="G5760" s="561"/>
      <c r="H5760" s="359"/>
    </row>
    <row r="5761" spans="4:8" x14ac:dyDescent="0.2">
      <c r="D5761" s="359"/>
      <c r="E5761" s="359"/>
      <c r="G5761" s="561"/>
      <c r="H5761" s="359"/>
    </row>
    <row r="5762" spans="4:8" x14ac:dyDescent="0.2">
      <c r="D5762" s="359"/>
      <c r="E5762" s="359"/>
      <c r="G5762" s="561"/>
      <c r="H5762" s="359"/>
    </row>
    <row r="5763" spans="4:8" x14ac:dyDescent="0.2">
      <c r="D5763" s="359"/>
      <c r="E5763" s="359"/>
      <c r="G5763" s="561"/>
      <c r="H5763" s="359"/>
    </row>
    <row r="5764" spans="4:8" x14ac:dyDescent="0.2">
      <c r="D5764" s="359"/>
      <c r="E5764" s="359"/>
      <c r="G5764" s="561"/>
      <c r="H5764" s="359"/>
    </row>
    <row r="5765" spans="4:8" x14ac:dyDescent="0.2">
      <c r="D5765" s="359"/>
      <c r="E5765" s="359"/>
      <c r="G5765" s="561"/>
      <c r="H5765" s="359"/>
    </row>
    <row r="5766" spans="4:8" x14ac:dyDescent="0.2">
      <c r="D5766" s="359"/>
      <c r="E5766" s="359"/>
      <c r="G5766" s="561"/>
      <c r="H5766" s="359"/>
    </row>
    <row r="5767" spans="4:8" x14ac:dyDescent="0.2">
      <c r="D5767" s="359"/>
      <c r="E5767" s="359"/>
      <c r="G5767" s="561"/>
      <c r="H5767" s="359"/>
    </row>
    <row r="5768" spans="4:8" x14ac:dyDescent="0.2">
      <c r="D5768" s="359"/>
      <c r="E5768" s="359"/>
      <c r="G5768" s="561"/>
      <c r="H5768" s="359"/>
    </row>
    <row r="5769" spans="4:8" x14ac:dyDescent="0.2">
      <c r="D5769" s="359"/>
      <c r="E5769" s="359"/>
      <c r="G5769" s="561"/>
      <c r="H5769" s="359"/>
    </row>
    <row r="5770" spans="4:8" x14ac:dyDescent="0.2">
      <c r="D5770" s="359"/>
      <c r="E5770" s="359"/>
      <c r="G5770" s="561"/>
      <c r="H5770" s="359"/>
    </row>
    <row r="5771" spans="4:8" x14ac:dyDescent="0.2">
      <c r="D5771" s="359"/>
      <c r="E5771" s="359"/>
      <c r="G5771" s="561"/>
      <c r="H5771" s="359"/>
    </row>
    <row r="5772" spans="4:8" x14ac:dyDescent="0.2">
      <c r="D5772" s="359"/>
      <c r="E5772" s="359"/>
      <c r="G5772" s="561"/>
      <c r="H5772" s="359"/>
    </row>
    <row r="5773" spans="4:8" x14ac:dyDescent="0.2">
      <c r="D5773" s="359"/>
      <c r="E5773" s="359"/>
      <c r="G5773" s="561"/>
      <c r="H5773" s="359"/>
    </row>
    <row r="5774" spans="4:8" x14ac:dyDescent="0.2">
      <c r="D5774" s="359"/>
      <c r="E5774" s="359"/>
      <c r="G5774" s="561"/>
      <c r="H5774" s="359"/>
    </row>
    <row r="5775" spans="4:8" x14ac:dyDescent="0.2">
      <c r="D5775" s="359"/>
      <c r="E5775" s="359"/>
      <c r="G5775" s="561"/>
      <c r="H5775" s="359"/>
    </row>
    <row r="5776" spans="4:8" x14ac:dyDescent="0.2">
      <c r="D5776" s="359"/>
      <c r="E5776" s="359"/>
      <c r="G5776" s="561"/>
      <c r="H5776" s="359"/>
    </row>
    <row r="5777" spans="4:8" x14ac:dyDescent="0.2">
      <c r="D5777" s="359"/>
      <c r="E5777" s="359"/>
      <c r="G5777" s="561"/>
      <c r="H5777" s="359"/>
    </row>
    <row r="5778" spans="4:8" x14ac:dyDescent="0.2">
      <c r="D5778" s="359"/>
      <c r="E5778" s="359"/>
      <c r="G5778" s="561"/>
      <c r="H5778" s="359"/>
    </row>
    <row r="5779" spans="4:8" x14ac:dyDescent="0.2">
      <c r="D5779" s="359"/>
      <c r="E5779" s="359"/>
      <c r="G5779" s="561"/>
      <c r="H5779" s="359"/>
    </row>
    <row r="5780" spans="4:8" x14ac:dyDescent="0.2">
      <c r="D5780" s="359"/>
      <c r="E5780" s="359"/>
      <c r="G5780" s="561"/>
      <c r="H5780" s="359"/>
    </row>
    <row r="5781" spans="4:8" x14ac:dyDescent="0.2">
      <c r="D5781" s="359"/>
      <c r="E5781" s="359"/>
      <c r="G5781" s="561"/>
      <c r="H5781" s="359"/>
    </row>
    <row r="5782" spans="4:8" x14ac:dyDescent="0.2">
      <c r="D5782" s="359"/>
      <c r="E5782" s="359"/>
      <c r="G5782" s="561"/>
      <c r="H5782" s="359"/>
    </row>
    <row r="5783" spans="4:8" x14ac:dyDescent="0.2">
      <c r="D5783" s="359"/>
      <c r="E5783" s="359"/>
      <c r="G5783" s="561"/>
      <c r="H5783" s="359"/>
    </row>
    <row r="5784" spans="4:8" x14ac:dyDescent="0.2">
      <c r="D5784" s="359"/>
      <c r="E5784" s="359"/>
      <c r="G5784" s="561"/>
      <c r="H5784" s="359"/>
    </row>
    <row r="5785" spans="4:8" x14ac:dyDescent="0.2">
      <c r="D5785" s="359"/>
      <c r="E5785" s="359"/>
      <c r="G5785" s="561"/>
      <c r="H5785" s="359"/>
    </row>
    <row r="5786" spans="4:8" x14ac:dyDescent="0.2">
      <c r="D5786" s="359"/>
      <c r="E5786" s="359"/>
      <c r="G5786" s="561"/>
      <c r="H5786" s="359"/>
    </row>
    <row r="5787" spans="4:8" x14ac:dyDescent="0.2">
      <c r="D5787" s="359"/>
      <c r="E5787" s="359"/>
      <c r="G5787" s="561"/>
      <c r="H5787" s="359"/>
    </row>
    <row r="5788" spans="4:8" x14ac:dyDescent="0.2">
      <c r="D5788" s="359"/>
      <c r="E5788" s="359"/>
      <c r="G5788" s="561"/>
      <c r="H5788" s="359"/>
    </row>
    <row r="5789" spans="4:8" x14ac:dyDescent="0.2">
      <c r="D5789" s="359"/>
      <c r="E5789" s="359"/>
      <c r="G5789" s="561"/>
      <c r="H5789" s="359"/>
    </row>
    <row r="5790" spans="4:8" x14ac:dyDescent="0.2">
      <c r="D5790" s="359"/>
      <c r="E5790" s="359"/>
      <c r="G5790" s="561"/>
      <c r="H5790" s="359"/>
    </row>
    <row r="5791" spans="4:8" x14ac:dyDescent="0.2">
      <c r="D5791" s="359"/>
      <c r="E5791" s="359"/>
      <c r="G5791" s="561"/>
      <c r="H5791" s="359"/>
    </row>
    <row r="5792" spans="4:8" x14ac:dyDescent="0.2">
      <c r="D5792" s="359"/>
      <c r="E5792" s="359"/>
      <c r="G5792" s="561"/>
      <c r="H5792" s="359"/>
    </row>
    <row r="5793" spans="4:8" x14ac:dyDescent="0.2">
      <c r="D5793" s="359"/>
      <c r="E5793" s="359"/>
      <c r="G5793" s="561"/>
      <c r="H5793" s="359"/>
    </row>
    <row r="5794" spans="4:8" x14ac:dyDescent="0.2">
      <c r="D5794" s="359"/>
      <c r="E5794" s="359"/>
      <c r="G5794" s="561"/>
      <c r="H5794" s="359"/>
    </row>
    <row r="5795" spans="4:8" x14ac:dyDescent="0.2">
      <c r="D5795" s="359"/>
      <c r="E5795" s="359"/>
      <c r="G5795" s="561"/>
      <c r="H5795" s="359"/>
    </row>
    <row r="5796" spans="4:8" x14ac:dyDescent="0.2">
      <c r="D5796" s="359"/>
      <c r="E5796" s="359"/>
      <c r="G5796" s="561"/>
      <c r="H5796" s="359"/>
    </row>
    <row r="5797" spans="4:8" x14ac:dyDescent="0.2">
      <c r="D5797" s="359"/>
      <c r="E5797" s="359"/>
      <c r="G5797" s="561"/>
      <c r="H5797" s="359"/>
    </row>
    <row r="5798" spans="4:8" x14ac:dyDescent="0.2">
      <c r="D5798" s="359"/>
      <c r="E5798" s="359"/>
      <c r="G5798" s="561"/>
      <c r="H5798" s="359"/>
    </row>
    <row r="5799" spans="4:8" x14ac:dyDescent="0.2">
      <c r="D5799" s="359"/>
      <c r="E5799" s="359"/>
      <c r="G5799" s="561"/>
      <c r="H5799" s="359"/>
    </row>
    <row r="5800" spans="4:8" x14ac:dyDescent="0.2">
      <c r="D5800" s="359"/>
      <c r="E5800" s="359"/>
      <c r="G5800" s="561"/>
      <c r="H5800" s="359"/>
    </row>
    <row r="5801" spans="4:8" x14ac:dyDescent="0.2">
      <c r="D5801" s="359"/>
      <c r="E5801" s="359"/>
      <c r="G5801" s="561"/>
      <c r="H5801" s="359"/>
    </row>
    <row r="5802" spans="4:8" x14ac:dyDescent="0.2">
      <c r="D5802" s="359"/>
      <c r="E5802" s="359"/>
      <c r="G5802" s="561"/>
      <c r="H5802" s="359"/>
    </row>
    <row r="5803" spans="4:8" x14ac:dyDescent="0.2">
      <c r="D5803" s="359"/>
      <c r="E5803" s="359"/>
      <c r="G5803" s="561"/>
      <c r="H5803" s="359"/>
    </row>
    <row r="5804" spans="4:8" x14ac:dyDescent="0.2">
      <c r="D5804" s="359"/>
      <c r="E5804" s="359"/>
      <c r="G5804" s="561"/>
      <c r="H5804" s="359"/>
    </row>
    <row r="5805" spans="4:8" x14ac:dyDescent="0.2">
      <c r="D5805" s="359"/>
      <c r="E5805" s="359"/>
      <c r="G5805" s="561"/>
      <c r="H5805" s="359"/>
    </row>
    <row r="5806" spans="4:8" x14ac:dyDescent="0.2">
      <c r="D5806" s="359"/>
      <c r="E5806" s="359"/>
      <c r="G5806" s="561"/>
      <c r="H5806" s="359"/>
    </row>
    <row r="5807" spans="4:8" x14ac:dyDescent="0.2">
      <c r="D5807" s="359"/>
      <c r="E5807" s="359"/>
      <c r="G5807" s="561"/>
      <c r="H5807" s="359"/>
    </row>
    <row r="5808" spans="4:8" x14ac:dyDescent="0.2">
      <c r="D5808" s="359"/>
      <c r="E5808" s="359"/>
      <c r="G5808" s="561"/>
      <c r="H5808" s="359"/>
    </row>
    <row r="5809" spans="4:8" x14ac:dyDescent="0.2">
      <c r="D5809" s="359"/>
      <c r="E5809" s="359"/>
      <c r="G5809" s="561"/>
      <c r="H5809" s="359"/>
    </row>
    <row r="5810" spans="4:8" x14ac:dyDescent="0.2">
      <c r="D5810" s="359"/>
      <c r="E5810" s="359"/>
      <c r="G5810" s="561"/>
      <c r="H5810" s="359"/>
    </row>
    <row r="5811" spans="4:8" x14ac:dyDescent="0.2">
      <c r="D5811" s="359"/>
      <c r="E5811" s="359"/>
      <c r="G5811" s="561"/>
      <c r="H5811" s="359"/>
    </row>
    <row r="5812" spans="4:8" x14ac:dyDescent="0.2">
      <c r="D5812" s="359"/>
      <c r="E5812" s="359"/>
      <c r="G5812" s="561"/>
      <c r="H5812" s="359"/>
    </row>
    <row r="5813" spans="4:8" x14ac:dyDescent="0.2">
      <c r="D5813" s="359"/>
      <c r="E5813" s="359"/>
      <c r="G5813" s="561"/>
      <c r="H5813" s="359"/>
    </row>
    <row r="5814" spans="4:8" x14ac:dyDescent="0.2">
      <c r="D5814" s="359"/>
      <c r="E5814" s="359"/>
      <c r="G5814" s="561"/>
      <c r="H5814" s="359"/>
    </row>
    <row r="5815" spans="4:8" x14ac:dyDescent="0.2">
      <c r="D5815" s="359"/>
      <c r="E5815" s="359"/>
      <c r="G5815" s="561"/>
      <c r="H5815" s="359"/>
    </row>
    <row r="5816" spans="4:8" x14ac:dyDescent="0.2">
      <c r="D5816" s="359"/>
      <c r="E5816" s="359"/>
      <c r="G5816" s="561"/>
      <c r="H5816" s="359"/>
    </row>
    <row r="5817" spans="4:8" x14ac:dyDescent="0.2">
      <c r="D5817" s="359"/>
      <c r="E5817" s="359"/>
      <c r="G5817" s="561"/>
      <c r="H5817" s="359"/>
    </row>
    <row r="5818" spans="4:8" x14ac:dyDescent="0.2">
      <c r="D5818" s="359"/>
      <c r="E5818" s="359"/>
      <c r="G5818" s="561"/>
      <c r="H5818" s="359"/>
    </row>
    <row r="5819" spans="4:8" x14ac:dyDescent="0.2">
      <c r="D5819" s="359"/>
      <c r="E5819" s="359"/>
      <c r="G5819" s="561"/>
      <c r="H5819" s="359"/>
    </row>
    <row r="5820" spans="4:8" x14ac:dyDescent="0.2">
      <c r="D5820" s="359"/>
      <c r="E5820" s="359"/>
      <c r="G5820" s="561"/>
      <c r="H5820" s="359"/>
    </row>
    <row r="5821" spans="4:8" x14ac:dyDescent="0.2">
      <c r="D5821" s="359"/>
      <c r="E5821" s="359"/>
      <c r="G5821" s="561"/>
      <c r="H5821" s="359"/>
    </row>
    <row r="5822" spans="4:8" x14ac:dyDescent="0.2">
      <c r="D5822" s="359"/>
      <c r="E5822" s="359"/>
      <c r="G5822" s="561"/>
      <c r="H5822" s="359"/>
    </row>
    <row r="5823" spans="4:8" x14ac:dyDescent="0.2">
      <c r="D5823" s="359"/>
      <c r="E5823" s="359"/>
      <c r="G5823" s="561"/>
      <c r="H5823" s="359"/>
    </row>
    <row r="5824" spans="4:8" x14ac:dyDescent="0.2">
      <c r="D5824" s="359"/>
      <c r="E5824" s="359"/>
      <c r="G5824" s="561"/>
      <c r="H5824" s="359"/>
    </row>
    <row r="5825" spans="4:8" x14ac:dyDescent="0.2">
      <c r="D5825" s="359"/>
      <c r="E5825" s="359"/>
      <c r="G5825" s="561"/>
      <c r="H5825" s="359"/>
    </row>
    <row r="5826" spans="4:8" x14ac:dyDescent="0.2">
      <c r="D5826" s="359"/>
      <c r="E5826" s="359"/>
      <c r="G5826" s="561"/>
      <c r="H5826" s="359"/>
    </row>
    <row r="5827" spans="4:8" x14ac:dyDescent="0.2">
      <c r="D5827" s="359"/>
      <c r="E5827" s="359"/>
      <c r="G5827" s="561"/>
      <c r="H5827" s="359"/>
    </row>
    <row r="5828" spans="4:8" x14ac:dyDescent="0.2">
      <c r="D5828" s="359"/>
      <c r="E5828" s="359"/>
      <c r="G5828" s="561"/>
      <c r="H5828" s="359"/>
    </row>
    <row r="5829" spans="4:8" x14ac:dyDescent="0.2">
      <c r="D5829" s="359"/>
      <c r="E5829" s="359"/>
      <c r="G5829" s="561"/>
      <c r="H5829" s="359"/>
    </row>
    <row r="5830" spans="4:8" x14ac:dyDescent="0.2">
      <c r="D5830" s="359"/>
      <c r="E5830" s="359"/>
      <c r="G5830" s="561"/>
      <c r="H5830" s="359"/>
    </row>
    <row r="5831" spans="4:8" x14ac:dyDescent="0.2">
      <c r="D5831" s="359"/>
      <c r="E5831" s="359"/>
      <c r="G5831" s="561"/>
      <c r="H5831" s="359"/>
    </row>
    <row r="5832" spans="4:8" x14ac:dyDescent="0.2">
      <c r="D5832" s="359"/>
      <c r="E5832" s="359"/>
      <c r="G5832" s="561"/>
      <c r="H5832" s="359"/>
    </row>
    <row r="5833" spans="4:8" x14ac:dyDescent="0.2">
      <c r="D5833" s="359"/>
      <c r="E5833" s="359"/>
      <c r="G5833" s="561"/>
      <c r="H5833" s="359"/>
    </row>
    <row r="5834" spans="4:8" x14ac:dyDescent="0.2">
      <c r="D5834" s="359"/>
      <c r="E5834" s="359"/>
      <c r="G5834" s="561"/>
      <c r="H5834" s="359"/>
    </row>
    <row r="5835" spans="4:8" x14ac:dyDescent="0.2">
      <c r="D5835" s="359"/>
      <c r="E5835" s="359"/>
      <c r="G5835" s="561"/>
      <c r="H5835" s="359"/>
    </row>
    <row r="5836" spans="4:8" x14ac:dyDescent="0.2">
      <c r="D5836" s="359"/>
      <c r="E5836" s="359"/>
      <c r="G5836" s="561"/>
      <c r="H5836" s="359"/>
    </row>
    <row r="5837" spans="4:8" x14ac:dyDescent="0.2">
      <c r="D5837" s="359"/>
      <c r="E5837" s="359"/>
      <c r="G5837" s="561"/>
      <c r="H5837" s="359"/>
    </row>
    <row r="5838" spans="4:8" x14ac:dyDescent="0.2">
      <c r="D5838" s="359"/>
      <c r="E5838" s="359"/>
      <c r="G5838" s="561"/>
      <c r="H5838" s="359"/>
    </row>
    <row r="5839" spans="4:8" x14ac:dyDescent="0.2">
      <c r="D5839" s="359"/>
      <c r="E5839" s="359"/>
      <c r="G5839" s="561"/>
      <c r="H5839" s="359"/>
    </row>
    <row r="5840" spans="4:8" x14ac:dyDescent="0.2">
      <c r="D5840" s="359"/>
      <c r="E5840" s="359"/>
      <c r="G5840" s="561"/>
      <c r="H5840" s="359"/>
    </row>
    <row r="5841" spans="4:8" x14ac:dyDescent="0.2">
      <c r="D5841" s="359"/>
      <c r="E5841" s="359"/>
      <c r="G5841" s="561"/>
      <c r="H5841" s="359"/>
    </row>
    <row r="5842" spans="4:8" x14ac:dyDescent="0.2">
      <c r="D5842" s="359"/>
      <c r="E5842" s="359"/>
      <c r="G5842" s="561"/>
      <c r="H5842" s="359"/>
    </row>
    <row r="5843" spans="4:8" x14ac:dyDescent="0.2">
      <c r="D5843" s="359"/>
      <c r="E5843" s="359"/>
      <c r="G5843" s="561"/>
      <c r="H5843" s="359"/>
    </row>
    <row r="5844" spans="4:8" x14ac:dyDescent="0.2">
      <c r="D5844" s="359"/>
      <c r="E5844" s="359"/>
      <c r="G5844" s="561"/>
      <c r="H5844" s="359"/>
    </row>
    <row r="5845" spans="4:8" x14ac:dyDescent="0.2">
      <c r="D5845" s="359"/>
      <c r="E5845" s="359"/>
      <c r="G5845" s="561"/>
      <c r="H5845" s="359"/>
    </row>
    <row r="5846" spans="4:8" x14ac:dyDescent="0.2">
      <c r="D5846" s="359"/>
      <c r="E5846" s="359"/>
      <c r="G5846" s="561"/>
      <c r="H5846" s="359"/>
    </row>
    <row r="5847" spans="4:8" x14ac:dyDescent="0.2">
      <c r="D5847" s="359"/>
      <c r="E5847" s="359"/>
      <c r="G5847" s="561"/>
      <c r="H5847" s="359"/>
    </row>
    <row r="5848" spans="4:8" x14ac:dyDescent="0.2">
      <c r="D5848" s="359"/>
      <c r="E5848" s="359"/>
      <c r="G5848" s="561"/>
      <c r="H5848" s="359"/>
    </row>
    <row r="5849" spans="4:8" x14ac:dyDescent="0.2">
      <c r="D5849" s="359"/>
      <c r="E5849" s="359"/>
      <c r="G5849" s="561"/>
      <c r="H5849" s="359"/>
    </row>
    <row r="5850" spans="4:8" x14ac:dyDescent="0.2">
      <c r="D5850" s="359"/>
      <c r="E5850" s="359"/>
      <c r="G5850" s="561"/>
      <c r="H5850" s="359"/>
    </row>
    <row r="5851" spans="4:8" x14ac:dyDescent="0.2">
      <c r="D5851" s="359"/>
      <c r="E5851" s="359"/>
      <c r="G5851" s="561"/>
      <c r="H5851" s="359"/>
    </row>
    <row r="5852" spans="4:8" x14ac:dyDescent="0.2">
      <c r="D5852" s="359"/>
      <c r="E5852" s="359"/>
      <c r="G5852" s="561"/>
      <c r="H5852" s="359"/>
    </row>
    <row r="5853" spans="4:8" x14ac:dyDescent="0.2">
      <c r="D5853" s="359"/>
      <c r="E5853" s="359"/>
      <c r="G5853" s="561"/>
      <c r="H5853" s="359"/>
    </row>
    <row r="5854" spans="4:8" x14ac:dyDescent="0.2">
      <c r="D5854" s="359"/>
      <c r="E5854" s="359"/>
      <c r="G5854" s="561"/>
      <c r="H5854" s="359"/>
    </row>
    <row r="5855" spans="4:8" x14ac:dyDescent="0.2">
      <c r="D5855" s="359"/>
      <c r="E5855" s="359"/>
      <c r="G5855" s="561"/>
      <c r="H5855" s="359"/>
    </row>
    <row r="5856" spans="4:8" x14ac:dyDescent="0.2">
      <c r="D5856" s="359"/>
      <c r="E5856" s="359"/>
      <c r="G5856" s="561"/>
      <c r="H5856" s="359"/>
    </row>
    <row r="5857" spans="4:8" x14ac:dyDescent="0.2">
      <c r="D5857" s="359"/>
      <c r="E5857" s="359"/>
      <c r="G5857" s="561"/>
      <c r="H5857" s="359"/>
    </row>
    <row r="5858" spans="4:8" x14ac:dyDescent="0.2">
      <c r="D5858" s="359"/>
      <c r="E5858" s="359"/>
      <c r="G5858" s="561"/>
      <c r="H5858" s="359"/>
    </row>
    <row r="5859" spans="4:8" x14ac:dyDescent="0.2">
      <c r="D5859" s="359"/>
      <c r="E5859" s="359"/>
      <c r="G5859" s="561"/>
      <c r="H5859" s="359"/>
    </row>
    <row r="5860" spans="4:8" x14ac:dyDescent="0.2">
      <c r="D5860" s="359"/>
      <c r="E5860" s="359"/>
      <c r="G5860" s="561"/>
      <c r="H5860" s="359"/>
    </row>
    <row r="5861" spans="4:8" x14ac:dyDescent="0.2">
      <c r="D5861" s="359"/>
      <c r="E5861" s="359"/>
      <c r="G5861" s="561"/>
      <c r="H5861" s="359"/>
    </row>
    <row r="5862" spans="4:8" x14ac:dyDescent="0.2">
      <c r="D5862" s="359"/>
      <c r="E5862" s="359"/>
      <c r="G5862" s="561"/>
      <c r="H5862" s="359"/>
    </row>
    <row r="5863" spans="4:8" x14ac:dyDescent="0.2">
      <c r="D5863" s="359"/>
      <c r="E5863" s="359"/>
      <c r="G5863" s="561"/>
      <c r="H5863" s="359"/>
    </row>
    <row r="5864" spans="4:8" x14ac:dyDescent="0.2">
      <c r="D5864" s="359"/>
      <c r="E5864" s="359"/>
      <c r="G5864" s="561"/>
      <c r="H5864" s="359"/>
    </row>
    <row r="5865" spans="4:8" x14ac:dyDescent="0.2">
      <c r="D5865" s="359"/>
      <c r="E5865" s="359"/>
      <c r="G5865" s="561"/>
      <c r="H5865" s="359"/>
    </row>
    <row r="5866" spans="4:8" x14ac:dyDescent="0.2">
      <c r="D5866" s="359"/>
      <c r="E5866" s="359"/>
      <c r="G5866" s="561"/>
      <c r="H5866" s="359"/>
    </row>
    <row r="5867" spans="4:8" x14ac:dyDescent="0.2">
      <c r="D5867" s="359"/>
      <c r="E5867" s="359"/>
      <c r="G5867" s="561"/>
      <c r="H5867" s="359"/>
    </row>
    <row r="5868" spans="4:8" x14ac:dyDescent="0.2">
      <c r="D5868" s="359"/>
      <c r="E5868" s="359"/>
      <c r="G5868" s="561"/>
      <c r="H5868" s="359"/>
    </row>
    <row r="5869" spans="4:8" x14ac:dyDescent="0.2">
      <c r="D5869" s="359"/>
      <c r="E5869" s="359"/>
      <c r="G5869" s="561"/>
      <c r="H5869" s="359"/>
    </row>
    <row r="5870" spans="4:8" x14ac:dyDescent="0.2">
      <c r="D5870" s="359"/>
      <c r="E5870" s="359"/>
      <c r="G5870" s="561"/>
      <c r="H5870" s="359"/>
    </row>
    <row r="5871" spans="4:8" x14ac:dyDescent="0.2">
      <c r="D5871" s="359"/>
      <c r="E5871" s="359"/>
      <c r="G5871" s="561"/>
      <c r="H5871" s="359"/>
    </row>
    <row r="5872" spans="4:8" x14ac:dyDescent="0.2">
      <c r="D5872" s="359"/>
      <c r="E5872" s="359"/>
      <c r="G5872" s="561"/>
      <c r="H5872" s="359"/>
    </row>
    <row r="5873" spans="4:8" x14ac:dyDescent="0.2">
      <c r="D5873" s="359"/>
      <c r="E5873" s="359"/>
      <c r="G5873" s="561"/>
      <c r="H5873" s="359"/>
    </row>
    <row r="5874" spans="4:8" x14ac:dyDescent="0.2">
      <c r="D5874" s="359"/>
      <c r="E5874" s="359"/>
      <c r="G5874" s="561"/>
      <c r="H5874" s="359"/>
    </row>
    <row r="5875" spans="4:8" x14ac:dyDescent="0.2">
      <c r="D5875" s="359"/>
      <c r="E5875" s="359"/>
      <c r="G5875" s="561"/>
      <c r="H5875" s="359"/>
    </row>
    <row r="5876" spans="4:8" x14ac:dyDescent="0.2">
      <c r="D5876" s="359"/>
      <c r="E5876" s="359"/>
      <c r="G5876" s="561"/>
      <c r="H5876" s="359"/>
    </row>
    <row r="5877" spans="4:8" x14ac:dyDescent="0.2">
      <c r="D5877" s="359"/>
      <c r="E5877" s="359"/>
      <c r="G5877" s="561"/>
      <c r="H5877" s="359"/>
    </row>
    <row r="5878" spans="4:8" x14ac:dyDescent="0.2">
      <c r="D5878" s="359"/>
      <c r="E5878" s="359"/>
      <c r="G5878" s="561"/>
      <c r="H5878" s="359"/>
    </row>
    <row r="5879" spans="4:8" x14ac:dyDescent="0.2">
      <c r="D5879" s="359"/>
      <c r="E5879" s="359"/>
      <c r="G5879" s="561"/>
      <c r="H5879" s="359"/>
    </row>
    <row r="5880" spans="4:8" x14ac:dyDescent="0.2">
      <c r="D5880" s="359"/>
      <c r="E5880" s="359"/>
      <c r="G5880" s="561"/>
      <c r="H5880" s="359"/>
    </row>
    <row r="5881" spans="4:8" x14ac:dyDescent="0.2">
      <c r="D5881" s="359"/>
      <c r="E5881" s="359"/>
      <c r="G5881" s="561"/>
      <c r="H5881" s="359"/>
    </row>
    <row r="5882" spans="4:8" x14ac:dyDescent="0.2">
      <c r="D5882" s="359"/>
      <c r="E5882" s="359"/>
      <c r="G5882" s="561"/>
      <c r="H5882" s="359"/>
    </row>
    <row r="5883" spans="4:8" x14ac:dyDescent="0.2">
      <c r="D5883" s="359"/>
      <c r="E5883" s="359"/>
      <c r="G5883" s="561"/>
      <c r="H5883" s="359"/>
    </row>
    <row r="5884" spans="4:8" x14ac:dyDescent="0.2">
      <c r="D5884" s="359"/>
      <c r="E5884" s="359"/>
      <c r="G5884" s="561"/>
      <c r="H5884" s="359"/>
    </row>
    <row r="5885" spans="4:8" x14ac:dyDescent="0.2">
      <c r="D5885" s="359"/>
      <c r="E5885" s="359"/>
      <c r="G5885" s="561"/>
      <c r="H5885" s="359"/>
    </row>
    <row r="5886" spans="4:8" x14ac:dyDescent="0.2">
      <c r="D5886" s="359"/>
      <c r="E5886" s="359"/>
      <c r="G5886" s="561"/>
      <c r="H5886" s="359"/>
    </row>
    <row r="5887" spans="4:8" x14ac:dyDescent="0.2">
      <c r="D5887" s="359"/>
      <c r="E5887" s="359"/>
      <c r="G5887" s="561"/>
      <c r="H5887" s="359"/>
    </row>
    <row r="5888" spans="4:8" x14ac:dyDescent="0.2">
      <c r="D5888" s="359"/>
      <c r="E5888" s="359"/>
      <c r="G5888" s="561"/>
      <c r="H5888" s="359"/>
    </row>
    <row r="5889" spans="4:8" x14ac:dyDescent="0.2">
      <c r="D5889" s="359"/>
      <c r="E5889" s="359"/>
      <c r="G5889" s="561"/>
      <c r="H5889" s="359"/>
    </row>
    <row r="5890" spans="4:8" x14ac:dyDescent="0.2">
      <c r="D5890" s="359"/>
      <c r="E5890" s="359"/>
      <c r="G5890" s="561"/>
      <c r="H5890" s="359"/>
    </row>
    <row r="5891" spans="4:8" x14ac:dyDescent="0.2">
      <c r="D5891" s="359"/>
      <c r="E5891" s="359"/>
      <c r="G5891" s="561"/>
      <c r="H5891" s="359"/>
    </row>
    <row r="5892" spans="4:8" x14ac:dyDescent="0.2">
      <c r="D5892" s="359"/>
      <c r="E5892" s="359"/>
      <c r="G5892" s="561"/>
      <c r="H5892" s="359"/>
    </row>
    <row r="5893" spans="4:8" x14ac:dyDescent="0.2">
      <c r="D5893" s="359"/>
      <c r="E5893" s="359"/>
      <c r="G5893" s="561"/>
      <c r="H5893" s="359"/>
    </row>
    <row r="5894" spans="4:8" x14ac:dyDescent="0.2">
      <c r="D5894" s="359"/>
      <c r="E5894" s="359"/>
      <c r="G5894" s="561"/>
      <c r="H5894" s="359"/>
    </row>
    <row r="5895" spans="4:8" x14ac:dyDescent="0.2">
      <c r="D5895" s="359"/>
      <c r="E5895" s="359"/>
      <c r="G5895" s="561"/>
      <c r="H5895" s="359"/>
    </row>
    <row r="5896" spans="4:8" x14ac:dyDescent="0.2">
      <c r="D5896" s="359"/>
      <c r="E5896" s="359"/>
      <c r="G5896" s="561"/>
      <c r="H5896" s="359"/>
    </row>
    <row r="5897" spans="4:8" x14ac:dyDescent="0.2">
      <c r="D5897" s="359"/>
      <c r="E5897" s="359"/>
      <c r="G5897" s="561"/>
      <c r="H5897" s="359"/>
    </row>
    <row r="5898" spans="4:8" x14ac:dyDescent="0.2">
      <c r="D5898" s="359"/>
      <c r="E5898" s="359"/>
      <c r="G5898" s="561"/>
      <c r="H5898" s="359"/>
    </row>
    <row r="5899" spans="4:8" x14ac:dyDescent="0.2">
      <c r="D5899" s="359"/>
      <c r="E5899" s="359"/>
      <c r="G5899" s="561"/>
      <c r="H5899" s="359"/>
    </row>
    <row r="5900" spans="4:8" x14ac:dyDescent="0.2">
      <c r="D5900" s="359"/>
      <c r="E5900" s="359"/>
      <c r="G5900" s="561"/>
      <c r="H5900" s="359"/>
    </row>
    <row r="5901" spans="4:8" x14ac:dyDescent="0.2">
      <c r="D5901" s="359"/>
      <c r="E5901" s="359"/>
      <c r="G5901" s="561"/>
      <c r="H5901" s="359"/>
    </row>
    <row r="5902" spans="4:8" x14ac:dyDescent="0.2">
      <c r="D5902" s="359"/>
      <c r="E5902" s="359"/>
      <c r="G5902" s="561"/>
      <c r="H5902" s="359"/>
    </row>
    <row r="5903" spans="4:8" x14ac:dyDescent="0.2">
      <c r="D5903" s="359"/>
      <c r="E5903" s="359"/>
      <c r="G5903" s="561"/>
      <c r="H5903" s="359"/>
    </row>
    <row r="5904" spans="4:8" x14ac:dyDescent="0.2">
      <c r="D5904" s="359"/>
      <c r="E5904" s="359"/>
      <c r="G5904" s="561"/>
      <c r="H5904" s="359"/>
    </row>
    <row r="5905" spans="4:8" x14ac:dyDescent="0.2">
      <c r="D5905" s="359"/>
      <c r="E5905" s="359"/>
      <c r="G5905" s="561"/>
      <c r="H5905" s="359"/>
    </row>
    <row r="5906" spans="4:8" x14ac:dyDescent="0.2">
      <c r="D5906" s="359"/>
      <c r="E5906" s="359"/>
      <c r="G5906" s="561"/>
      <c r="H5906" s="359"/>
    </row>
    <row r="5907" spans="4:8" x14ac:dyDescent="0.2">
      <c r="D5907" s="359"/>
      <c r="E5907" s="359"/>
      <c r="G5907" s="561"/>
      <c r="H5907" s="359"/>
    </row>
    <row r="5908" spans="4:8" x14ac:dyDescent="0.2">
      <c r="D5908" s="359"/>
      <c r="E5908" s="359"/>
      <c r="G5908" s="561"/>
      <c r="H5908" s="359"/>
    </row>
    <row r="5909" spans="4:8" x14ac:dyDescent="0.2">
      <c r="D5909" s="359"/>
      <c r="E5909" s="359"/>
      <c r="G5909" s="561"/>
      <c r="H5909" s="359"/>
    </row>
    <row r="5910" spans="4:8" x14ac:dyDescent="0.2">
      <c r="D5910" s="359"/>
      <c r="E5910" s="359"/>
      <c r="G5910" s="561"/>
      <c r="H5910" s="359"/>
    </row>
    <row r="5911" spans="4:8" x14ac:dyDescent="0.2">
      <c r="D5911" s="359"/>
      <c r="E5911" s="359"/>
      <c r="G5911" s="561"/>
      <c r="H5911" s="359"/>
    </row>
    <row r="5912" spans="4:8" x14ac:dyDescent="0.2">
      <c r="D5912" s="359"/>
      <c r="E5912" s="359"/>
      <c r="G5912" s="561"/>
      <c r="H5912" s="359"/>
    </row>
    <row r="5913" spans="4:8" x14ac:dyDescent="0.2">
      <c r="D5913" s="359"/>
      <c r="E5913" s="359"/>
      <c r="G5913" s="561"/>
      <c r="H5913" s="359"/>
    </row>
    <row r="5914" spans="4:8" x14ac:dyDescent="0.2">
      <c r="D5914" s="359"/>
      <c r="E5914" s="359"/>
      <c r="G5914" s="561"/>
      <c r="H5914" s="359"/>
    </row>
    <row r="5915" spans="4:8" x14ac:dyDescent="0.2">
      <c r="D5915" s="359"/>
      <c r="E5915" s="359"/>
      <c r="G5915" s="561"/>
      <c r="H5915" s="359"/>
    </row>
    <row r="5916" spans="4:8" x14ac:dyDescent="0.2">
      <c r="D5916" s="359"/>
      <c r="E5916" s="359"/>
      <c r="G5916" s="561"/>
      <c r="H5916" s="359"/>
    </row>
    <row r="5917" spans="4:8" x14ac:dyDescent="0.2">
      <c r="D5917" s="359"/>
      <c r="E5917" s="359"/>
      <c r="G5917" s="561"/>
      <c r="H5917" s="359"/>
    </row>
    <row r="5918" spans="4:8" x14ac:dyDescent="0.2">
      <c r="D5918" s="359"/>
      <c r="E5918" s="359"/>
      <c r="G5918" s="561"/>
      <c r="H5918" s="359"/>
    </row>
    <row r="5919" spans="4:8" x14ac:dyDescent="0.2">
      <c r="D5919" s="359"/>
      <c r="E5919" s="359"/>
      <c r="G5919" s="561"/>
      <c r="H5919" s="359"/>
    </row>
    <row r="5920" spans="4:8" x14ac:dyDescent="0.2">
      <c r="D5920" s="359"/>
      <c r="E5920" s="359"/>
      <c r="G5920" s="561"/>
      <c r="H5920" s="359"/>
    </row>
    <row r="5921" spans="4:8" x14ac:dyDescent="0.2">
      <c r="D5921" s="359"/>
      <c r="E5921" s="359"/>
      <c r="G5921" s="561"/>
      <c r="H5921" s="359"/>
    </row>
    <row r="5922" spans="4:8" x14ac:dyDescent="0.2">
      <c r="D5922" s="359"/>
      <c r="E5922" s="359"/>
      <c r="G5922" s="561"/>
      <c r="H5922" s="359"/>
    </row>
    <row r="5923" spans="4:8" x14ac:dyDescent="0.2">
      <c r="D5923" s="359"/>
      <c r="E5923" s="359"/>
      <c r="G5923" s="561"/>
      <c r="H5923" s="359"/>
    </row>
    <row r="5924" spans="4:8" x14ac:dyDescent="0.2">
      <c r="D5924" s="359"/>
      <c r="E5924" s="359"/>
      <c r="G5924" s="561"/>
      <c r="H5924" s="359"/>
    </row>
    <row r="5925" spans="4:8" x14ac:dyDescent="0.2">
      <c r="D5925" s="359"/>
      <c r="E5925" s="359"/>
      <c r="G5925" s="561"/>
      <c r="H5925" s="359"/>
    </row>
    <row r="5926" spans="4:8" x14ac:dyDescent="0.2">
      <c r="D5926" s="359"/>
      <c r="E5926" s="359"/>
      <c r="G5926" s="561"/>
      <c r="H5926" s="359"/>
    </row>
    <row r="5927" spans="4:8" x14ac:dyDescent="0.2">
      <c r="D5927" s="359"/>
      <c r="E5927" s="359"/>
      <c r="G5927" s="561"/>
      <c r="H5927" s="359"/>
    </row>
    <row r="5928" spans="4:8" x14ac:dyDescent="0.2">
      <c r="D5928" s="359"/>
      <c r="E5928" s="359"/>
      <c r="G5928" s="561"/>
      <c r="H5928" s="359"/>
    </row>
    <row r="5929" spans="4:8" x14ac:dyDescent="0.2">
      <c r="D5929" s="359"/>
      <c r="E5929" s="359"/>
      <c r="G5929" s="561"/>
      <c r="H5929" s="359"/>
    </row>
    <row r="5930" spans="4:8" x14ac:dyDescent="0.2">
      <c r="D5930" s="359"/>
      <c r="E5930" s="359"/>
      <c r="G5930" s="561"/>
      <c r="H5930" s="359"/>
    </row>
    <row r="5931" spans="4:8" x14ac:dyDescent="0.2">
      <c r="D5931" s="359"/>
      <c r="E5931" s="359"/>
      <c r="G5931" s="561"/>
      <c r="H5931" s="359"/>
    </row>
    <row r="5932" spans="4:8" x14ac:dyDescent="0.2">
      <c r="D5932" s="359"/>
      <c r="E5932" s="359"/>
      <c r="G5932" s="561"/>
      <c r="H5932" s="359"/>
    </row>
    <row r="5933" spans="4:8" x14ac:dyDescent="0.2">
      <c r="D5933" s="359"/>
      <c r="E5933" s="359"/>
      <c r="G5933" s="561"/>
      <c r="H5933" s="359"/>
    </row>
    <row r="5934" spans="4:8" x14ac:dyDescent="0.2">
      <c r="D5934" s="359"/>
      <c r="E5934" s="359"/>
      <c r="G5934" s="561"/>
      <c r="H5934" s="359"/>
    </row>
    <row r="5935" spans="4:8" x14ac:dyDescent="0.2">
      <c r="D5935" s="359"/>
      <c r="E5935" s="359"/>
      <c r="G5935" s="561"/>
      <c r="H5935" s="359"/>
    </row>
    <row r="5936" spans="4:8" x14ac:dyDescent="0.2">
      <c r="D5936" s="359"/>
      <c r="E5936" s="359"/>
      <c r="G5936" s="561"/>
      <c r="H5936" s="359"/>
    </row>
    <row r="5937" spans="4:8" x14ac:dyDescent="0.2">
      <c r="D5937" s="359"/>
      <c r="E5937" s="359"/>
      <c r="G5937" s="561"/>
      <c r="H5937" s="359"/>
    </row>
    <row r="5938" spans="4:8" x14ac:dyDescent="0.2">
      <c r="D5938" s="359"/>
      <c r="E5938" s="359"/>
      <c r="G5938" s="561"/>
      <c r="H5938" s="359"/>
    </row>
    <row r="5939" spans="4:8" x14ac:dyDescent="0.2">
      <c r="D5939" s="359"/>
      <c r="E5939" s="359"/>
      <c r="G5939" s="561"/>
      <c r="H5939" s="359"/>
    </row>
    <row r="5940" spans="4:8" x14ac:dyDescent="0.2">
      <c r="D5940" s="359"/>
      <c r="E5940" s="359"/>
      <c r="G5940" s="561"/>
      <c r="H5940" s="359"/>
    </row>
    <row r="5941" spans="4:8" x14ac:dyDescent="0.2">
      <c r="D5941" s="359"/>
      <c r="E5941" s="359"/>
      <c r="G5941" s="561"/>
      <c r="H5941" s="359"/>
    </row>
    <row r="5942" spans="4:8" x14ac:dyDescent="0.2">
      <c r="D5942" s="359"/>
      <c r="E5942" s="359"/>
      <c r="G5942" s="561"/>
      <c r="H5942" s="359"/>
    </row>
    <row r="5943" spans="4:8" x14ac:dyDescent="0.2">
      <c r="D5943" s="359"/>
      <c r="E5943" s="359"/>
      <c r="G5943" s="561"/>
      <c r="H5943" s="359"/>
    </row>
    <row r="5944" spans="4:8" x14ac:dyDescent="0.2">
      <c r="D5944" s="359"/>
      <c r="E5944" s="359"/>
      <c r="G5944" s="561"/>
      <c r="H5944" s="359"/>
    </row>
    <row r="5945" spans="4:8" x14ac:dyDescent="0.2">
      <c r="D5945" s="359"/>
      <c r="E5945" s="359"/>
      <c r="G5945" s="561"/>
      <c r="H5945" s="359"/>
    </row>
    <row r="5946" spans="4:8" x14ac:dyDescent="0.2">
      <c r="D5946" s="359"/>
      <c r="E5946" s="359"/>
      <c r="G5946" s="561"/>
      <c r="H5946" s="359"/>
    </row>
    <row r="5947" spans="4:8" x14ac:dyDescent="0.2">
      <c r="D5947" s="359"/>
      <c r="E5947" s="359"/>
      <c r="G5947" s="561"/>
      <c r="H5947" s="359"/>
    </row>
    <row r="5948" spans="4:8" x14ac:dyDescent="0.2">
      <c r="D5948" s="359"/>
      <c r="E5948" s="359"/>
      <c r="G5948" s="561"/>
      <c r="H5948" s="359"/>
    </row>
    <row r="5949" spans="4:8" x14ac:dyDescent="0.2">
      <c r="D5949" s="359"/>
      <c r="E5949" s="359"/>
      <c r="G5949" s="561"/>
      <c r="H5949" s="359"/>
    </row>
    <row r="5950" spans="4:8" x14ac:dyDescent="0.2">
      <c r="D5950" s="359"/>
      <c r="E5950" s="359"/>
      <c r="G5950" s="561"/>
      <c r="H5950" s="359"/>
    </row>
    <row r="5951" spans="4:8" x14ac:dyDescent="0.2">
      <c r="D5951" s="359"/>
      <c r="E5951" s="359"/>
      <c r="G5951" s="561"/>
      <c r="H5951" s="359"/>
    </row>
    <row r="5952" spans="4:8" x14ac:dyDescent="0.2">
      <c r="D5952" s="359"/>
      <c r="E5952" s="359"/>
      <c r="G5952" s="561"/>
      <c r="H5952" s="359"/>
    </row>
    <row r="5953" spans="4:8" x14ac:dyDescent="0.2">
      <c r="D5953" s="359"/>
      <c r="E5953" s="359"/>
      <c r="G5953" s="561"/>
      <c r="H5953" s="359"/>
    </row>
    <row r="5954" spans="4:8" x14ac:dyDescent="0.2">
      <c r="D5954" s="359"/>
      <c r="E5954" s="359"/>
      <c r="G5954" s="561"/>
      <c r="H5954" s="359"/>
    </row>
    <row r="5955" spans="4:8" x14ac:dyDescent="0.2">
      <c r="D5955" s="359"/>
      <c r="E5955" s="359"/>
      <c r="G5955" s="561"/>
      <c r="H5955" s="359"/>
    </row>
    <row r="5956" spans="4:8" x14ac:dyDescent="0.2">
      <c r="D5956" s="359"/>
      <c r="E5956" s="359"/>
      <c r="G5956" s="561"/>
      <c r="H5956" s="359"/>
    </row>
    <row r="5957" spans="4:8" x14ac:dyDescent="0.2">
      <c r="D5957" s="359"/>
      <c r="E5957" s="359"/>
      <c r="G5957" s="561"/>
      <c r="H5957" s="359"/>
    </row>
    <row r="5958" spans="4:8" x14ac:dyDescent="0.2">
      <c r="D5958" s="359"/>
      <c r="E5958" s="359"/>
      <c r="G5958" s="561"/>
      <c r="H5958" s="359"/>
    </row>
    <row r="5959" spans="4:8" x14ac:dyDescent="0.2">
      <c r="D5959" s="359"/>
      <c r="E5959" s="359"/>
      <c r="G5959" s="561"/>
      <c r="H5959" s="359"/>
    </row>
    <row r="5960" spans="4:8" x14ac:dyDescent="0.2">
      <c r="D5960" s="359"/>
      <c r="E5960" s="359"/>
      <c r="G5960" s="561"/>
      <c r="H5960" s="359"/>
    </row>
    <row r="5961" spans="4:8" x14ac:dyDescent="0.2">
      <c r="D5961" s="359"/>
      <c r="E5961" s="359"/>
      <c r="G5961" s="561"/>
      <c r="H5961" s="359"/>
    </row>
    <row r="5962" spans="4:8" x14ac:dyDescent="0.2">
      <c r="D5962" s="359"/>
      <c r="E5962" s="359"/>
      <c r="G5962" s="561"/>
      <c r="H5962" s="359"/>
    </row>
    <row r="5963" spans="4:8" x14ac:dyDescent="0.2">
      <c r="D5963" s="359"/>
      <c r="E5963" s="359"/>
      <c r="G5963" s="561"/>
      <c r="H5963" s="359"/>
    </row>
    <row r="5964" spans="4:8" x14ac:dyDescent="0.2">
      <c r="D5964" s="359"/>
      <c r="E5964" s="359"/>
      <c r="G5964" s="561"/>
      <c r="H5964" s="359"/>
    </row>
    <row r="5965" spans="4:8" x14ac:dyDescent="0.2">
      <c r="D5965" s="359"/>
      <c r="E5965" s="359"/>
      <c r="G5965" s="561"/>
      <c r="H5965" s="359"/>
    </row>
    <row r="5966" spans="4:8" x14ac:dyDescent="0.2">
      <c r="D5966" s="359"/>
      <c r="E5966" s="359"/>
      <c r="G5966" s="561"/>
      <c r="H5966" s="359"/>
    </row>
    <row r="5967" spans="4:8" x14ac:dyDescent="0.2">
      <c r="D5967" s="359"/>
      <c r="E5967" s="359"/>
      <c r="G5967" s="561"/>
      <c r="H5967" s="359"/>
    </row>
    <row r="5968" spans="4:8" x14ac:dyDescent="0.2">
      <c r="D5968" s="359"/>
      <c r="E5968" s="359"/>
      <c r="G5968" s="561"/>
      <c r="H5968" s="359"/>
    </row>
    <row r="5969" spans="4:8" x14ac:dyDescent="0.2">
      <c r="D5969" s="359"/>
      <c r="E5969" s="359"/>
      <c r="G5969" s="561"/>
      <c r="H5969" s="359"/>
    </row>
    <row r="5970" spans="4:8" x14ac:dyDescent="0.2">
      <c r="D5970" s="359"/>
      <c r="E5970" s="359"/>
      <c r="G5970" s="561"/>
      <c r="H5970" s="359"/>
    </row>
    <row r="5971" spans="4:8" x14ac:dyDescent="0.2">
      <c r="D5971" s="359"/>
      <c r="E5971" s="359"/>
      <c r="G5971" s="561"/>
      <c r="H5971" s="359"/>
    </row>
    <row r="5972" spans="4:8" x14ac:dyDescent="0.2">
      <c r="D5972" s="359"/>
      <c r="E5972" s="359"/>
      <c r="G5972" s="561"/>
      <c r="H5972" s="359"/>
    </row>
    <row r="5973" spans="4:8" x14ac:dyDescent="0.2">
      <c r="D5973" s="359"/>
      <c r="E5973" s="359"/>
      <c r="G5973" s="561"/>
      <c r="H5973" s="359"/>
    </row>
    <row r="5974" spans="4:8" x14ac:dyDescent="0.2">
      <c r="D5974" s="359"/>
      <c r="E5974" s="359"/>
      <c r="G5974" s="561"/>
      <c r="H5974" s="359"/>
    </row>
    <row r="5975" spans="4:8" x14ac:dyDescent="0.2">
      <c r="D5975" s="359"/>
      <c r="E5975" s="359"/>
      <c r="G5975" s="561"/>
      <c r="H5975" s="359"/>
    </row>
    <row r="5976" spans="4:8" x14ac:dyDescent="0.2">
      <c r="D5976" s="359"/>
      <c r="E5976" s="359"/>
      <c r="G5976" s="561"/>
      <c r="H5976" s="359"/>
    </row>
    <row r="5977" spans="4:8" x14ac:dyDescent="0.2">
      <c r="D5977" s="359"/>
      <c r="E5977" s="359"/>
      <c r="G5977" s="561"/>
      <c r="H5977" s="359"/>
    </row>
    <row r="5978" spans="4:8" x14ac:dyDescent="0.2">
      <c r="D5978" s="359"/>
      <c r="E5978" s="359"/>
      <c r="G5978" s="561"/>
      <c r="H5978" s="359"/>
    </row>
    <row r="5979" spans="4:8" x14ac:dyDescent="0.2">
      <c r="D5979" s="359"/>
      <c r="E5979" s="359"/>
      <c r="G5979" s="561"/>
      <c r="H5979" s="359"/>
    </row>
    <row r="5980" spans="4:8" x14ac:dyDescent="0.2">
      <c r="D5980" s="359"/>
      <c r="E5980" s="359"/>
      <c r="G5980" s="561"/>
      <c r="H5980" s="359"/>
    </row>
    <row r="5981" spans="4:8" x14ac:dyDescent="0.2">
      <c r="D5981" s="359"/>
      <c r="E5981" s="359"/>
      <c r="G5981" s="561"/>
      <c r="H5981" s="359"/>
    </row>
    <row r="5982" spans="4:8" x14ac:dyDescent="0.2">
      <c r="D5982" s="359"/>
      <c r="E5982" s="359"/>
      <c r="G5982" s="561"/>
      <c r="H5982" s="359"/>
    </row>
    <row r="5983" spans="4:8" x14ac:dyDescent="0.2">
      <c r="D5983" s="359"/>
      <c r="E5983" s="359"/>
      <c r="G5983" s="561"/>
      <c r="H5983" s="359"/>
    </row>
    <row r="5984" spans="4:8" x14ac:dyDescent="0.2">
      <c r="D5984" s="359"/>
      <c r="E5984" s="359"/>
      <c r="G5984" s="561"/>
      <c r="H5984" s="359"/>
    </row>
    <row r="5985" spans="4:8" x14ac:dyDescent="0.2">
      <c r="D5985" s="359"/>
      <c r="E5985" s="359"/>
      <c r="G5985" s="561"/>
      <c r="H5985" s="359"/>
    </row>
    <row r="5986" spans="4:8" x14ac:dyDescent="0.2">
      <c r="D5986" s="359"/>
      <c r="E5986" s="359"/>
      <c r="G5986" s="561"/>
      <c r="H5986" s="359"/>
    </row>
    <row r="5987" spans="4:8" x14ac:dyDescent="0.2">
      <c r="D5987" s="359"/>
      <c r="E5987" s="359"/>
      <c r="G5987" s="561"/>
      <c r="H5987" s="359"/>
    </row>
    <row r="5988" spans="4:8" x14ac:dyDescent="0.2">
      <c r="D5988" s="359"/>
      <c r="E5988" s="359"/>
      <c r="G5988" s="561"/>
      <c r="H5988" s="359"/>
    </row>
    <row r="5989" spans="4:8" x14ac:dyDescent="0.2">
      <c r="D5989" s="359"/>
      <c r="E5989" s="359"/>
      <c r="G5989" s="561"/>
      <c r="H5989" s="359"/>
    </row>
    <row r="5990" spans="4:8" x14ac:dyDescent="0.2">
      <c r="D5990" s="359"/>
      <c r="E5990" s="359"/>
      <c r="G5990" s="561"/>
      <c r="H5990" s="359"/>
    </row>
    <row r="5991" spans="4:8" x14ac:dyDescent="0.2">
      <c r="D5991" s="359"/>
      <c r="E5991" s="359"/>
      <c r="G5991" s="561"/>
      <c r="H5991" s="359"/>
    </row>
    <row r="5992" spans="4:8" x14ac:dyDescent="0.2">
      <c r="D5992" s="359"/>
      <c r="E5992" s="359"/>
      <c r="G5992" s="561"/>
      <c r="H5992" s="359"/>
    </row>
    <row r="5993" spans="4:8" x14ac:dyDescent="0.2">
      <c r="D5993" s="359"/>
      <c r="E5993" s="359"/>
      <c r="G5993" s="561"/>
      <c r="H5993" s="359"/>
    </row>
    <row r="5994" spans="4:8" x14ac:dyDescent="0.2">
      <c r="D5994" s="359"/>
      <c r="E5994" s="359"/>
      <c r="G5994" s="561"/>
      <c r="H5994" s="359"/>
    </row>
    <row r="5995" spans="4:8" x14ac:dyDescent="0.2">
      <c r="D5995" s="359"/>
      <c r="E5995" s="359"/>
      <c r="G5995" s="561"/>
      <c r="H5995" s="359"/>
    </row>
    <row r="5996" spans="4:8" x14ac:dyDescent="0.2">
      <c r="D5996" s="359"/>
      <c r="E5996" s="359"/>
      <c r="G5996" s="561"/>
      <c r="H5996" s="359"/>
    </row>
    <row r="5997" spans="4:8" x14ac:dyDescent="0.2">
      <c r="D5997" s="359"/>
      <c r="E5997" s="359"/>
      <c r="G5997" s="561"/>
      <c r="H5997" s="359"/>
    </row>
    <row r="5998" spans="4:8" x14ac:dyDescent="0.2">
      <c r="D5998" s="359"/>
      <c r="E5998" s="359"/>
      <c r="G5998" s="561"/>
      <c r="H5998" s="359"/>
    </row>
    <row r="5999" spans="4:8" x14ac:dyDescent="0.2">
      <c r="D5999" s="359"/>
      <c r="E5999" s="359"/>
      <c r="G5999" s="561"/>
      <c r="H5999" s="359"/>
    </row>
    <row r="6000" spans="4:8" x14ac:dyDescent="0.2">
      <c r="D6000" s="359"/>
      <c r="E6000" s="359"/>
      <c r="G6000" s="561"/>
      <c r="H6000" s="359"/>
    </row>
    <row r="6001" spans="4:8" x14ac:dyDescent="0.2">
      <c r="D6001" s="359"/>
      <c r="E6001" s="359"/>
      <c r="G6001" s="561"/>
      <c r="H6001" s="359"/>
    </row>
    <row r="6002" spans="4:8" x14ac:dyDescent="0.2">
      <c r="D6002" s="359"/>
      <c r="E6002" s="359"/>
      <c r="G6002" s="561"/>
      <c r="H6002" s="359"/>
    </row>
    <row r="6003" spans="4:8" x14ac:dyDescent="0.2">
      <c r="D6003" s="359"/>
      <c r="E6003" s="359"/>
      <c r="G6003" s="561"/>
      <c r="H6003" s="359"/>
    </row>
    <row r="6004" spans="4:8" x14ac:dyDescent="0.2">
      <c r="D6004" s="359"/>
      <c r="E6004" s="359"/>
      <c r="G6004" s="561"/>
      <c r="H6004" s="359"/>
    </row>
    <row r="6005" spans="4:8" x14ac:dyDescent="0.2">
      <c r="D6005" s="359"/>
      <c r="E6005" s="359"/>
      <c r="G6005" s="561"/>
      <c r="H6005" s="359"/>
    </row>
    <row r="6006" spans="4:8" x14ac:dyDescent="0.2">
      <c r="D6006" s="359"/>
      <c r="E6006" s="359"/>
      <c r="G6006" s="561"/>
      <c r="H6006" s="359"/>
    </row>
    <row r="6007" spans="4:8" x14ac:dyDescent="0.2">
      <c r="D6007" s="359"/>
      <c r="E6007" s="359"/>
      <c r="G6007" s="561"/>
      <c r="H6007" s="359"/>
    </row>
    <row r="6008" spans="4:8" x14ac:dyDescent="0.2">
      <c r="D6008" s="359"/>
      <c r="E6008" s="359"/>
      <c r="G6008" s="561"/>
      <c r="H6008" s="359"/>
    </row>
    <row r="6009" spans="4:8" x14ac:dyDescent="0.2">
      <c r="D6009" s="359"/>
      <c r="E6009" s="359"/>
      <c r="G6009" s="561"/>
      <c r="H6009" s="359"/>
    </row>
    <row r="6010" spans="4:8" x14ac:dyDescent="0.2">
      <c r="D6010" s="359"/>
      <c r="E6010" s="359"/>
      <c r="G6010" s="561"/>
      <c r="H6010" s="359"/>
    </row>
    <row r="6011" spans="4:8" x14ac:dyDescent="0.2">
      <c r="D6011" s="359"/>
      <c r="E6011" s="359"/>
      <c r="G6011" s="561"/>
      <c r="H6011" s="359"/>
    </row>
    <row r="6012" spans="4:8" x14ac:dyDescent="0.2">
      <c r="D6012" s="359"/>
      <c r="E6012" s="359"/>
      <c r="G6012" s="561"/>
      <c r="H6012" s="359"/>
    </row>
    <row r="6013" spans="4:8" x14ac:dyDescent="0.2">
      <c r="D6013" s="359"/>
      <c r="E6013" s="359"/>
      <c r="G6013" s="561"/>
      <c r="H6013" s="359"/>
    </row>
    <row r="6014" spans="4:8" x14ac:dyDescent="0.2">
      <c r="D6014" s="359"/>
      <c r="E6014" s="359"/>
      <c r="G6014" s="561"/>
      <c r="H6014" s="359"/>
    </row>
    <row r="6015" spans="4:8" x14ac:dyDescent="0.2">
      <c r="D6015" s="359"/>
      <c r="E6015" s="359"/>
      <c r="G6015" s="561"/>
      <c r="H6015" s="359"/>
    </row>
    <row r="6016" spans="4:8" x14ac:dyDescent="0.2">
      <c r="D6016" s="359"/>
      <c r="E6016" s="359"/>
      <c r="G6016" s="561"/>
      <c r="H6016" s="359"/>
    </row>
    <row r="6017" spans="4:8" x14ac:dyDescent="0.2">
      <c r="D6017" s="359"/>
      <c r="E6017" s="359"/>
      <c r="G6017" s="561"/>
      <c r="H6017" s="359"/>
    </row>
    <row r="6018" spans="4:8" x14ac:dyDescent="0.2">
      <c r="D6018" s="359"/>
      <c r="E6018" s="359"/>
      <c r="G6018" s="561"/>
      <c r="H6018" s="359"/>
    </row>
    <row r="6019" spans="4:8" x14ac:dyDescent="0.2">
      <c r="D6019" s="359"/>
      <c r="E6019" s="359"/>
      <c r="G6019" s="561"/>
      <c r="H6019" s="359"/>
    </row>
    <row r="6020" spans="4:8" x14ac:dyDescent="0.2">
      <c r="D6020" s="359"/>
      <c r="E6020" s="359"/>
      <c r="G6020" s="561"/>
      <c r="H6020" s="359"/>
    </row>
    <row r="6021" spans="4:8" x14ac:dyDescent="0.2">
      <c r="D6021" s="359"/>
      <c r="E6021" s="359"/>
      <c r="G6021" s="561"/>
      <c r="H6021" s="359"/>
    </row>
    <row r="6022" spans="4:8" x14ac:dyDescent="0.2">
      <c r="D6022" s="359"/>
      <c r="E6022" s="359"/>
      <c r="G6022" s="561"/>
      <c r="H6022" s="359"/>
    </row>
    <row r="6023" spans="4:8" x14ac:dyDescent="0.2">
      <c r="D6023" s="359"/>
      <c r="E6023" s="359"/>
      <c r="G6023" s="561"/>
      <c r="H6023" s="359"/>
    </row>
    <row r="6024" spans="4:8" x14ac:dyDescent="0.2">
      <c r="D6024" s="359"/>
      <c r="E6024" s="359"/>
      <c r="G6024" s="561"/>
      <c r="H6024" s="359"/>
    </row>
    <row r="6025" spans="4:8" x14ac:dyDescent="0.2">
      <c r="D6025" s="359"/>
      <c r="E6025" s="359"/>
      <c r="G6025" s="561"/>
      <c r="H6025" s="359"/>
    </row>
    <row r="6026" spans="4:8" x14ac:dyDescent="0.2">
      <c r="D6026" s="359"/>
      <c r="E6026" s="359"/>
      <c r="G6026" s="561"/>
      <c r="H6026" s="359"/>
    </row>
    <row r="6027" spans="4:8" x14ac:dyDescent="0.2">
      <c r="D6027" s="359"/>
      <c r="E6027" s="359"/>
      <c r="G6027" s="561"/>
      <c r="H6027" s="359"/>
    </row>
    <row r="6028" spans="4:8" x14ac:dyDescent="0.2">
      <c r="D6028" s="359"/>
      <c r="E6028" s="359"/>
      <c r="G6028" s="561"/>
      <c r="H6028" s="359"/>
    </row>
    <row r="6029" spans="4:8" x14ac:dyDescent="0.2">
      <c r="D6029" s="359"/>
      <c r="E6029" s="359"/>
      <c r="G6029" s="561"/>
      <c r="H6029" s="359"/>
    </row>
    <row r="6030" spans="4:8" x14ac:dyDescent="0.2">
      <c r="D6030" s="359"/>
      <c r="E6030" s="359"/>
      <c r="G6030" s="561"/>
      <c r="H6030" s="359"/>
    </row>
    <row r="6031" spans="4:8" x14ac:dyDescent="0.2">
      <c r="D6031" s="359"/>
      <c r="E6031" s="359"/>
      <c r="G6031" s="561"/>
      <c r="H6031" s="359"/>
    </row>
    <row r="6032" spans="4:8" x14ac:dyDescent="0.2">
      <c r="D6032" s="359"/>
      <c r="E6032" s="359"/>
      <c r="G6032" s="561"/>
      <c r="H6032" s="359"/>
    </row>
    <row r="6033" spans="4:8" x14ac:dyDescent="0.2">
      <c r="D6033" s="359"/>
      <c r="E6033" s="359"/>
      <c r="G6033" s="561"/>
      <c r="H6033" s="359"/>
    </row>
    <row r="6034" spans="4:8" x14ac:dyDescent="0.2">
      <c r="D6034" s="359"/>
      <c r="E6034" s="359"/>
      <c r="G6034" s="561"/>
      <c r="H6034" s="359"/>
    </row>
    <row r="6035" spans="4:8" x14ac:dyDescent="0.2">
      <c r="D6035" s="359"/>
      <c r="E6035" s="359"/>
      <c r="G6035" s="561"/>
      <c r="H6035" s="359"/>
    </row>
    <row r="6036" spans="4:8" x14ac:dyDescent="0.2">
      <c r="D6036" s="359"/>
      <c r="E6036" s="359"/>
      <c r="G6036" s="561"/>
      <c r="H6036" s="359"/>
    </row>
    <row r="6037" spans="4:8" x14ac:dyDescent="0.2">
      <c r="D6037" s="359"/>
      <c r="E6037" s="359"/>
      <c r="G6037" s="561"/>
      <c r="H6037" s="359"/>
    </row>
    <row r="6038" spans="4:8" x14ac:dyDescent="0.2">
      <c r="D6038" s="359"/>
      <c r="E6038" s="359"/>
      <c r="G6038" s="561"/>
      <c r="H6038" s="359"/>
    </row>
    <row r="6039" spans="4:8" x14ac:dyDescent="0.2">
      <c r="D6039" s="359"/>
      <c r="E6039" s="359"/>
      <c r="G6039" s="561"/>
      <c r="H6039" s="359"/>
    </row>
    <row r="6040" spans="4:8" x14ac:dyDescent="0.2">
      <c r="D6040" s="359"/>
      <c r="E6040" s="359"/>
      <c r="G6040" s="561"/>
      <c r="H6040" s="359"/>
    </row>
    <row r="6041" spans="4:8" x14ac:dyDescent="0.2">
      <c r="D6041" s="359"/>
      <c r="E6041" s="359"/>
      <c r="G6041" s="561"/>
      <c r="H6041" s="359"/>
    </row>
    <row r="6042" spans="4:8" x14ac:dyDescent="0.2">
      <c r="D6042" s="359"/>
      <c r="E6042" s="359"/>
      <c r="G6042" s="561"/>
      <c r="H6042" s="359"/>
    </row>
    <row r="6043" spans="4:8" x14ac:dyDescent="0.2">
      <c r="D6043" s="359"/>
      <c r="E6043" s="359"/>
      <c r="G6043" s="561"/>
      <c r="H6043" s="359"/>
    </row>
    <row r="6044" spans="4:8" x14ac:dyDescent="0.2">
      <c r="D6044" s="359"/>
      <c r="E6044" s="359"/>
      <c r="G6044" s="561"/>
      <c r="H6044" s="359"/>
    </row>
    <row r="6045" spans="4:8" x14ac:dyDescent="0.2">
      <c r="D6045" s="359"/>
      <c r="E6045" s="359"/>
      <c r="G6045" s="561"/>
      <c r="H6045" s="359"/>
    </row>
    <row r="6046" spans="4:8" x14ac:dyDescent="0.2">
      <c r="D6046" s="359"/>
      <c r="E6046" s="359"/>
      <c r="G6046" s="561"/>
      <c r="H6046" s="359"/>
    </row>
    <row r="6047" spans="4:8" x14ac:dyDescent="0.2">
      <c r="D6047" s="359"/>
      <c r="E6047" s="359"/>
      <c r="G6047" s="561"/>
      <c r="H6047" s="359"/>
    </row>
    <row r="6048" spans="4:8" x14ac:dyDescent="0.2">
      <c r="D6048" s="359"/>
      <c r="E6048" s="359"/>
      <c r="G6048" s="561"/>
      <c r="H6048" s="359"/>
    </row>
    <row r="6049" spans="4:8" x14ac:dyDescent="0.2">
      <c r="D6049" s="359"/>
      <c r="E6049" s="359"/>
      <c r="G6049" s="561"/>
      <c r="H6049" s="359"/>
    </row>
    <row r="6050" spans="4:8" x14ac:dyDescent="0.2">
      <c r="D6050" s="359"/>
      <c r="E6050" s="359"/>
      <c r="G6050" s="561"/>
      <c r="H6050" s="359"/>
    </row>
    <row r="6051" spans="4:8" x14ac:dyDescent="0.2">
      <c r="D6051" s="359"/>
      <c r="E6051" s="359"/>
      <c r="G6051" s="561"/>
      <c r="H6051" s="359"/>
    </row>
    <row r="6052" spans="4:8" x14ac:dyDescent="0.2">
      <c r="D6052" s="359"/>
      <c r="E6052" s="359"/>
      <c r="G6052" s="561"/>
      <c r="H6052" s="359"/>
    </row>
    <row r="6053" spans="4:8" x14ac:dyDescent="0.2">
      <c r="D6053" s="359"/>
      <c r="E6053" s="359"/>
      <c r="G6053" s="561"/>
      <c r="H6053" s="359"/>
    </row>
    <row r="6054" spans="4:8" x14ac:dyDescent="0.2">
      <c r="D6054" s="359"/>
      <c r="E6054" s="359"/>
      <c r="G6054" s="561"/>
      <c r="H6054" s="359"/>
    </row>
    <row r="6055" spans="4:8" x14ac:dyDescent="0.2">
      <c r="D6055" s="359"/>
      <c r="E6055" s="359"/>
      <c r="G6055" s="561"/>
      <c r="H6055" s="359"/>
    </row>
    <row r="6056" spans="4:8" x14ac:dyDescent="0.2">
      <c r="D6056" s="359"/>
      <c r="E6056" s="359"/>
      <c r="G6056" s="561"/>
      <c r="H6056" s="359"/>
    </row>
    <row r="6057" spans="4:8" x14ac:dyDescent="0.2">
      <c r="D6057" s="359"/>
      <c r="E6057" s="359"/>
      <c r="G6057" s="561"/>
      <c r="H6057" s="359"/>
    </row>
    <row r="6058" spans="4:8" x14ac:dyDescent="0.2">
      <c r="D6058" s="359"/>
      <c r="E6058" s="359"/>
      <c r="G6058" s="561"/>
      <c r="H6058" s="359"/>
    </row>
    <row r="6059" spans="4:8" x14ac:dyDescent="0.2">
      <c r="D6059" s="359"/>
      <c r="E6059" s="359"/>
      <c r="G6059" s="561"/>
      <c r="H6059" s="359"/>
    </row>
    <row r="6060" spans="4:8" x14ac:dyDescent="0.2">
      <c r="D6060" s="359"/>
      <c r="E6060" s="359"/>
      <c r="G6060" s="561"/>
      <c r="H6060" s="359"/>
    </row>
    <row r="6061" spans="4:8" x14ac:dyDescent="0.2">
      <c r="D6061" s="359"/>
      <c r="E6061" s="359"/>
      <c r="G6061" s="561"/>
      <c r="H6061" s="359"/>
    </row>
    <row r="6062" spans="4:8" x14ac:dyDescent="0.2">
      <c r="D6062" s="359"/>
      <c r="E6062" s="359"/>
      <c r="G6062" s="561"/>
      <c r="H6062" s="359"/>
    </row>
    <row r="6063" spans="4:8" x14ac:dyDescent="0.2">
      <c r="D6063" s="359"/>
      <c r="E6063" s="359"/>
      <c r="G6063" s="561"/>
      <c r="H6063" s="359"/>
    </row>
    <row r="6064" spans="4:8" x14ac:dyDescent="0.2">
      <c r="D6064" s="359"/>
      <c r="E6064" s="359"/>
      <c r="G6064" s="561"/>
      <c r="H6064" s="359"/>
    </row>
    <row r="6065" spans="4:8" x14ac:dyDescent="0.2">
      <c r="D6065" s="359"/>
      <c r="E6065" s="359"/>
      <c r="G6065" s="561"/>
      <c r="H6065" s="359"/>
    </row>
    <row r="6066" spans="4:8" x14ac:dyDescent="0.2">
      <c r="D6066" s="359"/>
      <c r="E6066" s="359"/>
      <c r="G6066" s="561"/>
      <c r="H6066" s="359"/>
    </row>
    <row r="6067" spans="4:8" x14ac:dyDescent="0.2">
      <c r="D6067" s="359"/>
      <c r="E6067" s="359"/>
      <c r="G6067" s="561"/>
      <c r="H6067" s="359"/>
    </row>
    <row r="6068" spans="4:8" x14ac:dyDescent="0.2">
      <c r="D6068" s="359"/>
      <c r="E6068" s="359"/>
      <c r="G6068" s="561"/>
      <c r="H6068" s="359"/>
    </row>
    <row r="6069" spans="4:8" x14ac:dyDescent="0.2">
      <c r="D6069" s="359"/>
      <c r="E6069" s="359"/>
      <c r="G6069" s="561"/>
      <c r="H6069" s="359"/>
    </row>
    <row r="6070" spans="4:8" x14ac:dyDescent="0.2">
      <c r="D6070" s="359"/>
      <c r="E6070" s="359"/>
      <c r="G6070" s="561"/>
      <c r="H6070" s="359"/>
    </row>
    <row r="6071" spans="4:8" x14ac:dyDescent="0.2">
      <c r="D6071" s="359"/>
      <c r="E6071" s="359"/>
      <c r="G6071" s="561"/>
      <c r="H6071" s="359"/>
    </row>
    <row r="6072" spans="4:8" x14ac:dyDescent="0.2">
      <c r="D6072" s="359"/>
      <c r="E6072" s="359"/>
      <c r="G6072" s="561"/>
      <c r="H6072" s="359"/>
    </row>
    <row r="6073" spans="4:8" x14ac:dyDescent="0.2">
      <c r="D6073" s="359"/>
      <c r="E6073" s="359"/>
      <c r="G6073" s="561"/>
      <c r="H6073" s="359"/>
    </row>
    <row r="6074" spans="4:8" x14ac:dyDescent="0.2">
      <c r="D6074" s="359"/>
      <c r="E6074" s="359"/>
      <c r="G6074" s="561"/>
      <c r="H6074" s="359"/>
    </row>
    <row r="6075" spans="4:8" x14ac:dyDescent="0.2">
      <c r="D6075" s="359"/>
      <c r="E6075" s="359"/>
      <c r="G6075" s="561"/>
      <c r="H6075" s="359"/>
    </row>
    <row r="6076" spans="4:8" x14ac:dyDescent="0.2">
      <c r="D6076" s="359"/>
      <c r="E6076" s="359"/>
      <c r="G6076" s="561"/>
      <c r="H6076" s="359"/>
    </row>
    <row r="6077" spans="4:8" x14ac:dyDescent="0.2">
      <c r="D6077" s="359"/>
      <c r="E6077" s="359"/>
      <c r="G6077" s="561"/>
      <c r="H6077" s="359"/>
    </row>
    <row r="6078" spans="4:8" x14ac:dyDescent="0.2">
      <c r="D6078" s="359"/>
      <c r="E6078" s="359"/>
      <c r="G6078" s="561"/>
      <c r="H6078" s="359"/>
    </row>
    <row r="6079" spans="4:8" x14ac:dyDescent="0.2">
      <c r="D6079" s="359"/>
      <c r="E6079" s="359"/>
      <c r="G6079" s="561"/>
      <c r="H6079" s="359"/>
    </row>
    <row r="6080" spans="4:8" x14ac:dyDescent="0.2">
      <c r="D6080" s="359"/>
      <c r="E6080" s="359"/>
      <c r="G6080" s="561"/>
      <c r="H6080" s="359"/>
    </row>
    <row r="6081" spans="4:8" x14ac:dyDescent="0.2">
      <c r="D6081" s="359"/>
      <c r="E6081" s="359"/>
      <c r="G6081" s="561"/>
      <c r="H6081" s="359"/>
    </row>
    <row r="6082" spans="4:8" x14ac:dyDescent="0.2">
      <c r="D6082" s="359"/>
      <c r="E6082" s="359"/>
      <c r="G6082" s="561"/>
      <c r="H6082" s="359"/>
    </row>
    <row r="6083" spans="4:8" x14ac:dyDescent="0.2">
      <c r="D6083" s="359"/>
      <c r="E6083" s="359"/>
      <c r="G6083" s="561"/>
      <c r="H6083" s="359"/>
    </row>
    <row r="6084" spans="4:8" x14ac:dyDescent="0.2">
      <c r="D6084" s="359"/>
      <c r="E6084" s="359"/>
      <c r="G6084" s="561"/>
      <c r="H6084" s="359"/>
    </row>
    <row r="6085" spans="4:8" x14ac:dyDescent="0.2">
      <c r="D6085" s="359"/>
      <c r="E6085" s="359"/>
      <c r="G6085" s="561"/>
      <c r="H6085" s="359"/>
    </row>
    <row r="6086" spans="4:8" x14ac:dyDescent="0.2">
      <c r="D6086" s="359"/>
      <c r="E6086" s="359"/>
      <c r="G6086" s="561"/>
      <c r="H6086" s="359"/>
    </row>
    <row r="6087" spans="4:8" x14ac:dyDescent="0.2">
      <c r="D6087" s="359"/>
      <c r="E6087" s="359"/>
      <c r="G6087" s="561"/>
      <c r="H6087" s="359"/>
    </row>
    <row r="6088" spans="4:8" x14ac:dyDescent="0.2">
      <c r="D6088" s="359"/>
      <c r="E6088" s="359"/>
      <c r="G6088" s="561"/>
      <c r="H6088" s="359"/>
    </row>
    <row r="6089" spans="4:8" x14ac:dyDescent="0.2">
      <c r="D6089" s="359"/>
      <c r="E6089" s="359"/>
      <c r="G6089" s="561"/>
      <c r="H6089" s="359"/>
    </row>
    <row r="6090" spans="4:8" x14ac:dyDescent="0.2">
      <c r="D6090" s="359"/>
      <c r="E6090" s="359"/>
      <c r="G6090" s="561"/>
      <c r="H6090" s="359"/>
    </row>
    <row r="6091" spans="4:8" x14ac:dyDescent="0.2">
      <c r="D6091" s="359"/>
      <c r="E6091" s="359"/>
      <c r="G6091" s="561"/>
      <c r="H6091" s="359"/>
    </row>
    <row r="6092" spans="4:8" x14ac:dyDescent="0.2">
      <c r="D6092" s="359"/>
      <c r="E6092" s="359"/>
      <c r="G6092" s="561"/>
      <c r="H6092" s="359"/>
    </row>
    <row r="6093" spans="4:8" x14ac:dyDescent="0.2">
      <c r="D6093" s="359"/>
      <c r="E6093" s="359"/>
      <c r="G6093" s="561"/>
      <c r="H6093" s="359"/>
    </row>
    <row r="6094" spans="4:8" x14ac:dyDescent="0.2">
      <c r="D6094" s="359"/>
      <c r="E6094" s="359"/>
      <c r="G6094" s="561"/>
      <c r="H6094" s="359"/>
    </row>
    <row r="6095" spans="4:8" x14ac:dyDescent="0.2">
      <c r="D6095" s="359"/>
      <c r="E6095" s="359"/>
      <c r="G6095" s="561"/>
      <c r="H6095" s="359"/>
    </row>
    <row r="6096" spans="4:8" x14ac:dyDescent="0.2">
      <c r="D6096" s="359"/>
      <c r="E6096" s="359"/>
      <c r="G6096" s="561"/>
      <c r="H6096" s="359"/>
    </row>
    <row r="6097" spans="4:8" x14ac:dyDescent="0.2">
      <c r="D6097" s="359"/>
      <c r="E6097" s="359"/>
      <c r="G6097" s="561"/>
      <c r="H6097" s="359"/>
    </row>
    <row r="6098" spans="4:8" x14ac:dyDescent="0.2">
      <c r="D6098" s="359"/>
      <c r="E6098" s="359"/>
      <c r="G6098" s="561"/>
      <c r="H6098" s="359"/>
    </row>
    <row r="6099" spans="4:8" x14ac:dyDescent="0.2">
      <c r="D6099" s="359"/>
      <c r="E6099" s="359"/>
      <c r="G6099" s="561"/>
      <c r="H6099" s="359"/>
    </row>
    <row r="6100" spans="4:8" x14ac:dyDescent="0.2">
      <c r="D6100" s="359"/>
      <c r="E6100" s="359"/>
      <c r="G6100" s="561"/>
      <c r="H6100" s="359"/>
    </row>
    <row r="6101" spans="4:8" x14ac:dyDescent="0.2">
      <c r="D6101" s="359"/>
      <c r="E6101" s="359"/>
      <c r="G6101" s="561"/>
      <c r="H6101" s="359"/>
    </row>
    <row r="6102" spans="4:8" x14ac:dyDescent="0.2">
      <c r="D6102" s="359"/>
      <c r="E6102" s="359"/>
      <c r="G6102" s="561"/>
      <c r="H6102" s="359"/>
    </row>
    <row r="6103" spans="4:8" x14ac:dyDescent="0.2">
      <c r="D6103" s="359"/>
      <c r="E6103" s="359"/>
      <c r="G6103" s="561"/>
      <c r="H6103" s="359"/>
    </row>
    <row r="6104" spans="4:8" x14ac:dyDescent="0.2">
      <c r="D6104" s="359"/>
      <c r="E6104" s="359"/>
      <c r="G6104" s="561"/>
      <c r="H6104" s="359"/>
    </row>
    <row r="6105" spans="4:8" x14ac:dyDescent="0.2">
      <c r="D6105" s="359"/>
      <c r="E6105" s="359"/>
      <c r="G6105" s="561"/>
      <c r="H6105" s="359"/>
    </row>
    <row r="6106" spans="4:8" x14ac:dyDescent="0.2">
      <c r="D6106" s="359"/>
      <c r="E6106" s="359"/>
      <c r="G6106" s="561"/>
      <c r="H6106" s="359"/>
    </row>
    <row r="6107" spans="4:8" x14ac:dyDescent="0.2">
      <c r="D6107" s="359"/>
      <c r="E6107" s="359"/>
      <c r="G6107" s="561"/>
      <c r="H6107" s="359"/>
    </row>
    <row r="6108" spans="4:8" x14ac:dyDescent="0.2">
      <c r="D6108" s="359"/>
      <c r="E6108" s="359"/>
      <c r="G6108" s="561"/>
      <c r="H6108" s="359"/>
    </row>
    <row r="6109" spans="4:8" x14ac:dyDescent="0.2">
      <c r="D6109" s="359"/>
      <c r="E6109" s="359"/>
      <c r="G6109" s="561"/>
      <c r="H6109" s="359"/>
    </row>
    <row r="6110" spans="4:8" x14ac:dyDescent="0.2">
      <c r="D6110" s="359"/>
      <c r="E6110" s="359"/>
      <c r="G6110" s="561"/>
      <c r="H6110" s="359"/>
    </row>
    <row r="6111" spans="4:8" x14ac:dyDescent="0.2">
      <c r="D6111" s="359"/>
      <c r="E6111" s="359"/>
      <c r="G6111" s="561"/>
      <c r="H6111" s="359"/>
    </row>
    <row r="6112" spans="4:8" x14ac:dyDescent="0.2">
      <c r="D6112" s="359"/>
      <c r="E6112" s="359"/>
      <c r="G6112" s="561"/>
      <c r="H6112" s="359"/>
    </row>
    <row r="6113" spans="4:8" x14ac:dyDescent="0.2">
      <c r="D6113" s="359"/>
      <c r="E6113" s="359"/>
      <c r="G6113" s="561"/>
      <c r="H6113" s="359"/>
    </row>
    <row r="6114" spans="4:8" x14ac:dyDescent="0.2">
      <c r="D6114" s="359"/>
      <c r="E6114" s="359"/>
      <c r="G6114" s="561"/>
      <c r="H6114" s="359"/>
    </row>
    <row r="6115" spans="4:8" x14ac:dyDescent="0.2">
      <c r="D6115" s="359"/>
      <c r="E6115" s="359"/>
      <c r="G6115" s="561"/>
      <c r="H6115" s="359"/>
    </row>
    <row r="6116" spans="4:8" x14ac:dyDescent="0.2">
      <c r="D6116" s="359"/>
      <c r="E6116" s="359"/>
      <c r="G6116" s="561"/>
      <c r="H6116" s="359"/>
    </row>
    <row r="6117" spans="4:8" x14ac:dyDescent="0.2">
      <c r="D6117" s="359"/>
      <c r="E6117" s="359"/>
      <c r="G6117" s="561"/>
      <c r="H6117" s="359"/>
    </row>
    <row r="6118" spans="4:8" x14ac:dyDescent="0.2">
      <c r="D6118" s="359"/>
      <c r="E6118" s="359"/>
      <c r="G6118" s="561"/>
      <c r="H6118" s="359"/>
    </row>
    <row r="6119" spans="4:8" x14ac:dyDescent="0.2">
      <c r="D6119" s="359"/>
      <c r="E6119" s="359"/>
      <c r="G6119" s="561"/>
      <c r="H6119" s="359"/>
    </row>
    <row r="6120" spans="4:8" x14ac:dyDescent="0.2">
      <c r="D6120" s="359"/>
      <c r="E6120" s="359"/>
      <c r="G6120" s="561"/>
      <c r="H6120" s="359"/>
    </row>
    <row r="6121" spans="4:8" x14ac:dyDescent="0.2">
      <c r="D6121" s="359"/>
      <c r="E6121" s="359"/>
      <c r="G6121" s="561"/>
      <c r="H6121" s="359"/>
    </row>
    <row r="6122" spans="4:8" x14ac:dyDescent="0.2">
      <c r="D6122" s="359"/>
      <c r="E6122" s="359"/>
      <c r="G6122" s="561"/>
      <c r="H6122" s="359"/>
    </row>
    <row r="6123" spans="4:8" x14ac:dyDescent="0.2">
      <c r="D6123" s="359"/>
      <c r="E6123" s="359"/>
      <c r="G6123" s="561"/>
      <c r="H6123" s="359"/>
    </row>
    <row r="6124" spans="4:8" x14ac:dyDescent="0.2">
      <c r="D6124" s="359"/>
      <c r="E6124" s="359"/>
      <c r="G6124" s="561"/>
      <c r="H6124" s="359"/>
    </row>
    <row r="6125" spans="4:8" x14ac:dyDescent="0.2">
      <c r="D6125" s="359"/>
      <c r="E6125" s="359"/>
      <c r="G6125" s="561"/>
      <c r="H6125" s="359"/>
    </row>
    <row r="6126" spans="4:8" x14ac:dyDescent="0.2">
      <c r="D6126" s="359"/>
      <c r="E6126" s="359"/>
      <c r="G6126" s="561"/>
      <c r="H6126" s="359"/>
    </row>
    <row r="6127" spans="4:8" x14ac:dyDescent="0.2">
      <c r="D6127" s="359"/>
      <c r="E6127" s="359"/>
      <c r="G6127" s="561"/>
      <c r="H6127" s="359"/>
    </row>
    <row r="6128" spans="4:8" x14ac:dyDescent="0.2">
      <c r="D6128" s="359"/>
      <c r="E6128" s="359"/>
      <c r="G6128" s="561"/>
      <c r="H6128" s="359"/>
    </row>
    <row r="6129" spans="4:8" x14ac:dyDescent="0.2">
      <c r="D6129" s="359"/>
      <c r="E6129" s="359"/>
      <c r="G6129" s="561"/>
      <c r="H6129" s="359"/>
    </row>
    <row r="6130" spans="4:8" x14ac:dyDescent="0.2">
      <c r="D6130" s="359"/>
      <c r="E6130" s="359"/>
      <c r="G6130" s="561"/>
      <c r="H6130" s="359"/>
    </row>
    <row r="6131" spans="4:8" x14ac:dyDescent="0.2">
      <c r="D6131" s="359"/>
      <c r="E6131" s="359"/>
      <c r="G6131" s="561"/>
      <c r="H6131" s="359"/>
    </row>
    <row r="6132" spans="4:8" x14ac:dyDescent="0.2">
      <c r="D6132" s="359"/>
      <c r="E6132" s="359"/>
      <c r="G6132" s="561"/>
      <c r="H6132" s="359"/>
    </row>
    <row r="6133" spans="4:8" x14ac:dyDescent="0.2">
      <c r="D6133" s="359"/>
      <c r="E6133" s="359"/>
      <c r="G6133" s="561"/>
      <c r="H6133" s="359"/>
    </row>
    <row r="6134" spans="4:8" x14ac:dyDescent="0.2">
      <c r="D6134" s="359"/>
      <c r="E6134" s="359"/>
      <c r="G6134" s="561"/>
      <c r="H6134" s="359"/>
    </row>
    <row r="6135" spans="4:8" x14ac:dyDescent="0.2">
      <c r="D6135" s="359"/>
      <c r="E6135" s="359"/>
      <c r="G6135" s="561"/>
      <c r="H6135" s="359"/>
    </row>
    <row r="6136" spans="4:8" x14ac:dyDescent="0.2">
      <c r="D6136" s="359"/>
      <c r="E6136" s="359"/>
      <c r="G6136" s="561"/>
      <c r="H6136" s="359"/>
    </row>
    <row r="6137" spans="4:8" x14ac:dyDescent="0.2">
      <c r="D6137" s="359"/>
      <c r="E6137" s="359"/>
      <c r="G6137" s="561"/>
      <c r="H6137" s="359"/>
    </row>
    <row r="6138" spans="4:8" x14ac:dyDescent="0.2">
      <c r="D6138" s="359"/>
      <c r="E6138" s="359"/>
      <c r="G6138" s="561"/>
      <c r="H6138" s="359"/>
    </row>
    <row r="6139" spans="4:8" x14ac:dyDescent="0.2">
      <c r="D6139" s="359"/>
      <c r="E6139" s="359"/>
      <c r="G6139" s="561"/>
      <c r="H6139" s="359"/>
    </row>
    <row r="6140" spans="4:8" x14ac:dyDescent="0.2">
      <c r="D6140" s="359"/>
      <c r="E6140" s="359"/>
      <c r="G6140" s="561"/>
      <c r="H6140" s="359"/>
    </row>
    <row r="6141" spans="4:8" x14ac:dyDescent="0.2">
      <c r="D6141" s="359"/>
      <c r="E6141" s="359"/>
      <c r="G6141" s="561"/>
      <c r="H6141" s="359"/>
    </row>
    <row r="6142" spans="4:8" x14ac:dyDescent="0.2">
      <c r="D6142" s="359"/>
      <c r="E6142" s="359"/>
      <c r="G6142" s="561"/>
      <c r="H6142" s="359"/>
    </row>
    <row r="6143" spans="4:8" x14ac:dyDescent="0.2">
      <c r="D6143" s="359"/>
      <c r="E6143" s="359"/>
      <c r="G6143" s="561"/>
      <c r="H6143" s="359"/>
    </row>
    <row r="6144" spans="4:8" x14ac:dyDescent="0.2">
      <c r="D6144" s="359"/>
      <c r="E6144" s="359"/>
      <c r="G6144" s="561"/>
      <c r="H6144" s="359"/>
    </row>
    <row r="6145" spans="4:8" x14ac:dyDescent="0.2">
      <c r="D6145" s="359"/>
      <c r="E6145" s="359"/>
      <c r="G6145" s="561"/>
      <c r="H6145" s="359"/>
    </row>
    <row r="6146" spans="4:8" x14ac:dyDescent="0.2">
      <c r="D6146" s="359"/>
      <c r="E6146" s="359"/>
      <c r="G6146" s="561"/>
      <c r="H6146" s="359"/>
    </row>
    <row r="6147" spans="4:8" x14ac:dyDescent="0.2">
      <c r="D6147" s="359"/>
      <c r="E6147" s="359"/>
      <c r="G6147" s="561"/>
      <c r="H6147" s="359"/>
    </row>
    <row r="6148" spans="4:8" x14ac:dyDescent="0.2">
      <c r="D6148" s="359"/>
      <c r="E6148" s="359"/>
      <c r="G6148" s="561"/>
      <c r="H6148" s="359"/>
    </row>
    <row r="6149" spans="4:8" x14ac:dyDescent="0.2">
      <c r="D6149" s="359"/>
      <c r="E6149" s="359"/>
      <c r="G6149" s="561"/>
      <c r="H6149" s="359"/>
    </row>
    <row r="6150" spans="4:8" x14ac:dyDescent="0.2">
      <c r="D6150" s="359"/>
      <c r="E6150" s="359"/>
      <c r="G6150" s="561"/>
      <c r="H6150" s="359"/>
    </row>
    <row r="6151" spans="4:8" x14ac:dyDescent="0.2">
      <c r="D6151" s="359"/>
      <c r="E6151" s="359"/>
      <c r="G6151" s="561"/>
      <c r="H6151" s="359"/>
    </row>
    <row r="6152" spans="4:8" x14ac:dyDescent="0.2">
      <c r="D6152" s="359"/>
      <c r="E6152" s="359"/>
      <c r="G6152" s="561"/>
      <c r="H6152" s="359"/>
    </row>
    <row r="6153" spans="4:8" x14ac:dyDescent="0.2">
      <c r="D6153" s="359"/>
      <c r="E6153" s="359"/>
      <c r="G6153" s="561"/>
      <c r="H6153" s="359"/>
    </row>
    <row r="6154" spans="4:8" x14ac:dyDescent="0.2">
      <c r="D6154" s="359"/>
      <c r="E6154" s="359"/>
      <c r="G6154" s="561"/>
      <c r="H6154" s="359"/>
    </row>
    <row r="6155" spans="4:8" x14ac:dyDescent="0.2">
      <c r="D6155" s="359"/>
      <c r="E6155" s="359"/>
      <c r="G6155" s="561"/>
      <c r="H6155" s="359"/>
    </row>
    <row r="6156" spans="4:8" x14ac:dyDescent="0.2">
      <c r="D6156" s="359"/>
      <c r="E6156" s="359"/>
      <c r="G6156" s="561"/>
      <c r="H6156" s="359"/>
    </row>
    <row r="6157" spans="4:8" x14ac:dyDescent="0.2">
      <c r="D6157" s="359"/>
      <c r="E6157" s="359"/>
      <c r="G6157" s="561"/>
      <c r="H6157" s="359"/>
    </row>
    <row r="6158" spans="4:8" x14ac:dyDescent="0.2">
      <c r="D6158" s="359"/>
      <c r="E6158" s="359"/>
      <c r="G6158" s="561"/>
      <c r="H6158" s="359"/>
    </row>
    <row r="6159" spans="4:8" x14ac:dyDescent="0.2">
      <c r="D6159" s="359"/>
      <c r="E6159" s="359"/>
      <c r="G6159" s="561"/>
      <c r="H6159" s="359"/>
    </row>
    <row r="6160" spans="4:8" x14ac:dyDescent="0.2">
      <c r="D6160" s="359"/>
      <c r="E6160" s="359"/>
      <c r="G6160" s="561"/>
      <c r="H6160" s="359"/>
    </row>
    <row r="6161" spans="4:8" x14ac:dyDescent="0.2">
      <c r="D6161" s="359"/>
      <c r="E6161" s="359"/>
      <c r="G6161" s="561"/>
      <c r="H6161" s="359"/>
    </row>
    <row r="6162" spans="4:8" x14ac:dyDescent="0.2">
      <c r="D6162" s="359"/>
      <c r="E6162" s="359"/>
      <c r="G6162" s="561"/>
      <c r="H6162" s="359"/>
    </row>
    <row r="6163" spans="4:8" x14ac:dyDescent="0.2">
      <c r="D6163" s="359"/>
      <c r="E6163" s="359"/>
      <c r="G6163" s="561"/>
      <c r="H6163" s="359"/>
    </row>
    <row r="6164" spans="4:8" x14ac:dyDescent="0.2">
      <c r="D6164" s="359"/>
      <c r="E6164" s="359"/>
      <c r="G6164" s="561"/>
      <c r="H6164" s="359"/>
    </row>
    <row r="6165" spans="4:8" x14ac:dyDescent="0.2">
      <c r="D6165" s="359"/>
      <c r="E6165" s="359"/>
      <c r="G6165" s="561"/>
      <c r="H6165" s="359"/>
    </row>
    <row r="6166" spans="4:8" x14ac:dyDescent="0.2">
      <c r="D6166" s="359"/>
      <c r="E6166" s="359"/>
      <c r="G6166" s="561"/>
      <c r="H6166" s="359"/>
    </row>
    <row r="6167" spans="4:8" x14ac:dyDescent="0.2">
      <c r="D6167" s="359"/>
      <c r="E6167" s="359"/>
      <c r="G6167" s="561"/>
      <c r="H6167" s="359"/>
    </row>
    <row r="6168" spans="4:8" x14ac:dyDescent="0.2">
      <c r="D6168" s="359"/>
      <c r="E6168" s="359"/>
      <c r="G6168" s="561"/>
      <c r="H6168" s="359"/>
    </row>
    <row r="6169" spans="4:8" x14ac:dyDescent="0.2">
      <c r="D6169" s="359"/>
      <c r="E6169" s="359"/>
      <c r="G6169" s="561"/>
      <c r="H6169" s="359"/>
    </row>
    <row r="6170" spans="4:8" x14ac:dyDescent="0.2">
      <c r="D6170" s="359"/>
      <c r="E6170" s="359"/>
      <c r="G6170" s="561"/>
      <c r="H6170" s="359"/>
    </row>
    <row r="6171" spans="4:8" x14ac:dyDescent="0.2">
      <c r="D6171" s="359"/>
      <c r="E6171" s="359"/>
      <c r="G6171" s="561"/>
      <c r="H6171" s="359"/>
    </row>
    <row r="6172" spans="4:8" x14ac:dyDescent="0.2">
      <c r="D6172" s="359"/>
      <c r="E6172" s="359"/>
      <c r="G6172" s="561"/>
      <c r="H6172" s="359"/>
    </row>
    <row r="6173" spans="4:8" x14ac:dyDescent="0.2">
      <c r="D6173" s="359"/>
      <c r="E6173" s="359"/>
      <c r="G6173" s="561"/>
      <c r="H6173" s="359"/>
    </row>
    <row r="6174" spans="4:8" x14ac:dyDescent="0.2">
      <c r="D6174" s="359"/>
      <c r="E6174" s="359"/>
      <c r="G6174" s="561"/>
      <c r="H6174" s="359"/>
    </row>
    <row r="6175" spans="4:8" x14ac:dyDescent="0.2">
      <c r="D6175" s="359"/>
      <c r="E6175" s="359"/>
      <c r="G6175" s="561"/>
      <c r="H6175" s="359"/>
    </row>
    <row r="6176" spans="4:8" x14ac:dyDescent="0.2">
      <c r="D6176" s="359"/>
      <c r="E6176" s="359"/>
      <c r="G6176" s="561"/>
      <c r="H6176" s="359"/>
    </row>
    <row r="6177" spans="4:8" x14ac:dyDescent="0.2">
      <c r="D6177" s="359"/>
      <c r="E6177" s="359"/>
      <c r="G6177" s="561"/>
      <c r="H6177" s="359"/>
    </row>
    <row r="6178" spans="4:8" x14ac:dyDescent="0.2">
      <c r="D6178" s="359"/>
      <c r="E6178" s="359"/>
      <c r="G6178" s="561"/>
      <c r="H6178" s="359"/>
    </row>
    <row r="6179" spans="4:8" x14ac:dyDescent="0.2">
      <c r="D6179" s="359"/>
      <c r="E6179" s="359"/>
      <c r="G6179" s="561"/>
      <c r="H6179" s="359"/>
    </row>
    <row r="6180" spans="4:8" x14ac:dyDescent="0.2">
      <c r="D6180" s="359"/>
      <c r="E6180" s="359"/>
      <c r="G6180" s="561"/>
      <c r="H6180" s="359"/>
    </row>
    <row r="6181" spans="4:8" x14ac:dyDescent="0.2">
      <c r="D6181" s="359"/>
      <c r="E6181" s="359"/>
      <c r="G6181" s="561"/>
      <c r="H6181" s="359"/>
    </row>
    <row r="6182" spans="4:8" x14ac:dyDescent="0.2">
      <c r="D6182" s="359"/>
      <c r="E6182" s="359"/>
      <c r="G6182" s="561"/>
      <c r="H6182" s="359"/>
    </row>
    <row r="6183" spans="4:8" x14ac:dyDescent="0.2">
      <c r="D6183" s="359"/>
      <c r="E6183" s="359"/>
      <c r="G6183" s="561"/>
      <c r="H6183" s="359"/>
    </row>
    <row r="6184" spans="4:8" x14ac:dyDescent="0.2">
      <c r="D6184" s="359"/>
      <c r="E6184" s="359"/>
      <c r="G6184" s="561"/>
      <c r="H6184" s="359"/>
    </row>
    <row r="6185" spans="4:8" x14ac:dyDescent="0.2">
      <c r="D6185" s="359"/>
      <c r="E6185" s="359"/>
      <c r="G6185" s="561"/>
      <c r="H6185" s="359"/>
    </row>
    <row r="6186" spans="4:8" x14ac:dyDescent="0.2">
      <c r="D6186" s="359"/>
      <c r="E6186" s="359"/>
      <c r="G6186" s="561"/>
      <c r="H6186" s="359"/>
    </row>
    <row r="6187" spans="4:8" x14ac:dyDescent="0.2">
      <c r="D6187" s="359"/>
      <c r="E6187" s="359"/>
      <c r="G6187" s="561"/>
      <c r="H6187" s="359"/>
    </row>
    <row r="6188" spans="4:8" x14ac:dyDescent="0.2">
      <c r="D6188" s="359"/>
      <c r="E6188" s="359"/>
      <c r="G6188" s="561"/>
      <c r="H6188" s="359"/>
    </row>
    <row r="6189" spans="4:8" x14ac:dyDescent="0.2">
      <c r="D6189" s="359"/>
      <c r="E6189" s="359"/>
      <c r="G6189" s="561"/>
      <c r="H6189" s="359"/>
    </row>
    <row r="6190" spans="4:8" x14ac:dyDescent="0.2">
      <c r="D6190" s="359"/>
      <c r="E6190" s="359"/>
      <c r="G6190" s="561"/>
      <c r="H6190" s="359"/>
    </row>
    <row r="6191" spans="4:8" x14ac:dyDescent="0.2">
      <c r="D6191" s="359"/>
      <c r="E6191" s="359"/>
      <c r="G6191" s="561"/>
      <c r="H6191" s="359"/>
    </row>
    <row r="6192" spans="4:8" x14ac:dyDescent="0.2">
      <c r="D6192" s="359"/>
      <c r="E6192" s="359"/>
      <c r="G6192" s="561"/>
      <c r="H6192" s="359"/>
    </row>
    <row r="6193" spans="4:8" x14ac:dyDescent="0.2">
      <c r="D6193" s="359"/>
      <c r="E6193" s="359"/>
      <c r="G6193" s="561"/>
      <c r="H6193" s="359"/>
    </row>
    <row r="6194" spans="4:8" x14ac:dyDescent="0.2">
      <c r="D6194" s="359"/>
      <c r="E6194" s="359"/>
      <c r="G6194" s="561"/>
      <c r="H6194" s="359"/>
    </row>
    <row r="6195" spans="4:8" x14ac:dyDescent="0.2">
      <c r="D6195" s="359"/>
      <c r="E6195" s="359"/>
      <c r="G6195" s="561"/>
      <c r="H6195" s="359"/>
    </row>
    <row r="6196" spans="4:8" x14ac:dyDescent="0.2">
      <c r="D6196" s="359"/>
      <c r="E6196" s="359"/>
      <c r="G6196" s="561"/>
      <c r="H6196" s="359"/>
    </row>
    <row r="6197" spans="4:8" x14ac:dyDescent="0.2">
      <c r="D6197" s="359"/>
      <c r="E6197" s="359"/>
      <c r="G6197" s="561"/>
      <c r="H6197" s="359"/>
    </row>
    <row r="6198" spans="4:8" x14ac:dyDescent="0.2">
      <c r="D6198" s="359"/>
      <c r="E6198" s="359"/>
      <c r="G6198" s="561"/>
      <c r="H6198" s="359"/>
    </row>
    <row r="6199" spans="4:8" x14ac:dyDescent="0.2">
      <c r="D6199" s="359"/>
      <c r="E6199" s="359"/>
      <c r="G6199" s="561"/>
      <c r="H6199" s="359"/>
    </row>
    <row r="6200" spans="4:8" x14ac:dyDescent="0.2">
      <c r="D6200" s="359"/>
      <c r="E6200" s="359"/>
      <c r="G6200" s="561"/>
      <c r="H6200" s="359"/>
    </row>
    <row r="6201" spans="4:8" x14ac:dyDescent="0.2">
      <c r="D6201" s="359"/>
      <c r="E6201" s="359"/>
      <c r="G6201" s="561"/>
      <c r="H6201" s="359"/>
    </row>
    <row r="6202" spans="4:8" x14ac:dyDescent="0.2">
      <c r="D6202" s="359"/>
      <c r="E6202" s="359"/>
      <c r="G6202" s="561"/>
      <c r="H6202" s="359"/>
    </row>
    <row r="6203" spans="4:8" x14ac:dyDescent="0.2">
      <c r="D6203" s="359"/>
      <c r="E6203" s="359"/>
      <c r="G6203" s="561"/>
      <c r="H6203" s="359"/>
    </row>
    <row r="6204" spans="4:8" x14ac:dyDescent="0.2">
      <c r="D6204" s="359"/>
      <c r="E6204" s="359"/>
      <c r="G6204" s="561"/>
      <c r="H6204" s="359"/>
    </row>
    <row r="6205" spans="4:8" x14ac:dyDescent="0.2">
      <c r="D6205" s="359"/>
      <c r="E6205" s="359"/>
      <c r="G6205" s="561"/>
      <c r="H6205" s="359"/>
    </row>
    <row r="6206" spans="4:8" x14ac:dyDescent="0.2">
      <c r="D6206" s="359"/>
      <c r="E6206" s="359"/>
      <c r="G6206" s="561"/>
      <c r="H6206" s="359"/>
    </row>
    <row r="6207" spans="4:8" x14ac:dyDescent="0.2">
      <c r="D6207" s="359"/>
      <c r="E6207" s="359"/>
      <c r="G6207" s="561"/>
      <c r="H6207" s="359"/>
    </row>
    <row r="6208" spans="4:8" x14ac:dyDescent="0.2">
      <c r="D6208" s="359"/>
      <c r="E6208" s="359"/>
      <c r="G6208" s="561"/>
      <c r="H6208" s="359"/>
    </row>
    <row r="6209" spans="4:8" x14ac:dyDescent="0.2">
      <c r="D6209" s="359"/>
      <c r="E6209" s="359"/>
      <c r="G6209" s="561"/>
      <c r="H6209" s="359"/>
    </row>
    <row r="6210" spans="4:8" x14ac:dyDescent="0.2">
      <c r="D6210" s="359"/>
      <c r="E6210" s="359"/>
      <c r="G6210" s="561"/>
      <c r="H6210" s="359"/>
    </row>
    <row r="6211" spans="4:8" x14ac:dyDescent="0.2">
      <c r="D6211" s="359"/>
      <c r="E6211" s="359"/>
      <c r="G6211" s="561"/>
      <c r="H6211" s="359"/>
    </row>
    <row r="6212" spans="4:8" x14ac:dyDescent="0.2">
      <c r="D6212" s="359"/>
      <c r="E6212" s="359"/>
      <c r="G6212" s="561"/>
      <c r="H6212" s="359"/>
    </row>
    <row r="6213" spans="4:8" x14ac:dyDescent="0.2">
      <c r="D6213" s="359"/>
      <c r="E6213" s="359"/>
      <c r="G6213" s="561"/>
      <c r="H6213" s="359"/>
    </row>
    <row r="6214" spans="4:8" x14ac:dyDescent="0.2">
      <c r="D6214" s="359"/>
      <c r="E6214" s="359"/>
      <c r="G6214" s="561"/>
      <c r="H6214" s="359"/>
    </row>
    <row r="6215" spans="4:8" x14ac:dyDescent="0.2">
      <c r="D6215" s="359"/>
      <c r="E6215" s="359"/>
      <c r="G6215" s="561"/>
      <c r="H6215" s="359"/>
    </row>
    <row r="6216" spans="4:8" x14ac:dyDescent="0.2">
      <c r="D6216" s="359"/>
      <c r="E6216" s="359"/>
      <c r="G6216" s="561"/>
      <c r="H6216" s="359"/>
    </row>
    <row r="6217" spans="4:8" x14ac:dyDescent="0.2">
      <c r="D6217" s="359"/>
      <c r="E6217" s="359"/>
      <c r="G6217" s="561"/>
      <c r="H6217" s="359"/>
    </row>
    <row r="6218" spans="4:8" x14ac:dyDescent="0.2">
      <c r="D6218" s="359"/>
      <c r="E6218" s="359"/>
      <c r="G6218" s="561"/>
      <c r="H6218" s="359"/>
    </row>
    <row r="6219" spans="4:8" x14ac:dyDescent="0.2">
      <c r="D6219" s="359"/>
      <c r="E6219" s="359"/>
      <c r="G6219" s="561"/>
      <c r="H6219" s="359"/>
    </row>
    <row r="6220" spans="4:8" x14ac:dyDescent="0.2">
      <c r="D6220" s="359"/>
      <c r="E6220" s="359"/>
      <c r="G6220" s="561"/>
      <c r="H6220" s="359"/>
    </row>
    <row r="6221" spans="4:8" x14ac:dyDescent="0.2">
      <c r="D6221" s="359"/>
      <c r="E6221" s="359"/>
      <c r="G6221" s="561"/>
      <c r="H6221" s="359"/>
    </row>
    <row r="6222" spans="4:8" x14ac:dyDescent="0.2">
      <c r="D6222" s="359"/>
      <c r="E6222" s="359"/>
      <c r="G6222" s="561"/>
      <c r="H6222" s="359"/>
    </row>
    <row r="6223" spans="4:8" x14ac:dyDescent="0.2">
      <c r="D6223" s="359"/>
      <c r="E6223" s="359"/>
      <c r="G6223" s="561"/>
      <c r="H6223" s="359"/>
    </row>
    <row r="6224" spans="4:8" x14ac:dyDescent="0.2">
      <c r="D6224" s="359"/>
      <c r="E6224" s="359"/>
      <c r="G6224" s="561"/>
      <c r="H6224" s="359"/>
    </row>
    <row r="6225" spans="4:8" x14ac:dyDescent="0.2">
      <c r="D6225" s="359"/>
      <c r="E6225" s="359"/>
      <c r="G6225" s="561"/>
      <c r="H6225" s="359"/>
    </row>
    <row r="6226" spans="4:8" x14ac:dyDescent="0.2">
      <c r="D6226" s="359"/>
      <c r="E6226" s="359"/>
      <c r="G6226" s="561"/>
      <c r="H6226" s="359"/>
    </row>
    <row r="6227" spans="4:8" x14ac:dyDescent="0.2">
      <c r="D6227" s="359"/>
      <c r="E6227" s="359"/>
      <c r="G6227" s="561"/>
      <c r="H6227" s="359"/>
    </row>
    <row r="6228" spans="4:8" x14ac:dyDescent="0.2">
      <c r="D6228" s="359"/>
      <c r="E6228" s="359"/>
      <c r="G6228" s="561"/>
      <c r="H6228" s="359"/>
    </row>
    <row r="6229" spans="4:8" x14ac:dyDescent="0.2">
      <c r="D6229" s="359"/>
      <c r="E6229" s="359"/>
      <c r="G6229" s="561"/>
      <c r="H6229" s="359"/>
    </row>
    <row r="6230" spans="4:8" x14ac:dyDescent="0.2">
      <c r="D6230" s="359"/>
      <c r="E6230" s="359"/>
      <c r="G6230" s="561"/>
      <c r="H6230" s="359"/>
    </row>
    <row r="6231" spans="4:8" x14ac:dyDescent="0.2">
      <c r="D6231" s="359"/>
      <c r="E6231" s="359"/>
      <c r="G6231" s="561"/>
      <c r="H6231" s="359"/>
    </row>
    <row r="6232" spans="4:8" x14ac:dyDescent="0.2">
      <c r="D6232" s="359"/>
      <c r="E6232" s="359"/>
      <c r="G6232" s="561"/>
      <c r="H6232" s="359"/>
    </row>
    <row r="6233" spans="4:8" x14ac:dyDescent="0.2">
      <c r="D6233" s="359"/>
      <c r="E6233" s="359"/>
      <c r="G6233" s="561"/>
      <c r="H6233" s="359"/>
    </row>
    <row r="6234" spans="4:8" x14ac:dyDescent="0.2">
      <c r="D6234" s="359"/>
      <c r="E6234" s="359"/>
      <c r="G6234" s="561"/>
      <c r="H6234" s="359"/>
    </row>
    <row r="6235" spans="4:8" x14ac:dyDescent="0.2">
      <c r="D6235" s="359"/>
      <c r="E6235" s="359"/>
      <c r="G6235" s="561"/>
      <c r="H6235" s="359"/>
    </row>
    <row r="6236" spans="4:8" x14ac:dyDescent="0.2">
      <c r="D6236" s="359"/>
      <c r="E6236" s="359"/>
      <c r="G6236" s="561"/>
      <c r="H6236" s="359"/>
    </row>
    <row r="6237" spans="4:8" x14ac:dyDescent="0.2">
      <c r="D6237" s="359"/>
      <c r="E6237" s="359"/>
      <c r="G6237" s="561"/>
      <c r="H6237" s="359"/>
    </row>
    <row r="6238" spans="4:8" x14ac:dyDescent="0.2">
      <c r="D6238" s="359"/>
      <c r="E6238" s="359"/>
      <c r="G6238" s="561"/>
      <c r="H6238" s="359"/>
    </row>
    <row r="6239" spans="4:8" x14ac:dyDescent="0.2">
      <c r="D6239" s="359"/>
      <c r="E6239" s="359"/>
      <c r="G6239" s="561"/>
      <c r="H6239" s="359"/>
    </row>
    <row r="6240" spans="4:8" x14ac:dyDescent="0.2">
      <c r="D6240" s="359"/>
      <c r="E6240" s="359"/>
      <c r="G6240" s="561"/>
      <c r="H6240" s="359"/>
    </row>
    <row r="6241" spans="4:8" x14ac:dyDescent="0.2">
      <c r="D6241" s="359"/>
      <c r="E6241" s="359"/>
      <c r="G6241" s="561"/>
      <c r="H6241" s="359"/>
    </row>
    <row r="6242" spans="4:8" x14ac:dyDescent="0.2">
      <c r="D6242" s="359"/>
      <c r="E6242" s="359"/>
      <c r="G6242" s="561"/>
      <c r="H6242" s="359"/>
    </row>
    <row r="6243" spans="4:8" x14ac:dyDescent="0.2">
      <c r="D6243" s="359"/>
      <c r="E6243" s="359"/>
      <c r="G6243" s="561"/>
      <c r="H6243" s="359"/>
    </row>
    <row r="6244" spans="4:8" x14ac:dyDescent="0.2">
      <c r="D6244" s="359"/>
      <c r="E6244" s="359"/>
      <c r="G6244" s="561"/>
      <c r="H6244" s="359"/>
    </row>
    <row r="6245" spans="4:8" x14ac:dyDescent="0.2">
      <c r="D6245" s="359"/>
      <c r="E6245" s="359"/>
      <c r="G6245" s="561"/>
      <c r="H6245" s="359"/>
    </row>
    <row r="6246" spans="4:8" x14ac:dyDescent="0.2">
      <c r="D6246" s="359"/>
      <c r="E6246" s="359"/>
      <c r="G6246" s="561"/>
      <c r="H6246" s="359"/>
    </row>
    <row r="6247" spans="4:8" x14ac:dyDescent="0.2">
      <c r="D6247" s="359"/>
      <c r="E6247" s="359"/>
      <c r="G6247" s="561"/>
      <c r="H6247" s="359"/>
    </row>
    <row r="6248" spans="4:8" x14ac:dyDescent="0.2">
      <c r="D6248" s="359"/>
      <c r="E6248" s="359"/>
      <c r="G6248" s="561"/>
      <c r="H6248" s="359"/>
    </row>
    <row r="6249" spans="4:8" x14ac:dyDescent="0.2">
      <c r="D6249" s="359"/>
      <c r="E6249" s="359"/>
      <c r="G6249" s="561"/>
      <c r="H6249" s="359"/>
    </row>
    <row r="6250" spans="4:8" x14ac:dyDescent="0.2">
      <c r="D6250" s="359"/>
      <c r="E6250" s="359"/>
      <c r="G6250" s="561"/>
      <c r="H6250" s="359"/>
    </row>
    <row r="6251" spans="4:8" x14ac:dyDescent="0.2">
      <c r="D6251" s="359"/>
      <c r="E6251" s="359"/>
      <c r="G6251" s="561"/>
      <c r="H6251" s="359"/>
    </row>
    <row r="6252" spans="4:8" x14ac:dyDescent="0.2">
      <c r="D6252" s="359"/>
      <c r="E6252" s="359"/>
      <c r="G6252" s="561"/>
      <c r="H6252" s="359"/>
    </row>
    <row r="6253" spans="4:8" x14ac:dyDescent="0.2">
      <c r="D6253" s="359"/>
      <c r="E6253" s="359"/>
      <c r="G6253" s="561"/>
      <c r="H6253" s="359"/>
    </row>
    <row r="6254" spans="4:8" x14ac:dyDescent="0.2">
      <c r="D6254" s="359"/>
      <c r="E6254" s="359"/>
      <c r="G6254" s="561"/>
      <c r="H6254" s="359"/>
    </row>
    <row r="6255" spans="4:8" x14ac:dyDescent="0.2">
      <c r="D6255" s="359"/>
      <c r="E6255" s="359"/>
      <c r="G6255" s="561"/>
      <c r="H6255" s="359"/>
    </row>
    <row r="6256" spans="4:8" x14ac:dyDescent="0.2">
      <c r="D6256" s="359"/>
      <c r="E6256" s="359"/>
      <c r="G6256" s="561"/>
      <c r="H6256" s="359"/>
    </row>
    <row r="6257" spans="4:8" x14ac:dyDescent="0.2">
      <c r="D6257" s="359"/>
      <c r="E6257" s="359"/>
      <c r="G6257" s="561"/>
      <c r="H6257" s="359"/>
    </row>
    <row r="6258" spans="4:8" x14ac:dyDescent="0.2">
      <c r="D6258" s="359"/>
      <c r="E6258" s="359"/>
      <c r="G6258" s="561"/>
      <c r="H6258" s="359"/>
    </row>
    <row r="6259" spans="4:8" x14ac:dyDescent="0.2">
      <c r="D6259" s="359"/>
      <c r="E6259" s="359"/>
      <c r="G6259" s="561"/>
      <c r="H6259" s="359"/>
    </row>
    <row r="6260" spans="4:8" x14ac:dyDescent="0.2">
      <c r="D6260" s="359"/>
      <c r="E6260" s="359"/>
      <c r="G6260" s="561"/>
      <c r="H6260" s="359"/>
    </row>
    <row r="6261" spans="4:8" x14ac:dyDescent="0.2">
      <c r="D6261" s="359"/>
      <c r="E6261" s="359"/>
      <c r="G6261" s="561"/>
      <c r="H6261" s="359"/>
    </row>
    <row r="6262" spans="4:8" x14ac:dyDescent="0.2">
      <c r="D6262" s="359"/>
      <c r="E6262" s="359"/>
      <c r="G6262" s="561"/>
      <c r="H6262" s="359"/>
    </row>
    <row r="6263" spans="4:8" x14ac:dyDescent="0.2">
      <c r="D6263" s="359"/>
      <c r="E6263" s="359"/>
      <c r="G6263" s="561"/>
      <c r="H6263" s="359"/>
    </row>
    <row r="6264" spans="4:8" x14ac:dyDescent="0.2">
      <c r="D6264" s="359"/>
      <c r="E6264" s="359"/>
      <c r="G6264" s="561"/>
      <c r="H6264" s="359"/>
    </row>
    <row r="6265" spans="4:8" x14ac:dyDescent="0.2">
      <c r="D6265" s="359"/>
      <c r="E6265" s="359"/>
      <c r="G6265" s="561"/>
      <c r="H6265" s="359"/>
    </row>
    <row r="6266" spans="4:8" x14ac:dyDescent="0.2">
      <c r="D6266" s="359"/>
      <c r="E6266" s="359"/>
      <c r="G6266" s="561"/>
      <c r="H6266" s="359"/>
    </row>
    <row r="6267" spans="4:8" x14ac:dyDescent="0.2">
      <c r="D6267" s="359"/>
      <c r="E6267" s="359"/>
      <c r="G6267" s="561"/>
      <c r="H6267" s="359"/>
    </row>
    <row r="6268" spans="4:8" x14ac:dyDescent="0.2">
      <c r="D6268" s="359"/>
      <c r="E6268" s="359"/>
      <c r="G6268" s="561"/>
      <c r="H6268" s="359"/>
    </row>
    <row r="6269" spans="4:8" x14ac:dyDescent="0.2">
      <c r="D6269" s="359"/>
      <c r="E6269" s="359"/>
      <c r="G6269" s="561"/>
      <c r="H6269" s="359"/>
    </row>
    <row r="6270" spans="4:8" x14ac:dyDescent="0.2">
      <c r="D6270" s="359"/>
      <c r="E6270" s="359"/>
      <c r="G6270" s="561"/>
      <c r="H6270" s="359"/>
    </row>
    <row r="6271" spans="4:8" x14ac:dyDescent="0.2">
      <c r="D6271" s="359"/>
      <c r="E6271" s="359"/>
      <c r="G6271" s="561"/>
      <c r="H6271" s="359"/>
    </row>
    <row r="6272" spans="4:8" x14ac:dyDescent="0.2">
      <c r="D6272" s="359"/>
      <c r="E6272" s="359"/>
      <c r="G6272" s="561"/>
      <c r="H6272" s="359"/>
    </row>
    <row r="6273" spans="4:8" x14ac:dyDescent="0.2">
      <c r="D6273" s="359"/>
      <c r="E6273" s="359"/>
      <c r="G6273" s="561"/>
      <c r="H6273" s="359"/>
    </row>
    <row r="6274" spans="4:8" x14ac:dyDescent="0.2">
      <c r="D6274" s="359"/>
      <c r="E6274" s="359"/>
      <c r="G6274" s="561"/>
      <c r="H6274" s="359"/>
    </row>
    <row r="6275" spans="4:8" x14ac:dyDescent="0.2">
      <c r="D6275" s="359"/>
      <c r="E6275" s="359"/>
      <c r="G6275" s="561"/>
      <c r="H6275" s="359"/>
    </row>
    <row r="6276" spans="4:8" x14ac:dyDescent="0.2">
      <c r="D6276" s="359"/>
      <c r="E6276" s="359"/>
      <c r="G6276" s="561"/>
      <c r="H6276" s="359"/>
    </row>
    <row r="6277" spans="4:8" x14ac:dyDescent="0.2">
      <c r="D6277" s="359"/>
      <c r="E6277" s="359"/>
      <c r="G6277" s="561"/>
      <c r="H6277" s="359"/>
    </row>
    <row r="6278" spans="4:8" x14ac:dyDescent="0.2">
      <c r="D6278" s="359"/>
      <c r="E6278" s="359"/>
      <c r="G6278" s="561"/>
      <c r="H6278" s="359"/>
    </row>
    <row r="6279" spans="4:8" x14ac:dyDescent="0.2">
      <c r="D6279" s="359"/>
      <c r="E6279" s="359"/>
      <c r="G6279" s="561"/>
      <c r="H6279" s="359"/>
    </row>
    <row r="6280" spans="4:8" x14ac:dyDescent="0.2">
      <c r="D6280" s="359"/>
      <c r="E6280" s="359"/>
      <c r="G6280" s="561"/>
      <c r="H6280" s="359"/>
    </row>
    <row r="6281" spans="4:8" x14ac:dyDescent="0.2">
      <c r="D6281" s="359"/>
      <c r="E6281" s="359"/>
      <c r="G6281" s="561"/>
      <c r="H6281" s="359"/>
    </row>
    <row r="6282" spans="4:8" x14ac:dyDescent="0.2">
      <c r="D6282" s="359"/>
      <c r="E6282" s="359"/>
      <c r="G6282" s="561"/>
      <c r="H6282" s="359"/>
    </row>
    <row r="6283" spans="4:8" x14ac:dyDescent="0.2">
      <c r="D6283" s="359"/>
      <c r="E6283" s="359"/>
      <c r="G6283" s="561"/>
      <c r="H6283" s="359"/>
    </row>
    <row r="6284" spans="4:8" x14ac:dyDescent="0.2">
      <c r="D6284" s="359"/>
      <c r="E6284" s="359"/>
      <c r="G6284" s="561"/>
      <c r="H6284" s="359"/>
    </row>
    <row r="6285" spans="4:8" x14ac:dyDescent="0.2">
      <c r="D6285" s="359"/>
      <c r="E6285" s="359"/>
      <c r="G6285" s="561"/>
      <c r="H6285" s="359"/>
    </row>
    <row r="6286" spans="4:8" x14ac:dyDescent="0.2">
      <c r="D6286" s="359"/>
      <c r="E6286" s="359"/>
      <c r="G6286" s="561"/>
      <c r="H6286" s="359"/>
    </row>
    <row r="6287" spans="4:8" x14ac:dyDescent="0.2">
      <c r="D6287" s="359"/>
      <c r="E6287" s="359"/>
      <c r="G6287" s="561"/>
      <c r="H6287" s="359"/>
    </row>
    <row r="6288" spans="4:8" x14ac:dyDescent="0.2">
      <c r="D6288" s="359"/>
      <c r="E6288" s="359"/>
      <c r="G6288" s="561"/>
      <c r="H6288" s="359"/>
    </row>
    <row r="6289" spans="4:8" x14ac:dyDescent="0.2">
      <c r="D6289" s="359"/>
      <c r="E6289" s="359"/>
      <c r="G6289" s="561"/>
      <c r="H6289" s="359"/>
    </row>
    <row r="6290" spans="4:8" x14ac:dyDescent="0.2">
      <c r="D6290" s="359"/>
      <c r="E6290" s="359"/>
      <c r="G6290" s="561"/>
      <c r="H6290" s="359"/>
    </row>
    <row r="6291" spans="4:8" x14ac:dyDescent="0.2">
      <c r="D6291" s="359"/>
      <c r="E6291" s="359"/>
      <c r="G6291" s="561"/>
      <c r="H6291" s="359"/>
    </row>
    <row r="6292" spans="4:8" x14ac:dyDescent="0.2">
      <c r="D6292" s="359"/>
      <c r="E6292" s="359"/>
      <c r="G6292" s="561"/>
      <c r="H6292" s="359"/>
    </row>
    <row r="6293" spans="4:8" x14ac:dyDescent="0.2">
      <c r="D6293" s="359"/>
      <c r="E6293" s="359"/>
      <c r="G6293" s="561"/>
      <c r="H6293" s="359"/>
    </row>
    <row r="6294" spans="4:8" x14ac:dyDescent="0.2">
      <c r="D6294" s="359"/>
      <c r="E6294" s="359"/>
      <c r="G6294" s="561"/>
      <c r="H6294" s="359"/>
    </row>
    <row r="6295" spans="4:8" x14ac:dyDescent="0.2">
      <c r="D6295" s="359"/>
      <c r="E6295" s="359"/>
      <c r="G6295" s="561"/>
      <c r="H6295" s="359"/>
    </row>
    <row r="6296" spans="4:8" x14ac:dyDescent="0.2">
      <c r="D6296" s="359"/>
      <c r="E6296" s="359"/>
      <c r="G6296" s="561"/>
      <c r="H6296" s="359"/>
    </row>
    <row r="6297" spans="4:8" x14ac:dyDescent="0.2">
      <c r="D6297" s="359"/>
      <c r="E6297" s="359"/>
      <c r="G6297" s="561"/>
      <c r="H6297" s="359"/>
    </row>
    <row r="6298" spans="4:8" x14ac:dyDescent="0.2">
      <c r="D6298" s="359"/>
      <c r="E6298" s="359"/>
      <c r="G6298" s="561"/>
      <c r="H6298" s="359"/>
    </row>
    <row r="6299" spans="4:8" x14ac:dyDescent="0.2">
      <c r="D6299" s="359"/>
      <c r="E6299" s="359"/>
      <c r="G6299" s="561"/>
      <c r="H6299" s="359"/>
    </row>
    <row r="6300" spans="4:8" x14ac:dyDescent="0.2">
      <c r="D6300" s="359"/>
      <c r="E6300" s="359"/>
      <c r="G6300" s="561"/>
      <c r="H6300" s="359"/>
    </row>
    <row r="6301" spans="4:8" x14ac:dyDescent="0.2">
      <c r="D6301" s="359"/>
      <c r="E6301" s="359"/>
      <c r="G6301" s="561"/>
      <c r="H6301" s="359"/>
    </row>
    <row r="6302" spans="4:8" x14ac:dyDescent="0.2">
      <c r="D6302" s="359"/>
      <c r="E6302" s="359"/>
      <c r="G6302" s="561"/>
      <c r="H6302" s="359"/>
    </row>
    <row r="6303" spans="4:8" x14ac:dyDescent="0.2">
      <c r="D6303" s="359"/>
      <c r="E6303" s="359"/>
      <c r="G6303" s="561"/>
      <c r="H6303" s="359"/>
    </row>
    <row r="6304" spans="4:8" x14ac:dyDescent="0.2">
      <c r="D6304" s="359"/>
      <c r="E6304" s="359"/>
      <c r="G6304" s="561"/>
      <c r="H6304" s="359"/>
    </row>
    <row r="6305" spans="4:8" x14ac:dyDescent="0.2">
      <c r="D6305" s="359"/>
      <c r="E6305" s="359"/>
      <c r="G6305" s="561"/>
      <c r="H6305" s="359"/>
    </row>
    <row r="6306" spans="4:8" x14ac:dyDescent="0.2">
      <c r="D6306" s="359"/>
      <c r="E6306" s="359"/>
      <c r="G6306" s="561"/>
      <c r="H6306" s="359"/>
    </row>
    <row r="6307" spans="4:8" x14ac:dyDescent="0.2">
      <c r="D6307" s="359"/>
      <c r="E6307" s="359"/>
      <c r="G6307" s="561"/>
      <c r="H6307" s="359"/>
    </row>
    <row r="6308" spans="4:8" x14ac:dyDescent="0.2">
      <c r="D6308" s="359"/>
      <c r="E6308" s="359"/>
      <c r="G6308" s="561"/>
      <c r="H6308" s="359"/>
    </row>
    <row r="6309" spans="4:8" x14ac:dyDescent="0.2">
      <c r="D6309" s="359"/>
      <c r="E6309" s="359"/>
      <c r="G6309" s="561"/>
      <c r="H6309" s="359"/>
    </row>
    <row r="6310" spans="4:8" x14ac:dyDescent="0.2">
      <c r="D6310" s="359"/>
      <c r="E6310" s="359"/>
      <c r="G6310" s="561"/>
      <c r="H6310" s="359"/>
    </row>
    <row r="6311" spans="4:8" x14ac:dyDescent="0.2">
      <c r="D6311" s="359"/>
      <c r="E6311" s="359"/>
      <c r="G6311" s="561"/>
      <c r="H6311" s="359"/>
    </row>
    <row r="6312" spans="4:8" x14ac:dyDescent="0.2">
      <c r="D6312" s="359"/>
      <c r="E6312" s="359"/>
      <c r="G6312" s="561"/>
      <c r="H6312" s="359"/>
    </row>
    <row r="6313" spans="4:8" x14ac:dyDescent="0.2">
      <c r="D6313" s="359"/>
      <c r="E6313" s="359"/>
      <c r="G6313" s="561"/>
      <c r="H6313" s="359"/>
    </row>
    <row r="6314" spans="4:8" x14ac:dyDescent="0.2">
      <c r="D6314" s="359"/>
      <c r="E6314" s="359"/>
      <c r="G6314" s="561"/>
      <c r="H6314" s="359"/>
    </row>
    <row r="6315" spans="4:8" x14ac:dyDescent="0.2">
      <c r="D6315" s="359"/>
      <c r="E6315" s="359"/>
      <c r="G6315" s="561"/>
      <c r="H6315" s="359"/>
    </row>
    <row r="6316" spans="4:8" x14ac:dyDescent="0.2">
      <c r="D6316" s="359"/>
      <c r="E6316" s="359"/>
      <c r="G6316" s="561"/>
      <c r="H6316" s="359"/>
    </row>
    <row r="6317" spans="4:8" x14ac:dyDescent="0.2">
      <c r="D6317" s="359"/>
      <c r="E6317" s="359"/>
      <c r="G6317" s="561"/>
      <c r="H6317" s="359"/>
    </row>
    <row r="6318" spans="4:8" x14ac:dyDescent="0.2">
      <c r="D6318" s="359"/>
      <c r="E6318" s="359"/>
      <c r="G6318" s="561"/>
      <c r="H6318" s="359"/>
    </row>
    <row r="6319" spans="4:8" x14ac:dyDescent="0.2">
      <c r="D6319" s="359"/>
      <c r="E6319" s="359"/>
      <c r="G6319" s="561"/>
      <c r="H6319" s="359"/>
    </row>
    <row r="6320" spans="4:8" x14ac:dyDescent="0.2">
      <c r="D6320" s="359"/>
      <c r="E6320" s="359"/>
      <c r="G6320" s="561"/>
      <c r="H6320" s="359"/>
    </row>
    <row r="6321" spans="4:8" x14ac:dyDescent="0.2">
      <c r="D6321" s="359"/>
      <c r="E6321" s="359"/>
      <c r="G6321" s="561"/>
      <c r="H6321" s="359"/>
    </row>
    <row r="6322" spans="4:8" x14ac:dyDescent="0.2">
      <c r="D6322" s="359"/>
      <c r="E6322" s="359"/>
      <c r="G6322" s="561"/>
      <c r="H6322" s="359"/>
    </row>
    <row r="6323" spans="4:8" x14ac:dyDescent="0.2">
      <c r="D6323" s="359"/>
      <c r="E6323" s="359"/>
      <c r="G6323" s="561"/>
      <c r="H6323" s="359"/>
    </row>
    <row r="6324" spans="4:8" x14ac:dyDescent="0.2">
      <c r="D6324" s="359"/>
      <c r="E6324" s="359"/>
      <c r="G6324" s="561"/>
      <c r="H6324" s="359"/>
    </row>
    <row r="6325" spans="4:8" x14ac:dyDescent="0.2">
      <c r="D6325" s="359"/>
      <c r="E6325" s="359"/>
      <c r="G6325" s="561"/>
      <c r="H6325" s="359"/>
    </row>
    <row r="6326" spans="4:8" x14ac:dyDescent="0.2">
      <c r="D6326" s="359"/>
      <c r="E6326" s="359"/>
      <c r="G6326" s="561"/>
      <c r="H6326" s="359"/>
    </row>
    <row r="6327" spans="4:8" x14ac:dyDescent="0.2">
      <c r="D6327" s="359"/>
      <c r="E6327" s="359"/>
      <c r="G6327" s="561"/>
      <c r="H6327" s="359"/>
    </row>
    <row r="6328" spans="4:8" x14ac:dyDescent="0.2">
      <c r="D6328" s="359"/>
      <c r="E6328" s="359"/>
      <c r="G6328" s="561"/>
      <c r="H6328" s="359"/>
    </row>
    <row r="6329" spans="4:8" x14ac:dyDescent="0.2">
      <c r="D6329" s="359"/>
      <c r="E6329" s="359"/>
      <c r="G6329" s="561"/>
      <c r="H6329" s="359"/>
    </row>
    <row r="6330" spans="4:8" x14ac:dyDescent="0.2">
      <c r="D6330" s="359"/>
      <c r="E6330" s="359"/>
      <c r="G6330" s="561"/>
      <c r="H6330" s="359"/>
    </row>
    <row r="6331" spans="4:8" x14ac:dyDescent="0.2">
      <c r="D6331" s="359"/>
      <c r="E6331" s="359"/>
      <c r="G6331" s="561"/>
      <c r="H6331" s="359"/>
    </row>
    <row r="6332" spans="4:8" x14ac:dyDescent="0.2">
      <c r="D6332" s="359"/>
      <c r="E6332" s="359"/>
      <c r="G6332" s="561"/>
      <c r="H6332" s="359"/>
    </row>
    <row r="6333" spans="4:8" x14ac:dyDescent="0.2">
      <c r="D6333" s="359"/>
      <c r="E6333" s="359"/>
      <c r="G6333" s="561"/>
      <c r="H6333" s="359"/>
    </row>
    <row r="6334" spans="4:8" x14ac:dyDescent="0.2">
      <c r="D6334" s="359"/>
      <c r="E6334" s="359"/>
      <c r="G6334" s="561"/>
      <c r="H6334" s="359"/>
    </row>
    <row r="6335" spans="4:8" x14ac:dyDescent="0.2">
      <c r="D6335" s="359"/>
      <c r="E6335" s="359"/>
      <c r="G6335" s="561"/>
      <c r="H6335" s="359"/>
    </row>
    <row r="6336" spans="4:8" x14ac:dyDescent="0.2">
      <c r="D6336" s="359"/>
      <c r="E6336" s="359"/>
      <c r="G6336" s="561"/>
      <c r="H6336" s="359"/>
    </row>
    <row r="6337" spans="4:8" x14ac:dyDescent="0.2">
      <c r="D6337" s="359"/>
      <c r="E6337" s="359"/>
      <c r="G6337" s="561"/>
      <c r="H6337" s="359"/>
    </row>
    <row r="6338" spans="4:8" x14ac:dyDescent="0.2">
      <c r="D6338" s="359"/>
      <c r="E6338" s="359"/>
      <c r="G6338" s="561"/>
      <c r="H6338" s="359"/>
    </row>
    <row r="6339" spans="4:8" x14ac:dyDescent="0.2">
      <c r="D6339" s="359"/>
      <c r="E6339" s="359"/>
      <c r="G6339" s="561"/>
      <c r="H6339" s="359"/>
    </row>
    <row r="6340" spans="4:8" x14ac:dyDescent="0.2">
      <c r="D6340" s="359"/>
      <c r="E6340" s="359"/>
      <c r="G6340" s="561"/>
      <c r="H6340" s="359"/>
    </row>
    <row r="6341" spans="4:8" x14ac:dyDescent="0.2">
      <c r="D6341" s="359"/>
      <c r="E6341" s="359"/>
      <c r="G6341" s="561"/>
      <c r="H6341" s="359"/>
    </row>
    <row r="6342" spans="4:8" x14ac:dyDescent="0.2">
      <c r="D6342" s="359"/>
      <c r="E6342" s="359"/>
      <c r="G6342" s="561"/>
      <c r="H6342" s="359"/>
    </row>
    <row r="6343" spans="4:8" x14ac:dyDescent="0.2">
      <c r="D6343" s="359"/>
      <c r="E6343" s="359"/>
      <c r="G6343" s="561"/>
      <c r="H6343" s="359"/>
    </row>
    <row r="6344" spans="4:8" x14ac:dyDescent="0.2">
      <c r="D6344" s="359"/>
      <c r="E6344" s="359"/>
      <c r="G6344" s="561"/>
      <c r="H6344" s="359"/>
    </row>
    <row r="6345" spans="4:8" x14ac:dyDescent="0.2">
      <c r="D6345" s="359"/>
      <c r="E6345" s="359"/>
      <c r="G6345" s="561"/>
      <c r="H6345" s="359"/>
    </row>
    <row r="6346" spans="4:8" x14ac:dyDescent="0.2">
      <c r="D6346" s="359"/>
      <c r="E6346" s="359"/>
      <c r="G6346" s="561"/>
      <c r="H6346" s="359"/>
    </row>
    <row r="6347" spans="4:8" x14ac:dyDescent="0.2">
      <c r="D6347" s="359"/>
      <c r="E6347" s="359"/>
      <c r="G6347" s="561"/>
      <c r="H6347" s="359"/>
    </row>
    <row r="6348" spans="4:8" x14ac:dyDescent="0.2">
      <c r="D6348" s="359"/>
      <c r="E6348" s="359"/>
      <c r="G6348" s="561"/>
      <c r="H6348" s="359"/>
    </row>
    <row r="6349" spans="4:8" x14ac:dyDescent="0.2">
      <c r="D6349" s="359"/>
      <c r="E6349" s="359"/>
      <c r="G6349" s="561"/>
      <c r="H6349" s="359"/>
    </row>
    <row r="6350" spans="4:8" x14ac:dyDescent="0.2">
      <c r="D6350" s="359"/>
      <c r="E6350" s="359"/>
      <c r="G6350" s="561"/>
      <c r="H6350" s="359"/>
    </row>
    <row r="6351" spans="4:8" x14ac:dyDescent="0.2">
      <c r="D6351" s="359"/>
      <c r="E6351" s="359"/>
      <c r="G6351" s="561"/>
      <c r="H6351" s="359"/>
    </row>
    <row r="6352" spans="4:8" x14ac:dyDescent="0.2">
      <c r="D6352" s="359"/>
      <c r="E6352" s="359"/>
      <c r="G6352" s="561"/>
      <c r="H6352" s="359"/>
    </row>
    <row r="6353" spans="4:8" x14ac:dyDescent="0.2">
      <c r="D6353" s="359"/>
      <c r="E6353" s="359"/>
      <c r="G6353" s="561"/>
      <c r="H6353" s="359"/>
    </row>
    <row r="6354" spans="4:8" x14ac:dyDescent="0.2">
      <c r="D6354" s="359"/>
      <c r="E6354" s="359"/>
      <c r="G6354" s="561"/>
      <c r="H6354" s="359"/>
    </row>
    <row r="6355" spans="4:8" x14ac:dyDescent="0.2">
      <c r="D6355" s="359"/>
      <c r="E6355" s="359"/>
      <c r="G6355" s="561"/>
      <c r="H6355" s="359"/>
    </row>
    <row r="6356" spans="4:8" x14ac:dyDescent="0.2">
      <c r="D6356" s="359"/>
      <c r="E6356" s="359"/>
      <c r="G6356" s="561"/>
      <c r="H6356" s="359"/>
    </row>
    <row r="6357" spans="4:8" x14ac:dyDescent="0.2">
      <c r="D6357" s="359"/>
      <c r="E6357" s="359"/>
      <c r="G6357" s="561"/>
      <c r="H6357" s="359"/>
    </row>
    <row r="6358" spans="4:8" x14ac:dyDescent="0.2">
      <c r="D6358" s="359"/>
      <c r="E6358" s="359"/>
      <c r="G6358" s="561"/>
      <c r="H6358" s="359"/>
    </row>
    <row r="6359" spans="4:8" x14ac:dyDescent="0.2">
      <c r="D6359" s="359"/>
      <c r="E6359" s="359"/>
      <c r="G6359" s="561"/>
      <c r="H6359" s="359"/>
    </row>
    <row r="6360" spans="4:8" x14ac:dyDescent="0.2">
      <c r="D6360" s="359"/>
      <c r="E6360" s="359"/>
      <c r="G6360" s="561"/>
      <c r="H6360" s="359"/>
    </row>
    <row r="6361" spans="4:8" x14ac:dyDescent="0.2">
      <c r="D6361" s="359"/>
      <c r="E6361" s="359"/>
      <c r="G6361" s="561"/>
      <c r="H6361" s="359"/>
    </row>
    <row r="6362" spans="4:8" x14ac:dyDescent="0.2">
      <c r="D6362" s="359"/>
      <c r="E6362" s="359"/>
      <c r="G6362" s="561"/>
      <c r="H6362" s="359"/>
    </row>
    <row r="6363" spans="4:8" x14ac:dyDescent="0.2">
      <c r="D6363" s="359"/>
      <c r="E6363" s="359"/>
      <c r="G6363" s="561"/>
      <c r="H6363" s="359"/>
    </row>
    <row r="6364" spans="4:8" x14ac:dyDescent="0.2">
      <c r="D6364" s="359"/>
      <c r="E6364" s="359"/>
      <c r="G6364" s="561"/>
      <c r="H6364" s="359"/>
    </row>
    <row r="6365" spans="4:8" x14ac:dyDescent="0.2">
      <c r="D6365" s="359"/>
      <c r="E6365" s="359"/>
      <c r="G6365" s="561"/>
      <c r="H6365" s="359"/>
    </row>
    <row r="6366" spans="4:8" x14ac:dyDescent="0.2">
      <c r="D6366" s="359"/>
      <c r="E6366" s="359"/>
      <c r="G6366" s="561"/>
      <c r="H6366" s="359"/>
    </row>
    <row r="6367" spans="4:8" x14ac:dyDescent="0.2">
      <c r="D6367" s="359"/>
      <c r="E6367" s="359"/>
      <c r="G6367" s="561"/>
      <c r="H6367" s="359"/>
    </row>
    <row r="6368" spans="4:8" x14ac:dyDescent="0.2">
      <c r="D6368" s="359"/>
      <c r="E6368" s="359"/>
      <c r="G6368" s="561"/>
      <c r="H6368" s="359"/>
    </row>
    <row r="6369" spans="4:8" x14ac:dyDescent="0.2">
      <c r="D6369" s="359"/>
      <c r="E6369" s="359"/>
      <c r="G6369" s="561"/>
      <c r="H6369" s="359"/>
    </row>
    <row r="6370" spans="4:8" x14ac:dyDescent="0.2">
      <c r="D6370" s="359"/>
      <c r="E6370" s="359"/>
      <c r="G6370" s="561"/>
      <c r="H6370" s="359"/>
    </row>
    <row r="6371" spans="4:8" x14ac:dyDescent="0.2">
      <c r="D6371" s="359"/>
      <c r="E6371" s="359"/>
      <c r="G6371" s="561"/>
      <c r="H6371" s="359"/>
    </row>
    <row r="6372" spans="4:8" x14ac:dyDescent="0.2">
      <c r="D6372" s="359"/>
      <c r="E6372" s="359"/>
      <c r="G6372" s="561"/>
      <c r="H6372" s="359"/>
    </row>
    <row r="6373" spans="4:8" x14ac:dyDescent="0.2">
      <c r="D6373" s="359"/>
      <c r="E6373" s="359"/>
      <c r="G6373" s="561"/>
      <c r="H6373" s="359"/>
    </row>
    <row r="6374" spans="4:8" x14ac:dyDescent="0.2">
      <c r="D6374" s="359"/>
      <c r="E6374" s="359"/>
      <c r="G6374" s="561"/>
      <c r="H6374" s="359"/>
    </row>
    <row r="6375" spans="4:8" x14ac:dyDescent="0.2">
      <c r="D6375" s="359"/>
      <c r="E6375" s="359"/>
      <c r="G6375" s="561"/>
      <c r="H6375" s="359"/>
    </row>
    <row r="6376" spans="4:8" x14ac:dyDescent="0.2">
      <c r="D6376" s="359"/>
      <c r="E6376" s="359"/>
      <c r="G6376" s="561"/>
      <c r="H6376" s="359"/>
    </row>
    <row r="6377" spans="4:8" x14ac:dyDescent="0.2">
      <c r="D6377" s="359"/>
      <c r="E6377" s="359"/>
      <c r="G6377" s="561"/>
      <c r="H6377" s="359"/>
    </row>
    <row r="6378" spans="4:8" x14ac:dyDescent="0.2">
      <c r="D6378" s="359"/>
      <c r="E6378" s="359"/>
      <c r="G6378" s="561"/>
      <c r="H6378" s="359"/>
    </row>
    <row r="6379" spans="4:8" x14ac:dyDescent="0.2">
      <c r="D6379" s="359"/>
      <c r="E6379" s="359"/>
      <c r="G6379" s="561"/>
      <c r="H6379" s="359"/>
    </row>
    <row r="6380" spans="4:8" x14ac:dyDescent="0.2">
      <c r="D6380" s="359"/>
      <c r="E6380" s="359"/>
      <c r="G6380" s="561"/>
      <c r="H6380" s="359"/>
    </row>
    <row r="6381" spans="4:8" x14ac:dyDescent="0.2">
      <c r="D6381" s="359"/>
      <c r="E6381" s="359"/>
      <c r="G6381" s="561"/>
      <c r="H6381" s="359"/>
    </row>
    <row r="6382" spans="4:8" x14ac:dyDescent="0.2">
      <c r="D6382" s="359"/>
      <c r="E6382" s="359"/>
      <c r="G6382" s="561"/>
      <c r="H6382" s="359"/>
    </row>
    <row r="6383" spans="4:8" x14ac:dyDescent="0.2">
      <c r="D6383" s="359"/>
      <c r="E6383" s="359"/>
      <c r="G6383" s="561"/>
      <c r="H6383" s="359"/>
    </row>
    <row r="6384" spans="4:8" x14ac:dyDescent="0.2">
      <c r="D6384" s="359"/>
      <c r="E6384" s="359"/>
      <c r="G6384" s="561"/>
      <c r="H6384" s="359"/>
    </row>
    <row r="6385" spans="4:8" x14ac:dyDescent="0.2">
      <c r="D6385" s="359"/>
      <c r="E6385" s="359"/>
      <c r="G6385" s="561"/>
      <c r="H6385" s="359"/>
    </row>
    <row r="6386" spans="4:8" x14ac:dyDescent="0.2">
      <c r="D6386" s="359"/>
      <c r="E6386" s="359"/>
      <c r="G6386" s="561"/>
      <c r="H6386" s="359"/>
    </row>
    <row r="6387" spans="4:8" x14ac:dyDescent="0.2">
      <c r="D6387" s="359"/>
      <c r="E6387" s="359"/>
      <c r="G6387" s="561"/>
      <c r="H6387" s="359"/>
    </row>
    <row r="6388" spans="4:8" x14ac:dyDescent="0.2">
      <c r="D6388" s="359"/>
      <c r="E6388" s="359"/>
      <c r="G6388" s="561"/>
      <c r="H6388" s="359"/>
    </row>
    <row r="6389" spans="4:8" x14ac:dyDescent="0.2">
      <c r="D6389" s="359"/>
      <c r="E6389" s="359"/>
      <c r="G6389" s="561"/>
      <c r="H6389" s="359"/>
    </row>
    <row r="6390" spans="4:8" x14ac:dyDescent="0.2">
      <c r="D6390" s="359"/>
      <c r="E6390" s="359"/>
      <c r="G6390" s="561"/>
      <c r="H6390" s="359"/>
    </row>
    <row r="6391" spans="4:8" x14ac:dyDescent="0.2">
      <c r="D6391" s="359"/>
      <c r="E6391" s="359"/>
      <c r="G6391" s="561"/>
      <c r="H6391" s="359"/>
    </row>
    <row r="6392" spans="4:8" x14ac:dyDescent="0.2">
      <c r="D6392" s="359"/>
      <c r="E6392" s="359"/>
      <c r="G6392" s="561"/>
      <c r="H6392" s="359"/>
    </row>
    <row r="6393" spans="4:8" x14ac:dyDescent="0.2">
      <c r="D6393" s="359"/>
      <c r="E6393" s="359"/>
      <c r="G6393" s="561"/>
      <c r="H6393" s="359"/>
    </row>
    <row r="6394" spans="4:8" x14ac:dyDescent="0.2">
      <c r="D6394" s="359"/>
      <c r="E6394" s="359"/>
      <c r="G6394" s="561"/>
      <c r="H6394" s="359"/>
    </row>
    <row r="6395" spans="4:8" x14ac:dyDescent="0.2">
      <c r="D6395" s="359"/>
      <c r="E6395" s="359"/>
      <c r="G6395" s="561"/>
      <c r="H6395" s="359"/>
    </row>
    <row r="6396" spans="4:8" x14ac:dyDescent="0.2">
      <c r="D6396" s="359"/>
      <c r="E6396" s="359"/>
      <c r="G6396" s="561"/>
      <c r="H6396" s="359"/>
    </row>
    <row r="6397" spans="4:8" x14ac:dyDescent="0.2">
      <c r="D6397" s="359"/>
      <c r="E6397" s="359"/>
      <c r="G6397" s="561"/>
      <c r="H6397" s="359"/>
    </row>
    <row r="6398" spans="4:8" x14ac:dyDescent="0.2">
      <c r="D6398" s="359"/>
      <c r="E6398" s="359"/>
      <c r="G6398" s="561"/>
      <c r="H6398" s="359"/>
    </row>
    <row r="6399" spans="4:8" x14ac:dyDescent="0.2">
      <c r="D6399" s="359"/>
      <c r="E6399" s="359"/>
      <c r="G6399" s="561"/>
      <c r="H6399" s="359"/>
    </row>
    <row r="6400" spans="4:8" x14ac:dyDescent="0.2">
      <c r="D6400" s="359"/>
      <c r="E6400" s="359"/>
      <c r="G6400" s="561"/>
      <c r="H6400" s="359"/>
    </row>
    <row r="6401" spans="4:8" x14ac:dyDescent="0.2">
      <c r="D6401" s="359"/>
      <c r="E6401" s="359"/>
      <c r="G6401" s="561"/>
      <c r="H6401" s="359"/>
    </row>
    <row r="6402" spans="4:8" x14ac:dyDescent="0.2">
      <c r="D6402" s="359"/>
      <c r="E6402" s="359"/>
      <c r="G6402" s="561"/>
      <c r="H6402" s="359"/>
    </row>
    <row r="6403" spans="4:8" x14ac:dyDescent="0.2">
      <c r="D6403" s="359"/>
      <c r="E6403" s="359"/>
      <c r="G6403" s="561"/>
      <c r="H6403" s="359"/>
    </row>
    <row r="6404" spans="4:8" x14ac:dyDescent="0.2">
      <c r="D6404" s="359"/>
      <c r="E6404" s="359"/>
      <c r="G6404" s="561"/>
      <c r="H6404" s="359"/>
    </row>
    <row r="6405" spans="4:8" x14ac:dyDescent="0.2">
      <c r="D6405" s="359"/>
      <c r="E6405" s="359"/>
      <c r="G6405" s="561"/>
      <c r="H6405" s="359"/>
    </row>
    <row r="6406" spans="4:8" x14ac:dyDescent="0.2">
      <c r="D6406" s="359"/>
      <c r="E6406" s="359"/>
      <c r="G6406" s="561"/>
      <c r="H6406" s="359"/>
    </row>
    <row r="6407" spans="4:8" x14ac:dyDescent="0.2">
      <c r="D6407" s="359"/>
      <c r="E6407" s="359"/>
      <c r="G6407" s="561"/>
      <c r="H6407" s="359"/>
    </row>
    <row r="6408" spans="4:8" x14ac:dyDescent="0.2">
      <c r="D6408" s="359"/>
      <c r="E6408" s="359"/>
      <c r="G6408" s="561"/>
      <c r="H6408" s="359"/>
    </row>
    <row r="6409" spans="4:8" x14ac:dyDescent="0.2">
      <c r="D6409" s="359"/>
      <c r="E6409" s="359"/>
      <c r="G6409" s="561"/>
      <c r="H6409" s="359"/>
    </row>
    <row r="6410" spans="4:8" x14ac:dyDescent="0.2">
      <c r="D6410" s="359"/>
      <c r="E6410" s="359"/>
      <c r="G6410" s="561"/>
      <c r="H6410" s="359"/>
    </row>
    <row r="6411" spans="4:8" x14ac:dyDescent="0.2">
      <c r="D6411" s="359"/>
      <c r="E6411" s="359"/>
      <c r="G6411" s="561"/>
      <c r="H6411" s="359"/>
    </row>
    <row r="6412" spans="4:8" x14ac:dyDescent="0.2">
      <c r="D6412" s="359"/>
      <c r="E6412" s="359"/>
      <c r="G6412" s="561"/>
      <c r="H6412" s="359"/>
    </row>
    <row r="6413" spans="4:8" x14ac:dyDescent="0.2">
      <c r="D6413" s="359"/>
      <c r="E6413" s="359"/>
      <c r="G6413" s="561"/>
      <c r="H6413" s="359"/>
    </row>
    <row r="6414" spans="4:8" x14ac:dyDescent="0.2">
      <c r="D6414" s="359"/>
      <c r="E6414" s="359"/>
      <c r="G6414" s="561"/>
      <c r="H6414" s="359"/>
    </row>
    <row r="6415" spans="4:8" x14ac:dyDescent="0.2">
      <c r="D6415" s="359"/>
      <c r="E6415" s="359"/>
      <c r="G6415" s="561"/>
      <c r="H6415" s="359"/>
    </row>
    <row r="6416" spans="4:8" x14ac:dyDescent="0.2">
      <c r="D6416" s="359"/>
      <c r="E6416" s="359"/>
      <c r="G6416" s="561"/>
      <c r="H6416" s="359"/>
    </row>
    <row r="6417" spans="4:8" x14ac:dyDescent="0.2">
      <c r="D6417" s="359"/>
      <c r="E6417" s="359"/>
      <c r="G6417" s="561"/>
      <c r="H6417" s="359"/>
    </row>
    <row r="6418" spans="4:8" x14ac:dyDescent="0.2">
      <c r="D6418" s="359"/>
      <c r="E6418" s="359"/>
      <c r="G6418" s="561"/>
      <c r="H6418" s="359"/>
    </row>
    <row r="6419" spans="4:8" x14ac:dyDescent="0.2">
      <c r="D6419" s="359"/>
      <c r="E6419" s="359"/>
      <c r="G6419" s="561"/>
      <c r="H6419" s="359"/>
    </row>
    <row r="6420" spans="4:8" x14ac:dyDescent="0.2">
      <c r="D6420" s="359"/>
      <c r="E6420" s="359"/>
      <c r="G6420" s="561"/>
      <c r="H6420" s="359"/>
    </row>
    <row r="6421" spans="4:8" x14ac:dyDescent="0.2">
      <c r="D6421" s="359"/>
      <c r="E6421" s="359"/>
      <c r="G6421" s="561"/>
      <c r="H6421" s="359"/>
    </row>
    <row r="6422" spans="4:8" x14ac:dyDescent="0.2">
      <c r="D6422" s="359"/>
      <c r="E6422" s="359"/>
      <c r="G6422" s="561"/>
      <c r="H6422" s="359"/>
    </row>
    <row r="6423" spans="4:8" x14ac:dyDescent="0.2">
      <c r="D6423" s="359"/>
      <c r="E6423" s="359"/>
      <c r="G6423" s="561"/>
      <c r="H6423" s="359"/>
    </row>
    <row r="6424" spans="4:8" x14ac:dyDescent="0.2">
      <c r="D6424" s="359"/>
      <c r="E6424" s="359"/>
      <c r="G6424" s="561"/>
      <c r="H6424" s="359"/>
    </row>
    <row r="6425" spans="4:8" x14ac:dyDescent="0.2">
      <c r="D6425" s="359"/>
      <c r="E6425" s="359"/>
      <c r="G6425" s="561"/>
      <c r="H6425" s="359"/>
    </row>
    <row r="6426" spans="4:8" x14ac:dyDescent="0.2">
      <c r="D6426" s="359"/>
      <c r="E6426" s="359"/>
      <c r="G6426" s="561"/>
      <c r="H6426" s="359"/>
    </row>
    <row r="6427" spans="4:8" x14ac:dyDescent="0.2">
      <c r="D6427" s="359"/>
      <c r="E6427" s="359"/>
      <c r="G6427" s="561"/>
      <c r="H6427" s="359"/>
    </row>
    <row r="6428" spans="4:8" x14ac:dyDescent="0.2">
      <c r="D6428" s="359"/>
      <c r="E6428" s="359"/>
      <c r="G6428" s="561"/>
      <c r="H6428" s="359"/>
    </row>
    <row r="6429" spans="4:8" x14ac:dyDescent="0.2">
      <c r="D6429" s="359"/>
      <c r="E6429" s="359"/>
      <c r="G6429" s="561"/>
      <c r="H6429" s="359"/>
    </row>
    <row r="6430" spans="4:8" x14ac:dyDescent="0.2">
      <c r="D6430" s="359"/>
      <c r="E6430" s="359"/>
      <c r="G6430" s="561"/>
      <c r="H6430" s="359"/>
    </row>
    <row r="6431" spans="4:8" x14ac:dyDescent="0.2">
      <c r="D6431" s="359"/>
      <c r="E6431" s="359"/>
      <c r="G6431" s="561"/>
      <c r="H6431" s="359"/>
    </row>
    <row r="6432" spans="4:8" x14ac:dyDescent="0.2">
      <c r="D6432" s="359"/>
      <c r="E6432" s="359"/>
      <c r="G6432" s="561"/>
      <c r="H6432" s="359"/>
    </row>
    <row r="6433" spans="4:8" x14ac:dyDescent="0.2">
      <c r="D6433" s="359"/>
      <c r="E6433" s="359"/>
      <c r="G6433" s="561"/>
      <c r="H6433" s="359"/>
    </row>
    <row r="6434" spans="4:8" x14ac:dyDescent="0.2">
      <c r="D6434" s="359"/>
      <c r="E6434" s="359"/>
      <c r="G6434" s="561"/>
      <c r="H6434" s="359"/>
    </row>
    <row r="6435" spans="4:8" x14ac:dyDescent="0.2">
      <c r="D6435" s="359"/>
      <c r="E6435" s="359"/>
      <c r="G6435" s="561"/>
      <c r="H6435" s="359"/>
    </row>
    <row r="6436" spans="4:8" x14ac:dyDescent="0.2">
      <c r="D6436" s="359"/>
      <c r="E6436" s="359"/>
      <c r="G6436" s="561"/>
      <c r="H6436" s="359"/>
    </row>
    <row r="6437" spans="4:8" x14ac:dyDescent="0.2">
      <c r="D6437" s="359"/>
      <c r="E6437" s="359"/>
      <c r="G6437" s="561"/>
      <c r="H6437" s="359"/>
    </row>
    <row r="6438" spans="4:8" x14ac:dyDescent="0.2">
      <c r="D6438" s="359"/>
      <c r="E6438" s="359"/>
      <c r="G6438" s="561"/>
      <c r="H6438" s="359"/>
    </row>
    <row r="6439" spans="4:8" x14ac:dyDescent="0.2">
      <c r="D6439" s="359"/>
      <c r="E6439" s="359"/>
      <c r="G6439" s="561"/>
      <c r="H6439" s="359"/>
    </row>
    <row r="6440" spans="4:8" x14ac:dyDescent="0.2">
      <c r="D6440" s="359"/>
      <c r="E6440" s="359"/>
      <c r="G6440" s="561"/>
      <c r="H6440" s="359"/>
    </row>
    <row r="6441" spans="4:8" x14ac:dyDescent="0.2">
      <c r="D6441" s="359"/>
      <c r="E6441" s="359"/>
      <c r="G6441" s="561"/>
      <c r="H6441" s="359"/>
    </row>
    <row r="6442" spans="4:8" x14ac:dyDescent="0.2">
      <c r="D6442" s="359"/>
      <c r="E6442" s="359"/>
      <c r="G6442" s="561"/>
      <c r="H6442" s="359"/>
    </row>
    <row r="6443" spans="4:8" x14ac:dyDescent="0.2">
      <c r="D6443" s="359"/>
      <c r="E6443" s="359"/>
      <c r="G6443" s="561"/>
      <c r="H6443" s="359"/>
    </row>
    <row r="6444" spans="4:8" x14ac:dyDescent="0.2">
      <c r="D6444" s="359"/>
      <c r="E6444" s="359"/>
      <c r="G6444" s="561"/>
      <c r="H6444" s="359"/>
    </row>
    <row r="6445" spans="4:8" x14ac:dyDescent="0.2">
      <c r="D6445" s="359"/>
      <c r="E6445" s="359"/>
      <c r="G6445" s="561"/>
      <c r="H6445" s="359"/>
    </row>
    <row r="6446" spans="4:8" x14ac:dyDescent="0.2">
      <c r="D6446" s="359"/>
      <c r="E6446" s="359"/>
      <c r="G6446" s="561"/>
      <c r="H6446" s="359"/>
    </row>
    <row r="6447" spans="4:8" x14ac:dyDescent="0.2">
      <c r="D6447" s="359"/>
      <c r="E6447" s="359"/>
      <c r="G6447" s="561"/>
      <c r="H6447" s="359"/>
    </row>
    <row r="6448" spans="4:8" x14ac:dyDescent="0.2">
      <c r="D6448" s="359"/>
      <c r="E6448" s="359"/>
      <c r="G6448" s="561"/>
      <c r="H6448" s="359"/>
    </row>
    <row r="6449" spans="4:8" x14ac:dyDescent="0.2">
      <c r="D6449" s="359"/>
      <c r="E6449" s="359"/>
      <c r="G6449" s="561"/>
      <c r="H6449" s="359"/>
    </row>
    <row r="6450" spans="4:8" x14ac:dyDescent="0.2">
      <c r="D6450" s="359"/>
      <c r="E6450" s="359"/>
      <c r="G6450" s="561"/>
      <c r="H6450" s="359"/>
    </row>
    <row r="6451" spans="4:8" x14ac:dyDescent="0.2">
      <c r="D6451" s="359"/>
      <c r="E6451" s="359"/>
      <c r="G6451" s="561"/>
      <c r="H6451" s="359"/>
    </row>
    <row r="6452" spans="4:8" x14ac:dyDescent="0.2">
      <c r="D6452" s="359"/>
      <c r="E6452" s="359"/>
      <c r="G6452" s="561"/>
      <c r="H6452" s="359"/>
    </row>
    <row r="6453" spans="4:8" x14ac:dyDescent="0.2">
      <c r="D6453" s="359"/>
      <c r="E6453" s="359"/>
      <c r="G6453" s="561"/>
      <c r="H6453" s="359"/>
    </row>
    <row r="6454" spans="4:8" x14ac:dyDescent="0.2">
      <c r="D6454" s="359"/>
      <c r="E6454" s="359"/>
      <c r="G6454" s="561"/>
      <c r="H6454" s="359"/>
    </row>
    <row r="6455" spans="4:8" x14ac:dyDescent="0.2">
      <c r="D6455" s="359"/>
      <c r="E6455" s="359"/>
      <c r="G6455" s="561"/>
      <c r="H6455" s="359"/>
    </row>
    <row r="6456" spans="4:8" x14ac:dyDescent="0.2">
      <c r="D6456" s="359"/>
      <c r="E6456" s="359"/>
      <c r="G6456" s="561"/>
      <c r="H6456" s="359"/>
    </row>
    <row r="6457" spans="4:8" x14ac:dyDescent="0.2">
      <c r="D6457" s="359"/>
      <c r="E6457" s="359"/>
      <c r="G6457" s="561"/>
      <c r="H6457" s="359"/>
    </row>
    <row r="6458" spans="4:8" x14ac:dyDescent="0.2">
      <c r="D6458" s="359"/>
      <c r="E6458" s="359"/>
      <c r="G6458" s="561"/>
      <c r="H6458" s="359"/>
    </row>
    <row r="6459" spans="4:8" x14ac:dyDescent="0.2">
      <c r="D6459" s="359"/>
      <c r="E6459" s="359"/>
      <c r="G6459" s="561"/>
      <c r="H6459" s="359"/>
    </row>
    <row r="6460" spans="4:8" x14ac:dyDescent="0.2">
      <c r="D6460" s="359"/>
      <c r="E6460" s="359"/>
      <c r="G6460" s="561"/>
      <c r="H6460" s="359"/>
    </row>
    <row r="6461" spans="4:8" x14ac:dyDescent="0.2">
      <c r="D6461" s="359"/>
      <c r="E6461" s="359"/>
      <c r="G6461" s="561"/>
      <c r="H6461" s="359"/>
    </row>
    <row r="6462" spans="4:8" x14ac:dyDescent="0.2">
      <c r="D6462" s="359"/>
      <c r="E6462" s="359"/>
      <c r="G6462" s="561"/>
      <c r="H6462" s="359"/>
    </row>
    <row r="6463" spans="4:8" x14ac:dyDescent="0.2">
      <c r="D6463" s="359"/>
      <c r="E6463" s="359"/>
      <c r="G6463" s="561"/>
      <c r="H6463" s="359"/>
    </row>
    <row r="6464" spans="4:8" x14ac:dyDescent="0.2">
      <c r="D6464" s="359"/>
      <c r="E6464" s="359"/>
      <c r="G6464" s="561"/>
      <c r="H6464" s="359"/>
    </row>
    <row r="6465" spans="4:8" x14ac:dyDescent="0.2">
      <c r="D6465" s="359"/>
      <c r="E6465" s="359"/>
      <c r="G6465" s="561"/>
      <c r="H6465" s="359"/>
    </row>
    <row r="6466" spans="4:8" x14ac:dyDescent="0.2">
      <c r="D6466" s="359"/>
      <c r="E6466" s="359"/>
      <c r="G6466" s="561"/>
      <c r="H6466" s="359"/>
    </row>
    <row r="6467" spans="4:8" x14ac:dyDescent="0.2">
      <c r="D6467" s="359"/>
      <c r="E6467" s="359"/>
      <c r="G6467" s="561"/>
      <c r="H6467" s="359"/>
    </row>
    <row r="6468" spans="4:8" x14ac:dyDescent="0.2">
      <c r="D6468" s="359"/>
      <c r="E6468" s="359"/>
      <c r="G6468" s="561"/>
      <c r="H6468" s="359"/>
    </row>
    <row r="6469" spans="4:8" x14ac:dyDescent="0.2">
      <c r="D6469" s="359"/>
      <c r="E6469" s="359"/>
      <c r="G6469" s="561"/>
      <c r="H6469" s="359"/>
    </row>
    <row r="6470" spans="4:8" x14ac:dyDescent="0.2">
      <c r="D6470" s="359"/>
      <c r="E6470" s="359"/>
      <c r="G6470" s="561"/>
      <c r="H6470" s="359"/>
    </row>
    <row r="6471" spans="4:8" x14ac:dyDescent="0.2">
      <c r="D6471" s="359"/>
      <c r="E6471" s="359"/>
      <c r="G6471" s="561"/>
      <c r="H6471" s="359"/>
    </row>
    <row r="6472" spans="4:8" x14ac:dyDescent="0.2">
      <c r="D6472" s="359"/>
      <c r="E6472" s="359"/>
      <c r="G6472" s="561"/>
      <c r="H6472" s="359"/>
    </row>
    <row r="6473" spans="4:8" x14ac:dyDescent="0.2">
      <c r="D6473" s="359"/>
      <c r="E6473" s="359"/>
      <c r="G6473" s="561"/>
      <c r="H6473" s="359"/>
    </row>
    <row r="6474" spans="4:8" x14ac:dyDescent="0.2">
      <c r="D6474" s="359"/>
      <c r="E6474" s="359"/>
      <c r="G6474" s="561"/>
      <c r="H6474" s="359"/>
    </row>
    <row r="6475" spans="4:8" x14ac:dyDescent="0.2">
      <c r="D6475" s="359"/>
      <c r="E6475" s="359"/>
      <c r="G6475" s="561"/>
      <c r="H6475" s="359"/>
    </row>
    <row r="6476" spans="4:8" x14ac:dyDescent="0.2">
      <c r="D6476" s="359"/>
      <c r="E6476" s="359"/>
      <c r="G6476" s="561"/>
      <c r="H6476" s="359"/>
    </row>
    <row r="6477" spans="4:8" x14ac:dyDescent="0.2">
      <c r="D6477" s="359"/>
      <c r="E6477" s="359"/>
      <c r="G6477" s="561"/>
      <c r="H6477" s="359"/>
    </row>
    <row r="6478" spans="4:8" x14ac:dyDescent="0.2">
      <c r="D6478" s="359"/>
      <c r="E6478" s="359"/>
      <c r="G6478" s="561"/>
      <c r="H6478" s="359"/>
    </row>
    <row r="6479" spans="4:8" x14ac:dyDescent="0.2">
      <c r="D6479" s="359"/>
      <c r="E6479" s="359"/>
      <c r="G6479" s="561"/>
      <c r="H6479" s="359"/>
    </row>
    <row r="6480" spans="4:8" x14ac:dyDescent="0.2">
      <c r="D6480" s="359"/>
      <c r="E6480" s="359"/>
      <c r="G6480" s="561"/>
      <c r="H6480" s="359"/>
    </row>
    <row r="6481" spans="4:8" x14ac:dyDescent="0.2">
      <c r="D6481" s="359"/>
      <c r="E6481" s="359"/>
      <c r="G6481" s="561"/>
      <c r="H6481" s="359"/>
    </row>
    <row r="6482" spans="4:8" x14ac:dyDescent="0.2">
      <c r="D6482" s="359"/>
      <c r="E6482" s="359"/>
      <c r="G6482" s="561"/>
      <c r="H6482" s="359"/>
    </row>
    <row r="6483" spans="4:8" x14ac:dyDescent="0.2">
      <c r="D6483" s="359"/>
      <c r="E6483" s="359"/>
      <c r="G6483" s="561"/>
      <c r="H6483" s="359"/>
    </row>
    <row r="6484" spans="4:8" x14ac:dyDescent="0.2">
      <c r="D6484" s="359"/>
      <c r="E6484" s="359"/>
      <c r="G6484" s="561"/>
      <c r="H6484" s="359"/>
    </row>
    <row r="6485" spans="4:8" x14ac:dyDescent="0.2">
      <c r="D6485" s="359"/>
      <c r="E6485" s="359"/>
      <c r="G6485" s="561"/>
      <c r="H6485" s="359"/>
    </row>
    <row r="6486" spans="4:8" x14ac:dyDescent="0.2">
      <c r="D6486" s="359"/>
      <c r="E6486" s="359"/>
      <c r="G6486" s="561"/>
      <c r="H6486" s="359"/>
    </row>
    <row r="6487" spans="4:8" x14ac:dyDescent="0.2">
      <c r="D6487" s="359"/>
      <c r="E6487" s="359"/>
      <c r="G6487" s="561"/>
      <c r="H6487" s="359"/>
    </row>
    <row r="6488" spans="4:8" x14ac:dyDescent="0.2">
      <c r="D6488" s="359"/>
      <c r="E6488" s="359"/>
      <c r="G6488" s="561"/>
      <c r="H6488" s="359"/>
    </row>
    <row r="6489" spans="4:8" x14ac:dyDescent="0.2">
      <c r="D6489" s="359"/>
      <c r="E6489" s="359"/>
      <c r="G6489" s="561"/>
      <c r="H6489" s="359"/>
    </row>
    <row r="6490" spans="4:8" x14ac:dyDescent="0.2">
      <c r="D6490" s="359"/>
      <c r="E6490" s="359"/>
      <c r="G6490" s="561"/>
      <c r="H6490" s="359"/>
    </row>
    <row r="6491" spans="4:8" x14ac:dyDescent="0.2">
      <c r="D6491" s="359"/>
      <c r="E6491" s="359"/>
      <c r="G6491" s="561"/>
      <c r="H6491" s="359"/>
    </row>
    <row r="6492" spans="4:8" x14ac:dyDescent="0.2">
      <c r="D6492" s="359"/>
      <c r="E6492" s="359"/>
      <c r="G6492" s="561"/>
      <c r="H6492" s="359"/>
    </row>
    <row r="6493" spans="4:8" x14ac:dyDescent="0.2">
      <c r="D6493" s="359"/>
      <c r="E6493" s="359"/>
      <c r="G6493" s="561"/>
      <c r="H6493" s="359"/>
    </row>
    <row r="6494" spans="4:8" x14ac:dyDescent="0.2">
      <c r="D6494" s="359"/>
      <c r="E6494" s="359"/>
      <c r="G6494" s="561"/>
      <c r="H6494" s="359"/>
    </row>
    <row r="6495" spans="4:8" x14ac:dyDescent="0.2">
      <c r="D6495" s="359"/>
      <c r="E6495" s="359"/>
      <c r="G6495" s="561"/>
      <c r="H6495" s="359"/>
    </row>
    <row r="6496" spans="4:8" x14ac:dyDescent="0.2">
      <c r="D6496" s="359"/>
      <c r="E6496" s="359"/>
      <c r="G6496" s="561"/>
      <c r="H6496" s="359"/>
    </row>
    <row r="6497" spans="4:8" x14ac:dyDescent="0.2">
      <c r="D6497" s="359"/>
      <c r="E6497" s="359"/>
      <c r="G6497" s="561"/>
      <c r="H6497" s="359"/>
    </row>
    <row r="6498" spans="4:8" x14ac:dyDescent="0.2">
      <c r="D6498" s="359"/>
      <c r="E6498" s="359"/>
      <c r="G6498" s="561"/>
      <c r="H6498" s="359"/>
    </row>
    <row r="6499" spans="4:8" x14ac:dyDescent="0.2">
      <c r="D6499" s="359"/>
      <c r="E6499" s="359"/>
      <c r="G6499" s="561"/>
      <c r="H6499" s="359"/>
    </row>
    <row r="6500" spans="4:8" x14ac:dyDescent="0.2">
      <c r="D6500" s="359"/>
      <c r="E6500" s="359"/>
      <c r="G6500" s="561"/>
      <c r="H6500" s="359"/>
    </row>
    <row r="6501" spans="4:8" x14ac:dyDescent="0.2">
      <c r="D6501" s="359"/>
      <c r="E6501" s="359"/>
      <c r="G6501" s="561"/>
      <c r="H6501" s="359"/>
    </row>
    <row r="6502" spans="4:8" x14ac:dyDescent="0.2">
      <c r="D6502" s="359"/>
      <c r="E6502" s="359"/>
      <c r="G6502" s="561"/>
      <c r="H6502" s="359"/>
    </row>
    <row r="6503" spans="4:8" x14ac:dyDescent="0.2">
      <c r="D6503" s="359"/>
      <c r="E6503" s="359"/>
      <c r="G6503" s="561"/>
      <c r="H6503" s="359"/>
    </row>
    <row r="6504" spans="4:8" x14ac:dyDescent="0.2">
      <c r="D6504" s="359"/>
      <c r="E6504" s="359"/>
      <c r="G6504" s="561"/>
      <c r="H6504" s="359"/>
    </row>
    <row r="6505" spans="4:8" x14ac:dyDescent="0.2">
      <c r="D6505" s="359"/>
      <c r="E6505" s="359"/>
      <c r="G6505" s="561"/>
      <c r="H6505" s="359"/>
    </row>
    <row r="6506" spans="4:8" x14ac:dyDescent="0.2">
      <c r="D6506" s="359"/>
      <c r="E6506" s="359"/>
      <c r="G6506" s="561"/>
      <c r="H6506" s="359"/>
    </row>
    <row r="6507" spans="4:8" x14ac:dyDescent="0.2">
      <c r="D6507" s="359"/>
      <c r="E6507" s="359"/>
      <c r="G6507" s="561"/>
      <c r="H6507" s="359"/>
    </row>
    <row r="6508" spans="4:8" x14ac:dyDescent="0.2">
      <c r="D6508" s="359"/>
      <c r="E6508" s="359"/>
      <c r="G6508" s="561"/>
      <c r="H6508" s="359"/>
    </row>
    <row r="6509" spans="4:8" x14ac:dyDescent="0.2">
      <c r="D6509" s="359"/>
      <c r="E6509" s="359"/>
      <c r="G6509" s="561"/>
      <c r="H6509" s="359"/>
    </row>
    <row r="6510" spans="4:8" x14ac:dyDescent="0.2">
      <c r="D6510" s="359"/>
      <c r="E6510" s="359"/>
      <c r="G6510" s="561"/>
      <c r="H6510" s="359"/>
    </row>
    <row r="6511" spans="4:8" x14ac:dyDescent="0.2">
      <c r="D6511" s="359"/>
      <c r="E6511" s="359"/>
      <c r="G6511" s="561"/>
      <c r="H6511" s="359"/>
    </row>
    <row r="6512" spans="4:8" x14ac:dyDescent="0.2">
      <c r="D6512" s="359"/>
      <c r="E6512" s="359"/>
      <c r="G6512" s="561"/>
      <c r="H6512" s="359"/>
    </row>
    <row r="6513" spans="4:8" x14ac:dyDescent="0.2">
      <c r="D6513" s="359"/>
      <c r="E6513" s="359"/>
      <c r="G6513" s="561"/>
      <c r="H6513" s="359"/>
    </row>
    <row r="6514" spans="4:8" x14ac:dyDescent="0.2">
      <c r="D6514" s="359"/>
      <c r="E6514" s="359"/>
      <c r="G6514" s="561"/>
      <c r="H6514" s="359"/>
    </row>
    <row r="6515" spans="4:8" x14ac:dyDescent="0.2">
      <c r="D6515" s="359"/>
      <c r="E6515" s="359"/>
      <c r="G6515" s="561"/>
      <c r="H6515" s="359"/>
    </row>
    <row r="6516" spans="4:8" x14ac:dyDescent="0.2">
      <c r="D6516" s="359"/>
      <c r="E6516" s="359"/>
      <c r="G6516" s="561"/>
      <c r="H6516" s="359"/>
    </row>
    <row r="6517" spans="4:8" x14ac:dyDescent="0.2">
      <c r="D6517" s="359"/>
      <c r="E6517" s="359"/>
      <c r="G6517" s="561"/>
      <c r="H6517" s="359"/>
    </row>
    <row r="6518" spans="4:8" x14ac:dyDescent="0.2">
      <c r="D6518" s="359"/>
      <c r="E6518" s="359"/>
      <c r="G6518" s="561"/>
      <c r="H6518" s="359"/>
    </row>
    <row r="6519" spans="4:8" x14ac:dyDescent="0.2">
      <c r="D6519" s="359"/>
      <c r="E6519" s="359"/>
      <c r="G6519" s="561"/>
      <c r="H6519" s="359"/>
    </row>
    <row r="6520" spans="4:8" x14ac:dyDescent="0.2">
      <c r="D6520" s="359"/>
      <c r="E6520" s="359"/>
      <c r="G6520" s="561"/>
      <c r="H6520" s="359"/>
    </row>
    <row r="6521" spans="4:8" x14ac:dyDescent="0.2">
      <c r="D6521" s="359"/>
      <c r="E6521" s="359"/>
      <c r="G6521" s="561"/>
      <c r="H6521" s="359"/>
    </row>
    <row r="6522" spans="4:8" x14ac:dyDescent="0.2">
      <c r="D6522" s="359"/>
      <c r="E6522" s="359"/>
      <c r="G6522" s="561"/>
      <c r="H6522" s="359"/>
    </row>
    <row r="6523" spans="4:8" x14ac:dyDescent="0.2">
      <c r="D6523" s="359"/>
      <c r="E6523" s="359"/>
      <c r="G6523" s="561"/>
      <c r="H6523" s="359"/>
    </row>
    <row r="6524" spans="4:8" x14ac:dyDescent="0.2">
      <c r="D6524" s="359"/>
      <c r="E6524" s="359"/>
      <c r="G6524" s="561"/>
      <c r="H6524" s="359"/>
    </row>
    <row r="6525" spans="4:8" x14ac:dyDescent="0.2">
      <c r="D6525" s="359"/>
      <c r="E6525" s="359"/>
      <c r="G6525" s="561"/>
      <c r="H6525" s="359"/>
    </row>
    <row r="6526" spans="4:8" x14ac:dyDescent="0.2">
      <c r="D6526" s="359"/>
      <c r="E6526" s="359"/>
      <c r="G6526" s="561"/>
      <c r="H6526" s="359"/>
    </row>
    <row r="6527" spans="4:8" x14ac:dyDescent="0.2">
      <c r="D6527" s="359"/>
      <c r="E6527" s="359"/>
      <c r="G6527" s="561"/>
      <c r="H6527" s="359"/>
    </row>
    <row r="6528" spans="4:8" x14ac:dyDescent="0.2">
      <c r="D6528" s="359"/>
      <c r="E6528" s="359"/>
      <c r="G6528" s="561"/>
      <c r="H6528" s="359"/>
    </row>
    <row r="6529" spans="4:8" x14ac:dyDescent="0.2">
      <c r="D6529" s="359"/>
      <c r="E6529" s="359"/>
      <c r="G6529" s="561"/>
      <c r="H6529" s="359"/>
    </row>
    <row r="6530" spans="4:8" x14ac:dyDescent="0.2">
      <c r="D6530" s="359"/>
      <c r="E6530" s="359"/>
      <c r="G6530" s="561"/>
      <c r="H6530" s="359"/>
    </row>
    <row r="6531" spans="4:8" x14ac:dyDescent="0.2">
      <c r="D6531" s="359"/>
      <c r="E6531" s="359"/>
      <c r="G6531" s="561"/>
      <c r="H6531" s="359"/>
    </row>
    <row r="6532" spans="4:8" x14ac:dyDescent="0.2">
      <c r="D6532" s="359"/>
      <c r="E6532" s="359"/>
      <c r="G6532" s="561"/>
      <c r="H6532" s="359"/>
    </row>
    <row r="6533" spans="4:8" x14ac:dyDescent="0.2">
      <c r="D6533" s="359"/>
      <c r="E6533" s="359"/>
      <c r="G6533" s="561"/>
      <c r="H6533" s="359"/>
    </row>
    <row r="6534" spans="4:8" x14ac:dyDescent="0.2">
      <c r="D6534" s="359"/>
      <c r="E6534" s="359"/>
      <c r="G6534" s="561"/>
      <c r="H6534" s="359"/>
    </row>
    <row r="6535" spans="4:8" x14ac:dyDescent="0.2">
      <c r="D6535" s="359"/>
      <c r="E6535" s="359"/>
      <c r="G6535" s="561"/>
      <c r="H6535" s="359"/>
    </row>
    <row r="6536" spans="4:8" x14ac:dyDescent="0.2">
      <c r="D6536" s="359"/>
      <c r="E6536" s="359"/>
      <c r="G6536" s="561"/>
      <c r="H6536" s="359"/>
    </row>
    <row r="6537" spans="4:8" x14ac:dyDescent="0.2">
      <c r="D6537" s="359"/>
      <c r="E6537" s="359"/>
      <c r="G6537" s="561"/>
      <c r="H6537" s="359"/>
    </row>
    <row r="6538" spans="4:8" x14ac:dyDescent="0.2">
      <c r="D6538" s="359"/>
      <c r="E6538" s="359"/>
      <c r="G6538" s="561"/>
      <c r="H6538" s="359"/>
    </row>
    <row r="6539" spans="4:8" x14ac:dyDescent="0.2">
      <c r="D6539" s="359"/>
      <c r="E6539" s="359"/>
      <c r="G6539" s="561"/>
      <c r="H6539" s="359"/>
    </row>
    <row r="6540" spans="4:8" x14ac:dyDescent="0.2">
      <c r="D6540" s="359"/>
      <c r="E6540" s="359"/>
      <c r="G6540" s="561"/>
      <c r="H6540" s="359"/>
    </row>
    <row r="6541" spans="4:8" x14ac:dyDescent="0.2">
      <c r="D6541" s="359"/>
      <c r="E6541" s="359"/>
      <c r="G6541" s="561"/>
      <c r="H6541" s="359"/>
    </row>
    <row r="6542" spans="4:8" x14ac:dyDescent="0.2">
      <c r="D6542" s="359"/>
      <c r="E6542" s="359"/>
      <c r="G6542" s="561"/>
      <c r="H6542" s="359"/>
    </row>
    <row r="6543" spans="4:8" x14ac:dyDescent="0.2">
      <c r="D6543" s="359"/>
      <c r="E6543" s="359"/>
      <c r="G6543" s="561"/>
      <c r="H6543" s="359"/>
    </row>
    <row r="6544" spans="4:8" x14ac:dyDescent="0.2">
      <c r="D6544" s="359"/>
      <c r="E6544" s="359"/>
      <c r="G6544" s="561"/>
      <c r="H6544" s="359"/>
    </row>
    <row r="6545" spans="4:8" x14ac:dyDescent="0.2">
      <c r="D6545" s="359"/>
      <c r="E6545" s="359"/>
      <c r="G6545" s="561"/>
      <c r="H6545" s="359"/>
    </row>
    <row r="6546" spans="4:8" x14ac:dyDescent="0.2">
      <c r="D6546" s="359"/>
      <c r="E6546" s="359"/>
      <c r="G6546" s="561"/>
      <c r="H6546" s="359"/>
    </row>
    <row r="6547" spans="4:8" x14ac:dyDescent="0.2">
      <c r="D6547" s="359"/>
      <c r="E6547" s="359"/>
      <c r="G6547" s="561"/>
      <c r="H6547" s="359"/>
    </row>
    <row r="6548" spans="4:8" x14ac:dyDescent="0.2">
      <c r="D6548" s="359"/>
      <c r="E6548" s="359"/>
      <c r="G6548" s="561"/>
      <c r="H6548" s="359"/>
    </row>
    <row r="6549" spans="4:8" x14ac:dyDescent="0.2">
      <c r="D6549" s="359"/>
      <c r="E6549" s="359"/>
      <c r="G6549" s="561"/>
      <c r="H6549" s="359"/>
    </row>
    <row r="6550" spans="4:8" x14ac:dyDescent="0.2">
      <c r="D6550" s="359"/>
      <c r="E6550" s="359"/>
      <c r="G6550" s="561"/>
      <c r="H6550" s="359"/>
    </row>
    <row r="6551" spans="4:8" x14ac:dyDescent="0.2">
      <c r="D6551" s="359"/>
      <c r="E6551" s="359"/>
      <c r="G6551" s="561"/>
      <c r="H6551" s="359"/>
    </row>
    <row r="6552" spans="4:8" x14ac:dyDescent="0.2">
      <c r="D6552" s="359"/>
      <c r="E6552" s="359"/>
      <c r="G6552" s="561"/>
      <c r="H6552" s="359"/>
    </row>
    <row r="6553" spans="4:8" x14ac:dyDescent="0.2">
      <c r="D6553" s="359"/>
      <c r="E6553" s="359"/>
      <c r="G6553" s="561"/>
      <c r="H6553" s="359"/>
    </row>
    <row r="6554" spans="4:8" x14ac:dyDescent="0.2">
      <c r="D6554" s="359"/>
      <c r="E6554" s="359"/>
      <c r="G6554" s="561"/>
      <c r="H6554" s="359"/>
    </row>
    <row r="6555" spans="4:8" x14ac:dyDescent="0.2">
      <c r="D6555" s="359"/>
      <c r="E6555" s="359"/>
      <c r="G6555" s="561"/>
      <c r="H6555" s="359"/>
    </row>
    <row r="6556" spans="4:8" x14ac:dyDescent="0.2">
      <c r="D6556" s="359"/>
      <c r="E6556" s="359"/>
      <c r="G6556" s="561"/>
      <c r="H6556" s="359"/>
    </row>
    <row r="6557" spans="4:8" x14ac:dyDescent="0.2">
      <c r="D6557" s="359"/>
      <c r="E6557" s="359"/>
      <c r="G6557" s="561"/>
      <c r="H6557" s="359"/>
    </row>
    <row r="6558" spans="4:8" x14ac:dyDescent="0.2">
      <c r="D6558" s="359"/>
      <c r="E6558" s="359"/>
      <c r="G6558" s="561"/>
      <c r="H6558" s="359"/>
    </row>
    <row r="6559" spans="4:8" x14ac:dyDescent="0.2">
      <c r="D6559" s="359"/>
      <c r="E6559" s="359"/>
      <c r="G6559" s="561"/>
      <c r="H6559" s="359"/>
    </row>
    <row r="6560" spans="4:8" x14ac:dyDescent="0.2">
      <c r="D6560" s="359"/>
      <c r="E6560" s="359"/>
      <c r="G6560" s="561"/>
      <c r="H6560" s="359"/>
    </row>
    <row r="6561" spans="4:8" x14ac:dyDescent="0.2">
      <c r="D6561" s="359"/>
      <c r="E6561" s="359"/>
      <c r="G6561" s="561"/>
      <c r="H6561" s="359"/>
    </row>
    <row r="6562" spans="4:8" x14ac:dyDescent="0.2">
      <c r="D6562" s="359"/>
      <c r="E6562" s="359"/>
      <c r="G6562" s="561"/>
      <c r="H6562" s="359"/>
    </row>
    <row r="6563" spans="4:8" x14ac:dyDescent="0.2">
      <c r="D6563" s="359"/>
      <c r="E6563" s="359"/>
      <c r="G6563" s="561"/>
      <c r="H6563" s="359"/>
    </row>
    <row r="6564" spans="4:8" x14ac:dyDescent="0.2">
      <c r="D6564" s="359"/>
      <c r="E6564" s="359"/>
      <c r="G6564" s="561"/>
      <c r="H6564" s="359"/>
    </row>
    <row r="6565" spans="4:8" x14ac:dyDescent="0.2">
      <c r="D6565" s="359"/>
      <c r="E6565" s="359"/>
      <c r="G6565" s="561"/>
      <c r="H6565" s="359"/>
    </row>
    <row r="6566" spans="4:8" x14ac:dyDescent="0.2">
      <c r="D6566" s="359"/>
      <c r="E6566" s="359"/>
      <c r="G6566" s="561"/>
      <c r="H6566" s="359"/>
    </row>
    <row r="6567" spans="4:8" x14ac:dyDescent="0.2">
      <c r="D6567" s="359"/>
      <c r="E6567" s="359"/>
      <c r="G6567" s="561"/>
      <c r="H6567" s="359"/>
    </row>
    <row r="6568" spans="4:8" x14ac:dyDescent="0.2">
      <c r="D6568" s="359"/>
      <c r="E6568" s="359"/>
      <c r="G6568" s="561"/>
      <c r="H6568" s="359"/>
    </row>
    <row r="6569" spans="4:8" x14ac:dyDescent="0.2">
      <c r="D6569" s="359"/>
      <c r="E6569" s="359"/>
      <c r="G6569" s="561"/>
      <c r="H6569" s="359"/>
    </row>
    <row r="6570" spans="4:8" x14ac:dyDescent="0.2">
      <c r="D6570" s="359"/>
      <c r="E6570" s="359"/>
      <c r="G6570" s="561"/>
      <c r="H6570" s="359"/>
    </row>
    <row r="6571" spans="4:8" x14ac:dyDescent="0.2">
      <c r="D6571" s="359"/>
      <c r="E6571" s="359"/>
      <c r="G6571" s="561"/>
      <c r="H6571" s="359"/>
    </row>
    <row r="6572" spans="4:8" x14ac:dyDescent="0.2">
      <c r="D6572" s="359"/>
      <c r="E6572" s="359"/>
      <c r="G6572" s="561"/>
      <c r="H6572" s="359"/>
    </row>
    <row r="6573" spans="4:8" x14ac:dyDescent="0.2">
      <c r="D6573" s="359"/>
      <c r="E6573" s="359"/>
      <c r="G6573" s="561"/>
      <c r="H6573" s="359"/>
    </row>
    <row r="6574" spans="4:8" x14ac:dyDescent="0.2">
      <c r="D6574" s="359"/>
      <c r="E6574" s="359"/>
      <c r="G6574" s="561"/>
      <c r="H6574" s="359"/>
    </row>
    <row r="6575" spans="4:8" x14ac:dyDescent="0.2">
      <c r="D6575" s="359"/>
      <c r="E6575" s="359"/>
      <c r="G6575" s="561"/>
      <c r="H6575" s="359"/>
    </row>
    <row r="6576" spans="4:8" x14ac:dyDescent="0.2">
      <c r="D6576" s="359"/>
      <c r="E6576" s="359"/>
      <c r="G6576" s="561"/>
      <c r="H6576" s="359"/>
    </row>
    <row r="6577" spans="4:8" x14ac:dyDescent="0.2">
      <c r="D6577" s="359"/>
      <c r="E6577" s="359"/>
      <c r="G6577" s="561"/>
      <c r="H6577" s="359"/>
    </row>
    <row r="6578" spans="4:8" x14ac:dyDescent="0.2">
      <c r="D6578" s="359"/>
      <c r="E6578" s="359"/>
      <c r="G6578" s="561"/>
      <c r="H6578" s="359"/>
    </row>
    <row r="6579" spans="4:8" x14ac:dyDescent="0.2">
      <c r="D6579" s="359"/>
      <c r="E6579" s="359"/>
      <c r="G6579" s="561"/>
      <c r="H6579" s="359"/>
    </row>
    <row r="6580" spans="4:8" x14ac:dyDescent="0.2">
      <c r="D6580" s="359"/>
      <c r="E6580" s="359"/>
      <c r="G6580" s="561"/>
      <c r="H6580" s="359"/>
    </row>
    <row r="6581" spans="4:8" x14ac:dyDescent="0.2">
      <c r="D6581" s="359"/>
      <c r="E6581" s="359"/>
      <c r="G6581" s="561"/>
      <c r="H6581" s="359"/>
    </row>
    <row r="6582" spans="4:8" x14ac:dyDescent="0.2">
      <c r="D6582" s="359"/>
      <c r="E6582" s="359"/>
      <c r="G6582" s="561"/>
      <c r="H6582" s="359"/>
    </row>
    <row r="6583" spans="4:8" x14ac:dyDescent="0.2">
      <c r="D6583" s="359"/>
      <c r="E6583" s="359"/>
      <c r="G6583" s="561"/>
      <c r="H6583" s="359"/>
    </row>
    <row r="6584" spans="4:8" x14ac:dyDescent="0.2">
      <c r="D6584" s="359"/>
      <c r="E6584" s="359"/>
      <c r="G6584" s="561"/>
      <c r="H6584" s="359"/>
    </row>
    <row r="6585" spans="4:8" x14ac:dyDescent="0.2">
      <c r="D6585" s="359"/>
      <c r="E6585" s="359"/>
      <c r="G6585" s="561"/>
      <c r="H6585" s="359"/>
    </row>
    <row r="6586" spans="4:8" x14ac:dyDescent="0.2">
      <c r="D6586" s="359"/>
      <c r="E6586" s="359"/>
      <c r="G6586" s="561"/>
      <c r="H6586" s="359"/>
    </row>
    <row r="6587" spans="4:8" x14ac:dyDescent="0.2">
      <c r="D6587" s="359"/>
      <c r="E6587" s="359"/>
      <c r="G6587" s="561"/>
      <c r="H6587" s="359"/>
    </row>
    <row r="6588" spans="4:8" x14ac:dyDescent="0.2">
      <c r="D6588" s="359"/>
      <c r="E6588" s="359"/>
      <c r="G6588" s="561"/>
      <c r="H6588" s="359"/>
    </row>
    <row r="6589" spans="4:8" x14ac:dyDescent="0.2">
      <c r="D6589" s="359"/>
      <c r="E6589" s="359"/>
      <c r="G6589" s="561"/>
      <c r="H6589" s="359"/>
    </row>
    <row r="6590" spans="4:8" x14ac:dyDescent="0.2">
      <c r="D6590" s="359"/>
      <c r="E6590" s="359"/>
      <c r="G6590" s="561"/>
      <c r="H6590" s="359"/>
    </row>
    <row r="6591" spans="4:8" x14ac:dyDescent="0.2">
      <c r="D6591" s="359"/>
      <c r="E6591" s="359"/>
      <c r="G6591" s="561"/>
      <c r="H6591" s="359"/>
    </row>
    <row r="6592" spans="4:8" x14ac:dyDescent="0.2">
      <c r="D6592" s="359"/>
      <c r="E6592" s="359"/>
      <c r="G6592" s="561"/>
      <c r="H6592" s="359"/>
    </row>
    <row r="6593" spans="4:8" x14ac:dyDescent="0.2">
      <c r="D6593" s="359"/>
      <c r="E6593" s="359"/>
      <c r="G6593" s="561"/>
      <c r="H6593" s="359"/>
    </row>
    <row r="6594" spans="4:8" x14ac:dyDescent="0.2">
      <c r="D6594" s="359"/>
      <c r="E6594" s="359"/>
      <c r="G6594" s="561"/>
      <c r="H6594" s="359"/>
    </row>
    <row r="6595" spans="4:8" x14ac:dyDescent="0.2">
      <c r="D6595" s="359"/>
      <c r="E6595" s="359"/>
      <c r="G6595" s="561"/>
      <c r="H6595" s="359"/>
    </row>
    <row r="6596" spans="4:8" x14ac:dyDescent="0.2">
      <c r="D6596" s="359"/>
      <c r="E6596" s="359"/>
      <c r="G6596" s="561"/>
      <c r="H6596" s="359"/>
    </row>
    <row r="6597" spans="4:8" x14ac:dyDescent="0.2">
      <c r="D6597" s="359"/>
      <c r="E6597" s="359"/>
      <c r="G6597" s="561"/>
      <c r="H6597" s="359"/>
    </row>
    <row r="6598" spans="4:8" x14ac:dyDescent="0.2">
      <c r="D6598" s="359"/>
      <c r="E6598" s="359"/>
      <c r="G6598" s="561"/>
      <c r="H6598" s="359"/>
    </row>
    <row r="6599" spans="4:8" x14ac:dyDescent="0.2">
      <c r="D6599" s="359"/>
      <c r="E6599" s="359"/>
      <c r="G6599" s="561"/>
      <c r="H6599" s="359"/>
    </row>
    <row r="6600" spans="4:8" x14ac:dyDescent="0.2">
      <c r="D6600" s="359"/>
      <c r="E6600" s="359"/>
      <c r="G6600" s="561"/>
      <c r="H6600" s="359"/>
    </row>
    <row r="6601" spans="4:8" x14ac:dyDescent="0.2">
      <c r="D6601" s="359"/>
      <c r="E6601" s="359"/>
      <c r="G6601" s="561"/>
      <c r="H6601" s="359"/>
    </row>
    <row r="6602" spans="4:8" x14ac:dyDescent="0.2">
      <c r="D6602" s="359"/>
      <c r="E6602" s="359"/>
      <c r="G6602" s="561"/>
      <c r="H6602" s="359"/>
    </row>
    <row r="6603" spans="4:8" x14ac:dyDescent="0.2">
      <c r="D6603" s="359"/>
      <c r="E6603" s="359"/>
      <c r="G6603" s="561"/>
      <c r="H6603" s="359"/>
    </row>
    <row r="6604" spans="4:8" x14ac:dyDescent="0.2">
      <c r="D6604" s="359"/>
      <c r="E6604" s="359"/>
      <c r="G6604" s="561"/>
      <c r="H6604" s="359"/>
    </row>
    <row r="6605" spans="4:8" x14ac:dyDescent="0.2">
      <c r="D6605" s="359"/>
      <c r="E6605" s="359"/>
      <c r="G6605" s="561"/>
      <c r="H6605" s="359"/>
    </row>
    <row r="6606" spans="4:8" x14ac:dyDescent="0.2">
      <c r="D6606" s="359"/>
      <c r="E6606" s="359"/>
      <c r="G6606" s="561"/>
      <c r="H6606" s="359"/>
    </row>
    <row r="6607" spans="4:8" x14ac:dyDescent="0.2">
      <c r="D6607" s="359"/>
      <c r="E6607" s="359"/>
      <c r="G6607" s="561"/>
      <c r="H6607" s="359"/>
    </row>
    <row r="6608" spans="4:8" x14ac:dyDescent="0.2">
      <c r="D6608" s="359"/>
      <c r="E6608" s="359"/>
      <c r="G6608" s="561"/>
      <c r="H6608" s="359"/>
    </row>
    <row r="6609" spans="4:8" x14ac:dyDescent="0.2">
      <c r="D6609" s="359"/>
      <c r="E6609" s="359"/>
      <c r="G6609" s="561"/>
      <c r="H6609" s="359"/>
    </row>
    <row r="6610" spans="4:8" x14ac:dyDescent="0.2">
      <c r="D6610" s="359"/>
      <c r="E6610" s="359"/>
      <c r="G6610" s="561"/>
      <c r="H6610" s="359"/>
    </row>
    <row r="6611" spans="4:8" x14ac:dyDescent="0.2">
      <c r="D6611" s="359"/>
      <c r="E6611" s="359"/>
      <c r="G6611" s="561"/>
      <c r="H6611" s="359"/>
    </row>
    <row r="6612" spans="4:8" x14ac:dyDescent="0.2">
      <c r="D6612" s="359"/>
      <c r="E6612" s="359"/>
      <c r="G6612" s="561"/>
      <c r="H6612" s="359"/>
    </row>
    <row r="6613" spans="4:8" x14ac:dyDescent="0.2">
      <c r="D6613" s="359"/>
      <c r="E6613" s="359"/>
      <c r="G6613" s="561"/>
      <c r="H6613" s="359"/>
    </row>
    <row r="6614" spans="4:8" x14ac:dyDescent="0.2">
      <c r="D6614" s="359"/>
      <c r="E6614" s="359"/>
      <c r="G6614" s="561"/>
      <c r="H6614" s="359"/>
    </row>
    <row r="6615" spans="4:8" x14ac:dyDescent="0.2">
      <c r="D6615" s="359"/>
      <c r="E6615" s="359"/>
      <c r="G6615" s="561"/>
      <c r="H6615" s="359"/>
    </row>
    <row r="6616" spans="4:8" x14ac:dyDescent="0.2">
      <c r="D6616" s="359"/>
      <c r="E6616" s="359"/>
      <c r="G6616" s="561"/>
      <c r="H6616" s="359"/>
    </row>
    <row r="6617" spans="4:8" x14ac:dyDescent="0.2">
      <c r="D6617" s="359"/>
      <c r="E6617" s="359"/>
      <c r="G6617" s="561"/>
      <c r="H6617" s="359"/>
    </row>
    <row r="6618" spans="4:8" x14ac:dyDescent="0.2">
      <c r="D6618" s="359"/>
      <c r="E6618" s="359"/>
      <c r="G6618" s="561"/>
      <c r="H6618" s="359"/>
    </row>
    <row r="6619" spans="4:8" x14ac:dyDescent="0.2">
      <c r="D6619" s="359"/>
      <c r="E6619" s="359"/>
      <c r="G6619" s="561"/>
      <c r="H6619" s="359"/>
    </row>
    <row r="6620" spans="4:8" x14ac:dyDescent="0.2">
      <c r="D6620" s="359"/>
      <c r="E6620" s="359"/>
      <c r="G6620" s="561"/>
      <c r="H6620" s="359"/>
    </row>
    <row r="6621" spans="4:8" x14ac:dyDescent="0.2">
      <c r="D6621" s="359"/>
      <c r="E6621" s="359"/>
      <c r="G6621" s="561"/>
      <c r="H6621" s="359"/>
    </row>
    <row r="6622" spans="4:8" x14ac:dyDescent="0.2">
      <c r="D6622" s="359"/>
      <c r="E6622" s="359"/>
      <c r="G6622" s="561"/>
      <c r="H6622" s="359"/>
    </row>
    <row r="6623" spans="4:8" x14ac:dyDescent="0.2">
      <c r="D6623" s="359"/>
      <c r="E6623" s="359"/>
      <c r="G6623" s="561"/>
      <c r="H6623" s="359"/>
    </row>
    <row r="6624" spans="4:8" x14ac:dyDescent="0.2">
      <c r="D6624" s="359"/>
      <c r="E6624" s="359"/>
      <c r="G6624" s="561"/>
      <c r="H6624" s="359"/>
    </row>
    <row r="6625" spans="4:8" x14ac:dyDescent="0.2">
      <c r="D6625" s="359"/>
      <c r="E6625" s="359"/>
      <c r="G6625" s="561"/>
      <c r="H6625" s="359"/>
    </row>
    <row r="6626" spans="4:8" x14ac:dyDescent="0.2">
      <c r="D6626" s="359"/>
      <c r="E6626" s="359"/>
      <c r="G6626" s="561"/>
      <c r="H6626" s="359"/>
    </row>
    <row r="6627" spans="4:8" x14ac:dyDescent="0.2">
      <c r="D6627" s="359"/>
      <c r="E6627" s="359"/>
      <c r="G6627" s="561"/>
      <c r="H6627" s="359"/>
    </row>
    <row r="6628" spans="4:8" x14ac:dyDescent="0.2">
      <c r="D6628" s="359"/>
      <c r="E6628" s="359"/>
      <c r="G6628" s="561"/>
      <c r="H6628" s="359"/>
    </row>
    <row r="6629" spans="4:8" x14ac:dyDescent="0.2">
      <c r="D6629" s="359"/>
      <c r="E6629" s="359"/>
      <c r="G6629" s="561"/>
      <c r="H6629" s="359"/>
    </row>
    <row r="6630" spans="4:8" x14ac:dyDescent="0.2">
      <c r="D6630" s="359"/>
      <c r="E6630" s="359"/>
      <c r="G6630" s="561"/>
      <c r="H6630" s="359"/>
    </row>
    <row r="6631" spans="4:8" x14ac:dyDescent="0.2">
      <c r="D6631" s="359"/>
      <c r="E6631" s="359"/>
      <c r="G6631" s="561"/>
      <c r="H6631" s="359"/>
    </row>
    <row r="6632" spans="4:8" x14ac:dyDescent="0.2">
      <c r="D6632" s="359"/>
      <c r="E6632" s="359"/>
      <c r="G6632" s="561"/>
      <c r="H6632" s="359"/>
    </row>
    <row r="6633" spans="4:8" x14ac:dyDescent="0.2">
      <c r="D6633" s="359"/>
      <c r="E6633" s="359"/>
      <c r="G6633" s="561"/>
      <c r="H6633" s="359"/>
    </row>
    <row r="6634" spans="4:8" x14ac:dyDescent="0.2">
      <c r="D6634" s="359"/>
      <c r="E6634" s="359"/>
      <c r="G6634" s="561"/>
      <c r="H6634" s="359"/>
    </row>
    <row r="6635" spans="4:8" x14ac:dyDescent="0.2">
      <c r="D6635" s="359"/>
      <c r="E6635" s="359"/>
      <c r="G6635" s="561"/>
      <c r="H6635" s="359"/>
    </row>
    <row r="6636" spans="4:8" x14ac:dyDescent="0.2">
      <c r="D6636" s="359"/>
      <c r="E6636" s="359"/>
      <c r="G6636" s="561"/>
      <c r="H6636" s="359"/>
    </row>
    <row r="6637" spans="4:8" x14ac:dyDescent="0.2">
      <c r="D6637" s="359"/>
      <c r="E6637" s="359"/>
      <c r="G6637" s="561"/>
      <c r="H6637" s="359"/>
    </row>
    <row r="6638" spans="4:8" x14ac:dyDescent="0.2">
      <c r="D6638" s="359"/>
      <c r="E6638" s="359"/>
      <c r="G6638" s="561"/>
      <c r="H6638" s="359"/>
    </row>
    <row r="6639" spans="4:8" x14ac:dyDescent="0.2">
      <c r="D6639" s="359"/>
      <c r="E6639" s="359"/>
      <c r="G6639" s="561"/>
      <c r="H6639" s="359"/>
    </row>
    <row r="6640" spans="4:8" x14ac:dyDescent="0.2">
      <c r="D6640" s="359"/>
      <c r="E6640" s="359"/>
      <c r="G6640" s="561"/>
      <c r="H6640" s="359"/>
    </row>
    <row r="6641" spans="4:8" x14ac:dyDescent="0.2">
      <c r="D6641" s="359"/>
      <c r="E6641" s="359"/>
      <c r="G6641" s="561"/>
      <c r="H6641" s="359"/>
    </row>
    <row r="6642" spans="4:8" x14ac:dyDescent="0.2">
      <c r="D6642" s="359"/>
      <c r="E6642" s="359"/>
      <c r="G6642" s="561"/>
      <c r="H6642" s="359"/>
    </row>
    <row r="6643" spans="4:8" x14ac:dyDescent="0.2">
      <c r="D6643" s="359"/>
      <c r="E6643" s="359"/>
      <c r="G6643" s="561"/>
      <c r="H6643" s="359"/>
    </row>
    <row r="6644" spans="4:8" x14ac:dyDescent="0.2">
      <c r="D6644" s="359"/>
      <c r="E6644" s="359"/>
      <c r="G6644" s="561"/>
      <c r="H6644" s="359"/>
    </row>
    <row r="6645" spans="4:8" x14ac:dyDescent="0.2">
      <c r="D6645" s="359"/>
      <c r="E6645" s="359"/>
      <c r="G6645" s="561"/>
      <c r="H6645" s="359"/>
    </row>
    <row r="6646" spans="4:8" x14ac:dyDescent="0.2">
      <c r="D6646" s="359"/>
      <c r="E6646" s="359"/>
      <c r="G6646" s="561"/>
      <c r="H6646" s="359"/>
    </row>
    <row r="6647" spans="4:8" x14ac:dyDescent="0.2">
      <c r="D6647" s="359"/>
      <c r="E6647" s="359"/>
      <c r="G6647" s="561"/>
      <c r="H6647" s="359"/>
    </row>
    <row r="6648" spans="4:8" x14ac:dyDescent="0.2">
      <c r="D6648" s="359"/>
      <c r="E6648" s="359"/>
      <c r="G6648" s="561"/>
      <c r="H6648" s="359"/>
    </row>
    <row r="6649" spans="4:8" x14ac:dyDescent="0.2">
      <c r="D6649" s="359"/>
      <c r="E6649" s="359"/>
      <c r="G6649" s="561"/>
      <c r="H6649" s="359"/>
    </row>
    <row r="6650" spans="4:8" x14ac:dyDescent="0.2">
      <c r="D6650" s="359"/>
      <c r="E6650" s="359"/>
      <c r="G6650" s="561"/>
      <c r="H6650" s="359"/>
    </row>
    <row r="6651" spans="4:8" x14ac:dyDescent="0.2">
      <c r="D6651" s="359"/>
      <c r="E6651" s="359"/>
      <c r="G6651" s="561"/>
      <c r="H6651" s="359"/>
    </row>
    <row r="6652" spans="4:8" x14ac:dyDescent="0.2">
      <c r="D6652" s="359"/>
      <c r="E6652" s="359"/>
      <c r="G6652" s="561"/>
      <c r="H6652" s="359"/>
    </row>
    <row r="6653" spans="4:8" x14ac:dyDescent="0.2">
      <c r="D6653" s="359"/>
      <c r="E6653" s="359"/>
      <c r="G6653" s="561"/>
      <c r="H6653" s="359"/>
    </row>
    <row r="6654" spans="4:8" x14ac:dyDescent="0.2">
      <c r="D6654" s="359"/>
      <c r="E6654" s="359"/>
      <c r="G6654" s="561"/>
      <c r="H6654" s="359"/>
    </row>
    <row r="6655" spans="4:8" x14ac:dyDescent="0.2">
      <c r="D6655" s="359"/>
      <c r="E6655" s="359"/>
      <c r="G6655" s="561"/>
      <c r="H6655" s="359"/>
    </row>
    <row r="6656" spans="4:8" x14ac:dyDescent="0.2">
      <c r="D6656" s="359"/>
      <c r="E6656" s="359"/>
      <c r="G6656" s="561"/>
      <c r="H6656" s="359"/>
    </row>
    <row r="6657" spans="4:8" x14ac:dyDescent="0.2">
      <c r="D6657" s="359"/>
      <c r="E6657" s="359"/>
      <c r="G6657" s="561"/>
      <c r="H6657" s="359"/>
    </row>
    <row r="6658" spans="4:8" x14ac:dyDescent="0.2">
      <c r="D6658" s="359"/>
      <c r="E6658" s="359"/>
      <c r="G6658" s="561"/>
      <c r="H6658" s="359"/>
    </row>
    <row r="6659" spans="4:8" x14ac:dyDescent="0.2">
      <c r="D6659" s="359"/>
      <c r="E6659" s="359"/>
      <c r="G6659" s="561"/>
      <c r="H6659" s="359"/>
    </row>
    <row r="6660" spans="4:8" x14ac:dyDescent="0.2">
      <c r="D6660" s="359"/>
      <c r="E6660" s="359"/>
      <c r="G6660" s="561"/>
      <c r="H6660" s="359"/>
    </row>
    <row r="6661" spans="4:8" x14ac:dyDescent="0.2">
      <c r="D6661" s="359"/>
      <c r="E6661" s="359"/>
      <c r="G6661" s="561"/>
      <c r="H6661" s="359"/>
    </row>
    <row r="6662" spans="4:8" x14ac:dyDescent="0.2">
      <c r="D6662" s="359"/>
      <c r="E6662" s="359"/>
      <c r="G6662" s="561"/>
      <c r="H6662" s="359"/>
    </row>
    <row r="6663" spans="4:8" x14ac:dyDescent="0.2">
      <c r="D6663" s="359"/>
      <c r="E6663" s="359"/>
      <c r="G6663" s="561"/>
      <c r="H6663" s="359"/>
    </row>
    <row r="6664" spans="4:8" x14ac:dyDescent="0.2">
      <c r="D6664" s="359"/>
      <c r="E6664" s="359"/>
      <c r="G6664" s="561"/>
      <c r="H6664" s="359"/>
    </row>
    <row r="6665" spans="4:8" x14ac:dyDescent="0.2">
      <c r="D6665" s="359"/>
      <c r="E6665" s="359"/>
      <c r="G6665" s="561"/>
      <c r="H6665" s="359"/>
    </row>
    <row r="6666" spans="4:8" x14ac:dyDescent="0.2">
      <c r="D6666" s="359"/>
      <c r="E6666" s="359"/>
      <c r="G6666" s="561"/>
      <c r="H6666" s="359"/>
    </row>
    <row r="6667" spans="4:8" x14ac:dyDescent="0.2">
      <c r="D6667" s="359"/>
      <c r="E6667" s="359"/>
      <c r="G6667" s="561"/>
      <c r="H6667" s="359"/>
    </row>
    <row r="6668" spans="4:8" x14ac:dyDescent="0.2">
      <c r="D6668" s="359"/>
      <c r="E6668" s="359"/>
      <c r="G6668" s="561"/>
      <c r="H6668" s="359"/>
    </row>
    <row r="6669" spans="4:8" x14ac:dyDescent="0.2">
      <c r="D6669" s="359"/>
      <c r="E6669" s="359"/>
      <c r="G6669" s="561"/>
      <c r="H6669" s="359"/>
    </row>
    <row r="6670" spans="4:8" x14ac:dyDescent="0.2">
      <c r="D6670" s="359"/>
      <c r="E6670" s="359"/>
      <c r="G6670" s="561"/>
      <c r="H6670" s="359"/>
    </row>
    <row r="6671" spans="4:8" x14ac:dyDescent="0.2">
      <c r="D6671" s="359"/>
      <c r="E6671" s="359"/>
      <c r="G6671" s="561"/>
      <c r="H6671" s="359"/>
    </row>
    <row r="6672" spans="4:8" x14ac:dyDescent="0.2">
      <c r="D6672" s="359"/>
      <c r="E6672" s="359"/>
      <c r="G6672" s="561"/>
      <c r="H6672" s="359"/>
    </row>
    <row r="6673" spans="4:8" x14ac:dyDescent="0.2">
      <c r="D6673" s="359"/>
      <c r="E6673" s="359"/>
      <c r="G6673" s="561"/>
      <c r="H6673" s="359"/>
    </row>
    <row r="6674" spans="4:8" x14ac:dyDescent="0.2">
      <c r="D6674" s="359"/>
      <c r="E6674" s="359"/>
      <c r="G6674" s="561"/>
      <c r="H6674" s="359"/>
    </row>
    <row r="6675" spans="4:8" x14ac:dyDescent="0.2">
      <c r="D6675" s="359"/>
      <c r="E6675" s="359"/>
      <c r="G6675" s="561"/>
      <c r="H6675" s="359"/>
    </row>
    <row r="6676" spans="4:8" x14ac:dyDescent="0.2">
      <c r="D6676" s="359"/>
      <c r="E6676" s="359"/>
      <c r="G6676" s="561"/>
      <c r="H6676" s="359"/>
    </row>
    <row r="6677" spans="4:8" x14ac:dyDescent="0.2">
      <c r="D6677" s="359"/>
      <c r="E6677" s="359"/>
      <c r="G6677" s="561"/>
      <c r="H6677" s="359"/>
    </row>
    <row r="6678" spans="4:8" x14ac:dyDescent="0.2">
      <c r="D6678" s="359"/>
      <c r="E6678" s="359"/>
      <c r="G6678" s="561"/>
      <c r="H6678" s="359"/>
    </row>
    <row r="6679" spans="4:8" x14ac:dyDescent="0.2">
      <c r="D6679" s="359"/>
      <c r="E6679" s="359"/>
      <c r="G6679" s="561"/>
      <c r="H6679" s="359"/>
    </row>
    <row r="6680" spans="4:8" x14ac:dyDescent="0.2">
      <c r="D6680" s="359"/>
      <c r="E6680" s="359"/>
      <c r="G6680" s="561"/>
      <c r="H6680" s="359"/>
    </row>
    <row r="6681" spans="4:8" x14ac:dyDescent="0.2">
      <c r="D6681" s="359"/>
      <c r="E6681" s="359"/>
      <c r="G6681" s="561"/>
      <c r="H6681" s="359"/>
    </row>
    <row r="6682" spans="4:8" x14ac:dyDescent="0.2">
      <c r="D6682" s="359"/>
      <c r="E6682" s="359"/>
      <c r="G6682" s="561"/>
      <c r="H6682" s="359"/>
    </row>
    <row r="6683" spans="4:8" x14ac:dyDescent="0.2">
      <c r="D6683" s="359"/>
      <c r="E6683" s="359"/>
      <c r="G6683" s="561"/>
      <c r="H6683" s="359"/>
    </row>
    <row r="6684" spans="4:8" x14ac:dyDescent="0.2">
      <c r="D6684" s="359"/>
      <c r="E6684" s="359"/>
      <c r="G6684" s="561"/>
      <c r="H6684" s="359"/>
    </row>
    <row r="6685" spans="4:8" x14ac:dyDescent="0.2">
      <c r="D6685" s="359"/>
      <c r="E6685" s="359"/>
      <c r="G6685" s="561"/>
      <c r="H6685" s="359"/>
    </row>
    <row r="6686" spans="4:8" x14ac:dyDescent="0.2">
      <c r="D6686" s="359"/>
      <c r="E6686" s="359"/>
      <c r="G6686" s="561"/>
      <c r="H6686" s="359"/>
    </row>
    <row r="6687" spans="4:8" x14ac:dyDescent="0.2">
      <c r="D6687" s="359"/>
      <c r="E6687" s="359"/>
      <c r="G6687" s="561"/>
      <c r="H6687" s="359"/>
    </row>
    <row r="6688" spans="4:8" x14ac:dyDescent="0.2">
      <c r="D6688" s="359"/>
      <c r="E6688" s="359"/>
      <c r="G6688" s="561"/>
      <c r="H6688" s="359"/>
    </row>
    <row r="6689" spans="4:8" x14ac:dyDescent="0.2">
      <c r="D6689" s="359"/>
      <c r="E6689" s="359"/>
      <c r="G6689" s="561"/>
      <c r="H6689" s="359"/>
    </row>
    <row r="6690" spans="4:8" x14ac:dyDescent="0.2">
      <c r="D6690" s="359"/>
      <c r="E6690" s="359"/>
      <c r="G6690" s="561"/>
      <c r="H6690" s="359"/>
    </row>
    <row r="6691" spans="4:8" x14ac:dyDescent="0.2">
      <c r="D6691" s="359"/>
      <c r="E6691" s="359"/>
      <c r="G6691" s="561"/>
      <c r="H6691" s="359"/>
    </row>
    <row r="6692" spans="4:8" x14ac:dyDescent="0.2">
      <c r="D6692" s="359"/>
      <c r="E6692" s="359"/>
      <c r="G6692" s="561"/>
      <c r="H6692" s="359"/>
    </row>
    <row r="6693" spans="4:8" x14ac:dyDescent="0.2">
      <c r="D6693" s="359"/>
      <c r="E6693" s="359"/>
      <c r="G6693" s="561"/>
      <c r="H6693" s="359"/>
    </row>
    <row r="6694" spans="4:8" x14ac:dyDescent="0.2">
      <c r="D6694" s="359"/>
      <c r="E6694" s="359"/>
      <c r="G6694" s="561"/>
      <c r="H6694" s="359"/>
    </row>
    <row r="6695" spans="4:8" x14ac:dyDescent="0.2">
      <c r="D6695" s="359"/>
      <c r="E6695" s="359"/>
      <c r="G6695" s="561"/>
      <c r="H6695" s="359"/>
    </row>
    <row r="6696" spans="4:8" x14ac:dyDescent="0.2">
      <c r="D6696" s="359"/>
      <c r="E6696" s="359"/>
      <c r="G6696" s="561"/>
      <c r="H6696" s="359"/>
    </row>
    <row r="6697" spans="4:8" x14ac:dyDescent="0.2">
      <c r="D6697" s="359"/>
      <c r="E6697" s="359"/>
      <c r="G6697" s="561"/>
      <c r="H6697" s="359"/>
    </row>
    <row r="6698" spans="4:8" x14ac:dyDescent="0.2">
      <c r="D6698" s="359"/>
      <c r="E6698" s="359"/>
      <c r="G6698" s="561"/>
      <c r="H6698" s="359"/>
    </row>
    <row r="6699" spans="4:8" x14ac:dyDescent="0.2">
      <c r="D6699" s="359"/>
      <c r="E6699" s="359"/>
      <c r="G6699" s="561"/>
      <c r="H6699" s="359"/>
    </row>
    <row r="6700" spans="4:8" x14ac:dyDescent="0.2">
      <c r="D6700" s="359"/>
      <c r="E6700" s="359"/>
      <c r="G6700" s="561"/>
      <c r="H6700" s="359"/>
    </row>
    <row r="6701" spans="4:8" x14ac:dyDescent="0.2">
      <c r="D6701" s="359"/>
      <c r="E6701" s="359"/>
      <c r="G6701" s="561"/>
      <c r="H6701" s="359"/>
    </row>
    <row r="6702" spans="4:8" x14ac:dyDescent="0.2">
      <c r="D6702" s="359"/>
      <c r="E6702" s="359"/>
      <c r="G6702" s="561"/>
      <c r="H6702" s="359"/>
    </row>
    <row r="6703" spans="4:8" x14ac:dyDescent="0.2">
      <c r="D6703" s="359"/>
      <c r="E6703" s="359"/>
      <c r="G6703" s="561"/>
      <c r="H6703" s="359"/>
    </row>
    <row r="6704" spans="4:8" x14ac:dyDescent="0.2">
      <c r="D6704" s="359"/>
      <c r="E6704" s="359"/>
      <c r="G6704" s="561"/>
      <c r="H6704" s="359"/>
    </row>
    <row r="6705" spans="4:8" x14ac:dyDescent="0.2">
      <c r="D6705" s="359"/>
      <c r="E6705" s="359"/>
      <c r="G6705" s="561"/>
      <c r="H6705" s="359"/>
    </row>
    <row r="6706" spans="4:8" x14ac:dyDescent="0.2">
      <c r="D6706" s="359"/>
      <c r="E6706" s="359"/>
      <c r="G6706" s="561"/>
      <c r="H6706" s="359"/>
    </row>
    <row r="6707" spans="4:8" x14ac:dyDescent="0.2">
      <c r="D6707" s="359"/>
      <c r="E6707" s="359"/>
      <c r="G6707" s="561"/>
      <c r="H6707" s="359"/>
    </row>
    <row r="6708" spans="4:8" x14ac:dyDescent="0.2">
      <c r="D6708" s="359"/>
      <c r="E6708" s="359"/>
      <c r="G6708" s="561"/>
      <c r="H6708" s="359"/>
    </row>
    <row r="6709" spans="4:8" x14ac:dyDescent="0.2">
      <c r="D6709" s="359"/>
      <c r="E6709" s="359"/>
      <c r="G6709" s="561"/>
      <c r="H6709" s="359"/>
    </row>
    <row r="6710" spans="4:8" x14ac:dyDescent="0.2">
      <c r="D6710" s="359"/>
      <c r="E6710" s="359"/>
      <c r="G6710" s="561"/>
      <c r="H6710" s="359"/>
    </row>
    <row r="6711" spans="4:8" x14ac:dyDescent="0.2">
      <c r="D6711" s="359"/>
      <c r="E6711" s="359"/>
      <c r="G6711" s="561"/>
      <c r="H6711" s="359"/>
    </row>
    <row r="6712" spans="4:8" x14ac:dyDescent="0.2">
      <c r="D6712" s="359"/>
      <c r="E6712" s="359"/>
      <c r="G6712" s="561"/>
      <c r="H6712" s="359"/>
    </row>
    <row r="6713" spans="4:8" x14ac:dyDescent="0.2">
      <c r="D6713" s="359"/>
      <c r="E6713" s="359"/>
      <c r="G6713" s="561"/>
      <c r="H6713" s="359"/>
    </row>
    <row r="6714" spans="4:8" x14ac:dyDescent="0.2">
      <c r="D6714" s="359"/>
      <c r="E6714" s="359"/>
      <c r="G6714" s="561"/>
      <c r="H6714" s="359"/>
    </row>
    <row r="6715" spans="4:8" x14ac:dyDescent="0.2">
      <c r="D6715" s="359"/>
      <c r="E6715" s="359"/>
      <c r="G6715" s="561"/>
      <c r="H6715" s="359"/>
    </row>
    <row r="6716" spans="4:8" x14ac:dyDescent="0.2">
      <c r="D6716" s="359"/>
      <c r="E6716" s="359"/>
      <c r="G6716" s="561"/>
      <c r="H6716" s="359"/>
    </row>
    <row r="6717" spans="4:8" x14ac:dyDescent="0.2">
      <c r="D6717" s="359"/>
      <c r="E6717" s="359"/>
      <c r="G6717" s="561"/>
      <c r="H6717" s="359"/>
    </row>
    <row r="6718" spans="4:8" x14ac:dyDescent="0.2">
      <c r="D6718" s="359"/>
      <c r="E6718" s="359"/>
      <c r="G6718" s="561"/>
      <c r="H6718" s="359"/>
    </row>
    <row r="6719" spans="4:8" x14ac:dyDescent="0.2">
      <c r="D6719" s="359"/>
      <c r="E6719" s="359"/>
      <c r="G6719" s="561"/>
      <c r="H6719" s="359"/>
    </row>
    <row r="6720" spans="4:8" x14ac:dyDescent="0.2">
      <c r="D6720" s="359"/>
      <c r="E6720" s="359"/>
      <c r="G6720" s="561"/>
      <c r="H6720" s="359"/>
    </row>
    <row r="6721" spans="4:8" x14ac:dyDescent="0.2">
      <c r="D6721" s="359"/>
      <c r="E6721" s="359"/>
      <c r="G6721" s="561"/>
      <c r="H6721" s="359"/>
    </row>
    <row r="6722" spans="4:8" x14ac:dyDescent="0.2">
      <c r="D6722" s="359"/>
      <c r="E6722" s="359"/>
      <c r="G6722" s="561"/>
      <c r="H6722" s="359"/>
    </row>
    <row r="6723" spans="4:8" x14ac:dyDescent="0.2">
      <c r="D6723" s="359"/>
      <c r="E6723" s="359"/>
      <c r="G6723" s="561"/>
      <c r="H6723" s="359"/>
    </row>
    <row r="6724" spans="4:8" x14ac:dyDescent="0.2">
      <c r="D6724" s="359"/>
      <c r="E6724" s="359"/>
      <c r="G6724" s="561"/>
      <c r="H6724" s="359"/>
    </row>
    <row r="6725" spans="4:8" x14ac:dyDescent="0.2">
      <c r="D6725" s="359"/>
      <c r="E6725" s="359"/>
      <c r="G6725" s="561"/>
      <c r="H6725" s="359"/>
    </row>
    <row r="6726" spans="4:8" x14ac:dyDescent="0.2">
      <c r="D6726" s="359"/>
      <c r="E6726" s="359"/>
      <c r="G6726" s="561"/>
      <c r="H6726" s="359"/>
    </row>
    <row r="6727" spans="4:8" x14ac:dyDescent="0.2">
      <c r="D6727" s="359"/>
      <c r="E6727" s="359"/>
      <c r="G6727" s="561"/>
      <c r="H6727" s="359"/>
    </row>
    <row r="6728" spans="4:8" x14ac:dyDescent="0.2">
      <c r="D6728" s="359"/>
      <c r="E6728" s="359"/>
      <c r="G6728" s="561"/>
      <c r="H6728" s="359"/>
    </row>
    <row r="6729" spans="4:8" x14ac:dyDescent="0.2">
      <c r="D6729" s="359"/>
      <c r="E6729" s="359"/>
      <c r="G6729" s="561"/>
      <c r="H6729" s="359"/>
    </row>
    <row r="6730" spans="4:8" x14ac:dyDescent="0.2">
      <c r="D6730" s="359"/>
      <c r="E6730" s="359"/>
      <c r="G6730" s="561"/>
      <c r="H6730" s="359"/>
    </row>
    <row r="6731" spans="4:8" x14ac:dyDescent="0.2">
      <c r="D6731" s="359"/>
      <c r="E6731" s="359"/>
      <c r="G6731" s="561"/>
      <c r="H6731" s="359"/>
    </row>
    <row r="6732" spans="4:8" x14ac:dyDescent="0.2">
      <c r="D6732" s="359"/>
      <c r="E6732" s="359"/>
      <c r="G6732" s="561"/>
      <c r="H6732" s="359"/>
    </row>
    <row r="6733" spans="4:8" x14ac:dyDescent="0.2">
      <c r="D6733" s="359"/>
      <c r="E6733" s="359"/>
      <c r="G6733" s="561"/>
      <c r="H6733" s="359"/>
    </row>
    <row r="6734" spans="4:8" x14ac:dyDescent="0.2">
      <c r="D6734" s="359"/>
      <c r="E6734" s="359"/>
      <c r="G6734" s="561"/>
      <c r="H6734" s="359"/>
    </row>
    <row r="6735" spans="4:8" x14ac:dyDescent="0.2">
      <c r="D6735" s="359"/>
      <c r="E6735" s="359"/>
      <c r="G6735" s="561"/>
      <c r="H6735" s="359"/>
    </row>
    <row r="6736" spans="4:8" x14ac:dyDescent="0.2">
      <c r="D6736" s="359"/>
      <c r="E6736" s="359"/>
      <c r="G6736" s="561"/>
      <c r="H6736" s="359"/>
    </row>
    <row r="6737" spans="4:8" x14ac:dyDescent="0.2">
      <c r="D6737" s="359"/>
      <c r="E6737" s="359"/>
      <c r="G6737" s="561"/>
      <c r="H6737" s="359"/>
    </row>
    <row r="6738" spans="4:8" x14ac:dyDescent="0.2">
      <c r="D6738" s="359"/>
      <c r="E6738" s="359"/>
      <c r="G6738" s="561"/>
      <c r="H6738" s="359"/>
    </row>
    <row r="6739" spans="4:8" x14ac:dyDescent="0.2">
      <c r="D6739" s="359"/>
      <c r="E6739" s="359"/>
      <c r="G6739" s="561"/>
      <c r="H6739" s="359"/>
    </row>
    <row r="6740" spans="4:8" x14ac:dyDescent="0.2">
      <c r="D6740" s="359"/>
      <c r="E6740" s="359"/>
      <c r="G6740" s="561"/>
      <c r="H6740" s="359"/>
    </row>
    <row r="6741" spans="4:8" x14ac:dyDescent="0.2">
      <c r="D6741" s="359"/>
      <c r="E6741" s="359"/>
      <c r="G6741" s="561"/>
      <c r="H6741" s="359"/>
    </row>
    <row r="6742" spans="4:8" x14ac:dyDescent="0.2">
      <c r="D6742" s="359"/>
      <c r="E6742" s="359"/>
      <c r="G6742" s="561"/>
      <c r="H6742" s="359"/>
    </row>
    <row r="6743" spans="4:8" x14ac:dyDescent="0.2">
      <c r="D6743" s="359"/>
      <c r="E6743" s="359"/>
      <c r="G6743" s="561"/>
      <c r="H6743" s="359"/>
    </row>
    <row r="6744" spans="4:8" x14ac:dyDescent="0.2">
      <c r="D6744" s="359"/>
      <c r="E6744" s="359"/>
      <c r="G6744" s="561"/>
      <c r="H6744" s="359"/>
    </row>
    <row r="6745" spans="4:8" x14ac:dyDescent="0.2">
      <c r="D6745" s="359"/>
      <c r="E6745" s="359"/>
      <c r="G6745" s="561"/>
      <c r="H6745" s="359"/>
    </row>
    <row r="6746" spans="4:8" x14ac:dyDescent="0.2">
      <c r="D6746" s="359"/>
      <c r="E6746" s="359"/>
      <c r="G6746" s="561"/>
      <c r="H6746" s="359"/>
    </row>
    <row r="6747" spans="4:8" x14ac:dyDescent="0.2">
      <c r="D6747" s="359"/>
      <c r="E6747" s="359"/>
      <c r="G6747" s="561"/>
      <c r="H6747" s="359"/>
    </row>
    <row r="6748" spans="4:8" x14ac:dyDescent="0.2">
      <c r="D6748" s="359"/>
      <c r="E6748" s="359"/>
      <c r="G6748" s="561"/>
      <c r="H6748" s="359"/>
    </row>
    <row r="6749" spans="4:8" x14ac:dyDescent="0.2">
      <c r="D6749" s="359"/>
      <c r="E6749" s="359"/>
      <c r="G6749" s="561"/>
      <c r="H6749" s="359"/>
    </row>
    <row r="6750" spans="4:8" x14ac:dyDescent="0.2">
      <c r="D6750" s="359"/>
      <c r="E6750" s="359"/>
      <c r="G6750" s="561"/>
      <c r="H6750" s="359"/>
    </row>
    <row r="6751" spans="4:8" x14ac:dyDescent="0.2">
      <c r="D6751" s="359"/>
      <c r="E6751" s="359"/>
      <c r="G6751" s="561"/>
      <c r="H6751" s="359"/>
    </row>
    <row r="6752" spans="4:8" x14ac:dyDescent="0.2">
      <c r="D6752" s="359"/>
      <c r="E6752" s="359"/>
      <c r="G6752" s="561"/>
      <c r="H6752" s="359"/>
    </row>
    <row r="6753" spans="4:8" x14ac:dyDescent="0.2">
      <c r="D6753" s="359"/>
      <c r="E6753" s="359"/>
      <c r="G6753" s="561"/>
      <c r="H6753" s="359"/>
    </row>
    <row r="6754" spans="4:8" x14ac:dyDescent="0.2">
      <c r="D6754" s="359"/>
      <c r="E6754" s="359"/>
      <c r="G6754" s="561"/>
      <c r="H6754" s="359"/>
    </row>
    <row r="6755" spans="4:8" x14ac:dyDescent="0.2">
      <c r="D6755" s="359"/>
      <c r="E6755" s="359"/>
      <c r="G6755" s="561"/>
      <c r="H6755" s="359"/>
    </row>
    <row r="6756" spans="4:8" x14ac:dyDescent="0.2">
      <c r="D6756" s="359"/>
      <c r="E6756" s="359"/>
      <c r="G6756" s="561"/>
      <c r="H6756" s="359"/>
    </row>
    <row r="6757" spans="4:8" x14ac:dyDescent="0.2">
      <c r="D6757" s="359"/>
      <c r="E6757" s="359"/>
      <c r="G6757" s="561"/>
      <c r="H6757" s="359"/>
    </row>
    <row r="6758" spans="4:8" x14ac:dyDescent="0.2">
      <c r="D6758" s="359"/>
      <c r="E6758" s="359"/>
      <c r="G6758" s="561"/>
      <c r="H6758" s="359"/>
    </row>
    <row r="6759" spans="4:8" x14ac:dyDescent="0.2">
      <c r="D6759" s="359"/>
      <c r="E6759" s="359"/>
      <c r="G6759" s="561"/>
      <c r="H6759" s="359"/>
    </row>
    <row r="6760" spans="4:8" x14ac:dyDescent="0.2">
      <c r="D6760" s="359"/>
      <c r="E6760" s="359"/>
      <c r="G6760" s="561"/>
      <c r="H6760" s="359"/>
    </row>
    <row r="6761" spans="4:8" x14ac:dyDescent="0.2">
      <c r="D6761" s="359"/>
      <c r="E6761" s="359"/>
      <c r="G6761" s="561"/>
      <c r="H6761" s="359"/>
    </row>
    <row r="6762" spans="4:8" x14ac:dyDescent="0.2">
      <c r="D6762" s="359"/>
      <c r="E6762" s="359"/>
      <c r="G6762" s="561"/>
      <c r="H6762" s="359"/>
    </row>
    <row r="6763" spans="4:8" x14ac:dyDescent="0.2">
      <c r="D6763" s="359"/>
      <c r="E6763" s="359"/>
      <c r="G6763" s="561"/>
      <c r="H6763" s="359"/>
    </row>
    <row r="6764" spans="4:8" x14ac:dyDescent="0.2">
      <c r="D6764" s="359"/>
      <c r="E6764" s="359"/>
      <c r="G6764" s="561"/>
      <c r="H6764" s="359"/>
    </row>
    <row r="6765" spans="4:8" x14ac:dyDescent="0.2">
      <c r="D6765" s="359"/>
      <c r="E6765" s="359"/>
      <c r="G6765" s="561"/>
      <c r="H6765" s="359"/>
    </row>
    <row r="6766" spans="4:8" x14ac:dyDescent="0.2">
      <c r="D6766" s="359"/>
      <c r="E6766" s="359"/>
      <c r="G6766" s="561"/>
      <c r="H6766" s="359"/>
    </row>
    <row r="6767" spans="4:8" x14ac:dyDescent="0.2">
      <c r="D6767" s="359"/>
      <c r="E6767" s="359"/>
      <c r="G6767" s="561"/>
      <c r="H6767" s="359"/>
    </row>
    <row r="6768" spans="4:8" x14ac:dyDescent="0.2">
      <c r="D6768" s="359"/>
      <c r="E6768" s="359"/>
      <c r="G6768" s="561"/>
      <c r="H6768" s="359"/>
    </row>
    <row r="6769" spans="4:8" x14ac:dyDescent="0.2">
      <c r="D6769" s="359"/>
      <c r="E6769" s="359"/>
      <c r="G6769" s="561"/>
      <c r="H6769" s="359"/>
    </row>
    <row r="6770" spans="4:8" x14ac:dyDescent="0.2">
      <c r="D6770" s="359"/>
      <c r="E6770" s="359"/>
      <c r="G6770" s="561"/>
      <c r="H6770" s="359"/>
    </row>
    <row r="6771" spans="4:8" x14ac:dyDescent="0.2">
      <c r="D6771" s="359"/>
      <c r="E6771" s="359"/>
      <c r="G6771" s="561"/>
      <c r="H6771" s="359"/>
    </row>
    <row r="6772" spans="4:8" x14ac:dyDescent="0.2">
      <c r="D6772" s="359"/>
      <c r="E6772" s="359"/>
      <c r="G6772" s="561"/>
      <c r="H6772" s="359"/>
    </row>
    <row r="6773" spans="4:8" x14ac:dyDescent="0.2">
      <c r="D6773" s="359"/>
      <c r="E6773" s="359"/>
      <c r="G6773" s="561"/>
      <c r="H6773" s="359"/>
    </row>
    <row r="6774" spans="4:8" x14ac:dyDescent="0.2">
      <c r="D6774" s="359"/>
      <c r="E6774" s="359"/>
      <c r="G6774" s="561"/>
      <c r="H6774" s="359"/>
    </row>
    <row r="6775" spans="4:8" x14ac:dyDescent="0.2">
      <c r="D6775" s="359"/>
      <c r="E6775" s="359"/>
      <c r="G6775" s="561"/>
      <c r="H6775" s="359"/>
    </row>
    <row r="6776" spans="4:8" x14ac:dyDescent="0.2">
      <c r="D6776" s="359"/>
      <c r="E6776" s="359"/>
      <c r="G6776" s="561"/>
      <c r="H6776" s="359"/>
    </row>
    <row r="6777" spans="4:8" x14ac:dyDescent="0.2">
      <c r="D6777" s="359"/>
      <c r="E6777" s="359"/>
      <c r="G6777" s="561"/>
      <c r="H6777" s="359"/>
    </row>
    <row r="6778" spans="4:8" x14ac:dyDescent="0.2">
      <c r="D6778" s="359"/>
      <c r="E6778" s="359"/>
      <c r="G6778" s="561"/>
      <c r="H6778" s="359"/>
    </row>
    <row r="6779" spans="4:8" x14ac:dyDescent="0.2">
      <c r="D6779" s="359"/>
      <c r="E6779" s="359"/>
      <c r="G6779" s="561"/>
      <c r="H6779" s="359"/>
    </row>
    <row r="6780" spans="4:8" x14ac:dyDescent="0.2">
      <c r="D6780" s="359"/>
      <c r="E6780" s="359"/>
      <c r="G6780" s="561"/>
      <c r="H6780" s="359"/>
    </row>
    <row r="6781" spans="4:8" x14ac:dyDescent="0.2">
      <c r="D6781" s="359"/>
      <c r="E6781" s="359"/>
      <c r="G6781" s="561"/>
      <c r="H6781" s="359"/>
    </row>
    <row r="6782" spans="4:8" x14ac:dyDescent="0.2">
      <c r="D6782" s="359"/>
      <c r="E6782" s="359"/>
      <c r="G6782" s="561"/>
      <c r="H6782" s="359"/>
    </row>
    <row r="6783" spans="4:8" x14ac:dyDescent="0.2">
      <c r="D6783" s="359"/>
      <c r="E6783" s="359"/>
      <c r="G6783" s="561"/>
      <c r="H6783" s="359"/>
    </row>
    <row r="6784" spans="4:8" x14ac:dyDescent="0.2">
      <c r="D6784" s="359"/>
      <c r="E6784" s="359"/>
      <c r="G6784" s="561"/>
      <c r="H6784" s="359"/>
    </row>
    <row r="6785" spans="4:8" x14ac:dyDescent="0.2">
      <c r="D6785" s="359"/>
      <c r="E6785" s="359"/>
      <c r="G6785" s="561"/>
      <c r="H6785" s="359"/>
    </row>
    <row r="6786" spans="4:8" x14ac:dyDescent="0.2">
      <c r="D6786" s="359"/>
      <c r="E6786" s="359"/>
      <c r="G6786" s="561"/>
      <c r="H6786" s="359"/>
    </row>
    <row r="6787" spans="4:8" x14ac:dyDescent="0.2">
      <c r="D6787" s="359"/>
      <c r="E6787" s="359"/>
      <c r="G6787" s="561"/>
      <c r="H6787" s="359"/>
    </row>
    <row r="6788" spans="4:8" x14ac:dyDescent="0.2">
      <c r="D6788" s="359"/>
      <c r="E6788" s="359"/>
      <c r="G6788" s="561"/>
      <c r="H6788" s="359"/>
    </row>
    <row r="6789" spans="4:8" x14ac:dyDescent="0.2">
      <c r="D6789" s="359"/>
      <c r="E6789" s="359"/>
      <c r="G6789" s="561"/>
      <c r="H6789" s="359"/>
    </row>
    <row r="6790" spans="4:8" x14ac:dyDescent="0.2">
      <c r="D6790" s="359"/>
      <c r="E6790" s="359"/>
      <c r="G6790" s="561"/>
      <c r="H6790" s="359"/>
    </row>
    <row r="6791" spans="4:8" x14ac:dyDescent="0.2">
      <c r="D6791" s="359"/>
      <c r="E6791" s="359"/>
      <c r="G6791" s="561"/>
      <c r="H6791" s="359"/>
    </row>
    <row r="6792" spans="4:8" x14ac:dyDescent="0.2">
      <c r="D6792" s="359"/>
      <c r="E6792" s="359"/>
      <c r="G6792" s="561"/>
      <c r="H6792" s="359"/>
    </row>
    <row r="6793" spans="4:8" x14ac:dyDescent="0.2">
      <c r="D6793" s="359"/>
      <c r="E6793" s="359"/>
      <c r="G6793" s="561"/>
      <c r="H6793" s="359"/>
    </row>
    <row r="6794" spans="4:8" x14ac:dyDescent="0.2">
      <c r="D6794" s="359"/>
      <c r="E6794" s="359"/>
      <c r="G6794" s="561"/>
      <c r="H6794" s="359"/>
    </row>
    <row r="6795" spans="4:8" x14ac:dyDescent="0.2">
      <c r="D6795" s="359"/>
      <c r="E6795" s="359"/>
      <c r="G6795" s="561"/>
      <c r="H6795" s="359"/>
    </row>
    <row r="6796" spans="4:8" x14ac:dyDescent="0.2">
      <c r="D6796" s="359"/>
      <c r="E6796" s="359"/>
      <c r="G6796" s="561"/>
      <c r="H6796" s="359"/>
    </row>
    <row r="6797" spans="4:8" x14ac:dyDescent="0.2">
      <c r="D6797" s="359"/>
      <c r="E6797" s="359"/>
      <c r="G6797" s="561"/>
      <c r="H6797" s="359"/>
    </row>
    <row r="6798" spans="4:8" x14ac:dyDescent="0.2">
      <c r="D6798" s="359"/>
      <c r="E6798" s="359"/>
      <c r="G6798" s="561"/>
      <c r="H6798" s="359"/>
    </row>
    <row r="6799" spans="4:8" x14ac:dyDescent="0.2">
      <c r="D6799" s="359"/>
      <c r="E6799" s="359"/>
      <c r="G6799" s="561"/>
      <c r="H6799" s="359"/>
    </row>
    <row r="6800" spans="4:8" x14ac:dyDescent="0.2">
      <c r="D6800" s="359"/>
      <c r="E6800" s="359"/>
      <c r="G6800" s="561"/>
      <c r="H6800" s="359"/>
    </row>
    <row r="6801" spans="4:8" x14ac:dyDescent="0.2">
      <c r="D6801" s="359"/>
      <c r="E6801" s="359"/>
      <c r="G6801" s="561"/>
      <c r="H6801" s="359"/>
    </row>
    <row r="6802" spans="4:8" x14ac:dyDescent="0.2">
      <c r="D6802" s="359"/>
      <c r="E6802" s="359"/>
      <c r="G6802" s="561"/>
      <c r="H6802" s="359"/>
    </row>
    <row r="6803" spans="4:8" x14ac:dyDescent="0.2">
      <c r="D6803" s="359"/>
      <c r="E6803" s="359"/>
      <c r="G6803" s="561"/>
      <c r="H6803" s="359"/>
    </row>
    <row r="6804" spans="4:8" x14ac:dyDescent="0.2">
      <c r="D6804" s="359"/>
      <c r="E6804" s="359"/>
      <c r="G6804" s="561"/>
      <c r="H6804" s="359"/>
    </row>
    <row r="6805" spans="4:8" x14ac:dyDescent="0.2">
      <c r="D6805" s="359"/>
      <c r="E6805" s="359"/>
      <c r="G6805" s="561"/>
      <c r="H6805" s="359"/>
    </row>
    <row r="6806" spans="4:8" x14ac:dyDescent="0.2">
      <c r="D6806" s="359"/>
      <c r="E6806" s="359"/>
      <c r="G6806" s="561"/>
      <c r="H6806" s="359"/>
    </row>
    <row r="6807" spans="4:8" x14ac:dyDescent="0.2">
      <c r="D6807" s="359"/>
      <c r="E6807" s="359"/>
      <c r="G6807" s="561"/>
      <c r="H6807" s="359"/>
    </row>
    <row r="6808" spans="4:8" x14ac:dyDescent="0.2">
      <c r="D6808" s="359"/>
      <c r="E6808" s="359"/>
      <c r="G6808" s="561"/>
      <c r="H6808" s="359"/>
    </row>
    <row r="6809" spans="4:8" x14ac:dyDescent="0.2">
      <c r="D6809" s="359"/>
      <c r="E6809" s="359"/>
      <c r="G6809" s="561"/>
      <c r="H6809" s="359"/>
    </row>
    <row r="6810" spans="4:8" x14ac:dyDescent="0.2">
      <c r="D6810" s="359"/>
      <c r="E6810" s="359"/>
      <c r="G6810" s="561"/>
      <c r="H6810" s="359"/>
    </row>
    <row r="6811" spans="4:8" x14ac:dyDescent="0.2">
      <c r="D6811" s="359"/>
      <c r="E6811" s="359"/>
      <c r="G6811" s="561"/>
      <c r="H6811" s="359"/>
    </row>
    <row r="6812" spans="4:8" x14ac:dyDescent="0.2">
      <c r="D6812" s="359"/>
      <c r="E6812" s="359"/>
      <c r="G6812" s="561"/>
      <c r="H6812" s="359"/>
    </row>
    <row r="6813" spans="4:8" x14ac:dyDescent="0.2">
      <c r="D6813" s="359"/>
      <c r="E6813" s="359"/>
      <c r="G6813" s="561"/>
      <c r="H6813" s="359"/>
    </row>
    <row r="6814" spans="4:8" x14ac:dyDescent="0.2">
      <c r="D6814" s="359"/>
      <c r="E6814" s="359"/>
      <c r="G6814" s="561"/>
      <c r="H6814" s="359"/>
    </row>
    <row r="6815" spans="4:8" x14ac:dyDescent="0.2">
      <c r="D6815" s="359"/>
      <c r="E6815" s="359"/>
      <c r="G6815" s="561"/>
      <c r="H6815" s="359"/>
    </row>
    <row r="6816" spans="4:8" x14ac:dyDescent="0.2">
      <c r="D6816" s="359"/>
      <c r="E6816" s="359"/>
      <c r="G6816" s="561"/>
      <c r="H6816" s="359"/>
    </row>
    <row r="6817" spans="4:8" x14ac:dyDescent="0.2">
      <c r="D6817" s="359"/>
      <c r="E6817" s="359"/>
      <c r="G6817" s="561"/>
      <c r="H6817" s="359"/>
    </row>
    <row r="6818" spans="4:8" x14ac:dyDescent="0.2">
      <c r="D6818" s="359"/>
      <c r="E6818" s="359"/>
      <c r="G6818" s="561"/>
      <c r="H6818" s="359"/>
    </row>
    <row r="6819" spans="4:8" x14ac:dyDescent="0.2">
      <c r="D6819" s="359"/>
      <c r="E6819" s="359"/>
      <c r="G6819" s="561"/>
      <c r="H6819" s="359"/>
    </row>
    <row r="6820" spans="4:8" x14ac:dyDescent="0.2">
      <c r="D6820" s="359"/>
      <c r="E6820" s="359"/>
      <c r="G6820" s="561"/>
      <c r="H6820" s="359"/>
    </row>
    <row r="6821" spans="4:8" x14ac:dyDescent="0.2">
      <c r="D6821" s="359"/>
      <c r="E6821" s="359"/>
      <c r="G6821" s="561"/>
      <c r="H6821" s="359"/>
    </row>
    <row r="6822" spans="4:8" x14ac:dyDescent="0.2">
      <c r="D6822" s="359"/>
      <c r="E6822" s="359"/>
      <c r="G6822" s="561"/>
      <c r="H6822" s="359"/>
    </row>
    <row r="6823" spans="4:8" x14ac:dyDescent="0.2">
      <c r="D6823" s="359"/>
      <c r="E6823" s="359"/>
      <c r="G6823" s="561"/>
      <c r="H6823" s="359"/>
    </row>
    <row r="6824" spans="4:8" x14ac:dyDescent="0.2">
      <c r="D6824" s="359"/>
      <c r="E6824" s="359"/>
      <c r="G6824" s="561"/>
      <c r="H6824" s="359"/>
    </row>
    <row r="6825" spans="4:8" x14ac:dyDescent="0.2">
      <c r="D6825" s="359"/>
      <c r="E6825" s="359"/>
      <c r="G6825" s="561"/>
      <c r="H6825" s="359"/>
    </row>
    <row r="6826" spans="4:8" x14ac:dyDescent="0.2">
      <c r="D6826" s="359"/>
      <c r="E6826" s="359"/>
      <c r="G6826" s="561"/>
      <c r="H6826" s="359"/>
    </row>
    <row r="6827" spans="4:8" x14ac:dyDescent="0.2">
      <c r="D6827" s="359"/>
      <c r="E6827" s="359"/>
      <c r="G6827" s="561"/>
      <c r="H6827" s="359"/>
    </row>
    <row r="6828" spans="4:8" x14ac:dyDescent="0.2">
      <c r="D6828" s="359"/>
      <c r="E6828" s="359"/>
      <c r="G6828" s="561"/>
      <c r="H6828" s="359"/>
    </row>
    <row r="6829" spans="4:8" x14ac:dyDescent="0.2">
      <c r="D6829" s="359"/>
      <c r="E6829" s="359"/>
      <c r="G6829" s="561"/>
      <c r="H6829" s="359"/>
    </row>
    <row r="6830" spans="4:8" x14ac:dyDescent="0.2">
      <c r="D6830" s="359"/>
      <c r="E6830" s="359"/>
      <c r="G6830" s="561"/>
      <c r="H6830" s="359"/>
    </row>
    <row r="6831" spans="4:8" x14ac:dyDescent="0.2">
      <c r="D6831" s="359"/>
      <c r="E6831" s="359"/>
      <c r="G6831" s="561"/>
      <c r="H6831" s="359"/>
    </row>
    <row r="6832" spans="4:8" x14ac:dyDescent="0.2">
      <c r="D6832" s="359"/>
      <c r="E6832" s="359"/>
      <c r="G6832" s="561"/>
      <c r="H6832" s="359"/>
    </row>
    <row r="6833" spans="4:8" x14ac:dyDescent="0.2">
      <c r="D6833" s="359"/>
      <c r="E6833" s="359"/>
      <c r="G6833" s="561"/>
      <c r="H6833" s="359"/>
    </row>
    <row r="6834" spans="4:8" x14ac:dyDescent="0.2">
      <c r="D6834" s="359"/>
      <c r="E6834" s="359"/>
      <c r="G6834" s="561"/>
      <c r="H6834" s="359"/>
    </row>
    <row r="6835" spans="4:8" x14ac:dyDescent="0.2">
      <c r="D6835" s="359"/>
      <c r="E6835" s="359"/>
      <c r="G6835" s="561"/>
      <c r="H6835" s="359"/>
    </row>
    <row r="6836" spans="4:8" x14ac:dyDescent="0.2">
      <c r="D6836" s="359"/>
      <c r="E6836" s="359"/>
      <c r="G6836" s="561"/>
      <c r="H6836" s="359"/>
    </row>
    <row r="6837" spans="4:8" x14ac:dyDescent="0.2">
      <c r="D6837" s="359"/>
      <c r="E6837" s="359"/>
      <c r="G6837" s="561"/>
      <c r="H6837" s="359"/>
    </row>
    <row r="6838" spans="4:8" x14ac:dyDescent="0.2">
      <c r="D6838" s="359"/>
      <c r="E6838" s="359"/>
      <c r="G6838" s="561"/>
      <c r="H6838" s="359"/>
    </row>
    <row r="6839" spans="4:8" x14ac:dyDescent="0.2">
      <c r="D6839" s="359"/>
      <c r="E6839" s="359"/>
      <c r="G6839" s="561"/>
      <c r="H6839" s="359"/>
    </row>
    <row r="6840" spans="4:8" x14ac:dyDescent="0.2">
      <c r="D6840" s="359"/>
      <c r="E6840" s="359"/>
      <c r="G6840" s="561"/>
      <c r="H6840" s="359"/>
    </row>
    <row r="6841" spans="4:8" x14ac:dyDescent="0.2">
      <c r="D6841" s="359"/>
      <c r="E6841" s="359"/>
      <c r="G6841" s="561"/>
      <c r="H6841" s="359"/>
    </row>
    <row r="6842" spans="4:8" x14ac:dyDescent="0.2">
      <c r="D6842" s="359"/>
      <c r="E6842" s="359"/>
      <c r="G6842" s="561"/>
      <c r="H6842" s="359"/>
    </row>
    <row r="6843" spans="4:8" x14ac:dyDescent="0.2">
      <c r="D6843" s="359"/>
      <c r="E6843" s="359"/>
      <c r="G6843" s="561"/>
      <c r="H6843" s="359"/>
    </row>
    <row r="6844" spans="4:8" x14ac:dyDescent="0.2">
      <c r="D6844" s="359"/>
      <c r="E6844" s="359"/>
      <c r="G6844" s="561"/>
      <c r="H6844" s="359"/>
    </row>
    <row r="6845" spans="4:8" x14ac:dyDescent="0.2">
      <c r="D6845" s="359"/>
      <c r="E6845" s="359"/>
      <c r="G6845" s="561"/>
      <c r="H6845" s="359"/>
    </row>
    <row r="6846" spans="4:8" x14ac:dyDescent="0.2">
      <c r="D6846" s="359"/>
      <c r="E6846" s="359"/>
      <c r="G6846" s="561"/>
      <c r="H6846" s="359"/>
    </row>
    <row r="6847" spans="4:8" x14ac:dyDescent="0.2">
      <c r="D6847" s="359"/>
      <c r="E6847" s="359"/>
      <c r="G6847" s="561"/>
      <c r="H6847" s="359"/>
    </row>
    <row r="6848" spans="4:8" x14ac:dyDescent="0.2">
      <c r="D6848" s="359"/>
      <c r="E6848" s="359"/>
      <c r="G6848" s="561"/>
      <c r="H6848" s="359"/>
    </row>
    <row r="6849" spans="4:8" x14ac:dyDescent="0.2">
      <c r="D6849" s="359"/>
      <c r="E6849" s="359"/>
      <c r="G6849" s="561"/>
      <c r="H6849" s="359"/>
    </row>
    <row r="6850" spans="4:8" x14ac:dyDescent="0.2">
      <c r="D6850" s="359"/>
      <c r="E6850" s="359"/>
      <c r="G6850" s="561"/>
      <c r="H6850" s="359"/>
    </row>
    <row r="6851" spans="4:8" x14ac:dyDescent="0.2">
      <c r="D6851" s="359"/>
      <c r="E6851" s="359"/>
      <c r="G6851" s="561"/>
      <c r="H6851" s="359"/>
    </row>
    <row r="6852" spans="4:8" x14ac:dyDescent="0.2">
      <c r="D6852" s="359"/>
      <c r="E6852" s="359"/>
      <c r="G6852" s="561"/>
      <c r="H6852" s="359"/>
    </row>
    <row r="6853" spans="4:8" x14ac:dyDescent="0.2">
      <c r="D6853" s="359"/>
      <c r="E6853" s="359"/>
      <c r="G6853" s="561"/>
      <c r="H6853" s="359"/>
    </row>
    <row r="6854" spans="4:8" x14ac:dyDescent="0.2">
      <c r="D6854" s="359"/>
      <c r="E6854" s="359"/>
      <c r="G6854" s="561"/>
      <c r="H6854" s="359"/>
    </row>
    <row r="6855" spans="4:8" x14ac:dyDescent="0.2">
      <c r="D6855" s="359"/>
      <c r="E6855" s="359"/>
      <c r="G6855" s="561"/>
      <c r="H6855" s="359"/>
    </row>
    <row r="6856" spans="4:8" x14ac:dyDescent="0.2">
      <c r="D6856" s="359"/>
      <c r="E6856" s="359"/>
      <c r="G6856" s="561"/>
      <c r="H6856" s="359"/>
    </row>
    <row r="6857" spans="4:8" x14ac:dyDescent="0.2">
      <c r="D6857" s="359"/>
      <c r="E6857" s="359"/>
      <c r="G6857" s="561"/>
      <c r="H6857" s="359"/>
    </row>
    <row r="6858" spans="4:8" x14ac:dyDescent="0.2">
      <c r="D6858" s="359"/>
      <c r="E6858" s="359"/>
      <c r="G6858" s="561"/>
      <c r="H6858" s="359"/>
    </row>
    <row r="6859" spans="4:8" x14ac:dyDescent="0.2">
      <c r="D6859" s="359"/>
      <c r="E6859" s="359"/>
      <c r="G6859" s="561"/>
      <c r="H6859" s="359"/>
    </row>
    <row r="6860" spans="4:8" x14ac:dyDescent="0.2">
      <c r="D6860" s="359"/>
      <c r="E6860" s="359"/>
      <c r="G6860" s="561"/>
      <c r="H6860" s="359"/>
    </row>
    <row r="6861" spans="4:8" x14ac:dyDescent="0.2">
      <c r="D6861" s="359"/>
      <c r="E6861" s="359"/>
      <c r="G6861" s="561"/>
      <c r="H6861" s="359"/>
    </row>
    <row r="6862" spans="4:8" x14ac:dyDescent="0.2">
      <c r="D6862" s="359"/>
      <c r="E6862" s="359"/>
      <c r="G6862" s="561"/>
      <c r="H6862" s="359"/>
    </row>
    <row r="6863" spans="4:8" x14ac:dyDescent="0.2">
      <c r="D6863" s="359"/>
      <c r="E6863" s="359"/>
      <c r="G6863" s="561"/>
      <c r="H6863" s="359"/>
    </row>
    <row r="6864" spans="4:8" x14ac:dyDescent="0.2">
      <c r="D6864" s="359"/>
      <c r="E6864" s="359"/>
      <c r="G6864" s="561"/>
      <c r="H6864" s="359"/>
    </row>
    <row r="6865" spans="4:8" x14ac:dyDescent="0.2">
      <c r="D6865" s="359"/>
      <c r="E6865" s="359"/>
      <c r="G6865" s="561"/>
      <c r="H6865" s="359"/>
    </row>
    <row r="6866" spans="4:8" x14ac:dyDescent="0.2">
      <c r="D6866" s="359"/>
      <c r="E6866" s="359"/>
      <c r="G6866" s="561"/>
      <c r="H6866" s="359"/>
    </row>
    <row r="6867" spans="4:8" x14ac:dyDescent="0.2">
      <c r="D6867" s="359"/>
      <c r="E6867" s="359"/>
      <c r="G6867" s="561"/>
      <c r="H6867" s="359"/>
    </row>
    <row r="6868" spans="4:8" x14ac:dyDescent="0.2">
      <c r="D6868" s="359"/>
      <c r="E6868" s="359"/>
      <c r="G6868" s="561"/>
      <c r="H6868" s="359"/>
    </row>
    <row r="6869" spans="4:8" x14ac:dyDescent="0.2">
      <c r="D6869" s="359"/>
      <c r="E6869" s="359"/>
      <c r="G6869" s="561"/>
      <c r="H6869" s="359"/>
    </row>
    <row r="6870" spans="4:8" x14ac:dyDescent="0.2">
      <c r="D6870" s="359"/>
      <c r="E6870" s="359"/>
      <c r="G6870" s="561"/>
      <c r="H6870" s="359"/>
    </row>
    <row r="6871" spans="4:8" x14ac:dyDescent="0.2">
      <c r="D6871" s="359"/>
      <c r="E6871" s="359"/>
      <c r="G6871" s="561"/>
      <c r="H6871" s="359"/>
    </row>
    <row r="6872" spans="4:8" x14ac:dyDescent="0.2">
      <c r="D6872" s="359"/>
      <c r="E6872" s="359"/>
      <c r="G6872" s="561"/>
      <c r="H6872" s="359"/>
    </row>
    <row r="6873" spans="4:8" x14ac:dyDescent="0.2">
      <c r="D6873" s="359"/>
      <c r="E6873" s="359"/>
      <c r="G6873" s="561"/>
      <c r="H6873" s="359"/>
    </row>
    <row r="6874" spans="4:8" x14ac:dyDescent="0.2">
      <c r="D6874" s="359"/>
      <c r="E6874" s="359"/>
      <c r="G6874" s="561"/>
      <c r="H6874" s="359"/>
    </row>
    <row r="6875" spans="4:8" x14ac:dyDescent="0.2">
      <c r="D6875" s="359"/>
      <c r="E6875" s="359"/>
      <c r="G6875" s="561"/>
      <c r="H6875" s="359"/>
    </row>
    <row r="6876" spans="4:8" x14ac:dyDescent="0.2">
      <c r="D6876" s="359"/>
      <c r="E6876" s="359"/>
      <c r="G6876" s="561"/>
      <c r="H6876" s="359"/>
    </row>
    <row r="6877" spans="4:8" x14ac:dyDescent="0.2">
      <c r="D6877" s="359"/>
      <c r="E6877" s="359"/>
      <c r="G6877" s="561"/>
      <c r="H6877" s="359"/>
    </row>
    <row r="6878" spans="4:8" x14ac:dyDescent="0.2">
      <c r="D6878" s="359"/>
      <c r="E6878" s="359"/>
      <c r="G6878" s="561"/>
      <c r="H6878" s="359"/>
    </row>
    <row r="6879" spans="4:8" x14ac:dyDescent="0.2">
      <c r="D6879" s="359"/>
      <c r="E6879" s="359"/>
      <c r="G6879" s="561"/>
      <c r="H6879" s="359"/>
    </row>
    <row r="6880" spans="4:8" x14ac:dyDescent="0.2">
      <c r="D6880" s="359"/>
      <c r="E6880" s="359"/>
      <c r="G6880" s="561"/>
      <c r="H6880" s="359"/>
    </row>
    <row r="6881" spans="4:8" x14ac:dyDescent="0.2">
      <c r="D6881" s="359"/>
      <c r="E6881" s="359"/>
      <c r="G6881" s="561"/>
      <c r="H6881" s="359"/>
    </row>
    <row r="6882" spans="4:8" x14ac:dyDescent="0.2">
      <c r="D6882" s="359"/>
      <c r="E6882" s="359"/>
      <c r="G6882" s="561"/>
      <c r="H6882" s="359"/>
    </row>
    <row r="6883" spans="4:8" x14ac:dyDescent="0.2">
      <c r="D6883" s="359"/>
      <c r="E6883" s="359"/>
      <c r="G6883" s="561"/>
      <c r="H6883" s="359"/>
    </row>
    <row r="6884" spans="4:8" x14ac:dyDescent="0.2">
      <c r="D6884" s="359"/>
      <c r="E6884" s="359"/>
      <c r="G6884" s="561"/>
      <c r="H6884" s="359"/>
    </row>
    <row r="6885" spans="4:8" x14ac:dyDescent="0.2">
      <c r="D6885" s="359"/>
      <c r="E6885" s="359"/>
      <c r="G6885" s="561"/>
      <c r="H6885" s="359"/>
    </row>
    <row r="6886" spans="4:8" x14ac:dyDescent="0.2">
      <c r="D6886" s="359"/>
      <c r="E6886" s="359"/>
      <c r="G6886" s="561"/>
      <c r="H6886" s="359"/>
    </row>
    <row r="6887" spans="4:8" x14ac:dyDescent="0.2">
      <c r="D6887" s="359"/>
      <c r="E6887" s="359"/>
      <c r="G6887" s="561"/>
      <c r="H6887" s="359"/>
    </row>
    <row r="6888" spans="4:8" x14ac:dyDescent="0.2">
      <c r="D6888" s="359"/>
      <c r="E6888" s="359"/>
      <c r="G6888" s="561"/>
      <c r="H6888" s="359"/>
    </row>
    <row r="6889" spans="4:8" x14ac:dyDescent="0.2">
      <c r="D6889" s="359"/>
      <c r="E6889" s="359"/>
      <c r="G6889" s="561"/>
      <c r="H6889" s="359"/>
    </row>
    <row r="6890" spans="4:8" x14ac:dyDescent="0.2">
      <c r="D6890" s="359"/>
      <c r="E6890" s="359"/>
      <c r="G6890" s="561"/>
      <c r="H6890" s="359"/>
    </row>
    <row r="6891" spans="4:8" x14ac:dyDescent="0.2">
      <c r="D6891" s="359"/>
      <c r="E6891" s="359"/>
      <c r="G6891" s="561"/>
      <c r="H6891" s="359"/>
    </row>
    <row r="6892" spans="4:8" x14ac:dyDescent="0.2">
      <c r="D6892" s="359"/>
      <c r="E6892" s="359"/>
      <c r="G6892" s="561"/>
      <c r="H6892" s="359"/>
    </row>
    <row r="6893" spans="4:8" x14ac:dyDescent="0.2">
      <c r="D6893" s="359"/>
      <c r="E6893" s="359"/>
      <c r="G6893" s="561"/>
      <c r="H6893" s="359"/>
    </row>
    <row r="6894" spans="4:8" x14ac:dyDescent="0.2">
      <c r="D6894" s="359"/>
      <c r="E6894" s="359"/>
      <c r="G6894" s="561"/>
      <c r="H6894" s="359"/>
    </row>
    <row r="6895" spans="4:8" x14ac:dyDescent="0.2">
      <c r="D6895" s="359"/>
      <c r="E6895" s="359"/>
      <c r="G6895" s="561"/>
      <c r="H6895" s="359"/>
    </row>
    <row r="6896" spans="4:8" x14ac:dyDescent="0.2">
      <c r="D6896" s="359"/>
      <c r="E6896" s="359"/>
      <c r="G6896" s="561"/>
      <c r="H6896" s="359"/>
    </row>
    <row r="6897" spans="4:8" x14ac:dyDescent="0.2">
      <c r="D6897" s="359"/>
      <c r="E6897" s="359"/>
      <c r="G6897" s="561"/>
      <c r="H6897" s="359"/>
    </row>
    <row r="6898" spans="4:8" x14ac:dyDescent="0.2">
      <c r="D6898" s="359"/>
      <c r="E6898" s="359"/>
      <c r="G6898" s="561"/>
      <c r="H6898" s="359"/>
    </row>
    <row r="6899" spans="4:8" x14ac:dyDescent="0.2">
      <c r="D6899" s="359"/>
      <c r="E6899" s="359"/>
      <c r="G6899" s="561"/>
      <c r="H6899" s="359"/>
    </row>
    <row r="6900" spans="4:8" x14ac:dyDescent="0.2">
      <c r="D6900" s="359"/>
      <c r="E6900" s="359"/>
      <c r="G6900" s="561"/>
      <c r="H6900" s="359"/>
    </row>
    <row r="6901" spans="4:8" x14ac:dyDescent="0.2">
      <c r="D6901" s="359"/>
      <c r="E6901" s="359"/>
      <c r="G6901" s="561"/>
      <c r="H6901" s="359"/>
    </row>
    <row r="6902" spans="4:8" x14ac:dyDescent="0.2">
      <c r="D6902" s="359"/>
      <c r="E6902" s="359"/>
      <c r="G6902" s="561"/>
      <c r="H6902" s="359"/>
    </row>
    <row r="6903" spans="4:8" x14ac:dyDescent="0.2">
      <c r="D6903" s="359"/>
      <c r="E6903" s="359"/>
      <c r="G6903" s="561"/>
      <c r="H6903" s="359"/>
    </row>
    <row r="6904" spans="4:8" x14ac:dyDescent="0.2">
      <c r="D6904" s="359"/>
      <c r="E6904" s="359"/>
      <c r="G6904" s="561"/>
      <c r="H6904" s="359"/>
    </row>
    <row r="6905" spans="4:8" x14ac:dyDescent="0.2">
      <c r="D6905" s="359"/>
      <c r="E6905" s="359"/>
      <c r="G6905" s="561"/>
      <c r="H6905" s="359"/>
    </row>
    <row r="6906" spans="4:8" x14ac:dyDescent="0.2">
      <c r="D6906" s="359"/>
      <c r="E6906" s="359"/>
      <c r="G6906" s="561"/>
      <c r="H6906" s="359"/>
    </row>
    <row r="6907" spans="4:8" x14ac:dyDescent="0.2">
      <c r="D6907" s="359"/>
      <c r="E6907" s="359"/>
      <c r="G6907" s="561"/>
      <c r="H6907" s="359"/>
    </row>
    <row r="6908" spans="4:8" x14ac:dyDescent="0.2">
      <c r="D6908" s="359"/>
      <c r="E6908" s="359"/>
      <c r="G6908" s="561"/>
      <c r="H6908" s="359"/>
    </row>
    <row r="6909" spans="4:8" x14ac:dyDescent="0.2">
      <c r="D6909" s="359"/>
      <c r="E6909" s="359"/>
      <c r="G6909" s="561"/>
      <c r="H6909" s="359"/>
    </row>
    <row r="6910" spans="4:8" x14ac:dyDescent="0.2">
      <c r="D6910" s="359"/>
      <c r="E6910" s="359"/>
      <c r="G6910" s="561"/>
      <c r="H6910" s="359"/>
    </row>
    <row r="6911" spans="4:8" x14ac:dyDescent="0.2">
      <c r="D6911" s="359"/>
      <c r="E6911" s="359"/>
      <c r="G6911" s="561"/>
      <c r="H6911" s="359"/>
    </row>
    <row r="6912" spans="4:8" x14ac:dyDescent="0.2">
      <c r="D6912" s="359"/>
      <c r="E6912" s="359"/>
      <c r="G6912" s="561"/>
      <c r="H6912" s="359"/>
    </row>
    <row r="6913" spans="4:8" x14ac:dyDescent="0.2">
      <c r="D6913" s="359"/>
      <c r="E6913" s="359"/>
      <c r="G6913" s="561"/>
      <c r="H6913" s="359"/>
    </row>
    <row r="6914" spans="4:8" x14ac:dyDescent="0.2">
      <c r="D6914" s="359"/>
      <c r="E6914" s="359"/>
      <c r="G6914" s="561"/>
      <c r="H6914" s="359"/>
    </row>
    <row r="6915" spans="4:8" x14ac:dyDescent="0.2">
      <c r="D6915" s="359"/>
      <c r="E6915" s="359"/>
      <c r="G6915" s="561"/>
      <c r="H6915" s="359"/>
    </row>
    <row r="6916" spans="4:8" x14ac:dyDescent="0.2">
      <c r="D6916" s="359"/>
      <c r="E6916" s="359"/>
      <c r="G6916" s="561"/>
      <c r="H6916" s="359"/>
    </row>
    <row r="6917" spans="4:8" x14ac:dyDescent="0.2">
      <c r="D6917" s="359"/>
      <c r="E6917" s="359"/>
      <c r="G6917" s="561"/>
      <c r="H6917" s="359"/>
    </row>
    <row r="6918" spans="4:8" x14ac:dyDescent="0.2">
      <c r="D6918" s="359"/>
      <c r="E6918" s="359"/>
      <c r="G6918" s="561"/>
      <c r="H6918" s="359"/>
    </row>
    <row r="6919" spans="4:8" x14ac:dyDescent="0.2">
      <c r="D6919" s="359"/>
      <c r="E6919" s="359"/>
      <c r="G6919" s="561"/>
      <c r="H6919" s="359"/>
    </row>
    <row r="6920" spans="4:8" x14ac:dyDescent="0.2">
      <c r="D6920" s="359"/>
      <c r="E6920" s="359"/>
      <c r="G6920" s="561"/>
      <c r="H6920" s="359"/>
    </row>
    <row r="6921" spans="4:8" x14ac:dyDescent="0.2">
      <c r="D6921" s="359"/>
      <c r="E6921" s="359"/>
      <c r="G6921" s="561"/>
      <c r="H6921" s="359"/>
    </row>
    <row r="6922" spans="4:8" x14ac:dyDescent="0.2">
      <c r="D6922" s="359"/>
      <c r="E6922" s="359"/>
      <c r="G6922" s="561"/>
      <c r="H6922" s="359"/>
    </row>
    <row r="6923" spans="4:8" x14ac:dyDescent="0.2">
      <c r="D6923" s="359"/>
      <c r="E6923" s="359"/>
      <c r="G6923" s="561"/>
      <c r="H6923" s="359"/>
    </row>
    <row r="6924" spans="4:8" x14ac:dyDescent="0.2">
      <c r="D6924" s="359"/>
      <c r="E6924" s="359"/>
      <c r="G6924" s="561"/>
      <c r="H6924" s="359"/>
    </row>
    <row r="6925" spans="4:8" x14ac:dyDescent="0.2">
      <c r="D6925" s="359"/>
      <c r="E6925" s="359"/>
      <c r="G6925" s="561"/>
      <c r="H6925" s="359"/>
    </row>
    <row r="6926" spans="4:8" x14ac:dyDescent="0.2">
      <c r="D6926" s="359"/>
      <c r="E6926" s="359"/>
      <c r="G6926" s="561"/>
      <c r="H6926" s="359"/>
    </row>
    <row r="6927" spans="4:8" x14ac:dyDescent="0.2">
      <c r="D6927" s="359"/>
      <c r="E6927" s="359"/>
      <c r="G6927" s="561"/>
      <c r="H6927" s="359"/>
    </row>
    <row r="6928" spans="4:8" x14ac:dyDescent="0.2">
      <c r="D6928" s="359"/>
      <c r="E6928" s="359"/>
      <c r="G6928" s="561"/>
      <c r="H6928" s="359"/>
    </row>
    <row r="6929" spans="4:8" x14ac:dyDescent="0.2">
      <c r="D6929" s="359"/>
      <c r="E6929" s="359"/>
      <c r="G6929" s="561"/>
      <c r="H6929" s="359"/>
    </row>
    <row r="6930" spans="4:8" x14ac:dyDescent="0.2">
      <c r="D6930" s="359"/>
      <c r="E6930" s="359"/>
      <c r="G6930" s="561"/>
      <c r="H6930" s="359"/>
    </row>
    <row r="6931" spans="4:8" x14ac:dyDescent="0.2">
      <c r="D6931" s="359"/>
      <c r="E6931" s="359"/>
      <c r="G6931" s="561"/>
      <c r="H6931" s="359"/>
    </row>
    <row r="6932" spans="4:8" x14ac:dyDescent="0.2">
      <c r="D6932" s="359"/>
      <c r="E6932" s="359"/>
      <c r="G6932" s="561"/>
      <c r="H6932" s="359"/>
    </row>
    <row r="6933" spans="4:8" x14ac:dyDescent="0.2">
      <c r="D6933" s="359"/>
      <c r="E6933" s="359"/>
      <c r="G6933" s="561"/>
      <c r="H6933" s="359"/>
    </row>
    <row r="6934" spans="4:8" x14ac:dyDescent="0.2">
      <c r="D6934" s="359"/>
      <c r="E6934" s="359"/>
      <c r="G6934" s="561"/>
      <c r="H6934" s="359"/>
    </row>
    <row r="6935" spans="4:8" x14ac:dyDescent="0.2">
      <c r="D6935" s="359"/>
      <c r="E6935" s="359"/>
      <c r="G6935" s="561"/>
      <c r="H6935" s="359"/>
    </row>
    <row r="6936" spans="4:8" x14ac:dyDescent="0.2">
      <c r="D6936" s="359"/>
      <c r="E6936" s="359"/>
      <c r="G6936" s="561"/>
      <c r="H6936" s="359"/>
    </row>
    <row r="6937" spans="4:8" x14ac:dyDescent="0.2">
      <c r="D6937" s="359"/>
      <c r="E6937" s="359"/>
      <c r="G6937" s="561"/>
      <c r="H6937" s="359"/>
    </row>
    <row r="6938" spans="4:8" x14ac:dyDescent="0.2">
      <c r="D6938" s="359"/>
      <c r="E6938" s="359"/>
      <c r="G6938" s="561"/>
      <c r="H6938" s="359"/>
    </row>
    <row r="6939" spans="4:8" x14ac:dyDescent="0.2">
      <c r="D6939" s="359"/>
      <c r="E6939" s="359"/>
      <c r="G6939" s="561"/>
      <c r="H6939" s="359"/>
    </row>
    <row r="6940" spans="4:8" x14ac:dyDescent="0.2">
      <c r="D6940" s="359"/>
      <c r="E6940" s="359"/>
      <c r="G6940" s="561"/>
      <c r="H6940" s="359"/>
    </row>
    <row r="6941" spans="4:8" x14ac:dyDescent="0.2">
      <c r="D6941" s="359"/>
      <c r="E6941" s="359"/>
      <c r="G6941" s="561"/>
      <c r="H6941" s="359"/>
    </row>
    <row r="6942" spans="4:8" x14ac:dyDescent="0.2">
      <c r="D6942" s="359"/>
      <c r="E6942" s="359"/>
      <c r="G6942" s="561"/>
      <c r="H6942" s="359"/>
    </row>
    <row r="6943" spans="4:8" x14ac:dyDescent="0.2">
      <c r="D6943" s="359"/>
      <c r="E6943" s="359"/>
      <c r="G6943" s="561"/>
      <c r="H6943" s="359"/>
    </row>
    <row r="6944" spans="4:8" x14ac:dyDescent="0.2">
      <c r="D6944" s="359"/>
      <c r="E6944" s="359"/>
      <c r="G6944" s="561"/>
      <c r="H6944" s="359"/>
    </row>
    <row r="6945" spans="4:8" x14ac:dyDescent="0.2">
      <c r="D6945" s="359"/>
      <c r="E6945" s="359"/>
      <c r="G6945" s="561"/>
      <c r="H6945" s="359"/>
    </row>
    <row r="6946" spans="4:8" x14ac:dyDescent="0.2">
      <c r="D6946" s="359"/>
      <c r="E6946" s="359"/>
      <c r="G6946" s="561"/>
      <c r="H6946" s="359"/>
    </row>
    <row r="6947" spans="4:8" x14ac:dyDescent="0.2">
      <c r="D6947" s="359"/>
      <c r="E6947" s="359"/>
      <c r="G6947" s="561"/>
      <c r="H6947" s="359"/>
    </row>
    <row r="6948" spans="4:8" x14ac:dyDescent="0.2">
      <c r="D6948" s="359"/>
      <c r="E6948" s="359"/>
      <c r="G6948" s="561"/>
      <c r="H6948" s="359"/>
    </row>
    <row r="6949" spans="4:8" x14ac:dyDescent="0.2">
      <c r="D6949" s="359"/>
      <c r="E6949" s="359"/>
      <c r="G6949" s="561"/>
      <c r="H6949" s="359"/>
    </row>
    <row r="6950" spans="4:8" x14ac:dyDescent="0.2">
      <c r="D6950" s="359"/>
      <c r="E6950" s="359"/>
      <c r="G6950" s="561"/>
      <c r="H6950" s="359"/>
    </row>
    <row r="6951" spans="4:8" x14ac:dyDescent="0.2">
      <c r="D6951" s="359"/>
      <c r="E6951" s="359"/>
      <c r="G6951" s="561"/>
      <c r="H6951" s="359"/>
    </row>
    <row r="6952" spans="4:8" x14ac:dyDescent="0.2">
      <c r="D6952" s="359"/>
      <c r="E6952" s="359"/>
      <c r="G6952" s="561"/>
      <c r="H6952" s="359"/>
    </row>
    <row r="6953" spans="4:8" x14ac:dyDescent="0.2">
      <c r="D6953" s="359"/>
      <c r="E6953" s="359"/>
      <c r="G6953" s="561"/>
      <c r="H6953" s="359"/>
    </row>
    <row r="6954" spans="4:8" x14ac:dyDescent="0.2">
      <c r="D6954" s="359"/>
      <c r="E6954" s="359"/>
      <c r="G6954" s="561"/>
      <c r="H6954" s="359"/>
    </row>
    <row r="6955" spans="4:8" x14ac:dyDescent="0.2">
      <c r="D6955" s="359"/>
      <c r="E6955" s="359"/>
      <c r="G6955" s="561"/>
      <c r="H6955" s="359"/>
    </row>
    <row r="6956" spans="4:8" x14ac:dyDescent="0.2">
      <c r="D6956" s="359"/>
      <c r="E6956" s="359"/>
      <c r="G6956" s="561"/>
      <c r="H6956" s="359"/>
    </row>
    <row r="6957" spans="4:8" x14ac:dyDescent="0.2">
      <c r="D6957" s="359"/>
      <c r="E6957" s="359"/>
      <c r="G6957" s="561"/>
      <c r="H6957" s="359"/>
    </row>
    <row r="6958" spans="4:8" x14ac:dyDescent="0.2">
      <c r="D6958" s="359"/>
      <c r="E6958" s="359"/>
      <c r="G6958" s="561"/>
      <c r="H6958" s="359"/>
    </row>
    <row r="6959" spans="4:8" x14ac:dyDescent="0.2">
      <c r="D6959" s="359"/>
      <c r="E6959" s="359"/>
      <c r="G6959" s="561"/>
      <c r="H6959" s="359"/>
    </row>
    <row r="6960" spans="4:8" x14ac:dyDescent="0.2">
      <c r="D6960" s="359"/>
      <c r="E6960" s="359"/>
      <c r="G6960" s="561"/>
      <c r="H6960" s="359"/>
    </row>
    <row r="6961" spans="4:8" x14ac:dyDescent="0.2">
      <c r="D6961" s="359"/>
      <c r="E6961" s="359"/>
      <c r="G6961" s="561"/>
      <c r="H6961" s="359"/>
    </row>
    <row r="6962" spans="4:8" x14ac:dyDescent="0.2">
      <c r="D6962" s="359"/>
      <c r="E6962" s="359"/>
      <c r="G6962" s="561"/>
      <c r="H6962" s="359"/>
    </row>
    <row r="6963" spans="4:8" x14ac:dyDescent="0.2">
      <c r="D6963" s="359"/>
      <c r="E6963" s="359"/>
      <c r="G6963" s="561"/>
      <c r="H6963" s="359"/>
    </row>
    <row r="6964" spans="4:8" x14ac:dyDescent="0.2">
      <c r="D6964" s="359"/>
      <c r="E6964" s="359"/>
      <c r="G6964" s="561"/>
      <c r="H6964" s="359"/>
    </row>
    <row r="6965" spans="4:8" x14ac:dyDescent="0.2">
      <c r="D6965" s="359"/>
      <c r="E6965" s="359"/>
      <c r="G6965" s="561"/>
      <c r="H6965" s="359"/>
    </row>
    <row r="6966" spans="4:8" x14ac:dyDescent="0.2">
      <c r="D6966" s="359"/>
      <c r="E6966" s="359"/>
      <c r="G6966" s="561"/>
      <c r="H6966" s="359"/>
    </row>
    <row r="6967" spans="4:8" x14ac:dyDescent="0.2">
      <c r="D6967" s="359"/>
      <c r="E6967" s="359"/>
      <c r="G6967" s="561"/>
      <c r="H6967" s="359"/>
    </row>
    <row r="6968" spans="4:8" x14ac:dyDescent="0.2">
      <c r="D6968" s="359"/>
      <c r="E6968" s="359"/>
      <c r="G6968" s="561"/>
      <c r="H6968" s="359"/>
    </row>
    <row r="6969" spans="4:8" x14ac:dyDescent="0.2">
      <c r="D6969" s="359"/>
      <c r="E6969" s="359"/>
      <c r="G6969" s="561"/>
      <c r="H6969" s="359"/>
    </row>
    <row r="6970" spans="4:8" x14ac:dyDescent="0.2">
      <c r="D6970" s="359"/>
      <c r="E6970" s="359"/>
      <c r="G6970" s="561"/>
      <c r="H6970" s="359"/>
    </row>
    <row r="6971" spans="4:8" x14ac:dyDescent="0.2">
      <c r="D6971" s="359"/>
      <c r="E6971" s="359"/>
      <c r="G6971" s="561"/>
      <c r="H6971" s="359"/>
    </row>
    <row r="6972" spans="4:8" x14ac:dyDescent="0.2">
      <c r="D6972" s="359"/>
      <c r="E6972" s="359"/>
      <c r="G6972" s="561"/>
      <c r="H6972" s="359"/>
    </row>
    <row r="6973" spans="4:8" x14ac:dyDescent="0.2">
      <c r="D6973" s="359"/>
      <c r="E6973" s="359"/>
      <c r="G6973" s="561"/>
      <c r="H6973" s="359"/>
    </row>
    <row r="6974" spans="4:8" x14ac:dyDescent="0.2">
      <c r="D6974" s="359"/>
      <c r="E6974" s="359"/>
      <c r="G6974" s="561"/>
      <c r="H6974" s="359"/>
    </row>
    <row r="6975" spans="4:8" x14ac:dyDescent="0.2">
      <c r="D6975" s="359"/>
      <c r="E6975" s="359"/>
      <c r="G6975" s="561"/>
      <c r="H6975" s="359"/>
    </row>
    <row r="6976" spans="4:8" x14ac:dyDescent="0.2">
      <c r="D6976" s="359"/>
      <c r="E6976" s="359"/>
      <c r="G6976" s="561"/>
      <c r="H6976" s="359"/>
    </row>
    <row r="6977" spans="4:8" x14ac:dyDescent="0.2">
      <c r="D6977" s="359"/>
      <c r="E6977" s="359"/>
      <c r="G6977" s="561"/>
      <c r="H6977" s="359"/>
    </row>
    <row r="6978" spans="4:8" x14ac:dyDescent="0.2">
      <c r="D6978" s="359"/>
      <c r="E6978" s="359"/>
      <c r="G6978" s="561"/>
      <c r="H6978" s="359"/>
    </row>
    <row r="6979" spans="4:8" x14ac:dyDescent="0.2">
      <c r="D6979" s="359"/>
      <c r="E6979" s="359"/>
      <c r="G6979" s="561"/>
      <c r="H6979" s="359"/>
    </row>
    <row r="6980" spans="4:8" x14ac:dyDescent="0.2">
      <c r="D6980" s="359"/>
      <c r="E6980" s="359"/>
      <c r="G6980" s="561"/>
      <c r="H6980" s="359"/>
    </row>
    <row r="6981" spans="4:8" x14ac:dyDescent="0.2">
      <c r="D6981" s="359"/>
      <c r="E6981" s="359"/>
      <c r="G6981" s="561"/>
      <c r="H6981" s="359"/>
    </row>
    <row r="6982" spans="4:8" x14ac:dyDescent="0.2">
      <c r="D6982" s="359"/>
      <c r="E6982" s="359"/>
      <c r="G6982" s="561"/>
      <c r="H6982" s="359"/>
    </row>
    <row r="6983" spans="4:8" x14ac:dyDescent="0.2">
      <c r="D6983" s="359"/>
      <c r="E6983" s="359"/>
      <c r="G6983" s="561"/>
      <c r="H6983" s="359"/>
    </row>
    <row r="6984" spans="4:8" x14ac:dyDescent="0.2">
      <c r="D6984" s="359"/>
      <c r="E6984" s="359"/>
      <c r="G6984" s="561"/>
      <c r="H6984" s="359"/>
    </row>
    <row r="6985" spans="4:8" x14ac:dyDescent="0.2">
      <c r="D6985" s="359"/>
      <c r="E6985" s="359"/>
      <c r="G6985" s="561"/>
      <c r="H6985" s="359"/>
    </row>
    <row r="6986" spans="4:8" x14ac:dyDescent="0.2">
      <c r="D6986" s="359"/>
      <c r="E6986" s="359"/>
      <c r="G6986" s="561"/>
      <c r="H6986" s="359"/>
    </row>
    <row r="6987" spans="4:8" x14ac:dyDescent="0.2">
      <c r="D6987" s="359"/>
      <c r="E6987" s="359"/>
      <c r="G6987" s="561"/>
      <c r="H6987" s="359"/>
    </row>
    <row r="6988" spans="4:8" x14ac:dyDescent="0.2">
      <c r="D6988" s="359"/>
      <c r="E6988" s="359"/>
      <c r="G6988" s="561"/>
      <c r="H6988" s="359"/>
    </row>
    <row r="6989" spans="4:8" x14ac:dyDescent="0.2">
      <c r="D6989" s="359"/>
      <c r="E6989" s="359"/>
      <c r="G6989" s="561"/>
      <c r="H6989" s="359"/>
    </row>
    <row r="6990" spans="4:8" x14ac:dyDescent="0.2">
      <c r="D6990" s="359"/>
      <c r="E6990" s="359"/>
      <c r="G6990" s="561"/>
      <c r="H6990" s="359"/>
    </row>
    <row r="6991" spans="4:8" x14ac:dyDescent="0.2">
      <c r="D6991" s="359"/>
      <c r="E6991" s="359"/>
      <c r="G6991" s="561"/>
      <c r="H6991" s="359"/>
    </row>
    <row r="6992" spans="4:8" x14ac:dyDescent="0.2">
      <c r="D6992" s="359"/>
      <c r="E6992" s="359"/>
      <c r="G6992" s="561"/>
      <c r="H6992" s="359"/>
    </row>
    <row r="6993" spans="4:8" x14ac:dyDescent="0.2">
      <c r="D6993" s="359"/>
      <c r="E6993" s="359"/>
      <c r="G6993" s="561"/>
      <c r="H6993" s="359"/>
    </row>
    <row r="6994" spans="4:8" x14ac:dyDescent="0.2">
      <c r="D6994" s="359"/>
      <c r="E6994" s="359"/>
      <c r="G6994" s="561"/>
      <c r="H6994" s="359"/>
    </row>
    <row r="6995" spans="4:8" x14ac:dyDescent="0.2">
      <c r="D6995" s="359"/>
      <c r="E6995" s="359"/>
      <c r="G6995" s="561"/>
      <c r="H6995" s="359"/>
    </row>
    <row r="6996" spans="4:8" x14ac:dyDescent="0.2">
      <c r="D6996" s="359"/>
      <c r="E6996" s="359"/>
      <c r="G6996" s="561"/>
      <c r="H6996" s="359"/>
    </row>
    <row r="6997" spans="4:8" x14ac:dyDescent="0.2">
      <c r="D6997" s="359"/>
      <c r="E6997" s="359"/>
      <c r="G6997" s="561"/>
      <c r="H6997" s="359"/>
    </row>
    <row r="6998" spans="4:8" x14ac:dyDescent="0.2">
      <c r="D6998" s="359"/>
      <c r="E6998" s="359"/>
      <c r="G6998" s="561"/>
      <c r="H6998" s="359"/>
    </row>
    <row r="6999" spans="4:8" x14ac:dyDescent="0.2">
      <c r="D6999" s="359"/>
      <c r="E6999" s="359"/>
      <c r="G6999" s="561"/>
      <c r="H6999" s="359"/>
    </row>
    <row r="7000" spans="4:8" x14ac:dyDescent="0.2">
      <c r="D7000" s="359"/>
      <c r="E7000" s="359"/>
      <c r="G7000" s="561"/>
      <c r="H7000" s="359"/>
    </row>
    <row r="7001" spans="4:8" x14ac:dyDescent="0.2">
      <c r="D7001" s="359"/>
      <c r="E7001" s="359"/>
      <c r="G7001" s="561"/>
      <c r="H7001" s="359"/>
    </row>
    <row r="7002" spans="4:8" x14ac:dyDescent="0.2">
      <c r="D7002" s="359"/>
      <c r="E7002" s="359"/>
      <c r="G7002" s="561"/>
      <c r="H7002" s="359"/>
    </row>
    <row r="7003" spans="4:8" x14ac:dyDescent="0.2">
      <c r="D7003" s="359"/>
      <c r="E7003" s="359"/>
      <c r="G7003" s="561"/>
      <c r="H7003" s="359"/>
    </row>
    <row r="7004" spans="4:8" x14ac:dyDescent="0.2">
      <c r="D7004" s="359"/>
      <c r="E7004" s="359"/>
      <c r="G7004" s="561"/>
      <c r="H7004" s="359"/>
    </row>
    <row r="7005" spans="4:8" x14ac:dyDescent="0.2">
      <c r="D7005" s="359"/>
      <c r="E7005" s="359"/>
      <c r="G7005" s="561"/>
      <c r="H7005" s="359"/>
    </row>
    <row r="7006" spans="4:8" x14ac:dyDescent="0.2">
      <c r="D7006" s="359"/>
      <c r="E7006" s="359"/>
      <c r="G7006" s="561"/>
      <c r="H7006" s="359"/>
    </row>
    <row r="7007" spans="4:8" x14ac:dyDescent="0.2">
      <c r="D7007" s="359"/>
      <c r="E7007" s="359"/>
      <c r="G7007" s="561"/>
      <c r="H7007" s="359"/>
    </row>
    <row r="7008" spans="4:8" x14ac:dyDescent="0.2">
      <c r="D7008" s="359"/>
      <c r="E7008" s="359"/>
      <c r="G7008" s="561"/>
      <c r="H7008" s="359"/>
    </row>
    <row r="7009" spans="4:8" x14ac:dyDescent="0.2">
      <c r="D7009" s="359"/>
      <c r="E7009" s="359"/>
      <c r="G7009" s="561"/>
      <c r="H7009" s="359"/>
    </row>
    <row r="7010" spans="4:8" x14ac:dyDescent="0.2">
      <c r="D7010" s="359"/>
      <c r="E7010" s="359"/>
      <c r="G7010" s="561"/>
      <c r="H7010" s="359"/>
    </row>
    <row r="7011" spans="4:8" x14ac:dyDescent="0.2">
      <c r="D7011" s="359"/>
      <c r="E7011" s="359"/>
      <c r="G7011" s="561"/>
      <c r="H7011" s="359"/>
    </row>
    <row r="7012" spans="4:8" x14ac:dyDescent="0.2">
      <c r="D7012" s="359"/>
      <c r="E7012" s="359"/>
      <c r="G7012" s="561"/>
      <c r="H7012" s="359"/>
    </row>
    <row r="7013" spans="4:8" x14ac:dyDescent="0.2">
      <c r="D7013" s="359"/>
      <c r="E7013" s="359"/>
      <c r="G7013" s="561"/>
      <c r="H7013" s="359"/>
    </row>
    <row r="7014" spans="4:8" x14ac:dyDescent="0.2">
      <c r="D7014" s="359"/>
      <c r="E7014" s="359"/>
      <c r="G7014" s="561"/>
      <c r="H7014" s="359"/>
    </row>
    <row r="7015" spans="4:8" x14ac:dyDescent="0.2">
      <c r="D7015" s="359"/>
      <c r="E7015" s="359"/>
      <c r="G7015" s="561"/>
      <c r="H7015" s="359"/>
    </row>
    <row r="7016" spans="4:8" x14ac:dyDescent="0.2">
      <c r="D7016" s="359"/>
      <c r="E7016" s="359"/>
      <c r="G7016" s="561"/>
      <c r="H7016" s="359"/>
    </row>
    <row r="7017" spans="4:8" x14ac:dyDescent="0.2">
      <c r="D7017" s="359"/>
      <c r="E7017" s="359"/>
      <c r="G7017" s="561"/>
      <c r="H7017" s="359"/>
    </row>
    <row r="7018" spans="4:8" x14ac:dyDescent="0.2">
      <c r="D7018" s="359"/>
      <c r="E7018" s="359"/>
      <c r="G7018" s="561"/>
      <c r="H7018" s="359"/>
    </row>
    <row r="7019" spans="4:8" x14ac:dyDescent="0.2">
      <c r="D7019" s="359"/>
      <c r="E7019" s="359"/>
      <c r="G7019" s="561"/>
      <c r="H7019" s="359"/>
    </row>
    <row r="7020" spans="4:8" x14ac:dyDescent="0.2">
      <c r="D7020" s="359"/>
      <c r="E7020" s="359"/>
      <c r="G7020" s="561"/>
      <c r="H7020" s="359"/>
    </row>
    <row r="7021" spans="4:8" x14ac:dyDescent="0.2">
      <c r="D7021" s="359"/>
      <c r="E7021" s="359"/>
      <c r="G7021" s="561"/>
      <c r="H7021" s="359"/>
    </row>
    <row r="7022" spans="4:8" x14ac:dyDescent="0.2">
      <c r="D7022" s="359"/>
      <c r="E7022" s="359"/>
      <c r="G7022" s="561"/>
      <c r="H7022" s="359"/>
    </row>
    <row r="7023" spans="4:8" x14ac:dyDescent="0.2">
      <c r="D7023" s="359"/>
      <c r="E7023" s="359"/>
      <c r="G7023" s="561"/>
      <c r="H7023" s="359"/>
    </row>
    <row r="7024" spans="4:8" x14ac:dyDescent="0.2">
      <c r="D7024" s="359"/>
      <c r="E7024" s="359"/>
      <c r="G7024" s="561"/>
      <c r="H7024" s="359"/>
    </row>
    <row r="7025" spans="4:8" x14ac:dyDescent="0.2">
      <c r="D7025" s="359"/>
      <c r="E7025" s="359"/>
      <c r="G7025" s="561"/>
      <c r="H7025" s="359"/>
    </row>
    <row r="7026" spans="4:8" x14ac:dyDescent="0.2">
      <c r="D7026" s="359"/>
      <c r="E7026" s="359"/>
      <c r="G7026" s="561"/>
      <c r="H7026" s="359"/>
    </row>
    <row r="7027" spans="4:8" x14ac:dyDescent="0.2">
      <c r="D7027" s="359"/>
      <c r="E7027" s="359"/>
      <c r="G7027" s="561"/>
      <c r="H7027" s="359"/>
    </row>
    <row r="7028" spans="4:8" x14ac:dyDescent="0.2">
      <c r="D7028" s="359"/>
      <c r="E7028" s="359"/>
      <c r="G7028" s="561"/>
      <c r="H7028" s="359"/>
    </row>
    <row r="7029" spans="4:8" x14ac:dyDescent="0.2">
      <c r="D7029" s="359"/>
      <c r="E7029" s="359"/>
      <c r="G7029" s="561"/>
      <c r="H7029" s="359"/>
    </row>
    <row r="7030" spans="4:8" x14ac:dyDescent="0.2">
      <c r="D7030" s="359"/>
      <c r="E7030" s="359"/>
      <c r="G7030" s="561"/>
      <c r="H7030" s="359"/>
    </row>
    <row r="7031" spans="4:8" x14ac:dyDescent="0.2">
      <c r="D7031" s="359"/>
      <c r="E7031" s="359"/>
      <c r="G7031" s="561"/>
      <c r="H7031" s="359"/>
    </row>
    <row r="7032" spans="4:8" x14ac:dyDescent="0.2">
      <c r="D7032" s="359"/>
      <c r="E7032" s="359"/>
      <c r="G7032" s="561"/>
      <c r="H7032" s="359"/>
    </row>
    <row r="7033" spans="4:8" x14ac:dyDescent="0.2">
      <c r="D7033" s="359"/>
      <c r="E7033" s="359"/>
      <c r="G7033" s="561"/>
      <c r="H7033" s="359"/>
    </row>
    <row r="7034" spans="4:8" x14ac:dyDescent="0.2">
      <c r="D7034" s="359"/>
      <c r="E7034" s="359"/>
      <c r="G7034" s="561"/>
      <c r="H7034" s="359"/>
    </row>
    <row r="7035" spans="4:8" x14ac:dyDescent="0.2">
      <c r="D7035" s="359"/>
      <c r="E7035" s="359"/>
      <c r="G7035" s="561"/>
      <c r="H7035" s="359"/>
    </row>
    <row r="7036" spans="4:8" x14ac:dyDescent="0.2">
      <c r="D7036" s="359"/>
      <c r="E7036" s="359"/>
      <c r="G7036" s="561"/>
      <c r="H7036" s="359"/>
    </row>
    <row r="7037" spans="4:8" x14ac:dyDescent="0.2">
      <c r="D7037" s="359"/>
      <c r="E7037" s="359"/>
      <c r="G7037" s="561"/>
      <c r="H7037" s="359"/>
    </row>
    <row r="7038" spans="4:8" x14ac:dyDescent="0.2">
      <c r="D7038" s="359"/>
      <c r="E7038" s="359"/>
      <c r="G7038" s="561"/>
      <c r="H7038" s="359"/>
    </row>
    <row r="7039" spans="4:8" x14ac:dyDescent="0.2">
      <c r="D7039" s="359"/>
      <c r="E7039" s="359"/>
      <c r="G7039" s="561"/>
      <c r="H7039" s="359"/>
    </row>
    <row r="7040" spans="4:8" x14ac:dyDescent="0.2">
      <c r="D7040" s="359"/>
      <c r="E7040" s="359"/>
      <c r="G7040" s="561"/>
      <c r="H7040" s="359"/>
    </row>
    <row r="7041" spans="4:8" x14ac:dyDescent="0.2">
      <c r="D7041" s="359"/>
      <c r="E7041" s="359"/>
      <c r="G7041" s="561"/>
      <c r="H7041" s="359"/>
    </row>
    <row r="7042" spans="4:8" x14ac:dyDescent="0.2">
      <c r="D7042" s="359"/>
      <c r="E7042" s="359"/>
      <c r="G7042" s="561"/>
      <c r="H7042" s="359"/>
    </row>
    <row r="7043" spans="4:8" x14ac:dyDescent="0.2">
      <c r="D7043" s="359"/>
      <c r="E7043" s="359"/>
      <c r="G7043" s="561"/>
      <c r="H7043" s="359"/>
    </row>
    <row r="7044" spans="4:8" x14ac:dyDescent="0.2">
      <c r="D7044" s="359"/>
      <c r="E7044" s="359"/>
      <c r="G7044" s="561"/>
      <c r="H7044" s="359"/>
    </row>
    <row r="7045" spans="4:8" x14ac:dyDescent="0.2">
      <c r="D7045" s="359"/>
      <c r="E7045" s="359"/>
      <c r="G7045" s="561"/>
      <c r="H7045" s="359"/>
    </row>
    <row r="7046" spans="4:8" x14ac:dyDescent="0.2">
      <c r="D7046" s="359"/>
      <c r="E7046" s="359"/>
      <c r="G7046" s="561"/>
      <c r="H7046" s="359"/>
    </row>
    <row r="7047" spans="4:8" x14ac:dyDescent="0.2">
      <c r="D7047" s="359"/>
      <c r="E7047" s="359"/>
      <c r="G7047" s="561"/>
      <c r="H7047" s="359"/>
    </row>
    <row r="7048" spans="4:8" x14ac:dyDescent="0.2">
      <c r="D7048" s="359"/>
      <c r="E7048" s="359"/>
      <c r="G7048" s="561"/>
      <c r="H7048" s="359"/>
    </row>
    <row r="7049" spans="4:8" x14ac:dyDescent="0.2">
      <c r="D7049" s="359"/>
      <c r="E7049" s="359"/>
      <c r="G7049" s="561"/>
      <c r="H7049" s="359"/>
    </row>
    <row r="7050" spans="4:8" x14ac:dyDescent="0.2">
      <c r="D7050" s="359"/>
      <c r="E7050" s="359"/>
      <c r="G7050" s="561"/>
      <c r="H7050" s="359"/>
    </row>
    <row r="7051" spans="4:8" x14ac:dyDescent="0.2">
      <c r="D7051" s="359"/>
      <c r="E7051" s="359"/>
      <c r="G7051" s="561"/>
      <c r="H7051" s="359"/>
    </row>
    <row r="7052" spans="4:8" x14ac:dyDescent="0.2">
      <c r="D7052" s="359"/>
      <c r="E7052" s="359"/>
      <c r="G7052" s="561"/>
      <c r="H7052" s="359"/>
    </row>
    <row r="7053" spans="4:8" x14ac:dyDescent="0.2">
      <c r="D7053" s="359"/>
      <c r="E7053" s="359"/>
      <c r="G7053" s="561"/>
      <c r="H7053" s="359"/>
    </row>
    <row r="7054" spans="4:8" x14ac:dyDescent="0.2">
      <c r="D7054" s="359"/>
      <c r="E7054" s="359"/>
      <c r="G7054" s="561"/>
      <c r="H7054" s="359"/>
    </row>
    <row r="7055" spans="4:8" x14ac:dyDescent="0.2">
      <c r="D7055" s="359"/>
      <c r="E7055" s="359"/>
      <c r="G7055" s="561"/>
      <c r="H7055" s="359"/>
    </row>
    <row r="7056" spans="4:8" x14ac:dyDescent="0.2">
      <c r="D7056" s="359"/>
      <c r="E7056" s="359"/>
      <c r="G7056" s="561"/>
      <c r="H7056" s="359"/>
    </row>
    <row r="7057" spans="4:8" x14ac:dyDescent="0.2">
      <c r="D7057" s="359"/>
      <c r="E7057" s="359"/>
      <c r="G7057" s="561"/>
      <c r="H7057" s="359"/>
    </row>
    <row r="7058" spans="4:8" x14ac:dyDescent="0.2">
      <c r="D7058" s="359"/>
      <c r="E7058" s="359"/>
      <c r="G7058" s="561"/>
      <c r="H7058" s="359"/>
    </row>
    <row r="7059" spans="4:8" x14ac:dyDescent="0.2">
      <c r="D7059" s="359"/>
      <c r="E7059" s="359"/>
      <c r="G7059" s="561"/>
      <c r="H7059" s="359"/>
    </row>
    <row r="7060" spans="4:8" x14ac:dyDescent="0.2">
      <c r="D7060" s="359"/>
      <c r="E7060" s="359"/>
      <c r="G7060" s="561"/>
      <c r="H7060" s="359"/>
    </row>
    <row r="7061" spans="4:8" x14ac:dyDescent="0.2">
      <c r="D7061" s="359"/>
      <c r="E7061" s="359"/>
      <c r="G7061" s="561"/>
      <c r="H7061" s="359"/>
    </row>
    <row r="7062" spans="4:8" x14ac:dyDescent="0.2">
      <c r="D7062" s="359"/>
      <c r="E7062" s="359"/>
      <c r="G7062" s="561"/>
      <c r="H7062" s="359"/>
    </row>
    <row r="7063" spans="4:8" x14ac:dyDescent="0.2">
      <c r="D7063" s="359"/>
      <c r="E7063" s="359"/>
      <c r="G7063" s="561"/>
      <c r="H7063" s="359"/>
    </row>
    <row r="7064" spans="4:8" x14ac:dyDescent="0.2">
      <c r="D7064" s="359"/>
      <c r="E7064" s="359"/>
      <c r="G7064" s="561"/>
      <c r="H7064" s="359"/>
    </row>
    <row r="7065" spans="4:8" x14ac:dyDescent="0.2">
      <c r="D7065" s="359"/>
      <c r="E7065" s="359"/>
      <c r="G7065" s="561"/>
      <c r="H7065" s="359"/>
    </row>
    <row r="7066" spans="4:8" x14ac:dyDescent="0.2">
      <c r="D7066" s="359"/>
      <c r="E7066" s="359"/>
      <c r="G7066" s="561"/>
      <c r="H7066" s="359"/>
    </row>
    <row r="7067" spans="4:8" x14ac:dyDescent="0.2">
      <c r="D7067" s="359"/>
      <c r="E7067" s="359"/>
      <c r="G7067" s="561"/>
      <c r="H7067" s="359"/>
    </row>
    <row r="7068" spans="4:8" x14ac:dyDescent="0.2">
      <c r="D7068" s="359"/>
      <c r="E7068" s="359"/>
      <c r="G7068" s="561"/>
      <c r="H7068" s="359"/>
    </row>
    <row r="7069" spans="4:8" x14ac:dyDescent="0.2">
      <c r="D7069" s="359"/>
      <c r="E7069" s="359"/>
      <c r="G7069" s="561"/>
      <c r="H7069" s="359"/>
    </row>
    <row r="7070" spans="4:8" x14ac:dyDescent="0.2">
      <c r="D7070" s="359"/>
      <c r="E7070" s="359"/>
      <c r="G7070" s="561"/>
      <c r="H7070" s="359"/>
    </row>
    <row r="7071" spans="4:8" x14ac:dyDescent="0.2">
      <c r="D7071" s="359"/>
      <c r="E7071" s="359"/>
      <c r="G7071" s="561"/>
      <c r="H7071" s="359"/>
    </row>
    <row r="7072" spans="4:8" x14ac:dyDescent="0.2">
      <c r="D7072" s="359"/>
      <c r="E7072" s="359"/>
      <c r="G7072" s="561"/>
      <c r="H7072" s="359"/>
    </row>
    <row r="7073" spans="4:8" x14ac:dyDescent="0.2">
      <c r="D7073" s="359"/>
      <c r="E7073" s="359"/>
      <c r="G7073" s="561"/>
      <c r="H7073" s="359"/>
    </row>
    <row r="7074" spans="4:8" x14ac:dyDescent="0.2">
      <c r="D7074" s="359"/>
      <c r="E7074" s="359"/>
      <c r="G7074" s="561"/>
      <c r="H7074" s="359"/>
    </row>
    <row r="7075" spans="4:8" x14ac:dyDescent="0.2">
      <c r="D7075" s="359"/>
      <c r="E7075" s="359"/>
      <c r="G7075" s="561"/>
      <c r="H7075" s="359"/>
    </row>
    <row r="7076" spans="4:8" x14ac:dyDescent="0.2">
      <c r="D7076" s="359"/>
      <c r="E7076" s="359"/>
      <c r="G7076" s="561"/>
      <c r="H7076" s="359"/>
    </row>
    <row r="7077" spans="4:8" x14ac:dyDescent="0.2">
      <c r="D7077" s="359"/>
      <c r="E7077" s="359"/>
      <c r="G7077" s="561"/>
      <c r="H7077" s="359"/>
    </row>
    <row r="7078" spans="4:8" x14ac:dyDescent="0.2">
      <c r="D7078" s="359"/>
      <c r="E7078" s="359"/>
      <c r="G7078" s="561"/>
      <c r="H7078" s="359"/>
    </row>
    <row r="7079" spans="4:8" x14ac:dyDescent="0.2">
      <c r="D7079" s="359"/>
      <c r="E7079" s="359"/>
      <c r="G7079" s="561"/>
      <c r="H7079" s="359"/>
    </row>
    <row r="7080" spans="4:8" x14ac:dyDescent="0.2">
      <c r="D7080" s="359"/>
      <c r="E7080" s="359"/>
      <c r="G7080" s="561"/>
      <c r="H7080" s="359"/>
    </row>
    <row r="7081" spans="4:8" x14ac:dyDescent="0.2">
      <c r="D7081" s="359"/>
      <c r="E7081" s="359"/>
      <c r="G7081" s="561"/>
      <c r="H7081" s="359"/>
    </row>
    <row r="7082" spans="4:8" x14ac:dyDescent="0.2">
      <c r="D7082" s="359"/>
      <c r="E7082" s="359"/>
      <c r="G7082" s="561"/>
      <c r="H7082" s="359"/>
    </row>
    <row r="7083" spans="4:8" x14ac:dyDescent="0.2">
      <c r="D7083" s="359"/>
      <c r="E7083" s="359"/>
      <c r="G7083" s="561"/>
      <c r="H7083" s="359"/>
    </row>
    <row r="7084" spans="4:8" x14ac:dyDescent="0.2">
      <c r="D7084" s="359"/>
      <c r="E7084" s="359"/>
      <c r="G7084" s="561"/>
      <c r="H7084" s="359"/>
    </row>
    <row r="7085" spans="4:8" x14ac:dyDescent="0.2">
      <c r="D7085" s="359"/>
      <c r="E7085" s="359"/>
      <c r="G7085" s="561"/>
      <c r="H7085" s="359"/>
    </row>
    <row r="7086" spans="4:8" x14ac:dyDescent="0.2">
      <c r="D7086" s="359"/>
      <c r="E7086" s="359"/>
      <c r="G7086" s="561"/>
      <c r="H7086" s="359"/>
    </row>
    <row r="7087" spans="4:8" x14ac:dyDescent="0.2">
      <c r="D7087" s="359"/>
      <c r="E7087" s="359"/>
      <c r="G7087" s="561"/>
      <c r="H7087" s="359"/>
    </row>
    <row r="7088" spans="4:8" x14ac:dyDescent="0.2">
      <c r="D7088" s="359"/>
      <c r="E7088" s="359"/>
      <c r="G7088" s="561"/>
      <c r="H7088" s="359"/>
    </row>
    <row r="7089" spans="4:8" x14ac:dyDescent="0.2">
      <c r="D7089" s="359"/>
      <c r="E7089" s="359"/>
      <c r="G7089" s="561"/>
      <c r="H7089" s="359"/>
    </row>
    <row r="7090" spans="4:8" x14ac:dyDescent="0.2">
      <c r="D7090" s="359"/>
      <c r="E7090" s="359"/>
      <c r="G7090" s="561"/>
      <c r="H7090" s="359"/>
    </row>
    <row r="7091" spans="4:8" x14ac:dyDescent="0.2">
      <c r="D7091" s="359"/>
      <c r="E7091" s="359"/>
      <c r="G7091" s="561"/>
      <c r="H7091" s="359"/>
    </row>
    <row r="7092" spans="4:8" x14ac:dyDescent="0.2">
      <c r="D7092" s="359"/>
      <c r="E7092" s="359"/>
      <c r="G7092" s="561"/>
      <c r="H7092" s="359"/>
    </row>
    <row r="7093" spans="4:8" x14ac:dyDescent="0.2">
      <c r="D7093" s="359"/>
      <c r="E7093" s="359"/>
      <c r="G7093" s="561"/>
      <c r="H7093" s="359"/>
    </row>
    <row r="7094" spans="4:8" x14ac:dyDescent="0.2">
      <c r="D7094" s="359"/>
      <c r="E7094" s="359"/>
      <c r="G7094" s="561"/>
      <c r="H7094" s="359"/>
    </row>
    <row r="7095" spans="4:8" x14ac:dyDescent="0.2">
      <c r="D7095" s="359"/>
      <c r="E7095" s="359"/>
      <c r="G7095" s="561"/>
      <c r="H7095" s="359"/>
    </row>
    <row r="7096" spans="4:8" x14ac:dyDescent="0.2">
      <c r="D7096" s="359"/>
      <c r="E7096" s="359"/>
      <c r="G7096" s="561"/>
      <c r="H7096" s="359"/>
    </row>
    <row r="7097" spans="4:8" x14ac:dyDescent="0.2">
      <c r="D7097" s="359"/>
      <c r="E7097" s="359"/>
      <c r="G7097" s="561"/>
      <c r="H7097" s="359"/>
    </row>
    <row r="7098" spans="4:8" x14ac:dyDescent="0.2">
      <c r="D7098" s="359"/>
      <c r="E7098" s="359"/>
      <c r="G7098" s="561"/>
      <c r="H7098" s="359"/>
    </row>
    <row r="7099" spans="4:8" x14ac:dyDescent="0.2">
      <c r="D7099" s="359"/>
      <c r="E7099" s="359"/>
      <c r="G7099" s="561"/>
      <c r="H7099" s="359"/>
    </row>
    <row r="7100" spans="4:8" x14ac:dyDescent="0.2">
      <c r="D7100" s="359"/>
      <c r="E7100" s="359"/>
      <c r="G7100" s="561"/>
      <c r="H7100" s="359"/>
    </row>
    <row r="7101" spans="4:8" x14ac:dyDescent="0.2">
      <c r="D7101" s="359"/>
      <c r="E7101" s="359"/>
      <c r="G7101" s="561"/>
      <c r="H7101" s="359"/>
    </row>
    <row r="7102" spans="4:8" x14ac:dyDescent="0.2">
      <c r="D7102" s="359"/>
      <c r="E7102" s="359"/>
      <c r="G7102" s="561"/>
      <c r="H7102" s="359"/>
    </row>
    <row r="7103" spans="4:8" x14ac:dyDescent="0.2">
      <c r="D7103" s="359"/>
      <c r="E7103" s="359"/>
      <c r="G7103" s="561"/>
      <c r="H7103" s="359"/>
    </row>
    <row r="7104" spans="4:8" x14ac:dyDescent="0.2">
      <c r="D7104" s="359"/>
      <c r="E7104" s="359"/>
      <c r="G7104" s="561"/>
      <c r="H7104" s="359"/>
    </row>
    <row r="7105" spans="4:8" x14ac:dyDescent="0.2">
      <c r="D7105" s="359"/>
      <c r="E7105" s="359"/>
      <c r="G7105" s="561"/>
      <c r="H7105" s="359"/>
    </row>
    <row r="7106" spans="4:8" x14ac:dyDescent="0.2">
      <c r="D7106" s="359"/>
      <c r="E7106" s="359"/>
      <c r="G7106" s="561"/>
      <c r="H7106" s="359"/>
    </row>
    <row r="7107" spans="4:8" x14ac:dyDescent="0.2">
      <c r="D7107" s="359"/>
      <c r="E7107" s="359"/>
      <c r="G7107" s="561"/>
      <c r="H7107" s="359"/>
    </row>
    <row r="7108" spans="4:8" x14ac:dyDescent="0.2">
      <c r="D7108" s="359"/>
      <c r="E7108" s="359"/>
      <c r="G7108" s="561"/>
      <c r="H7108" s="359"/>
    </row>
    <row r="7109" spans="4:8" x14ac:dyDescent="0.2">
      <c r="D7109" s="359"/>
      <c r="E7109" s="359"/>
      <c r="G7109" s="561"/>
      <c r="H7109" s="359"/>
    </row>
    <row r="7110" spans="4:8" x14ac:dyDescent="0.2">
      <c r="D7110" s="359"/>
      <c r="E7110" s="359"/>
      <c r="G7110" s="561"/>
      <c r="H7110" s="359"/>
    </row>
    <row r="7111" spans="4:8" x14ac:dyDescent="0.2">
      <c r="D7111" s="359"/>
      <c r="E7111" s="359"/>
      <c r="G7111" s="561"/>
      <c r="H7111" s="359"/>
    </row>
    <row r="7112" spans="4:8" x14ac:dyDescent="0.2">
      <c r="D7112" s="359"/>
      <c r="E7112" s="359"/>
      <c r="G7112" s="561"/>
      <c r="H7112" s="359"/>
    </row>
    <row r="7113" spans="4:8" x14ac:dyDescent="0.2">
      <c r="D7113" s="359"/>
      <c r="E7113" s="359"/>
      <c r="G7113" s="561"/>
      <c r="H7113" s="359"/>
    </row>
    <row r="7114" spans="4:8" x14ac:dyDescent="0.2">
      <c r="D7114" s="359"/>
      <c r="E7114" s="359"/>
      <c r="G7114" s="561"/>
      <c r="H7114" s="359"/>
    </row>
    <row r="7115" spans="4:8" x14ac:dyDescent="0.2">
      <c r="D7115" s="359"/>
      <c r="E7115" s="359"/>
      <c r="G7115" s="561"/>
      <c r="H7115" s="359"/>
    </row>
    <row r="7116" spans="4:8" x14ac:dyDescent="0.2">
      <c r="D7116" s="359"/>
      <c r="E7116" s="359"/>
      <c r="G7116" s="561"/>
      <c r="H7116" s="359"/>
    </row>
    <row r="7117" spans="4:8" x14ac:dyDescent="0.2">
      <c r="D7117" s="359"/>
      <c r="E7117" s="359"/>
      <c r="G7117" s="561"/>
      <c r="H7117" s="359"/>
    </row>
    <row r="7118" spans="4:8" x14ac:dyDescent="0.2">
      <c r="D7118" s="359"/>
      <c r="E7118" s="359"/>
      <c r="G7118" s="561"/>
      <c r="H7118" s="359"/>
    </row>
    <row r="7119" spans="4:8" x14ac:dyDescent="0.2">
      <c r="D7119" s="359"/>
      <c r="E7119" s="359"/>
      <c r="G7119" s="561"/>
      <c r="H7119" s="359"/>
    </row>
    <row r="7120" spans="4:8" x14ac:dyDescent="0.2">
      <c r="D7120" s="359"/>
      <c r="E7120" s="359"/>
      <c r="G7120" s="561"/>
      <c r="H7120" s="359"/>
    </row>
    <row r="7121" spans="4:8" x14ac:dyDescent="0.2">
      <c r="D7121" s="359"/>
      <c r="E7121" s="359"/>
      <c r="G7121" s="561"/>
      <c r="H7121" s="359"/>
    </row>
    <row r="7122" spans="4:8" x14ac:dyDescent="0.2">
      <c r="D7122" s="359"/>
      <c r="E7122" s="359"/>
      <c r="G7122" s="561"/>
      <c r="H7122" s="359"/>
    </row>
    <row r="7123" spans="4:8" x14ac:dyDescent="0.2">
      <c r="D7123" s="359"/>
      <c r="E7123" s="359"/>
      <c r="G7123" s="561"/>
      <c r="H7123" s="359"/>
    </row>
    <row r="7124" spans="4:8" x14ac:dyDescent="0.2">
      <c r="D7124" s="359"/>
      <c r="E7124" s="359"/>
      <c r="G7124" s="561"/>
      <c r="H7124" s="359"/>
    </row>
    <row r="7125" spans="4:8" x14ac:dyDescent="0.2">
      <c r="D7125" s="359"/>
      <c r="E7125" s="359"/>
      <c r="G7125" s="561"/>
      <c r="H7125" s="359"/>
    </row>
    <row r="7126" spans="4:8" x14ac:dyDescent="0.2">
      <c r="D7126" s="359"/>
      <c r="E7126" s="359"/>
      <c r="G7126" s="561"/>
      <c r="H7126" s="359"/>
    </row>
    <row r="7127" spans="4:8" x14ac:dyDescent="0.2">
      <c r="D7127" s="359"/>
      <c r="E7127" s="359"/>
      <c r="G7127" s="561"/>
      <c r="H7127" s="359"/>
    </row>
    <row r="7128" spans="4:8" x14ac:dyDescent="0.2">
      <c r="D7128" s="359"/>
      <c r="E7128" s="359"/>
      <c r="G7128" s="561"/>
      <c r="H7128" s="359"/>
    </row>
    <row r="7129" spans="4:8" x14ac:dyDescent="0.2">
      <c r="D7129" s="359"/>
      <c r="E7129" s="359"/>
      <c r="G7129" s="561"/>
      <c r="H7129" s="359"/>
    </row>
    <row r="7130" spans="4:8" x14ac:dyDescent="0.2">
      <c r="D7130" s="359"/>
      <c r="E7130" s="359"/>
      <c r="G7130" s="561"/>
      <c r="H7130" s="359"/>
    </row>
    <row r="7131" spans="4:8" x14ac:dyDescent="0.2">
      <c r="D7131" s="359"/>
      <c r="E7131" s="359"/>
      <c r="G7131" s="561"/>
      <c r="H7131" s="359"/>
    </row>
    <row r="7132" spans="4:8" x14ac:dyDescent="0.2">
      <c r="D7132" s="359"/>
      <c r="E7132" s="359"/>
      <c r="G7132" s="561"/>
      <c r="H7132" s="359"/>
    </row>
    <row r="7133" spans="4:8" x14ac:dyDescent="0.2">
      <c r="D7133" s="359"/>
      <c r="E7133" s="359"/>
      <c r="G7133" s="561"/>
      <c r="H7133" s="359"/>
    </row>
    <row r="7134" spans="4:8" x14ac:dyDescent="0.2">
      <c r="D7134" s="359"/>
      <c r="E7134" s="359"/>
      <c r="G7134" s="561"/>
      <c r="H7134" s="359"/>
    </row>
    <row r="7135" spans="4:8" x14ac:dyDescent="0.2">
      <c r="D7135" s="359"/>
      <c r="E7135" s="359"/>
      <c r="G7135" s="561"/>
      <c r="H7135" s="359"/>
    </row>
    <row r="7136" spans="4:8" x14ac:dyDescent="0.2">
      <c r="D7136" s="359"/>
      <c r="E7136" s="359"/>
      <c r="G7136" s="561"/>
      <c r="H7136" s="359"/>
    </row>
    <row r="7137" spans="4:8" x14ac:dyDescent="0.2">
      <c r="D7137" s="359"/>
      <c r="E7137" s="359"/>
      <c r="G7137" s="561"/>
      <c r="H7137" s="359"/>
    </row>
    <row r="7138" spans="4:8" x14ac:dyDescent="0.2">
      <c r="D7138" s="359"/>
      <c r="E7138" s="359"/>
      <c r="G7138" s="561"/>
      <c r="H7138" s="359"/>
    </row>
    <row r="7139" spans="4:8" x14ac:dyDescent="0.2">
      <c r="D7139" s="359"/>
      <c r="E7139" s="359"/>
      <c r="G7139" s="561"/>
      <c r="H7139" s="359"/>
    </row>
    <row r="7140" spans="4:8" x14ac:dyDescent="0.2">
      <c r="D7140" s="359"/>
      <c r="E7140" s="359"/>
      <c r="G7140" s="561"/>
      <c r="H7140" s="359"/>
    </row>
    <row r="7141" spans="4:8" x14ac:dyDescent="0.2">
      <c r="D7141" s="359"/>
      <c r="E7141" s="359"/>
      <c r="G7141" s="561"/>
      <c r="H7141" s="359"/>
    </row>
    <row r="7142" spans="4:8" x14ac:dyDescent="0.2">
      <c r="D7142" s="359"/>
      <c r="E7142" s="359"/>
      <c r="G7142" s="561"/>
      <c r="H7142" s="359"/>
    </row>
    <row r="7143" spans="4:8" x14ac:dyDescent="0.2">
      <c r="D7143" s="359"/>
      <c r="E7143" s="359"/>
      <c r="G7143" s="561"/>
      <c r="H7143" s="359"/>
    </row>
    <row r="7144" spans="4:8" x14ac:dyDescent="0.2">
      <c r="D7144" s="359"/>
      <c r="E7144" s="359"/>
      <c r="G7144" s="561"/>
      <c r="H7144" s="359"/>
    </row>
    <row r="7145" spans="4:8" x14ac:dyDescent="0.2">
      <c r="D7145" s="359"/>
      <c r="E7145" s="359"/>
      <c r="G7145" s="561"/>
      <c r="H7145" s="359"/>
    </row>
    <row r="7146" spans="4:8" x14ac:dyDescent="0.2">
      <c r="D7146" s="359"/>
      <c r="E7146" s="359"/>
      <c r="G7146" s="561"/>
      <c r="H7146" s="359"/>
    </row>
    <row r="7147" spans="4:8" x14ac:dyDescent="0.2">
      <c r="D7147" s="359"/>
      <c r="E7147" s="359"/>
      <c r="G7147" s="561"/>
      <c r="H7147" s="359"/>
    </row>
    <row r="7148" spans="4:8" x14ac:dyDescent="0.2">
      <c r="D7148" s="359"/>
      <c r="E7148" s="359"/>
      <c r="G7148" s="561"/>
      <c r="H7148" s="359"/>
    </row>
    <row r="7149" spans="4:8" x14ac:dyDescent="0.2">
      <c r="D7149" s="359"/>
      <c r="E7149" s="359"/>
      <c r="G7149" s="561"/>
      <c r="H7149" s="359"/>
    </row>
    <row r="7150" spans="4:8" x14ac:dyDescent="0.2">
      <c r="D7150" s="359"/>
      <c r="E7150" s="359"/>
      <c r="G7150" s="561"/>
      <c r="H7150" s="359"/>
    </row>
    <row r="7151" spans="4:8" x14ac:dyDescent="0.2">
      <c r="D7151" s="359"/>
      <c r="E7151" s="359"/>
      <c r="G7151" s="561"/>
      <c r="H7151" s="359"/>
    </row>
    <row r="7152" spans="4:8" x14ac:dyDescent="0.2">
      <c r="D7152" s="359"/>
      <c r="E7152" s="359"/>
      <c r="G7152" s="561"/>
      <c r="H7152" s="359"/>
    </row>
    <row r="7153" spans="4:8" x14ac:dyDescent="0.2">
      <c r="D7153" s="359"/>
      <c r="E7153" s="359"/>
      <c r="G7153" s="561"/>
      <c r="H7153" s="359"/>
    </row>
    <row r="7154" spans="4:8" x14ac:dyDescent="0.2">
      <c r="D7154" s="359"/>
      <c r="E7154" s="359"/>
      <c r="G7154" s="561"/>
      <c r="H7154" s="359"/>
    </row>
    <row r="7155" spans="4:8" x14ac:dyDescent="0.2">
      <c r="D7155" s="359"/>
      <c r="E7155" s="359"/>
      <c r="G7155" s="561"/>
      <c r="H7155" s="359"/>
    </row>
    <row r="7156" spans="4:8" x14ac:dyDescent="0.2">
      <c r="D7156" s="359"/>
      <c r="E7156" s="359"/>
      <c r="G7156" s="561"/>
      <c r="H7156" s="359"/>
    </row>
    <row r="7157" spans="4:8" x14ac:dyDescent="0.2">
      <c r="D7157" s="359"/>
      <c r="E7157" s="359"/>
      <c r="G7157" s="561"/>
      <c r="H7157" s="359"/>
    </row>
    <row r="7158" spans="4:8" x14ac:dyDescent="0.2">
      <c r="D7158" s="359"/>
      <c r="E7158" s="359"/>
      <c r="G7158" s="561"/>
      <c r="H7158" s="359"/>
    </row>
    <row r="7159" spans="4:8" x14ac:dyDescent="0.2">
      <c r="D7159" s="359"/>
      <c r="E7159" s="359"/>
      <c r="G7159" s="561"/>
      <c r="H7159" s="359"/>
    </row>
    <row r="7160" spans="4:8" x14ac:dyDescent="0.2">
      <c r="D7160" s="359"/>
      <c r="E7160" s="359"/>
      <c r="G7160" s="561"/>
      <c r="H7160" s="359"/>
    </row>
    <row r="7161" spans="4:8" x14ac:dyDescent="0.2">
      <c r="D7161" s="359"/>
      <c r="E7161" s="359"/>
      <c r="G7161" s="561"/>
      <c r="H7161" s="359"/>
    </row>
    <row r="7162" spans="4:8" x14ac:dyDescent="0.2">
      <c r="D7162" s="359"/>
      <c r="E7162" s="359"/>
      <c r="G7162" s="561"/>
      <c r="H7162" s="359"/>
    </row>
    <row r="7163" spans="4:8" x14ac:dyDescent="0.2">
      <c r="D7163" s="359"/>
      <c r="E7163" s="359"/>
      <c r="G7163" s="561"/>
      <c r="H7163" s="359"/>
    </row>
    <row r="7164" spans="4:8" x14ac:dyDescent="0.2">
      <c r="D7164" s="359"/>
      <c r="E7164" s="359"/>
      <c r="G7164" s="561"/>
      <c r="H7164" s="359"/>
    </row>
    <row r="7165" spans="4:8" x14ac:dyDescent="0.2">
      <c r="D7165" s="359"/>
      <c r="E7165" s="359"/>
      <c r="G7165" s="561"/>
      <c r="H7165" s="359"/>
    </row>
    <row r="7166" spans="4:8" x14ac:dyDescent="0.2">
      <c r="D7166" s="359"/>
      <c r="E7166" s="359"/>
      <c r="G7166" s="561"/>
      <c r="H7166" s="359"/>
    </row>
    <row r="7167" spans="4:8" x14ac:dyDescent="0.2">
      <c r="D7167" s="359"/>
      <c r="E7167" s="359"/>
      <c r="G7167" s="561"/>
      <c r="H7167" s="359"/>
    </row>
    <row r="7168" spans="4:8" x14ac:dyDescent="0.2">
      <c r="D7168" s="359"/>
      <c r="E7168" s="359"/>
      <c r="G7168" s="561"/>
      <c r="H7168" s="359"/>
    </row>
    <row r="7169" spans="4:8" x14ac:dyDescent="0.2">
      <c r="D7169" s="359"/>
      <c r="E7169" s="359"/>
      <c r="G7169" s="561"/>
      <c r="H7169" s="359"/>
    </row>
    <row r="7170" spans="4:8" x14ac:dyDescent="0.2">
      <c r="D7170" s="359"/>
      <c r="E7170" s="359"/>
      <c r="G7170" s="561"/>
      <c r="H7170" s="359"/>
    </row>
    <row r="7171" spans="4:8" x14ac:dyDescent="0.2">
      <c r="D7171" s="359"/>
      <c r="E7171" s="359"/>
      <c r="G7171" s="561"/>
      <c r="H7171" s="359"/>
    </row>
    <row r="7172" spans="4:8" x14ac:dyDescent="0.2">
      <c r="D7172" s="359"/>
      <c r="E7172" s="359"/>
      <c r="G7172" s="561"/>
      <c r="H7172" s="359"/>
    </row>
    <row r="7173" spans="4:8" x14ac:dyDescent="0.2">
      <c r="D7173" s="359"/>
      <c r="E7173" s="359"/>
      <c r="G7173" s="561"/>
      <c r="H7173" s="359"/>
    </row>
    <row r="7174" spans="4:8" x14ac:dyDescent="0.2">
      <c r="D7174" s="359"/>
      <c r="E7174" s="359"/>
      <c r="G7174" s="561"/>
      <c r="H7174" s="359"/>
    </row>
    <row r="7175" spans="4:8" x14ac:dyDescent="0.2">
      <c r="D7175" s="359"/>
      <c r="E7175" s="359"/>
      <c r="G7175" s="561"/>
      <c r="H7175" s="359"/>
    </row>
    <row r="7176" spans="4:8" x14ac:dyDescent="0.2">
      <c r="D7176" s="359"/>
      <c r="E7176" s="359"/>
      <c r="G7176" s="561"/>
      <c r="H7176" s="359"/>
    </row>
    <row r="7177" spans="4:8" x14ac:dyDescent="0.2">
      <c r="D7177" s="359"/>
      <c r="E7177" s="359"/>
      <c r="G7177" s="561"/>
      <c r="H7177" s="359"/>
    </row>
    <row r="7178" spans="4:8" x14ac:dyDescent="0.2">
      <c r="D7178" s="359"/>
      <c r="E7178" s="359"/>
      <c r="G7178" s="561"/>
      <c r="H7178" s="359"/>
    </row>
    <row r="7179" spans="4:8" x14ac:dyDescent="0.2">
      <c r="D7179" s="359"/>
      <c r="E7179" s="359"/>
      <c r="G7179" s="561"/>
      <c r="H7179" s="359"/>
    </row>
    <row r="7180" spans="4:8" x14ac:dyDescent="0.2">
      <c r="D7180" s="359"/>
      <c r="E7180" s="359"/>
      <c r="G7180" s="561"/>
      <c r="H7180" s="359"/>
    </row>
    <row r="7181" spans="4:8" x14ac:dyDescent="0.2">
      <c r="D7181" s="359"/>
      <c r="E7181" s="359"/>
      <c r="G7181" s="561"/>
      <c r="H7181" s="359"/>
    </row>
    <row r="7182" spans="4:8" x14ac:dyDescent="0.2">
      <c r="D7182" s="359"/>
      <c r="E7182" s="359"/>
      <c r="G7182" s="561"/>
      <c r="H7182" s="359"/>
    </row>
    <row r="7183" spans="4:8" x14ac:dyDescent="0.2">
      <c r="D7183" s="359"/>
      <c r="E7183" s="359"/>
      <c r="G7183" s="561"/>
      <c r="H7183" s="359"/>
    </row>
    <row r="7184" spans="4:8" x14ac:dyDescent="0.2">
      <c r="D7184" s="359"/>
      <c r="E7184" s="359"/>
      <c r="G7184" s="561"/>
      <c r="H7184" s="359"/>
    </row>
    <row r="7185" spans="4:8" x14ac:dyDescent="0.2">
      <c r="D7185" s="359"/>
      <c r="E7185" s="359"/>
      <c r="G7185" s="561"/>
      <c r="H7185" s="359"/>
    </row>
    <row r="7186" spans="4:8" x14ac:dyDescent="0.2">
      <c r="D7186" s="359"/>
      <c r="E7186" s="359"/>
      <c r="G7186" s="561"/>
      <c r="H7186" s="359"/>
    </row>
    <row r="7187" spans="4:8" x14ac:dyDescent="0.2">
      <c r="D7187" s="359"/>
      <c r="E7187" s="359"/>
      <c r="G7187" s="561"/>
      <c r="H7187" s="359"/>
    </row>
    <row r="7188" spans="4:8" x14ac:dyDescent="0.2">
      <c r="D7188" s="359"/>
      <c r="E7188" s="359"/>
      <c r="G7188" s="561"/>
      <c r="H7188" s="359"/>
    </row>
    <row r="7189" spans="4:8" x14ac:dyDescent="0.2">
      <c r="D7189" s="359"/>
      <c r="E7189" s="359"/>
      <c r="G7189" s="561"/>
      <c r="H7189" s="359"/>
    </row>
    <row r="7190" spans="4:8" x14ac:dyDescent="0.2">
      <c r="D7190" s="359"/>
      <c r="E7190" s="359"/>
      <c r="G7190" s="561"/>
      <c r="H7190" s="359"/>
    </row>
    <row r="7191" spans="4:8" x14ac:dyDescent="0.2">
      <c r="D7191" s="359"/>
      <c r="E7191" s="359"/>
      <c r="G7191" s="561"/>
      <c r="H7191" s="359"/>
    </row>
    <row r="7192" spans="4:8" x14ac:dyDescent="0.2">
      <c r="D7192" s="359"/>
      <c r="E7192" s="359"/>
      <c r="G7192" s="561"/>
      <c r="H7192" s="359"/>
    </row>
    <row r="7193" spans="4:8" x14ac:dyDescent="0.2">
      <c r="D7193" s="359"/>
      <c r="E7193" s="359"/>
      <c r="G7193" s="561"/>
      <c r="H7193" s="359"/>
    </row>
    <row r="7194" spans="4:8" x14ac:dyDescent="0.2">
      <c r="D7194" s="359"/>
      <c r="E7194" s="359"/>
      <c r="G7194" s="561"/>
      <c r="H7194" s="359"/>
    </row>
    <row r="7195" spans="4:8" x14ac:dyDescent="0.2">
      <c r="D7195" s="359"/>
      <c r="E7195" s="359"/>
      <c r="G7195" s="561"/>
      <c r="H7195" s="359"/>
    </row>
    <row r="7196" spans="4:8" x14ac:dyDescent="0.2">
      <c r="D7196" s="359"/>
      <c r="E7196" s="359"/>
      <c r="G7196" s="561"/>
      <c r="H7196" s="359"/>
    </row>
    <row r="7197" spans="4:8" x14ac:dyDescent="0.2">
      <c r="D7197" s="359"/>
      <c r="E7197" s="359"/>
      <c r="G7197" s="561"/>
      <c r="H7197" s="359"/>
    </row>
    <row r="7198" spans="4:8" x14ac:dyDescent="0.2">
      <c r="D7198" s="359"/>
      <c r="E7198" s="359"/>
      <c r="G7198" s="561"/>
      <c r="H7198" s="359"/>
    </row>
    <row r="7199" spans="4:8" x14ac:dyDescent="0.2">
      <c r="D7199" s="359"/>
      <c r="E7199" s="359"/>
      <c r="G7199" s="561"/>
      <c r="H7199" s="359"/>
    </row>
    <row r="7200" spans="4:8" x14ac:dyDescent="0.2">
      <c r="D7200" s="359"/>
      <c r="E7200" s="359"/>
      <c r="G7200" s="561"/>
      <c r="H7200" s="359"/>
    </row>
    <row r="7201" spans="4:8" x14ac:dyDescent="0.2">
      <c r="D7201" s="359"/>
      <c r="E7201" s="359"/>
      <c r="G7201" s="561"/>
      <c r="H7201" s="359"/>
    </row>
    <row r="7202" spans="4:8" x14ac:dyDescent="0.2">
      <c r="D7202" s="359"/>
      <c r="E7202" s="359"/>
      <c r="G7202" s="561"/>
      <c r="H7202" s="359"/>
    </row>
    <row r="7203" spans="4:8" x14ac:dyDescent="0.2">
      <c r="D7203" s="359"/>
      <c r="E7203" s="359"/>
      <c r="G7203" s="561"/>
      <c r="H7203" s="359"/>
    </row>
    <row r="7204" spans="4:8" x14ac:dyDescent="0.2">
      <c r="D7204" s="359"/>
      <c r="E7204" s="359"/>
      <c r="G7204" s="561"/>
      <c r="H7204" s="359"/>
    </row>
    <row r="7205" spans="4:8" x14ac:dyDescent="0.2">
      <c r="D7205" s="359"/>
      <c r="E7205" s="359"/>
      <c r="G7205" s="561"/>
      <c r="H7205" s="359"/>
    </row>
    <row r="7206" spans="4:8" x14ac:dyDescent="0.2">
      <c r="D7206" s="359"/>
      <c r="E7206" s="359"/>
      <c r="G7206" s="561"/>
      <c r="H7206" s="359"/>
    </row>
    <row r="7207" spans="4:8" x14ac:dyDescent="0.2">
      <c r="D7207" s="359"/>
      <c r="E7207" s="359"/>
      <c r="G7207" s="561"/>
      <c r="H7207" s="359"/>
    </row>
    <row r="7208" spans="4:8" x14ac:dyDescent="0.2">
      <c r="D7208" s="359"/>
      <c r="E7208" s="359"/>
      <c r="G7208" s="561"/>
      <c r="H7208" s="359"/>
    </row>
    <row r="7209" spans="4:8" x14ac:dyDescent="0.2">
      <c r="D7209" s="359"/>
      <c r="E7209" s="359"/>
      <c r="G7209" s="561"/>
      <c r="H7209" s="359"/>
    </row>
    <row r="7210" spans="4:8" x14ac:dyDescent="0.2">
      <c r="D7210" s="359"/>
      <c r="E7210" s="359"/>
      <c r="G7210" s="561"/>
      <c r="H7210" s="359"/>
    </row>
    <row r="7211" spans="4:8" x14ac:dyDescent="0.2">
      <c r="D7211" s="359"/>
      <c r="E7211" s="359"/>
      <c r="G7211" s="561"/>
      <c r="H7211" s="359"/>
    </row>
    <row r="7212" spans="4:8" x14ac:dyDescent="0.2">
      <c r="D7212" s="359"/>
      <c r="E7212" s="359"/>
      <c r="G7212" s="561"/>
      <c r="H7212" s="359"/>
    </row>
    <row r="7213" spans="4:8" x14ac:dyDescent="0.2">
      <c r="D7213" s="359"/>
      <c r="E7213" s="359"/>
      <c r="G7213" s="561"/>
      <c r="H7213" s="359"/>
    </row>
    <row r="7214" spans="4:8" x14ac:dyDescent="0.2">
      <c r="D7214" s="359"/>
      <c r="E7214" s="359"/>
      <c r="G7214" s="561"/>
      <c r="H7214" s="359"/>
    </row>
    <row r="7215" spans="4:8" x14ac:dyDescent="0.2">
      <c r="D7215" s="359"/>
      <c r="E7215" s="359"/>
      <c r="G7215" s="561"/>
      <c r="H7215" s="359"/>
    </row>
    <row r="7216" spans="4:8" x14ac:dyDescent="0.2">
      <c r="D7216" s="359"/>
      <c r="E7216" s="359"/>
      <c r="G7216" s="561"/>
      <c r="H7216" s="359"/>
    </row>
    <row r="7217" spans="4:8" x14ac:dyDescent="0.2">
      <c r="D7217" s="359"/>
      <c r="E7217" s="359"/>
      <c r="G7217" s="561"/>
      <c r="H7217" s="359"/>
    </row>
    <row r="7218" spans="4:8" x14ac:dyDescent="0.2">
      <c r="D7218" s="359"/>
      <c r="E7218" s="359"/>
      <c r="G7218" s="561"/>
      <c r="H7218" s="359"/>
    </row>
    <row r="7219" spans="4:8" x14ac:dyDescent="0.2">
      <c r="D7219" s="359"/>
      <c r="E7219" s="359"/>
      <c r="G7219" s="561"/>
      <c r="H7219" s="359"/>
    </row>
    <row r="7220" spans="4:8" x14ac:dyDescent="0.2">
      <c r="D7220" s="359"/>
      <c r="E7220" s="359"/>
      <c r="G7220" s="561"/>
      <c r="H7220" s="359"/>
    </row>
    <row r="7221" spans="4:8" x14ac:dyDescent="0.2">
      <c r="D7221" s="359"/>
      <c r="E7221" s="359"/>
      <c r="G7221" s="561"/>
      <c r="H7221" s="359"/>
    </row>
    <row r="7222" spans="4:8" x14ac:dyDescent="0.2">
      <c r="D7222" s="359"/>
      <c r="E7222" s="359"/>
      <c r="G7222" s="561"/>
      <c r="H7222" s="359"/>
    </row>
    <row r="7223" spans="4:8" x14ac:dyDescent="0.2">
      <c r="D7223" s="359"/>
      <c r="E7223" s="359"/>
      <c r="G7223" s="561"/>
      <c r="H7223" s="359"/>
    </row>
    <row r="7224" spans="4:8" x14ac:dyDescent="0.2">
      <c r="D7224" s="359"/>
      <c r="E7224" s="359"/>
      <c r="G7224" s="561"/>
      <c r="H7224" s="359"/>
    </row>
    <row r="7225" spans="4:8" x14ac:dyDescent="0.2">
      <c r="D7225" s="359"/>
      <c r="E7225" s="359"/>
      <c r="G7225" s="561"/>
      <c r="H7225" s="359"/>
    </row>
    <row r="7226" spans="4:8" x14ac:dyDescent="0.2">
      <c r="D7226" s="359"/>
      <c r="E7226" s="359"/>
      <c r="G7226" s="561"/>
      <c r="H7226" s="359"/>
    </row>
    <row r="7227" spans="4:8" x14ac:dyDescent="0.2">
      <c r="D7227" s="359"/>
      <c r="E7227" s="359"/>
      <c r="G7227" s="561"/>
      <c r="H7227" s="359"/>
    </row>
    <row r="7228" spans="4:8" x14ac:dyDescent="0.2">
      <c r="D7228" s="359"/>
      <c r="E7228" s="359"/>
      <c r="G7228" s="561"/>
      <c r="H7228" s="359"/>
    </row>
    <row r="7229" spans="4:8" x14ac:dyDescent="0.2">
      <c r="D7229" s="359"/>
      <c r="E7229" s="359"/>
      <c r="G7229" s="561"/>
      <c r="H7229" s="359"/>
    </row>
    <row r="7230" spans="4:8" x14ac:dyDescent="0.2">
      <c r="D7230" s="359"/>
      <c r="E7230" s="359"/>
      <c r="G7230" s="561"/>
      <c r="H7230" s="359"/>
    </row>
    <row r="7231" spans="4:8" x14ac:dyDescent="0.2">
      <c r="D7231" s="359"/>
      <c r="E7231" s="359"/>
      <c r="G7231" s="561"/>
      <c r="H7231" s="359"/>
    </row>
    <row r="7232" spans="4:8" x14ac:dyDescent="0.2">
      <c r="D7232" s="359"/>
      <c r="E7232" s="359"/>
      <c r="G7232" s="561"/>
      <c r="H7232" s="359"/>
    </row>
    <row r="7233" spans="4:8" x14ac:dyDescent="0.2">
      <c r="D7233" s="359"/>
      <c r="E7233" s="359"/>
      <c r="G7233" s="561"/>
      <c r="H7233" s="359"/>
    </row>
    <row r="7234" spans="4:8" x14ac:dyDescent="0.2">
      <c r="D7234" s="359"/>
      <c r="E7234" s="359"/>
      <c r="G7234" s="561"/>
      <c r="H7234" s="359"/>
    </row>
    <row r="7235" spans="4:8" x14ac:dyDescent="0.2">
      <c r="D7235" s="359"/>
      <c r="E7235" s="359"/>
      <c r="G7235" s="561"/>
      <c r="H7235" s="359"/>
    </row>
    <row r="7236" spans="4:8" x14ac:dyDescent="0.2">
      <c r="D7236" s="359"/>
      <c r="E7236" s="359"/>
      <c r="G7236" s="561"/>
      <c r="H7236" s="359"/>
    </row>
    <row r="7237" spans="4:8" x14ac:dyDescent="0.2">
      <c r="D7237" s="359"/>
      <c r="E7237" s="359"/>
      <c r="G7237" s="561"/>
      <c r="H7237" s="359"/>
    </row>
    <row r="7238" spans="4:8" x14ac:dyDescent="0.2">
      <c r="D7238" s="359"/>
      <c r="E7238" s="359"/>
      <c r="G7238" s="561"/>
      <c r="H7238" s="359"/>
    </row>
    <row r="7239" spans="4:8" x14ac:dyDescent="0.2">
      <c r="D7239" s="359"/>
      <c r="E7239" s="359"/>
      <c r="G7239" s="561"/>
      <c r="H7239" s="359"/>
    </row>
    <row r="7240" spans="4:8" x14ac:dyDescent="0.2">
      <c r="D7240" s="359"/>
      <c r="E7240" s="359"/>
      <c r="G7240" s="561"/>
      <c r="H7240" s="359"/>
    </row>
    <row r="7241" spans="4:8" x14ac:dyDescent="0.2">
      <c r="D7241" s="359"/>
      <c r="E7241" s="359"/>
      <c r="G7241" s="561"/>
      <c r="H7241" s="359"/>
    </row>
    <row r="7242" spans="4:8" x14ac:dyDescent="0.2">
      <c r="D7242" s="359"/>
      <c r="E7242" s="359"/>
      <c r="G7242" s="561"/>
      <c r="H7242" s="359"/>
    </row>
    <row r="7243" spans="4:8" x14ac:dyDescent="0.2">
      <c r="D7243" s="359"/>
      <c r="E7243" s="359"/>
      <c r="G7243" s="561"/>
      <c r="H7243" s="359"/>
    </row>
    <row r="7244" spans="4:8" x14ac:dyDescent="0.2">
      <c r="D7244" s="359"/>
      <c r="E7244" s="359"/>
      <c r="G7244" s="561"/>
      <c r="H7244" s="359"/>
    </row>
    <row r="7245" spans="4:8" x14ac:dyDescent="0.2">
      <c r="D7245" s="359"/>
      <c r="E7245" s="359"/>
      <c r="G7245" s="561"/>
      <c r="H7245" s="359"/>
    </row>
    <row r="7246" spans="4:8" x14ac:dyDescent="0.2">
      <c r="D7246" s="359"/>
      <c r="E7246" s="359"/>
      <c r="G7246" s="561"/>
      <c r="H7246" s="359"/>
    </row>
    <row r="7247" spans="4:8" x14ac:dyDescent="0.2">
      <c r="D7247" s="359"/>
      <c r="E7247" s="359"/>
      <c r="G7247" s="561"/>
      <c r="H7247" s="359"/>
    </row>
    <row r="7248" spans="4:8" x14ac:dyDescent="0.2">
      <c r="D7248" s="359"/>
      <c r="E7248" s="359"/>
      <c r="G7248" s="561"/>
      <c r="H7248" s="359"/>
    </row>
    <row r="7249" spans="4:8" x14ac:dyDescent="0.2">
      <c r="D7249" s="359"/>
      <c r="E7249" s="359"/>
      <c r="G7249" s="561"/>
      <c r="H7249" s="359"/>
    </row>
    <row r="7250" spans="4:8" x14ac:dyDescent="0.2">
      <c r="D7250" s="359"/>
      <c r="E7250" s="359"/>
      <c r="G7250" s="561"/>
      <c r="H7250" s="359"/>
    </row>
    <row r="7251" spans="4:8" x14ac:dyDescent="0.2">
      <c r="D7251" s="359"/>
      <c r="E7251" s="359"/>
      <c r="G7251" s="561"/>
      <c r="H7251" s="359"/>
    </row>
    <row r="7252" spans="4:8" x14ac:dyDescent="0.2">
      <c r="D7252" s="359"/>
      <c r="E7252" s="359"/>
      <c r="G7252" s="561"/>
      <c r="H7252" s="359"/>
    </row>
    <row r="7253" spans="4:8" x14ac:dyDescent="0.2">
      <c r="D7253" s="359"/>
      <c r="E7253" s="359"/>
      <c r="G7253" s="561"/>
      <c r="H7253" s="359"/>
    </row>
    <row r="7254" spans="4:8" x14ac:dyDescent="0.2">
      <c r="D7254" s="359"/>
      <c r="E7254" s="359"/>
      <c r="G7254" s="561"/>
      <c r="H7254" s="359"/>
    </row>
    <row r="7255" spans="4:8" x14ac:dyDescent="0.2">
      <c r="D7255" s="359"/>
      <c r="E7255" s="359"/>
      <c r="G7255" s="561"/>
      <c r="H7255" s="359"/>
    </row>
    <row r="7256" spans="4:8" x14ac:dyDescent="0.2">
      <c r="D7256" s="359"/>
      <c r="E7256" s="359"/>
      <c r="G7256" s="561"/>
      <c r="H7256" s="359"/>
    </row>
    <row r="7257" spans="4:8" x14ac:dyDescent="0.2">
      <c r="D7257" s="359"/>
      <c r="E7257" s="359"/>
      <c r="G7257" s="561"/>
      <c r="H7257" s="359"/>
    </row>
    <row r="7258" spans="4:8" x14ac:dyDescent="0.2">
      <c r="D7258" s="359"/>
      <c r="E7258" s="359"/>
      <c r="G7258" s="561"/>
      <c r="H7258" s="359"/>
    </row>
    <row r="7259" spans="4:8" x14ac:dyDescent="0.2">
      <c r="D7259" s="359"/>
      <c r="E7259" s="359"/>
      <c r="G7259" s="561"/>
      <c r="H7259" s="359"/>
    </row>
    <row r="7260" spans="4:8" x14ac:dyDescent="0.2">
      <c r="D7260" s="359"/>
      <c r="E7260" s="359"/>
      <c r="G7260" s="561"/>
      <c r="H7260" s="359"/>
    </row>
    <row r="7261" spans="4:8" x14ac:dyDescent="0.2">
      <c r="D7261" s="359"/>
      <c r="E7261" s="359"/>
      <c r="G7261" s="561"/>
      <c r="H7261" s="359"/>
    </row>
    <row r="7262" spans="4:8" x14ac:dyDescent="0.2">
      <c r="D7262" s="359"/>
      <c r="E7262" s="359"/>
      <c r="G7262" s="561"/>
      <c r="H7262" s="359"/>
    </row>
    <row r="7263" spans="4:8" x14ac:dyDescent="0.2">
      <c r="D7263" s="359"/>
      <c r="E7263" s="359"/>
      <c r="G7263" s="561"/>
      <c r="H7263" s="359"/>
    </row>
    <row r="7264" spans="4:8" x14ac:dyDescent="0.2">
      <c r="D7264" s="359"/>
      <c r="E7264" s="359"/>
      <c r="G7264" s="561"/>
      <c r="H7264" s="359"/>
    </row>
    <row r="7265" spans="4:8" x14ac:dyDescent="0.2">
      <c r="D7265" s="359"/>
      <c r="E7265" s="359"/>
      <c r="G7265" s="561"/>
      <c r="H7265" s="359"/>
    </row>
    <row r="7266" spans="4:8" x14ac:dyDescent="0.2">
      <c r="D7266" s="359"/>
      <c r="E7266" s="359"/>
      <c r="G7266" s="561"/>
      <c r="H7266" s="359"/>
    </row>
    <row r="7267" spans="4:8" x14ac:dyDescent="0.2">
      <c r="D7267" s="359"/>
      <c r="E7267" s="359"/>
      <c r="G7267" s="561"/>
      <c r="H7267" s="359"/>
    </row>
    <row r="7268" spans="4:8" x14ac:dyDescent="0.2">
      <c r="D7268" s="359"/>
      <c r="E7268" s="359"/>
      <c r="G7268" s="561"/>
      <c r="H7268" s="359"/>
    </row>
    <row r="7269" spans="4:8" x14ac:dyDescent="0.2">
      <c r="D7269" s="359"/>
      <c r="E7269" s="359"/>
      <c r="G7269" s="561"/>
      <c r="H7269" s="359"/>
    </row>
    <row r="7270" spans="4:8" x14ac:dyDescent="0.2">
      <c r="D7270" s="359"/>
      <c r="E7270" s="359"/>
      <c r="G7270" s="561"/>
      <c r="H7270" s="359"/>
    </row>
    <row r="7271" spans="4:8" x14ac:dyDescent="0.2">
      <c r="D7271" s="359"/>
      <c r="E7271" s="359"/>
      <c r="G7271" s="561"/>
      <c r="H7271" s="359"/>
    </row>
    <row r="7272" spans="4:8" x14ac:dyDescent="0.2">
      <c r="D7272" s="359"/>
      <c r="E7272" s="359"/>
      <c r="G7272" s="561"/>
      <c r="H7272" s="359"/>
    </row>
    <row r="7273" spans="4:8" x14ac:dyDescent="0.2">
      <c r="D7273" s="359"/>
      <c r="E7273" s="359"/>
      <c r="G7273" s="561"/>
      <c r="H7273" s="359"/>
    </row>
    <row r="7274" spans="4:8" x14ac:dyDescent="0.2">
      <c r="D7274" s="359"/>
      <c r="E7274" s="359"/>
      <c r="G7274" s="561"/>
      <c r="H7274" s="359"/>
    </row>
    <row r="7275" spans="4:8" x14ac:dyDescent="0.2">
      <c r="D7275" s="359"/>
      <c r="E7275" s="359"/>
      <c r="G7275" s="561"/>
      <c r="H7275" s="359"/>
    </row>
    <row r="7276" spans="4:8" x14ac:dyDescent="0.2">
      <c r="D7276" s="359"/>
      <c r="E7276" s="359"/>
      <c r="G7276" s="561"/>
      <c r="H7276" s="359"/>
    </row>
    <row r="7277" spans="4:8" x14ac:dyDescent="0.2">
      <c r="D7277" s="359"/>
      <c r="E7277" s="359"/>
      <c r="G7277" s="561"/>
      <c r="H7277" s="359"/>
    </row>
    <row r="7278" spans="4:8" x14ac:dyDescent="0.2">
      <c r="D7278" s="359"/>
      <c r="E7278" s="359"/>
      <c r="G7278" s="561"/>
      <c r="H7278" s="359"/>
    </row>
    <row r="7279" spans="4:8" x14ac:dyDescent="0.2">
      <c r="D7279" s="359"/>
      <c r="E7279" s="359"/>
      <c r="G7279" s="561"/>
      <c r="H7279" s="359"/>
    </row>
    <row r="7280" spans="4:8" x14ac:dyDescent="0.2">
      <c r="D7280" s="359"/>
      <c r="E7280" s="359"/>
      <c r="G7280" s="561"/>
      <c r="H7280" s="359"/>
    </row>
    <row r="7281" spans="4:8" x14ac:dyDescent="0.2">
      <c r="D7281" s="359"/>
      <c r="E7281" s="359"/>
      <c r="G7281" s="561"/>
      <c r="H7281" s="359"/>
    </row>
    <row r="7282" spans="4:8" x14ac:dyDescent="0.2">
      <c r="D7282" s="359"/>
      <c r="E7282" s="359"/>
      <c r="G7282" s="561"/>
      <c r="H7282" s="359"/>
    </row>
    <row r="7283" spans="4:8" x14ac:dyDescent="0.2">
      <c r="D7283" s="359"/>
      <c r="E7283" s="359"/>
      <c r="G7283" s="561"/>
      <c r="H7283" s="359"/>
    </row>
    <row r="7284" spans="4:8" x14ac:dyDescent="0.2">
      <c r="D7284" s="359"/>
      <c r="E7284" s="359"/>
      <c r="G7284" s="561"/>
      <c r="H7284" s="359"/>
    </row>
    <row r="7285" spans="4:8" x14ac:dyDescent="0.2">
      <c r="D7285" s="359"/>
      <c r="E7285" s="359"/>
      <c r="G7285" s="561"/>
      <c r="H7285" s="359"/>
    </row>
    <row r="7286" spans="4:8" x14ac:dyDescent="0.2">
      <c r="D7286" s="359"/>
      <c r="E7286" s="359"/>
      <c r="G7286" s="561"/>
      <c r="H7286" s="359"/>
    </row>
    <row r="7287" spans="4:8" x14ac:dyDescent="0.2">
      <c r="D7287" s="359"/>
      <c r="E7287" s="359"/>
      <c r="G7287" s="561"/>
      <c r="H7287" s="359"/>
    </row>
    <row r="7288" spans="4:8" x14ac:dyDescent="0.2">
      <c r="D7288" s="359"/>
      <c r="E7288" s="359"/>
      <c r="G7288" s="561"/>
      <c r="H7288" s="359"/>
    </row>
    <row r="7289" spans="4:8" x14ac:dyDescent="0.2">
      <c r="D7289" s="359"/>
      <c r="E7289" s="359"/>
      <c r="G7289" s="561"/>
      <c r="H7289" s="359"/>
    </row>
    <row r="7290" spans="4:8" x14ac:dyDescent="0.2">
      <c r="D7290" s="359"/>
      <c r="E7290" s="359"/>
      <c r="G7290" s="561"/>
      <c r="H7290" s="359"/>
    </row>
    <row r="7291" spans="4:8" x14ac:dyDescent="0.2">
      <c r="D7291" s="359"/>
      <c r="E7291" s="359"/>
      <c r="G7291" s="561"/>
      <c r="H7291" s="359"/>
    </row>
    <row r="7292" spans="4:8" x14ac:dyDescent="0.2">
      <c r="D7292" s="359"/>
      <c r="E7292" s="359"/>
      <c r="G7292" s="561"/>
      <c r="H7292" s="359"/>
    </row>
    <row r="7293" spans="4:8" x14ac:dyDescent="0.2">
      <c r="D7293" s="359"/>
      <c r="E7293" s="359"/>
      <c r="G7293" s="561"/>
      <c r="H7293" s="359"/>
    </row>
    <row r="7294" spans="4:8" x14ac:dyDescent="0.2">
      <c r="D7294" s="359"/>
      <c r="E7294" s="359"/>
      <c r="G7294" s="561"/>
      <c r="H7294" s="359"/>
    </row>
    <row r="7295" spans="4:8" x14ac:dyDescent="0.2">
      <c r="D7295" s="359"/>
      <c r="E7295" s="359"/>
      <c r="G7295" s="561"/>
      <c r="H7295" s="359"/>
    </row>
    <row r="7296" spans="4:8" x14ac:dyDescent="0.2">
      <c r="D7296" s="359"/>
      <c r="E7296" s="359"/>
      <c r="G7296" s="561"/>
      <c r="H7296" s="359"/>
    </row>
    <row r="7297" spans="4:8" x14ac:dyDescent="0.2">
      <c r="D7297" s="359"/>
      <c r="E7297" s="359"/>
      <c r="G7297" s="561"/>
      <c r="H7297" s="359"/>
    </row>
    <row r="7298" spans="4:8" x14ac:dyDescent="0.2">
      <c r="D7298" s="359"/>
      <c r="E7298" s="359"/>
      <c r="G7298" s="561"/>
      <c r="H7298" s="359"/>
    </row>
    <row r="7299" spans="4:8" x14ac:dyDescent="0.2">
      <c r="D7299" s="359"/>
      <c r="E7299" s="359"/>
      <c r="G7299" s="561"/>
      <c r="H7299" s="359"/>
    </row>
    <row r="7300" spans="4:8" x14ac:dyDescent="0.2">
      <c r="D7300" s="359"/>
      <c r="E7300" s="359"/>
      <c r="G7300" s="561"/>
      <c r="H7300" s="359"/>
    </row>
    <row r="7301" spans="4:8" x14ac:dyDescent="0.2">
      <c r="D7301" s="359"/>
      <c r="E7301" s="359"/>
      <c r="G7301" s="561"/>
      <c r="H7301" s="359"/>
    </row>
    <row r="7302" spans="4:8" x14ac:dyDescent="0.2">
      <c r="D7302" s="359"/>
      <c r="E7302" s="359"/>
      <c r="G7302" s="561"/>
      <c r="H7302" s="359"/>
    </row>
    <row r="7303" spans="4:8" x14ac:dyDescent="0.2">
      <c r="D7303" s="359"/>
      <c r="E7303" s="359"/>
      <c r="G7303" s="561"/>
      <c r="H7303" s="359"/>
    </row>
    <row r="7304" spans="4:8" x14ac:dyDescent="0.2">
      <c r="D7304" s="359"/>
      <c r="E7304" s="359"/>
      <c r="G7304" s="561"/>
      <c r="H7304" s="359"/>
    </row>
    <row r="7305" spans="4:8" x14ac:dyDescent="0.2">
      <c r="D7305" s="359"/>
      <c r="E7305" s="359"/>
      <c r="G7305" s="561"/>
      <c r="H7305" s="359"/>
    </row>
    <row r="7306" spans="4:8" x14ac:dyDescent="0.2">
      <c r="D7306" s="359"/>
      <c r="E7306" s="359"/>
      <c r="G7306" s="561"/>
      <c r="H7306" s="359"/>
    </row>
    <row r="7307" spans="4:8" x14ac:dyDescent="0.2">
      <c r="D7307" s="359"/>
      <c r="E7307" s="359"/>
      <c r="G7307" s="561"/>
      <c r="H7307" s="359"/>
    </row>
    <row r="7308" spans="4:8" x14ac:dyDescent="0.2">
      <c r="D7308" s="359"/>
      <c r="E7308" s="359"/>
      <c r="G7308" s="561"/>
      <c r="H7308" s="359"/>
    </row>
    <row r="7309" spans="4:8" x14ac:dyDescent="0.2">
      <c r="D7309" s="359"/>
      <c r="E7309" s="359"/>
      <c r="G7309" s="561"/>
      <c r="H7309" s="359"/>
    </row>
    <row r="7310" spans="4:8" x14ac:dyDescent="0.2">
      <c r="D7310" s="359"/>
      <c r="E7310" s="359"/>
      <c r="G7310" s="561"/>
      <c r="H7310" s="359"/>
    </row>
    <row r="7311" spans="4:8" x14ac:dyDescent="0.2">
      <c r="D7311" s="359"/>
      <c r="E7311" s="359"/>
      <c r="G7311" s="561"/>
      <c r="H7311" s="359"/>
    </row>
    <row r="7312" spans="4:8" x14ac:dyDescent="0.2">
      <c r="D7312" s="359"/>
      <c r="E7312" s="359"/>
      <c r="G7312" s="561"/>
      <c r="H7312" s="359"/>
    </row>
    <row r="7313" spans="4:8" x14ac:dyDescent="0.2">
      <c r="D7313" s="359"/>
      <c r="E7313" s="359"/>
      <c r="G7313" s="561"/>
      <c r="H7313" s="359"/>
    </row>
    <row r="7314" spans="4:8" x14ac:dyDescent="0.2">
      <c r="D7314" s="359"/>
      <c r="E7314" s="359"/>
      <c r="G7314" s="561"/>
      <c r="H7314" s="359"/>
    </row>
    <row r="7315" spans="4:8" x14ac:dyDescent="0.2">
      <c r="D7315" s="359"/>
      <c r="E7315" s="359"/>
      <c r="G7315" s="561"/>
      <c r="H7315" s="359"/>
    </row>
    <row r="7316" spans="4:8" x14ac:dyDescent="0.2">
      <c r="D7316" s="359"/>
      <c r="E7316" s="359"/>
      <c r="G7316" s="561"/>
      <c r="H7316" s="359"/>
    </row>
    <row r="7317" spans="4:8" x14ac:dyDescent="0.2">
      <c r="D7317" s="359"/>
      <c r="E7317" s="359"/>
      <c r="G7317" s="561"/>
      <c r="H7317" s="359"/>
    </row>
    <row r="7318" spans="4:8" x14ac:dyDescent="0.2">
      <c r="D7318" s="359"/>
      <c r="E7318" s="359"/>
      <c r="G7318" s="561"/>
      <c r="H7318" s="359"/>
    </row>
    <row r="7319" spans="4:8" x14ac:dyDescent="0.2">
      <c r="D7319" s="359"/>
      <c r="E7319" s="359"/>
      <c r="G7319" s="561"/>
      <c r="H7319" s="359"/>
    </row>
    <row r="7320" spans="4:8" x14ac:dyDescent="0.2">
      <c r="D7320" s="359"/>
      <c r="E7320" s="359"/>
      <c r="G7320" s="561"/>
      <c r="H7320" s="359"/>
    </row>
    <row r="7321" spans="4:8" x14ac:dyDescent="0.2">
      <c r="D7321" s="359"/>
      <c r="E7321" s="359"/>
      <c r="G7321" s="561"/>
      <c r="H7321" s="359"/>
    </row>
    <row r="7322" spans="4:8" x14ac:dyDescent="0.2">
      <c r="D7322" s="359"/>
      <c r="E7322" s="359"/>
      <c r="G7322" s="561"/>
      <c r="H7322" s="359"/>
    </row>
    <row r="7323" spans="4:8" x14ac:dyDescent="0.2">
      <c r="D7323" s="359"/>
      <c r="E7323" s="359"/>
      <c r="G7323" s="561"/>
      <c r="H7323" s="359"/>
    </row>
    <row r="7324" spans="4:8" x14ac:dyDescent="0.2">
      <c r="D7324" s="359"/>
      <c r="E7324" s="359"/>
      <c r="G7324" s="561"/>
      <c r="H7324" s="359"/>
    </row>
    <row r="7325" spans="4:8" x14ac:dyDescent="0.2">
      <c r="D7325" s="359"/>
      <c r="E7325" s="359"/>
      <c r="G7325" s="561"/>
      <c r="H7325" s="359"/>
    </row>
    <row r="7326" spans="4:8" x14ac:dyDescent="0.2">
      <c r="D7326" s="359"/>
      <c r="E7326" s="359"/>
      <c r="G7326" s="561"/>
      <c r="H7326" s="359"/>
    </row>
    <row r="7327" spans="4:8" x14ac:dyDescent="0.2">
      <c r="D7327" s="359"/>
      <c r="E7327" s="359"/>
      <c r="G7327" s="561"/>
      <c r="H7327" s="359"/>
    </row>
    <row r="7328" spans="4:8" x14ac:dyDescent="0.2">
      <c r="D7328" s="359"/>
      <c r="E7328" s="359"/>
      <c r="G7328" s="561"/>
      <c r="H7328" s="359"/>
    </row>
    <row r="7329" spans="4:8" x14ac:dyDescent="0.2">
      <c r="D7329" s="359"/>
      <c r="E7329" s="359"/>
      <c r="G7329" s="561"/>
      <c r="H7329" s="359"/>
    </row>
    <row r="7330" spans="4:8" x14ac:dyDescent="0.2">
      <c r="D7330" s="359"/>
      <c r="E7330" s="359"/>
      <c r="G7330" s="561"/>
      <c r="H7330" s="359"/>
    </row>
    <row r="7331" spans="4:8" x14ac:dyDescent="0.2">
      <c r="D7331" s="359"/>
      <c r="E7331" s="359"/>
      <c r="G7331" s="561"/>
      <c r="H7331" s="359"/>
    </row>
    <row r="7332" spans="4:8" x14ac:dyDescent="0.2">
      <c r="D7332" s="359"/>
      <c r="E7332" s="359"/>
      <c r="G7332" s="561"/>
      <c r="H7332" s="359"/>
    </row>
    <row r="7333" spans="4:8" x14ac:dyDescent="0.2">
      <c r="D7333" s="359"/>
      <c r="E7333" s="359"/>
      <c r="G7333" s="561"/>
      <c r="H7333" s="359"/>
    </row>
    <row r="7334" spans="4:8" x14ac:dyDescent="0.2">
      <c r="D7334" s="359"/>
      <c r="E7334" s="359"/>
      <c r="G7334" s="561"/>
      <c r="H7334" s="359"/>
    </row>
    <row r="7335" spans="4:8" x14ac:dyDescent="0.2">
      <c r="D7335" s="359"/>
      <c r="E7335" s="359"/>
      <c r="G7335" s="561"/>
      <c r="H7335" s="359"/>
    </row>
    <row r="7336" spans="4:8" x14ac:dyDescent="0.2">
      <c r="D7336" s="359"/>
      <c r="E7336" s="359"/>
      <c r="G7336" s="561"/>
      <c r="H7336" s="359"/>
    </row>
    <row r="7337" spans="4:8" x14ac:dyDescent="0.2">
      <c r="D7337" s="359"/>
      <c r="E7337" s="359"/>
      <c r="G7337" s="561"/>
      <c r="H7337" s="359"/>
    </row>
    <row r="7338" spans="4:8" x14ac:dyDescent="0.2">
      <c r="D7338" s="359"/>
      <c r="E7338" s="359"/>
      <c r="G7338" s="561"/>
      <c r="H7338" s="359"/>
    </row>
    <row r="7339" spans="4:8" x14ac:dyDescent="0.2">
      <c r="D7339" s="359"/>
      <c r="E7339" s="359"/>
      <c r="G7339" s="561"/>
      <c r="H7339" s="359"/>
    </row>
    <row r="7340" spans="4:8" x14ac:dyDescent="0.2">
      <c r="D7340" s="359"/>
      <c r="E7340" s="359"/>
      <c r="G7340" s="561"/>
      <c r="H7340" s="359"/>
    </row>
    <row r="7341" spans="4:8" x14ac:dyDescent="0.2">
      <c r="D7341" s="359"/>
      <c r="E7341" s="359"/>
      <c r="G7341" s="561"/>
      <c r="H7341" s="359"/>
    </row>
    <row r="7342" spans="4:8" x14ac:dyDescent="0.2">
      <c r="D7342" s="359"/>
      <c r="E7342" s="359"/>
      <c r="G7342" s="561"/>
      <c r="H7342" s="359"/>
    </row>
    <row r="7343" spans="4:8" x14ac:dyDescent="0.2">
      <c r="D7343" s="359"/>
      <c r="E7343" s="359"/>
      <c r="G7343" s="561"/>
      <c r="H7343" s="359"/>
    </row>
    <row r="7344" spans="4:8" x14ac:dyDescent="0.2">
      <c r="D7344" s="359"/>
      <c r="E7344" s="359"/>
      <c r="G7344" s="561"/>
      <c r="H7344" s="359"/>
    </row>
    <row r="7345" spans="4:8" x14ac:dyDescent="0.2">
      <c r="D7345" s="359"/>
      <c r="E7345" s="359"/>
      <c r="G7345" s="561"/>
      <c r="H7345" s="359"/>
    </row>
    <row r="7346" spans="4:8" x14ac:dyDescent="0.2">
      <c r="D7346" s="359"/>
      <c r="E7346" s="359"/>
      <c r="G7346" s="561"/>
      <c r="H7346" s="359"/>
    </row>
    <row r="7347" spans="4:8" x14ac:dyDescent="0.2">
      <c r="D7347" s="359"/>
      <c r="E7347" s="359"/>
      <c r="G7347" s="561"/>
      <c r="H7347" s="359"/>
    </row>
    <row r="7348" spans="4:8" x14ac:dyDescent="0.2">
      <c r="D7348" s="359"/>
      <c r="E7348" s="359"/>
      <c r="G7348" s="561"/>
      <c r="H7348" s="359"/>
    </row>
    <row r="7349" spans="4:8" x14ac:dyDescent="0.2">
      <c r="D7349" s="359"/>
      <c r="E7349" s="359"/>
      <c r="G7349" s="561"/>
      <c r="H7349" s="359"/>
    </row>
    <row r="7350" spans="4:8" x14ac:dyDescent="0.2">
      <c r="D7350" s="359"/>
      <c r="E7350" s="359"/>
      <c r="G7350" s="561"/>
      <c r="H7350" s="359"/>
    </row>
    <row r="7351" spans="4:8" x14ac:dyDescent="0.2">
      <c r="D7351" s="359"/>
      <c r="E7351" s="359"/>
      <c r="G7351" s="561"/>
      <c r="H7351" s="359"/>
    </row>
    <row r="7352" spans="4:8" x14ac:dyDescent="0.2">
      <c r="D7352" s="359"/>
      <c r="E7352" s="359"/>
      <c r="G7352" s="561"/>
      <c r="H7352" s="359"/>
    </row>
    <row r="7353" spans="4:8" x14ac:dyDescent="0.2">
      <c r="D7353" s="359"/>
      <c r="E7353" s="359"/>
      <c r="G7353" s="561"/>
      <c r="H7353" s="359"/>
    </row>
    <row r="7354" spans="4:8" x14ac:dyDescent="0.2">
      <c r="D7354" s="359"/>
      <c r="E7354" s="359"/>
      <c r="G7354" s="561"/>
      <c r="H7354" s="359"/>
    </row>
    <row r="7355" spans="4:8" x14ac:dyDescent="0.2">
      <c r="D7355" s="359"/>
      <c r="E7355" s="359"/>
      <c r="G7355" s="561"/>
      <c r="H7355" s="359"/>
    </row>
    <row r="7356" spans="4:8" x14ac:dyDescent="0.2">
      <c r="D7356" s="359"/>
      <c r="E7356" s="359"/>
      <c r="G7356" s="561"/>
      <c r="H7356" s="359"/>
    </row>
    <row r="7357" spans="4:8" x14ac:dyDescent="0.2">
      <c r="D7357" s="359"/>
      <c r="E7357" s="359"/>
      <c r="G7357" s="561"/>
      <c r="H7357" s="359"/>
    </row>
    <row r="7358" spans="4:8" x14ac:dyDescent="0.2">
      <c r="D7358" s="359"/>
      <c r="E7358" s="359"/>
      <c r="G7358" s="561"/>
      <c r="H7358" s="359"/>
    </row>
    <row r="7359" spans="4:8" x14ac:dyDescent="0.2">
      <c r="D7359" s="359"/>
      <c r="E7359" s="359"/>
      <c r="G7359" s="561"/>
      <c r="H7359" s="359"/>
    </row>
    <row r="7360" spans="4:8" x14ac:dyDescent="0.2">
      <c r="D7360" s="359"/>
      <c r="E7360" s="359"/>
      <c r="G7360" s="561"/>
      <c r="H7360" s="359"/>
    </row>
    <row r="7361" spans="4:8" x14ac:dyDescent="0.2">
      <c r="D7361" s="359"/>
      <c r="E7361" s="359"/>
      <c r="G7361" s="561"/>
      <c r="H7361" s="359"/>
    </row>
    <row r="7362" spans="4:8" x14ac:dyDescent="0.2">
      <c r="D7362" s="359"/>
      <c r="E7362" s="359"/>
      <c r="G7362" s="561"/>
      <c r="H7362" s="359"/>
    </row>
    <row r="7363" spans="4:8" x14ac:dyDescent="0.2">
      <c r="D7363" s="359"/>
      <c r="E7363" s="359"/>
      <c r="G7363" s="561"/>
      <c r="H7363" s="359"/>
    </row>
    <row r="7364" spans="4:8" x14ac:dyDescent="0.2">
      <c r="D7364" s="359"/>
      <c r="E7364" s="359"/>
      <c r="G7364" s="561"/>
      <c r="H7364" s="359"/>
    </row>
    <row r="7365" spans="4:8" x14ac:dyDescent="0.2">
      <c r="D7365" s="359"/>
      <c r="E7365" s="359"/>
      <c r="G7365" s="561"/>
      <c r="H7365" s="359"/>
    </row>
    <row r="7366" spans="4:8" x14ac:dyDescent="0.2">
      <c r="D7366" s="359"/>
      <c r="E7366" s="359"/>
      <c r="G7366" s="561"/>
      <c r="H7366" s="359"/>
    </row>
    <row r="7367" spans="4:8" x14ac:dyDescent="0.2">
      <c r="D7367" s="359"/>
      <c r="E7367" s="359"/>
      <c r="G7367" s="561"/>
      <c r="H7367" s="359"/>
    </row>
    <row r="7368" spans="4:8" x14ac:dyDescent="0.2">
      <c r="D7368" s="359"/>
      <c r="E7368" s="359"/>
      <c r="G7368" s="561"/>
      <c r="H7368" s="359"/>
    </row>
    <row r="7369" spans="4:8" x14ac:dyDescent="0.2">
      <c r="D7369" s="359"/>
      <c r="E7369" s="359"/>
      <c r="G7369" s="561"/>
      <c r="H7369" s="359"/>
    </row>
    <row r="7370" spans="4:8" x14ac:dyDescent="0.2">
      <c r="D7370" s="359"/>
      <c r="E7370" s="359"/>
      <c r="G7370" s="561"/>
      <c r="H7370" s="359"/>
    </row>
    <row r="7371" spans="4:8" x14ac:dyDescent="0.2">
      <c r="D7371" s="359"/>
      <c r="E7371" s="359"/>
      <c r="G7371" s="561"/>
      <c r="H7371" s="359"/>
    </row>
    <row r="7372" spans="4:8" x14ac:dyDescent="0.2">
      <c r="D7372" s="359"/>
      <c r="E7372" s="359"/>
      <c r="G7372" s="561"/>
      <c r="H7372" s="359"/>
    </row>
    <row r="7373" spans="4:8" x14ac:dyDescent="0.2">
      <c r="D7373" s="359"/>
      <c r="E7373" s="359"/>
      <c r="G7373" s="561"/>
      <c r="H7373" s="359"/>
    </row>
    <row r="7374" spans="4:8" x14ac:dyDescent="0.2">
      <c r="D7374" s="359"/>
      <c r="E7374" s="359"/>
      <c r="G7374" s="561"/>
      <c r="H7374" s="359"/>
    </row>
    <row r="7375" spans="4:8" x14ac:dyDescent="0.2">
      <c r="D7375" s="359"/>
      <c r="E7375" s="359"/>
      <c r="G7375" s="561"/>
      <c r="H7375" s="359"/>
    </row>
    <row r="7376" spans="4:8" x14ac:dyDescent="0.2">
      <c r="D7376" s="359"/>
      <c r="E7376" s="359"/>
      <c r="G7376" s="561"/>
      <c r="H7376" s="359"/>
    </row>
    <row r="7377" spans="4:8" x14ac:dyDescent="0.2">
      <c r="D7377" s="359"/>
      <c r="E7377" s="359"/>
      <c r="G7377" s="561"/>
      <c r="H7377" s="359"/>
    </row>
    <row r="7378" spans="4:8" x14ac:dyDescent="0.2">
      <c r="D7378" s="359"/>
      <c r="E7378" s="359"/>
      <c r="G7378" s="561"/>
      <c r="H7378" s="359"/>
    </row>
    <row r="7379" spans="4:8" x14ac:dyDescent="0.2">
      <c r="D7379" s="359"/>
      <c r="E7379" s="359"/>
      <c r="G7379" s="561"/>
      <c r="H7379" s="359"/>
    </row>
    <row r="7380" spans="4:8" x14ac:dyDescent="0.2">
      <c r="D7380" s="359"/>
      <c r="E7380" s="359"/>
      <c r="G7380" s="561"/>
      <c r="H7380" s="359"/>
    </row>
    <row r="7381" spans="4:8" x14ac:dyDescent="0.2">
      <c r="D7381" s="359"/>
      <c r="E7381" s="359"/>
      <c r="G7381" s="561"/>
      <c r="H7381" s="359"/>
    </row>
    <row r="7382" spans="4:8" x14ac:dyDescent="0.2">
      <c r="D7382" s="359"/>
      <c r="E7382" s="359"/>
      <c r="G7382" s="561"/>
      <c r="H7382" s="359"/>
    </row>
    <row r="7383" spans="4:8" x14ac:dyDescent="0.2">
      <c r="D7383" s="359"/>
      <c r="E7383" s="359"/>
      <c r="G7383" s="561"/>
      <c r="H7383" s="359"/>
    </row>
    <row r="7384" spans="4:8" x14ac:dyDescent="0.2">
      <c r="D7384" s="359"/>
      <c r="E7384" s="359"/>
      <c r="G7384" s="561"/>
      <c r="H7384" s="359"/>
    </row>
    <row r="7385" spans="4:8" x14ac:dyDescent="0.2">
      <c r="D7385" s="359"/>
      <c r="E7385" s="359"/>
      <c r="G7385" s="561"/>
      <c r="H7385" s="359"/>
    </row>
    <row r="7386" spans="4:8" x14ac:dyDescent="0.2">
      <c r="D7386" s="359"/>
      <c r="E7386" s="359"/>
      <c r="G7386" s="561"/>
      <c r="H7386" s="359"/>
    </row>
    <row r="7387" spans="4:8" x14ac:dyDescent="0.2">
      <c r="D7387" s="359"/>
      <c r="E7387" s="359"/>
      <c r="G7387" s="561"/>
      <c r="H7387" s="359"/>
    </row>
    <row r="7388" spans="4:8" x14ac:dyDescent="0.2">
      <c r="D7388" s="359"/>
      <c r="E7388" s="359"/>
      <c r="G7388" s="561"/>
      <c r="H7388" s="359"/>
    </row>
    <row r="7389" spans="4:8" x14ac:dyDescent="0.2">
      <c r="D7389" s="359"/>
      <c r="E7389" s="359"/>
      <c r="G7389" s="561"/>
      <c r="H7389" s="359"/>
    </row>
    <row r="7390" spans="4:8" x14ac:dyDescent="0.2">
      <c r="D7390" s="359"/>
      <c r="E7390" s="359"/>
      <c r="G7390" s="561"/>
      <c r="H7390" s="359"/>
    </row>
    <row r="7391" spans="4:8" x14ac:dyDescent="0.2">
      <c r="D7391" s="359"/>
      <c r="E7391" s="359"/>
      <c r="G7391" s="561"/>
      <c r="H7391" s="359"/>
    </row>
    <row r="7392" spans="4:8" x14ac:dyDescent="0.2">
      <c r="D7392" s="359"/>
      <c r="E7392" s="359"/>
      <c r="G7392" s="561"/>
      <c r="H7392" s="359"/>
    </row>
    <row r="7393" spans="4:8" x14ac:dyDescent="0.2">
      <c r="D7393" s="359"/>
      <c r="E7393" s="359"/>
      <c r="G7393" s="561"/>
      <c r="H7393" s="359"/>
    </row>
    <row r="7394" spans="4:8" x14ac:dyDescent="0.2">
      <c r="D7394" s="359"/>
      <c r="E7394" s="359"/>
      <c r="G7394" s="561"/>
      <c r="H7394" s="359"/>
    </row>
    <row r="7395" spans="4:8" x14ac:dyDescent="0.2">
      <c r="D7395" s="359"/>
      <c r="E7395" s="359"/>
      <c r="G7395" s="561"/>
      <c r="H7395" s="359"/>
    </row>
    <row r="7396" spans="4:8" x14ac:dyDescent="0.2">
      <c r="D7396" s="359"/>
      <c r="E7396" s="359"/>
      <c r="G7396" s="561"/>
      <c r="H7396" s="359"/>
    </row>
    <row r="7397" spans="4:8" x14ac:dyDescent="0.2">
      <c r="D7397" s="359"/>
      <c r="E7397" s="359"/>
      <c r="G7397" s="561"/>
      <c r="H7397" s="359"/>
    </row>
    <row r="7398" spans="4:8" x14ac:dyDescent="0.2">
      <c r="D7398" s="359"/>
      <c r="E7398" s="359"/>
      <c r="G7398" s="561"/>
      <c r="H7398" s="359"/>
    </row>
    <row r="7399" spans="4:8" x14ac:dyDescent="0.2">
      <c r="D7399" s="359"/>
      <c r="E7399" s="359"/>
      <c r="G7399" s="561"/>
      <c r="H7399" s="359"/>
    </row>
    <row r="7400" spans="4:8" x14ac:dyDescent="0.2">
      <c r="D7400" s="359"/>
      <c r="E7400" s="359"/>
      <c r="G7400" s="561"/>
      <c r="H7400" s="359"/>
    </row>
    <row r="7401" spans="4:8" x14ac:dyDescent="0.2">
      <c r="D7401" s="359"/>
      <c r="E7401" s="359"/>
      <c r="G7401" s="561"/>
      <c r="H7401" s="359"/>
    </row>
    <row r="7402" spans="4:8" x14ac:dyDescent="0.2">
      <c r="D7402" s="359"/>
      <c r="E7402" s="359"/>
      <c r="G7402" s="561"/>
      <c r="H7402" s="359"/>
    </row>
    <row r="7403" spans="4:8" x14ac:dyDescent="0.2">
      <c r="D7403" s="359"/>
      <c r="E7403" s="359"/>
      <c r="G7403" s="561"/>
      <c r="H7403" s="359"/>
    </row>
    <row r="7404" spans="4:8" x14ac:dyDescent="0.2">
      <c r="D7404" s="359"/>
      <c r="E7404" s="359"/>
      <c r="G7404" s="561"/>
      <c r="H7404" s="359"/>
    </row>
    <row r="7405" spans="4:8" x14ac:dyDescent="0.2">
      <c r="D7405" s="359"/>
      <c r="E7405" s="359"/>
      <c r="G7405" s="561"/>
      <c r="H7405" s="359"/>
    </row>
    <row r="7406" spans="4:8" x14ac:dyDescent="0.2">
      <c r="D7406" s="359"/>
      <c r="E7406" s="359"/>
      <c r="G7406" s="561"/>
      <c r="H7406" s="359"/>
    </row>
    <row r="7407" spans="4:8" x14ac:dyDescent="0.2">
      <c r="D7407" s="359"/>
      <c r="E7407" s="359"/>
      <c r="G7407" s="561"/>
      <c r="H7407" s="359"/>
    </row>
    <row r="7408" spans="4:8" x14ac:dyDescent="0.2">
      <c r="D7408" s="359"/>
      <c r="E7408" s="359"/>
      <c r="G7408" s="561"/>
      <c r="H7408" s="359"/>
    </row>
    <row r="7409" spans="4:8" x14ac:dyDescent="0.2">
      <c r="D7409" s="359"/>
      <c r="E7409" s="359"/>
      <c r="G7409" s="561"/>
      <c r="H7409" s="359"/>
    </row>
    <row r="7410" spans="4:8" x14ac:dyDescent="0.2">
      <c r="D7410" s="359"/>
      <c r="E7410" s="359"/>
      <c r="G7410" s="561"/>
      <c r="H7410" s="359"/>
    </row>
    <row r="7411" spans="4:8" x14ac:dyDescent="0.2">
      <c r="D7411" s="359"/>
      <c r="E7411" s="359"/>
      <c r="G7411" s="561"/>
      <c r="H7411" s="359"/>
    </row>
    <row r="7412" spans="4:8" x14ac:dyDescent="0.2">
      <c r="D7412" s="359"/>
      <c r="E7412" s="359"/>
      <c r="G7412" s="561"/>
      <c r="H7412" s="359"/>
    </row>
    <row r="7413" spans="4:8" x14ac:dyDescent="0.2">
      <c r="D7413" s="359"/>
      <c r="E7413" s="359"/>
      <c r="G7413" s="561"/>
      <c r="H7413" s="359"/>
    </row>
    <row r="7414" spans="4:8" x14ac:dyDescent="0.2">
      <c r="D7414" s="359"/>
      <c r="E7414" s="359"/>
      <c r="G7414" s="561"/>
      <c r="H7414" s="359"/>
    </row>
    <row r="7415" spans="4:8" x14ac:dyDescent="0.2">
      <c r="D7415" s="359"/>
      <c r="E7415" s="359"/>
      <c r="G7415" s="561"/>
      <c r="H7415" s="359"/>
    </row>
    <row r="7416" spans="4:8" x14ac:dyDescent="0.2">
      <c r="D7416" s="359"/>
      <c r="E7416" s="359"/>
      <c r="G7416" s="561"/>
      <c r="H7416" s="359"/>
    </row>
    <row r="7417" spans="4:8" x14ac:dyDescent="0.2">
      <c r="D7417" s="359"/>
      <c r="E7417" s="359"/>
      <c r="G7417" s="561"/>
      <c r="H7417" s="359"/>
    </row>
    <row r="7418" spans="4:8" x14ac:dyDescent="0.2">
      <c r="D7418" s="359"/>
      <c r="E7418" s="359"/>
      <c r="G7418" s="561"/>
      <c r="H7418" s="359"/>
    </row>
    <row r="7419" spans="4:8" x14ac:dyDescent="0.2">
      <c r="D7419" s="359"/>
      <c r="E7419" s="359"/>
      <c r="G7419" s="561"/>
      <c r="H7419" s="359"/>
    </row>
    <row r="7420" spans="4:8" x14ac:dyDescent="0.2">
      <c r="D7420" s="359"/>
      <c r="E7420" s="359"/>
      <c r="G7420" s="561"/>
      <c r="H7420" s="359"/>
    </row>
    <row r="7421" spans="4:8" x14ac:dyDescent="0.2">
      <c r="D7421" s="359"/>
      <c r="E7421" s="359"/>
      <c r="G7421" s="561"/>
      <c r="H7421" s="359"/>
    </row>
    <row r="7422" spans="4:8" x14ac:dyDescent="0.2">
      <c r="D7422" s="359"/>
      <c r="E7422" s="359"/>
      <c r="G7422" s="561"/>
      <c r="H7422" s="359"/>
    </row>
    <row r="7423" spans="4:8" x14ac:dyDescent="0.2">
      <c r="D7423" s="359"/>
      <c r="E7423" s="359"/>
      <c r="G7423" s="561"/>
      <c r="H7423" s="359"/>
    </row>
    <row r="7424" spans="4:8" x14ac:dyDescent="0.2">
      <c r="D7424" s="359"/>
      <c r="E7424" s="359"/>
      <c r="G7424" s="561"/>
      <c r="H7424" s="359"/>
    </row>
    <row r="7425" spans="4:8" x14ac:dyDescent="0.2">
      <c r="D7425" s="359"/>
      <c r="E7425" s="359"/>
      <c r="G7425" s="561"/>
      <c r="H7425" s="359"/>
    </row>
    <row r="7426" spans="4:8" x14ac:dyDescent="0.2">
      <c r="D7426" s="359"/>
      <c r="E7426" s="359"/>
      <c r="G7426" s="561"/>
      <c r="H7426" s="359"/>
    </row>
    <row r="7427" spans="4:8" x14ac:dyDescent="0.2">
      <c r="D7427" s="359"/>
      <c r="E7427" s="359"/>
      <c r="G7427" s="561"/>
      <c r="H7427" s="359"/>
    </row>
    <row r="7428" spans="4:8" x14ac:dyDescent="0.2">
      <c r="D7428" s="359"/>
      <c r="E7428" s="359"/>
      <c r="G7428" s="561"/>
      <c r="H7428" s="359"/>
    </row>
    <row r="7429" spans="4:8" x14ac:dyDescent="0.2">
      <c r="D7429" s="359"/>
      <c r="E7429" s="359"/>
      <c r="G7429" s="561"/>
      <c r="H7429" s="359"/>
    </row>
    <row r="7430" spans="4:8" x14ac:dyDescent="0.2">
      <c r="D7430" s="359"/>
      <c r="E7430" s="359"/>
      <c r="G7430" s="561"/>
      <c r="H7430" s="359"/>
    </row>
    <row r="7431" spans="4:8" x14ac:dyDescent="0.2">
      <c r="D7431" s="359"/>
      <c r="E7431" s="359"/>
      <c r="G7431" s="561"/>
      <c r="H7431" s="359"/>
    </row>
    <row r="7432" spans="4:8" x14ac:dyDescent="0.2">
      <c r="D7432" s="359"/>
      <c r="E7432" s="359"/>
      <c r="G7432" s="561"/>
      <c r="H7432" s="359"/>
    </row>
    <row r="7433" spans="4:8" x14ac:dyDescent="0.2">
      <c r="D7433" s="359"/>
      <c r="E7433" s="359"/>
      <c r="G7433" s="561"/>
      <c r="H7433" s="359"/>
    </row>
    <row r="7434" spans="4:8" x14ac:dyDescent="0.2">
      <c r="D7434" s="359"/>
      <c r="E7434" s="359"/>
      <c r="G7434" s="561"/>
      <c r="H7434" s="359"/>
    </row>
    <row r="7435" spans="4:8" x14ac:dyDescent="0.2">
      <c r="D7435" s="359"/>
      <c r="E7435" s="359"/>
      <c r="G7435" s="561"/>
      <c r="H7435" s="359"/>
    </row>
    <row r="7436" spans="4:8" x14ac:dyDescent="0.2">
      <c r="D7436" s="359"/>
      <c r="E7436" s="359"/>
      <c r="G7436" s="561"/>
      <c r="H7436" s="359"/>
    </row>
    <row r="7437" spans="4:8" x14ac:dyDescent="0.2">
      <c r="D7437" s="359"/>
      <c r="E7437" s="359"/>
      <c r="G7437" s="561"/>
      <c r="H7437" s="359"/>
    </row>
    <row r="7438" spans="4:8" x14ac:dyDescent="0.2">
      <c r="D7438" s="359"/>
      <c r="E7438" s="359"/>
      <c r="G7438" s="561"/>
      <c r="H7438" s="359"/>
    </row>
    <row r="7439" spans="4:8" x14ac:dyDescent="0.2">
      <c r="D7439" s="359"/>
      <c r="E7439" s="359"/>
      <c r="G7439" s="561"/>
      <c r="H7439" s="359"/>
    </row>
    <row r="7440" spans="4:8" x14ac:dyDescent="0.2">
      <c r="D7440" s="359"/>
      <c r="E7440" s="359"/>
      <c r="G7440" s="561"/>
      <c r="H7440" s="359"/>
    </row>
    <row r="7441" spans="4:8" x14ac:dyDescent="0.2">
      <c r="D7441" s="359"/>
      <c r="E7441" s="359"/>
      <c r="G7441" s="561"/>
      <c r="H7441" s="359"/>
    </row>
    <row r="7442" spans="4:8" x14ac:dyDescent="0.2">
      <c r="D7442" s="359"/>
      <c r="E7442" s="359"/>
      <c r="G7442" s="561"/>
      <c r="H7442" s="359"/>
    </row>
    <row r="7443" spans="4:8" x14ac:dyDescent="0.2">
      <c r="D7443" s="359"/>
      <c r="E7443" s="359"/>
      <c r="G7443" s="561"/>
      <c r="H7443" s="359"/>
    </row>
    <row r="7444" spans="4:8" x14ac:dyDescent="0.2">
      <c r="D7444" s="359"/>
      <c r="E7444" s="359"/>
      <c r="G7444" s="561"/>
      <c r="H7444" s="359"/>
    </row>
    <row r="7445" spans="4:8" x14ac:dyDescent="0.2">
      <c r="D7445" s="359"/>
      <c r="E7445" s="359"/>
      <c r="G7445" s="561"/>
      <c r="H7445" s="359"/>
    </row>
    <row r="7446" spans="4:8" x14ac:dyDescent="0.2">
      <c r="D7446" s="359"/>
      <c r="E7446" s="359"/>
      <c r="G7446" s="561"/>
      <c r="H7446" s="359"/>
    </row>
    <row r="7447" spans="4:8" x14ac:dyDescent="0.2">
      <c r="D7447" s="359"/>
      <c r="E7447" s="359"/>
      <c r="G7447" s="561"/>
      <c r="H7447" s="359"/>
    </row>
    <row r="7448" spans="4:8" x14ac:dyDescent="0.2">
      <c r="D7448" s="359"/>
      <c r="E7448" s="359"/>
      <c r="G7448" s="561"/>
      <c r="H7448" s="359"/>
    </row>
    <row r="7449" spans="4:8" x14ac:dyDescent="0.2">
      <c r="D7449" s="359"/>
      <c r="E7449" s="359"/>
      <c r="G7449" s="561"/>
      <c r="H7449" s="359"/>
    </row>
    <row r="7450" spans="4:8" x14ac:dyDescent="0.2">
      <c r="D7450" s="359"/>
      <c r="E7450" s="359"/>
      <c r="G7450" s="561"/>
      <c r="H7450" s="359"/>
    </row>
    <row r="7451" spans="4:8" x14ac:dyDescent="0.2">
      <c r="D7451" s="359"/>
      <c r="E7451" s="359"/>
      <c r="G7451" s="561"/>
      <c r="H7451" s="359"/>
    </row>
    <row r="7452" spans="4:8" x14ac:dyDescent="0.2">
      <c r="D7452" s="359"/>
      <c r="E7452" s="359"/>
      <c r="G7452" s="561"/>
      <c r="H7452" s="359"/>
    </row>
    <row r="7453" spans="4:8" x14ac:dyDescent="0.2">
      <c r="D7453" s="359"/>
      <c r="E7453" s="359"/>
      <c r="G7453" s="561"/>
      <c r="H7453" s="359"/>
    </row>
    <row r="7454" spans="4:8" x14ac:dyDescent="0.2">
      <c r="D7454" s="359"/>
      <c r="E7454" s="359"/>
      <c r="G7454" s="561"/>
      <c r="H7454" s="359"/>
    </row>
    <row r="7455" spans="4:8" x14ac:dyDescent="0.2">
      <c r="D7455" s="359"/>
      <c r="E7455" s="359"/>
      <c r="G7455" s="561"/>
      <c r="H7455" s="359"/>
    </row>
    <row r="7456" spans="4:8" x14ac:dyDescent="0.2">
      <c r="D7456" s="359"/>
      <c r="E7456" s="359"/>
      <c r="G7456" s="561"/>
      <c r="H7456" s="359"/>
    </row>
    <row r="7457" spans="4:8" x14ac:dyDescent="0.2">
      <c r="D7457" s="359"/>
      <c r="E7457" s="359"/>
      <c r="G7457" s="561"/>
      <c r="H7457" s="359"/>
    </row>
    <row r="7458" spans="4:8" x14ac:dyDescent="0.2">
      <c r="D7458" s="359"/>
      <c r="E7458" s="359"/>
      <c r="G7458" s="561"/>
      <c r="H7458" s="359"/>
    </row>
    <row r="7459" spans="4:8" x14ac:dyDescent="0.2">
      <c r="D7459" s="359"/>
      <c r="E7459" s="359"/>
      <c r="G7459" s="561"/>
      <c r="H7459" s="359"/>
    </row>
    <row r="7460" spans="4:8" x14ac:dyDescent="0.2">
      <c r="D7460" s="359"/>
      <c r="E7460" s="359"/>
      <c r="G7460" s="561"/>
      <c r="H7460" s="359"/>
    </row>
    <row r="7461" spans="4:8" x14ac:dyDescent="0.2">
      <c r="D7461" s="359"/>
      <c r="E7461" s="359"/>
      <c r="G7461" s="561"/>
      <c r="H7461" s="359"/>
    </row>
    <row r="7462" spans="4:8" x14ac:dyDescent="0.2">
      <c r="D7462" s="359"/>
      <c r="E7462" s="359"/>
      <c r="G7462" s="561"/>
      <c r="H7462" s="359"/>
    </row>
    <row r="7463" spans="4:8" x14ac:dyDescent="0.2">
      <c r="D7463" s="359"/>
      <c r="E7463" s="359"/>
      <c r="G7463" s="561"/>
      <c r="H7463" s="359"/>
    </row>
    <row r="7464" spans="4:8" x14ac:dyDescent="0.2">
      <c r="D7464" s="359"/>
      <c r="E7464" s="359"/>
      <c r="G7464" s="561"/>
      <c r="H7464" s="359"/>
    </row>
    <row r="7465" spans="4:8" x14ac:dyDescent="0.2">
      <c r="D7465" s="359"/>
      <c r="E7465" s="359"/>
      <c r="G7465" s="561"/>
      <c r="H7465" s="359"/>
    </row>
    <row r="7466" spans="4:8" x14ac:dyDescent="0.2">
      <c r="D7466" s="359"/>
      <c r="E7466" s="359"/>
      <c r="G7466" s="561"/>
      <c r="H7466" s="359"/>
    </row>
    <row r="7467" spans="4:8" x14ac:dyDescent="0.2">
      <c r="D7467" s="359"/>
      <c r="E7467" s="359"/>
      <c r="G7467" s="561"/>
      <c r="H7467" s="359"/>
    </row>
    <row r="7468" spans="4:8" x14ac:dyDescent="0.2">
      <c r="D7468" s="359"/>
      <c r="E7468" s="359"/>
      <c r="G7468" s="561"/>
      <c r="H7468" s="359"/>
    </row>
    <row r="7469" spans="4:8" x14ac:dyDescent="0.2">
      <c r="D7469" s="359"/>
      <c r="E7469" s="359"/>
      <c r="G7469" s="561"/>
      <c r="H7469" s="359"/>
    </row>
    <row r="7470" spans="4:8" x14ac:dyDescent="0.2">
      <c r="D7470" s="359"/>
      <c r="E7470" s="359"/>
      <c r="G7470" s="561"/>
      <c r="H7470" s="359"/>
    </row>
    <row r="7471" spans="4:8" x14ac:dyDescent="0.2">
      <c r="D7471" s="359"/>
      <c r="E7471" s="359"/>
      <c r="G7471" s="561"/>
      <c r="H7471" s="359"/>
    </row>
    <row r="7472" spans="4:8" x14ac:dyDescent="0.2">
      <c r="D7472" s="359"/>
      <c r="E7472" s="359"/>
      <c r="G7472" s="561"/>
      <c r="H7472" s="359"/>
    </row>
    <row r="7473" spans="4:8" x14ac:dyDescent="0.2">
      <c r="D7473" s="359"/>
      <c r="E7473" s="359"/>
      <c r="G7473" s="561"/>
      <c r="H7473" s="359"/>
    </row>
    <row r="7474" spans="4:8" x14ac:dyDescent="0.2">
      <c r="D7474" s="359"/>
      <c r="E7474" s="359"/>
      <c r="G7474" s="561"/>
      <c r="H7474" s="359"/>
    </row>
    <row r="7475" spans="4:8" x14ac:dyDescent="0.2">
      <c r="D7475" s="359"/>
      <c r="E7475" s="359"/>
      <c r="G7475" s="561"/>
      <c r="H7475" s="359"/>
    </row>
    <row r="7476" spans="4:8" x14ac:dyDescent="0.2">
      <c r="D7476" s="359"/>
      <c r="E7476" s="359"/>
      <c r="G7476" s="561"/>
      <c r="H7476" s="359"/>
    </row>
    <row r="7477" spans="4:8" x14ac:dyDescent="0.2">
      <c r="D7477" s="359"/>
      <c r="E7477" s="359"/>
      <c r="G7477" s="561"/>
      <c r="H7477" s="359"/>
    </row>
    <row r="7478" spans="4:8" x14ac:dyDescent="0.2">
      <c r="D7478" s="359"/>
      <c r="E7478" s="359"/>
      <c r="G7478" s="561"/>
      <c r="H7478" s="359"/>
    </row>
    <row r="7479" spans="4:8" x14ac:dyDescent="0.2">
      <c r="D7479" s="359"/>
      <c r="E7479" s="359"/>
      <c r="G7479" s="561"/>
      <c r="H7479" s="359"/>
    </row>
    <row r="7480" spans="4:8" x14ac:dyDescent="0.2">
      <c r="D7480" s="359"/>
      <c r="E7480" s="359"/>
      <c r="G7480" s="561"/>
      <c r="H7480" s="359"/>
    </row>
    <row r="7481" spans="4:8" x14ac:dyDescent="0.2">
      <c r="D7481" s="359"/>
      <c r="E7481" s="359"/>
      <c r="G7481" s="561"/>
      <c r="H7481" s="359"/>
    </row>
    <row r="7482" spans="4:8" x14ac:dyDescent="0.2">
      <c r="D7482" s="359"/>
      <c r="E7482" s="359"/>
      <c r="G7482" s="561"/>
      <c r="H7482" s="359"/>
    </row>
    <row r="7483" spans="4:8" x14ac:dyDescent="0.2">
      <c r="D7483" s="359"/>
      <c r="E7483" s="359"/>
      <c r="G7483" s="561"/>
      <c r="H7483" s="359"/>
    </row>
    <row r="7484" spans="4:8" x14ac:dyDescent="0.2">
      <c r="D7484" s="359"/>
      <c r="E7484" s="359"/>
      <c r="G7484" s="561"/>
      <c r="H7484" s="359"/>
    </row>
    <row r="7485" spans="4:8" x14ac:dyDescent="0.2">
      <c r="D7485" s="359"/>
      <c r="E7485" s="359"/>
      <c r="G7485" s="561"/>
      <c r="H7485" s="359"/>
    </row>
    <row r="7486" spans="4:8" x14ac:dyDescent="0.2">
      <c r="D7486" s="359"/>
      <c r="E7486" s="359"/>
      <c r="G7486" s="561"/>
      <c r="H7486" s="359"/>
    </row>
    <row r="7487" spans="4:8" x14ac:dyDescent="0.2">
      <c r="D7487" s="359"/>
      <c r="E7487" s="359"/>
      <c r="G7487" s="561"/>
      <c r="H7487" s="359"/>
    </row>
    <row r="7488" spans="4:8" x14ac:dyDescent="0.2">
      <c r="D7488" s="359"/>
      <c r="E7488" s="359"/>
      <c r="G7488" s="561"/>
      <c r="H7488" s="359"/>
    </row>
    <row r="7489" spans="4:8" x14ac:dyDescent="0.2">
      <c r="D7489" s="359"/>
      <c r="E7489" s="359"/>
      <c r="G7489" s="561"/>
      <c r="H7489" s="359"/>
    </row>
    <row r="7490" spans="4:8" x14ac:dyDescent="0.2">
      <c r="D7490" s="359"/>
      <c r="E7490" s="359"/>
      <c r="G7490" s="561"/>
      <c r="H7490" s="359"/>
    </row>
    <row r="7491" spans="4:8" x14ac:dyDescent="0.2">
      <c r="D7491" s="359"/>
      <c r="E7491" s="359"/>
      <c r="G7491" s="561"/>
      <c r="H7491" s="359"/>
    </row>
    <row r="7492" spans="4:8" x14ac:dyDescent="0.2">
      <c r="D7492" s="359"/>
      <c r="E7492" s="359"/>
      <c r="G7492" s="561"/>
      <c r="H7492" s="359"/>
    </row>
    <row r="7493" spans="4:8" x14ac:dyDescent="0.2">
      <c r="D7493" s="359"/>
      <c r="E7493" s="359"/>
      <c r="G7493" s="561"/>
      <c r="H7493" s="359"/>
    </row>
    <row r="7494" spans="4:8" x14ac:dyDescent="0.2">
      <c r="D7494" s="359"/>
      <c r="E7494" s="359"/>
      <c r="G7494" s="561"/>
      <c r="H7494" s="359"/>
    </row>
    <row r="7495" spans="4:8" x14ac:dyDescent="0.2">
      <c r="D7495" s="359"/>
      <c r="E7495" s="359"/>
      <c r="G7495" s="561"/>
      <c r="H7495" s="359"/>
    </row>
    <row r="7496" spans="4:8" x14ac:dyDescent="0.2">
      <c r="D7496" s="359"/>
      <c r="E7496" s="359"/>
      <c r="G7496" s="561"/>
      <c r="H7496" s="359"/>
    </row>
    <row r="7497" spans="4:8" x14ac:dyDescent="0.2">
      <c r="D7497" s="359"/>
      <c r="E7497" s="359"/>
      <c r="G7497" s="561"/>
      <c r="H7497" s="359"/>
    </row>
    <row r="7498" spans="4:8" x14ac:dyDescent="0.2">
      <c r="D7498" s="359"/>
      <c r="E7498" s="359"/>
      <c r="G7498" s="561"/>
      <c r="H7498" s="359"/>
    </row>
    <row r="7499" spans="4:8" x14ac:dyDescent="0.2">
      <c r="D7499" s="359"/>
      <c r="E7499" s="359"/>
      <c r="G7499" s="561"/>
      <c r="H7499" s="359"/>
    </row>
    <row r="7500" spans="4:8" x14ac:dyDescent="0.2">
      <c r="D7500" s="359"/>
      <c r="E7500" s="359"/>
      <c r="G7500" s="561"/>
      <c r="H7500" s="359"/>
    </row>
    <row r="7501" spans="4:8" x14ac:dyDescent="0.2">
      <c r="D7501" s="359"/>
      <c r="E7501" s="359"/>
      <c r="G7501" s="561"/>
      <c r="H7501" s="359"/>
    </row>
    <row r="7502" spans="4:8" x14ac:dyDescent="0.2">
      <c r="D7502" s="359"/>
      <c r="E7502" s="359"/>
      <c r="G7502" s="561"/>
      <c r="H7502" s="359"/>
    </row>
    <row r="7503" spans="4:8" x14ac:dyDescent="0.2">
      <c r="D7503" s="359"/>
      <c r="E7503" s="359"/>
      <c r="G7503" s="561"/>
      <c r="H7503" s="359"/>
    </row>
    <row r="7504" spans="4:8" x14ac:dyDescent="0.2">
      <c r="D7504" s="359"/>
      <c r="E7504" s="359"/>
      <c r="G7504" s="561"/>
      <c r="H7504" s="359"/>
    </row>
    <row r="7505" spans="4:8" x14ac:dyDescent="0.2">
      <c r="D7505" s="359"/>
      <c r="E7505" s="359"/>
      <c r="G7505" s="561"/>
      <c r="H7505" s="359"/>
    </row>
    <row r="7506" spans="4:8" x14ac:dyDescent="0.2">
      <c r="D7506" s="359"/>
      <c r="E7506" s="359"/>
      <c r="G7506" s="561"/>
      <c r="H7506" s="359"/>
    </row>
    <row r="7507" spans="4:8" x14ac:dyDescent="0.2">
      <c r="D7507" s="359"/>
      <c r="E7507" s="359"/>
      <c r="G7507" s="561"/>
      <c r="H7507" s="359"/>
    </row>
    <row r="7508" spans="4:8" x14ac:dyDescent="0.2">
      <c r="D7508" s="359"/>
      <c r="E7508" s="359"/>
      <c r="G7508" s="561"/>
      <c r="H7508" s="359"/>
    </row>
    <row r="7509" spans="4:8" x14ac:dyDescent="0.2">
      <c r="D7509" s="359"/>
      <c r="E7509" s="359"/>
      <c r="G7509" s="561"/>
      <c r="H7509" s="359"/>
    </row>
    <row r="7510" spans="4:8" x14ac:dyDescent="0.2">
      <c r="D7510" s="359"/>
      <c r="E7510" s="359"/>
      <c r="G7510" s="561"/>
      <c r="H7510" s="359"/>
    </row>
    <row r="7511" spans="4:8" x14ac:dyDescent="0.2">
      <c r="D7511" s="359"/>
      <c r="E7511" s="359"/>
      <c r="G7511" s="561"/>
      <c r="H7511" s="359"/>
    </row>
    <row r="7512" spans="4:8" x14ac:dyDescent="0.2">
      <c r="D7512" s="359"/>
      <c r="E7512" s="359"/>
      <c r="G7512" s="561"/>
      <c r="H7512" s="359"/>
    </row>
    <row r="7513" spans="4:8" x14ac:dyDescent="0.2">
      <c r="D7513" s="359"/>
      <c r="E7513" s="359"/>
      <c r="G7513" s="561"/>
      <c r="H7513" s="359"/>
    </row>
    <row r="7514" spans="4:8" x14ac:dyDescent="0.2">
      <c r="D7514" s="359"/>
      <c r="E7514" s="359"/>
      <c r="G7514" s="561"/>
      <c r="H7514" s="359"/>
    </row>
    <row r="7515" spans="4:8" x14ac:dyDescent="0.2">
      <c r="D7515" s="359"/>
      <c r="E7515" s="359"/>
      <c r="G7515" s="561"/>
      <c r="H7515" s="359"/>
    </row>
    <row r="7516" spans="4:8" x14ac:dyDescent="0.2">
      <c r="D7516" s="359"/>
      <c r="E7516" s="359"/>
      <c r="G7516" s="561"/>
      <c r="H7516" s="359"/>
    </row>
    <row r="7517" spans="4:8" x14ac:dyDescent="0.2">
      <c r="D7517" s="359"/>
      <c r="E7517" s="359"/>
      <c r="G7517" s="561"/>
      <c r="H7517" s="359"/>
    </row>
    <row r="7518" spans="4:8" x14ac:dyDescent="0.2">
      <c r="D7518" s="359"/>
      <c r="E7518" s="359"/>
      <c r="G7518" s="561"/>
      <c r="H7518" s="359"/>
    </row>
    <row r="7519" spans="4:8" x14ac:dyDescent="0.2">
      <c r="D7519" s="359"/>
      <c r="E7519" s="359"/>
      <c r="G7519" s="561"/>
      <c r="H7519" s="359"/>
    </row>
    <row r="7520" spans="4:8" x14ac:dyDescent="0.2">
      <c r="D7520" s="359"/>
      <c r="E7520" s="359"/>
      <c r="G7520" s="561"/>
      <c r="H7520" s="359"/>
    </row>
    <row r="7521" spans="4:8" x14ac:dyDescent="0.2">
      <c r="D7521" s="359"/>
      <c r="E7521" s="359"/>
      <c r="G7521" s="561"/>
      <c r="H7521" s="359"/>
    </row>
    <row r="7522" spans="4:8" x14ac:dyDescent="0.2">
      <c r="D7522" s="359"/>
      <c r="E7522" s="359"/>
      <c r="G7522" s="561"/>
      <c r="H7522" s="359"/>
    </row>
    <row r="7523" spans="4:8" x14ac:dyDescent="0.2">
      <c r="D7523" s="359"/>
      <c r="E7523" s="359"/>
      <c r="G7523" s="561"/>
      <c r="H7523" s="359"/>
    </row>
    <row r="7524" spans="4:8" x14ac:dyDescent="0.2">
      <c r="D7524" s="359"/>
      <c r="E7524" s="359"/>
      <c r="G7524" s="561"/>
      <c r="H7524" s="359"/>
    </row>
    <row r="7525" spans="4:8" x14ac:dyDescent="0.2">
      <c r="D7525" s="359"/>
      <c r="E7525" s="359"/>
      <c r="G7525" s="561"/>
      <c r="H7525" s="359"/>
    </row>
    <row r="7526" spans="4:8" x14ac:dyDescent="0.2">
      <c r="D7526" s="359"/>
      <c r="E7526" s="359"/>
      <c r="G7526" s="561"/>
      <c r="H7526" s="359"/>
    </row>
    <row r="7527" spans="4:8" x14ac:dyDescent="0.2">
      <c r="D7527" s="359"/>
      <c r="E7527" s="359"/>
      <c r="G7527" s="561"/>
      <c r="H7527" s="359"/>
    </row>
    <row r="7528" spans="4:8" x14ac:dyDescent="0.2">
      <c r="D7528" s="359"/>
      <c r="E7528" s="359"/>
      <c r="G7528" s="561"/>
      <c r="H7528" s="359"/>
    </row>
    <row r="7529" spans="4:8" x14ac:dyDescent="0.2">
      <c r="D7529" s="359"/>
      <c r="E7529" s="359"/>
      <c r="G7529" s="561"/>
      <c r="H7529" s="359"/>
    </row>
    <row r="7530" spans="4:8" x14ac:dyDescent="0.2">
      <c r="D7530" s="359"/>
      <c r="E7530" s="359"/>
      <c r="G7530" s="561"/>
      <c r="H7530" s="359"/>
    </row>
    <row r="7531" spans="4:8" x14ac:dyDescent="0.2">
      <c r="D7531" s="359"/>
      <c r="E7531" s="359"/>
      <c r="G7531" s="561"/>
      <c r="H7531" s="359"/>
    </row>
    <row r="7532" spans="4:8" x14ac:dyDescent="0.2">
      <c r="D7532" s="359"/>
      <c r="E7532" s="359"/>
      <c r="G7532" s="561"/>
      <c r="H7532" s="359"/>
    </row>
    <row r="7533" spans="4:8" x14ac:dyDescent="0.2">
      <c r="D7533" s="359"/>
      <c r="E7533" s="359"/>
      <c r="G7533" s="561"/>
      <c r="H7533" s="359"/>
    </row>
    <row r="7534" spans="4:8" x14ac:dyDescent="0.2">
      <c r="D7534" s="359"/>
      <c r="E7534" s="359"/>
      <c r="G7534" s="561"/>
      <c r="H7534" s="359"/>
    </row>
    <row r="7535" spans="4:8" x14ac:dyDescent="0.2">
      <c r="D7535" s="359"/>
      <c r="E7535" s="359"/>
      <c r="G7535" s="561"/>
      <c r="H7535" s="359"/>
    </row>
    <row r="7536" spans="4:8" x14ac:dyDescent="0.2">
      <c r="D7536" s="359"/>
      <c r="E7536" s="359"/>
      <c r="G7536" s="561"/>
      <c r="H7536" s="359"/>
    </row>
    <row r="7537" spans="4:8" x14ac:dyDescent="0.2">
      <c r="D7537" s="359"/>
      <c r="E7537" s="359"/>
      <c r="G7537" s="561"/>
      <c r="H7537" s="359"/>
    </row>
    <row r="7538" spans="4:8" x14ac:dyDescent="0.2">
      <c r="D7538" s="359"/>
      <c r="E7538" s="359"/>
      <c r="G7538" s="561"/>
      <c r="H7538" s="359"/>
    </row>
    <row r="7539" spans="4:8" x14ac:dyDescent="0.2">
      <c r="D7539" s="359"/>
      <c r="E7539" s="359"/>
      <c r="G7539" s="561"/>
      <c r="H7539" s="359"/>
    </row>
    <row r="7540" spans="4:8" x14ac:dyDescent="0.2">
      <c r="D7540" s="359"/>
      <c r="E7540" s="359"/>
      <c r="G7540" s="561"/>
      <c r="H7540" s="359"/>
    </row>
    <row r="7541" spans="4:8" x14ac:dyDescent="0.2">
      <c r="D7541" s="359"/>
      <c r="E7541" s="359"/>
      <c r="G7541" s="561"/>
      <c r="H7541" s="359"/>
    </row>
    <row r="7542" spans="4:8" x14ac:dyDescent="0.2">
      <c r="D7542" s="359"/>
      <c r="E7542" s="359"/>
      <c r="G7542" s="561"/>
      <c r="H7542" s="359"/>
    </row>
    <row r="7543" spans="4:8" x14ac:dyDescent="0.2">
      <c r="D7543" s="359"/>
      <c r="E7543" s="359"/>
      <c r="G7543" s="561"/>
      <c r="H7543" s="359"/>
    </row>
    <row r="7544" spans="4:8" x14ac:dyDescent="0.2">
      <c r="D7544" s="359"/>
      <c r="E7544" s="359"/>
      <c r="G7544" s="561"/>
      <c r="H7544" s="359"/>
    </row>
    <row r="7545" spans="4:8" x14ac:dyDescent="0.2">
      <c r="D7545" s="359"/>
      <c r="E7545" s="359"/>
      <c r="G7545" s="561"/>
      <c r="H7545" s="359"/>
    </row>
    <row r="7546" spans="4:8" x14ac:dyDescent="0.2">
      <c r="D7546" s="359"/>
      <c r="E7546" s="359"/>
      <c r="G7546" s="561"/>
      <c r="H7546" s="359"/>
    </row>
    <row r="7547" spans="4:8" x14ac:dyDescent="0.2">
      <c r="D7547" s="359"/>
      <c r="E7547" s="359"/>
      <c r="G7547" s="561"/>
      <c r="H7547" s="359"/>
    </row>
    <row r="7548" spans="4:8" x14ac:dyDescent="0.2">
      <c r="D7548" s="359"/>
      <c r="E7548" s="359"/>
      <c r="G7548" s="561"/>
      <c r="H7548" s="359"/>
    </row>
    <row r="7549" spans="4:8" x14ac:dyDescent="0.2">
      <c r="D7549" s="359"/>
      <c r="E7549" s="359"/>
      <c r="G7549" s="561"/>
      <c r="H7549" s="359"/>
    </row>
    <row r="7550" spans="4:8" x14ac:dyDescent="0.2">
      <c r="D7550" s="359"/>
      <c r="E7550" s="359"/>
      <c r="G7550" s="561"/>
      <c r="H7550" s="359"/>
    </row>
    <row r="7551" spans="4:8" x14ac:dyDescent="0.2">
      <c r="D7551" s="359"/>
      <c r="E7551" s="359"/>
      <c r="G7551" s="561"/>
      <c r="H7551" s="359"/>
    </row>
    <row r="7552" spans="4:8" x14ac:dyDescent="0.2">
      <c r="D7552" s="359"/>
      <c r="E7552" s="359"/>
      <c r="G7552" s="561"/>
      <c r="H7552" s="359"/>
    </row>
    <row r="7553" spans="4:8" x14ac:dyDescent="0.2">
      <c r="D7553" s="359"/>
      <c r="E7553" s="359"/>
      <c r="G7553" s="561"/>
      <c r="H7553" s="359"/>
    </row>
    <row r="7554" spans="4:8" x14ac:dyDescent="0.2">
      <c r="D7554" s="359"/>
      <c r="E7554" s="359"/>
      <c r="G7554" s="561"/>
      <c r="H7554" s="359"/>
    </row>
    <row r="7555" spans="4:8" x14ac:dyDescent="0.2">
      <c r="D7555" s="359"/>
      <c r="E7555" s="359"/>
      <c r="G7555" s="561"/>
      <c r="H7555" s="359"/>
    </row>
    <row r="7556" spans="4:8" x14ac:dyDescent="0.2">
      <c r="D7556" s="359"/>
      <c r="E7556" s="359"/>
      <c r="G7556" s="561"/>
      <c r="H7556" s="359"/>
    </row>
    <row r="7557" spans="4:8" x14ac:dyDescent="0.2">
      <c r="D7557" s="359"/>
      <c r="E7557" s="359"/>
      <c r="G7557" s="561"/>
      <c r="H7557" s="359"/>
    </row>
    <row r="7558" spans="4:8" x14ac:dyDescent="0.2">
      <c r="D7558" s="359"/>
      <c r="E7558" s="359"/>
      <c r="G7558" s="561"/>
      <c r="H7558" s="359"/>
    </row>
    <row r="7559" spans="4:8" x14ac:dyDescent="0.2">
      <c r="D7559" s="359"/>
      <c r="E7559" s="359"/>
      <c r="G7559" s="561"/>
      <c r="H7559" s="359"/>
    </row>
    <row r="7560" spans="4:8" x14ac:dyDescent="0.2">
      <c r="D7560" s="359"/>
      <c r="E7560" s="359"/>
      <c r="G7560" s="561"/>
      <c r="H7560" s="359"/>
    </row>
    <row r="7561" spans="4:8" x14ac:dyDescent="0.2">
      <c r="D7561" s="359"/>
      <c r="E7561" s="359"/>
      <c r="G7561" s="561"/>
      <c r="H7561" s="359"/>
    </row>
    <row r="7562" spans="4:8" x14ac:dyDescent="0.2">
      <c r="D7562" s="359"/>
      <c r="E7562" s="359"/>
      <c r="G7562" s="561"/>
      <c r="H7562" s="359"/>
    </row>
    <row r="7563" spans="4:8" x14ac:dyDescent="0.2">
      <c r="D7563" s="359"/>
      <c r="E7563" s="359"/>
      <c r="G7563" s="561"/>
      <c r="H7563" s="359"/>
    </row>
    <row r="7564" spans="4:8" x14ac:dyDescent="0.2">
      <c r="D7564" s="359"/>
      <c r="E7564" s="359"/>
      <c r="G7564" s="561"/>
      <c r="H7564" s="359"/>
    </row>
    <row r="7565" spans="4:8" x14ac:dyDescent="0.2">
      <c r="D7565" s="359"/>
      <c r="E7565" s="359"/>
      <c r="G7565" s="561"/>
      <c r="H7565" s="359"/>
    </row>
    <row r="7566" spans="4:8" x14ac:dyDescent="0.2">
      <c r="D7566" s="359"/>
      <c r="E7566" s="359"/>
      <c r="G7566" s="561"/>
      <c r="H7566" s="359"/>
    </row>
    <row r="7567" spans="4:8" x14ac:dyDescent="0.2">
      <c r="D7567" s="359"/>
      <c r="E7567" s="359"/>
      <c r="G7567" s="561"/>
      <c r="H7567" s="359"/>
    </row>
    <row r="7568" spans="4:8" x14ac:dyDescent="0.2">
      <c r="D7568" s="359"/>
      <c r="E7568" s="359"/>
      <c r="G7568" s="561"/>
      <c r="H7568" s="359"/>
    </row>
    <row r="7569" spans="4:8" x14ac:dyDescent="0.2">
      <c r="D7569" s="359"/>
      <c r="E7569" s="359"/>
      <c r="G7569" s="561"/>
      <c r="H7569" s="359"/>
    </row>
    <row r="7570" spans="4:8" x14ac:dyDescent="0.2">
      <c r="D7570" s="359"/>
      <c r="E7570" s="359"/>
      <c r="G7570" s="561"/>
      <c r="H7570" s="359"/>
    </row>
    <row r="7571" spans="4:8" x14ac:dyDescent="0.2">
      <c r="D7571" s="359"/>
      <c r="E7571" s="359"/>
      <c r="G7571" s="561"/>
      <c r="H7571" s="359"/>
    </row>
    <row r="7572" spans="4:8" x14ac:dyDescent="0.2">
      <c r="D7572" s="359"/>
      <c r="E7572" s="359"/>
      <c r="G7572" s="561"/>
      <c r="H7572" s="359"/>
    </row>
    <row r="7573" spans="4:8" x14ac:dyDescent="0.2">
      <c r="D7573" s="359"/>
      <c r="E7573" s="359"/>
      <c r="G7573" s="561"/>
      <c r="H7573" s="359"/>
    </row>
    <row r="7574" spans="4:8" x14ac:dyDescent="0.2">
      <c r="D7574" s="359"/>
      <c r="E7574" s="359"/>
      <c r="G7574" s="561"/>
      <c r="H7574" s="359"/>
    </row>
    <row r="7575" spans="4:8" x14ac:dyDescent="0.2">
      <c r="D7575" s="359"/>
      <c r="E7575" s="359"/>
      <c r="G7575" s="561"/>
      <c r="H7575" s="359"/>
    </row>
    <row r="7576" spans="4:8" x14ac:dyDescent="0.2">
      <c r="D7576" s="359"/>
      <c r="E7576" s="359"/>
      <c r="G7576" s="561"/>
      <c r="H7576" s="359"/>
    </row>
    <row r="7577" spans="4:8" x14ac:dyDescent="0.2">
      <c r="D7577" s="359"/>
      <c r="E7577" s="359"/>
      <c r="G7577" s="561"/>
      <c r="H7577" s="359"/>
    </row>
    <row r="7578" spans="4:8" x14ac:dyDescent="0.2">
      <c r="D7578" s="359"/>
      <c r="E7578" s="359"/>
      <c r="G7578" s="561"/>
      <c r="H7578" s="359"/>
    </row>
    <row r="7579" spans="4:8" x14ac:dyDescent="0.2">
      <c r="D7579" s="359"/>
      <c r="E7579" s="359"/>
      <c r="G7579" s="561"/>
      <c r="H7579" s="359"/>
    </row>
    <row r="7580" spans="4:8" x14ac:dyDescent="0.2">
      <c r="D7580" s="359"/>
      <c r="E7580" s="359"/>
      <c r="G7580" s="561"/>
      <c r="H7580" s="359"/>
    </row>
    <row r="7581" spans="4:8" x14ac:dyDescent="0.2">
      <c r="D7581" s="359"/>
      <c r="E7581" s="359"/>
      <c r="G7581" s="561"/>
      <c r="H7581" s="359"/>
    </row>
    <row r="7582" spans="4:8" x14ac:dyDescent="0.2">
      <c r="D7582" s="359"/>
      <c r="E7582" s="359"/>
      <c r="G7582" s="561"/>
      <c r="H7582" s="359"/>
    </row>
    <row r="7583" spans="4:8" x14ac:dyDescent="0.2">
      <c r="D7583" s="359"/>
      <c r="E7583" s="359"/>
      <c r="G7583" s="561"/>
      <c r="H7583" s="359"/>
    </row>
    <row r="7584" spans="4:8" x14ac:dyDescent="0.2">
      <c r="D7584" s="359"/>
      <c r="E7584" s="359"/>
      <c r="G7584" s="561"/>
      <c r="H7584" s="359"/>
    </row>
    <row r="7585" spans="4:8" x14ac:dyDescent="0.2">
      <c r="D7585" s="359"/>
      <c r="E7585" s="359"/>
      <c r="G7585" s="561"/>
      <c r="H7585" s="359"/>
    </row>
    <row r="7586" spans="4:8" x14ac:dyDescent="0.2">
      <c r="D7586" s="359"/>
      <c r="E7586" s="359"/>
      <c r="G7586" s="561"/>
      <c r="H7586" s="359"/>
    </row>
    <row r="7587" spans="4:8" x14ac:dyDescent="0.2">
      <c r="D7587" s="359"/>
      <c r="E7587" s="359"/>
      <c r="G7587" s="561"/>
      <c r="H7587" s="359"/>
    </row>
    <row r="7588" spans="4:8" x14ac:dyDescent="0.2">
      <c r="D7588" s="359"/>
      <c r="E7588" s="359"/>
      <c r="G7588" s="561"/>
      <c r="H7588" s="359"/>
    </row>
    <row r="7589" spans="4:8" x14ac:dyDescent="0.2">
      <c r="D7589" s="359"/>
      <c r="E7589" s="359"/>
      <c r="G7589" s="561"/>
      <c r="H7589" s="359"/>
    </row>
    <row r="7590" spans="4:8" x14ac:dyDescent="0.2">
      <c r="D7590" s="359"/>
      <c r="E7590" s="359"/>
      <c r="G7590" s="561"/>
      <c r="H7590" s="359"/>
    </row>
    <row r="7591" spans="4:8" x14ac:dyDescent="0.2">
      <c r="D7591" s="359"/>
      <c r="E7591" s="359"/>
      <c r="G7591" s="561"/>
      <c r="H7591" s="359"/>
    </row>
    <row r="7592" spans="4:8" x14ac:dyDescent="0.2">
      <c r="D7592" s="359"/>
      <c r="E7592" s="359"/>
      <c r="G7592" s="561"/>
      <c r="H7592" s="359"/>
    </row>
    <row r="7593" spans="4:8" x14ac:dyDescent="0.2">
      <c r="D7593" s="359"/>
      <c r="E7593" s="359"/>
      <c r="G7593" s="561"/>
      <c r="H7593" s="359"/>
    </row>
    <row r="7594" spans="4:8" x14ac:dyDescent="0.2">
      <c r="D7594" s="359"/>
      <c r="E7594" s="359"/>
      <c r="G7594" s="561"/>
      <c r="H7594" s="359"/>
    </row>
    <row r="7595" spans="4:8" x14ac:dyDescent="0.2">
      <c r="D7595" s="359"/>
      <c r="E7595" s="359"/>
      <c r="G7595" s="561"/>
      <c r="H7595" s="359"/>
    </row>
    <row r="7596" spans="4:8" x14ac:dyDescent="0.2">
      <c r="D7596" s="359"/>
      <c r="E7596" s="359"/>
      <c r="G7596" s="561"/>
      <c r="H7596" s="359"/>
    </row>
    <row r="7597" spans="4:8" x14ac:dyDescent="0.2">
      <c r="D7597" s="359"/>
      <c r="E7597" s="359"/>
      <c r="G7597" s="561"/>
      <c r="H7597" s="359"/>
    </row>
    <row r="7598" spans="4:8" x14ac:dyDescent="0.2">
      <c r="D7598" s="359"/>
      <c r="E7598" s="359"/>
      <c r="G7598" s="561"/>
      <c r="H7598" s="359"/>
    </row>
    <row r="7599" spans="4:8" x14ac:dyDescent="0.2">
      <c r="D7599" s="359"/>
      <c r="E7599" s="359"/>
      <c r="G7599" s="561"/>
      <c r="H7599" s="359"/>
    </row>
    <row r="7600" spans="4:8" x14ac:dyDescent="0.2">
      <c r="D7600" s="359"/>
      <c r="E7600" s="359"/>
      <c r="G7600" s="561"/>
      <c r="H7600" s="359"/>
    </row>
    <row r="7601" spans="4:8" x14ac:dyDescent="0.2">
      <c r="D7601" s="359"/>
      <c r="E7601" s="359"/>
      <c r="G7601" s="561"/>
      <c r="H7601" s="359"/>
    </row>
    <row r="7602" spans="4:8" x14ac:dyDescent="0.2">
      <c r="D7602" s="359"/>
      <c r="E7602" s="359"/>
      <c r="G7602" s="561"/>
      <c r="H7602" s="359"/>
    </row>
    <row r="7603" spans="4:8" x14ac:dyDescent="0.2">
      <c r="D7603" s="359"/>
      <c r="E7603" s="359"/>
      <c r="G7603" s="561"/>
      <c r="H7603" s="359"/>
    </row>
    <row r="7604" spans="4:8" x14ac:dyDescent="0.2">
      <c r="D7604" s="359"/>
      <c r="E7604" s="359"/>
      <c r="G7604" s="561"/>
      <c r="H7604" s="359"/>
    </row>
    <row r="7605" spans="4:8" x14ac:dyDescent="0.2">
      <c r="D7605" s="359"/>
      <c r="E7605" s="359"/>
      <c r="G7605" s="561"/>
      <c r="H7605" s="359"/>
    </row>
    <row r="7606" spans="4:8" x14ac:dyDescent="0.2">
      <c r="D7606" s="359"/>
      <c r="E7606" s="359"/>
      <c r="G7606" s="561"/>
      <c r="H7606" s="359"/>
    </row>
    <row r="7607" spans="4:8" x14ac:dyDescent="0.2">
      <c r="D7607" s="359"/>
      <c r="E7607" s="359"/>
      <c r="G7607" s="561"/>
      <c r="H7607" s="359"/>
    </row>
    <row r="7608" spans="4:8" x14ac:dyDescent="0.2">
      <c r="D7608" s="359"/>
      <c r="E7608" s="359"/>
      <c r="G7608" s="561"/>
      <c r="H7608" s="359"/>
    </row>
    <row r="7609" spans="4:8" x14ac:dyDescent="0.2">
      <c r="D7609" s="359"/>
      <c r="E7609" s="359"/>
      <c r="G7609" s="561"/>
      <c r="H7609" s="359"/>
    </row>
    <row r="7610" spans="4:8" x14ac:dyDescent="0.2">
      <c r="D7610" s="359"/>
      <c r="E7610" s="359"/>
      <c r="G7610" s="561"/>
      <c r="H7610" s="359"/>
    </row>
    <row r="7611" spans="4:8" x14ac:dyDescent="0.2">
      <c r="D7611" s="359"/>
      <c r="E7611" s="359"/>
      <c r="G7611" s="561"/>
      <c r="H7611" s="359"/>
    </row>
    <row r="7612" spans="4:8" x14ac:dyDescent="0.2">
      <c r="D7612" s="359"/>
      <c r="E7612" s="359"/>
      <c r="G7612" s="561"/>
      <c r="H7612" s="359"/>
    </row>
    <row r="7613" spans="4:8" x14ac:dyDescent="0.2">
      <c r="D7613" s="359"/>
      <c r="E7613" s="359"/>
      <c r="G7613" s="561"/>
      <c r="H7613" s="359"/>
    </row>
    <row r="7614" spans="4:8" x14ac:dyDescent="0.2">
      <c r="D7614" s="359"/>
      <c r="E7614" s="359"/>
      <c r="G7614" s="561"/>
      <c r="H7614" s="359"/>
    </row>
    <row r="7615" spans="4:8" x14ac:dyDescent="0.2">
      <c r="D7615" s="359"/>
      <c r="E7615" s="359"/>
      <c r="G7615" s="561"/>
      <c r="H7615" s="359"/>
    </row>
    <row r="7616" spans="4:8" x14ac:dyDescent="0.2">
      <c r="D7616" s="359"/>
      <c r="E7616" s="359"/>
      <c r="G7616" s="561"/>
      <c r="H7616" s="359"/>
    </row>
    <row r="7617" spans="4:8" x14ac:dyDescent="0.2">
      <c r="D7617" s="359"/>
      <c r="E7617" s="359"/>
      <c r="G7617" s="561"/>
      <c r="H7617" s="359"/>
    </row>
    <row r="7618" spans="4:8" x14ac:dyDescent="0.2">
      <c r="D7618" s="359"/>
      <c r="E7618" s="359"/>
      <c r="G7618" s="561"/>
      <c r="H7618" s="359"/>
    </row>
    <row r="7619" spans="4:8" x14ac:dyDescent="0.2">
      <c r="D7619" s="359"/>
      <c r="E7619" s="359"/>
      <c r="G7619" s="561"/>
      <c r="H7619" s="359"/>
    </row>
    <row r="7620" spans="4:8" x14ac:dyDescent="0.2">
      <c r="D7620" s="359"/>
      <c r="E7620" s="359"/>
      <c r="G7620" s="561"/>
      <c r="H7620" s="359"/>
    </row>
    <row r="7621" spans="4:8" x14ac:dyDescent="0.2">
      <c r="D7621" s="359"/>
      <c r="E7621" s="359"/>
      <c r="G7621" s="561"/>
      <c r="H7621" s="359"/>
    </row>
    <row r="7622" spans="4:8" x14ac:dyDescent="0.2">
      <c r="D7622" s="359"/>
      <c r="E7622" s="359"/>
      <c r="G7622" s="561"/>
      <c r="H7622" s="359"/>
    </row>
    <row r="7623" spans="4:8" x14ac:dyDescent="0.2">
      <c r="D7623" s="359"/>
      <c r="E7623" s="359"/>
      <c r="G7623" s="561"/>
      <c r="H7623" s="359"/>
    </row>
    <row r="7624" spans="4:8" x14ac:dyDescent="0.2">
      <c r="D7624" s="359"/>
      <c r="E7624" s="359"/>
      <c r="G7624" s="561"/>
      <c r="H7624" s="359"/>
    </row>
    <row r="7625" spans="4:8" x14ac:dyDescent="0.2">
      <c r="D7625" s="359"/>
      <c r="E7625" s="359"/>
      <c r="G7625" s="561"/>
      <c r="H7625" s="359"/>
    </row>
    <row r="7626" spans="4:8" x14ac:dyDescent="0.2">
      <c r="D7626" s="359"/>
      <c r="E7626" s="359"/>
      <c r="G7626" s="561"/>
      <c r="H7626" s="359"/>
    </row>
    <row r="7627" spans="4:8" x14ac:dyDescent="0.2">
      <c r="D7627" s="359"/>
      <c r="E7627" s="359"/>
      <c r="G7627" s="561"/>
      <c r="H7627" s="359"/>
    </row>
    <row r="7628" spans="4:8" x14ac:dyDescent="0.2">
      <c r="D7628" s="359"/>
      <c r="E7628" s="359"/>
      <c r="G7628" s="561"/>
      <c r="H7628" s="359"/>
    </row>
    <row r="7629" spans="4:8" x14ac:dyDescent="0.2">
      <c r="D7629" s="359"/>
      <c r="E7629" s="359"/>
      <c r="G7629" s="561"/>
      <c r="H7629" s="359"/>
    </row>
    <row r="7630" spans="4:8" x14ac:dyDescent="0.2">
      <c r="D7630" s="359"/>
      <c r="E7630" s="359"/>
      <c r="G7630" s="561"/>
      <c r="H7630" s="359"/>
    </row>
    <row r="7631" spans="4:8" x14ac:dyDescent="0.2">
      <c r="D7631" s="359"/>
      <c r="E7631" s="359"/>
      <c r="G7631" s="561"/>
      <c r="H7631" s="359"/>
    </row>
    <row r="7632" spans="4:8" x14ac:dyDescent="0.2">
      <c r="D7632" s="359"/>
      <c r="E7632" s="359"/>
      <c r="G7632" s="561"/>
      <c r="H7632" s="359"/>
    </row>
    <row r="7633" spans="4:8" x14ac:dyDescent="0.2">
      <c r="D7633" s="359"/>
      <c r="E7633" s="359"/>
      <c r="G7633" s="561"/>
      <c r="H7633" s="359"/>
    </row>
    <row r="7634" spans="4:8" x14ac:dyDescent="0.2">
      <c r="D7634" s="359"/>
      <c r="E7634" s="359"/>
      <c r="G7634" s="561"/>
      <c r="H7634" s="359"/>
    </row>
    <row r="7635" spans="4:8" x14ac:dyDescent="0.2">
      <c r="D7635" s="359"/>
      <c r="E7635" s="359"/>
      <c r="G7635" s="561"/>
      <c r="H7635" s="359"/>
    </row>
    <row r="7636" spans="4:8" x14ac:dyDescent="0.2">
      <c r="D7636" s="359"/>
      <c r="E7636" s="359"/>
      <c r="G7636" s="561"/>
      <c r="H7636" s="359"/>
    </row>
    <row r="7637" spans="4:8" x14ac:dyDescent="0.2">
      <c r="D7637" s="359"/>
      <c r="E7637" s="359"/>
      <c r="G7637" s="561"/>
      <c r="H7637" s="359"/>
    </row>
    <row r="7638" spans="4:8" x14ac:dyDescent="0.2">
      <c r="D7638" s="359"/>
      <c r="E7638" s="359"/>
      <c r="G7638" s="561"/>
      <c r="H7638" s="359"/>
    </row>
    <row r="7639" spans="4:8" x14ac:dyDescent="0.2">
      <c r="D7639" s="359"/>
      <c r="E7639" s="359"/>
      <c r="G7639" s="561"/>
      <c r="H7639" s="359"/>
    </row>
    <row r="7640" spans="4:8" x14ac:dyDescent="0.2">
      <c r="D7640" s="359"/>
      <c r="E7640" s="359"/>
      <c r="G7640" s="561"/>
      <c r="H7640" s="359"/>
    </row>
    <row r="7641" spans="4:8" x14ac:dyDescent="0.2">
      <c r="D7641" s="359"/>
      <c r="E7641" s="359"/>
      <c r="G7641" s="561"/>
      <c r="H7641" s="359"/>
    </row>
    <row r="7642" spans="4:8" x14ac:dyDescent="0.2">
      <c r="D7642" s="359"/>
      <c r="E7642" s="359"/>
      <c r="G7642" s="561"/>
      <c r="H7642" s="359"/>
    </row>
    <row r="7643" spans="4:8" x14ac:dyDescent="0.2">
      <c r="D7643" s="359"/>
      <c r="E7643" s="359"/>
      <c r="G7643" s="561"/>
      <c r="H7643" s="359"/>
    </row>
    <row r="7644" spans="4:8" x14ac:dyDescent="0.2">
      <c r="D7644" s="359"/>
      <c r="E7644" s="359"/>
      <c r="G7644" s="561"/>
      <c r="H7644" s="359"/>
    </row>
    <row r="7645" spans="4:8" x14ac:dyDescent="0.2">
      <c r="D7645" s="359"/>
      <c r="E7645" s="359"/>
      <c r="G7645" s="561"/>
      <c r="H7645" s="359"/>
    </row>
    <row r="7646" spans="4:8" x14ac:dyDescent="0.2">
      <c r="D7646" s="359"/>
      <c r="E7646" s="359"/>
      <c r="G7646" s="561"/>
      <c r="H7646" s="359"/>
    </row>
    <row r="7647" spans="4:8" x14ac:dyDescent="0.2">
      <c r="D7647" s="359"/>
      <c r="E7647" s="359"/>
      <c r="G7647" s="561"/>
      <c r="H7647" s="359"/>
    </row>
    <row r="7648" spans="4:8" x14ac:dyDescent="0.2">
      <c r="D7648" s="359"/>
      <c r="E7648" s="359"/>
      <c r="G7648" s="561"/>
      <c r="H7648" s="359"/>
    </row>
    <row r="7649" spans="4:8" x14ac:dyDescent="0.2">
      <c r="D7649" s="359"/>
      <c r="E7649" s="359"/>
      <c r="G7649" s="561"/>
      <c r="H7649" s="359"/>
    </row>
    <row r="7650" spans="4:8" x14ac:dyDescent="0.2">
      <c r="D7650" s="359"/>
      <c r="E7650" s="359"/>
      <c r="G7650" s="561"/>
      <c r="H7650" s="359"/>
    </row>
    <row r="7651" spans="4:8" x14ac:dyDescent="0.2">
      <c r="D7651" s="359"/>
      <c r="E7651" s="359"/>
      <c r="G7651" s="561"/>
      <c r="H7651" s="359"/>
    </row>
    <row r="7652" spans="4:8" x14ac:dyDescent="0.2">
      <c r="D7652" s="359"/>
      <c r="E7652" s="359"/>
      <c r="G7652" s="561"/>
      <c r="H7652" s="359"/>
    </row>
    <row r="7653" spans="4:8" x14ac:dyDescent="0.2">
      <c r="D7653" s="359"/>
      <c r="E7653" s="359"/>
      <c r="G7653" s="561"/>
      <c r="H7653" s="359"/>
    </row>
    <row r="7654" spans="4:8" x14ac:dyDescent="0.2">
      <c r="D7654" s="359"/>
      <c r="E7654" s="359"/>
      <c r="G7654" s="561"/>
      <c r="H7654" s="359"/>
    </row>
    <row r="7655" spans="4:8" x14ac:dyDescent="0.2">
      <c r="D7655" s="359"/>
      <c r="E7655" s="359"/>
      <c r="G7655" s="561"/>
      <c r="H7655" s="359"/>
    </row>
    <row r="7656" spans="4:8" x14ac:dyDescent="0.2">
      <c r="D7656" s="359"/>
      <c r="E7656" s="359"/>
      <c r="G7656" s="561"/>
      <c r="H7656" s="359"/>
    </row>
    <row r="7657" spans="4:8" x14ac:dyDescent="0.2">
      <c r="D7657" s="359"/>
      <c r="E7657" s="359"/>
      <c r="G7657" s="561"/>
      <c r="H7657" s="359"/>
    </row>
    <row r="7658" spans="4:8" x14ac:dyDescent="0.2">
      <c r="D7658" s="359"/>
      <c r="E7658" s="359"/>
      <c r="G7658" s="561"/>
      <c r="H7658" s="359"/>
    </row>
    <row r="7659" spans="4:8" x14ac:dyDescent="0.2">
      <c r="D7659" s="359"/>
      <c r="E7659" s="359"/>
      <c r="G7659" s="561"/>
      <c r="H7659" s="359"/>
    </row>
    <row r="7660" spans="4:8" x14ac:dyDescent="0.2">
      <c r="D7660" s="359"/>
      <c r="E7660" s="359"/>
      <c r="G7660" s="561"/>
      <c r="H7660" s="359"/>
    </row>
    <row r="7661" spans="4:8" x14ac:dyDescent="0.2">
      <c r="D7661" s="359"/>
      <c r="E7661" s="359"/>
      <c r="G7661" s="561"/>
      <c r="H7661" s="359"/>
    </row>
    <row r="7662" spans="4:8" x14ac:dyDescent="0.2">
      <c r="D7662" s="359"/>
      <c r="E7662" s="359"/>
      <c r="G7662" s="561"/>
      <c r="H7662" s="359"/>
    </row>
    <row r="7663" spans="4:8" x14ac:dyDescent="0.2">
      <c r="D7663" s="359"/>
      <c r="E7663" s="359"/>
      <c r="G7663" s="561"/>
      <c r="H7663" s="359"/>
    </row>
    <row r="7664" spans="4:8" x14ac:dyDescent="0.2">
      <c r="D7664" s="359"/>
      <c r="E7664" s="359"/>
      <c r="G7664" s="561"/>
      <c r="H7664" s="359"/>
    </row>
    <row r="7665" spans="4:8" x14ac:dyDescent="0.2">
      <c r="D7665" s="359"/>
      <c r="E7665" s="359"/>
      <c r="G7665" s="561"/>
      <c r="H7665" s="359"/>
    </row>
    <row r="7666" spans="4:8" x14ac:dyDescent="0.2">
      <c r="D7666" s="359"/>
      <c r="E7666" s="359"/>
      <c r="G7666" s="561"/>
      <c r="H7666" s="359"/>
    </row>
    <row r="7667" spans="4:8" x14ac:dyDescent="0.2">
      <c r="D7667" s="359"/>
      <c r="E7667" s="359"/>
      <c r="G7667" s="561"/>
      <c r="H7667" s="359"/>
    </row>
    <row r="7668" spans="4:8" x14ac:dyDescent="0.2">
      <c r="D7668" s="359"/>
      <c r="E7668" s="359"/>
      <c r="G7668" s="561"/>
      <c r="H7668" s="359"/>
    </row>
    <row r="7669" spans="4:8" x14ac:dyDescent="0.2">
      <c r="D7669" s="359"/>
      <c r="E7669" s="359"/>
      <c r="G7669" s="561"/>
      <c r="H7669" s="359"/>
    </row>
    <row r="7670" spans="4:8" x14ac:dyDescent="0.2">
      <c r="D7670" s="359"/>
      <c r="E7670" s="359"/>
      <c r="G7670" s="561"/>
      <c r="H7670" s="359"/>
    </row>
    <row r="7671" spans="4:8" x14ac:dyDescent="0.2">
      <c r="D7671" s="359"/>
      <c r="E7671" s="359"/>
      <c r="G7671" s="561"/>
      <c r="H7671" s="359"/>
    </row>
    <row r="7672" spans="4:8" x14ac:dyDescent="0.2">
      <c r="D7672" s="359"/>
      <c r="E7672" s="359"/>
      <c r="G7672" s="561"/>
      <c r="H7672" s="359"/>
    </row>
    <row r="7673" spans="4:8" x14ac:dyDescent="0.2">
      <c r="D7673" s="359"/>
      <c r="E7673" s="359"/>
      <c r="G7673" s="561"/>
      <c r="H7673" s="359"/>
    </row>
    <row r="7674" spans="4:8" x14ac:dyDescent="0.2">
      <c r="D7674" s="359"/>
      <c r="E7674" s="359"/>
      <c r="G7674" s="561"/>
      <c r="H7674" s="359"/>
    </row>
    <row r="7675" spans="4:8" x14ac:dyDescent="0.2">
      <c r="D7675" s="359"/>
      <c r="E7675" s="359"/>
      <c r="G7675" s="561"/>
      <c r="H7675" s="359"/>
    </row>
    <row r="7676" spans="4:8" x14ac:dyDescent="0.2">
      <c r="D7676" s="359"/>
      <c r="E7676" s="359"/>
      <c r="G7676" s="561"/>
      <c r="H7676" s="359"/>
    </row>
    <row r="7677" spans="4:8" x14ac:dyDescent="0.2">
      <c r="D7677" s="359"/>
      <c r="E7677" s="359"/>
      <c r="G7677" s="561"/>
      <c r="H7677" s="359"/>
    </row>
    <row r="7678" spans="4:8" x14ac:dyDescent="0.2">
      <c r="D7678" s="359"/>
      <c r="E7678" s="359"/>
      <c r="G7678" s="561"/>
      <c r="H7678" s="359"/>
    </row>
    <row r="7679" spans="4:8" x14ac:dyDescent="0.2">
      <c r="D7679" s="359"/>
      <c r="E7679" s="359"/>
      <c r="G7679" s="561"/>
      <c r="H7679" s="359"/>
    </row>
    <row r="7680" spans="4:8" x14ac:dyDescent="0.2">
      <c r="D7680" s="359"/>
      <c r="E7680" s="359"/>
      <c r="G7680" s="561"/>
      <c r="H7680" s="359"/>
    </row>
    <row r="7681" spans="4:8" x14ac:dyDescent="0.2">
      <c r="D7681" s="359"/>
      <c r="E7681" s="359"/>
      <c r="G7681" s="561"/>
      <c r="H7681" s="359"/>
    </row>
    <row r="7682" spans="4:8" x14ac:dyDescent="0.2">
      <c r="D7682" s="359"/>
      <c r="E7682" s="359"/>
      <c r="G7682" s="561"/>
      <c r="H7682" s="359"/>
    </row>
    <row r="7683" spans="4:8" x14ac:dyDescent="0.2">
      <c r="D7683" s="359"/>
      <c r="E7683" s="359"/>
      <c r="G7683" s="561"/>
      <c r="H7683" s="359"/>
    </row>
    <row r="7684" spans="4:8" x14ac:dyDescent="0.2">
      <c r="D7684" s="359"/>
      <c r="E7684" s="359"/>
      <c r="G7684" s="561"/>
      <c r="H7684" s="359"/>
    </row>
    <row r="7685" spans="4:8" x14ac:dyDescent="0.2">
      <c r="D7685" s="359"/>
      <c r="E7685" s="359"/>
      <c r="G7685" s="561"/>
      <c r="H7685" s="359"/>
    </row>
    <row r="7686" spans="4:8" x14ac:dyDescent="0.2">
      <c r="D7686" s="359"/>
      <c r="E7686" s="359"/>
      <c r="G7686" s="561"/>
      <c r="H7686" s="359"/>
    </row>
    <row r="7687" spans="4:8" x14ac:dyDescent="0.2">
      <c r="D7687" s="359"/>
      <c r="E7687" s="359"/>
      <c r="G7687" s="561"/>
      <c r="H7687" s="359"/>
    </row>
    <row r="7688" spans="4:8" x14ac:dyDescent="0.2">
      <c r="D7688" s="359"/>
      <c r="E7688" s="359"/>
      <c r="G7688" s="561"/>
      <c r="H7688" s="359"/>
    </row>
    <row r="7689" spans="4:8" x14ac:dyDescent="0.2">
      <c r="D7689" s="359"/>
      <c r="E7689" s="359"/>
      <c r="G7689" s="561"/>
      <c r="H7689" s="359"/>
    </row>
    <row r="7690" spans="4:8" x14ac:dyDescent="0.2">
      <c r="D7690" s="359"/>
      <c r="E7690" s="359"/>
      <c r="G7690" s="561"/>
      <c r="H7690" s="359"/>
    </row>
    <row r="7691" spans="4:8" x14ac:dyDescent="0.2">
      <c r="D7691" s="359"/>
      <c r="E7691" s="359"/>
      <c r="G7691" s="561"/>
      <c r="H7691" s="359"/>
    </row>
    <row r="7692" spans="4:8" x14ac:dyDescent="0.2">
      <c r="D7692" s="359"/>
      <c r="E7692" s="359"/>
      <c r="G7692" s="561"/>
      <c r="H7692" s="359"/>
    </row>
    <row r="7693" spans="4:8" x14ac:dyDescent="0.2">
      <c r="D7693" s="359"/>
      <c r="E7693" s="359"/>
      <c r="G7693" s="561"/>
      <c r="H7693" s="359"/>
    </row>
    <row r="7694" spans="4:8" x14ac:dyDescent="0.2">
      <c r="D7694" s="359"/>
      <c r="E7694" s="359"/>
      <c r="G7694" s="561"/>
      <c r="H7694" s="359"/>
    </row>
    <row r="7695" spans="4:8" x14ac:dyDescent="0.2">
      <c r="D7695" s="359"/>
      <c r="E7695" s="359"/>
      <c r="G7695" s="561"/>
      <c r="H7695" s="359"/>
    </row>
    <row r="7696" spans="4:8" x14ac:dyDescent="0.2">
      <c r="D7696" s="359"/>
      <c r="E7696" s="359"/>
      <c r="G7696" s="561"/>
      <c r="H7696" s="359"/>
    </row>
    <row r="7697" spans="4:8" x14ac:dyDescent="0.2">
      <c r="D7697" s="359"/>
      <c r="E7697" s="359"/>
      <c r="G7697" s="561"/>
      <c r="H7697" s="359"/>
    </row>
    <row r="7698" spans="4:8" x14ac:dyDescent="0.2">
      <c r="D7698" s="359"/>
      <c r="E7698" s="359"/>
      <c r="G7698" s="561"/>
      <c r="H7698" s="359"/>
    </row>
    <row r="7699" spans="4:8" x14ac:dyDescent="0.2">
      <c r="D7699" s="359"/>
      <c r="E7699" s="359"/>
      <c r="G7699" s="561"/>
      <c r="H7699" s="359"/>
    </row>
    <row r="7700" spans="4:8" x14ac:dyDescent="0.2">
      <c r="D7700" s="359"/>
      <c r="E7700" s="359"/>
      <c r="G7700" s="561"/>
      <c r="H7700" s="359"/>
    </row>
    <row r="7701" spans="4:8" x14ac:dyDescent="0.2">
      <c r="D7701" s="359"/>
      <c r="E7701" s="359"/>
      <c r="G7701" s="561"/>
      <c r="H7701" s="359"/>
    </row>
    <row r="7702" spans="4:8" x14ac:dyDescent="0.2">
      <c r="D7702" s="359"/>
      <c r="E7702" s="359"/>
      <c r="G7702" s="561"/>
      <c r="H7702" s="359"/>
    </row>
    <row r="7703" spans="4:8" x14ac:dyDescent="0.2">
      <c r="D7703" s="359"/>
      <c r="E7703" s="359"/>
      <c r="G7703" s="561"/>
      <c r="H7703" s="359"/>
    </row>
    <row r="7704" spans="4:8" x14ac:dyDescent="0.2">
      <c r="D7704" s="359"/>
      <c r="E7704" s="359"/>
      <c r="G7704" s="561"/>
      <c r="H7704" s="359"/>
    </row>
    <row r="7705" spans="4:8" x14ac:dyDescent="0.2">
      <c r="D7705" s="359"/>
      <c r="E7705" s="359"/>
      <c r="G7705" s="561"/>
      <c r="H7705" s="359"/>
    </row>
    <row r="7706" spans="4:8" x14ac:dyDescent="0.2">
      <c r="D7706" s="359"/>
      <c r="E7706" s="359"/>
      <c r="G7706" s="561"/>
      <c r="H7706" s="359"/>
    </row>
    <row r="7707" spans="4:8" x14ac:dyDescent="0.2">
      <c r="D7707" s="359"/>
      <c r="E7707" s="359"/>
      <c r="G7707" s="561"/>
      <c r="H7707" s="359"/>
    </row>
    <row r="7708" spans="4:8" x14ac:dyDescent="0.2">
      <c r="D7708" s="359"/>
      <c r="E7708" s="359"/>
      <c r="G7708" s="561"/>
      <c r="H7708" s="359"/>
    </row>
    <row r="7709" spans="4:8" x14ac:dyDescent="0.2">
      <c r="D7709" s="359"/>
      <c r="E7709" s="359"/>
      <c r="G7709" s="561"/>
      <c r="H7709" s="359"/>
    </row>
    <row r="7710" spans="4:8" x14ac:dyDescent="0.2">
      <c r="D7710" s="359"/>
      <c r="E7710" s="359"/>
      <c r="G7710" s="561"/>
      <c r="H7710" s="359"/>
    </row>
    <row r="7711" spans="4:8" x14ac:dyDescent="0.2">
      <c r="D7711" s="359"/>
      <c r="E7711" s="359"/>
      <c r="G7711" s="561"/>
      <c r="H7711" s="359"/>
    </row>
    <row r="7712" spans="4:8" x14ac:dyDescent="0.2">
      <c r="D7712" s="359"/>
      <c r="E7712" s="359"/>
      <c r="G7712" s="561"/>
      <c r="H7712" s="359"/>
    </row>
    <row r="7713" spans="4:8" x14ac:dyDescent="0.2">
      <c r="D7713" s="359"/>
      <c r="E7713" s="359"/>
      <c r="G7713" s="561"/>
      <c r="H7713" s="359"/>
    </row>
    <row r="7714" spans="4:8" x14ac:dyDescent="0.2">
      <c r="D7714" s="359"/>
      <c r="E7714" s="359"/>
      <c r="G7714" s="561"/>
      <c r="H7714" s="359"/>
    </row>
    <row r="7715" spans="4:8" x14ac:dyDescent="0.2">
      <c r="D7715" s="359"/>
      <c r="E7715" s="359"/>
      <c r="G7715" s="561"/>
      <c r="H7715" s="359"/>
    </row>
    <row r="7716" spans="4:8" x14ac:dyDescent="0.2">
      <c r="D7716" s="359"/>
      <c r="E7716" s="359"/>
      <c r="G7716" s="561"/>
      <c r="H7716" s="359"/>
    </row>
    <row r="7717" spans="4:8" x14ac:dyDescent="0.2">
      <c r="D7717" s="359"/>
      <c r="E7717" s="359"/>
      <c r="G7717" s="561"/>
      <c r="H7717" s="359"/>
    </row>
    <row r="7718" spans="4:8" x14ac:dyDescent="0.2">
      <c r="D7718" s="359"/>
      <c r="E7718" s="359"/>
      <c r="G7718" s="561"/>
      <c r="H7718" s="359"/>
    </row>
    <row r="7719" spans="4:8" x14ac:dyDescent="0.2">
      <c r="D7719" s="359"/>
      <c r="E7719" s="359"/>
      <c r="G7719" s="561"/>
      <c r="H7719" s="359"/>
    </row>
    <row r="7720" spans="4:8" x14ac:dyDescent="0.2">
      <c r="D7720" s="359"/>
      <c r="E7720" s="359"/>
      <c r="G7720" s="561"/>
      <c r="H7720" s="359"/>
    </row>
    <row r="7721" spans="4:8" x14ac:dyDescent="0.2">
      <c r="D7721" s="359"/>
      <c r="E7721" s="359"/>
      <c r="G7721" s="561"/>
      <c r="H7721" s="359"/>
    </row>
    <row r="7722" spans="4:8" x14ac:dyDescent="0.2">
      <c r="D7722" s="359"/>
      <c r="E7722" s="359"/>
      <c r="G7722" s="561"/>
      <c r="H7722" s="359"/>
    </row>
    <row r="7723" spans="4:8" x14ac:dyDescent="0.2">
      <c r="D7723" s="359"/>
      <c r="E7723" s="359"/>
      <c r="G7723" s="561"/>
      <c r="H7723" s="359"/>
    </row>
    <row r="7724" spans="4:8" x14ac:dyDescent="0.2">
      <c r="D7724" s="359"/>
      <c r="E7724" s="359"/>
      <c r="G7724" s="561"/>
      <c r="H7724" s="359"/>
    </row>
    <row r="7725" spans="4:8" x14ac:dyDescent="0.2">
      <c r="D7725" s="359"/>
      <c r="E7725" s="359"/>
      <c r="G7725" s="561"/>
      <c r="H7725" s="359"/>
    </row>
    <row r="7726" spans="4:8" x14ac:dyDescent="0.2">
      <c r="D7726" s="359"/>
      <c r="E7726" s="359"/>
      <c r="G7726" s="561"/>
      <c r="H7726" s="359"/>
    </row>
    <row r="7727" spans="4:8" x14ac:dyDescent="0.2">
      <c r="D7727" s="359"/>
      <c r="E7727" s="359"/>
      <c r="G7727" s="561"/>
      <c r="H7727" s="359"/>
    </row>
    <row r="7728" spans="4:8" x14ac:dyDescent="0.2">
      <c r="D7728" s="359"/>
      <c r="E7728" s="359"/>
      <c r="G7728" s="561"/>
      <c r="H7728" s="359"/>
    </row>
    <row r="7729" spans="4:8" x14ac:dyDescent="0.2">
      <c r="D7729" s="359"/>
      <c r="E7729" s="359"/>
      <c r="G7729" s="561"/>
      <c r="H7729" s="359"/>
    </row>
    <row r="7730" spans="4:8" x14ac:dyDescent="0.2">
      <c r="D7730" s="359"/>
      <c r="E7730" s="359"/>
      <c r="G7730" s="561"/>
      <c r="H7730" s="359"/>
    </row>
    <row r="7731" spans="4:8" x14ac:dyDescent="0.2">
      <c r="D7731" s="359"/>
      <c r="E7731" s="359"/>
      <c r="G7731" s="561"/>
      <c r="H7731" s="359"/>
    </row>
    <row r="7732" spans="4:8" x14ac:dyDescent="0.2">
      <c r="D7732" s="359"/>
      <c r="E7732" s="359"/>
      <c r="G7732" s="561"/>
      <c r="H7732" s="359"/>
    </row>
    <row r="7733" spans="4:8" x14ac:dyDescent="0.2">
      <c r="D7733" s="359"/>
      <c r="E7733" s="359"/>
      <c r="G7733" s="561"/>
      <c r="H7733" s="359"/>
    </row>
    <row r="7734" spans="4:8" x14ac:dyDescent="0.2">
      <c r="D7734" s="359"/>
      <c r="E7734" s="359"/>
      <c r="G7734" s="561"/>
      <c r="H7734" s="359"/>
    </row>
    <row r="7735" spans="4:8" x14ac:dyDescent="0.2">
      <c r="D7735" s="359"/>
      <c r="E7735" s="359"/>
      <c r="G7735" s="561"/>
      <c r="H7735" s="359"/>
    </row>
    <row r="7736" spans="4:8" x14ac:dyDescent="0.2">
      <c r="D7736" s="359"/>
      <c r="E7736" s="359"/>
      <c r="G7736" s="561"/>
      <c r="H7736" s="359"/>
    </row>
    <row r="7737" spans="4:8" x14ac:dyDescent="0.2">
      <c r="D7737" s="359"/>
      <c r="E7737" s="359"/>
      <c r="G7737" s="561"/>
      <c r="H7737" s="359"/>
    </row>
    <row r="7738" spans="4:8" x14ac:dyDescent="0.2">
      <c r="D7738" s="359"/>
      <c r="E7738" s="359"/>
      <c r="G7738" s="561"/>
      <c r="H7738" s="359"/>
    </row>
    <row r="7739" spans="4:8" x14ac:dyDescent="0.2">
      <c r="D7739" s="359"/>
      <c r="E7739" s="359"/>
      <c r="G7739" s="561"/>
      <c r="H7739" s="359"/>
    </row>
    <row r="7740" spans="4:8" x14ac:dyDescent="0.2">
      <c r="D7740" s="359"/>
      <c r="E7740" s="359"/>
      <c r="G7740" s="561"/>
      <c r="H7740" s="359"/>
    </row>
    <row r="7741" spans="4:8" x14ac:dyDescent="0.2">
      <c r="D7741" s="359"/>
      <c r="E7741" s="359"/>
      <c r="G7741" s="561"/>
      <c r="H7741" s="359"/>
    </row>
    <row r="7742" spans="4:8" x14ac:dyDescent="0.2">
      <c r="D7742" s="359"/>
      <c r="E7742" s="359"/>
      <c r="G7742" s="561"/>
      <c r="H7742" s="359"/>
    </row>
    <row r="7743" spans="4:8" x14ac:dyDescent="0.2">
      <c r="D7743" s="359"/>
      <c r="E7743" s="359"/>
      <c r="G7743" s="561"/>
      <c r="H7743" s="359"/>
    </row>
    <row r="7744" spans="4:8" x14ac:dyDescent="0.2">
      <c r="D7744" s="359"/>
      <c r="E7744" s="359"/>
      <c r="G7744" s="561"/>
      <c r="H7744" s="359"/>
    </row>
    <row r="7745" spans="4:8" x14ac:dyDescent="0.2">
      <c r="D7745" s="359"/>
      <c r="E7745" s="359"/>
      <c r="G7745" s="561"/>
      <c r="H7745" s="359"/>
    </row>
    <row r="7746" spans="4:8" x14ac:dyDescent="0.2">
      <c r="D7746" s="359"/>
      <c r="E7746" s="359"/>
      <c r="G7746" s="561"/>
      <c r="H7746" s="359"/>
    </row>
    <row r="7747" spans="4:8" x14ac:dyDescent="0.2">
      <c r="D7747" s="359"/>
      <c r="E7747" s="359"/>
      <c r="G7747" s="561"/>
      <c r="H7747" s="359"/>
    </row>
    <row r="7748" spans="4:8" x14ac:dyDescent="0.2">
      <c r="D7748" s="359"/>
      <c r="E7748" s="359"/>
      <c r="G7748" s="561"/>
      <c r="H7748" s="359"/>
    </row>
    <row r="7749" spans="4:8" x14ac:dyDescent="0.2">
      <c r="D7749" s="359"/>
      <c r="E7749" s="359"/>
      <c r="G7749" s="561"/>
      <c r="H7749" s="359"/>
    </row>
    <row r="7750" spans="4:8" x14ac:dyDescent="0.2">
      <c r="D7750" s="359"/>
      <c r="E7750" s="359"/>
      <c r="G7750" s="561"/>
      <c r="H7750" s="359"/>
    </row>
    <row r="7751" spans="4:8" x14ac:dyDescent="0.2">
      <c r="D7751" s="359"/>
      <c r="E7751" s="359"/>
      <c r="G7751" s="561"/>
      <c r="H7751" s="359"/>
    </row>
    <row r="7752" spans="4:8" x14ac:dyDescent="0.2">
      <c r="D7752" s="359"/>
      <c r="E7752" s="359"/>
      <c r="G7752" s="561"/>
      <c r="H7752" s="359"/>
    </row>
    <row r="7753" spans="4:8" x14ac:dyDescent="0.2">
      <c r="D7753" s="359"/>
      <c r="E7753" s="359"/>
      <c r="G7753" s="561"/>
      <c r="H7753" s="359"/>
    </row>
    <row r="7754" spans="4:8" x14ac:dyDescent="0.2">
      <c r="D7754" s="359"/>
      <c r="E7754" s="359"/>
      <c r="G7754" s="561"/>
      <c r="H7754" s="359"/>
    </row>
    <row r="7755" spans="4:8" x14ac:dyDescent="0.2">
      <c r="D7755" s="359"/>
      <c r="E7755" s="359"/>
      <c r="G7755" s="561"/>
      <c r="H7755" s="359"/>
    </row>
    <row r="7756" spans="4:8" x14ac:dyDescent="0.2">
      <c r="D7756" s="359"/>
      <c r="E7756" s="359"/>
      <c r="G7756" s="561"/>
      <c r="H7756" s="359"/>
    </row>
    <row r="7757" spans="4:8" x14ac:dyDescent="0.2">
      <c r="D7757" s="359"/>
      <c r="E7757" s="359"/>
      <c r="G7757" s="561"/>
      <c r="H7757" s="359"/>
    </row>
    <row r="7758" spans="4:8" x14ac:dyDescent="0.2">
      <c r="D7758" s="359"/>
      <c r="E7758" s="359"/>
      <c r="G7758" s="561"/>
      <c r="H7758" s="359"/>
    </row>
    <row r="7759" spans="4:8" x14ac:dyDescent="0.2">
      <c r="D7759" s="359"/>
      <c r="E7759" s="359"/>
      <c r="G7759" s="561"/>
      <c r="H7759" s="359"/>
    </row>
    <row r="7760" spans="4:8" x14ac:dyDescent="0.2">
      <c r="D7760" s="359"/>
      <c r="E7760" s="359"/>
      <c r="G7760" s="561"/>
      <c r="H7760" s="359"/>
    </row>
    <row r="7761" spans="4:8" x14ac:dyDescent="0.2">
      <c r="D7761" s="359"/>
      <c r="E7761" s="359"/>
      <c r="G7761" s="561"/>
      <c r="H7761" s="359"/>
    </row>
    <row r="7762" spans="4:8" x14ac:dyDescent="0.2">
      <c r="D7762" s="359"/>
      <c r="E7762" s="359"/>
      <c r="G7762" s="561"/>
      <c r="H7762" s="359"/>
    </row>
    <row r="7763" spans="4:8" x14ac:dyDescent="0.2">
      <c r="D7763" s="359"/>
      <c r="E7763" s="359"/>
      <c r="G7763" s="561"/>
      <c r="H7763" s="359"/>
    </row>
    <row r="7764" spans="4:8" x14ac:dyDescent="0.2">
      <c r="D7764" s="359"/>
      <c r="E7764" s="359"/>
      <c r="G7764" s="561"/>
      <c r="H7764" s="359"/>
    </row>
    <row r="7765" spans="4:8" x14ac:dyDescent="0.2">
      <c r="D7765" s="359"/>
      <c r="E7765" s="359"/>
      <c r="G7765" s="561"/>
      <c r="H7765" s="359"/>
    </row>
    <row r="7766" spans="4:8" x14ac:dyDescent="0.2">
      <c r="D7766" s="359"/>
      <c r="E7766" s="359"/>
      <c r="G7766" s="561"/>
      <c r="H7766" s="359"/>
    </row>
    <row r="7767" spans="4:8" x14ac:dyDescent="0.2">
      <c r="D7767" s="359"/>
      <c r="E7767" s="359"/>
      <c r="G7767" s="561"/>
      <c r="H7767" s="359"/>
    </row>
    <row r="7768" spans="4:8" x14ac:dyDescent="0.2">
      <c r="D7768" s="359"/>
      <c r="E7768" s="359"/>
      <c r="G7768" s="561"/>
      <c r="H7768" s="359"/>
    </row>
    <row r="7769" spans="4:8" x14ac:dyDescent="0.2">
      <c r="D7769" s="359"/>
      <c r="E7769" s="359"/>
      <c r="G7769" s="561"/>
      <c r="H7769" s="359"/>
    </row>
    <row r="7770" spans="4:8" x14ac:dyDescent="0.2">
      <c r="D7770" s="359"/>
      <c r="E7770" s="359"/>
      <c r="G7770" s="561"/>
      <c r="H7770" s="359"/>
    </row>
    <row r="7771" spans="4:8" x14ac:dyDescent="0.2">
      <c r="D7771" s="359"/>
      <c r="E7771" s="359"/>
      <c r="G7771" s="561"/>
      <c r="H7771" s="359"/>
    </row>
    <row r="7772" spans="4:8" x14ac:dyDescent="0.2">
      <c r="D7772" s="359"/>
      <c r="E7772" s="359"/>
      <c r="G7772" s="561"/>
      <c r="H7772" s="359"/>
    </row>
    <row r="7773" spans="4:8" x14ac:dyDescent="0.2">
      <c r="D7773" s="359"/>
      <c r="E7773" s="359"/>
      <c r="G7773" s="561"/>
      <c r="H7773" s="359"/>
    </row>
    <row r="7774" spans="4:8" x14ac:dyDescent="0.2">
      <c r="D7774" s="359"/>
      <c r="E7774" s="359"/>
      <c r="G7774" s="561"/>
      <c r="H7774" s="359"/>
    </row>
    <row r="7775" spans="4:8" x14ac:dyDescent="0.2">
      <c r="D7775" s="359"/>
      <c r="E7775" s="359"/>
      <c r="G7775" s="561"/>
      <c r="H7775" s="359"/>
    </row>
    <row r="7776" spans="4:8" x14ac:dyDescent="0.2">
      <c r="D7776" s="359"/>
      <c r="E7776" s="359"/>
      <c r="G7776" s="561"/>
      <c r="H7776" s="359"/>
    </row>
    <row r="7777" spans="4:8" x14ac:dyDescent="0.2">
      <c r="D7777" s="359"/>
      <c r="E7777" s="359"/>
      <c r="G7777" s="561"/>
      <c r="H7777" s="359"/>
    </row>
    <row r="7778" spans="4:8" x14ac:dyDescent="0.2">
      <c r="D7778" s="359"/>
      <c r="E7778" s="359"/>
      <c r="G7778" s="561"/>
      <c r="H7778" s="359"/>
    </row>
    <row r="7779" spans="4:8" x14ac:dyDescent="0.2">
      <c r="D7779" s="359"/>
      <c r="E7779" s="359"/>
      <c r="G7779" s="561"/>
      <c r="H7779" s="359"/>
    </row>
    <row r="7780" spans="4:8" x14ac:dyDescent="0.2">
      <c r="D7780" s="359"/>
      <c r="E7780" s="359"/>
      <c r="G7780" s="561"/>
      <c r="H7780" s="359"/>
    </row>
    <row r="7781" spans="4:8" x14ac:dyDescent="0.2">
      <c r="D7781" s="359"/>
      <c r="E7781" s="359"/>
      <c r="G7781" s="561"/>
      <c r="H7781" s="359"/>
    </row>
    <row r="7782" spans="4:8" x14ac:dyDescent="0.2">
      <c r="D7782" s="359"/>
      <c r="E7782" s="359"/>
      <c r="G7782" s="561"/>
      <c r="H7782" s="359"/>
    </row>
    <row r="7783" spans="4:8" x14ac:dyDescent="0.2">
      <c r="D7783" s="359"/>
      <c r="E7783" s="359"/>
      <c r="G7783" s="561"/>
      <c r="H7783" s="359"/>
    </row>
    <row r="7784" spans="4:8" x14ac:dyDescent="0.2">
      <c r="D7784" s="359"/>
      <c r="E7784" s="359"/>
      <c r="G7784" s="561"/>
      <c r="H7784" s="359"/>
    </row>
    <row r="7785" spans="4:8" x14ac:dyDescent="0.2">
      <c r="D7785" s="359"/>
      <c r="E7785" s="359"/>
      <c r="G7785" s="561"/>
      <c r="H7785" s="359"/>
    </row>
    <row r="7786" spans="4:8" x14ac:dyDescent="0.2">
      <c r="D7786" s="359"/>
      <c r="E7786" s="359"/>
      <c r="G7786" s="561"/>
      <c r="H7786" s="359"/>
    </row>
    <row r="7787" spans="4:8" x14ac:dyDescent="0.2">
      <c r="D7787" s="359"/>
      <c r="E7787" s="359"/>
      <c r="G7787" s="561"/>
      <c r="H7787" s="359"/>
    </row>
    <row r="7788" spans="4:8" x14ac:dyDescent="0.2">
      <c r="D7788" s="359"/>
      <c r="E7788" s="359"/>
      <c r="G7788" s="561"/>
      <c r="H7788" s="359"/>
    </row>
    <row r="7789" spans="4:8" x14ac:dyDescent="0.2">
      <c r="D7789" s="359"/>
      <c r="E7789" s="359"/>
      <c r="G7789" s="561"/>
      <c r="H7789" s="359"/>
    </row>
    <row r="7790" spans="4:8" x14ac:dyDescent="0.2">
      <c r="D7790" s="359"/>
      <c r="E7790" s="359"/>
      <c r="G7790" s="561"/>
      <c r="H7790" s="359"/>
    </row>
    <row r="7791" spans="4:8" x14ac:dyDescent="0.2">
      <c r="D7791" s="359"/>
      <c r="E7791" s="359"/>
      <c r="G7791" s="561"/>
      <c r="H7791" s="359"/>
    </row>
    <row r="7792" spans="4:8" x14ac:dyDescent="0.2">
      <c r="D7792" s="359"/>
      <c r="E7792" s="359"/>
      <c r="G7792" s="561"/>
      <c r="H7792" s="359"/>
    </row>
    <row r="7793" spans="4:8" x14ac:dyDescent="0.2">
      <c r="D7793" s="359"/>
      <c r="E7793" s="359"/>
      <c r="G7793" s="561"/>
      <c r="H7793" s="359"/>
    </row>
    <row r="7794" spans="4:8" x14ac:dyDescent="0.2">
      <c r="D7794" s="359"/>
      <c r="E7794" s="359"/>
      <c r="G7794" s="561"/>
      <c r="H7794" s="359"/>
    </row>
    <row r="7795" spans="4:8" x14ac:dyDescent="0.2">
      <c r="D7795" s="359"/>
      <c r="E7795" s="359"/>
      <c r="G7795" s="561"/>
      <c r="H7795" s="359"/>
    </row>
    <row r="7796" spans="4:8" x14ac:dyDescent="0.2">
      <c r="D7796" s="359"/>
      <c r="E7796" s="359"/>
      <c r="G7796" s="561"/>
      <c r="H7796" s="359"/>
    </row>
    <row r="7797" spans="4:8" x14ac:dyDescent="0.2">
      <c r="D7797" s="359"/>
      <c r="E7797" s="359"/>
      <c r="G7797" s="561"/>
      <c r="H7797" s="359"/>
    </row>
    <row r="7798" spans="4:8" x14ac:dyDescent="0.2">
      <c r="D7798" s="359"/>
      <c r="E7798" s="359"/>
      <c r="G7798" s="561"/>
      <c r="H7798" s="359"/>
    </row>
    <row r="7799" spans="4:8" x14ac:dyDescent="0.2">
      <c r="D7799" s="359"/>
      <c r="E7799" s="359"/>
      <c r="G7799" s="561"/>
      <c r="H7799" s="359"/>
    </row>
    <row r="7800" spans="4:8" x14ac:dyDescent="0.2">
      <c r="D7800" s="359"/>
      <c r="E7800" s="359"/>
      <c r="G7800" s="561"/>
      <c r="H7800" s="359"/>
    </row>
    <row r="7801" spans="4:8" x14ac:dyDescent="0.2">
      <c r="D7801" s="359"/>
      <c r="E7801" s="359"/>
      <c r="G7801" s="561"/>
      <c r="H7801" s="359"/>
    </row>
    <row r="7802" spans="4:8" x14ac:dyDescent="0.2">
      <c r="D7802" s="359"/>
      <c r="E7802" s="359"/>
      <c r="G7802" s="561"/>
      <c r="H7802" s="359"/>
    </row>
    <row r="7803" spans="4:8" x14ac:dyDescent="0.2">
      <c r="D7803" s="359"/>
      <c r="E7803" s="359"/>
      <c r="G7803" s="561"/>
      <c r="H7803" s="359"/>
    </row>
    <row r="7804" spans="4:8" x14ac:dyDescent="0.2">
      <c r="D7804" s="359"/>
      <c r="E7804" s="359"/>
      <c r="G7804" s="561"/>
      <c r="H7804" s="359"/>
    </row>
    <row r="7805" spans="4:8" x14ac:dyDescent="0.2">
      <c r="D7805" s="359"/>
      <c r="E7805" s="359"/>
      <c r="G7805" s="561"/>
      <c r="H7805" s="359"/>
    </row>
    <row r="7806" spans="4:8" x14ac:dyDescent="0.2">
      <c r="D7806" s="359"/>
      <c r="E7806" s="359"/>
      <c r="G7806" s="561"/>
      <c r="H7806" s="359"/>
    </row>
    <row r="7807" spans="4:8" x14ac:dyDescent="0.2">
      <c r="D7807" s="359"/>
      <c r="E7807" s="359"/>
      <c r="G7807" s="561"/>
      <c r="H7807" s="359"/>
    </row>
    <row r="7808" spans="4:8" x14ac:dyDescent="0.2">
      <c r="D7808" s="359"/>
      <c r="E7808" s="359"/>
      <c r="G7808" s="561"/>
      <c r="H7808" s="359"/>
    </row>
    <row r="7809" spans="4:8" x14ac:dyDescent="0.2">
      <c r="D7809" s="359"/>
      <c r="E7809" s="359"/>
      <c r="G7809" s="561"/>
      <c r="H7809" s="359"/>
    </row>
    <row r="7810" spans="4:8" x14ac:dyDescent="0.2">
      <c r="D7810" s="359"/>
      <c r="E7810" s="359"/>
      <c r="G7810" s="561"/>
      <c r="H7810" s="359"/>
    </row>
    <row r="7811" spans="4:8" x14ac:dyDescent="0.2">
      <c r="D7811" s="359"/>
      <c r="E7811" s="359"/>
      <c r="G7811" s="561"/>
      <c r="H7811" s="359"/>
    </row>
    <row r="7812" spans="4:8" x14ac:dyDescent="0.2">
      <c r="D7812" s="359"/>
      <c r="E7812" s="359"/>
      <c r="G7812" s="561"/>
      <c r="H7812" s="359"/>
    </row>
    <row r="7813" spans="4:8" x14ac:dyDescent="0.2">
      <c r="D7813" s="359"/>
      <c r="E7813" s="359"/>
      <c r="G7813" s="561"/>
      <c r="H7813" s="359"/>
    </row>
    <row r="7814" spans="4:8" x14ac:dyDescent="0.2">
      <c r="D7814" s="359"/>
      <c r="E7814" s="359"/>
      <c r="G7814" s="561"/>
      <c r="H7814" s="359"/>
    </row>
    <row r="7815" spans="4:8" x14ac:dyDescent="0.2">
      <c r="D7815" s="359"/>
      <c r="E7815" s="359"/>
      <c r="G7815" s="561"/>
      <c r="H7815" s="359"/>
    </row>
    <row r="7816" spans="4:8" x14ac:dyDescent="0.2">
      <c r="D7816" s="359"/>
      <c r="E7816" s="359"/>
      <c r="G7816" s="561"/>
      <c r="H7816" s="359"/>
    </row>
    <row r="7817" spans="4:8" x14ac:dyDescent="0.2">
      <c r="D7817" s="359"/>
      <c r="E7817" s="359"/>
      <c r="G7817" s="561"/>
      <c r="H7817" s="359"/>
    </row>
    <row r="7818" spans="4:8" x14ac:dyDescent="0.2">
      <c r="D7818" s="359"/>
      <c r="E7818" s="359"/>
      <c r="G7818" s="561"/>
      <c r="H7818" s="359"/>
    </row>
    <row r="7819" spans="4:8" x14ac:dyDescent="0.2">
      <c r="D7819" s="359"/>
      <c r="E7819" s="359"/>
      <c r="G7819" s="561"/>
      <c r="H7819" s="359"/>
    </row>
    <row r="7820" spans="4:8" x14ac:dyDescent="0.2">
      <c r="D7820" s="359"/>
      <c r="E7820" s="359"/>
      <c r="G7820" s="561"/>
      <c r="H7820" s="359"/>
    </row>
    <row r="7821" spans="4:8" x14ac:dyDescent="0.2">
      <c r="D7821" s="359"/>
      <c r="E7821" s="359"/>
      <c r="G7821" s="561"/>
      <c r="H7821" s="359"/>
    </row>
    <row r="7822" spans="4:8" x14ac:dyDescent="0.2">
      <c r="D7822" s="359"/>
      <c r="E7822" s="359"/>
      <c r="G7822" s="561"/>
      <c r="H7822" s="359"/>
    </row>
    <row r="7823" spans="4:8" x14ac:dyDescent="0.2">
      <c r="D7823" s="359"/>
      <c r="E7823" s="359"/>
      <c r="G7823" s="561"/>
      <c r="H7823" s="359"/>
    </row>
    <row r="7824" spans="4:8" x14ac:dyDescent="0.2">
      <c r="D7824" s="359"/>
      <c r="E7824" s="359"/>
      <c r="G7824" s="561"/>
      <c r="H7824" s="359"/>
    </row>
    <row r="7825" spans="4:8" x14ac:dyDescent="0.2">
      <c r="D7825" s="359"/>
      <c r="E7825" s="359"/>
      <c r="G7825" s="561"/>
      <c r="H7825" s="359"/>
    </row>
    <row r="7826" spans="4:8" x14ac:dyDescent="0.2">
      <c r="D7826" s="359"/>
      <c r="E7826" s="359"/>
      <c r="G7826" s="561"/>
      <c r="H7826" s="359"/>
    </row>
    <row r="7827" spans="4:8" x14ac:dyDescent="0.2">
      <c r="D7827" s="359"/>
      <c r="E7827" s="359"/>
      <c r="G7827" s="561"/>
      <c r="H7827" s="359"/>
    </row>
    <row r="7828" spans="4:8" x14ac:dyDescent="0.2">
      <c r="D7828" s="359"/>
      <c r="E7828" s="359"/>
      <c r="G7828" s="561"/>
      <c r="H7828" s="359"/>
    </row>
    <row r="7829" spans="4:8" x14ac:dyDescent="0.2">
      <c r="D7829" s="359"/>
      <c r="E7829" s="359"/>
      <c r="G7829" s="561"/>
      <c r="H7829" s="359"/>
    </row>
    <row r="7830" spans="4:8" x14ac:dyDescent="0.2">
      <c r="D7830" s="359"/>
      <c r="E7830" s="359"/>
      <c r="G7830" s="561"/>
      <c r="H7830" s="359"/>
    </row>
    <row r="7831" spans="4:8" x14ac:dyDescent="0.2">
      <c r="D7831" s="359"/>
      <c r="E7831" s="359"/>
      <c r="G7831" s="561"/>
      <c r="H7831" s="359"/>
    </row>
    <row r="7832" spans="4:8" x14ac:dyDescent="0.2">
      <c r="D7832" s="359"/>
      <c r="E7832" s="359"/>
      <c r="G7832" s="561"/>
      <c r="H7832" s="359"/>
    </row>
    <row r="7833" spans="4:8" x14ac:dyDescent="0.2">
      <c r="D7833" s="359"/>
      <c r="E7833" s="359"/>
      <c r="G7833" s="561"/>
      <c r="H7833" s="359"/>
    </row>
    <row r="7834" spans="4:8" x14ac:dyDescent="0.2">
      <c r="D7834" s="359"/>
      <c r="E7834" s="359"/>
      <c r="G7834" s="561"/>
      <c r="H7834" s="359"/>
    </row>
    <row r="7835" spans="4:8" x14ac:dyDescent="0.2">
      <c r="D7835" s="359"/>
      <c r="E7835" s="359"/>
      <c r="G7835" s="561"/>
      <c r="H7835" s="359"/>
    </row>
    <row r="7836" spans="4:8" x14ac:dyDescent="0.2">
      <c r="D7836" s="359"/>
      <c r="E7836" s="359"/>
      <c r="G7836" s="561"/>
      <c r="H7836" s="359"/>
    </row>
    <row r="7837" spans="4:8" x14ac:dyDescent="0.2">
      <c r="D7837" s="359"/>
      <c r="E7837" s="359"/>
      <c r="G7837" s="561"/>
      <c r="H7837" s="359"/>
    </row>
    <row r="7838" spans="4:8" x14ac:dyDescent="0.2">
      <c r="D7838" s="359"/>
      <c r="E7838" s="359"/>
      <c r="G7838" s="561"/>
      <c r="H7838" s="359"/>
    </row>
    <row r="7839" spans="4:8" x14ac:dyDescent="0.2">
      <c r="D7839" s="359"/>
      <c r="E7839" s="359"/>
      <c r="G7839" s="561"/>
      <c r="H7839" s="359"/>
    </row>
    <row r="7840" spans="4:8" x14ac:dyDescent="0.2">
      <c r="D7840" s="359"/>
      <c r="E7840" s="359"/>
      <c r="G7840" s="561"/>
      <c r="H7840" s="359"/>
    </row>
    <row r="7841" spans="4:8" x14ac:dyDescent="0.2">
      <c r="D7841" s="359"/>
      <c r="E7841" s="359"/>
      <c r="G7841" s="561"/>
      <c r="H7841" s="359"/>
    </row>
    <row r="7842" spans="4:8" x14ac:dyDescent="0.2">
      <c r="D7842" s="359"/>
      <c r="E7842" s="359"/>
      <c r="G7842" s="561"/>
      <c r="H7842" s="359"/>
    </row>
    <row r="7843" spans="4:8" x14ac:dyDescent="0.2">
      <c r="D7843" s="359"/>
      <c r="E7843" s="359"/>
      <c r="G7843" s="561"/>
      <c r="H7843" s="359"/>
    </row>
    <row r="7844" spans="4:8" x14ac:dyDescent="0.2">
      <c r="D7844" s="359"/>
      <c r="E7844" s="359"/>
      <c r="G7844" s="561"/>
      <c r="H7844" s="359"/>
    </row>
    <row r="7845" spans="4:8" x14ac:dyDescent="0.2">
      <c r="D7845" s="359"/>
      <c r="E7845" s="359"/>
      <c r="G7845" s="561"/>
      <c r="H7845" s="359"/>
    </row>
    <row r="7846" spans="4:8" x14ac:dyDescent="0.2">
      <c r="D7846" s="359"/>
      <c r="E7846" s="359"/>
      <c r="G7846" s="561"/>
      <c r="H7846" s="359"/>
    </row>
    <row r="7847" spans="4:8" x14ac:dyDescent="0.2">
      <c r="D7847" s="359"/>
      <c r="E7847" s="359"/>
      <c r="G7847" s="561"/>
      <c r="H7847" s="359"/>
    </row>
    <row r="7848" spans="4:8" x14ac:dyDescent="0.2">
      <c r="D7848" s="359"/>
      <c r="E7848" s="359"/>
      <c r="G7848" s="561"/>
      <c r="H7848" s="359"/>
    </row>
    <row r="7849" spans="4:8" x14ac:dyDescent="0.2">
      <c r="D7849" s="359"/>
      <c r="E7849" s="359"/>
      <c r="G7849" s="561"/>
      <c r="H7849" s="359"/>
    </row>
    <row r="7850" spans="4:8" x14ac:dyDescent="0.2">
      <c r="D7850" s="359"/>
      <c r="E7850" s="359"/>
      <c r="G7850" s="561"/>
      <c r="H7850" s="359"/>
    </row>
    <row r="7851" spans="4:8" x14ac:dyDescent="0.2">
      <c r="D7851" s="359"/>
      <c r="E7851" s="359"/>
      <c r="G7851" s="561"/>
      <c r="H7851" s="359"/>
    </row>
    <row r="7852" spans="4:8" x14ac:dyDescent="0.2">
      <c r="D7852" s="359"/>
      <c r="E7852" s="359"/>
      <c r="G7852" s="561"/>
      <c r="H7852" s="359"/>
    </row>
    <row r="7853" spans="4:8" x14ac:dyDescent="0.2">
      <c r="D7853" s="359"/>
      <c r="E7853" s="359"/>
      <c r="G7853" s="561"/>
      <c r="H7853" s="359"/>
    </row>
    <row r="7854" spans="4:8" x14ac:dyDescent="0.2">
      <c r="D7854" s="359"/>
      <c r="E7854" s="359"/>
      <c r="G7854" s="561"/>
      <c r="H7854" s="359"/>
    </row>
    <row r="7855" spans="4:8" x14ac:dyDescent="0.2">
      <c r="D7855" s="359"/>
      <c r="E7855" s="359"/>
      <c r="G7855" s="561"/>
      <c r="H7855" s="359"/>
    </row>
    <row r="7856" spans="4:8" x14ac:dyDescent="0.2">
      <c r="D7856" s="359"/>
      <c r="E7856" s="359"/>
      <c r="G7856" s="561"/>
      <c r="H7856" s="359"/>
    </row>
    <row r="7857" spans="4:8" x14ac:dyDescent="0.2">
      <c r="D7857" s="359"/>
      <c r="E7857" s="359"/>
      <c r="G7857" s="561"/>
      <c r="H7857" s="359"/>
    </row>
    <row r="7858" spans="4:8" x14ac:dyDescent="0.2">
      <c r="D7858" s="359"/>
      <c r="E7858" s="359"/>
      <c r="G7858" s="561"/>
      <c r="H7858" s="359"/>
    </row>
    <row r="7859" spans="4:8" x14ac:dyDescent="0.2">
      <c r="D7859" s="359"/>
      <c r="E7859" s="359"/>
      <c r="G7859" s="561"/>
      <c r="H7859" s="359"/>
    </row>
    <row r="7860" spans="4:8" x14ac:dyDescent="0.2">
      <c r="D7860" s="359"/>
      <c r="E7860" s="359"/>
      <c r="G7860" s="561"/>
      <c r="H7860" s="359"/>
    </row>
    <row r="7861" spans="4:8" x14ac:dyDescent="0.2">
      <c r="D7861" s="359"/>
      <c r="E7861" s="359"/>
      <c r="G7861" s="561"/>
      <c r="H7861" s="359"/>
    </row>
    <row r="7862" spans="4:8" x14ac:dyDescent="0.2">
      <c r="D7862" s="359"/>
      <c r="E7862" s="359"/>
      <c r="G7862" s="561"/>
      <c r="H7862" s="359"/>
    </row>
    <row r="7863" spans="4:8" x14ac:dyDescent="0.2">
      <c r="D7863" s="359"/>
      <c r="E7863" s="359"/>
      <c r="G7863" s="561"/>
      <c r="H7863" s="359"/>
    </row>
    <row r="7864" spans="4:8" x14ac:dyDescent="0.2">
      <c r="D7864" s="359"/>
      <c r="E7864" s="359"/>
      <c r="G7864" s="561"/>
      <c r="H7864" s="359"/>
    </row>
    <row r="7865" spans="4:8" x14ac:dyDescent="0.2">
      <c r="D7865" s="359"/>
      <c r="E7865" s="359"/>
      <c r="G7865" s="561"/>
      <c r="H7865" s="359"/>
    </row>
    <row r="7866" spans="4:8" x14ac:dyDescent="0.2">
      <c r="D7866" s="359"/>
      <c r="E7866" s="359"/>
      <c r="G7866" s="561"/>
      <c r="H7866" s="359"/>
    </row>
    <row r="7867" spans="4:8" x14ac:dyDescent="0.2">
      <c r="D7867" s="359"/>
      <c r="E7867" s="359"/>
      <c r="G7867" s="561"/>
      <c r="H7867" s="359"/>
    </row>
    <row r="7868" spans="4:8" x14ac:dyDescent="0.2">
      <c r="D7868" s="359"/>
      <c r="E7868" s="359"/>
      <c r="G7868" s="561"/>
      <c r="H7868" s="359"/>
    </row>
    <row r="7869" spans="4:8" x14ac:dyDescent="0.2">
      <c r="D7869" s="359"/>
      <c r="E7869" s="359"/>
      <c r="G7869" s="561"/>
      <c r="H7869" s="359"/>
    </row>
    <row r="7870" spans="4:8" x14ac:dyDescent="0.2">
      <c r="D7870" s="359"/>
      <c r="E7870" s="359"/>
      <c r="G7870" s="561"/>
      <c r="H7870" s="359"/>
    </row>
    <row r="7871" spans="4:8" x14ac:dyDescent="0.2">
      <c r="D7871" s="359"/>
      <c r="E7871" s="359"/>
      <c r="G7871" s="561"/>
      <c r="H7871" s="359"/>
    </row>
    <row r="7872" spans="4:8" x14ac:dyDescent="0.2">
      <c r="D7872" s="359"/>
      <c r="E7872" s="359"/>
      <c r="G7872" s="561"/>
      <c r="H7872" s="359"/>
    </row>
    <row r="7873" spans="4:8" x14ac:dyDescent="0.2">
      <c r="D7873" s="359"/>
      <c r="E7873" s="359"/>
      <c r="G7873" s="561"/>
      <c r="H7873" s="359"/>
    </row>
    <row r="7874" spans="4:8" x14ac:dyDescent="0.2">
      <c r="D7874" s="359"/>
      <c r="E7874" s="359"/>
      <c r="G7874" s="561"/>
      <c r="H7874" s="359"/>
    </row>
    <row r="7875" spans="4:8" x14ac:dyDescent="0.2">
      <c r="D7875" s="359"/>
      <c r="E7875" s="359"/>
      <c r="G7875" s="561"/>
      <c r="H7875" s="359"/>
    </row>
    <row r="7876" spans="4:8" x14ac:dyDescent="0.2">
      <c r="D7876" s="359"/>
      <c r="E7876" s="359"/>
      <c r="G7876" s="561"/>
      <c r="H7876" s="359"/>
    </row>
    <row r="7877" spans="4:8" x14ac:dyDescent="0.2">
      <c r="D7877" s="359"/>
      <c r="E7877" s="359"/>
      <c r="G7877" s="561"/>
      <c r="H7877" s="359"/>
    </row>
    <row r="7878" spans="4:8" x14ac:dyDescent="0.2">
      <c r="D7878" s="359"/>
      <c r="E7878" s="359"/>
      <c r="G7878" s="561"/>
      <c r="H7878" s="359"/>
    </row>
    <row r="7879" spans="4:8" x14ac:dyDescent="0.2">
      <c r="D7879" s="359"/>
      <c r="E7879" s="359"/>
      <c r="G7879" s="561"/>
      <c r="H7879" s="359"/>
    </row>
    <row r="7880" spans="4:8" x14ac:dyDescent="0.2">
      <c r="D7880" s="359"/>
      <c r="E7880" s="359"/>
      <c r="G7880" s="561"/>
      <c r="H7880" s="359"/>
    </row>
    <row r="7881" spans="4:8" x14ac:dyDescent="0.2">
      <c r="D7881" s="359"/>
      <c r="E7881" s="359"/>
      <c r="G7881" s="561"/>
      <c r="H7881" s="359"/>
    </row>
    <row r="7882" spans="4:8" x14ac:dyDescent="0.2">
      <c r="D7882" s="359"/>
      <c r="E7882" s="359"/>
      <c r="G7882" s="561"/>
      <c r="H7882" s="359"/>
    </row>
    <row r="7883" spans="4:8" x14ac:dyDescent="0.2">
      <c r="D7883" s="359"/>
      <c r="E7883" s="359"/>
      <c r="G7883" s="561"/>
      <c r="H7883" s="359"/>
    </row>
    <row r="7884" spans="4:8" x14ac:dyDescent="0.2">
      <c r="D7884" s="359"/>
      <c r="E7884" s="359"/>
      <c r="G7884" s="561"/>
      <c r="H7884" s="359"/>
    </row>
    <row r="7885" spans="4:8" x14ac:dyDescent="0.2">
      <c r="D7885" s="359"/>
      <c r="E7885" s="359"/>
      <c r="G7885" s="561"/>
      <c r="H7885" s="359"/>
    </row>
    <row r="7886" spans="4:8" x14ac:dyDescent="0.2">
      <c r="D7886" s="359"/>
      <c r="E7886" s="359"/>
      <c r="G7886" s="561"/>
      <c r="H7886" s="359"/>
    </row>
    <row r="7887" spans="4:8" x14ac:dyDescent="0.2">
      <c r="D7887" s="359"/>
      <c r="E7887" s="359"/>
      <c r="G7887" s="561"/>
      <c r="H7887" s="359"/>
    </row>
    <row r="7888" spans="4:8" x14ac:dyDescent="0.2">
      <c r="D7888" s="359"/>
      <c r="E7888" s="359"/>
      <c r="G7888" s="561"/>
      <c r="H7888" s="359"/>
    </row>
    <row r="7889" spans="4:8" x14ac:dyDescent="0.2">
      <c r="D7889" s="359"/>
      <c r="E7889" s="359"/>
      <c r="G7889" s="561"/>
      <c r="H7889" s="359"/>
    </row>
    <row r="7890" spans="4:8" x14ac:dyDescent="0.2">
      <c r="D7890" s="359"/>
      <c r="E7890" s="359"/>
      <c r="G7890" s="561"/>
      <c r="H7890" s="359"/>
    </row>
    <row r="7891" spans="4:8" x14ac:dyDescent="0.2">
      <c r="D7891" s="359"/>
      <c r="E7891" s="359"/>
      <c r="G7891" s="561"/>
      <c r="H7891" s="359"/>
    </row>
    <row r="7892" spans="4:8" x14ac:dyDescent="0.2">
      <c r="D7892" s="359"/>
      <c r="E7892" s="359"/>
      <c r="G7892" s="561"/>
      <c r="H7892" s="359"/>
    </row>
    <row r="7893" spans="4:8" x14ac:dyDescent="0.2">
      <c r="D7893" s="359"/>
      <c r="E7893" s="359"/>
      <c r="G7893" s="561"/>
      <c r="H7893" s="359"/>
    </row>
    <row r="7894" spans="4:8" x14ac:dyDescent="0.2">
      <c r="D7894" s="359"/>
      <c r="E7894" s="359"/>
      <c r="G7894" s="561"/>
      <c r="H7894" s="359"/>
    </row>
    <row r="7895" spans="4:8" x14ac:dyDescent="0.2">
      <c r="D7895" s="359"/>
      <c r="E7895" s="359"/>
      <c r="G7895" s="561"/>
      <c r="H7895" s="359"/>
    </row>
    <row r="7896" spans="4:8" x14ac:dyDescent="0.2">
      <c r="D7896" s="359"/>
      <c r="E7896" s="359"/>
      <c r="G7896" s="561"/>
      <c r="H7896" s="359"/>
    </row>
    <row r="7897" spans="4:8" x14ac:dyDescent="0.2">
      <c r="D7897" s="359"/>
      <c r="E7897" s="359"/>
      <c r="G7897" s="561"/>
      <c r="H7897" s="359"/>
    </row>
    <row r="7898" spans="4:8" x14ac:dyDescent="0.2">
      <c r="D7898" s="359"/>
      <c r="E7898" s="359"/>
      <c r="G7898" s="561"/>
      <c r="H7898" s="359"/>
    </row>
    <row r="7899" spans="4:8" x14ac:dyDescent="0.2">
      <c r="D7899" s="359"/>
      <c r="E7899" s="359"/>
      <c r="G7899" s="561"/>
      <c r="H7899" s="359"/>
    </row>
    <row r="7900" spans="4:8" x14ac:dyDescent="0.2">
      <c r="D7900" s="359"/>
      <c r="E7900" s="359"/>
      <c r="G7900" s="561"/>
      <c r="H7900" s="359"/>
    </row>
    <row r="7901" spans="4:8" x14ac:dyDescent="0.2">
      <c r="D7901" s="359"/>
      <c r="E7901" s="359"/>
      <c r="G7901" s="561"/>
      <c r="H7901" s="359"/>
    </row>
    <row r="7902" spans="4:8" x14ac:dyDescent="0.2">
      <c r="D7902" s="359"/>
      <c r="E7902" s="359"/>
      <c r="G7902" s="561"/>
      <c r="H7902" s="359"/>
    </row>
    <row r="7903" spans="4:8" x14ac:dyDescent="0.2">
      <c r="D7903" s="359"/>
      <c r="E7903" s="359"/>
      <c r="G7903" s="561"/>
      <c r="H7903" s="359"/>
    </row>
    <row r="7904" spans="4:8" x14ac:dyDescent="0.2">
      <c r="D7904" s="359"/>
      <c r="E7904" s="359"/>
      <c r="G7904" s="561"/>
      <c r="H7904" s="359"/>
    </row>
    <row r="7905" spans="4:8" x14ac:dyDescent="0.2">
      <c r="D7905" s="359"/>
      <c r="E7905" s="359"/>
      <c r="G7905" s="561"/>
      <c r="H7905" s="359"/>
    </row>
    <row r="7906" spans="4:8" x14ac:dyDescent="0.2">
      <c r="D7906" s="359"/>
      <c r="E7906" s="359"/>
      <c r="G7906" s="561"/>
      <c r="H7906" s="359"/>
    </row>
    <row r="7907" spans="4:8" x14ac:dyDescent="0.2">
      <c r="D7907" s="359"/>
      <c r="E7907" s="359"/>
      <c r="G7907" s="561"/>
      <c r="H7907" s="359"/>
    </row>
    <row r="7908" spans="4:8" x14ac:dyDescent="0.2">
      <c r="D7908" s="359"/>
      <c r="E7908" s="359"/>
      <c r="G7908" s="561"/>
      <c r="H7908" s="359"/>
    </row>
    <row r="7909" spans="4:8" x14ac:dyDescent="0.2">
      <c r="D7909" s="359"/>
      <c r="E7909" s="359"/>
      <c r="G7909" s="561"/>
      <c r="H7909" s="359"/>
    </row>
    <row r="7910" spans="4:8" x14ac:dyDescent="0.2">
      <c r="D7910" s="359"/>
      <c r="E7910" s="359"/>
      <c r="G7910" s="561"/>
      <c r="H7910" s="359"/>
    </row>
    <row r="7911" spans="4:8" x14ac:dyDescent="0.2">
      <c r="D7911" s="359"/>
      <c r="E7911" s="359"/>
      <c r="G7911" s="561"/>
      <c r="H7911" s="359"/>
    </row>
    <row r="7912" spans="4:8" x14ac:dyDescent="0.2">
      <c r="D7912" s="359"/>
      <c r="E7912" s="359"/>
      <c r="G7912" s="561"/>
      <c r="H7912" s="359"/>
    </row>
    <row r="7913" spans="4:8" x14ac:dyDescent="0.2">
      <c r="D7913" s="359"/>
      <c r="E7913" s="359"/>
      <c r="G7913" s="561"/>
      <c r="H7913" s="359"/>
    </row>
    <row r="7914" spans="4:8" x14ac:dyDescent="0.2">
      <c r="D7914" s="359"/>
      <c r="E7914" s="359"/>
      <c r="G7914" s="561"/>
      <c r="H7914" s="359"/>
    </row>
    <row r="7915" spans="4:8" x14ac:dyDescent="0.2">
      <c r="D7915" s="359"/>
      <c r="E7915" s="359"/>
      <c r="G7915" s="561"/>
      <c r="H7915" s="359"/>
    </row>
    <row r="7916" spans="4:8" x14ac:dyDescent="0.2">
      <c r="D7916" s="359"/>
      <c r="E7916" s="359"/>
      <c r="G7916" s="561"/>
      <c r="H7916" s="359"/>
    </row>
    <row r="7917" spans="4:8" x14ac:dyDescent="0.2">
      <c r="D7917" s="359"/>
      <c r="E7917" s="359"/>
      <c r="G7917" s="561"/>
      <c r="H7917" s="359"/>
    </row>
    <row r="7918" spans="4:8" x14ac:dyDescent="0.2">
      <c r="D7918" s="359"/>
      <c r="E7918" s="359"/>
      <c r="G7918" s="561"/>
      <c r="H7918" s="359"/>
    </row>
    <row r="7919" spans="4:8" x14ac:dyDescent="0.2">
      <c r="D7919" s="359"/>
      <c r="E7919" s="359"/>
      <c r="G7919" s="561"/>
      <c r="H7919" s="359"/>
    </row>
    <row r="7920" spans="4:8" x14ac:dyDescent="0.2">
      <c r="D7920" s="359"/>
      <c r="E7920" s="359"/>
      <c r="G7920" s="561"/>
      <c r="H7920" s="359"/>
    </row>
    <row r="7921" spans="4:8" x14ac:dyDescent="0.2">
      <c r="D7921" s="359"/>
      <c r="E7921" s="359"/>
      <c r="G7921" s="561"/>
      <c r="H7921" s="359"/>
    </row>
    <row r="7922" spans="4:8" x14ac:dyDescent="0.2">
      <c r="D7922" s="359"/>
      <c r="E7922" s="359"/>
      <c r="G7922" s="561"/>
      <c r="H7922" s="359"/>
    </row>
    <row r="7923" spans="4:8" x14ac:dyDescent="0.2">
      <c r="D7923" s="359"/>
      <c r="E7923" s="359"/>
      <c r="G7923" s="561"/>
      <c r="H7923" s="359"/>
    </row>
    <row r="7924" spans="4:8" x14ac:dyDescent="0.2">
      <c r="D7924" s="359"/>
      <c r="E7924" s="359"/>
      <c r="G7924" s="561"/>
      <c r="H7924" s="359"/>
    </row>
    <row r="7925" spans="4:8" x14ac:dyDescent="0.2">
      <c r="D7925" s="359"/>
      <c r="E7925" s="359"/>
      <c r="G7925" s="561"/>
      <c r="H7925" s="359"/>
    </row>
    <row r="7926" spans="4:8" x14ac:dyDescent="0.2">
      <c r="D7926" s="359"/>
      <c r="E7926" s="359"/>
      <c r="G7926" s="561"/>
      <c r="H7926" s="359"/>
    </row>
    <row r="7927" spans="4:8" x14ac:dyDescent="0.2">
      <c r="D7927" s="359"/>
      <c r="E7927" s="359"/>
      <c r="G7927" s="561"/>
      <c r="H7927" s="359"/>
    </row>
    <row r="7928" spans="4:8" x14ac:dyDescent="0.2">
      <c r="D7928" s="359"/>
      <c r="E7928" s="359"/>
      <c r="G7928" s="561"/>
      <c r="H7928" s="359"/>
    </row>
    <row r="7929" spans="4:8" x14ac:dyDescent="0.2">
      <c r="D7929" s="359"/>
      <c r="E7929" s="359"/>
      <c r="G7929" s="561"/>
      <c r="H7929" s="359"/>
    </row>
    <row r="7930" spans="4:8" x14ac:dyDescent="0.2">
      <c r="D7930" s="359"/>
      <c r="E7930" s="359"/>
      <c r="G7930" s="561"/>
      <c r="H7930" s="359"/>
    </row>
    <row r="7931" spans="4:8" x14ac:dyDescent="0.2">
      <c r="D7931" s="359"/>
      <c r="E7931" s="359"/>
      <c r="G7931" s="561"/>
      <c r="H7931" s="359"/>
    </row>
    <row r="7932" spans="4:8" x14ac:dyDescent="0.2">
      <c r="D7932" s="359"/>
      <c r="E7932" s="359"/>
      <c r="G7932" s="561"/>
      <c r="H7932" s="359"/>
    </row>
    <row r="7933" spans="4:8" x14ac:dyDescent="0.2">
      <c r="D7933" s="359"/>
      <c r="E7933" s="359"/>
      <c r="G7933" s="561"/>
      <c r="H7933" s="359"/>
    </row>
    <row r="7934" spans="4:8" x14ac:dyDescent="0.2">
      <c r="D7934" s="359"/>
      <c r="E7934" s="359"/>
      <c r="G7934" s="561"/>
      <c r="H7934" s="359"/>
    </row>
    <row r="7935" spans="4:8" x14ac:dyDescent="0.2">
      <c r="D7935" s="359"/>
      <c r="E7935" s="359"/>
      <c r="G7935" s="561"/>
      <c r="H7935" s="359"/>
    </row>
    <row r="7936" spans="4:8" x14ac:dyDescent="0.2">
      <c r="D7936" s="359"/>
      <c r="E7936" s="359"/>
      <c r="G7936" s="561"/>
      <c r="H7936" s="359"/>
    </row>
    <row r="7937" spans="4:8" x14ac:dyDescent="0.2">
      <c r="D7937" s="359"/>
      <c r="E7937" s="359"/>
      <c r="G7937" s="561"/>
      <c r="H7937" s="359"/>
    </row>
    <row r="7938" spans="4:8" x14ac:dyDescent="0.2">
      <c r="D7938" s="359"/>
      <c r="E7938" s="359"/>
      <c r="G7938" s="561"/>
      <c r="H7938" s="359"/>
    </row>
    <row r="7939" spans="4:8" x14ac:dyDescent="0.2">
      <c r="D7939" s="359"/>
      <c r="E7939" s="359"/>
      <c r="G7939" s="561"/>
      <c r="H7939" s="359"/>
    </row>
    <row r="7940" spans="4:8" x14ac:dyDescent="0.2">
      <c r="D7940" s="359"/>
      <c r="E7940" s="359"/>
      <c r="G7940" s="561"/>
      <c r="H7940" s="359"/>
    </row>
    <row r="7941" spans="4:8" x14ac:dyDescent="0.2">
      <c r="D7941" s="359"/>
      <c r="E7941" s="359"/>
      <c r="G7941" s="561"/>
      <c r="H7941" s="359"/>
    </row>
    <row r="7942" spans="4:8" x14ac:dyDescent="0.2">
      <c r="D7942" s="359"/>
      <c r="E7942" s="359"/>
      <c r="G7942" s="561"/>
      <c r="H7942" s="359"/>
    </row>
    <row r="7943" spans="4:8" x14ac:dyDescent="0.2">
      <c r="D7943" s="359"/>
      <c r="E7943" s="359"/>
      <c r="G7943" s="561"/>
      <c r="H7943" s="359"/>
    </row>
    <row r="7944" spans="4:8" x14ac:dyDescent="0.2">
      <c r="D7944" s="359"/>
      <c r="E7944" s="359"/>
      <c r="G7944" s="561"/>
      <c r="H7944" s="359"/>
    </row>
    <row r="7945" spans="4:8" x14ac:dyDescent="0.2">
      <c r="D7945" s="359"/>
      <c r="E7945" s="359"/>
      <c r="G7945" s="561"/>
      <c r="H7945" s="359"/>
    </row>
    <row r="7946" spans="4:8" x14ac:dyDescent="0.2">
      <c r="D7946" s="359"/>
      <c r="E7946" s="359"/>
      <c r="G7946" s="561"/>
      <c r="H7946" s="359"/>
    </row>
    <row r="7947" spans="4:8" x14ac:dyDescent="0.2">
      <c r="D7947" s="359"/>
      <c r="E7947" s="359"/>
      <c r="G7947" s="561"/>
      <c r="H7947" s="359"/>
    </row>
    <row r="7948" spans="4:8" x14ac:dyDescent="0.2">
      <c r="D7948" s="359"/>
      <c r="E7948" s="359"/>
      <c r="G7948" s="561"/>
      <c r="H7948" s="359"/>
    </row>
    <row r="7949" spans="4:8" x14ac:dyDescent="0.2">
      <c r="D7949" s="359"/>
      <c r="E7949" s="359"/>
      <c r="G7949" s="561"/>
      <c r="H7949" s="359"/>
    </row>
    <row r="7950" spans="4:8" x14ac:dyDescent="0.2">
      <c r="D7950" s="359"/>
      <c r="E7950" s="359"/>
      <c r="G7950" s="561"/>
      <c r="H7950" s="359"/>
    </row>
    <row r="7951" spans="4:8" x14ac:dyDescent="0.2">
      <c r="D7951" s="359"/>
      <c r="E7951" s="359"/>
      <c r="G7951" s="561"/>
      <c r="H7951" s="359"/>
    </row>
    <row r="7952" spans="4:8" x14ac:dyDescent="0.2">
      <c r="D7952" s="359"/>
      <c r="E7952" s="359"/>
      <c r="G7952" s="561"/>
      <c r="H7952" s="359"/>
    </row>
    <row r="7953" spans="4:8" x14ac:dyDescent="0.2">
      <c r="D7953" s="359"/>
      <c r="E7953" s="359"/>
      <c r="G7953" s="561"/>
      <c r="H7953" s="359"/>
    </row>
    <row r="7954" spans="4:8" x14ac:dyDescent="0.2">
      <c r="D7954" s="359"/>
      <c r="E7954" s="359"/>
      <c r="G7954" s="561"/>
      <c r="H7954" s="359"/>
    </row>
    <row r="7955" spans="4:8" x14ac:dyDescent="0.2">
      <c r="D7955" s="359"/>
      <c r="E7955" s="359"/>
      <c r="G7955" s="561"/>
      <c r="H7955" s="359"/>
    </row>
    <row r="7956" spans="4:8" x14ac:dyDescent="0.2">
      <c r="D7956" s="359"/>
      <c r="E7956" s="359"/>
      <c r="G7956" s="561"/>
      <c r="H7956" s="359"/>
    </row>
    <row r="7957" spans="4:8" x14ac:dyDescent="0.2">
      <c r="D7957" s="359"/>
      <c r="E7957" s="359"/>
      <c r="G7957" s="561"/>
      <c r="H7957" s="359"/>
    </row>
    <row r="7958" spans="4:8" x14ac:dyDescent="0.2">
      <c r="D7958" s="359"/>
      <c r="E7958" s="359"/>
      <c r="G7958" s="561"/>
      <c r="H7958" s="359"/>
    </row>
    <row r="7959" spans="4:8" x14ac:dyDescent="0.2">
      <c r="D7959" s="359"/>
      <c r="E7959" s="359"/>
      <c r="G7959" s="561"/>
      <c r="H7959" s="359"/>
    </row>
    <row r="7960" spans="4:8" x14ac:dyDescent="0.2">
      <c r="D7960" s="359"/>
      <c r="E7960" s="359"/>
      <c r="G7960" s="561"/>
      <c r="H7960" s="359"/>
    </row>
    <row r="7961" spans="4:8" x14ac:dyDescent="0.2">
      <c r="D7961" s="359"/>
      <c r="E7961" s="359"/>
      <c r="G7961" s="561"/>
      <c r="H7961" s="359"/>
    </row>
    <row r="7962" spans="4:8" x14ac:dyDescent="0.2">
      <c r="D7962" s="359"/>
      <c r="E7962" s="359"/>
      <c r="G7962" s="561"/>
      <c r="H7962" s="359"/>
    </row>
    <row r="7963" spans="4:8" x14ac:dyDescent="0.2">
      <c r="D7963" s="359"/>
      <c r="E7963" s="359"/>
      <c r="G7963" s="561"/>
      <c r="H7963" s="359"/>
    </row>
    <row r="7964" spans="4:8" x14ac:dyDescent="0.2">
      <c r="D7964" s="359"/>
      <c r="E7964" s="359"/>
      <c r="G7964" s="561"/>
      <c r="H7964" s="359"/>
    </row>
    <row r="7965" spans="4:8" x14ac:dyDescent="0.2">
      <c r="D7965" s="359"/>
      <c r="E7965" s="359"/>
      <c r="G7965" s="561"/>
      <c r="H7965" s="359"/>
    </row>
    <row r="7966" spans="4:8" x14ac:dyDescent="0.2">
      <c r="D7966" s="359"/>
      <c r="E7966" s="359"/>
      <c r="G7966" s="561"/>
      <c r="H7966" s="359"/>
    </row>
    <row r="7967" spans="4:8" x14ac:dyDescent="0.2">
      <c r="D7967" s="359"/>
      <c r="E7967" s="359"/>
      <c r="G7967" s="561"/>
      <c r="H7967" s="359"/>
    </row>
    <row r="7968" spans="4:8" x14ac:dyDescent="0.2">
      <c r="D7968" s="359"/>
      <c r="E7968" s="359"/>
      <c r="G7968" s="561"/>
      <c r="H7968" s="359"/>
    </row>
    <row r="7969" spans="4:8" x14ac:dyDescent="0.2">
      <c r="D7969" s="359"/>
      <c r="E7969" s="359"/>
      <c r="G7969" s="561"/>
      <c r="H7969" s="359"/>
    </row>
    <row r="7970" spans="4:8" x14ac:dyDescent="0.2">
      <c r="D7970" s="359"/>
      <c r="E7970" s="359"/>
      <c r="G7970" s="561"/>
      <c r="H7970" s="359"/>
    </row>
    <row r="7971" spans="4:8" x14ac:dyDescent="0.2">
      <c r="D7971" s="359"/>
      <c r="E7971" s="359"/>
      <c r="G7971" s="561"/>
      <c r="H7971" s="359"/>
    </row>
    <row r="7972" spans="4:8" x14ac:dyDescent="0.2">
      <c r="D7972" s="359"/>
      <c r="E7972" s="359"/>
      <c r="G7972" s="561"/>
      <c r="H7972" s="359"/>
    </row>
    <row r="7973" spans="4:8" x14ac:dyDescent="0.2">
      <c r="D7973" s="359"/>
      <c r="E7973" s="359"/>
      <c r="G7973" s="561"/>
      <c r="H7973" s="359"/>
    </row>
    <row r="7974" spans="4:8" x14ac:dyDescent="0.2">
      <c r="D7974" s="359"/>
      <c r="E7974" s="359"/>
      <c r="G7974" s="561"/>
      <c r="H7974" s="359"/>
    </row>
    <row r="7975" spans="4:8" x14ac:dyDescent="0.2">
      <c r="D7975" s="359"/>
      <c r="E7975" s="359"/>
      <c r="G7975" s="561"/>
      <c r="H7975" s="359"/>
    </row>
    <row r="7976" spans="4:8" x14ac:dyDescent="0.2">
      <c r="D7976" s="359"/>
      <c r="E7976" s="359"/>
      <c r="G7976" s="561"/>
      <c r="H7976" s="359"/>
    </row>
    <row r="7977" spans="4:8" x14ac:dyDescent="0.2">
      <c r="D7977" s="359"/>
      <c r="E7977" s="359"/>
      <c r="G7977" s="561"/>
      <c r="H7977" s="359"/>
    </row>
    <row r="7978" spans="4:8" x14ac:dyDescent="0.2">
      <c r="D7978" s="359"/>
      <c r="E7978" s="359"/>
      <c r="G7978" s="561"/>
      <c r="H7978" s="359"/>
    </row>
    <row r="7979" spans="4:8" x14ac:dyDescent="0.2">
      <c r="D7979" s="359"/>
      <c r="E7979" s="359"/>
      <c r="G7979" s="561"/>
      <c r="H7979" s="359"/>
    </row>
    <row r="7980" spans="4:8" x14ac:dyDescent="0.2">
      <c r="D7980" s="359"/>
      <c r="E7980" s="359"/>
      <c r="G7980" s="561"/>
      <c r="H7980" s="359"/>
    </row>
    <row r="7981" spans="4:8" x14ac:dyDescent="0.2">
      <c r="D7981" s="359"/>
      <c r="E7981" s="359"/>
      <c r="G7981" s="561"/>
      <c r="H7981" s="359"/>
    </row>
    <row r="7982" spans="4:8" x14ac:dyDescent="0.2">
      <c r="D7982" s="359"/>
      <c r="E7982" s="359"/>
      <c r="G7982" s="561"/>
      <c r="H7982" s="359"/>
    </row>
    <row r="7983" spans="4:8" x14ac:dyDescent="0.2">
      <c r="D7983" s="359"/>
      <c r="E7983" s="359"/>
      <c r="G7983" s="561"/>
      <c r="H7983" s="359"/>
    </row>
    <row r="7984" spans="4:8" x14ac:dyDescent="0.2">
      <c r="D7984" s="359"/>
      <c r="E7984" s="359"/>
      <c r="G7984" s="561"/>
      <c r="H7984" s="359"/>
    </row>
    <row r="7985" spans="4:8" x14ac:dyDescent="0.2">
      <c r="D7985" s="359"/>
      <c r="E7985" s="359"/>
      <c r="G7985" s="561"/>
      <c r="H7985" s="359"/>
    </row>
    <row r="7986" spans="4:8" x14ac:dyDescent="0.2">
      <c r="D7986" s="359"/>
      <c r="E7986" s="359"/>
      <c r="G7986" s="561"/>
      <c r="H7986" s="359"/>
    </row>
    <row r="7987" spans="4:8" x14ac:dyDescent="0.2">
      <c r="D7987" s="359"/>
      <c r="E7987" s="359"/>
      <c r="G7987" s="561"/>
      <c r="H7987" s="359"/>
    </row>
    <row r="7988" spans="4:8" x14ac:dyDescent="0.2">
      <c r="D7988" s="359"/>
      <c r="E7988" s="359"/>
      <c r="G7988" s="561"/>
      <c r="H7988" s="359"/>
    </row>
    <row r="7989" spans="4:8" x14ac:dyDescent="0.2">
      <c r="D7989" s="359"/>
      <c r="E7989" s="359"/>
      <c r="G7989" s="561"/>
      <c r="H7989" s="359"/>
    </row>
    <row r="7990" spans="4:8" x14ac:dyDescent="0.2">
      <c r="D7990" s="359"/>
      <c r="E7990" s="359"/>
      <c r="G7990" s="561"/>
      <c r="H7990" s="359"/>
    </row>
    <row r="7991" spans="4:8" x14ac:dyDescent="0.2">
      <c r="D7991" s="359"/>
      <c r="E7991" s="359"/>
      <c r="G7991" s="561"/>
      <c r="H7991" s="359"/>
    </row>
    <row r="7992" spans="4:8" x14ac:dyDescent="0.2">
      <c r="D7992" s="359"/>
      <c r="E7992" s="359"/>
      <c r="G7992" s="561"/>
      <c r="H7992" s="359"/>
    </row>
    <row r="7993" spans="4:8" x14ac:dyDescent="0.2">
      <c r="D7993" s="359"/>
      <c r="E7993" s="359"/>
      <c r="G7993" s="561"/>
      <c r="H7993" s="359"/>
    </row>
    <row r="7994" spans="4:8" x14ac:dyDescent="0.2">
      <c r="D7994" s="359"/>
      <c r="E7994" s="359"/>
      <c r="G7994" s="561"/>
      <c r="H7994" s="359"/>
    </row>
    <row r="7995" spans="4:8" x14ac:dyDescent="0.2">
      <c r="D7995" s="359"/>
      <c r="E7995" s="359"/>
      <c r="G7995" s="561"/>
      <c r="H7995" s="359"/>
    </row>
    <row r="7996" spans="4:8" x14ac:dyDescent="0.2">
      <c r="D7996" s="359"/>
      <c r="E7996" s="359"/>
      <c r="G7996" s="561"/>
      <c r="H7996" s="359"/>
    </row>
    <row r="7997" spans="4:8" x14ac:dyDescent="0.2">
      <c r="D7997" s="359"/>
      <c r="E7997" s="359"/>
      <c r="G7997" s="561"/>
      <c r="H7997" s="359"/>
    </row>
    <row r="7998" spans="4:8" x14ac:dyDescent="0.2">
      <c r="D7998" s="359"/>
      <c r="E7998" s="359"/>
      <c r="G7998" s="561"/>
      <c r="H7998" s="359"/>
    </row>
    <row r="7999" spans="4:8" x14ac:dyDescent="0.2">
      <c r="D7999" s="359"/>
      <c r="E7999" s="359"/>
      <c r="G7999" s="561"/>
      <c r="H7999" s="359"/>
    </row>
    <row r="8000" spans="4:8" x14ac:dyDescent="0.2">
      <c r="D8000" s="359"/>
      <c r="E8000" s="359"/>
      <c r="G8000" s="561"/>
      <c r="H8000" s="359"/>
    </row>
    <row r="8001" spans="4:8" x14ac:dyDescent="0.2">
      <c r="D8001" s="359"/>
      <c r="E8001" s="359"/>
      <c r="G8001" s="561"/>
      <c r="H8001" s="359"/>
    </row>
    <row r="8002" spans="4:8" x14ac:dyDescent="0.2">
      <c r="D8002" s="359"/>
      <c r="E8002" s="359"/>
      <c r="G8002" s="561"/>
      <c r="H8002" s="359"/>
    </row>
    <row r="8003" spans="4:8" x14ac:dyDescent="0.2">
      <c r="D8003" s="359"/>
      <c r="E8003" s="359"/>
      <c r="G8003" s="561"/>
      <c r="H8003" s="359"/>
    </row>
    <row r="8004" spans="4:8" x14ac:dyDescent="0.2">
      <c r="D8004" s="359"/>
      <c r="E8004" s="359"/>
      <c r="G8004" s="561"/>
      <c r="H8004" s="359"/>
    </row>
    <row r="8005" spans="4:8" x14ac:dyDescent="0.2">
      <c r="D8005" s="359"/>
      <c r="E8005" s="359"/>
      <c r="G8005" s="561"/>
      <c r="H8005" s="359"/>
    </row>
    <row r="8006" spans="4:8" x14ac:dyDescent="0.2">
      <c r="D8006" s="359"/>
      <c r="E8006" s="359"/>
      <c r="G8006" s="561"/>
      <c r="H8006" s="359"/>
    </row>
    <row r="8007" spans="4:8" x14ac:dyDescent="0.2">
      <c r="D8007" s="359"/>
      <c r="E8007" s="359"/>
      <c r="G8007" s="561"/>
      <c r="H8007" s="359"/>
    </row>
    <row r="8008" spans="4:8" x14ac:dyDescent="0.2">
      <c r="D8008" s="359"/>
      <c r="E8008" s="359"/>
      <c r="G8008" s="561"/>
      <c r="H8008" s="359"/>
    </row>
    <row r="8009" spans="4:8" x14ac:dyDescent="0.2">
      <c r="D8009" s="359"/>
      <c r="E8009" s="359"/>
      <c r="G8009" s="561"/>
      <c r="H8009" s="359"/>
    </row>
    <row r="8010" spans="4:8" x14ac:dyDescent="0.2">
      <c r="D8010" s="359"/>
      <c r="E8010" s="359"/>
      <c r="G8010" s="561"/>
      <c r="H8010" s="359"/>
    </row>
    <row r="8011" spans="4:8" x14ac:dyDescent="0.2">
      <c r="D8011" s="359"/>
      <c r="E8011" s="359"/>
      <c r="G8011" s="561"/>
      <c r="H8011" s="359"/>
    </row>
    <row r="8012" spans="4:8" x14ac:dyDescent="0.2">
      <c r="D8012" s="359"/>
      <c r="E8012" s="359"/>
      <c r="G8012" s="561"/>
      <c r="H8012" s="359"/>
    </row>
    <row r="8013" spans="4:8" x14ac:dyDescent="0.2">
      <c r="D8013" s="359"/>
      <c r="E8013" s="359"/>
      <c r="G8013" s="561"/>
      <c r="H8013" s="359"/>
    </row>
    <row r="8014" spans="4:8" x14ac:dyDescent="0.2">
      <c r="D8014" s="359"/>
      <c r="E8014" s="359"/>
      <c r="G8014" s="561"/>
      <c r="H8014" s="359"/>
    </row>
    <row r="8015" spans="4:8" x14ac:dyDescent="0.2">
      <c r="D8015" s="359"/>
      <c r="E8015" s="359"/>
      <c r="G8015" s="561"/>
      <c r="H8015" s="359"/>
    </row>
    <row r="8016" spans="4:8" x14ac:dyDescent="0.2">
      <c r="D8016" s="359"/>
      <c r="E8016" s="359"/>
      <c r="G8016" s="561"/>
      <c r="H8016" s="359"/>
    </row>
    <row r="8017" spans="4:8" x14ac:dyDescent="0.2">
      <c r="D8017" s="359"/>
      <c r="E8017" s="359"/>
      <c r="G8017" s="561"/>
      <c r="H8017" s="359"/>
    </row>
    <row r="8018" spans="4:8" x14ac:dyDescent="0.2">
      <c r="D8018" s="359"/>
      <c r="E8018" s="359"/>
      <c r="G8018" s="561"/>
      <c r="H8018" s="359"/>
    </row>
    <row r="8019" spans="4:8" x14ac:dyDescent="0.2">
      <c r="D8019" s="359"/>
      <c r="E8019" s="359"/>
      <c r="G8019" s="561"/>
      <c r="H8019" s="359"/>
    </row>
    <row r="8020" spans="4:8" x14ac:dyDescent="0.2">
      <c r="D8020" s="359"/>
      <c r="E8020" s="359"/>
      <c r="G8020" s="561"/>
      <c r="H8020" s="359"/>
    </row>
    <row r="8021" spans="4:8" x14ac:dyDescent="0.2">
      <c r="D8021" s="359"/>
      <c r="E8021" s="359"/>
      <c r="G8021" s="561"/>
      <c r="H8021" s="359"/>
    </row>
    <row r="8022" spans="4:8" x14ac:dyDescent="0.2">
      <c r="D8022" s="359"/>
      <c r="E8022" s="359"/>
      <c r="G8022" s="561"/>
      <c r="H8022" s="359"/>
    </row>
    <row r="8023" spans="4:8" x14ac:dyDescent="0.2">
      <c r="D8023" s="359"/>
      <c r="E8023" s="359"/>
      <c r="G8023" s="561"/>
      <c r="H8023" s="359"/>
    </row>
    <row r="8024" spans="4:8" x14ac:dyDescent="0.2">
      <c r="D8024" s="359"/>
      <c r="E8024" s="359"/>
      <c r="G8024" s="561"/>
      <c r="H8024" s="359"/>
    </row>
    <row r="8025" spans="4:8" x14ac:dyDescent="0.2">
      <c r="D8025" s="359"/>
      <c r="E8025" s="359"/>
      <c r="G8025" s="561"/>
      <c r="H8025" s="359"/>
    </row>
    <row r="8026" spans="4:8" x14ac:dyDescent="0.2">
      <c r="D8026" s="359"/>
      <c r="E8026" s="359"/>
      <c r="G8026" s="561"/>
      <c r="H8026" s="359"/>
    </row>
    <row r="8027" spans="4:8" x14ac:dyDescent="0.2">
      <c r="D8027" s="359"/>
      <c r="E8027" s="359"/>
      <c r="G8027" s="561"/>
      <c r="H8027" s="359"/>
    </row>
    <row r="8028" spans="4:8" x14ac:dyDescent="0.2">
      <c r="D8028" s="359"/>
      <c r="E8028" s="359"/>
      <c r="G8028" s="561"/>
      <c r="H8028" s="359"/>
    </row>
    <row r="8029" spans="4:8" x14ac:dyDescent="0.2">
      <c r="D8029" s="359"/>
      <c r="E8029" s="359"/>
      <c r="G8029" s="561"/>
      <c r="H8029" s="359"/>
    </row>
    <row r="8030" spans="4:8" x14ac:dyDescent="0.2">
      <c r="D8030" s="359"/>
      <c r="E8030" s="359"/>
      <c r="G8030" s="561"/>
      <c r="H8030" s="359"/>
    </row>
    <row r="8031" spans="4:8" x14ac:dyDescent="0.2">
      <c r="D8031" s="359"/>
      <c r="E8031" s="359"/>
      <c r="G8031" s="561"/>
      <c r="H8031" s="359"/>
    </row>
    <row r="8032" spans="4:8" x14ac:dyDescent="0.2">
      <c r="D8032" s="359"/>
      <c r="E8032" s="359"/>
      <c r="G8032" s="561"/>
      <c r="H8032" s="359"/>
    </row>
    <row r="8033" spans="4:8" x14ac:dyDescent="0.2">
      <c r="D8033" s="359"/>
      <c r="E8033" s="359"/>
      <c r="G8033" s="561"/>
      <c r="H8033" s="359"/>
    </row>
    <row r="8034" spans="4:8" x14ac:dyDescent="0.2">
      <c r="D8034" s="359"/>
      <c r="E8034" s="359"/>
      <c r="G8034" s="561"/>
      <c r="H8034" s="359"/>
    </row>
    <row r="8035" spans="4:8" x14ac:dyDescent="0.2">
      <c r="D8035" s="359"/>
      <c r="E8035" s="359"/>
      <c r="G8035" s="561"/>
      <c r="H8035" s="359"/>
    </row>
    <row r="8036" spans="4:8" x14ac:dyDescent="0.2">
      <c r="D8036" s="359"/>
      <c r="E8036" s="359"/>
      <c r="G8036" s="561"/>
      <c r="H8036" s="359"/>
    </row>
    <row r="8037" spans="4:8" x14ac:dyDescent="0.2">
      <c r="D8037" s="359"/>
      <c r="E8037" s="359"/>
      <c r="G8037" s="561"/>
      <c r="H8037" s="359"/>
    </row>
    <row r="8038" spans="4:8" x14ac:dyDescent="0.2">
      <c r="D8038" s="359"/>
      <c r="E8038" s="359"/>
      <c r="G8038" s="561"/>
      <c r="H8038" s="359"/>
    </row>
    <row r="8039" spans="4:8" x14ac:dyDescent="0.2">
      <c r="D8039" s="359"/>
      <c r="E8039" s="359"/>
      <c r="G8039" s="561"/>
      <c r="H8039" s="359"/>
    </row>
    <row r="8040" spans="4:8" x14ac:dyDescent="0.2">
      <c r="D8040" s="359"/>
      <c r="E8040" s="359"/>
      <c r="G8040" s="561"/>
      <c r="H8040" s="359"/>
    </row>
    <row r="8041" spans="4:8" x14ac:dyDescent="0.2">
      <c r="D8041" s="359"/>
      <c r="E8041" s="359"/>
      <c r="G8041" s="561"/>
      <c r="H8041" s="359"/>
    </row>
    <row r="8042" spans="4:8" x14ac:dyDescent="0.2">
      <c r="D8042" s="359"/>
      <c r="E8042" s="359"/>
      <c r="G8042" s="561"/>
      <c r="H8042" s="359"/>
    </row>
    <row r="8043" spans="4:8" x14ac:dyDescent="0.2">
      <c r="D8043" s="359"/>
      <c r="E8043" s="359"/>
      <c r="G8043" s="561"/>
      <c r="H8043" s="359"/>
    </row>
    <row r="8044" spans="4:8" x14ac:dyDescent="0.2">
      <c r="D8044" s="359"/>
      <c r="E8044" s="359"/>
      <c r="G8044" s="561"/>
      <c r="H8044" s="359"/>
    </row>
    <row r="8045" spans="4:8" x14ac:dyDescent="0.2">
      <c r="D8045" s="359"/>
      <c r="E8045" s="359"/>
      <c r="G8045" s="561"/>
      <c r="H8045" s="359"/>
    </row>
    <row r="8046" spans="4:8" x14ac:dyDescent="0.2">
      <c r="D8046" s="359"/>
      <c r="E8046" s="359"/>
      <c r="G8046" s="561"/>
      <c r="H8046" s="359"/>
    </row>
    <row r="8047" spans="4:8" x14ac:dyDescent="0.2">
      <c r="D8047" s="359"/>
      <c r="E8047" s="359"/>
      <c r="G8047" s="561"/>
      <c r="H8047" s="359"/>
    </row>
    <row r="8048" spans="4:8" x14ac:dyDescent="0.2">
      <c r="D8048" s="359"/>
      <c r="E8048" s="359"/>
      <c r="G8048" s="561"/>
      <c r="H8048" s="359"/>
    </row>
    <row r="8049" spans="4:8" x14ac:dyDescent="0.2">
      <c r="D8049" s="359"/>
      <c r="E8049" s="359"/>
      <c r="G8049" s="561"/>
      <c r="H8049" s="359"/>
    </row>
    <row r="8050" spans="4:8" x14ac:dyDescent="0.2">
      <c r="D8050" s="359"/>
      <c r="E8050" s="359"/>
      <c r="G8050" s="561"/>
      <c r="H8050" s="359"/>
    </row>
    <row r="8051" spans="4:8" x14ac:dyDescent="0.2">
      <c r="D8051" s="359"/>
      <c r="E8051" s="359"/>
      <c r="G8051" s="561"/>
      <c r="H8051" s="359"/>
    </row>
    <row r="8052" spans="4:8" x14ac:dyDescent="0.2">
      <c r="D8052" s="359"/>
      <c r="E8052" s="359"/>
      <c r="G8052" s="561"/>
      <c r="H8052" s="359"/>
    </row>
    <row r="8053" spans="4:8" x14ac:dyDescent="0.2">
      <c r="D8053" s="359"/>
      <c r="E8053" s="359"/>
      <c r="G8053" s="561"/>
      <c r="H8053" s="359"/>
    </row>
    <row r="8054" spans="4:8" x14ac:dyDescent="0.2">
      <c r="D8054" s="359"/>
      <c r="E8054" s="359"/>
      <c r="G8054" s="561"/>
      <c r="H8054" s="359"/>
    </row>
    <row r="8055" spans="4:8" x14ac:dyDescent="0.2">
      <c r="D8055" s="359"/>
      <c r="E8055" s="359"/>
      <c r="G8055" s="561"/>
      <c r="H8055" s="359"/>
    </row>
    <row r="8056" spans="4:8" x14ac:dyDescent="0.2">
      <c r="D8056" s="359"/>
      <c r="E8056" s="359"/>
      <c r="G8056" s="561"/>
      <c r="H8056" s="359"/>
    </row>
    <row r="8057" spans="4:8" x14ac:dyDescent="0.2">
      <c r="D8057" s="359"/>
      <c r="E8057" s="359"/>
      <c r="G8057" s="561"/>
      <c r="H8057" s="359"/>
    </row>
    <row r="8058" spans="4:8" x14ac:dyDescent="0.2">
      <c r="D8058" s="359"/>
      <c r="E8058" s="359"/>
      <c r="G8058" s="561"/>
      <c r="H8058" s="359"/>
    </row>
    <row r="8059" spans="4:8" x14ac:dyDescent="0.2">
      <c r="D8059" s="359"/>
      <c r="E8059" s="359"/>
      <c r="G8059" s="561"/>
      <c r="H8059" s="359"/>
    </row>
    <row r="8060" spans="4:8" x14ac:dyDescent="0.2">
      <c r="D8060" s="359"/>
      <c r="E8060" s="359"/>
      <c r="G8060" s="561"/>
      <c r="H8060" s="359"/>
    </row>
    <row r="8061" spans="4:8" x14ac:dyDescent="0.2">
      <c r="D8061" s="359"/>
      <c r="E8061" s="359"/>
      <c r="G8061" s="561"/>
      <c r="H8061" s="359"/>
    </row>
    <row r="8062" spans="4:8" x14ac:dyDescent="0.2">
      <c r="D8062" s="359"/>
      <c r="E8062" s="359"/>
      <c r="G8062" s="561"/>
      <c r="H8062" s="359"/>
    </row>
    <row r="8063" spans="4:8" x14ac:dyDescent="0.2">
      <c r="D8063" s="359"/>
      <c r="E8063" s="359"/>
      <c r="G8063" s="561"/>
      <c r="H8063" s="359"/>
    </row>
    <row r="8064" spans="4:8" x14ac:dyDescent="0.2">
      <c r="D8064" s="359"/>
      <c r="E8064" s="359"/>
      <c r="G8064" s="561"/>
      <c r="H8064" s="359"/>
    </row>
    <row r="8065" spans="4:8" x14ac:dyDescent="0.2">
      <c r="D8065" s="359"/>
      <c r="E8065" s="359"/>
      <c r="G8065" s="561"/>
      <c r="H8065" s="359"/>
    </row>
    <row r="8066" spans="4:8" x14ac:dyDescent="0.2">
      <c r="D8066" s="359"/>
      <c r="E8066" s="359"/>
      <c r="G8066" s="561"/>
      <c r="H8066" s="359"/>
    </row>
    <row r="8067" spans="4:8" x14ac:dyDescent="0.2">
      <c r="D8067" s="359"/>
      <c r="E8067" s="359"/>
      <c r="G8067" s="561"/>
      <c r="H8067" s="359"/>
    </row>
    <row r="8068" spans="4:8" x14ac:dyDescent="0.2">
      <c r="D8068" s="359"/>
      <c r="E8068" s="359"/>
      <c r="G8068" s="561"/>
      <c r="H8068" s="359"/>
    </row>
    <row r="8069" spans="4:8" x14ac:dyDescent="0.2">
      <c r="D8069" s="359"/>
      <c r="E8069" s="359"/>
      <c r="G8069" s="561"/>
      <c r="H8069" s="359"/>
    </row>
    <row r="8070" spans="4:8" x14ac:dyDescent="0.2">
      <c r="D8070" s="359"/>
      <c r="E8070" s="359"/>
      <c r="G8070" s="561"/>
      <c r="H8070" s="359"/>
    </row>
    <row r="8071" spans="4:8" x14ac:dyDescent="0.2">
      <c r="D8071" s="359"/>
      <c r="E8071" s="359"/>
      <c r="G8071" s="561"/>
      <c r="H8071" s="359"/>
    </row>
    <row r="8072" spans="4:8" x14ac:dyDescent="0.2">
      <c r="D8072" s="359"/>
      <c r="E8072" s="359"/>
      <c r="G8072" s="561"/>
      <c r="H8072" s="359"/>
    </row>
    <row r="8073" spans="4:8" x14ac:dyDescent="0.2">
      <c r="D8073" s="359"/>
      <c r="E8073" s="359"/>
      <c r="G8073" s="561"/>
      <c r="H8073" s="359"/>
    </row>
    <row r="8074" spans="4:8" x14ac:dyDescent="0.2">
      <c r="D8074" s="359"/>
      <c r="E8074" s="359"/>
      <c r="G8074" s="561"/>
      <c r="H8074" s="359"/>
    </row>
    <row r="8075" spans="4:8" x14ac:dyDescent="0.2">
      <c r="D8075" s="359"/>
      <c r="E8075" s="359"/>
      <c r="G8075" s="561"/>
      <c r="H8075" s="359"/>
    </row>
    <row r="8076" spans="4:8" x14ac:dyDescent="0.2">
      <c r="D8076" s="359"/>
      <c r="E8076" s="359"/>
      <c r="G8076" s="561"/>
      <c r="H8076" s="359"/>
    </row>
    <row r="8077" spans="4:8" x14ac:dyDescent="0.2">
      <c r="D8077" s="359"/>
      <c r="E8077" s="359"/>
      <c r="G8077" s="561"/>
      <c r="H8077" s="359"/>
    </row>
    <row r="8078" spans="4:8" x14ac:dyDescent="0.2">
      <c r="D8078" s="359"/>
      <c r="E8078" s="359"/>
      <c r="G8078" s="561"/>
      <c r="H8078" s="359"/>
    </row>
    <row r="8079" spans="4:8" x14ac:dyDescent="0.2">
      <c r="D8079" s="359"/>
      <c r="E8079" s="359"/>
      <c r="G8079" s="561"/>
      <c r="H8079" s="359"/>
    </row>
    <row r="8080" spans="4:8" x14ac:dyDescent="0.2">
      <c r="D8080" s="359"/>
      <c r="E8080" s="359"/>
      <c r="G8080" s="561"/>
      <c r="H8080" s="359"/>
    </row>
    <row r="8081" spans="4:8" x14ac:dyDescent="0.2">
      <c r="D8081" s="359"/>
      <c r="E8081" s="359"/>
      <c r="G8081" s="561"/>
      <c r="H8081" s="359"/>
    </row>
    <row r="8082" spans="4:8" x14ac:dyDescent="0.2">
      <c r="D8082" s="359"/>
      <c r="E8082" s="359"/>
      <c r="G8082" s="561"/>
      <c r="H8082" s="359"/>
    </row>
    <row r="8083" spans="4:8" x14ac:dyDescent="0.2">
      <c r="D8083" s="359"/>
      <c r="E8083" s="359"/>
      <c r="G8083" s="561"/>
      <c r="H8083" s="359"/>
    </row>
    <row r="8084" spans="4:8" x14ac:dyDescent="0.2">
      <c r="D8084" s="359"/>
      <c r="E8084" s="359"/>
      <c r="G8084" s="561"/>
      <c r="H8084" s="359"/>
    </row>
    <row r="8085" spans="4:8" x14ac:dyDescent="0.2">
      <c r="D8085" s="359"/>
      <c r="E8085" s="359"/>
      <c r="G8085" s="561"/>
      <c r="H8085" s="359"/>
    </row>
    <row r="8086" spans="4:8" x14ac:dyDescent="0.2">
      <c r="D8086" s="359"/>
      <c r="E8086" s="359"/>
      <c r="G8086" s="561"/>
      <c r="H8086" s="359"/>
    </row>
    <row r="8087" spans="4:8" x14ac:dyDescent="0.2">
      <c r="D8087" s="359"/>
      <c r="E8087" s="359"/>
      <c r="G8087" s="561"/>
      <c r="H8087" s="359"/>
    </row>
    <row r="8088" spans="4:8" x14ac:dyDescent="0.2">
      <c r="D8088" s="359"/>
      <c r="E8088" s="359"/>
      <c r="G8088" s="561"/>
      <c r="H8088" s="359"/>
    </row>
    <row r="8089" spans="4:8" x14ac:dyDescent="0.2">
      <c r="D8089" s="359"/>
      <c r="E8089" s="359"/>
      <c r="G8089" s="561"/>
      <c r="H8089" s="359"/>
    </row>
    <row r="8090" spans="4:8" x14ac:dyDescent="0.2">
      <c r="D8090" s="359"/>
      <c r="E8090" s="359"/>
      <c r="G8090" s="561"/>
      <c r="H8090" s="359"/>
    </row>
    <row r="8091" spans="4:8" x14ac:dyDescent="0.2">
      <c r="D8091" s="359"/>
      <c r="E8091" s="359"/>
      <c r="G8091" s="561"/>
      <c r="H8091" s="359"/>
    </row>
    <row r="8092" spans="4:8" x14ac:dyDescent="0.2">
      <c r="D8092" s="359"/>
      <c r="E8092" s="359"/>
      <c r="G8092" s="561"/>
      <c r="H8092" s="359"/>
    </row>
    <row r="8093" spans="4:8" x14ac:dyDescent="0.2">
      <c r="D8093" s="359"/>
      <c r="E8093" s="359"/>
      <c r="G8093" s="561"/>
      <c r="H8093" s="359"/>
    </row>
    <row r="8094" spans="4:8" x14ac:dyDescent="0.2">
      <c r="D8094" s="359"/>
      <c r="E8094" s="359"/>
      <c r="G8094" s="561"/>
      <c r="H8094" s="359"/>
    </row>
    <row r="8095" spans="4:8" x14ac:dyDescent="0.2">
      <c r="D8095" s="359"/>
      <c r="E8095" s="359"/>
      <c r="G8095" s="561"/>
      <c r="H8095" s="359"/>
    </row>
    <row r="8096" spans="4:8" x14ac:dyDescent="0.2">
      <c r="D8096" s="359"/>
      <c r="E8096" s="359"/>
      <c r="G8096" s="561"/>
      <c r="H8096" s="359"/>
    </row>
    <row r="8097" spans="4:8" x14ac:dyDescent="0.2">
      <c r="D8097" s="359"/>
      <c r="E8097" s="359"/>
      <c r="G8097" s="561"/>
      <c r="H8097" s="359"/>
    </row>
    <row r="8098" spans="4:8" x14ac:dyDescent="0.2">
      <c r="D8098" s="359"/>
      <c r="E8098" s="359"/>
      <c r="G8098" s="561"/>
      <c r="H8098" s="359"/>
    </row>
    <row r="8099" spans="4:8" x14ac:dyDescent="0.2">
      <c r="D8099" s="359"/>
      <c r="E8099" s="359"/>
      <c r="G8099" s="561"/>
      <c r="H8099" s="359"/>
    </row>
    <row r="8100" spans="4:8" x14ac:dyDescent="0.2">
      <c r="D8100" s="359"/>
      <c r="E8100" s="359"/>
      <c r="G8100" s="561"/>
      <c r="H8100" s="359"/>
    </row>
    <row r="8101" spans="4:8" x14ac:dyDescent="0.2">
      <c r="D8101" s="359"/>
      <c r="E8101" s="359"/>
      <c r="G8101" s="561"/>
      <c r="H8101" s="359"/>
    </row>
    <row r="8102" spans="4:8" x14ac:dyDescent="0.2">
      <c r="D8102" s="359"/>
      <c r="E8102" s="359"/>
      <c r="G8102" s="561"/>
      <c r="H8102" s="359"/>
    </row>
    <row r="8103" spans="4:8" x14ac:dyDescent="0.2">
      <c r="D8103" s="359"/>
      <c r="E8103" s="359"/>
      <c r="G8103" s="561"/>
      <c r="H8103" s="359"/>
    </row>
    <row r="8104" spans="4:8" x14ac:dyDescent="0.2">
      <c r="D8104" s="359"/>
      <c r="E8104" s="359"/>
      <c r="G8104" s="561"/>
      <c r="H8104" s="359"/>
    </row>
    <row r="8105" spans="4:8" x14ac:dyDescent="0.2">
      <c r="D8105" s="359"/>
      <c r="E8105" s="359"/>
      <c r="G8105" s="561"/>
      <c r="H8105" s="359"/>
    </row>
    <row r="8106" spans="4:8" x14ac:dyDescent="0.2">
      <c r="D8106" s="359"/>
      <c r="E8106" s="359"/>
      <c r="G8106" s="561"/>
      <c r="H8106" s="359"/>
    </row>
    <row r="8107" spans="4:8" x14ac:dyDescent="0.2">
      <c r="D8107" s="359"/>
      <c r="E8107" s="359"/>
      <c r="G8107" s="561"/>
      <c r="H8107" s="359"/>
    </row>
    <row r="8108" spans="4:8" x14ac:dyDescent="0.2">
      <c r="D8108" s="359"/>
      <c r="E8108" s="359"/>
      <c r="G8108" s="561"/>
      <c r="H8108" s="359"/>
    </row>
    <row r="8109" spans="4:8" x14ac:dyDescent="0.2">
      <c r="D8109" s="359"/>
      <c r="E8109" s="359"/>
      <c r="G8109" s="561"/>
      <c r="H8109" s="359"/>
    </row>
    <row r="8110" spans="4:8" x14ac:dyDescent="0.2">
      <c r="D8110" s="359"/>
      <c r="E8110" s="359"/>
      <c r="G8110" s="561"/>
      <c r="H8110" s="359"/>
    </row>
    <row r="8111" spans="4:8" x14ac:dyDescent="0.2">
      <c r="D8111" s="359"/>
      <c r="E8111" s="359"/>
      <c r="G8111" s="561"/>
      <c r="H8111" s="359"/>
    </row>
    <row r="8112" spans="4:8" x14ac:dyDescent="0.2">
      <c r="D8112" s="359"/>
      <c r="E8112" s="359"/>
      <c r="G8112" s="561"/>
      <c r="H8112" s="359"/>
    </row>
    <row r="8113" spans="4:8" x14ac:dyDescent="0.2">
      <c r="D8113" s="359"/>
      <c r="E8113" s="359"/>
      <c r="G8113" s="561"/>
      <c r="H8113" s="359"/>
    </row>
    <row r="8114" spans="4:8" x14ac:dyDescent="0.2">
      <c r="D8114" s="359"/>
      <c r="E8114" s="359"/>
      <c r="G8114" s="561"/>
      <c r="H8114" s="359"/>
    </row>
    <row r="8115" spans="4:8" x14ac:dyDescent="0.2">
      <c r="D8115" s="359"/>
      <c r="E8115" s="359"/>
      <c r="G8115" s="561"/>
      <c r="H8115" s="359"/>
    </row>
    <row r="8116" spans="4:8" x14ac:dyDescent="0.2">
      <c r="D8116" s="359"/>
      <c r="E8116" s="359"/>
      <c r="G8116" s="561"/>
      <c r="H8116" s="359"/>
    </row>
    <row r="8117" spans="4:8" x14ac:dyDescent="0.2">
      <c r="D8117" s="359"/>
      <c r="E8117" s="359"/>
      <c r="G8117" s="561"/>
      <c r="H8117" s="359"/>
    </row>
    <row r="8118" spans="4:8" x14ac:dyDescent="0.2">
      <c r="D8118" s="359"/>
      <c r="E8118" s="359"/>
      <c r="G8118" s="561"/>
      <c r="H8118" s="359"/>
    </row>
    <row r="8119" spans="4:8" x14ac:dyDescent="0.2">
      <c r="D8119" s="359"/>
      <c r="E8119" s="359"/>
      <c r="G8119" s="561"/>
      <c r="H8119" s="359"/>
    </row>
    <row r="8120" spans="4:8" x14ac:dyDescent="0.2">
      <c r="D8120" s="359"/>
      <c r="E8120" s="359"/>
      <c r="G8120" s="561"/>
      <c r="H8120" s="359"/>
    </row>
    <row r="8121" spans="4:8" x14ac:dyDescent="0.2">
      <c r="D8121" s="359"/>
      <c r="E8121" s="359"/>
      <c r="G8121" s="561"/>
      <c r="H8121" s="359"/>
    </row>
    <row r="8122" spans="4:8" x14ac:dyDescent="0.2">
      <c r="D8122" s="359"/>
      <c r="E8122" s="359"/>
      <c r="G8122" s="561"/>
      <c r="H8122" s="359"/>
    </row>
    <row r="8123" spans="4:8" x14ac:dyDescent="0.2">
      <c r="D8123" s="359"/>
      <c r="E8123" s="359"/>
      <c r="G8123" s="561"/>
      <c r="H8123" s="359"/>
    </row>
    <row r="8124" spans="4:8" x14ac:dyDescent="0.2">
      <c r="D8124" s="359"/>
      <c r="E8124" s="359"/>
      <c r="G8124" s="561"/>
      <c r="H8124" s="359"/>
    </row>
    <row r="8125" spans="4:8" x14ac:dyDescent="0.2">
      <c r="D8125" s="359"/>
      <c r="E8125" s="359"/>
      <c r="G8125" s="561"/>
      <c r="H8125" s="359"/>
    </row>
    <row r="8126" spans="4:8" x14ac:dyDescent="0.2">
      <c r="D8126" s="359"/>
      <c r="E8126" s="359"/>
      <c r="G8126" s="561"/>
      <c r="H8126" s="359"/>
    </row>
    <row r="8127" spans="4:8" x14ac:dyDescent="0.2">
      <c r="D8127" s="359"/>
      <c r="E8127" s="359"/>
      <c r="G8127" s="561"/>
      <c r="H8127" s="359"/>
    </row>
    <row r="8128" spans="4:8" x14ac:dyDescent="0.2">
      <c r="D8128" s="359"/>
      <c r="E8128" s="359"/>
      <c r="G8128" s="561"/>
      <c r="H8128" s="359"/>
    </row>
    <row r="8129" spans="4:8" x14ac:dyDescent="0.2">
      <c r="D8129" s="359"/>
      <c r="E8129" s="359"/>
      <c r="G8129" s="561"/>
      <c r="H8129" s="359"/>
    </row>
    <row r="8130" spans="4:8" x14ac:dyDescent="0.2">
      <c r="D8130" s="359"/>
      <c r="E8130" s="359"/>
      <c r="G8130" s="561"/>
      <c r="H8130" s="359"/>
    </row>
    <row r="8131" spans="4:8" x14ac:dyDescent="0.2">
      <c r="D8131" s="359"/>
      <c r="E8131" s="359"/>
      <c r="G8131" s="561"/>
      <c r="H8131" s="359"/>
    </row>
    <row r="8132" spans="4:8" x14ac:dyDescent="0.2">
      <c r="D8132" s="359"/>
      <c r="E8132" s="359"/>
      <c r="G8132" s="561"/>
      <c r="H8132" s="359"/>
    </row>
    <row r="8133" spans="4:8" x14ac:dyDescent="0.2">
      <c r="D8133" s="359"/>
      <c r="E8133" s="359"/>
      <c r="G8133" s="561"/>
      <c r="H8133" s="359"/>
    </row>
    <row r="8134" spans="4:8" x14ac:dyDescent="0.2">
      <c r="D8134" s="359"/>
      <c r="E8134" s="359"/>
      <c r="G8134" s="561"/>
      <c r="H8134" s="359"/>
    </row>
    <row r="8135" spans="4:8" x14ac:dyDescent="0.2">
      <c r="D8135" s="359"/>
      <c r="E8135" s="359"/>
      <c r="G8135" s="561"/>
      <c r="H8135" s="359"/>
    </row>
    <row r="8136" spans="4:8" x14ac:dyDescent="0.2">
      <c r="D8136" s="359"/>
      <c r="E8136" s="359"/>
      <c r="G8136" s="561"/>
      <c r="H8136" s="359"/>
    </row>
    <row r="8137" spans="4:8" x14ac:dyDescent="0.2">
      <c r="D8137" s="359"/>
      <c r="E8137" s="359"/>
      <c r="G8137" s="561"/>
      <c r="H8137" s="359"/>
    </row>
    <row r="8138" spans="4:8" x14ac:dyDescent="0.2">
      <c r="D8138" s="359"/>
      <c r="E8138" s="359"/>
      <c r="G8138" s="561"/>
      <c r="H8138" s="359"/>
    </row>
    <row r="8139" spans="4:8" x14ac:dyDescent="0.2">
      <c r="D8139" s="359"/>
      <c r="E8139" s="359"/>
      <c r="G8139" s="561"/>
      <c r="H8139" s="359"/>
    </row>
    <row r="8140" spans="4:8" x14ac:dyDescent="0.2">
      <c r="D8140" s="359"/>
      <c r="E8140" s="359"/>
      <c r="G8140" s="561"/>
      <c r="H8140" s="359"/>
    </row>
    <row r="8141" spans="4:8" x14ac:dyDescent="0.2">
      <c r="D8141" s="359"/>
      <c r="E8141" s="359"/>
      <c r="G8141" s="561"/>
      <c r="H8141" s="359"/>
    </row>
    <row r="8142" spans="4:8" x14ac:dyDescent="0.2">
      <c r="D8142" s="359"/>
      <c r="E8142" s="359"/>
      <c r="G8142" s="561"/>
      <c r="H8142" s="359"/>
    </row>
    <row r="8143" spans="4:8" x14ac:dyDescent="0.2">
      <c r="D8143" s="359"/>
      <c r="E8143" s="359"/>
      <c r="G8143" s="561"/>
      <c r="H8143" s="359"/>
    </row>
    <row r="8144" spans="4:8" x14ac:dyDescent="0.2">
      <c r="D8144" s="359"/>
      <c r="E8144" s="359"/>
      <c r="G8144" s="561"/>
      <c r="H8144" s="359"/>
    </row>
    <row r="8145" spans="4:8" x14ac:dyDescent="0.2">
      <c r="D8145" s="359"/>
      <c r="E8145" s="359"/>
      <c r="G8145" s="561"/>
      <c r="H8145" s="359"/>
    </row>
    <row r="8146" spans="4:8" x14ac:dyDescent="0.2">
      <c r="D8146" s="359"/>
      <c r="E8146" s="359"/>
      <c r="G8146" s="561"/>
      <c r="H8146" s="359"/>
    </row>
    <row r="8147" spans="4:8" x14ac:dyDescent="0.2">
      <c r="D8147" s="359"/>
      <c r="E8147" s="359"/>
      <c r="G8147" s="561"/>
      <c r="H8147" s="359"/>
    </row>
    <row r="8148" spans="4:8" x14ac:dyDescent="0.2">
      <c r="D8148" s="359"/>
      <c r="E8148" s="359"/>
      <c r="G8148" s="561"/>
      <c r="H8148" s="359"/>
    </row>
    <row r="8149" spans="4:8" x14ac:dyDescent="0.2">
      <c r="D8149" s="359"/>
      <c r="E8149" s="359"/>
      <c r="G8149" s="561"/>
      <c r="H8149" s="359"/>
    </row>
    <row r="8150" spans="4:8" x14ac:dyDescent="0.2">
      <c r="D8150" s="359"/>
      <c r="E8150" s="359"/>
      <c r="G8150" s="561"/>
      <c r="H8150" s="359"/>
    </row>
    <row r="8151" spans="4:8" x14ac:dyDescent="0.2">
      <c r="D8151" s="359"/>
      <c r="E8151" s="359"/>
      <c r="G8151" s="561"/>
      <c r="H8151" s="359"/>
    </row>
    <row r="8152" spans="4:8" x14ac:dyDescent="0.2">
      <c r="D8152" s="359"/>
      <c r="E8152" s="359"/>
      <c r="G8152" s="561"/>
      <c r="H8152" s="359"/>
    </row>
    <row r="8153" spans="4:8" x14ac:dyDescent="0.2">
      <c r="D8153" s="359"/>
      <c r="E8153" s="359"/>
      <c r="G8153" s="561"/>
      <c r="H8153" s="359"/>
    </row>
    <row r="8154" spans="4:8" x14ac:dyDescent="0.2">
      <c r="D8154" s="359"/>
      <c r="E8154" s="359"/>
      <c r="G8154" s="561"/>
      <c r="H8154" s="359"/>
    </row>
    <row r="8155" spans="4:8" x14ac:dyDescent="0.2">
      <c r="D8155" s="359"/>
      <c r="E8155" s="359"/>
      <c r="G8155" s="561"/>
      <c r="H8155" s="359"/>
    </row>
    <row r="8156" spans="4:8" x14ac:dyDescent="0.2">
      <c r="D8156" s="359"/>
      <c r="E8156" s="359"/>
      <c r="G8156" s="561"/>
      <c r="H8156" s="359"/>
    </row>
    <row r="8157" spans="4:8" x14ac:dyDescent="0.2">
      <c r="D8157" s="359"/>
      <c r="E8157" s="359"/>
      <c r="G8157" s="561"/>
      <c r="H8157" s="359"/>
    </row>
    <row r="8158" spans="4:8" x14ac:dyDescent="0.2">
      <c r="D8158" s="359"/>
      <c r="E8158" s="359"/>
      <c r="G8158" s="561"/>
      <c r="H8158" s="359"/>
    </row>
    <row r="8159" spans="4:8" x14ac:dyDescent="0.2">
      <c r="D8159" s="359"/>
      <c r="E8159" s="359"/>
      <c r="G8159" s="561"/>
      <c r="H8159" s="359"/>
    </row>
    <row r="8160" spans="4:8" x14ac:dyDescent="0.2">
      <c r="D8160" s="359"/>
      <c r="E8160" s="359"/>
      <c r="G8160" s="561"/>
      <c r="H8160" s="359"/>
    </row>
    <row r="8161" spans="4:8" x14ac:dyDescent="0.2">
      <c r="D8161" s="359"/>
      <c r="E8161" s="359"/>
      <c r="G8161" s="561"/>
      <c r="H8161" s="359"/>
    </row>
    <row r="8162" spans="4:8" x14ac:dyDescent="0.2">
      <c r="D8162" s="359"/>
      <c r="E8162" s="359"/>
      <c r="G8162" s="561"/>
      <c r="H8162" s="359"/>
    </row>
    <row r="8163" spans="4:8" x14ac:dyDescent="0.2">
      <c r="D8163" s="359"/>
      <c r="E8163" s="359"/>
      <c r="G8163" s="561"/>
      <c r="H8163" s="359"/>
    </row>
    <row r="8164" spans="4:8" x14ac:dyDescent="0.2">
      <c r="D8164" s="359"/>
      <c r="E8164" s="359"/>
      <c r="G8164" s="561"/>
      <c r="H8164" s="359"/>
    </row>
    <row r="8165" spans="4:8" x14ac:dyDescent="0.2">
      <c r="D8165" s="359"/>
      <c r="E8165" s="359"/>
      <c r="G8165" s="561"/>
      <c r="H8165" s="359"/>
    </row>
    <row r="8166" spans="4:8" x14ac:dyDescent="0.2">
      <c r="D8166" s="359"/>
      <c r="E8166" s="359"/>
      <c r="G8166" s="561"/>
      <c r="H8166" s="359"/>
    </row>
    <row r="8167" spans="4:8" x14ac:dyDescent="0.2">
      <c r="D8167" s="359"/>
      <c r="E8167" s="359"/>
      <c r="G8167" s="561"/>
      <c r="H8167" s="359"/>
    </row>
    <row r="8168" spans="4:8" x14ac:dyDescent="0.2">
      <c r="D8168" s="359"/>
      <c r="E8168" s="359"/>
      <c r="G8168" s="561"/>
      <c r="H8168" s="359"/>
    </row>
    <row r="8169" spans="4:8" x14ac:dyDescent="0.2">
      <c r="D8169" s="359"/>
      <c r="E8169" s="359"/>
      <c r="G8169" s="561"/>
      <c r="H8169" s="359"/>
    </row>
    <row r="8170" spans="4:8" x14ac:dyDescent="0.2">
      <c r="D8170" s="359"/>
      <c r="E8170" s="359"/>
      <c r="G8170" s="561"/>
      <c r="H8170" s="359"/>
    </row>
    <row r="8171" spans="4:8" x14ac:dyDescent="0.2">
      <c r="D8171" s="359"/>
      <c r="E8171" s="359"/>
      <c r="G8171" s="561"/>
      <c r="H8171" s="359"/>
    </row>
    <row r="8172" spans="4:8" x14ac:dyDescent="0.2">
      <c r="D8172" s="359"/>
      <c r="E8172" s="359"/>
      <c r="G8172" s="561"/>
      <c r="H8172" s="359"/>
    </row>
    <row r="8173" spans="4:8" x14ac:dyDescent="0.2">
      <c r="D8173" s="359"/>
      <c r="E8173" s="359"/>
      <c r="G8173" s="561"/>
      <c r="H8173" s="359"/>
    </row>
    <row r="8174" spans="4:8" x14ac:dyDescent="0.2">
      <c r="D8174" s="359"/>
      <c r="E8174" s="359"/>
      <c r="G8174" s="561"/>
      <c r="H8174" s="359"/>
    </row>
    <row r="8175" spans="4:8" x14ac:dyDescent="0.2">
      <c r="D8175" s="359"/>
      <c r="E8175" s="359"/>
      <c r="G8175" s="561"/>
      <c r="H8175" s="359"/>
    </row>
    <row r="8176" spans="4:8" x14ac:dyDescent="0.2">
      <c r="D8176" s="359"/>
      <c r="E8176" s="359"/>
      <c r="G8176" s="561"/>
      <c r="H8176" s="359"/>
    </row>
    <row r="8177" spans="4:8" x14ac:dyDescent="0.2">
      <c r="D8177" s="359"/>
      <c r="E8177" s="359"/>
      <c r="G8177" s="561"/>
      <c r="H8177" s="359"/>
    </row>
    <row r="8178" spans="4:8" x14ac:dyDescent="0.2">
      <c r="D8178" s="359"/>
      <c r="E8178" s="359"/>
      <c r="G8178" s="561"/>
      <c r="H8178" s="359"/>
    </row>
    <row r="8179" spans="4:8" x14ac:dyDescent="0.2">
      <c r="D8179" s="359"/>
      <c r="E8179" s="359"/>
      <c r="G8179" s="561"/>
      <c r="H8179" s="359"/>
    </row>
    <row r="8180" spans="4:8" x14ac:dyDescent="0.2">
      <c r="D8180" s="359"/>
      <c r="E8180" s="359"/>
      <c r="G8180" s="561"/>
      <c r="H8180" s="359"/>
    </row>
    <row r="8181" spans="4:8" x14ac:dyDescent="0.2">
      <c r="D8181" s="359"/>
      <c r="E8181" s="359"/>
      <c r="G8181" s="561"/>
      <c r="H8181" s="359"/>
    </row>
    <row r="8182" spans="4:8" x14ac:dyDescent="0.2">
      <c r="D8182" s="359"/>
      <c r="E8182" s="359"/>
      <c r="G8182" s="561"/>
      <c r="H8182" s="359"/>
    </row>
    <row r="8183" spans="4:8" x14ac:dyDescent="0.2">
      <c r="D8183" s="359"/>
      <c r="E8183" s="359"/>
      <c r="G8183" s="561"/>
      <c r="H8183" s="359"/>
    </row>
    <row r="8184" spans="4:8" x14ac:dyDescent="0.2">
      <c r="D8184" s="359"/>
      <c r="E8184" s="359"/>
      <c r="G8184" s="561"/>
      <c r="H8184" s="359"/>
    </row>
    <row r="8185" spans="4:8" x14ac:dyDescent="0.2">
      <c r="D8185" s="359"/>
      <c r="E8185" s="359"/>
      <c r="G8185" s="561"/>
      <c r="H8185" s="359"/>
    </row>
    <row r="8186" spans="4:8" x14ac:dyDescent="0.2">
      <c r="D8186" s="359"/>
      <c r="E8186" s="359"/>
      <c r="G8186" s="561"/>
      <c r="H8186" s="359"/>
    </row>
    <row r="8187" spans="4:8" x14ac:dyDescent="0.2">
      <c r="D8187" s="359"/>
      <c r="E8187" s="359"/>
      <c r="G8187" s="561"/>
      <c r="H8187" s="359"/>
    </row>
    <row r="8188" spans="4:8" x14ac:dyDescent="0.2">
      <c r="D8188" s="359"/>
      <c r="E8188" s="359"/>
      <c r="G8188" s="561"/>
      <c r="H8188" s="359"/>
    </row>
    <row r="8189" spans="4:8" x14ac:dyDescent="0.2">
      <c r="D8189" s="359"/>
      <c r="E8189" s="359"/>
      <c r="G8189" s="561"/>
      <c r="H8189" s="359"/>
    </row>
    <row r="8190" spans="4:8" x14ac:dyDescent="0.2">
      <c r="D8190" s="359"/>
      <c r="E8190" s="359"/>
      <c r="G8190" s="561"/>
      <c r="H8190" s="359"/>
    </row>
    <row r="8191" spans="4:8" x14ac:dyDescent="0.2">
      <c r="D8191" s="359"/>
      <c r="E8191" s="359"/>
      <c r="G8191" s="561"/>
      <c r="H8191" s="359"/>
    </row>
    <row r="8192" spans="4:8" x14ac:dyDescent="0.2">
      <c r="D8192" s="359"/>
      <c r="E8192" s="359"/>
      <c r="G8192" s="561"/>
      <c r="H8192" s="359"/>
    </row>
    <row r="8193" spans="4:8" x14ac:dyDescent="0.2">
      <c r="D8193" s="359"/>
      <c r="E8193" s="359"/>
      <c r="G8193" s="561"/>
      <c r="H8193" s="359"/>
    </row>
    <row r="8194" spans="4:8" x14ac:dyDescent="0.2">
      <c r="D8194" s="359"/>
      <c r="E8194" s="359"/>
      <c r="G8194" s="561"/>
      <c r="H8194" s="359"/>
    </row>
    <row r="8195" spans="4:8" x14ac:dyDescent="0.2">
      <c r="D8195" s="359"/>
      <c r="E8195" s="359"/>
      <c r="G8195" s="561"/>
      <c r="H8195" s="359"/>
    </row>
    <row r="8196" spans="4:8" x14ac:dyDescent="0.2">
      <c r="D8196" s="359"/>
      <c r="E8196" s="359"/>
      <c r="G8196" s="561"/>
      <c r="H8196" s="359"/>
    </row>
    <row r="8197" spans="4:8" x14ac:dyDescent="0.2">
      <c r="D8197" s="359"/>
      <c r="E8197" s="359"/>
      <c r="G8197" s="561"/>
      <c r="H8197" s="359"/>
    </row>
    <row r="8198" spans="4:8" x14ac:dyDescent="0.2">
      <c r="D8198" s="359"/>
      <c r="E8198" s="359"/>
      <c r="G8198" s="561"/>
      <c r="H8198" s="359"/>
    </row>
    <row r="8199" spans="4:8" x14ac:dyDescent="0.2">
      <c r="D8199" s="359"/>
      <c r="E8199" s="359"/>
      <c r="G8199" s="561"/>
      <c r="H8199" s="359"/>
    </row>
    <row r="8200" spans="4:8" x14ac:dyDescent="0.2">
      <c r="D8200" s="359"/>
      <c r="E8200" s="359"/>
      <c r="G8200" s="561"/>
      <c r="H8200" s="359"/>
    </row>
    <row r="8201" spans="4:8" x14ac:dyDescent="0.2">
      <c r="D8201" s="359"/>
      <c r="E8201" s="359"/>
      <c r="G8201" s="561"/>
      <c r="H8201" s="359"/>
    </row>
    <row r="8202" spans="4:8" x14ac:dyDescent="0.2">
      <c r="D8202" s="359"/>
      <c r="E8202" s="359"/>
      <c r="G8202" s="561"/>
      <c r="H8202" s="359"/>
    </row>
    <row r="8203" spans="4:8" x14ac:dyDescent="0.2">
      <c r="D8203" s="359"/>
      <c r="E8203" s="359"/>
      <c r="G8203" s="561"/>
      <c r="H8203" s="359"/>
    </row>
    <row r="8204" spans="4:8" x14ac:dyDescent="0.2">
      <c r="D8204" s="359"/>
      <c r="E8204" s="359"/>
      <c r="G8204" s="561"/>
      <c r="H8204" s="359"/>
    </row>
    <row r="8205" spans="4:8" x14ac:dyDescent="0.2">
      <c r="D8205" s="359"/>
      <c r="E8205" s="359"/>
      <c r="G8205" s="561"/>
      <c r="H8205" s="359"/>
    </row>
    <row r="8206" spans="4:8" x14ac:dyDescent="0.2">
      <c r="D8206" s="359"/>
      <c r="E8206" s="359"/>
      <c r="G8206" s="561"/>
      <c r="H8206" s="359"/>
    </row>
    <row r="8207" spans="4:8" x14ac:dyDescent="0.2">
      <c r="D8207" s="359"/>
      <c r="E8207" s="359"/>
      <c r="G8207" s="561"/>
      <c r="H8207" s="359"/>
    </row>
    <row r="8208" spans="4:8" x14ac:dyDescent="0.2">
      <c r="D8208" s="359"/>
      <c r="E8208" s="359"/>
      <c r="G8208" s="561"/>
      <c r="H8208" s="359"/>
    </row>
    <row r="8209" spans="4:8" x14ac:dyDescent="0.2">
      <c r="D8209" s="359"/>
      <c r="E8209" s="359"/>
      <c r="G8209" s="561"/>
      <c r="H8209" s="359"/>
    </row>
    <row r="8210" spans="4:8" x14ac:dyDescent="0.2">
      <c r="D8210" s="359"/>
      <c r="E8210" s="359"/>
      <c r="G8210" s="561"/>
      <c r="H8210" s="359"/>
    </row>
    <row r="8211" spans="4:8" x14ac:dyDescent="0.2">
      <c r="D8211" s="359"/>
      <c r="E8211" s="359"/>
      <c r="G8211" s="561"/>
      <c r="H8211" s="359"/>
    </row>
    <row r="8212" spans="4:8" x14ac:dyDescent="0.2">
      <c r="D8212" s="359"/>
      <c r="E8212" s="359"/>
      <c r="G8212" s="561"/>
      <c r="H8212" s="359"/>
    </row>
    <row r="8213" spans="4:8" x14ac:dyDescent="0.2">
      <c r="D8213" s="359"/>
      <c r="E8213" s="359"/>
      <c r="G8213" s="561"/>
      <c r="H8213" s="359"/>
    </row>
    <row r="8214" spans="4:8" x14ac:dyDescent="0.2">
      <c r="D8214" s="359"/>
      <c r="E8214" s="359"/>
      <c r="G8214" s="561"/>
      <c r="H8214" s="359"/>
    </row>
    <row r="8215" spans="4:8" x14ac:dyDescent="0.2">
      <c r="D8215" s="359"/>
      <c r="E8215" s="359"/>
      <c r="G8215" s="561"/>
      <c r="H8215" s="359"/>
    </row>
    <row r="8216" spans="4:8" x14ac:dyDescent="0.2">
      <c r="D8216" s="359"/>
      <c r="E8216" s="359"/>
      <c r="G8216" s="561"/>
      <c r="H8216" s="359"/>
    </row>
    <row r="8217" spans="4:8" x14ac:dyDescent="0.2">
      <c r="D8217" s="359"/>
      <c r="E8217" s="359"/>
      <c r="G8217" s="561"/>
      <c r="H8217" s="359"/>
    </row>
    <row r="8218" spans="4:8" x14ac:dyDescent="0.2">
      <c r="D8218" s="359"/>
      <c r="E8218" s="359"/>
      <c r="G8218" s="561"/>
      <c r="H8218" s="359"/>
    </row>
    <row r="8219" spans="4:8" x14ac:dyDescent="0.2">
      <c r="D8219" s="359"/>
      <c r="E8219" s="359"/>
      <c r="G8219" s="561"/>
      <c r="H8219" s="359"/>
    </row>
    <row r="8220" spans="4:8" x14ac:dyDescent="0.2">
      <c r="D8220" s="359"/>
      <c r="E8220" s="359"/>
      <c r="G8220" s="561"/>
      <c r="H8220" s="359"/>
    </row>
    <row r="8221" spans="4:8" x14ac:dyDescent="0.2">
      <c r="D8221" s="359"/>
      <c r="E8221" s="359"/>
      <c r="G8221" s="561"/>
      <c r="H8221" s="359"/>
    </row>
    <row r="8222" spans="4:8" x14ac:dyDescent="0.2">
      <c r="D8222" s="359"/>
      <c r="E8222" s="359"/>
      <c r="G8222" s="561"/>
      <c r="H8222" s="359"/>
    </row>
    <row r="8223" spans="4:8" x14ac:dyDescent="0.2">
      <c r="D8223" s="359"/>
      <c r="E8223" s="359"/>
      <c r="G8223" s="561"/>
      <c r="H8223" s="359"/>
    </row>
    <row r="8224" spans="4:8" x14ac:dyDescent="0.2">
      <c r="D8224" s="359"/>
      <c r="E8224" s="359"/>
      <c r="G8224" s="561"/>
      <c r="H8224" s="359"/>
    </row>
    <row r="8225" spans="4:8" x14ac:dyDescent="0.2">
      <c r="D8225" s="359"/>
      <c r="E8225" s="359"/>
      <c r="G8225" s="561"/>
      <c r="H8225" s="359"/>
    </row>
    <row r="8226" spans="4:8" x14ac:dyDescent="0.2">
      <c r="D8226" s="359"/>
      <c r="E8226" s="359"/>
      <c r="G8226" s="561"/>
      <c r="H8226" s="359"/>
    </row>
    <row r="8227" spans="4:8" x14ac:dyDescent="0.2">
      <c r="D8227" s="359"/>
      <c r="E8227" s="359"/>
      <c r="G8227" s="561"/>
      <c r="H8227" s="359"/>
    </row>
    <row r="8228" spans="4:8" x14ac:dyDescent="0.2">
      <c r="D8228" s="359"/>
      <c r="E8228" s="359"/>
      <c r="G8228" s="561"/>
      <c r="H8228" s="359"/>
    </row>
    <row r="8229" spans="4:8" x14ac:dyDescent="0.2">
      <c r="D8229" s="359"/>
      <c r="E8229" s="359"/>
      <c r="G8229" s="561"/>
      <c r="H8229" s="359"/>
    </row>
    <row r="8230" spans="4:8" x14ac:dyDescent="0.2">
      <c r="D8230" s="359"/>
      <c r="E8230" s="359"/>
      <c r="G8230" s="561"/>
      <c r="H8230" s="359"/>
    </row>
    <row r="8231" spans="4:8" x14ac:dyDescent="0.2">
      <c r="D8231" s="359"/>
      <c r="E8231" s="359"/>
      <c r="G8231" s="561"/>
      <c r="H8231" s="359"/>
    </row>
    <row r="8232" spans="4:8" x14ac:dyDescent="0.2">
      <c r="D8232" s="359"/>
      <c r="E8232" s="359"/>
      <c r="G8232" s="561"/>
      <c r="H8232" s="359"/>
    </row>
    <row r="8233" spans="4:8" x14ac:dyDescent="0.2">
      <c r="D8233" s="359"/>
      <c r="E8233" s="359"/>
      <c r="G8233" s="561"/>
      <c r="H8233" s="359"/>
    </row>
    <row r="8234" spans="4:8" x14ac:dyDescent="0.2">
      <c r="D8234" s="359"/>
      <c r="E8234" s="359"/>
      <c r="G8234" s="561"/>
      <c r="H8234" s="359"/>
    </row>
    <row r="8235" spans="4:8" x14ac:dyDescent="0.2">
      <c r="D8235" s="359"/>
      <c r="E8235" s="359"/>
      <c r="G8235" s="561"/>
      <c r="H8235" s="359"/>
    </row>
    <row r="8236" spans="4:8" x14ac:dyDescent="0.2">
      <c r="D8236" s="359"/>
      <c r="E8236" s="359"/>
      <c r="G8236" s="561"/>
      <c r="H8236" s="359"/>
    </row>
    <row r="8237" spans="4:8" x14ac:dyDescent="0.2">
      <c r="D8237" s="359"/>
      <c r="E8237" s="359"/>
      <c r="G8237" s="561"/>
      <c r="H8237" s="359"/>
    </row>
    <row r="8238" spans="4:8" x14ac:dyDescent="0.2">
      <c r="D8238" s="359"/>
      <c r="E8238" s="359"/>
      <c r="G8238" s="561"/>
      <c r="H8238" s="359"/>
    </row>
    <row r="8239" spans="4:8" x14ac:dyDescent="0.2">
      <c r="D8239" s="359"/>
      <c r="E8239" s="359"/>
      <c r="G8239" s="561"/>
      <c r="H8239" s="359"/>
    </row>
    <row r="8240" spans="4:8" x14ac:dyDescent="0.2">
      <c r="D8240" s="359"/>
      <c r="E8240" s="359"/>
      <c r="G8240" s="561"/>
      <c r="H8240" s="359"/>
    </row>
    <row r="8241" spans="4:8" x14ac:dyDescent="0.2">
      <c r="D8241" s="359"/>
      <c r="E8241" s="359"/>
      <c r="G8241" s="561"/>
      <c r="H8241" s="359"/>
    </row>
    <row r="8242" spans="4:8" x14ac:dyDescent="0.2">
      <c r="D8242" s="359"/>
      <c r="E8242" s="359"/>
      <c r="G8242" s="561"/>
      <c r="H8242" s="359"/>
    </row>
    <row r="8243" spans="4:8" x14ac:dyDescent="0.2">
      <c r="D8243" s="359"/>
      <c r="E8243" s="359"/>
      <c r="G8243" s="561"/>
      <c r="H8243" s="359"/>
    </row>
    <row r="8244" spans="4:8" x14ac:dyDescent="0.2">
      <c r="D8244" s="359"/>
      <c r="E8244" s="359"/>
      <c r="G8244" s="561"/>
      <c r="H8244" s="359"/>
    </row>
    <row r="8245" spans="4:8" x14ac:dyDescent="0.2">
      <c r="D8245" s="359"/>
      <c r="E8245" s="359"/>
      <c r="G8245" s="561"/>
      <c r="H8245" s="359"/>
    </row>
    <row r="8246" spans="4:8" x14ac:dyDescent="0.2">
      <c r="D8246" s="359"/>
      <c r="E8246" s="359"/>
      <c r="G8246" s="561"/>
      <c r="H8246" s="359"/>
    </row>
    <row r="8247" spans="4:8" x14ac:dyDescent="0.2">
      <c r="D8247" s="359"/>
      <c r="E8247" s="359"/>
      <c r="G8247" s="561"/>
      <c r="H8247" s="359"/>
    </row>
    <row r="8248" spans="4:8" x14ac:dyDescent="0.2">
      <c r="D8248" s="359"/>
      <c r="E8248" s="359"/>
      <c r="G8248" s="561"/>
      <c r="H8248" s="359"/>
    </row>
    <row r="8249" spans="4:8" x14ac:dyDescent="0.2">
      <c r="D8249" s="359"/>
      <c r="E8249" s="359"/>
      <c r="G8249" s="561"/>
      <c r="H8249" s="359"/>
    </row>
    <row r="8250" spans="4:8" x14ac:dyDescent="0.2">
      <c r="D8250" s="359"/>
      <c r="E8250" s="359"/>
      <c r="G8250" s="561"/>
      <c r="H8250" s="359"/>
    </row>
    <row r="8251" spans="4:8" x14ac:dyDescent="0.2">
      <c r="D8251" s="359"/>
      <c r="E8251" s="359"/>
      <c r="G8251" s="561"/>
      <c r="H8251" s="359"/>
    </row>
    <row r="8252" spans="4:8" x14ac:dyDescent="0.2">
      <c r="D8252" s="359"/>
      <c r="E8252" s="359"/>
      <c r="G8252" s="561"/>
      <c r="H8252" s="359"/>
    </row>
    <row r="8253" spans="4:8" x14ac:dyDescent="0.2">
      <c r="D8253" s="359"/>
      <c r="E8253" s="359"/>
      <c r="G8253" s="561"/>
      <c r="H8253" s="359"/>
    </row>
    <row r="8254" spans="4:8" x14ac:dyDescent="0.2">
      <c r="D8254" s="359"/>
      <c r="E8254" s="359"/>
      <c r="G8254" s="561"/>
      <c r="H8254" s="359"/>
    </row>
    <row r="8255" spans="4:8" x14ac:dyDescent="0.2">
      <c r="D8255" s="359"/>
      <c r="E8255" s="359"/>
      <c r="G8255" s="561"/>
      <c r="H8255" s="359"/>
    </row>
    <row r="8256" spans="4:8" x14ac:dyDescent="0.2">
      <c r="D8256" s="359"/>
      <c r="E8256" s="359"/>
      <c r="G8256" s="561"/>
      <c r="H8256" s="359"/>
    </row>
    <row r="8257" spans="4:8" x14ac:dyDescent="0.2">
      <c r="D8257" s="359"/>
      <c r="E8257" s="359"/>
      <c r="G8257" s="561"/>
      <c r="H8257" s="359"/>
    </row>
    <row r="8258" spans="4:8" x14ac:dyDescent="0.2">
      <c r="D8258" s="359"/>
      <c r="E8258" s="359"/>
      <c r="G8258" s="561"/>
      <c r="H8258" s="359"/>
    </row>
    <row r="8259" spans="4:8" x14ac:dyDescent="0.2">
      <c r="D8259" s="359"/>
      <c r="E8259" s="359"/>
      <c r="G8259" s="561"/>
      <c r="H8259" s="359"/>
    </row>
    <row r="8260" spans="4:8" x14ac:dyDescent="0.2">
      <c r="D8260" s="359"/>
      <c r="E8260" s="359"/>
      <c r="G8260" s="561"/>
      <c r="H8260" s="359"/>
    </row>
    <row r="8261" spans="4:8" x14ac:dyDescent="0.2">
      <c r="D8261" s="359"/>
      <c r="E8261" s="359"/>
      <c r="G8261" s="561"/>
      <c r="H8261" s="359"/>
    </row>
    <row r="8262" spans="4:8" x14ac:dyDescent="0.2">
      <c r="D8262" s="359"/>
      <c r="E8262" s="359"/>
      <c r="G8262" s="561"/>
      <c r="H8262" s="359"/>
    </row>
    <row r="8263" spans="4:8" x14ac:dyDescent="0.2">
      <c r="D8263" s="359"/>
      <c r="E8263" s="359"/>
      <c r="G8263" s="561"/>
      <c r="H8263" s="359"/>
    </row>
    <row r="8264" spans="4:8" x14ac:dyDescent="0.2">
      <c r="D8264" s="359"/>
      <c r="E8264" s="359"/>
      <c r="G8264" s="561"/>
      <c r="H8264" s="359"/>
    </row>
    <row r="8265" spans="4:8" x14ac:dyDescent="0.2">
      <c r="D8265" s="359"/>
      <c r="E8265" s="359"/>
      <c r="G8265" s="561"/>
      <c r="H8265" s="359"/>
    </row>
    <row r="8266" spans="4:8" x14ac:dyDescent="0.2">
      <c r="D8266" s="359"/>
      <c r="E8266" s="359"/>
      <c r="G8266" s="561"/>
      <c r="H8266" s="359"/>
    </row>
    <row r="8267" spans="4:8" x14ac:dyDescent="0.2">
      <c r="D8267" s="359"/>
      <c r="E8267" s="359"/>
      <c r="G8267" s="561"/>
      <c r="H8267" s="359"/>
    </row>
    <row r="8268" spans="4:8" x14ac:dyDescent="0.2">
      <c r="D8268" s="359"/>
      <c r="E8268" s="359"/>
      <c r="G8268" s="561"/>
      <c r="H8268" s="359"/>
    </row>
    <row r="8269" spans="4:8" x14ac:dyDescent="0.2">
      <c r="D8269" s="359"/>
      <c r="E8269" s="359"/>
      <c r="G8269" s="561"/>
      <c r="H8269" s="359"/>
    </row>
    <row r="8270" spans="4:8" x14ac:dyDescent="0.2">
      <c r="D8270" s="359"/>
      <c r="E8270" s="359"/>
      <c r="G8270" s="561"/>
      <c r="H8270" s="359"/>
    </row>
    <row r="8271" spans="4:8" x14ac:dyDescent="0.2">
      <c r="D8271" s="359"/>
      <c r="E8271" s="359"/>
      <c r="G8271" s="561"/>
      <c r="H8271" s="359"/>
    </row>
    <row r="8272" spans="4:8" x14ac:dyDescent="0.2">
      <c r="D8272" s="359"/>
      <c r="E8272" s="359"/>
      <c r="G8272" s="561"/>
      <c r="H8272" s="359"/>
    </row>
    <row r="8273" spans="4:8" x14ac:dyDescent="0.2">
      <c r="D8273" s="359"/>
      <c r="E8273" s="359"/>
      <c r="G8273" s="561"/>
      <c r="H8273" s="359"/>
    </row>
    <row r="8274" spans="4:8" x14ac:dyDescent="0.2">
      <c r="D8274" s="359"/>
      <c r="E8274" s="359"/>
      <c r="G8274" s="561"/>
      <c r="H8274" s="359"/>
    </row>
    <row r="8275" spans="4:8" x14ac:dyDescent="0.2">
      <c r="D8275" s="359"/>
      <c r="E8275" s="359"/>
      <c r="G8275" s="561"/>
      <c r="H8275" s="359"/>
    </row>
    <row r="8276" spans="4:8" x14ac:dyDescent="0.2">
      <c r="D8276" s="359"/>
      <c r="E8276" s="359"/>
      <c r="G8276" s="561"/>
      <c r="H8276" s="359"/>
    </row>
    <row r="8277" spans="4:8" x14ac:dyDescent="0.2">
      <c r="D8277" s="359"/>
      <c r="E8277" s="359"/>
      <c r="G8277" s="561"/>
      <c r="H8277" s="359"/>
    </row>
    <row r="8278" spans="4:8" x14ac:dyDescent="0.2">
      <c r="D8278" s="359"/>
      <c r="E8278" s="359"/>
      <c r="G8278" s="561"/>
      <c r="H8278" s="359"/>
    </row>
    <row r="8279" spans="4:8" x14ac:dyDescent="0.2">
      <c r="D8279" s="359"/>
      <c r="E8279" s="359"/>
      <c r="G8279" s="561"/>
      <c r="H8279" s="359"/>
    </row>
    <row r="8280" spans="4:8" x14ac:dyDescent="0.2">
      <c r="D8280" s="359"/>
      <c r="E8280" s="359"/>
      <c r="G8280" s="561"/>
      <c r="H8280" s="359"/>
    </row>
    <row r="8281" spans="4:8" x14ac:dyDescent="0.2">
      <c r="D8281" s="359"/>
      <c r="E8281" s="359"/>
      <c r="G8281" s="561"/>
      <c r="H8281" s="359"/>
    </row>
    <row r="8282" spans="4:8" x14ac:dyDescent="0.2">
      <c r="D8282" s="359"/>
      <c r="E8282" s="359"/>
      <c r="G8282" s="561"/>
      <c r="H8282" s="359"/>
    </row>
    <row r="8283" spans="4:8" x14ac:dyDescent="0.2">
      <c r="D8283" s="359"/>
      <c r="E8283" s="359"/>
      <c r="G8283" s="561"/>
      <c r="H8283" s="359"/>
    </row>
    <row r="8284" spans="4:8" x14ac:dyDescent="0.2">
      <c r="D8284" s="359"/>
      <c r="E8284" s="359"/>
      <c r="G8284" s="561"/>
      <c r="H8284" s="359"/>
    </row>
    <row r="8285" spans="4:8" x14ac:dyDescent="0.2">
      <c r="D8285" s="359"/>
      <c r="E8285" s="359"/>
      <c r="G8285" s="561"/>
      <c r="H8285" s="359"/>
    </row>
    <row r="8286" spans="4:8" x14ac:dyDescent="0.2">
      <c r="D8286" s="359"/>
      <c r="E8286" s="359"/>
      <c r="G8286" s="561"/>
      <c r="H8286" s="359"/>
    </row>
    <row r="8287" spans="4:8" x14ac:dyDescent="0.2">
      <c r="D8287" s="359"/>
      <c r="E8287" s="359"/>
      <c r="G8287" s="561"/>
      <c r="H8287" s="359"/>
    </row>
    <row r="8288" spans="4:8" x14ac:dyDescent="0.2">
      <c r="D8288" s="359"/>
      <c r="E8288" s="359"/>
      <c r="G8288" s="561"/>
      <c r="H8288" s="359"/>
    </row>
    <row r="8289" spans="4:8" x14ac:dyDescent="0.2">
      <c r="D8289" s="359"/>
      <c r="E8289" s="359"/>
      <c r="G8289" s="561"/>
      <c r="H8289" s="359"/>
    </row>
    <row r="8290" spans="4:8" x14ac:dyDescent="0.2">
      <c r="D8290" s="359"/>
      <c r="E8290" s="359"/>
      <c r="G8290" s="561"/>
      <c r="H8290" s="359"/>
    </row>
    <row r="8291" spans="4:8" x14ac:dyDescent="0.2">
      <c r="D8291" s="359"/>
      <c r="E8291" s="359"/>
      <c r="G8291" s="561"/>
      <c r="H8291" s="359"/>
    </row>
    <row r="8292" spans="4:8" x14ac:dyDescent="0.2">
      <c r="D8292" s="359"/>
      <c r="E8292" s="359"/>
      <c r="G8292" s="561"/>
      <c r="H8292" s="359"/>
    </row>
    <row r="8293" spans="4:8" x14ac:dyDescent="0.2">
      <c r="D8293" s="359"/>
      <c r="E8293" s="359"/>
      <c r="G8293" s="561"/>
      <c r="H8293" s="359"/>
    </row>
    <row r="8294" spans="4:8" x14ac:dyDescent="0.2">
      <c r="D8294" s="359"/>
      <c r="E8294" s="359"/>
      <c r="G8294" s="561"/>
      <c r="H8294" s="359"/>
    </row>
    <row r="8295" spans="4:8" x14ac:dyDescent="0.2">
      <c r="D8295" s="359"/>
      <c r="E8295" s="359"/>
      <c r="G8295" s="561"/>
      <c r="H8295" s="359"/>
    </row>
    <row r="8296" spans="4:8" x14ac:dyDescent="0.2">
      <c r="D8296" s="359"/>
      <c r="E8296" s="359"/>
      <c r="G8296" s="561"/>
      <c r="H8296" s="359"/>
    </row>
    <row r="8297" spans="4:8" x14ac:dyDescent="0.2">
      <c r="D8297" s="359"/>
      <c r="E8297" s="359"/>
      <c r="G8297" s="561"/>
      <c r="H8297" s="359"/>
    </row>
    <row r="8298" spans="4:8" x14ac:dyDescent="0.2">
      <c r="D8298" s="359"/>
      <c r="E8298" s="359"/>
      <c r="G8298" s="561"/>
      <c r="H8298" s="359"/>
    </row>
    <row r="8299" spans="4:8" x14ac:dyDescent="0.2">
      <c r="D8299" s="359"/>
      <c r="E8299" s="359"/>
      <c r="G8299" s="561"/>
      <c r="H8299" s="359"/>
    </row>
    <row r="8300" spans="4:8" x14ac:dyDescent="0.2">
      <c r="D8300" s="359"/>
      <c r="E8300" s="359"/>
      <c r="G8300" s="561"/>
      <c r="H8300" s="359"/>
    </row>
    <row r="8301" spans="4:8" x14ac:dyDescent="0.2">
      <c r="D8301" s="359"/>
      <c r="E8301" s="359"/>
      <c r="G8301" s="561"/>
      <c r="H8301" s="359"/>
    </row>
    <row r="8302" spans="4:8" x14ac:dyDescent="0.2">
      <c r="D8302" s="359"/>
      <c r="E8302" s="359"/>
      <c r="G8302" s="561"/>
      <c r="H8302" s="359"/>
    </row>
    <row r="8303" spans="4:8" x14ac:dyDescent="0.2">
      <c r="D8303" s="359"/>
      <c r="E8303" s="359"/>
      <c r="G8303" s="561"/>
      <c r="H8303" s="359"/>
    </row>
    <row r="8304" spans="4:8" x14ac:dyDescent="0.2">
      <c r="D8304" s="359"/>
      <c r="E8304" s="359"/>
      <c r="G8304" s="561"/>
      <c r="H8304" s="359"/>
    </row>
    <row r="8305" spans="4:8" x14ac:dyDescent="0.2">
      <c r="D8305" s="359"/>
      <c r="E8305" s="359"/>
      <c r="G8305" s="561"/>
      <c r="H8305" s="359"/>
    </row>
    <row r="8306" spans="4:8" x14ac:dyDescent="0.2">
      <c r="D8306" s="359"/>
      <c r="E8306" s="359"/>
      <c r="G8306" s="561"/>
      <c r="H8306" s="359"/>
    </row>
    <row r="8307" spans="4:8" x14ac:dyDescent="0.2">
      <c r="D8307" s="359"/>
      <c r="E8307" s="359"/>
      <c r="G8307" s="561"/>
      <c r="H8307" s="359"/>
    </row>
    <row r="8308" spans="4:8" x14ac:dyDescent="0.2">
      <c r="D8308" s="359"/>
      <c r="E8308" s="359"/>
      <c r="G8308" s="561"/>
      <c r="H8308" s="359"/>
    </row>
    <row r="8309" spans="4:8" x14ac:dyDescent="0.2">
      <c r="D8309" s="359"/>
      <c r="E8309" s="359"/>
      <c r="G8309" s="561"/>
      <c r="H8309" s="359"/>
    </row>
    <row r="8310" spans="4:8" x14ac:dyDescent="0.2">
      <c r="D8310" s="359"/>
      <c r="E8310" s="359"/>
      <c r="G8310" s="561"/>
      <c r="H8310" s="359"/>
    </row>
    <row r="8311" spans="4:8" x14ac:dyDescent="0.2">
      <c r="D8311" s="359"/>
      <c r="E8311" s="359"/>
      <c r="G8311" s="561"/>
      <c r="H8311" s="359"/>
    </row>
    <row r="8312" spans="4:8" x14ac:dyDescent="0.2">
      <c r="D8312" s="359"/>
      <c r="E8312" s="359"/>
      <c r="G8312" s="561"/>
      <c r="H8312" s="359"/>
    </row>
    <row r="8313" spans="4:8" x14ac:dyDescent="0.2">
      <c r="D8313" s="359"/>
      <c r="E8313" s="359"/>
      <c r="G8313" s="561"/>
      <c r="H8313" s="359"/>
    </row>
    <row r="8314" spans="4:8" x14ac:dyDescent="0.2">
      <c r="D8314" s="359"/>
      <c r="E8314" s="359"/>
      <c r="G8314" s="561"/>
      <c r="H8314" s="359"/>
    </row>
    <row r="8315" spans="4:8" x14ac:dyDescent="0.2">
      <c r="D8315" s="359"/>
      <c r="E8315" s="359"/>
      <c r="G8315" s="561"/>
      <c r="H8315" s="359"/>
    </row>
    <row r="8316" spans="4:8" x14ac:dyDescent="0.2">
      <c r="D8316" s="359"/>
      <c r="E8316" s="359"/>
      <c r="G8316" s="561"/>
      <c r="H8316" s="359"/>
    </row>
    <row r="8317" spans="4:8" x14ac:dyDescent="0.2">
      <c r="D8317" s="359"/>
      <c r="E8317" s="359"/>
      <c r="G8317" s="561"/>
      <c r="H8317" s="359"/>
    </row>
    <row r="8318" spans="4:8" x14ac:dyDescent="0.2">
      <c r="D8318" s="359"/>
      <c r="E8318" s="359"/>
      <c r="G8318" s="561"/>
      <c r="H8318" s="359"/>
    </row>
    <row r="8319" spans="4:8" x14ac:dyDescent="0.2">
      <c r="D8319" s="359"/>
      <c r="E8319" s="359"/>
      <c r="G8319" s="561"/>
      <c r="H8319" s="359"/>
    </row>
    <row r="8320" spans="4:8" x14ac:dyDescent="0.2">
      <c r="D8320" s="359"/>
      <c r="E8320" s="359"/>
      <c r="G8320" s="561"/>
      <c r="H8320" s="359"/>
    </row>
    <row r="8321" spans="4:8" x14ac:dyDescent="0.2">
      <c r="D8321" s="359"/>
      <c r="E8321" s="359"/>
      <c r="G8321" s="561"/>
      <c r="H8321" s="359"/>
    </row>
    <row r="8322" spans="4:8" x14ac:dyDescent="0.2">
      <c r="D8322" s="359"/>
      <c r="E8322" s="359"/>
      <c r="G8322" s="561"/>
      <c r="H8322" s="359"/>
    </row>
    <row r="8323" spans="4:8" x14ac:dyDescent="0.2">
      <c r="D8323" s="359"/>
      <c r="E8323" s="359"/>
      <c r="G8323" s="561"/>
      <c r="H8323" s="359"/>
    </row>
    <row r="8324" spans="4:8" x14ac:dyDescent="0.2">
      <c r="D8324" s="359"/>
      <c r="E8324" s="359"/>
      <c r="G8324" s="561"/>
      <c r="H8324" s="359"/>
    </row>
    <row r="8325" spans="4:8" x14ac:dyDescent="0.2">
      <c r="D8325" s="359"/>
      <c r="E8325" s="359"/>
      <c r="G8325" s="561"/>
      <c r="H8325" s="359"/>
    </row>
    <row r="8326" spans="4:8" x14ac:dyDescent="0.2">
      <c r="D8326" s="359"/>
      <c r="E8326" s="359"/>
      <c r="G8326" s="561"/>
      <c r="H8326" s="359"/>
    </row>
    <row r="8327" spans="4:8" x14ac:dyDescent="0.2">
      <c r="D8327" s="359"/>
      <c r="E8327" s="359"/>
      <c r="G8327" s="561"/>
      <c r="H8327" s="359"/>
    </row>
    <row r="8328" spans="4:8" x14ac:dyDescent="0.2">
      <c r="D8328" s="359"/>
      <c r="E8328" s="359"/>
      <c r="G8328" s="561"/>
      <c r="H8328" s="359"/>
    </row>
    <row r="8329" spans="4:8" x14ac:dyDescent="0.2">
      <c r="D8329" s="359"/>
      <c r="E8329" s="359"/>
      <c r="G8329" s="561"/>
      <c r="H8329" s="359"/>
    </row>
    <row r="8330" spans="4:8" x14ac:dyDescent="0.2">
      <c r="D8330" s="359"/>
      <c r="E8330" s="359"/>
      <c r="G8330" s="561"/>
      <c r="H8330" s="359"/>
    </row>
    <row r="8331" spans="4:8" x14ac:dyDescent="0.2">
      <c r="D8331" s="359"/>
      <c r="E8331" s="359"/>
      <c r="G8331" s="561"/>
      <c r="H8331" s="359"/>
    </row>
    <row r="8332" spans="4:8" x14ac:dyDescent="0.2">
      <c r="D8332" s="359"/>
      <c r="E8332" s="359"/>
      <c r="G8332" s="561"/>
      <c r="H8332" s="359"/>
    </row>
    <row r="8333" spans="4:8" x14ac:dyDescent="0.2">
      <c r="D8333" s="359"/>
      <c r="E8333" s="359"/>
      <c r="G8333" s="561"/>
      <c r="H8333" s="359"/>
    </row>
    <row r="8334" spans="4:8" x14ac:dyDescent="0.2">
      <c r="D8334" s="359"/>
      <c r="E8334" s="359"/>
      <c r="G8334" s="561"/>
      <c r="H8334" s="359"/>
    </row>
    <row r="8335" spans="4:8" x14ac:dyDescent="0.2">
      <c r="D8335" s="359"/>
      <c r="E8335" s="359"/>
      <c r="G8335" s="561"/>
      <c r="H8335" s="359"/>
    </row>
    <row r="8336" spans="4:8" x14ac:dyDescent="0.2">
      <c r="D8336" s="359"/>
      <c r="E8336" s="359"/>
      <c r="G8336" s="561"/>
      <c r="H8336" s="359"/>
    </row>
    <row r="8337" spans="4:8" x14ac:dyDescent="0.2">
      <c r="D8337" s="359"/>
      <c r="E8337" s="359"/>
      <c r="G8337" s="561"/>
      <c r="H8337" s="359"/>
    </row>
    <row r="8338" spans="4:8" x14ac:dyDescent="0.2">
      <c r="D8338" s="359"/>
      <c r="E8338" s="359"/>
      <c r="G8338" s="561"/>
      <c r="H8338" s="359"/>
    </row>
    <row r="8339" spans="4:8" x14ac:dyDescent="0.2">
      <c r="D8339" s="359"/>
      <c r="E8339" s="359"/>
      <c r="G8339" s="561"/>
      <c r="H8339" s="359"/>
    </row>
    <row r="8340" spans="4:8" x14ac:dyDescent="0.2">
      <c r="D8340" s="359"/>
      <c r="E8340" s="359"/>
      <c r="G8340" s="561"/>
      <c r="H8340" s="359"/>
    </row>
    <row r="8341" spans="4:8" x14ac:dyDescent="0.2">
      <c r="D8341" s="359"/>
      <c r="E8341" s="359"/>
      <c r="G8341" s="561"/>
      <c r="H8341" s="359"/>
    </row>
    <row r="8342" spans="4:8" x14ac:dyDescent="0.2">
      <c r="D8342" s="359"/>
      <c r="E8342" s="359"/>
      <c r="G8342" s="561"/>
      <c r="H8342" s="359"/>
    </row>
    <row r="8343" spans="4:8" x14ac:dyDescent="0.2">
      <c r="D8343" s="359"/>
      <c r="E8343" s="359"/>
      <c r="G8343" s="561"/>
      <c r="H8343" s="359"/>
    </row>
    <row r="8344" spans="4:8" x14ac:dyDescent="0.2">
      <c r="D8344" s="359"/>
      <c r="E8344" s="359"/>
      <c r="G8344" s="561"/>
      <c r="H8344" s="359"/>
    </row>
    <row r="8345" spans="4:8" x14ac:dyDescent="0.2">
      <c r="D8345" s="359"/>
      <c r="E8345" s="359"/>
      <c r="G8345" s="561"/>
      <c r="H8345" s="359"/>
    </row>
    <row r="8346" spans="4:8" x14ac:dyDescent="0.2">
      <c r="D8346" s="359"/>
      <c r="E8346" s="359"/>
      <c r="G8346" s="561"/>
      <c r="H8346" s="359"/>
    </row>
    <row r="8347" spans="4:8" x14ac:dyDescent="0.2">
      <c r="D8347" s="359"/>
      <c r="E8347" s="359"/>
      <c r="G8347" s="561"/>
      <c r="H8347" s="359"/>
    </row>
    <row r="8348" spans="4:8" x14ac:dyDescent="0.2">
      <c r="D8348" s="359"/>
      <c r="E8348" s="359"/>
      <c r="G8348" s="561"/>
      <c r="H8348" s="359"/>
    </row>
    <row r="8349" spans="4:8" x14ac:dyDescent="0.2">
      <c r="D8349" s="359"/>
      <c r="E8349" s="359"/>
      <c r="G8349" s="561"/>
      <c r="H8349" s="359"/>
    </row>
    <row r="8350" spans="4:8" x14ac:dyDescent="0.2">
      <c r="D8350" s="359"/>
      <c r="E8350" s="359"/>
      <c r="G8350" s="561"/>
      <c r="H8350" s="359"/>
    </row>
    <row r="8351" spans="4:8" x14ac:dyDescent="0.2">
      <c r="D8351" s="359"/>
      <c r="E8351" s="359"/>
      <c r="G8351" s="561"/>
      <c r="H8351" s="359"/>
    </row>
    <row r="8352" spans="4:8" x14ac:dyDescent="0.2">
      <c r="D8352" s="359"/>
      <c r="E8352" s="359"/>
      <c r="G8352" s="561"/>
      <c r="H8352" s="359"/>
    </row>
    <row r="8353" spans="4:8" x14ac:dyDescent="0.2">
      <c r="D8353" s="359"/>
      <c r="E8353" s="359"/>
      <c r="G8353" s="561"/>
      <c r="H8353" s="359"/>
    </row>
    <row r="8354" spans="4:8" x14ac:dyDescent="0.2">
      <c r="D8354" s="359"/>
      <c r="E8354" s="359"/>
      <c r="G8354" s="561"/>
      <c r="H8354" s="359"/>
    </row>
    <row r="8355" spans="4:8" x14ac:dyDescent="0.2">
      <c r="D8355" s="359"/>
      <c r="E8355" s="359"/>
      <c r="G8355" s="561"/>
      <c r="H8355" s="359"/>
    </row>
    <row r="8356" spans="4:8" x14ac:dyDescent="0.2">
      <c r="D8356" s="359"/>
      <c r="E8356" s="359"/>
      <c r="G8356" s="561"/>
      <c r="H8356" s="359"/>
    </row>
    <row r="8357" spans="4:8" x14ac:dyDescent="0.2">
      <c r="D8357" s="359"/>
      <c r="E8357" s="359"/>
      <c r="G8357" s="561"/>
      <c r="H8357" s="359"/>
    </row>
    <row r="8358" spans="4:8" x14ac:dyDescent="0.2">
      <c r="D8358" s="359"/>
      <c r="E8358" s="359"/>
      <c r="G8358" s="561"/>
      <c r="H8358" s="359"/>
    </row>
    <row r="8359" spans="4:8" x14ac:dyDescent="0.2">
      <c r="D8359" s="359"/>
      <c r="E8359" s="359"/>
      <c r="G8359" s="561"/>
      <c r="H8359" s="359"/>
    </row>
    <row r="8360" spans="4:8" x14ac:dyDescent="0.2">
      <c r="D8360" s="359"/>
      <c r="E8360" s="359"/>
      <c r="G8360" s="561"/>
      <c r="H8360" s="359"/>
    </row>
    <row r="8361" spans="4:8" x14ac:dyDescent="0.2">
      <c r="D8361" s="359"/>
      <c r="E8361" s="359"/>
      <c r="G8361" s="561"/>
      <c r="H8361" s="359"/>
    </row>
    <row r="8362" spans="4:8" x14ac:dyDescent="0.2">
      <c r="D8362" s="359"/>
      <c r="E8362" s="359"/>
      <c r="G8362" s="561"/>
      <c r="H8362" s="359"/>
    </row>
    <row r="8363" spans="4:8" x14ac:dyDescent="0.2">
      <c r="D8363" s="359"/>
      <c r="E8363" s="359"/>
      <c r="G8363" s="561"/>
      <c r="H8363" s="359"/>
    </row>
    <row r="8364" spans="4:8" x14ac:dyDescent="0.2">
      <c r="D8364" s="359"/>
      <c r="E8364" s="359"/>
      <c r="G8364" s="561"/>
      <c r="H8364" s="359"/>
    </row>
    <row r="8365" spans="4:8" x14ac:dyDescent="0.2">
      <c r="D8365" s="359"/>
      <c r="E8365" s="359"/>
      <c r="G8365" s="561"/>
      <c r="H8365" s="359"/>
    </row>
    <row r="8366" spans="4:8" x14ac:dyDescent="0.2">
      <c r="D8366" s="359"/>
      <c r="E8366" s="359"/>
      <c r="G8366" s="561"/>
      <c r="H8366" s="359"/>
    </row>
    <row r="8367" spans="4:8" x14ac:dyDescent="0.2">
      <c r="D8367" s="359"/>
      <c r="E8367" s="359"/>
      <c r="G8367" s="561"/>
      <c r="H8367" s="359"/>
    </row>
    <row r="8368" spans="4:8" x14ac:dyDescent="0.2">
      <c r="D8368" s="359"/>
      <c r="E8368" s="359"/>
      <c r="G8368" s="561"/>
      <c r="H8368" s="359"/>
    </row>
    <row r="8369" spans="4:8" x14ac:dyDescent="0.2">
      <c r="D8369" s="359"/>
      <c r="E8369" s="359"/>
      <c r="G8369" s="561"/>
      <c r="H8369" s="359"/>
    </row>
    <row r="8370" spans="4:8" x14ac:dyDescent="0.2">
      <c r="D8370" s="359"/>
      <c r="E8370" s="359"/>
      <c r="G8370" s="561"/>
      <c r="H8370" s="359"/>
    </row>
    <row r="8371" spans="4:8" x14ac:dyDescent="0.2">
      <c r="D8371" s="359"/>
      <c r="E8371" s="359"/>
      <c r="G8371" s="561"/>
      <c r="H8371" s="359"/>
    </row>
    <row r="8372" spans="4:8" x14ac:dyDescent="0.2">
      <c r="D8372" s="359"/>
      <c r="E8372" s="359"/>
      <c r="G8372" s="561"/>
      <c r="H8372" s="359"/>
    </row>
    <row r="8373" spans="4:8" x14ac:dyDescent="0.2">
      <c r="D8373" s="359"/>
      <c r="E8373" s="359"/>
      <c r="G8373" s="561"/>
      <c r="H8373" s="359"/>
    </row>
    <row r="8374" spans="4:8" x14ac:dyDescent="0.2">
      <c r="D8374" s="359"/>
      <c r="E8374" s="359"/>
      <c r="G8374" s="561"/>
      <c r="H8374" s="359"/>
    </row>
    <row r="8375" spans="4:8" x14ac:dyDescent="0.2">
      <c r="D8375" s="359"/>
      <c r="E8375" s="359"/>
      <c r="G8375" s="561"/>
      <c r="H8375" s="359"/>
    </row>
    <row r="8376" spans="4:8" x14ac:dyDescent="0.2">
      <c r="D8376" s="359"/>
      <c r="E8376" s="359"/>
      <c r="G8376" s="561"/>
      <c r="H8376" s="359"/>
    </row>
    <row r="8377" spans="4:8" x14ac:dyDescent="0.2">
      <c r="D8377" s="359"/>
      <c r="E8377" s="359"/>
      <c r="G8377" s="561"/>
      <c r="H8377" s="359"/>
    </row>
    <row r="8378" spans="4:8" x14ac:dyDescent="0.2">
      <c r="D8378" s="359"/>
      <c r="E8378" s="359"/>
      <c r="G8378" s="561"/>
      <c r="H8378" s="359"/>
    </row>
    <row r="8379" spans="4:8" x14ac:dyDescent="0.2">
      <c r="D8379" s="359"/>
      <c r="E8379" s="359"/>
      <c r="G8379" s="561"/>
      <c r="H8379" s="359"/>
    </row>
    <row r="8380" spans="4:8" x14ac:dyDescent="0.2">
      <c r="D8380" s="359"/>
      <c r="E8380" s="359"/>
      <c r="G8380" s="561"/>
      <c r="H8380" s="359"/>
    </row>
    <row r="8381" spans="4:8" x14ac:dyDescent="0.2">
      <c r="D8381" s="359"/>
      <c r="E8381" s="359"/>
      <c r="G8381" s="561"/>
      <c r="H8381" s="359"/>
    </row>
    <row r="8382" spans="4:8" x14ac:dyDescent="0.2">
      <c r="D8382" s="359"/>
      <c r="E8382" s="359"/>
      <c r="G8382" s="561"/>
      <c r="H8382" s="359"/>
    </row>
    <row r="8383" spans="4:8" x14ac:dyDescent="0.2">
      <c r="D8383" s="359"/>
      <c r="E8383" s="359"/>
      <c r="G8383" s="561"/>
      <c r="H8383" s="359"/>
    </row>
    <row r="8384" spans="4:8" x14ac:dyDescent="0.2">
      <c r="D8384" s="359"/>
      <c r="E8384" s="359"/>
      <c r="G8384" s="561"/>
      <c r="H8384" s="359"/>
    </row>
    <row r="8385" spans="4:8" x14ac:dyDescent="0.2">
      <c r="D8385" s="359"/>
      <c r="E8385" s="359"/>
      <c r="G8385" s="561"/>
      <c r="H8385" s="359"/>
    </row>
    <row r="8386" spans="4:8" x14ac:dyDescent="0.2">
      <c r="D8386" s="359"/>
      <c r="E8386" s="359"/>
      <c r="G8386" s="561"/>
      <c r="H8386" s="359"/>
    </row>
    <row r="8387" spans="4:8" x14ac:dyDescent="0.2">
      <c r="D8387" s="359"/>
      <c r="E8387" s="359"/>
      <c r="G8387" s="561"/>
      <c r="H8387" s="359"/>
    </row>
    <row r="8388" spans="4:8" x14ac:dyDescent="0.2">
      <c r="D8388" s="359"/>
      <c r="E8388" s="359"/>
      <c r="G8388" s="561"/>
      <c r="H8388" s="359"/>
    </row>
    <row r="8389" spans="4:8" x14ac:dyDescent="0.2">
      <c r="D8389" s="359"/>
      <c r="E8389" s="359"/>
      <c r="G8389" s="561"/>
      <c r="H8389" s="359"/>
    </row>
    <row r="8390" spans="4:8" x14ac:dyDescent="0.2">
      <c r="D8390" s="359"/>
      <c r="E8390" s="359"/>
      <c r="G8390" s="561"/>
      <c r="H8390" s="359"/>
    </row>
    <row r="8391" spans="4:8" x14ac:dyDescent="0.2">
      <c r="D8391" s="359"/>
      <c r="E8391" s="359"/>
      <c r="G8391" s="561"/>
      <c r="H8391" s="359"/>
    </row>
    <row r="8392" spans="4:8" x14ac:dyDescent="0.2">
      <c r="D8392" s="359"/>
      <c r="E8392" s="359"/>
      <c r="G8392" s="561"/>
      <c r="H8392" s="359"/>
    </row>
    <row r="8393" spans="4:8" x14ac:dyDescent="0.2">
      <c r="D8393" s="359"/>
      <c r="E8393" s="359"/>
      <c r="G8393" s="561"/>
      <c r="H8393" s="359"/>
    </row>
    <row r="8394" spans="4:8" x14ac:dyDescent="0.2">
      <c r="D8394" s="359"/>
      <c r="E8394" s="359"/>
      <c r="G8394" s="561"/>
      <c r="H8394" s="359"/>
    </row>
    <row r="8395" spans="4:8" x14ac:dyDescent="0.2">
      <c r="D8395" s="359"/>
      <c r="E8395" s="359"/>
      <c r="G8395" s="561"/>
      <c r="H8395" s="359"/>
    </row>
    <row r="8396" spans="4:8" x14ac:dyDescent="0.2">
      <c r="D8396" s="359"/>
      <c r="E8396" s="359"/>
      <c r="G8396" s="561"/>
      <c r="H8396" s="359"/>
    </row>
    <row r="8397" spans="4:8" x14ac:dyDescent="0.2">
      <c r="D8397" s="359"/>
      <c r="E8397" s="359"/>
      <c r="G8397" s="561"/>
      <c r="H8397" s="359"/>
    </row>
    <row r="8398" spans="4:8" x14ac:dyDescent="0.2">
      <c r="D8398" s="359"/>
      <c r="E8398" s="359"/>
      <c r="G8398" s="561"/>
      <c r="H8398" s="359"/>
    </row>
    <row r="8399" spans="4:8" x14ac:dyDescent="0.2">
      <c r="D8399" s="359"/>
      <c r="E8399" s="359"/>
      <c r="G8399" s="561"/>
      <c r="H8399" s="359"/>
    </row>
    <row r="8400" spans="4:8" x14ac:dyDescent="0.2">
      <c r="D8400" s="359"/>
      <c r="E8400" s="359"/>
      <c r="G8400" s="561"/>
      <c r="H8400" s="359"/>
    </row>
    <row r="8401" spans="4:8" x14ac:dyDescent="0.2">
      <c r="D8401" s="359"/>
      <c r="E8401" s="359"/>
      <c r="G8401" s="561"/>
      <c r="H8401" s="359"/>
    </row>
    <row r="8402" spans="4:8" x14ac:dyDescent="0.2">
      <c r="D8402" s="359"/>
      <c r="E8402" s="359"/>
      <c r="G8402" s="561"/>
      <c r="H8402" s="359"/>
    </row>
    <row r="8403" spans="4:8" x14ac:dyDescent="0.2">
      <c r="D8403" s="359"/>
      <c r="E8403" s="359"/>
      <c r="G8403" s="561"/>
      <c r="H8403" s="359"/>
    </row>
    <row r="8404" spans="4:8" x14ac:dyDescent="0.2">
      <c r="D8404" s="359"/>
      <c r="E8404" s="359"/>
      <c r="G8404" s="561"/>
      <c r="H8404" s="359"/>
    </row>
    <row r="8405" spans="4:8" x14ac:dyDescent="0.2">
      <c r="D8405" s="359"/>
      <c r="E8405" s="359"/>
      <c r="G8405" s="561"/>
      <c r="H8405" s="359"/>
    </row>
    <row r="8406" spans="4:8" x14ac:dyDescent="0.2">
      <c r="D8406" s="359"/>
      <c r="E8406" s="359"/>
      <c r="G8406" s="561"/>
      <c r="H8406" s="359"/>
    </row>
    <row r="8407" spans="4:8" x14ac:dyDescent="0.2">
      <c r="D8407" s="359"/>
      <c r="E8407" s="359"/>
      <c r="G8407" s="561"/>
      <c r="H8407" s="359"/>
    </row>
    <row r="8408" spans="4:8" x14ac:dyDescent="0.2">
      <c r="D8408" s="359"/>
      <c r="E8408" s="359"/>
      <c r="G8408" s="561"/>
      <c r="H8408" s="359"/>
    </row>
    <row r="8409" spans="4:8" x14ac:dyDescent="0.2">
      <c r="D8409" s="359"/>
      <c r="E8409" s="359"/>
      <c r="G8409" s="561"/>
      <c r="H8409" s="359"/>
    </row>
    <row r="8410" spans="4:8" x14ac:dyDescent="0.2">
      <c r="D8410" s="359"/>
      <c r="E8410" s="359"/>
      <c r="G8410" s="561"/>
      <c r="H8410" s="359"/>
    </row>
    <row r="8411" spans="4:8" x14ac:dyDescent="0.2">
      <c r="D8411" s="359"/>
      <c r="E8411" s="359"/>
      <c r="G8411" s="561"/>
      <c r="H8411" s="359"/>
    </row>
    <row r="8412" spans="4:8" x14ac:dyDescent="0.2">
      <c r="D8412" s="359"/>
      <c r="E8412" s="359"/>
      <c r="G8412" s="561"/>
      <c r="H8412" s="359"/>
    </row>
    <row r="8413" spans="4:8" x14ac:dyDescent="0.2">
      <c r="D8413" s="359"/>
      <c r="E8413" s="359"/>
      <c r="G8413" s="561"/>
      <c r="H8413" s="359"/>
    </row>
    <row r="8414" spans="4:8" x14ac:dyDescent="0.2">
      <c r="D8414" s="359"/>
      <c r="E8414" s="359"/>
      <c r="G8414" s="561"/>
      <c r="H8414" s="359"/>
    </row>
    <row r="8415" spans="4:8" x14ac:dyDescent="0.2">
      <c r="D8415" s="359"/>
      <c r="E8415" s="359"/>
      <c r="G8415" s="561"/>
      <c r="H8415" s="359"/>
    </row>
    <row r="8416" spans="4:8" x14ac:dyDescent="0.2">
      <c r="D8416" s="359"/>
      <c r="E8416" s="359"/>
      <c r="G8416" s="561"/>
      <c r="H8416" s="359"/>
    </row>
    <row r="8417" spans="4:8" x14ac:dyDescent="0.2">
      <c r="D8417" s="359"/>
      <c r="E8417" s="359"/>
      <c r="G8417" s="561"/>
      <c r="H8417" s="359"/>
    </row>
    <row r="8418" spans="4:8" x14ac:dyDescent="0.2">
      <c r="D8418" s="359"/>
      <c r="E8418" s="359"/>
      <c r="G8418" s="561"/>
      <c r="H8418" s="359"/>
    </row>
    <row r="8419" spans="4:8" x14ac:dyDescent="0.2">
      <c r="D8419" s="359"/>
      <c r="E8419" s="359"/>
      <c r="G8419" s="561"/>
      <c r="H8419" s="359"/>
    </row>
    <row r="8420" spans="4:8" x14ac:dyDescent="0.2">
      <c r="D8420" s="359"/>
      <c r="E8420" s="359"/>
      <c r="G8420" s="561"/>
      <c r="H8420" s="359"/>
    </row>
    <row r="8421" spans="4:8" x14ac:dyDescent="0.2">
      <c r="D8421" s="359"/>
      <c r="E8421" s="359"/>
      <c r="G8421" s="561"/>
      <c r="H8421" s="359"/>
    </row>
    <row r="8422" spans="4:8" x14ac:dyDescent="0.2">
      <c r="D8422" s="359"/>
      <c r="E8422" s="359"/>
      <c r="G8422" s="561"/>
      <c r="H8422" s="359"/>
    </row>
    <row r="8423" spans="4:8" x14ac:dyDescent="0.2">
      <c r="D8423" s="359"/>
      <c r="E8423" s="359"/>
      <c r="G8423" s="561"/>
      <c r="H8423" s="359"/>
    </row>
    <row r="8424" spans="4:8" x14ac:dyDescent="0.2">
      <c r="D8424" s="359"/>
      <c r="E8424" s="359"/>
      <c r="G8424" s="561"/>
      <c r="H8424" s="359"/>
    </row>
    <row r="8425" spans="4:8" x14ac:dyDescent="0.2">
      <c r="D8425" s="359"/>
      <c r="E8425" s="359"/>
      <c r="G8425" s="561"/>
      <c r="H8425" s="359"/>
    </row>
    <row r="8426" spans="4:8" x14ac:dyDescent="0.2">
      <c r="D8426" s="359"/>
      <c r="E8426" s="359"/>
      <c r="G8426" s="561"/>
      <c r="H8426" s="359"/>
    </row>
    <row r="8427" spans="4:8" x14ac:dyDescent="0.2">
      <c r="D8427" s="359"/>
      <c r="E8427" s="359"/>
      <c r="G8427" s="561"/>
      <c r="H8427" s="359"/>
    </row>
    <row r="8428" spans="4:8" x14ac:dyDescent="0.2">
      <c r="D8428" s="359"/>
      <c r="E8428" s="359"/>
      <c r="G8428" s="561"/>
      <c r="H8428" s="359"/>
    </row>
    <row r="8429" spans="4:8" x14ac:dyDescent="0.2">
      <c r="D8429" s="359"/>
      <c r="E8429" s="359"/>
      <c r="G8429" s="561"/>
      <c r="H8429" s="359"/>
    </row>
    <row r="8430" spans="4:8" x14ac:dyDescent="0.2">
      <c r="D8430" s="359"/>
      <c r="E8430" s="359"/>
      <c r="G8430" s="561"/>
      <c r="H8430" s="359"/>
    </row>
    <row r="8431" spans="4:8" x14ac:dyDescent="0.2">
      <c r="D8431" s="359"/>
      <c r="E8431" s="359"/>
      <c r="G8431" s="561"/>
      <c r="H8431" s="359"/>
    </row>
    <row r="8432" spans="4:8" x14ac:dyDescent="0.2">
      <c r="D8432" s="359"/>
      <c r="E8432" s="359"/>
      <c r="G8432" s="561"/>
      <c r="H8432" s="359"/>
    </row>
    <row r="8433" spans="4:8" x14ac:dyDescent="0.2">
      <c r="D8433" s="359"/>
      <c r="E8433" s="359"/>
      <c r="G8433" s="561"/>
      <c r="H8433" s="359"/>
    </row>
    <row r="8434" spans="4:8" x14ac:dyDescent="0.2">
      <c r="D8434" s="359"/>
      <c r="E8434" s="359"/>
      <c r="G8434" s="561"/>
      <c r="H8434" s="359"/>
    </row>
    <row r="8435" spans="4:8" x14ac:dyDescent="0.2">
      <c r="D8435" s="359"/>
      <c r="E8435" s="359"/>
      <c r="G8435" s="561"/>
      <c r="H8435" s="359"/>
    </row>
    <row r="8436" spans="4:8" x14ac:dyDescent="0.2">
      <c r="D8436" s="359"/>
      <c r="E8436" s="359"/>
      <c r="G8436" s="561"/>
      <c r="H8436" s="359"/>
    </row>
    <row r="8437" spans="4:8" x14ac:dyDescent="0.2">
      <c r="D8437" s="359"/>
      <c r="E8437" s="359"/>
      <c r="G8437" s="561"/>
      <c r="H8437" s="359"/>
    </row>
    <row r="8438" spans="4:8" x14ac:dyDescent="0.2">
      <c r="D8438" s="359"/>
      <c r="E8438" s="359"/>
      <c r="G8438" s="561"/>
      <c r="H8438" s="359"/>
    </row>
    <row r="8439" spans="4:8" x14ac:dyDescent="0.2">
      <c r="D8439" s="359"/>
      <c r="E8439" s="359"/>
      <c r="G8439" s="561"/>
      <c r="H8439" s="359"/>
    </row>
    <row r="8440" spans="4:8" x14ac:dyDescent="0.2">
      <c r="D8440" s="359"/>
      <c r="E8440" s="359"/>
      <c r="G8440" s="561"/>
      <c r="H8440" s="359"/>
    </row>
    <row r="8441" spans="4:8" x14ac:dyDescent="0.2">
      <c r="D8441" s="359"/>
      <c r="E8441" s="359"/>
      <c r="G8441" s="561"/>
      <c r="H8441" s="359"/>
    </row>
    <row r="8442" spans="4:8" x14ac:dyDescent="0.2">
      <c r="D8442" s="359"/>
      <c r="E8442" s="359"/>
      <c r="G8442" s="561"/>
      <c r="H8442" s="359"/>
    </row>
    <row r="8443" spans="4:8" x14ac:dyDescent="0.2">
      <c r="D8443" s="359"/>
      <c r="E8443" s="359"/>
      <c r="G8443" s="561"/>
      <c r="H8443" s="359"/>
    </row>
    <row r="8444" spans="4:8" x14ac:dyDescent="0.2">
      <c r="D8444" s="359"/>
      <c r="E8444" s="359"/>
      <c r="G8444" s="561"/>
      <c r="H8444" s="359"/>
    </row>
    <row r="8445" spans="4:8" x14ac:dyDescent="0.2">
      <c r="D8445" s="359"/>
      <c r="E8445" s="359"/>
      <c r="G8445" s="561"/>
      <c r="H8445" s="359"/>
    </row>
    <row r="8446" spans="4:8" x14ac:dyDescent="0.2">
      <c r="D8446" s="359"/>
      <c r="E8446" s="359"/>
      <c r="G8446" s="561"/>
      <c r="H8446" s="359"/>
    </row>
    <row r="8447" spans="4:8" x14ac:dyDescent="0.2">
      <c r="D8447" s="359"/>
      <c r="E8447" s="359"/>
      <c r="G8447" s="561"/>
      <c r="H8447" s="359"/>
    </row>
    <row r="8448" spans="4:8" x14ac:dyDescent="0.2">
      <c r="D8448" s="359"/>
      <c r="E8448" s="359"/>
      <c r="G8448" s="561"/>
      <c r="H8448" s="359"/>
    </row>
    <row r="8449" spans="4:8" x14ac:dyDescent="0.2">
      <c r="D8449" s="359"/>
      <c r="E8449" s="359"/>
      <c r="G8449" s="561"/>
      <c r="H8449" s="359"/>
    </row>
    <row r="8450" spans="4:8" x14ac:dyDescent="0.2">
      <c r="D8450" s="359"/>
      <c r="E8450" s="359"/>
      <c r="G8450" s="561"/>
      <c r="H8450" s="359"/>
    </row>
    <row r="8451" spans="4:8" x14ac:dyDescent="0.2">
      <c r="D8451" s="359"/>
      <c r="E8451" s="359"/>
      <c r="G8451" s="561"/>
      <c r="H8451" s="359"/>
    </row>
    <row r="8452" spans="4:8" x14ac:dyDescent="0.2">
      <c r="D8452" s="359"/>
      <c r="E8452" s="359"/>
      <c r="G8452" s="561"/>
      <c r="H8452" s="359"/>
    </row>
    <row r="8453" spans="4:8" x14ac:dyDescent="0.2">
      <c r="D8453" s="359"/>
      <c r="E8453" s="359"/>
      <c r="G8453" s="561"/>
      <c r="H8453" s="359"/>
    </row>
    <row r="8454" spans="4:8" x14ac:dyDescent="0.2">
      <c r="D8454" s="359"/>
      <c r="E8454" s="359"/>
      <c r="G8454" s="561"/>
      <c r="H8454" s="359"/>
    </row>
    <row r="8455" spans="4:8" x14ac:dyDescent="0.2">
      <c r="D8455" s="359"/>
      <c r="E8455" s="359"/>
      <c r="G8455" s="561"/>
      <c r="H8455" s="359"/>
    </row>
    <row r="8456" spans="4:8" x14ac:dyDescent="0.2">
      <c r="D8456" s="359"/>
      <c r="E8456" s="359"/>
      <c r="G8456" s="561"/>
      <c r="H8456" s="359"/>
    </row>
    <row r="8457" spans="4:8" x14ac:dyDescent="0.2">
      <c r="D8457" s="359"/>
      <c r="E8457" s="359"/>
      <c r="G8457" s="561"/>
      <c r="H8457" s="359"/>
    </row>
    <row r="8458" spans="4:8" x14ac:dyDescent="0.2">
      <c r="D8458" s="359"/>
      <c r="E8458" s="359"/>
      <c r="G8458" s="561"/>
      <c r="H8458" s="359"/>
    </row>
    <row r="8459" spans="4:8" x14ac:dyDescent="0.2">
      <c r="D8459" s="359"/>
      <c r="E8459" s="359"/>
      <c r="G8459" s="561"/>
      <c r="H8459" s="359"/>
    </row>
    <row r="8460" spans="4:8" x14ac:dyDescent="0.2">
      <c r="D8460" s="359"/>
      <c r="E8460" s="359"/>
      <c r="G8460" s="561"/>
      <c r="H8460" s="359"/>
    </row>
    <row r="8461" spans="4:8" x14ac:dyDescent="0.2">
      <c r="D8461" s="359"/>
      <c r="E8461" s="359"/>
      <c r="G8461" s="561"/>
      <c r="H8461" s="359"/>
    </row>
    <row r="8462" spans="4:8" x14ac:dyDescent="0.2">
      <c r="D8462" s="359"/>
      <c r="E8462" s="359"/>
      <c r="G8462" s="561"/>
      <c r="H8462" s="359"/>
    </row>
    <row r="8463" spans="4:8" x14ac:dyDescent="0.2">
      <c r="D8463" s="359"/>
      <c r="E8463" s="359"/>
      <c r="G8463" s="561"/>
      <c r="H8463" s="359"/>
    </row>
    <row r="8464" spans="4:8" x14ac:dyDescent="0.2">
      <c r="D8464" s="359"/>
      <c r="E8464" s="359"/>
      <c r="G8464" s="561"/>
      <c r="H8464" s="359"/>
    </row>
    <row r="8465" spans="4:8" x14ac:dyDescent="0.2">
      <c r="D8465" s="359"/>
      <c r="E8465" s="359"/>
      <c r="G8465" s="561"/>
      <c r="H8465" s="359"/>
    </row>
    <row r="8466" spans="4:8" x14ac:dyDescent="0.2">
      <c r="D8466" s="359"/>
      <c r="E8466" s="359"/>
      <c r="G8466" s="561"/>
      <c r="H8466" s="359"/>
    </row>
    <row r="8467" spans="4:8" x14ac:dyDescent="0.2">
      <c r="D8467" s="359"/>
      <c r="E8467" s="359"/>
      <c r="G8467" s="561"/>
      <c r="H8467" s="359"/>
    </row>
    <row r="8468" spans="4:8" x14ac:dyDescent="0.2">
      <c r="D8468" s="359"/>
      <c r="E8468" s="359"/>
      <c r="G8468" s="561"/>
      <c r="H8468" s="359"/>
    </row>
    <row r="8469" spans="4:8" x14ac:dyDescent="0.2">
      <c r="D8469" s="359"/>
      <c r="E8469" s="359"/>
      <c r="G8469" s="561"/>
      <c r="H8469" s="359"/>
    </row>
    <row r="8470" spans="4:8" x14ac:dyDescent="0.2">
      <c r="D8470" s="359"/>
      <c r="E8470" s="359"/>
      <c r="G8470" s="561"/>
      <c r="H8470" s="359"/>
    </row>
    <row r="8471" spans="4:8" x14ac:dyDescent="0.2">
      <c r="D8471" s="359"/>
      <c r="E8471" s="359"/>
      <c r="G8471" s="561"/>
      <c r="H8471" s="359"/>
    </row>
    <row r="8472" spans="4:8" x14ac:dyDescent="0.2">
      <c r="D8472" s="359"/>
      <c r="E8472" s="359"/>
      <c r="G8472" s="561"/>
      <c r="H8472" s="359"/>
    </row>
    <row r="8473" spans="4:8" x14ac:dyDescent="0.2">
      <c r="D8473" s="359"/>
      <c r="E8473" s="359"/>
      <c r="G8473" s="561"/>
      <c r="H8473" s="359"/>
    </row>
    <row r="8474" spans="4:8" x14ac:dyDescent="0.2">
      <c r="D8474" s="359"/>
      <c r="E8474" s="359"/>
      <c r="G8474" s="561"/>
      <c r="H8474" s="359"/>
    </row>
    <row r="8475" spans="4:8" x14ac:dyDescent="0.2">
      <c r="D8475" s="359"/>
      <c r="E8475" s="359"/>
      <c r="G8475" s="561"/>
      <c r="H8475" s="359"/>
    </row>
    <row r="8476" spans="4:8" x14ac:dyDescent="0.2">
      <c r="D8476" s="359"/>
      <c r="E8476" s="359"/>
      <c r="G8476" s="561"/>
      <c r="H8476" s="359"/>
    </row>
    <row r="8477" spans="4:8" x14ac:dyDescent="0.2">
      <c r="D8477" s="359"/>
      <c r="E8477" s="359"/>
      <c r="G8477" s="561"/>
      <c r="H8477" s="359"/>
    </row>
    <row r="8478" spans="4:8" x14ac:dyDescent="0.2">
      <c r="D8478" s="359"/>
      <c r="E8478" s="359"/>
      <c r="G8478" s="561"/>
      <c r="H8478" s="359"/>
    </row>
    <row r="8479" spans="4:8" x14ac:dyDescent="0.2">
      <c r="D8479" s="359"/>
      <c r="E8479" s="359"/>
      <c r="G8479" s="561"/>
      <c r="H8479" s="359"/>
    </row>
    <row r="8480" spans="4:8" x14ac:dyDescent="0.2">
      <c r="D8480" s="359"/>
      <c r="E8480" s="359"/>
      <c r="G8480" s="561"/>
      <c r="H8480" s="359"/>
    </row>
    <row r="8481" spans="4:8" x14ac:dyDescent="0.2">
      <c r="D8481" s="359"/>
      <c r="E8481" s="359"/>
      <c r="G8481" s="561"/>
      <c r="H8481" s="359"/>
    </row>
    <row r="8482" spans="4:8" x14ac:dyDescent="0.2">
      <c r="D8482" s="359"/>
      <c r="E8482" s="359"/>
      <c r="G8482" s="561"/>
      <c r="H8482" s="359"/>
    </row>
    <row r="8483" spans="4:8" x14ac:dyDescent="0.2">
      <c r="D8483" s="359"/>
      <c r="E8483" s="359"/>
      <c r="G8483" s="561"/>
      <c r="H8483" s="359"/>
    </row>
    <row r="8484" spans="4:8" x14ac:dyDescent="0.2">
      <c r="D8484" s="359"/>
      <c r="E8484" s="359"/>
      <c r="G8484" s="561"/>
      <c r="H8484" s="359"/>
    </row>
    <row r="8485" spans="4:8" x14ac:dyDescent="0.2">
      <c r="D8485" s="359"/>
      <c r="E8485" s="359"/>
      <c r="G8485" s="561"/>
      <c r="H8485" s="359"/>
    </row>
    <row r="8486" spans="4:8" x14ac:dyDescent="0.2">
      <c r="D8486" s="359"/>
      <c r="E8486" s="359"/>
      <c r="G8486" s="561"/>
      <c r="H8486" s="359"/>
    </row>
    <row r="8487" spans="4:8" x14ac:dyDescent="0.2">
      <c r="D8487" s="359"/>
      <c r="E8487" s="359"/>
      <c r="G8487" s="561"/>
      <c r="H8487" s="359"/>
    </row>
    <row r="8488" spans="4:8" x14ac:dyDescent="0.2">
      <c r="D8488" s="359"/>
      <c r="E8488" s="359"/>
      <c r="G8488" s="561"/>
      <c r="H8488" s="359"/>
    </row>
    <row r="8489" spans="4:8" x14ac:dyDescent="0.2">
      <c r="D8489" s="359"/>
      <c r="E8489" s="359"/>
      <c r="G8489" s="561"/>
      <c r="H8489" s="359"/>
    </row>
    <row r="8490" spans="4:8" x14ac:dyDescent="0.2">
      <c r="D8490" s="359"/>
      <c r="E8490" s="359"/>
      <c r="G8490" s="561"/>
      <c r="H8490" s="359"/>
    </row>
    <row r="8491" spans="4:8" x14ac:dyDescent="0.2">
      <c r="D8491" s="359"/>
      <c r="E8491" s="359"/>
      <c r="G8491" s="561"/>
      <c r="H8491" s="359"/>
    </row>
    <row r="8492" spans="4:8" x14ac:dyDescent="0.2">
      <c r="D8492" s="359"/>
      <c r="E8492" s="359"/>
      <c r="G8492" s="561"/>
      <c r="H8492" s="359"/>
    </row>
    <row r="8493" spans="4:8" x14ac:dyDescent="0.2">
      <c r="D8493" s="359"/>
      <c r="E8493" s="359"/>
      <c r="G8493" s="561"/>
      <c r="H8493" s="359"/>
    </row>
    <row r="8494" spans="4:8" x14ac:dyDescent="0.2">
      <c r="D8494" s="359"/>
      <c r="E8494" s="359"/>
      <c r="G8494" s="561"/>
      <c r="H8494" s="359"/>
    </row>
    <row r="8495" spans="4:8" x14ac:dyDescent="0.2">
      <c r="D8495" s="359"/>
      <c r="E8495" s="359"/>
      <c r="G8495" s="561"/>
      <c r="H8495" s="359"/>
    </row>
    <row r="8496" spans="4:8" x14ac:dyDescent="0.2">
      <c r="D8496" s="359"/>
      <c r="E8496" s="359"/>
      <c r="G8496" s="561"/>
      <c r="H8496" s="359"/>
    </row>
    <row r="8497" spans="4:8" x14ac:dyDescent="0.2">
      <c r="D8497" s="359"/>
      <c r="E8497" s="359"/>
      <c r="G8497" s="561"/>
      <c r="H8497" s="359"/>
    </row>
    <row r="8498" spans="4:8" x14ac:dyDescent="0.2">
      <c r="D8498" s="359"/>
      <c r="E8498" s="359"/>
      <c r="G8498" s="561"/>
      <c r="H8498" s="359"/>
    </row>
    <row r="8499" spans="4:8" x14ac:dyDescent="0.2">
      <c r="D8499" s="359"/>
      <c r="E8499" s="359"/>
      <c r="G8499" s="561"/>
      <c r="H8499" s="359"/>
    </row>
    <row r="8500" spans="4:8" x14ac:dyDescent="0.2">
      <c r="D8500" s="359"/>
      <c r="E8500" s="359"/>
      <c r="G8500" s="561"/>
      <c r="H8500" s="359"/>
    </row>
    <row r="8501" spans="4:8" x14ac:dyDescent="0.2">
      <c r="D8501" s="359"/>
      <c r="E8501" s="359"/>
      <c r="G8501" s="561"/>
      <c r="H8501" s="359"/>
    </row>
    <row r="8502" spans="4:8" x14ac:dyDescent="0.2">
      <c r="D8502" s="359"/>
      <c r="E8502" s="359"/>
      <c r="G8502" s="561"/>
      <c r="H8502" s="359"/>
    </row>
    <row r="8503" spans="4:8" x14ac:dyDescent="0.2">
      <c r="D8503" s="359"/>
      <c r="E8503" s="359"/>
      <c r="G8503" s="561"/>
      <c r="H8503" s="359"/>
    </row>
    <row r="8504" spans="4:8" x14ac:dyDescent="0.2">
      <c r="D8504" s="359"/>
      <c r="E8504" s="359"/>
      <c r="G8504" s="561"/>
      <c r="H8504" s="359"/>
    </row>
    <row r="8505" spans="4:8" x14ac:dyDescent="0.2">
      <c r="D8505" s="359"/>
      <c r="E8505" s="359"/>
      <c r="G8505" s="561"/>
      <c r="H8505" s="359"/>
    </row>
    <row r="8506" spans="4:8" x14ac:dyDescent="0.2">
      <c r="D8506" s="359"/>
      <c r="E8506" s="359"/>
      <c r="G8506" s="561"/>
      <c r="H8506" s="359"/>
    </row>
    <row r="8507" spans="4:8" x14ac:dyDescent="0.2">
      <c r="D8507" s="359"/>
      <c r="E8507" s="359"/>
      <c r="G8507" s="561"/>
      <c r="H8507" s="359"/>
    </row>
    <row r="8508" spans="4:8" x14ac:dyDescent="0.2">
      <c r="D8508" s="359"/>
      <c r="E8508" s="359"/>
      <c r="G8508" s="561"/>
      <c r="H8508" s="359"/>
    </row>
    <row r="8509" spans="4:8" x14ac:dyDescent="0.2">
      <c r="D8509" s="359"/>
      <c r="E8509" s="359"/>
      <c r="G8509" s="561"/>
      <c r="H8509" s="359"/>
    </row>
    <row r="8510" spans="4:8" x14ac:dyDescent="0.2">
      <c r="D8510" s="359"/>
      <c r="E8510" s="359"/>
      <c r="G8510" s="561"/>
      <c r="H8510" s="359"/>
    </row>
    <row r="8511" spans="4:8" x14ac:dyDescent="0.2">
      <c r="D8511" s="359"/>
      <c r="E8511" s="359"/>
      <c r="G8511" s="561"/>
      <c r="H8511" s="359"/>
    </row>
    <row r="8512" spans="4:8" x14ac:dyDescent="0.2">
      <c r="D8512" s="359"/>
      <c r="E8512" s="359"/>
      <c r="G8512" s="561"/>
      <c r="H8512" s="359"/>
    </row>
    <row r="8513" spans="4:8" x14ac:dyDescent="0.2">
      <c r="D8513" s="359"/>
      <c r="E8513" s="359"/>
      <c r="G8513" s="561"/>
      <c r="H8513" s="359"/>
    </row>
    <row r="8514" spans="4:8" x14ac:dyDescent="0.2">
      <c r="D8514" s="359"/>
      <c r="E8514" s="359"/>
      <c r="G8514" s="561"/>
      <c r="H8514" s="359"/>
    </row>
    <row r="8515" spans="4:8" x14ac:dyDescent="0.2">
      <c r="D8515" s="359"/>
      <c r="E8515" s="359"/>
      <c r="G8515" s="561"/>
      <c r="H8515" s="359"/>
    </row>
    <row r="8516" spans="4:8" x14ac:dyDescent="0.2">
      <c r="D8516" s="359"/>
      <c r="E8516" s="359"/>
      <c r="G8516" s="561"/>
      <c r="H8516" s="359"/>
    </row>
    <row r="8517" spans="4:8" x14ac:dyDescent="0.2">
      <c r="D8517" s="359"/>
      <c r="E8517" s="359"/>
      <c r="G8517" s="561"/>
      <c r="H8517" s="359"/>
    </row>
    <row r="8518" spans="4:8" x14ac:dyDescent="0.2">
      <c r="D8518" s="359"/>
      <c r="E8518" s="359"/>
      <c r="G8518" s="561"/>
      <c r="H8518" s="359"/>
    </row>
    <row r="8519" spans="4:8" x14ac:dyDescent="0.2">
      <c r="D8519" s="359"/>
      <c r="E8519" s="359"/>
      <c r="G8519" s="561"/>
      <c r="H8519" s="359"/>
    </row>
    <row r="8520" spans="4:8" x14ac:dyDescent="0.2">
      <c r="D8520" s="359"/>
      <c r="E8520" s="359"/>
      <c r="G8520" s="561"/>
      <c r="H8520" s="359"/>
    </row>
    <row r="8521" spans="4:8" x14ac:dyDescent="0.2">
      <c r="D8521" s="359"/>
      <c r="E8521" s="359"/>
      <c r="G8521" s="561"/>
      <c r="H8521" s="359"/>
    </row>
    <row r="8522" spans="4:8" x14ac:dyDescent="0.2">
      <c r="D8522" s="359"/>
      <c r="E8522" s="359"/>
      <c r="G8522" s="561"/>
      <c r="H8522" s="359"/>
    </row>
    <row r="8523" spans="4:8" x14ac:dyDescent="0.2">
      <c r="D8523" s="359"/>
      <c r="E8523" s="359"/>
      <c r="G8523" s="561"/>
      <c r="H8523" s="359"/>
    </row>
    <row r="8524" spans="4:8" x14ac:dyDescent="0.2">
      <c r="D8524" s="359"/>
      <c r="E8524" s="359"/>
      <c r="G8524" s="561"/>
      <c r="H8524" s="359"/>
    </row>
    <row r="8525" spans="4:8" x14ac:dyDescent="0.2">
      <c r="D8525" s="359"/>
      <c r="E8525" s="359"/>
      <c r="G8525" s="561"/>
      <c r="H8525" s="359"/>
    </row>
    <row r="8526" spans="4:8" x14ac:dyDescent="0.2">
      <c r="D8526" s="359"/>
      <c r="E8526" s="359"/>
      <c r="G8526" s="561"/>
      <c r="H8526" s="359"/>
    </row>
    <row r="8527" spans="4:8" x14ac:dyDescent="0.2">
      <c r="D8527" s="359"/>
      <c r="E8527" s="359"/>
      <c r="G8527" s="561"/>
      <c r="H8527" s="359"/>
    </row>
    <row r="8528" spans="4:8" x14ac:dyDescent="0.2">
      <c r="D8528" s="359"/>
      <c r="E8528" s="359"/>
      <c r="G8528" s="561"/>
      <c r="H8528" s="359"/>
    </row>
    <row r="8529" spans="4:8" x14ac:dyDescent="0.2">
      <c r="D8529" s="359"/>
      <c r="E8529" s="359"/>
      <c r="G8529" s="561"/>
      <c r="H8529" s="359"/>
    </row>
    <row r="8530" spans="4:8" x14ac:dyDescent="0.2">
      <c r="D8530" s="359"/>
      <c r="E8530" s="359"/>
      <c r="G8530" s="561"/>
      <c r="H8530" s="359"/>
    </row>
    <row r="8531" spans="4:8" x14ac:dyDescent="0.2">
      <c r="D8531" s="359"/>
      <c r="E8531" s="359"/>
      <c r="G8531" s="561"/>
      <c r="H8531" s="359"/>
    </row>
    <row r="8532" spans="4:8" x14ac:dyDescent="0.2">
      <c r="D8532" s="359"/>
      <c r="E8532" s="359"/>
      <c r="G8532" s="561"/>
      <c r="H8532" s="359"/>
    </row>
    <row r="8533" spans="4:8" x14ac:dyDescent="0.2">
      <c r="D8533" s="359"/>
      <c r="E8533" s="359"/>
      <c r="G8533" s="561"/>
      <c r="H8533" s="359"/>
    </row>
    <row r="8534" spans="4:8" x14ac:dyDescent="0.2">
      <c r="D8534" s="359"/>
      <c r="E8534" s="359"/>
      <c r="G8534" s="561"/>
      <c r="H8534" s="359"/>
    </row>
    <row r="8535" spans="4:8" x14ac:dyDescent="0.2">
      <c r="D8535" s="359"/>
      <c r="E8535" s="359"/>
      <c r="G8535" s="561"/>
      <c r="H8535" s="359"/>
    </row>
    <row r="8536" spans="4:8" x14ac:dyDescent="0.2">
      <c r="D8536" s="359"/>
      <c r="E8536" s="359"/>
      <c r="G8536" s="561"/>
      <c r="H8536" s="359"/>
    </row>
    <row r="8537" spans="4:8" x14ac:dyDescent="0.2">
      <c r="D8537" s="359"/>
      <c r="E8537" s="359"/>
      <c r="G8537" s="561"/>
      <c r="H8537" s="359"/>
    </row>
    <row r="8538" spans="4:8" x14ac:dyDescent="0.2">
      <c r="D8538" s="359"/>
      <c r="E8538" s="359"/>
      <c r="G8538" s="561"/>
      <c r="H8538" s="359"/>
    </row>
    <row r="8539" spans="4:8" x14ac:dyDescent="0.2">
      <c r="D8539" s="359"/>
      <c r="E8539" s="359"/>
      <c r="G8539" s="561"/>
      <c r="H8539" s="359"/>
    </row>
    <row r="8540" spans="4:8" x14ac:dyDescent="0.2">
      <c r="D8540" s="359"/>
      <c r="E8540" s="359"/>
      <c r="G8540" s="561"/>
      <c r="H8540" s="359"/>
    </row>
    <row r="8541" spans="4:8" x14ac:dyDescent="0.2">
      <c r="D8541" s="359"/>
      <c r="E8541" s="359"/>
      <c r="G8541" s="561"/>
      <c r="H8541" s="359"/>
    </row>
    <row r="8542" spans="4:8" x14ac:dyDescent="0.2">
      <c r="D8542" s="359"/>
      <c r="E8542" s="359"/>
      <c r="G8542" s="561"/>
      <c r="H8542" s="359"/>
    </row>
    <row r="8543" spans="4:8" x14ac:dyDescent="0.2">
      <c r="D8543" s="359"/>
      <c r="E8543" s="359"/>
      <c r="G8543" s="561"/>
      <c r="H8543" s="359"/>
    </row>
    <row r="8544" spans="4:8" x14ac:dyDescent="0.2">
      <c r="D8544" s="359"/>
      <c r="E8544" s="359"/>
      <c r="G8544" s="561"/>
      <c r="H8544" s="359"/>
    </row>
    <row r="8545" spans="4:8" x14ac:dyDescent="0.2">
      <c r="D8545" s="359"/>
      <c r="E8545" s="359"/>
      <c r="G8545" s="561"/>
      <c r="H8545" s="359"/>
    </row>
    <row r="8546" spans="4:8" x14ac:dyDescent="0.2">
      <c r="D8546" s="359"/>
      <c r="E8546" s="359"/>
      <c r="G8546" s="561"/>
      <c r="H8546" s="359"/>
    </row>
    <row r="8547" spans="4:8" x14ac:dyDescent="0.2">
      <c r="D8547" s="359"/>
      <c r="E8547" s="359"/>
      <c r="G8547" s="561"/>
      <c r="H8547" s="359"/>
    </row>
    <row r="8548" spans="4:8" x14ac:dyDescent="0.2">
      <c r="D8548" s="359"/>
      <c r="E8548" s="359"/>
      <c r="G8548" s="561"/>
      <c r="H8548" s="359"/>
    </row>
    <row r="8549" spans="4:8" x14ac:dyDescent="0.2">
      <c r="D8549" s="359"/>
      <c r="E8549" s="359"/>
      <c r="G8549" s="561"/>
      <c r="H8549" s="359"/>
    </row>
    <row r="8550" spans="4:8" x14ac:dyDescent="0.2">
      <c r="D8550" s="359"/>
      <c r="E8550" s="359"/>
      <c r="G8550" s="561"/>
      <c r="H8550" s="359"/>
    </row>
    <row r="8551" spans="4:8" x14ac:dyDescent="0.2">
      <c r="D8551" s="359"/>
      <c r="E8551" s="359"/>
      <c r="G8551" s="561"/>
      <c r="H8551" s="359"/>
    </row>
    <row r="8552" spans="4:8" x14ac:dyDescent="0.2">
      <c r="D8552" s="359"/>
      <c r="E8552" s="359"/>
      <c r="G8552" s="561"/>
      <c r="H8552" s="359"/>
    </row>
    <row r="8553" spans="4:8" x14ac:dyDescent="0.2">
      <c r="D8553" s="359"/>
      <c r="E8553" s="359"/>
      <c r="G8553" s="561"/>
      <c r="H8553" s="359"/>
    </row>
    <row r="8554" spans="4:8" x14ac:dyDescent="0.2">
      <c r="D8554" s="359"/>
      <c r="E8554" s="359"/>
      <c r="G8554" s="561"/>
      <c r="H8554" s="359"/>
    </row>
    <row r="8555" spans="4:8" x14ac:dyDescent="0.2">
      <c r="D8555" s="359"/>
      <c r="E8555" s="359"/>
      <c r="G8555" s="561"/>
      <c r="H8555" s="359"/>
    </row>
    <row r="8556" spans="4:8" x14ac:dyDescent="0.2">
      <c r="D8556" s="359"/>
      <c r="E8556" s="359"/>
      <c r="G8556" s="561"/>
      <c r="H8556" s="359"/>
    </row>
    <row r="8557" spans="4:8" x14ac:dyDescent="0.2">
      <c r="D8557" s="359"/>
      <c r="E8557" s="359"/>
      <c r="G8557" s="561"/>
      <c r="H8557" s="359"/>
    </row>
    <row r="8558" spans="4:8" x14ac:dyDescent="0.2">
      <c r="D8558" s="359"/>
      <c r="E8558" s="359"/>
      <c r="G8558" s="561"/>
      <c r="H8558" s="359"/>
    </row>
    <row r="8559" spans="4:8" x14ac:dyDescent="0.2">
      <c r="D8559" s="359"/>
      <c r="E8559" s="359"/>
      <c r="G8559" s="561"/>
      <c r="H8559" s="359"/>
    </row>
    <row r="8560" spans="4:8" x14ac:dyDescent="0.2">
      <c r="D8560" s="359"/>
      <c r="E8560" s="359"/>
      <c r="G8560" s="561"/>
      <c r="H8560" s="359"/>
    </row>
    <row r="8561" spans="4:8" x14ac:dyDescent="0.2">
      <c r="D8561" s="359"/>
      <c r="E8561" s="359"/>
      <c r="G8561" s="561"/>
      <c r="H8561" s="359"/>
    </row>
    <row r="8562" spans="4:8" x14ac:dyDescent="0.2">
      <c r="D8562" s="359"/>
      <c r="E8562" s="359"/>
      <c r="G8562" s="561"/>
      <c r="H8562" s="359"/>
    </row>
    <row r="8563" spans="4:8" x14ac:dyDescent="0.2">
      <c r="D8563" s="359"/>
      <c r="E8563" s="359"/>
      <c r="G8563" s="561"/>
      <c r="H8563" s="359"/>
    </row>
    <row r="8564" spans="4:8" x14ac:dyDescent="0.2">
      <c r="D8564" s="359"/>
      <c r="E8564" s="359"/>
      <c r="G8564" s="561"/>
      <c r="H8564" s="359"/>
    </row>
    <row r="8565" spans="4:8" x14ac:dyDescent="0.2">
      <c r="D8565" s="359"/>
      <c r="E8565" s="359"/>
      <c r="G8565" s="561"/>
      <c r="H8565" s="359"/>
    </row>
    <row r="8566" spans="4:8" x14ac:dyDescent="0.2">
      <c r="D8566" s="359"/>
      <c r="E8566" s="359"/>
      <c r="G8566" s="561"/>
      <c r="H8566" s="359"/>
    </row>
    <row r="8567" spans="4:8" x14ac:dyDescent="0.2">
      <c r="D8567" s="359"/>
      <c r="E8567" s="359"/>
      <c r="G8567" s="561"/>
      <c r="H8567" s="359"/>
    </row>
    <row r="8568" spans="4:8" x14ac:dyDescent="0.2">
      <c r="D8568" s="359"/>
      <c r="E8568" s="359"/>
      <c r="G8568" s="561"/>
      <c r="H8568" s="359"/>
    </row>
    <row r="8569" spans="4:8" x14ac:dyDescent="0.2">
      <c r="D8569" s="359"/>
      <c r="E8569" s="359"/>
      <c r="G8569" s="561"/>
      <c r="H8569" s="359"/>
    </row>
    <row r="8570" spans="4:8" x14ac:dyDescent="0.2">
      <c r="D8570" s="359"/>
      <c r="E8570" s="359"/>
      <c r="G8570" s="561"/>
      <c r="H8570" s="359"/>
    </row>
    <row r="8571" spans="4:8" x14ac:dyDescent="0.2">
      <c r="D8571" s="359"/>
      <c r="E8571" s="359"/>
      <c r="G8571" s="561"/>
      <c r="H8571" s="359"/>
    </row>
    <row r="8572" spans="4:8" x14ac:dyDescent="0.2">
      <c r="D8572" s="359"/>
      <c r="E8572" s="359"/>
      <c r="G8572" s="561"/>
      <c r="H8572" s="359"/>
    </row>
    <row r="8573" spans="4:8" x14ac:dyDescent="0.2">
      <c r="D8573" s="359"/>
      <c r="E8573" s="359"/>
      <c r="G8573" s="561"/>
      <c r="H8573" s="359"/>
    </row>
    <row r="8574" spans="4:8" x14ac:dyDescent="0.2">
      <c r="D8574" s="359"/>
      <c r="E8574" s="359"/>
      <c r="G8574" s="561"/>
      <c r="H8574" s="359"/>
    </row>
    <row r="8575" spans="4:8" x14ac:dyDescent="0.2">
      <c r="D8575" s="359"/>
      <c r="E8575" s="359"/>
      <c r="G8575" s="561"/>
      <c r="H8575" s="359"/>
    </row>
    <row r="8576" spans="4:8" x14ac:dyDescent="0.2">
      <c r="D8576" s="359"/>
      <c r="E8576" s="359"/>
      <c r="G8576" s="561"/>
      <c r="H8576" s="359"/>
    </row>
    <row r="8577" spans="4:8" x14ac:dyDescent="0.2">
      <c r="D8577" s="359"/>
      <c r="E8577" s="359"/>
      <c r="G8577" s="561"/>
      <c r="H8577" s="359"/>
    </row>
    <row r="8578" spans="4:8" x14ac:dyDescent="0.2">
      <c r="D8578" s="359"/>
      <c r="E8578" s="359"/>
      <c r="G8578" s="561"/>
      <c r="H8578" s="359"/>
    </row>
    <row r="8579" spans="4:8" x14ac:dyDescent="0.2">
      <c r="D8579" s="359"/>
      <c r="E8579" s="359"/>
      <c r="G8579" s="561"/>
      <c r="H8579" s="359"/>
    </row>
    <row r="8580" spans="4:8" x14ac:dyDescent="0.2">
      <c r="D8580" s="359"/>
      <c r="E8580" s="359"/>
      <c r="G8580" s="561"/>
      <c r="H8580" s="359"/>
    </row>
    <row r="8581" spans="4:8" x14ac:dyDescent="0.2">
      <c r="D8581" s="359"/>
      <c r="E8581" s="359"/>
      <c r="G8581" s="561"/>
      <c r="H8581" s="359"/>
    </row>
    <row r="8582" spans="4:8" x14ac:dyDescent="0.2">
      <c r="D8582" s="359"/>
      <c r="E8582" s="359"/>
      <c r="G8582" s="561"/>
      <c r="H8582" s="359"/>
    </row>
    <row r="8583" spans="4:8" x14ac:dyDescent="0.2">
      <c r="D8583" s="359"/>
      <c r="E8583" s="359"/>
      <c r="G8583" s="561"/>
      <c r="H8583" s="359"/>
    </row>
    <row r="8584" spans="4:8" x14ac:dyDescent="0.2">
      <c r="D8584" s="359"/>
      <c r="E8584" s="359"/>
      <c r="G8584" s="561"/>
      <c r="H8584" s="359"/>
    </row>
    <row r="8585" spans="4:8" x14ac:dyDescent="0.2">
      <c r="D8585" s="359"/>
      <c r="E8585" s="359"/>
      <c r="G8585" s="561"/>
      <c r="H8585" s="359"/>
    </row>
    <row r="8586" spans="4:8" x14ac:dyDescent="0.2">
      <c r="D8586" s="359"/>
      <c r="E8586" s="359"/>
      <c r="G8586" s="561"/>
      <c r="H8586" s="359"/>
    </row>
    <row r="8587" spans="4:8" x14ac:dyDescent="0.2">
      <c r="D8587" s="359"/>
      <c r="E8587" s="359"/>
      <c r="G8587" s="561"/>
      <c r="H8587" s="359"/>
    </row>
    <row r="8588" spans="4:8" x14ac:dyDescent="0.2">
      <c r="D8588" s="359"/>
      <c r="E8588" s="359"/>
      <c r="G8588" s="561"/>
      <c r="H8588" s="359"/>
    </row>
    <row r="8589" spans="4:8" x14ac:dyDescent="0.2">
      <c r="D8589" s="359"/>
      <c r="E8589" s="359"/>
      <c r="G8589" s="561"/>
      <c r="H8589" s="359"/>
    </row>
    <row r="8590" spans="4:8" x14ac:dyDescent="0.2">
      <c r="D8590" s="359"/>
      <c r="E8590" s="359"/>
      <c r="G8590" s="561"/>
      <c r="H8590" s="359"/>
    </row>
    <row r="8591" spans="4:8" x14ac:dyDescent="0.2">
      <c r="D8591" s="359"/>
      <c r="E8591" s="359"/>
      <c r="G8591" s="561"/>
      <c r="H8591" s="359"/>
    </row>
    <row r="8592" spans="4:8" x14ac:dyDescent="0.2">
      <c r="D8592" s="359"/>
      <c r="E8592" s="359"/>
      <c r="G8592" s="561"/>
      <c r="H8592" s="359"/>
    </row>
    <row r="8593" spans="4:8" x14ac:dyDescent="0.2">
      <c r="D8593" s="359"/>
      <c r="E8593" s="359"/>
      <c r="G8593" s="561"/>
      <c r="H8593" s="359"/>
    </row>
    <row r="8594" spans="4:8" x14ac:dyDescent="0.2">
      <c r="D8594" s="359"/>
      <c r="E8594" s="359"/>
      <c r="G8594" s="561"/>
      <c r="H8594" s="359"/>
    </row>
    <row r="8595" spans="4:8" x14ac:dyDescent="0.2">
      <c r="D8595" s="359"/>
      <c r="E8595" s="359"/>
      <c r="G8595" s="561"/>
      <c r="H8595" s="359"/>
    </row>
    <row r="8596" spans="4:8" x14ac:dyDescent="0.2">
      <c r="D8596" s="359"/>
      <c r="E8596" s="359"/>
      <c r="G8596" s="561"/>
      <c r="H8596" s="359"/>
    </row>
    <row r="8597" spans="4:8" x14ac:dyDescent="0.2">
      <c r="D8597" s="359"/>
      <c r="E8597" s="359"/>
      <c r="G8597" s="561"/>
      <c r="H8597" s="359"/>
    </row>
    <row r="8598" spans="4:8" x14ac:dyDescent="0.2">
      <c r="D8598" s="359"/>
      <c r="E8598" s="359"/>
      <c r="G8598" s="561"/>
      <c r="H8598" s="359"/>
    </row>
    <row r="8599" spans="4:8" x14ac:dyDescent="0.2">
      <c r="D8599" s="359"/>
      <c r="E8599" s="359"/>
      <c r="G8599" s="561"/>
      <c r="H8599" s="359"/>
    </row>
    <row r="8600" spans="4:8" x14ac:dyDescent="0.2">
      <c r="D8600" s="359"/>
      <c r="E8600" s="359"/>
      <c r="G8600" s="561"/>
      <c r="H8600" s="359"/>
    </row>
    <row r="8601" spans="4:8" x14ac:dyDescent="0.2">
      <c r="D8601" s="359"/>
      <c r="E8601" s="359"/>
      <c r="G8601" s="561"/>
      <c r="H8601" s="359"/>
    </row>
    <row r="8602" spans="4:8" x14ac:dyDescent="0.2">
      <c r="D8602" s="359"/>
      <c r="E8602" s="359"/>
      <c r="G8602" s="561"/>
      <c r="H8602" s="359"/>
    </row>
    <row r="8603" spans="4:8" x14ac:dyDescent="0.2">
      <c r="D8603" s="359"/>
      <c r="E8603" s="359"/>
      <c r="G8603" s="561"/>
      <c r="H8603" s="359"/>
    </row>
    <row r="8604" spans="4:8" x14ac:dyDescent="0.2">
      <c r="D8604" s="359"/>
      <c r="E8604" s="359"/>
      <c r="G8604" s="561"/>
      <c r="H8604" s="359"/>
    </row>
    <row r="8605" spans="4:8" x14ac:dyDescent="0.2">
      <c r="D8605" s="359"/>
      <c r="E8605" s="359"/>
      <c r="G8605" s="561"/>
      <c r="H8605" s="359"/>
    </row>
    <row r="8606" spans="4:8" x14ac:dyDescent="0.2">
      <c r="D8606" s="359"/>
      <c r="E8606" s="359"/>
      <c r="G8606" s="561"/>
      <c r="H8606" s="359"/>
    </row>
    <row r="8607" spans="4:8" x14ac:dyDescent="0.2">
      <c r="D8607" s="359"/>
      <c r="E8607" s="359"/>
      <c r="G8607" s="561"/>
      <c r="H8607" s="359"/>
    </row>
    <row r="8608" spans="4:8" x14ac:dyDescent="0.2">
      <c r="D8608" s="359"/>
      <c r="E8608" s="359"/>
      <c r="G8608" s="561"/>
      <c r="H8608" s="359"/>
    </row>
    <row r="8609" spans="4:8" x14ac:dyDescent="0.2">
      <c r="D8609" s="359"/>
      <c r="E8609" s="359"/>
      <c r="G8609" s="561"/>
      <c r="H8609" s="359"/>
    </row>
    <row r="8610" spans="4:8" x14ac:dyDescent="0.2">
      <c r="D8610" s="359"/>
      <c r="E8610" s="359"/>
      <c r="G8610" s="561"/>
      <c r="H8610" s="359"/>
    </row>
    <row r="8611" spans="4:8" x14ac:dyDescent="0.2">
      <c r="D8611" s="359"/>
      <c r="E8611" s="359"/>
      <c r="G8611" s="561"/>
      <c r="H8611" s="359"/>
    </row>
    <row r="8612" spans="4:8" x14ac:dyDescent="0.2">
      <c r="D8612" s="359"/>
      <c r="E8612" s="359"/>
      <c r="G8612" s="561"/>
      <c r="H8612" s="359"/>
    </row>
    <row r="8613" spans="4:8" x14ac:dyDescent="0.2">
      <c r="D8613" s="359"/>
      <c r="E8613" s="359"/>
      <c r="G8613" s="561"/>
      <c r="H8613" s="359"/>
    </row>
    <row r="8614" spans="4:8" x14ac:dyDescent="0.2">
      <c r="D8614" s="359"/>
      <c r="E8614" s="359"/>
      <c r="G8614" s="561"/>
      <c r="H8614" s="359"/>
    </row>
    <row r="8615" spans="4:8" x14ac:dyDescent="0.2">
      <c r="D8615" s="359"/>
      <c r="E8615" s="359"/>
      <c r="G8615" s="561"/>
      <c r="H8615" s="359"/>
    </row>
    <row r="8616" spans="4:8" x14ac:dyDescent="0.2">
      <c r="D8616" s="359"/>
      <c r="E8616" s="359"/>
      <c r="G8616" s="561"/>
      <c r="H8616" s="359"/>
    </row>
    <row r="8617" spans="4:8" x14ac:dyDescent="0.2">
      <c r="D8617" s="359"/>
      <c r="E8617" s="359"/>
      <c r="G8617" s="561"/>
      <c r="H8617" s="359"/>
    </row>
    <row r="8618" spans="4:8" x14ac:dyDescent="0.2">
      <c r="D8618" s="359"/>
      <c r="E8618" s="359"/>
      <c r="G8618" s="561"/>
      <c r="H8618" s="359"/>
    </row>
    <row r="8619" spans="4:8" x14ac:dyDescent="0.2">
      <c r="D8619" s="359"/>
      <c r="E8619" s="359"/>
      <c r="G8619" s="561"/>
      <c r="H8619" s="359"/>
    </row>
    <row r="8620" spans="4:8" x14ac:dyDescent="0.2">
      <c r="D8620" s="359"/>
      <c r="E8620" s="359"/>
      <c r="G8620" s="561"/>
      <c r="H8620" s="359"/>
    </row>
    <row r="8621" spans="4:8" x14ac:dyDescent="0.2">
      <c r="D8621" s="359"/>
      <c r="E8621" s="359"/>
      <c r="G8621" s="561"/>
      <c r="H8621" s="359"/>
    </row>
    <row r="8622" spans="4:8" x14ac:dyDescent="0.2">
      <c r="D8622" s="359"/>
      <c r="E8622" s="359"/>
      <c r="G8622" s="561"/>
      <c r="H8622" s="359"/>
    </row>
    <row r="8623" spans="4:8" x14ac:dyDescent="0.2">
      <c r="D8623" s="359"/>
      <c r="E8623" s="359"/>
      <c r="G8623" s="561"/>
      <c r="H8623" s="359"/>
    </row>
    <row r="8624" spans="4:8" x14ac:dyDescent="0.2">
      <c r="D8624" s="359"/>
      <c r="E8624" s="359"/>
      <c r="G8624" s="561"/>
      <c r="H8624" s="359"/>
    </row>
    <row r="8625" spans="4:8" x14ac:dyDescent="0.2">
      <c r="D8625" s="359"/>
      <c r="E8625" s="359"/>
      <c r="G8625" s="561"/>
      <c r="H8625" s="359"/>
    </row>
    <row r="8626" spans="4:8" x14ac:dyDescent="0.2">
      <c r="D8626" s="359"/>
      <c r="E8626" s="359"/>
      <c r="G8626" s="561"/>
      <c r="H8626" s="359"/>
    </row>
    <row r="8627" spans="4:8" x14ac:dyDescent="0.2">
      <c r="D8627" s="359"/>
      <c r="E8627" s="359"/>
      <c r="G8627" s="561"/>
      <c r="H8627" s="359"/>
    </row>
    <row r="8628" spans="4:8" x14ac:dyDescent="0.2">
      <c r="D8628" s="359"/>
      <c r="E8628" s="359"/>
      <c r="G8628" s="561"/>
      <c r="H8628" s="359"/>
    </row>
    <row r="8629" spans="4:8" x14ac:dyDescent="0.2">
      <c r="D8629" s="359"/>
      <c r="E8629" s="359"/>
      <c r="G8629" s="561"/>
      <c r="H8629" s="359"/>
    </row>
    <row r="8630" spans="4:8" x14ac:dyDescent="0.2">
      <c r="D8630" s="359"/>
      <c r="E8630" s="359"/>
      <c r="G8630" s="561"/>
      <c r="H8630" s="359"/>
    </row>
    <row r="8631" spans="4:8" x14ac:dyDescent="0.2">
      <c r="D8631" s="359"/>
      <c r="E8631" s="359"/>
      <c r="G8631" s="561"/>
      <c r="H8631" s="359"/>
    </row>
    <row r="8632" spans="4:8" x14ac:dyDescent="0.2">
      <c r="D8632" s="359"/>
      <c r="E8632" s="359"/>
      <c r="G8632" s="561"/>
      <c r="H8632" s="359"/>
    </row>
    <row r="8633" spans="4:8" x14ac:dyDescent="0.2">
      <c r="D8633" s="359"/>
      <c r="E8633" s="359"/>
      <c r="G8633" s="561"/>
      <c r="H8633" s="359"/>
    </row>
    <row r="8634" spans="4:8" x14ac:dyDescent="0.2">
      <c r="D8634" s="359"/>
      <c r="E8634" s="359"/>
      <c r="G8634" s="561"/>
      <c r="H8634" s="359"/>
    </row>
    <row r="8635" spans="4:8" x14ac:dyDescent="0.2">
      <c r="D8635" s="359"/>
      <c r="E8635" s="359"/>
      <c r="G8635" s="561"/>
      <c r="H8635" s="359"/>
    </row>
    <row r="8636" spans="4:8" x14ac:dyDescent="0.2">
      <c r="D8636" s="359"/>
      <c r="E8636" s="359"/>
      <c r="G8636" s="561"/>
      <c r="H8636" s="359"/>
    </row>
    <row r="8637" spans="4:8" x14ac:dyDescent="0.2">
      <c r="D8637" s="359"/>
      <c r="E8637" s="359"/>
      <c r="G8637" s="561"/>
      <c r="H8637" s="359"/>
    </row>
    <row r="8638" spans="4:8" x14ac:dyDescent="0.2">
      <c r="D8638" s="359"/>
      <c r="E8638" s="359"/>
      <c r="G8638" s="561"/>
      <c r="H8638" s="359"/>
    </row>
    <row r="8639" spans="4:8" x14ac:dyDescent="0.2">
      <c r="D8639" s="359"/>
      <c r="E8639" s="359"/>
      <c r="G8639" s="561"/>
      <c r="H8639" s="359"/>
    </row>
    <row r="8640" spans="4:8" x14ac:dyDescent="0.2">
      <c r="D8640" s="359"/>
      <c r="E8640" s="359"/>
      <c r="G8640" s="561"/>
      <c r="H8640" s="359"/>
    </row>
    <row r="8641" spans="4:8" x14ac:dyDescent="0.2">
      <c r="D8641" s="359"/>
      <c r="E8641" s="359"/>
      <c r="G8641" s="561"/>
      <c r="H8641" s="359"/>
    </row>
    <row r="8642" spans="4:8" x14ac:dyDescent="0.2">
      <c r="D8642" s="359"/>
      <c r="E8642" s="359"/>
      <c r="G8642" s="561"/>
      <c r="H8642" s="359"/>
    </row>
    <row r="8643" spans="4:8" x14ac:dyDescent="0.2">
      <c r="D8643" s="359"/>
      <c r="E8643" s="359"/>
      <c r="G8643" s="561"/>
      <c r="H8643" s="359"/>
    </row>
    <row r="8644" spans="4:8" x14ac:dyDescent="0.2">
      <c r="D8644" s="359"/>
      <c r="E8644" s="359"/>
      <c r="G8644" s="561"/>
      <c r="H8644" s="359"/>
    </row>
    <row r="8645" spans="4:8" x14ac:dyDescent="0.2">
      <c r="D8645" s="359"/>
      <c r="E8645" s="359"/>
      <c r="G8645" s="561"/>
      <c r="H8645" s="359"/>
    </row>
    <row r="8646" spans="4:8" x14ac:dyDescent="0.2">
      <c r="D8646" s="359"/>
      <c r="E8646" s="359"/>
      <c r="G8646" s="561"/>
      <c r="H8646" s="359"/>
    </row>
    <row r="8647" spans="4:8" x14ac:dyDescent="0.2">
      <c r="D8647" s="359"/>
      <c r="E8647" s="359"/>
      <c r="G8647" s="561"/>
      <c r="H8647" s="359"/>
    </row>
    <row r="8648" spans="4:8" x14ac:dyDescent="0.2">
      <c r="D8648" s="359"/>
      <c r="E8648" s="359"/>
      <c r="G8648" s="561"/>
      <c r="H8648" s="359"/>
    </row>
    <row r="8649" spans="4:8" x14ac:dyDescent="0.2">
      <c r="D8649" s="359"/>
      <c r="E8649" s="359"/>
      <c r="G8649" s="561"/>
      <c r="H8649" s="359"/>
    </row>
    <row r="8650" spans="4:8" x14ac:dyDescent="0.2">
      <c r="D8650" s="359"/>
      <c r="E8650" s="359"/>
      <c r="G8650" s="561"/>
      <c r="H8650" s="359"/>
    </row>
    <row r="8651" spans="4:8" x14ac:dyDescent="0.2">
      <c r="D8651" s="359"/>
      <c r="E8651" s="359"/>
      <c r="G8651" s="561"/>
      <c r="H8651" s="359"/>
    </row>
    <row r="8652" spans="4:8" x14ac:dyDescent="0.2">
      <c r="D8652" s="359"/>
      <c r="E8652" s="359"/>
      <c r="G8652" s="561"/>
      <c r="H8652" s="359"/>
    </row>
    <row r="8653" spans="4:8" x14ac:dyDescent="0.2">
      <c r="D8653" s="359"/>
      <c r="E8653" s="359"/>
      <c r="G8653" s="561"/>
      <c r="H8653" s="359"/>
    </row>
    <row r="8654" spans="4:8" x14ac:dyDescent="0.2">
      <c r="D8654" s="359"/>
      <c r="E8654" s="359"/>
      <c r="G8654" s="561"/>
      <c r="H8654" s="359"/>
    </row>
    <row r="8655" spans="4:8" x14ac:dyDescent="0.2">
      <c r="D8655" s="359"/>
      <c r="E8655" s="359"/>
      <c r="G8655" s="561"/>
      <c r="H8655" s="359"/>
    </row>
    <row r="8656" spans="4:8" x14ac:dyDescent="0.2">
      <c r="D8656" s="359"/>
      <c r="E8656" s="359"/>
      <c r="G8656" s="561"/>
      <c r="H8656" s="359"/>
    </row>
    <row r="8657" spans="4:8" x14ac:dyDescent="0.2">
      <c r="D8657" s="359"/>
      <c r="E8657" s="359"/>
      <c r="G8657" s="561"/>
      <c r="H8657" s="359"/>
    </row>
    <row r="8658" spans="4:8" x14ac:dyDescent="0.2">
      <c r="D8658" s="359"/>
      <c r="E8658" s="359"/>
      <c r="G8658" s="561"/>
      <c r="H8658" s="359"/>
    </row>
    <row r="8659" spans="4:8" x14ac:dyDescent="0.2">
      <c r="D8659" s="359"/>
      <c r="E8659" s="359"/>
      <c r="G8659" s="561"/>
      <c r="H8659" s="359"/>
    </row>
    <row r="8660" spans="4:8" x14ac:dyDescent="0.2">
      <c r="D8660" s="359"/>
      <c r="E8660" s="359"/>
      <c r="G8660" s="561"/>
      <c r="H8660" s="359"/>
    </row>
    <row r="8661" spans="4:8" x14ac:dyDescent="0.2">
      <c r="D8661" s="359"/>
      <c r="E8661" s="359"/>
      <c r="G8661" s="561"/>
      <c r="H8661" s="359"/>
    </row>
    <row r="8662" spans="4:8" x14ac:dyDescent="0.2">
      <c r="D8662" s="359"/>
      <c r="E8662" s="359"/>
      <c r="G8662" s="561"/>
      <c r="H8662" s="359"/>
    </row>
    <row r="8663" spans="4:8" x14ac:dyDescent="0.2">
      <c r="D8663" s="359"/>
      <c r="E8663" s="359"/>
      <c r="G8663" s="561"/>
      <c r="H8663" s="359"/>
    </row>
    <row r="8664" spans="4:8" x14ac:dyDescent="0.2">
      <c r="D8664" s="359"/>
      <c r="E8664" s="359"/>
      <c r="G8664" s="561"/>
      <c r="H8664" s="359"/>
    </row>
    <row r="8665" spans="4:8" x14ac:dyDescent="0.2">
      <c r="D8665" s="359"/>
      <c r="E8665" s="359"/>
      <c r="G8665" s="561"/>
      <c r="H8665" s="359"/>
    </row>
    <row r="8666" spans="4:8" x14ac:dyDescent="0.2">
      <c r="D8666" s="359"/>
      <c r="E8666" s="359"/>
      <c r="G8666" s="561"/>
      <c r="H8666" s="359"/>
    </row>
    <row r="8667" spans="4:8" x14ac:dyDescent="0.2">
      <c r="D8667" s="359"/>
      <c r="E8667" s="359"/>
      <c r="G8667" s="561"/>
      <c r="H8667" s="359"/>
    </row>
    <row r="8668" spans="4:8" x14ac:dyDescent="0.2">
      <c r="D8668" s="359"/>
      <c r="E8668" s="359"/>
      <c r="G8668" s="561"/>
      <c r="H8668" s="359"/>
    </row>
    <row r="8669" spans="4:8" x14ac:dyDescent="0.2">
      <c r="D8669" s="359"/>
      <c r="E8669" s="359"/>
      <c r="G8669" s="561"/>
      <c r="H8669" s="359"/>
    </row>
    <row r="8670" spans="4:8" x14ac:dyDescent="0.2">
      <c r="D8670" s="359"/>
      <c r="E8670" s="359"/>
      <c r="G8670" s="561"/>
      <c r="H8670" s="359"/>
    </row>
    <row r="8671" spans="4:8" x14ac:dyDescent="0.2">
      <c r="D8671" s="359"/>
      <c r="E8671" s="359"/>
      <c r="G8671" s="561"/>
      <c r="H8671" s="359"/>
    </row>
    <row r="8672" spans="4:8" x14ac:dyDescent="0.2">
      <c r="D8672" s="359"/>
      <c r="E8672" s="359"/>
      <c r="G8672" s="561"/>
      <c r="H8672" s="359"/>
    </row>
    <row r="8673" spans="4:8" x14ac:dyDescent="0.2">
      <c r="D8673" s="359"/>
      <c r="E8673" s="359"/>
      <c r="G8673" s="561"/>
      <c r="H8673" s="359"/>
    </row>
    <row r="8674" spans="4:8" x14ac:dyDescent="0.2">
      <c r="D8674" s="359"/>
      <c r="E8674" s="359"/>
      <c r="G8674" s="561"/>
      <c r="H8674" s="359"/>
    </row>
    <row r="8675" spans="4:8" x14ac:dyDescent="0.2">
      <c r="D8675" s="359"/>
      <c r="E8675" s="359"/>
      <c r="G8675" s="561"/>
      <c r="H8675" s="359"/>
    </row>
    <row r="8676" spans="4:8" x14ac:dyDescent="0.2">
      <c r="D8676" s="359"/>
      <c r="E8676" s="359"/>
      <c r="G8676" s="561"/>
      <c r="H8676" s="359"/>
    </row>
    <row r="8677" spans="4:8" x14ac:dyDescent="0.2">
      <c r="D8677" s="359"/>
      <c r="E8677" s="359"/>
      <c r="G8677" s="561"/>
      <c r="H8677" s="359"/>
    </row>
    <row r="8678" spans="4:8" x14ac:dyDescent="0.2">
      <c r="D8678" s="359"/>
      <c r="E8678" s="359"/>
      <c r="G8678" s="561"/>
      <c r="H8678" s="359"/>
    </row>
    <row r="8679" spans="4:8" x14ac:dyDescent="0.2">
      <c r="D8679" s="359"/>
      <c r="E8679" s="359"/>
      <c r="G8679" s="561"/>
      <c r="H8679" s="359"/>
    </row>
    <row r="8680" spans="4:8" x14ac:dyDescent="0.2">
      <c r="D8680" s="359"/>
      <c r="E8680" s="359"/>
      <c r="G8680" s="561"/>
      <c r="H8680" s="359"/>
    </row>
    <row r="8681" spans="4:8" x14ac:dyDescent="0.2">
      <c r="D8681" s="359"/>
      <c r="E8681" s="359"/>
      <c r="G8681" s="561"/>
      <c r="H8681" s="359"/>
    </row>
    <row r="8682" spans="4:8" x14ac:dyDescent="0.2">
      <c r="D8682" s="359"/>
      <c r="E8682" s="359"/>
      <c r="G8682" s="561"/>
      <c r="H8682" s="359"/>
    </row>
    <row r="8683" spans="4:8" x14ac:dyDescent="0.2">
      <c r="D8683" s="359"/>
      <c r="E8683" s="359"/>
      <c r="G8683" s="561"/>
      <c r="H8683" s="359"/>
    </row>
    <row r="8684" spans="4:8" x14ac:dyDescent="0.2">
      <c r="D8684" s="359"/>
      <c r="E8684" s="359"/>
      <c r="G8684" s="561"/>
      <c r="H8684" s="359"/>
    </row>
    <row r="8685" spans="4:8" x14ac:dyDescent="0.2">
      <c r="D8685" s="359"/>
      <c r="E8685" s="359"/>
      <c r="G8685" s="561"/>
      <c r="H8685" s="359"/>
    </row>
    <row r="8686" spans="4:8" x14ac:dyDescent="0.2">
      <c r="D8686" s="359"/>
      <c r="E8686" s="359"/>
      <c r="G8686" s="561"/>
      <c r="H8686" s="359"/>
    </row>
    <row r="8687" spans="4:8" x14ac:dyDescent="0.2">
      <c r="D8687" s="359"/>
      <c r="E8687" s="359"/>
      <c r="G8687" s="561"/>
      <c r="H8687" s="359"/>
    </row>
    <row r="8688" spans="4:8" x14ac:dyDescent="0.2">
      <c r="D8688" s="359"/>
      <c r="E8688" s="359"/>
      <c r="G8688" s="561"/>
      <c r="H8688" s="359"/>
    </row>
    <row r="8689" spans="4:8" x14ac:dyDescent="0.2">
      <c r="D8689" s="359"/>
      <c r="E8689" s="359"/>
      <c r="G8689" s="561"/>
      <c r="H8689" s="359"/>
    </row>
    <row r="8690" spans="4:8" x14ac:dyDescent="0.2">
      <c r="D8690" s="359"/>
      <c r="E8690" s="359"/>
      <c r="G8690" s="561"/>
      <c r="H8690" s="359"/>
    </row>
    <row r="8691" spans="4:8" x14ac:dyDescent="0.2">
      <c r="D8691" s="359"/>
      <c r="E8691" s="359"/>
      <c r="G8691" s="561"/>
      <c r="H8691" s="359"/>
    </row>
    <row r="8692" spans="4:8" x14ac:dyDescent="0.2">
      <c r="D8692" s="359"/>
      <c r="E8692" s="359"/>
      <c r="G8692" s="561"/>
      <c r="H8692" s="359"/>
    </row>
    <row r="8693" spans="4:8" x14ac:dyDescent="0.2">
      <c r="D8693" s="359"/>
      <c r="E8693" s="359"/>
      <c r="G8693" s="561"/>
      <c r="H8693" s="359"/>
    </row>
    <row r="8694" spans="4:8" x14ac:dyDescent="0.2">
      <c r="D8694" s="359"/>
      <c r="E8694" s="359"/>
      <c r="G8694" s="561"/>
      <c r="H8694" s="359"/>
    </row>
    <row r="8695" spans="4:8" x14ac:dyDescent="0.2">
      <c r="D8695" s="359"/>
      <c r="E8695" s="359"/>
      <c r="G8695" s="561"/>
      <c r="H8695" s="359"/>
    </row>
    <row r="8696" spans="4:8" x14ac:dyDescent="0.2">
      <c r="D8696" s="359"/>
      <c r="E8696" s="359"/>
      <c r="G8696" s="561"/>
      <c r="H8696" s="359"/>
    </row>
    <row r="8697" spans="4:8" x14ac:dyDescent="0.2">
      <c r="D8697" s="359"/>
      <c r="E8697" s="359"/>
      <c r="G8697" s="561"/>
      <c r="H8697" s="359"/>
    </row>
    <row r="8698" spans="4:8" x14ac:dyDescent="0.2">
      <c r="D8698" s="359"/>
      <c r="E8698" s="359"/>
      <c r="G8698" s="561"/>
      <c r="H8698" s="359"/>
    </row>
    <row r="8699" spans="4:8" x14ac:dyDescent="0.2">
      <c r="D8699" s="359"/>
      <c r="E8699" s="359"/>
      <c r="G8699" s="561"/>
      <c r="H8699" s="359"/>
    </row>
    <row r="8700" spans="4:8" x14ac:dyDescent="0.2">
      <c r="D8700" s="359"/>
      <c r="E8700" s="359"/>
      <c r="G8700" s="561"/>
      <c r="H8700" s="359"/>
    </row>
    <row r="8701" spans="4:8" x14ac:dyDescent="0.2">
      <c r="D8701" s="359"/>
      <c r="E8701" s="359"/>
      <c r="G8701" s="561"/>
      <c r="H8701" s="359"/>
    </row>
    <row r="8702" spans="4:8" x14ac:dyDescent="0.2">
      <c r="D8702" s="359"/>
      <c r="E8702" s="359"/>
      <c r="G8702" s="561"/>
      <c r="H8702" s="359"/>
    </row>
    <row r="8703" spans="4:8" x14ac:dyDescent="0.2">
      <c r="D8703" s="359"/>
      <c r="E8703" s="359"/>
      <c r="G8703" s="561"/>
      <c r="H8703" s="359"/>
    </row>
    <row r="8704" spans="4:8" x14ac:dyDescent="0.2">
      <c r="D8704" s="359"/>
      <c r="E8704" s="359"/>
      <c r="G8704" s="561"/>
      <c r="H8704" s="359"/>
    </row>
    <row r="8705" spans="4:8" x14ac:dyDescent="0.2">
      <c r="D8705" s="359"/>
      <c r="E8705" s="359"/>
      <c r="G8705" s="561"/>
      <c r="H8705" s="359"/>
    </row>
    <row r="8706" spans="4:8" x14ac:dyDescent="0.2">
      <c r="D8706" s="359"/>
      <c r="E8706" s="359"/>
      <c r="G8706" s="561"/>
      <c r="H8706" s="359"/>
    </row>
    <row r="8707" spans="4:8" x14ac:dyDescent="0.2">
      <c r="D8707" s="359"/>
      <c r="E8707" s="359"/>
      <c r="G8707" s="561"/>
      <c r="H8707" s="359"/>
    </row>
    <row r="8708" spans="4:8" x14ac:dyDescent="0.2">
      <c r="D8708" s="359"/>
      <c r="E8708" s="359"/>
      <c r="G8708" s="561"/>
      <c r="H8708" s="359"/>
    </row>
    <row r="8709" spans="4:8" x14ac:dyDescent="0.2">
      <c r="D8709" s="359"/>
      <c r="E8709" s="359"/>
      <c r="G8709" s="561"/>
      <c r="H8709" s="359"/>
    </row>
    <row r="8710" spans="4:8" x14ac:dyDescent="0.2">
      <c r="D8710" s="359"/>
      <c r="E8710" s="359"/>
      <c r="G8710" s="561"/>
      <c r="H8710" s="359"/>
    </row>
    <row r="8711" spans="4:8" x14ac:dyDescent="0.2">
      <c r="D8711" s="359"/>
      <c r="E8711" s="359"/>
      <c r="G8711" s="561"/>
      <c r="H8711" s="359"/>
    </row>
    <row r="8712" spans="4:8" x14ac:dyDescent="0.2">
      <c r="D8712" s="359"/>
      <c r="E8712" s="359"/>
      <c r="G8712" s="561"/>
      <c r="H8712" s="359"/>
    </row>
    <row r="8713" spans="4:8" x14ac:dyDescent="0.2">
      <c r="D8713" s="359"/>
      <c r="E8713" s="359"/>
      <c r="G8713" s="561"/>
      <c r="H8713" s="359"/>
    </row>
    <row r="8714" spans="4:8" x14ac:dyDescent="0.2">
      <c r="D8714" s="359"/>
      <c r="E8714" s="359"/>
      <c r="G8714" s="561"/>
      <c r="H8714" s="359"/>
    </row>
    <row r="8715" spans="4:8" x14ac:dyDescent="0.2">
      <c r="D8715" s="359"/>
      <c r="E8715" s="359"/>
      <c r="G8715" s="561"/>
      <c r="H8715" s="359"/>
    </row>
    <row r="8716" spans="4:8" x14ac:dyDescent="0.2">
      <c r="D8716" s="359"/>
      <c r="E8716" s="359"/>
      <c r="G8716" s="561"/>
      <c r="H8716" s="359"/>
    </row>
    <row r="8717" spans="4:8" x14ac:dyDescent="0.2">
      <c r="D8717" s="359"/>
      <c r="E8717" s="359"/>
      <c r="G8717" s="561"/>
      <c r="H8717" s="359"/>
    </row>
    <row r="8718" spans="4:8" x14ac:dyDescent="0.2">
      <c r="D8718" s="359"/>
      <c r="E8718" s="359"/>
      <c r="G8718" s="561"/>
      <c r="H8718" s="359"/>
    </row>
    <row r="8719" spans="4:8" x14ac:dyDescent="0.2">
      <c r="D8719" s="359"/>
      <c r="E8719" s="359"/>
      <c r="G8719" s="561"/>
      <c r="H8719" s="359"/>
    </row>
    <row r="8720" spans="4:8" x14ac:dyDescent="0.2">
      <c r="D8720" s="359"/>
      <c r="E8720" s="359"/>
      <c r="G8720" s="561"/>
      <c r="H8720" s="359"/>
    </row>
    <row r="8721" spans="4:8" x14ac:dyDescent="0.2">
      <c r="D8721" s="359"/>
      <c r="E8721" s="359"/>
      <c r="G8721" s="561"/>
      <c r="H8721" s="359"/>
    </row>
    <row r="8722" spans="4:8" x14ac:dyDescent="0.2">
      <c r="D8722" s="359"/>
      <c r="E8722" s="359"/>
      <c r="G8722" s="561"/>
      <c r="H8722" s="359"/>
    </row>
    <row r="8723" spans="4:8" x14ac:dyDescent="0.2">
      <c r="D8723" s="359"/>
      <c r="E8723" s="359"/>
      <c r="G8723" s="561"/>
      <c r="H8723" s="359"/>
    </row>
    <row r="8724" spans="4:8" x14ac:dyDescent="0.2">
      <c r="D8724" s="359"/>
      <c r="E8724" s="359"/>
      <c r="G8724" s="561"/>
      <c r="H8724" s="359"/>
    </row>
    <row r="8725" spans="4:8" x14ac:dyDescent="0.2">
      <c r="D8725" s="359"/>
      <c r="E8725" s="359"/>
      <c r="G8725" s="561"/>
      <c r="H8725" s="359"/>
    </row>
    <row r="8726" spans="4:8" x14ac:dyDescent="0.2">
      <c r="D8726" s="359"/>
      <c r="E8726" s="359"/>
      <c r="G8726" s="561"/>
      <c r="H8726" s="359"/>
    </row>
    <row r="8727" spans="4:8" x14ac:dyDescent="0.2">
      <c r="D8727" s="359"/>
      <c r="E8727" s="359"/>
      <c r="G8727" s="561"/>
      <c r="H8727" s="359"/>
    </row>
    <row r="8728" spans="4:8" x14ac:dyDescent="0.2">
      <c r="D8728" s="359"/>
      <c r="E8728" s="359"/>
      <c r="G8728" s="561"/>
      <c r="H8728" s="359"/>
    </row>
    <row r="8729" spans="4:8" x14ac:dyDescent="0.2">
      <c r="D8729" s="359"/>
      <c r="E8729" s="359"/>
      <c r="G8729" s="561"/>
      <c r="H8729" s="359"/>
    </row>
    <row r="8730" spans="4:8" x14ac:dyDescent="0.2">
      <c r="D8730" s="359"/>
      <c r="E8730" s="359"/>
      <c r="G8730" s="561"/>
      <c r="H8730" s="359"/>
    </row>
    <row r="8731" spans="4:8" x14ac:dyDescent="0.2">
      <c r="D8731" s="359"/>
      <c r="E8731" s="359"/>
      <c r="G8731" s="561"/>
      <c r="H8731" s="359"/>
    </row>
    <row r="8732" spans="4:8" x14ac:dyDescent="0.2">
      <c r="D8732" s="359"/>
      <c r="E8732" s="359"/>
      <c r="G8732" s="561"/>
      <c r="H8732" s="359"/>
    </row>
    <row r="8733" spans="4:8" x14ac:dyDescent="0.2">
      <c r="D8733" s="359"/>
      <c r="E8733" s="359"/>
      <c r="G8733" s="561"/>
      <c r="H8733" s="359"/>
    </row>
    <row r="8734" spans="4:8" x14ac:dyDescent="0.2">
      <c r="D8734" s="359"/>
      <c r="E8734" s="359"/>
      <c r="G8734" s="561"/>
      <c r="H8734" s="359"/>
    </row>
    <row r="8735" spans="4:8" x14ac:dyDescent="0.2">
      <c r="D8735" s="359"/>
      <c r="E8735" s="359"/>
      <c r="G8735" s="561"/>
      <c r="H8735" s="359"/>
    </row>
    <row r="8736" spans="4:8" x14ac:dyDescent="0.2">
      <c r="D8736" s="359"/>
      <c r="E8736" s="359"/>
      <c r="G8736" s="561"/>
      <c r="H8736" s="359"/>
    </row>
    <row r="8737" spans="4:8" x14ac:dyDescent="0.2">
      <c r="D8737" s="359"/>
      <c r="E8737" s="359"/>
      <c r="G8737" s="561"/>
      <c r="H8737" s="359"/>
    </row>
    <row r="8738" spans="4:8" x14ac:dyDescent="0.2">
      <c r="D8738" s="359"/>
      <c r="E8738" s="359"/>
      <c r="G8738" s="561"/>
      <c r="H8738" s="359"/>
    </row>
    <row r="8739" spans="4:8" x14ac:dyDescent="0.2">
      <c r="D8739" s="359"/>
      <c r="E8739" s="359"/>
      <c r="G8739" s="561"/>
      <c r="H8739" s="359"/>
    </row>
    <row r="8740" spans="4:8" x14ac:dyDescent="0.2">
      <c r="D8740" s="359"/>
      <c r="E8740" s="359"/>
      <c r="G8740" s="561"/>
      <c r="H8740" s="359"/>
    </row>
    <row r="8741" spans="4:8" x14ac:dyDescent="0.2">
      <c r="D8741" s="359"/>
      <c r="E8741" s="359"/>
      <c r="G8741" s="561"/>
      <c r="H8741" s="359"/>
    </row>
    <row r="8742" spans="4:8" x14ac:dyDescent="0.2">
      <c r="D8742" s="359"/>
      <c r="E8742" s="359"/>
      <c r="G8742" s="561"/>
      <c r="H8742" s="359"/>
    </row>
    <row r="8743" spans="4:8" x14ac:dyDescent="0.2">
      <c r="D8743" s="359"/>
      <c r="E8743" s="359"/>
      <c r="G8743" s="561"/>
      <c r="H8743" s="359"/>
    </row>
    <row r="8744" spans="4:8" x14ac:dyDescent="0.2">
      <c r="D8744" s="359"/>
      <c r="E8744" s="359"/>
      <c r="G8744" s="561"/>
      <c r="H8744" s="359"/>
    </row>
    <row r="8745" spans="4:8" x14ac:dyDescent="0.2">
      <c r="D8745" s="359"/>
      <c r="E8745" s="359"/>
      <c r="G8745" s="561"/>
      <c r="H8745" s="359"/>
    </row>
    <row r="8746" spans="4:8" x14ac:dyDescent="0.2">
      <c r="D8746" s="359"/>
      <c r="E8746" s="359"/>
      <c r="G8746" s="561"/>
      <c r="H8746" s="359"/>
    </row>
    <row r="8747" spans="4:8" x14ac:dyDescent="0.2">
      <c r="D8747" s="359"/>
      <c r="E8747" s="359"/>
      <c r="G8747" s="561"/>
      <c r="H8747" s="359"/>
    </row>
    <row r="8748" spans="4:8" x14ac:dyDescent="0.2">
      <c r="D8748" s="359"/>
      <c r="E8748" s="359"/>
      <c r="G8748" s="561"/>
      <c r="H8748" s="359"/>
    </row>
    <row r="8749" spans="4:8" x14ac:dyDescent="0.2">
      <c r="D8749" s="359"/>
      <c r="E8749" s="359"/>
      <c r="G8749" s="561"/>
      <c r="H8749" s="359"/>
    </row>
    <row r="8750" spans="4:8" x14ac:dyDescent="0.2">
      <c r="D8750" s="359"/>
      <c r="E8750" s="359"/>
      <c r="G8750" s="561"/>
      <c r="H8750" s="359"/>
    </row>
    <row r="8751" spans="4:8" x14ac:dyDescent="0.2">
      <c r="D8751" s="359"/>
      <c r="E8751" s="359"/>
      <c r="G8751" s="561"/>
      <c r="H8751" s="359"/>
    </row>
    <row r="8752" spans="4:8" x14ac:dyDescent="0.2">
      <c r="D8752" s="359"/>
      <c r="E8752" s="359"/>
      <c r="G8752" s="561"/>
      <c r="H8752" s="359"/>
    </row>
    <row r="8753" spans="4:8" x14ac:dyDescent="0.2">
      <c r="D8753" s="359"/>
      <c r="E8753" s="359"/>
      <c r="G8753" s="561"/>
      <c r="H8753" s="359"/>
    </row>
    <row r="8754" spans="4:8" x14ac:dyDescent="0.2">
      <c r="D8754" s="359"/>
      <c r="E8754" s="359"/>
      <c r="G8754" s="561"/>
      <c r="H8754" s="359"/>
    </row>
    <row r="8755" spans="4:8" x14ac:dyDescent="0.2">
      <c r="D8755" s="359"/>
      <c r="E8755" s="359"/>
      <c r="G8755" s="561"/>
      <c r="H8755" s="359"/>
    </row>
    <row r="8756" spans="4:8" x14ac:dyDescent="0.2">
      <c r="D8756" s="359"/>
      <c r="E8756" s="359"/>
      <c r="G8756" s="561"/>
      <c r="H8756" s="359"/>
    </row>
    <row r="8757" spans="4:8" x14ac:dyDescent="0.2">
      <c r="D8757" s="359"/>
      <c r="E8757" s="359"/>
      <c r="G8757" s="561"/>
      <c r="H8757" s="359"/>
    </row>
    <row r="8758" spans="4:8" x14ac:dyDescent="0.2">
      <c r="D8758" s="359"/>
      <c r="E8758" s="359"/>
      <c r="G8758" s="561"/>
      <c r="H8758" s="359"/>
    </row>
    <row r="8759" spans="4:8" x14ac:dyDescent="0.2">
      <c r="D8759" s="359"/>
      <c r="E8759" s="359"/>
      <c r="G8759" s="561"/>
      <c r="H8759" s="359"/>
    </row>
    <row r="8760" spans="4:8" x14ac:dyDescent="0.2">
      <c r="D8760" s="359"/>
      <c r="E8760" s="359"/>
      <c r="G8760" s="561"/>
      <c r="H8760" s="359"/>
    </row>
    <row r="8761" spans="4:8" x14ac:dyDescent="0.2">
      <c r="D8761" s="359"/>
      <c r="E8761" s="359"/>
      <c r="G8761" s="561"/>
      <c r="H8761" s="359"/>
    </row>
    <row r="8762" spans="4:8" x14ac:dyDescent="0.2">
      <c r="D8762" s="359"/>
      <c r="E8762" s="359"/>
      <c r="G8762" s="561"/>
      <c r="H8762" s="359"/>
    </row>
    <row r="8763" spans="4:8" x14ac:dyDescent="0.2">
      <c r="D8763" s="359"/>
      <c r="E8763" s="359"/>
      <c r="G8763" s="561"/>
      <c r="H8763" s="359"/>
    </row>
    <row r="8764" spans="4:8" x14ac:dyDescent="0.2">
      <c r="D8764" s="359"/>
      <c r="E8764" s="359"/>
      <c r="G8764" s="561"/>
      <c r="H8764" s="359"/>
    </row>
    <row r="8765" spans="4:8" x14ac:dyDescent="0.2">
      <c r="D8765" s="359"/>
      <c r="E8765" s="359"/>
      <c r="G8765" s="561"/>
      <c r="H8765" s="359"/>
    </row>
    <row r="8766" spans="4:8" x14ac:dyDescent="0.2">
      <c r="D8766" s="359"/>
      <c r="E8766" s="359"/>
      <c r="G8766" s="561"/>
      <c r="H8766" s="359"/>
    </row>
    <row r="8767" spans="4:8" x14ac:dyDescent="0.2">
      <c r="D8767" s="359"/>
      <c r="E8767" s="359"/>
      <c r="G8767" s="561"/>
      <c r="H8767" s="359"/>
    </row>
    <row r="8768" spans="4:8" x14ac:dyDescent="0.2">
      <c r="D8768" s="359"/>
      <c r="E8768" s="359"/>
      <c r="G8768" s="561"/>
      <c r="H8768" s="359"/>
    </row>
    <row r="8769" spans="4:8" x14ac:dyDescent="0.2">
      <c r="D8769" s="359"/>
      <c r="E8769" s="359"/>
      <c r="G8769" s="561"/>
      <c r="H8769" s="359"/>
    </row>
    <row r="8770" spans="4:8" x14ac:dyDescent="0.2">
      <c r="D8770" s="359"/>
      <c r="E8770" s="359"/>
      <c r="G8770" s="561"/>
      <c r="H8770" s="359"/>
    </row>
    <row r="8771" spans="4:8" x14ac:dyDescent="0.2">
      <c r="D8771" s="359"/>
      <c r="E8771" s="359"/>
      <c r="G8771" s="561"/>
      <c r="H8771" s="359"/>
    </row>
    <row r="8772" spans="4:8" x14ac:dyDescent="0.2">
      <c r="D8772" s="359"/>
      <c r="E8772" s="359"/>
      <c r="G8772" s="561"/>
      <c r="H8772" s="359"/>
    </row>
    <row r="8773" spans="4:8" x14ac:dyDescent="0.2">
      <c r="D8773" s="359"/>
      <c r="E8773" s="359"/>
      <c r="G8773" s="561"/>
      <c r="H8773" s="359"/>
    </row>
    <row r="8774" spans="4:8" x14ac:dyDescent="0.2">
      <c r="D8774" s="359"/>
      <c r="E8774" s="359"/>
      <c r="G8774" s="561"/>
      <c r="H8774" s="359"/>
    </row>
    <row r="8775" spans="4:8" x14ac:dyDescent="0.2">
      <c r="D8775" s="359"/>
      <c r="E8775" s="359"/>
      <c r="G8775" s="561"/>
      <c r="H8775" s="359"/>
    </row>
    <row r="8776" spans="4:8" x14ac:dyDescent="0.2">
      <c r="D8776" s="359"/>
      <c r="E8776" s="359"/>
      <c r="G8776" s="561"/>
      <c r="H8776" s="359"/>
    </row>
    <row r="8777" spans="4:8" x14ac:dyDescent="0.2">
      <c r="D8777" s="359"/>
      <c r="E8777" s="359"/>
      <c r="G8777" s="561"/>
      <c r="H8777" s="359"/>
    </row>
    <row r="8778" spans="4:8" x14ac:dyDescent="0.2">
      <c r="D8778" s="359"/>
      <c r="E8778" s="359"/>
      <c r="G8778" s="561"/>
      <c r="H8778" s="359"/>
    </row>
    <row r="8779" spans="4:8" x14ac:dyDescent="0.2">
      <c r="D8779" s="359"/>
      <c r="E8779" s="359"/>
      <c r="G8779" s="561"/>
      <c r="H8779" s="359"/>
    </row>
    <row r="8780" spans="4:8" x14ac:dyDescent="0.2">
      <c r="D8780" s="359"/>
      <c r="E8780" s="359"/>
      <c r="G8780" s="561"/>
      <c r="H8780" s="359"/>
    </row>
    <row r="8781" spans="4:8" x14ac:dyDescent="0.2">
      <c r="D8781" s="359"/>
      <c r="E8781" s="359"/>
      <c r="G8781" s="561"/>
      <c r="H8781" s="359"/>
    </row>
    <row r="8782" spans="4:8" x14ac:dyDescent="0.2">
      <c r="D8782" s="359"/>
      <c r="E8782" s="359"/>
      <c r="G8782" s="561"/>
      <c r="H8782" s="359"/>
    </row>
    <row r="8783" spans="4:8" x14ac:dyDescent="0.2">
      <c r="D8783" s="359"/>
      <c r="E8783" s="359"/>
      <c r="G8783" s="561"/>
      <c r="H8783" s="359"/>
    </row>
    <row r="8784" spans="4:8" x14ac:dyDescent="0.2">
      <c r="D8784" s="359"/>
      <c r="E8784" s="359"/>
      <c r="G8784" s="561"/>
      <c r="H8784" s="359"/>
    </row>
    <row r="8785" spans="4:8" x14ac:dyDescent="0.2">
      <c r="D8785" s="359"/>
      <c r="E8785" s="359"/>
      <c r="G8785" s="561"/>
      <c r="H8785" s="359"/>
    </row>
    <row r="8786" spans="4:8" x14ac:dyDescent="0.2">
      <c r="D8786" s="359"/>
      <c r="E8786" s="359"/>
      <c r="G8786" s="561"/>
      <c r="H8786" s="359"/>
    </row>
    <row r="8787" spans="4:8" x14ac:dyDescent="0.2">
      <c r="D8787" s="359"/>
      <c r="E8787" s="359"/>
      <c r="G8787" s="561"/>
      <c r="H8787" s="359"/>
    </row>
    <row r="8788" spans="4:8" x14ac:dyDescent="0.2">
      <c r="D8788" s="359"/>
      <c r="E8788" s="359"/>
      <c r="G8788" s="561"/>
      <c r="H8788" s="359"/>
    </row>
    <row r="8789" spans="4:8" x14ac:dyDescent="0.2">
      <c r="D8789" s="359"/>
      <c r="E8789" s="359"/>
      <c r="G8789" s="561"/>
      <c r="H8789" s="359"/>
    </row>
    <row r="8790" spans="4:8" x14ac:dyDescent="0.2">
      <c r="D8790" s="359"/>
      <c r="E8790" s="359"/>
      <c r="G8790" s="561"/>
      <c r="H8790" s="359"/>
    </row>
    <row r="8791" spans="4:8" x14ac:dyDescent="0.2">
      <c r="D8791" s="359"/>
      <c r="E8791" s="359"/>
      <c r="G8791" s="561"/>
      <c r="H8791" s="359"/>
    </row>
    <row r="8792" spans="4:8" x14ac:dyDescent="0.2">
      <c r="D8792" s="359"/>
      <c r="E8792" s="359"/>
      <c r="G8792" s="561"/>
      <c r="H8792" s="359"/>
    </row>
    <row r="8793" spans="4:8" x14ac:dyDescent="0.2">
      <c r="D8793" s="359"/>
      <c r="E8793" s="359"/>
      <c r="G8793" s="561"/>
      <c r="H8793" s="359"/>
    </row>
    <row r="8794" spans="4:8" x14ac:dyDescent="0.2">
      <c r="D8794" s="359"/>
      <c r="E8794" s="359"/>
      <c r="G8794" s="561"/>
      <c r="H8794" s="359"/>
    </row>
    <row r="8795" spans="4:8" x14ac:dyDescent="0.2">
      <c r="D8795" s="359"/>
      <c r="E8795" s="359"/>
      <c r="G8795" s="561"/>
      <c r="H8795" s="359"/>
    </row>
    <row r="8796" spans="4:8" x14ac:dyDescent="0.2">
      <c r="D8796" s="359"/>
      <c r="E8796" s="359"/>
      <c r="G8796" s="561"/>
      <c r="H8796" s="359"/>
    </row>
    <row r="8797" spans="4:8" x14ac:dyDescent="0.2">
      <c r="D8797" s="359"/>
      <c r="E8797" s="359"/>
      <c r="G8797" s="561"/>
      <c r="H8797" s="359"/>
    </row>
    <row r="8798" spans="4:8" x14ac:dyDescent="0.2">
      <c r="D8798" s="359"/>
      <c r="E8798" s="359"/>
      <c r="G8798" s="561"/>
      <c r="H8798" s="359"/>
    </row>
    <row r="8799" spans="4:8" x14ac:dyDescent="0.2">
      <c r="D8799" s="359"/>
      <c r="E8799" s="359"/>
      <c r="G8799" s="561"/>
      <c r="H8799" s="359"/>
    </row>
    <row r="8800" spans="4:8" x14ac:dyDescent="0.2">
      <c r="D8800" s="359"/>
      <c r="E8800" s="359"/>
      <c r="G8800" s="561"/>
      <c r="H8800" s="359"/>
    </row>
    <row r="8801" spans="4:8" x14ac:dyDescent="0.2">
      <c r="D8801" s="359"/>
      <c r="E8801" s="359"/>
      <c r="G8801" s="561"/>
      <c r="H8801" s="359"/>
    </row>
    <row r="8802" spans="4:8" x14ac:dyDescent="0.2">
      <c r="D8802" s="359"/>
      <c r="E8802" s="359"/>
      <c r="G8802" s="561"/>
      <c r="H8802" s="359"/>
    </row>
    <row r="8803" spans="4:8" x14ac:dyDescent="0.2">
      <c r="D8803" s="359"/>
      <c r="E8803" s="359"/>
      <c r="G8803" s="561"/>
      <c r="H8803" s="359"/>
    </row>
    <row r="8804" spans="4:8" x14ac:dyDescent="0.2">
      <c r="D8804" s="359"/>
      <c r="E8804" s="359"/>
      <c r="G8804" s="561"/>
      <c r="H8804" s="359"/>
    </row>
    <row r="8805" spans="4:8" x14ac:dyDescent="0.2">
      <c r="D8805" s="359"/>
      <c r="E8805" s="359"/>
      <c r="G8805" s="561"/>
      <c r="H8805" s="359"/>
    </row>
    <row r="8806" spans="4:8" x14ac:dyDescent="0.2">
      <c r="D8806" s="359"/>
      <c r="E8806" s="359"/>
      <c r="G8806" s="561"/>
      <c r="H8806" s="359"/>
    </row>
    <row r="8807" spans="4:8" x14ac:dyDescent="0.2">
      <c r="D8807" s="359"/>
      <c r="E8807" s="359"/>
      <c r="G8807" s="561"/>
      <c r="H8807" s="359"/>
    </row>
    <row r="8808" spans="4:8" x14ac:dyDescent="0.2">
      <c r="D8808" s="359"/>
      <c r="E8808" s="359"/>
      <c r="G8808" s="561"/>
      <c r="H8808" s="359"/>
    </row>
    <row r="8809" spans="4:8" x14ac:dyDescent="0.2">
      <c r="D8809" s="359"/>
      <c r="E8809" s="359"/>
      <c r="G8809" s="561"/>
      <c r="H8809" s="359"/>
    </row>
    <row r="8810" spans="4:8" x14ac:dyDescent="0.2">
      <c r="D8810" s="359"/>
      <c r="E8810" s="359"/>
      <c r="G8810" s="561"/>
      <c r="H8810" s="359"/>
    </row>
    <row r="8811" spans="4:8" x14ac:dyDescent="0.2">
      <c r="D8811" s="359"/>
      <c r="E8811" s="359"/>
      <c r="G8811" s="561"/>
      <c r="H8811" s="359"/>
    </row>
    <row r="8812" spans="4:8" x14ac:dyDescent="0.2">
      <c r="D8812" s="359"/>
      <c r="E8812" s="359"/>
      <c r="G8812" s="561"/>
      <c r="H8812" s="359"/>
    </row>
    <row r="8813" spans="4:8" x14ac:dyDescent="0.2">
      <c r="D8813" s="359"/>
      <c r="E8813" s="359"/>
      <c r="G8813" s="561"/>
      <c r="H8813" s="359"/>
    </row>
    <row r="8814" spans="4:8" x14ac:dyDescent="0.2">
      <c r="D8814" s="359"/>
      <c r="E8814" s="359"/>
      <c r="G8814" s="561"/>
      <c r="H8814" s="359"/>
    </row>
    <row r="8815" spans="4:8" x14ac:dyDescent="0.2">
      <c r="D8815" s="359"/>
      <c r="E8815" s="359"/>
      <c r="G8815" s="561"/>
      <c r="H8815" s="359"/>
    </row>
    <row r="8816" spans="4:8" x14ac:dyDescent="0.2">
      <c r="D8816" s="359"/>
      <c r="E8816" s="359"/>
      <c r="G8816" s="561"/>
      <c r="H8816" s="359"/>
    </row>
    <row r="8817" spans="4:8" x14ac:dyDescent="0.2">
      <c r="D8817" s="359"/>
      <c r="E8817" s="359"/>
      <c r="G8817" s="561"/>
      <c r="H8817" s="359"/>
    </row>
    <row r="8818" spans="4:8" x14ac:dyDescent="0.2">
      <c r="D8818" s="359"/>
      <c r="E8818" s="359"/>
      <c r="G8818" s="561"/>
      <c r="H8818" s="359"/>
    </row>
    <row r="8819" spans="4:8" x14ac:dyDescent="0.2">
      <c r="D8819" s="359"/>
      <c r="E8819" s="359"/>
      <c r="G8819" s="561"/>
      <c r="H8819" s="359"/>
    </row>
    <row r="8820" spans="4:8" x14ac:dyDescent="0.2">
      <c r="D8820" s="359"/>
      <c r="E8820" s="359"/>
      <c r="G8820" s="561"/>
      <c r="H8820" s="359"/>
    </row>
    <row r="8821" spans="4:8" x14ac:dyDescent="0.2">
      <c r="D8821" s="359"/>
      <c r="E8821" s="359"/>
      <c r="G8821" s="561"/>
      <c r="H8821" s="359"/>
    </row>
    <row r="8822" spans="4:8" x14ac:dyDescent="0.2">
      <c r="D8822" s="359"/>
      <c r="E8822" s="359"/>
      <c r="G8822" s="561"/>
      <c r="H8822" s="359"/>
    </row>
    <row r="8823" spans="4:8" x14ac:dyDescent="0.2">
      <c r="D8823" s="359"/>
      <c r="E8823" s="359"/>
      <c r="G8823" s="561"/>
      <c r="H8823" s="359"/>
    </row>
    <row r="8824" spans="4:8" x14ac:dyDescent="0.2">
      <c r="D8824" s="359"/>
      <c r="E8824" s="359"/>
      <c r="G8824" s="561"/>
      <c r="H8824" s="359"/>
    </row>
    <row r="8825" spans="4:8" x14ac:dyDescent="0.2">
      <c r="D8825" s="359"/>
      <c r="E8825" s="359"/>
      <c r="G8825" s="561"/>
      <c r="H8825" s="359"/>
    </row>
    <row r="8826" spans="4:8" x14ac:dyDescent="0.2">
      <c r="D8826" s="359"/>
      <c r="E8826" s="359"/>
      <c r="G8826" s="561"/>
      <c r="H8826" s="359"/>
    </row>
    <row r="8827" spans="4:8" x14ac:dyDescent="0.2">
      <c r="D8827" s="359"/>
      <c r="E8827" s="359"/>
      <c r="G8827" s="561"/>
      <c r="H8827" s="359"/>
    </row>
    <row r="8828" spans="4:8" x14ac:dyDescent="0.2">
      <c r="D8828" s="359"/>
      <c r="E8828" s="359"/>
      <c r="G8828" s="561"/>
      <c r="H8828" s="359"/>
    </row>
    <row r="8829" spans="4:8" x14ac:dyDescent="0.2">
      <c r="D8829" s="359"/>
      <c r="E8829" s="359"/>
      <c r="G8829" s="561"/>
      <c r="H8829" s="359"/>
    </row>
    <row r="8830" spans="4:8" x14ac:dyDescent="0.2">
      <c r="D8830" s="359"/>
      <c r="E8830" s="359"/>
      <c r="G8830" s="561"/>
      <c r="H8830" s="359"/>
    </row>
    <row r="8831" spans="4:8" x14ac:dyDescent="0.2">
      <c r="D8831" s="359"/>
      <c r="E8831" s="359"/>
      <c r="G8831" s="561"/>
      <c r="H8831" s="359"/>
    </row>
    <row r="8832" spans="4:8" x14ac:dyDescent="0.2">
      <c r="D8832" s="359"/>
      <c r="E8832" s="359"/>
      <c r="G8832" s="561"/>
      <c r="H8832" s="359"/>
    </row>
    <row r="8833" spans="4:8" x14ac:dyDescent="0.2">
      <c r="D8833" s="359"/>
      <c r="E8833" s="359"/>
      <c r="G8833" s="561"/>
      <c r="H8833" s="359"/>
    </row>
    <row r="8834" spans="4:8" x14ac:dyDescent="0.2">
      <c r="D8834" s="359"/>
      <c r="E8834" s="359"/>
      <c r="G8834" s="561"/>
      <c r="H8834" s="359"/>
    </row>
    <row r="8835" spans="4:8" x14ac:dyDescent="0.2">
      <c r="D8835" s="359"/>
      <c r="E8835" s="359"/>
      <c r="G8835" s="561"/>
      <c r="H8835" s="359"/>
    </row>
    <row r="8836" spans="4:8" x14ac:dyDescent="0.2">
      <c r="D8836" s="359"/>
      <c r="E8836" s="359"/>
      <c r="G8836" s="561"/>
      <c r="H8836" s="359"/>
    </row>
    <row r="8837" spans="4:8" x14ac:dyDescent="0.2">
      <c r="D8837" s="359"/>
      <c r="E8837" s="359"/>
      <c r="G8837" s="561"/>
      <c r="H8837" s="359"/>
    </row>
    <row r="8838" spans="4:8" x14ac:dyDescent="0.2">
      <c r="D8838" s="359"/>
      <c r="E8838" s="359"/>
      <c r="G8838" s="561"/>
      <c r="H8838" s="359"/>
    </row>
    <row r="8839" spans="4:8" x14ac:dyDescent="0.2">
      <c r="D8839" s="359"/>
      <c r="E8839" s="359"/>
      <c r="G8839" s="561"/>
      <c r="H8839" s="359"/>
    </row>
    <row r="8840" spans="4:8" x14ac:dyDescent="0.2">
      <c r="D8840" s="359"/>
      <c r="E8840" s="359"/>
      <c r="G8840" s="561"/>
      <c r="H8840" s="359"/>
    </row>
    <row r="8841" spans="4:8" x14ac:dyDescent="0.2">
      <c r="D8841" s="359"/>
      <c r="E8841" s="359"/>
      <c r="G8841" s="561"/>
      <c r="H8841" s="359"/>
    </row>
    <row r="8842" spans="4:8" x14ac:dyDescent="0.2">
      <c r="D8842" s="359"/>
      <c r="E8842" s="359"/>
      <c r="G8842" s="561"/>
      <c r="H8842" s="359"/>
    </row>
    <row r="8843" spans="4:8" x14ac:dyDescent="0.2">
      <c r="D8843" s="359"/>
      <c r="E8843" s="359"/>
      <c r="G8843" s="561"/>
      <c r="H8843" s="359"/>
    </row>
    <row r="8844" spans="4:8" x14ac:dyDescent="0.2">
      <c r="D8844" s="359"/>
      <c r="E8844" s="359"/>
      <c r="G8844" s="561"/>
      <c r="H8844" s="359"/>
    </row>
    <row r="8845" spans="4:8" x14ac:dyDescent="0.2">
      <c r="D8845" s="359"/>
      <c r="E8845" s="359"/>
      <c r="G8845" s="561"/>
      <c r="H8845" s="359"/>
    </row>
    <row r="8846" spans="4:8" x14ac:dyDescent="0.2">
      <c r="D8846" s="359"/>
      <c r="E8846" s="359"/>
      <c r="G8846" s="561"/>
      <c r="H8846" s="359"/>
    </row>
    <row r="8847" spans="4:8" x14ac:dyDescent="0.2">
      <c r="D8847" s="359"/>
      <c r="E8847" s="359"/>
      <c r="G8847" s="561"/>
      <c r="H8847" s="359"/>
    </row>
    <row r="8848" spans="4:8" x14ac:dyDescent="0.2">
      <c r="D8848" s="359"/>
      <c r="E8848" s="359"/>
      <c r="G8848" s="561"/>
      <c r="H8848" s="359"/>
    </row>
    <row r="8849" spans="4:8" x14ac:dyDescent="0.2">
      <c r="D8849" s="359"/>
      <c r="E8849" s="359"/>
      <c r="G8849" s="561"/>
      <c r="H8849" s="359"/>
    </row>
    <row r="8850" spans="4:8" x14ac:dyDescent="0.2">
      <c r="D8850" s="359"/>
      <c r="E8850" s="359"/>
      <c r="G8850" s="561"/>
      <c r="H8850" s="359"/>
    </row>
    <row r="8851" spans="4:8" x14ac:dyDescent="0.2">
      <c r="D8851" s="359"/>
      <c r="E8851" s="359"/>
      <c r="G8851" s="561"/>
      <c r="H8851" s="359"/>
    </row>
    <row r="8852" spans="4:8" x14ac:dyDescent="0.2">
      <c r="D8852" s="359"/>
      <c r="E8852" s="359"/>
      <c r="G8852" s="561"/>
      <c r="H8852" s="359"/>
    </row>
    <row r="8853" spans="4:8" x14ac:dyDescent="0.2">
      <c r="D8853" s="359"/>
      <c r="E8853" s="359"/>
      <c r="G8853" s="561"/>
      <c r="H8853" s="359"/>
    </row>
    <row r="8854" spans="4:8" x14ac:dyDescent="0.2">
      <c r="D8854" s="359"/>
      <c r="E8854" s="359"/>
      <c r="G8854" s="561"/>
      <c r="H8854" s="359"/>
    </row>
    <row r="8855" spans="4:8" x14ac:dyDescent="0.2">
      <c r="D8855" s="359"/>
      <c r="E8855" s="359"/>
      <c r="G8855" s="561"/>
      <c r="H8855" s="359"/>
    </row>
    <row r="8856" spans="4:8" x14ac:dyDescent="0.2">
      <c r="D8856" s="359"/>
      <c r="E8856" s="359"/>
      <c r="G8856" s="561"/>
      <c r="H8856" s="359"/>
    </row>
    <row r="8857" spans="4:8" x14ac:dyDescent="0.2">
      <c r="D8857" s="359"/>
      <c r="E8857" s="359"/>
      <c r="G8857" s="561"/>
      <c r="H8857" s="359"/>
    </row>
    <row r="8858" spans="4:8" x14ac:dyDescent="0.2">
      <c r="D8858" s="359"/>
      <c r="E8858" s="359"/>
      <c r="G8858" s="561"/>
      <c r="H8858" s="359"/>
    </row>
    <row r="8859" spans="4:8" x14ac:dyDescent="0.2">
      <c r="D8859" s="359"/>
      <c r="E8859" s="359"/>
      <c r="G8859" s="561"/>
      <c r="H8859" s="359"/>
    </row>
    <row r="8860" spans="4:8" x14ac:dyDescent="0.2">
      <c r="D8860" s="359"/>
      <c r="E8860" s="359"/>
      <c r="G8860" s="561"/>
      <c r="H8860" s="359"/>
    </row>
    <row r="8861" spans="4:8" x14ac:dyDescent="0.2">
      <c r="D8861" s="359"/>
      <c r="E8861" s="359"/>
      <c r="G8861" s="561"/>
      <c r="H8861" s="359"/>
    </row>
    <row r="8862" spans="4:8" x14ac:dyDescent="0.2">
      <c r="D8862" s="359"/>
      <c r="E8862" s="359"/>
      <c r="G8862" s="561"/>
      <c r="H8862" s="359"/>
    </row>
    <row r="8863" spans="4:8" x14ac:dyDescent="0.2">
      <c r="D8863" s="359"/>
      <c r="E8863" s="359"/>
      <c r="G8863" s="561"/>
      <c r="H8863" s="359"/>
    </row>
    <row r="8864" spans="4:8" x14ac:dyDescent="0.2">
      <c r="D8864" s="359"/>
      <c r="E8864" s="359"/>
      <c r="G8864" s="561"/>
      <c r="H8864" s="359"/>
    </row>
    <row r="8865" spans="4:8" x14ac:dyDescent="0.2">
      <c r="D8865" s="359"/>
      <c r="E8865" s="359"/>
      <c r="G8865" s="561"/>
      <c r="H8865" s="359"/>
    </row>
    <row r="8866" spans="4:8" x14ac:dyDescent="0.2">
      <c r="D8866" s="359"/>
      <c r="E8866" s="359"/>
      <c r="G8866" s="561"/>
      <c r="H8866" s="359"/>
    </row>
    <row r="8867" spans="4:8" x14ac:dyDescent="0.2">
      <c r="D8867" s="359"/>
      <c r="E8867" s="359"/>
      <c r="G8867" s="561"/>
      <c r="H8867" s="359"/>
    </row>
    <row r="8868" spans="4:8" x14ac:dyDescent="0.2">
      <c r="D8868" s="359"/>
      <c r="E8868" s="359"/>
      <c r="G8868" s="561"/>
      <c r="H8868" s="359"/>
    </row>
    <row r="8869" spans="4:8" x14ac:dyDescent="0.2">
      <c r="D8869" s="359"/>
      <c r="E8869" s="359"/>
      <c r="G8869" s="561"/>
      <c r="H8869" s="359"/>
    </row>
    <row r="8870" spans="4:8" x14ac:dyDescent="0.2">
      <c r="D8870" s="359"/>
      <c r="E8870" s="359"/>
      <c r="G8870" s="561"/>
      <c r="H8870" s="359"/>
    </row>
    <row r="8871" spans="4:8" x14ac:dyDescent="0.2">
      <c r="D8871" s="359"/>
      <c r="E8871" s="359"/>
      <c r="G8871" s="561"/>
      <c r="H8871" s="359"/>
    </row>
    <row r="8872" spans="4:8" x14ac:dyDescent="0.2">
      <c r="D8872" s="359"/>
      <c r="E8872" s="359"/>
      <c r="G8872" s="561"/>
      <c r="H8872" s="359"/>
    </row>
    <row r="8873" spans="4:8" x14ac:dyDescent="0.2">
      <c r="D8873" s="359"/>
      <c r="E8873" s="359"/>
      <c r="G8873" s="561"/>
      <c r="H8873" s="359"/>
    </row>
    <row r="8874" spans="4:8" x14ac:dyDescent="0.2">
      <c r="D8874" s="359"/>
      <c r="E8874" s="359"/>
      <c r="G8874" s="561"/>
      <c r="H8874" s="359"/>
    </row>
    <row r="8875" spans="4:8" x14ac:dyDescent="0.2">
      <c r="D8875" s="359"/>
      <c r="E8875" s="359"/>
      <c r="G8875" s="561"/>
      <c r="H8875" s="359"/>
    </row>
    <row r="8876" spans="4:8" x14ac:dyDescent="0.2">
      <c r="D8876" s="359"/>
      <c r="E8876" s="359"/>
      <c r="G8876" s="561"/>
      <c r="H8876" s="359"/>
    </row>
    <row r="8877" spans="4:8" x14ac:dyDescent="0.2">
      <c r="D8877" s="359"/>
      <c r="E8877" s="359"/>
      <c r="G8877" s="561"/>
      <c r="H8877" s="359"/>
    </row>
    <row r="8878" spans="4:8" x14ac:dyDescent="0.2">
      <c r="D8878" s="359"/>
      <c r="E8878" s="359"/>
      <c r="G8878" s="561"/>
      <c r="H8878" s="359"/>
    </row>
    <row r="8879" spans="4:8" x14ac:dyDescent="0.2">
      <c r="D8879" s="359"/>
      <c r="E8879" s="359"/>
      <c r="G8879" s="561"/>
      <c r="H8879" s="359"/>
    </row>
    <row r="8880" spans="4:8" x14ac:dyDescent="0.2">
      <c r="D8880" s="359"/>
      <c r="E8880" s="359"/>
      <c r="G8880" s="561"/>
      <c r="H8880" s="359"/>
    </row>
    <row r="8881" spans="4:8" x14ac:dyDescent="0.2">
      <c r="D8881" s="359"/>
      <c r="E8881" s="359"/>
      <c r="G8881" s="561"/>
      <c r="H8881" s="359"/>
    </row>
    <row r="8882" spans="4:8" x14ac:dyDescent="0.2">
      <c r="D8882" s="359"/>
      <c r="E8882" s="359"/>
      <c r="G8882" s="561"/>
      <c r="H8882" s="359"/>
    </row>
    <row r="8883" spans="4:8" x14ac:dyDescent="0.2">
      <c r="D8883" s="359"/>
      <c r="E8883" s="359"/>
      <c r="G8883" s="561"/>
      <c r="H8883" s="359"/>
    </row>
    <row r="8884" spans="4:8" x14ac:dyDescent="0.2">
      <c r="D8884" s="359"/>
      <c r="E8884" s="359"/>
      <c r="G8884" s="561"/>
      <c r="H8884" s="359"/>
    </row>
    <row r="8885" spans="4:8" x14ac:dyDescent="0.2">
      <c r="D8885" s="359"/>
      <c r="E8885" s="359"/>
      <c r="G8885" s="561"/>
      <c r="H8885" s="359"/>
    </row>
    <row r="8886" spans="4:8" x14ac:dyDescent="0.2">
      <c r="D8886" s="359"/>
      <c r="E8886" s="359"/>
      <c r="G8886" s="561"/>
      <c r="H8886" s="359"/>
    </row>
    <row r="8887" spans="4:8" x14ac:dyDescent="0.2">
      <c r="D8887" s="359"/>
      <c r="E8887" s="359"/>
      <c r="G8887" s="561"/>
      <c r="H8887" s="359"/>
    </row>
    <row r="8888" spans="4:8" x14ac:dyDescent="0.2">
      <c r="D8888" s="359"/>
      <c r="E8888" s="359"/>
      <c r="G8888" s="561"/>
      <c r="H8888" s="359"/>
    </row>
    <row r="8889" spans="4:8" x14ac:dyDescent="0.2">
      <c r="D8889" s="359"/>
      <c r="E8889" s="359"/>
      <c r="G8889" s="561"/>
      <c r="H8889" s="359"/>
    </row>
    <row r="8890" spans="4:8" x14ac:dyDescent="0.2">
      <c r="D8890" s="359"/>
      <c r="E8890" s="359"/>
      <c r="G8890" s="561"/>
      <c r="H8890" s="359"/>
    </row>
    <row r="8891" spans="4:8" x14ac:dyDescent="0.2">
      <c r="D8891" s="359"/>
      <c r="E8891" s="359"/>
      <c r="G8891" s="561"/>
      <c r="H8891" s="359"/>
    </row>
    <row r="8892" spans="4:8" x14ac:dyDescent="0.2">
      <c r="D8892" s="359"/>
      <c r="E8892" s="359"/>
      <c r="G8892" s="561"/>
      <c r="H8892" s="359"/>
    </row>
    <row r="8893" spans="4:8" x14ac:dyDescent="0.2">
      <c r="D8893" s="359"/>
      <c r="E8893" s="359"/>
      <c r="G8893" s="561"/>
      <c r="H8893" s="359"/>
    </row>
    <row r="8894" spans="4:8" x14ac:dyDescent="0.2">
      <c r="D8894" s="359"/>
      <c r="E8894" s="359"/>
      <c r="G8894" s="561"/>
      <c r="H8894" s="359"/>
    </row>
    <row r="8895" spans="4:8" x14ac:dyDescent="0.2">
      <c r="D8895" s="359"/>
      <c r="E8895" s="359"/>
      <c r="G8895" s="561"/>
      <c r="H8895" s="359"/>
    </row>
    <row r="8896" spans="4:8" x14ac:dyDescent="0.2">
      <c r="D8896" s="359"/>
      <c r="E8896" s="359"/>
      <c r="G8896" s="561"/>
      <c r="H8896" s="359"/>
    </row>
    <row r="8897" spans="4:8" x14ac:dyDescent="0.2">
      <c r="D8897" s="359"/>
      <c r="E8897" s="359"/>
      <c r="G8897" s="561"/>
      <c r="H8897" s="359"/>
    </row>
    <row r="8898" spans="4:8" x14ac:dyDescent="0.2">
      <c r="D8898" s="359"/>
      <c r="E8898" s="359"/>
      <c r="G8898" s="561"/>
      <c r="H8898" s="359"/>
    </row>
    <row r="8899" spans="4:8" x14ac:dyDescent="0.2">
      <c r="D8899" s="359"/>
      <c r="E8899" s="359"/>
      <c r="G8899" s="561"/>
      <c r="H8899" s="359"/>
    </row>
    <row r="8900" spans="4:8" x14ac:dyDescent="0.2">
      <c r="D8900" s="359"/>
      <c r="E8900" s="359"/>
      <c r="G8900" s="561"/>
      <c r="H8900" s="359"/>
    </row>
    <row r="8901" spans="4:8" x14ac:dyDescent="0.2">
      <c r="D8901" s="359"/>
      <c r="E8901" s="359"/>
      <c r="G8901" s="561"/>
      <c r="H8901" s="359"/>
    </row>
    <row r="8902" spans="4:8" x14ac:dyDescent="0.2">
      <c r="D8902" s="359"/>
      <c r="E8902" s="359"/>
      <c r="G8902" s="561"/>
      <c r="H8902" s="359"/>
    </row>
    <row r="8903" spans="4:8" x14ac:dyDescent="0.2">
      <c r="D8903" s="359"/>
      <c r="E8903" s="359"/>
      <c r="G8903" s="561"/>
      <c r="H8903" s="359"/>
    </row>
    <row r="8904" spans="4:8" x14ac:dyDescent="0.2">
      <c r="D8904" s="359"/>
      <c r="E8904" s="359"/>
      <c r="G8904" s="561"/>
      <c r="H8904" s="359"/>
    </row>
    <row r="8905" spans="4:8" x14ac:dyDescent="0.2">
      <c r="D8905" s="359"/>
      <c r="E8905" s="359"/>
      <c r="G8905" s="561"/>
      <c r="H8905" s="359"/>
    </row>
    <row r="8906" spans="4:8" x14ac:dyDescent="0.2">
      <c r="D8906" s="359"/>
      <c r="E8906" s="359"/>
      <c r="G8906" s="561"/>
      <c r="H8906" s="359"/>
    </row>
    <row r="8907" spans="4:8" x14ac:dyDescent="0.2">
      <c r="D8907" s="359"/>
      <c r="E8907" s="359"/>
      <c r="G8907" s="561"/>
      <c r="H8907" s="359"/>
    </row>
    <row r="8908" spans="4:8" x14ac:dyDescent="0.2">
      <c r="D8908" s="359"/>
      <c r="E8908" s="359"/>
      <c r="G8908" s="561"/>
      <c r="H8908" s="359"/>
    </row>
    <row r="8909" spans="4:8" x14ac:dyDescent="0.2">
      <c r="D8909" s="359"/>
      <c r="E8909" s="359"/>
      <c r="G8909" s="561"/>
      <c r="H8909" s="359"/>
    </row>
    <row r="8910" spans="4:8" x14ac:dyDescent="0.2">
      <c r="D8910" s="359"/>
      <c r="E8910" s="359"/>
      <c r="G8910" s="561"/>
      <c r="H8910" s="359"/>
    </row>
    <row r="8911" spans="4:8" x14ac:dyDescent="0.2">
      <c r="D8911" s="359"/>
      <c r="E8911" s="359"/>
      <c r="G8911" s="561"/>
      <c r="H8911" s="359"/>
    </row>
    <row r="8912" spans="4:8" x14ac:dyDescent="0.2">
      <c r="D8912" s="359"/>
      <c r="E8912" s="359"/>
      <c r="G8912" s="561"/>
      <c r="H8912" s="359"/>
    </row>
    <row r="8913" spans="4:8" x14ac:dyDescent="0.2">
      <c r="D8913" s="359"/>
      <c r="E8913" s="359"/>
      <c r="G8913" s="561"/>
      <c r="H8913" s="359"/>
    </row>
    <row r="8914" spans="4:8" x14ac:dyDescent="0.2">
      <c r="D8914" s="359"/>
      <c r="E8914" s="359"/>
      <c r="G8914" s="561"/>
      <c r="H8914" s="359"/>
    </row>
    <row r="8915" spans="4:8" x14ac:dyDescent="0.2">
      <c r="D8915" s="359"/>
      <c r="E8915" s="359"/>
      <c r="G8915" s="561"/>
      <c r="H8915" s="359"/>
    </row>
    <row r="8916" spans="4:8" x14ac:dyDescent="0.2">
      <c r="D8916" s="359"/>
      <c r="E8916" s="359"/>
      <c r="G8916" s="561"/>
      <c r="H8916" s="359"/>
    </row>
    <row r="8917" spans="4:8" x14ac:dyDescent="0.2">
      <c r="D8917" s="359"/>
      <c r="E8917" s="359"/>
      <c r="G8917" s="561"/>
      <c r="H8917" s="359"/>
    </row>
    <row r="8918" spans="4:8" x14ac:dyDescent="0.2">
      <c r="D8918" s="359"/>
      <c r="E8918" s="359"/>
      <c r="G8918" s="561"/>
      <c r="H8918" s="359"/>
    </row>
    <row r="8919" spans="4:8" x14ac:dyDescent="0.2">
      <c r="D8919" s="359"/>
      <c r="E8919" s="359"/>
      <c r="G8919" s="561"/>
      <c r="H8919" s="359"/>
    </row>
    <row r="8920" spans="4:8" x14ac:dyDescent="0.2">
      <c r="D8920" s="359"/>
      <c r="E8920" s="359"/>
      <c r="G8920" s="561"/>
      <c r="H8920" s="359"/>
    </row>
    <row r="8921" spans="4:8" x14ac:dyDescent="0.2">
      <c r="D8921" s="359"/>
      <c r="E8921" s="359"/>
      <c r="G8921" s="561"/>
      <c r="H8921" s="359"/>
    </row>
    <row r="8922" spans="4:8" x14ac:dyDescent="0.2">
      <c r="D8922" s="359"/>
      <c r="E8922" s="359"/>
      <c r="G8922" s="561"/>
      <c r="H8922" s="359"/>
    </row>
    <row r="8923" spans="4:8" x14ac:dyDescent="0.2">
      <c r="D8923" s="359"/>
      <c r="E8923" s="359"/>
      <c r="G8923" s="561"/>
      <c r="H8923" s="359"/>
    </row>
    <row r="8924" spans="4:8" x14ac:dyDescent="0.2">
      <c r="D8924" s="359"/>
      <c r="E8924" s="359"/>
      <c r="G8924" s="561"/>
      <c r="H8924" s="359"/>
    </row>
    <row r="8925" spans="4:8" x14ac:dyDescent="0.2">
      <c r="D8925" s="359"/>
      <c r="E8925" s="359"/>
      <c r="G8925" s="561"/>
      <c r="H8925" s="359"/>
    </row>
    <row r="8926" spans="4:8" x14ac:dyDescent="0.2">
      <c r="D8926" s="359"/>
      <c r="E8926" s="359"/>
      <c r="G8926" s="561"/>
      <c r="H8926" s="359"/>
    </row>
    <row r="8927" spans="4:8" x14ac:dyDescent="0.2">
      <c r="D8927" s="359"/>
      <c r="E8927" s="359"/>
      <c r="G8927" s="561"/>
      <c r="H8927" s="359"/>
    </row>
    <row r="8928" spans="4:8" x14ac:dyDescent="0.2">
      <c r="D8928" s="359"/>
      <c r="E8928" s="359"/>
      <c r="G8928" s="561"/>
      <c r="H8928" s="359"/>
    </row>
    <row r="8929" spans="4:8" x14ac:dyDescent="0.2">
      <c r="D8929" s="359"/>
      <c r="E8929" s="359"/>
      <c r="G8929" s="561"/>
      <c r="H8929" s="359"/>
    </row>
    <row r="8930" spans="4:8" x14ac:dyDescent="0.2">
      <c r="D8930" s="359"/>
      <c r="E8930" s="359"/>
      <c r="G8930" s="561"/>
      <c r="H8930" s="359"/>
    </row>
    <row r="8931" spans="4:8" x14ac:dyDescent="0.2">
      <c r="D8931" s="359"/>
      <c r="E8931" s="359"/>
      <c r="G8931" s="561"/>
      <c r="H8931" s="359"/>
    </row>
    <row r="8932" spans="4:8" x14ac:dyDescent="0.2">
      <c r="D8932" s="359"/>
      <c r="E8932" s="359"/>
      <c r="G8932" s="561"/>
      <c r="H8932" s="359"/>
    </row>
    <row r="8933" spans="4:8" x14ac:dyDescent="0.2">
      <c r="D8933" s="359"/>
      <c r="E8933" s="359"/>
      <c r="G8933" s="561"/>
      <c r="H8933" s="359"/>
    </row>
    <row r="8934" spans="4:8" x14ac:dyDescent="0.2">
      <c r="D8934" s="359"/>
      <c r="E8934" s="359"/>
      <c r="G8934" s="561"/>
      <c r="H8934" s="359"/>
    </row>
    <row r="8935" spans="4:8" x14ac:dyDescent="0.2">
      <c r="D8935" s="359"/>
      <c r="E8935" s="359"/>
      <c r="G8935" s="561"/>
      <c r="H8935" s="359"/>
    </row>
    <row r="8936" spans="4:8" x14ac:dyDescent="0.2">
      <c r="D8936" s="359"/>
      <c r="E8936" s="359"/>
      <c r="G8936" s="561"/>
      <c r="H8936" s="359"/>
    </row>
    <row r="8937" spans="4:8" x14ac:dyDescent="0.2">
      <c r="D8937" s="359"/>
      <c r="E8937" s="359"/>
      <c r="G8937" s="561"/>
      <c r="H8937" s="359"/>
    </row>
    <row r="8938" spans="4:8" x14ac:dyDescent="0.2">
      <c r="D8938" s="359"/>
      <c r="E8938" s="359"/>
      <c r="G8938" s="561"/>
      <c r="H8938" s="359"/>
    </row>
    <row r="8939" spans="4:8" x14ac:dyDescent="0.2">
      <c r="D8939" s="359"/>
      <c r="E8939" s="359"/>
      <c r="G8939" s="561"/>
      <c r="H8939" s="359"/>
    </row>
    <row r="8940" spans="4:8" x14ac:dyDescent="0.2">
      <c r="D8940" s="359"/>
      <c r="E8940" s="359"/>
      <c r="G8940" s="561"/>
      <c r="H8940" s="359"/>
    </row>
    <row r="8941" spans="4:8" x14ac:dyDescent="0.2">
      <c r="D8941" s="359"/>
      <c r="E8941" s="359"/>
      <c r="G8941" s="561"/>
      <c r="H8941" s="359"/>
    </row>
    <row r="8942" spans="4:8" x14ac:dyDescent="0.2">
      <c r="D8942" s="359"/>
      <c r="E8942" s="359"/>
      <c r="G8942" s="561"/>
      <c r="H8942" s="359"/>
    </row>
    <row r="8943" spans="4:8" x14ac:dyDescent="0.2">
      <c r="D8943" s="359"/>
      <c r="E8943" s="359"/>
      <c r="G8943" s="561"/>
      <c r="H8943" s="359"/>
    </row>
    <row r="8944" spans="4:8" x14ac:dyDescent="0.2">
      <c r="D8944" s="359"/>
      <c r="E8944" s="359"/>
      <c r="G8944" s="561"/>
      <c r="H8944" s="359"/>
    </row>
    <row r="8945" spans="4:8" x14ac:dyDescent="0.2">
      <c r="D8945" s="359"/>
      <c r="E8945" s="359"/>
      <c r="G8945" s="561"/>
      <c r="H8945" s="359"/>
    </row>
    <row r="8946" spans="4:8" x14ac:dyDescent="0.2">
      <c r="D8946" s="359"/>
      <c r="E8946" s="359"/>
      <c r="G8946" s="561"/>
      <c r="H8946" s="359"/>
    </row>
    <row r="8947" spans="4:8" x14ac:dyDescent="0.2">
      <c r="D8947" s="359"/>
      <c r="E8947" s="359"/>
      <c r="G8947" s="561"/>
      <c r="H8947" s="359"/>
    </row>
    <row r="8948" spans="4:8" x14ac:dyDescent="0.2">
      <c r="D8948" s="359"/>
      <c r="E8948" s="359"/>
      <c r="G8948" s="561"/>
      <c r="H8948" s="359"/>
    </row>
    <row r="8949" spans="4:8" x14ac:dyDescent="0.2">
      <c r="D8949" s="359"/>
      <c r="E8949" s="359"/>
      <c r="G8949" s="561"/>
      <c r="H8949" s="359"/>
    </row>
    <row r="8950" spans="4:8" x14ac:dyDescent="0.2">
      <c r="D8950" s="359"/>
      <c r="E8950" s="359"/>
      <c r="G8950" s="561"/>
      <c r="H8950" s="359"/>
    </row>
    <row r="8951" spans="4:8" x14ac:dyDescent="0.2">
      <c r="D8951" s="359"/>
      <c r="E8951" s="359"/>
      <c r="G8951" s="561"/>
      <c r="H8951" s="359"/>
    </row>
    <row r="8952" spans="4:8" x14ac:dyDescent="0.2">
      <c r="D8952" s="359"/>
      <c r="E8952" s="359"/>
      <c r="G8952" s="561"/>
      <c r="H8952" s="359"/>
    </row>
    <row r="8953" spans="4:8" x14ac:dyDescent="0.2">
      <c r="D8953" s="359"/>
      <c r="E8953" s="359"/>
      <c r="G8953" s="561"/>
      <c r="H8953" s="359"/>
    </row>
    <row r="8954" spans="4:8" x14ac:dyDescent="0.2">
      <c r="D8954" s="359"/>
      <c r="E8954" s="359"/>
      <c r="G8954" s="561"/>
      <c r="H8954" s="359"/>
    </row>
    <row r="8955" spans="4:8" x14ac:dyDescent="0.2">
      <c r="D8955" s="359"/>
      <c r="E8955" s="359"/>
      <c r="G8955" s="561"/>
      <c r="H8955" s="359"/>
    </row>
    <row r="8956" spans="4:8" x14ac:dyDescent="0.2">
      <c r="D8956" s="359"/>
      <c r="E8956" s="359"/>
      <c r="G8956" s="561"/>
      <c r="H8956" s="359"/>
    </row>
    <row r="8957" spans="4:8" x14ac:dyDescent="0.2">
      <c r="D8957" s="359"/>
      <c r="E8957" s="359"/>
      <c r="G8957" s="561"/>
      <c r="H8957" s="359"/>
    </row>
    <row r="8958" spans="4:8" x14ac:dyDescent="0.2">
      <c r="D8958" s="359"/>
      <c r="E8958" s="359"/>
      <c r="G8958" s="561"/>
      <c r="H8958" s="359"/>
    </row>
    <row r="8959" spans="4:8" x14ac:dyDescent="0.2">
      <c r="D8959" s="359"/>
      <c r="E8959" s="359"/>
      <c r="G8959" s="561"/>
      <c r="H8959" s="359"/>
    </row>
    <row r="8960" spans="4:8" x14ac:dyDescent="0.2">
      <c r="D8960" s="359"/>
      <c r="E8960" s="359"/>
      <c r="G8960" s="561"/>
      <c r="H8960" s="359"/>
    </row>
    <row r="8961" spans="4:8" x14ac:dyDescent="0.2">
      <c r="D8961" s="359"/>
      <c r="E8961" s="359"/>
      <c r="G8961" s="561"/>
      <c r="H8961" s="359"/>
    </row>
    <row r="8962" spans="4:8" x14ac:dyDescent="0.2">
      <c r="D8962" s="359"/>
      <c r="E8962" s="359"/>
      <c r="G8962" s="561"/>
      <c r="H8962" s="359"/>
    </row>
    <row r="8963" spans="4:8" x14ac:dyDescent="0.2">
      <c r="D8963" s="359"/>
      <c r="E8963" s="359"/>
      <c r="G8963" s="561"/>
      <c r="H8963" s="359"/>
    </row>
    <row r="8964" spans="4:8" x14ac:dyDescent="0.2">
      <c r="D8964" s="359"/>
      <c r="E8964" s="359"/>
      <c r="G8964" s="561"/>
      <c r="H8964" s="359"/>
    </row>
    <row r="8965" spans="4:8" x14ac:dyDescent="0.2">
      <c r="D8965" s="359"/>
      <c r="E8965" s="359"/>
      <c r="G8965" s="561"/>
      <c r="H8965" s="359"/>
    </row>
    <row r="8966" spans="4:8" x14ac:dyDescent="0.2">
      <c r="D8966" s="359"/>
      <c r="E8966" s="359"/>
      <c r="G8966" s="561"/>
      <c r="H8966" s="359"/>
    </row>
    <row r="8967" spans="4:8" x14ac:dyDescent="0.2">
      <c r="D8967" s="359"/>
      <c r="E8967" s="359"/>
      <c r="G8967" s="561"/>
      <c r="H8967" s="359"/>
    </row>
    <row r="8968" spans="4:8" x14ac:dyDescent="0.2">
      <c r="D8968" s="359"/>
      <c r="E8968" s="359"/>
      <c r="G8968" s="561"/>
      <c r="H8968" s="359"/>
    </row>
    <row r="8969" spans="4:8" x14ac:dyDescent="0.2">
      <c r="D8969" s="359"/>
      <c r="E8969" s="359"/>
      <c r="G8969" s="561"/>
      <c r="H8969" s="359"/>
    </row>
    <row r="8970" spans="4:8" x14ac:dyDescent="0.2">
      <c r="D8970" s="359"/>
      <c r="E8970" s="359"/>
      <c r="G8970" s="561"/>
      <c r="H8970" s="359"/>
    </row>
    <row r="8971" spans="4:8" x14ac:dyDescent="0.2">
      <c r="D8971" s="359"/>
      <c r="E8971" s="359"/>
      <c r="G8971" s="561"/>
      <c r="H8971" s="359"/>
    </row>
    <row r="8972" spans="4:8" x14ac:dyDescent="0.2">
      <c r="D8972" s="359"/>
      <c r="E8972" s="359"/>
      <c r="G8972" s="561"/>
      <c r="H8972" s="359"/>
    </row>
    <row r="8973" spans="4:8" x14ac:dyDescent="0.2">
      <c r="D8973" s="359"/>
      <c r="E8973" s="359"/>
      <c r="G8973" s="561"/>
      <c r="H8973" s="359"/>
    </row>
    <row r="8974" spans="4:8" x14ac:dyDescent="0.2">
      <c r="D8974" s="359"/>
      <c r="E8974" s="359"/>
      <c r="G8974" s="561"/>
      <c r="H8974" s="359"/>
    </row>
    <row r="8975" spans="4:8" x14ac:dyDescent="0.2">
      <c r="D8975" s="359"/>
      <c r="E8975" s="359"/>
      <c r="G8975" s="561"/>
      <c r="H8975" s="359"/>
    </row>
    <row r="8976" spans="4:8" x14ac:dyDescent="0.2">
      <c r="D8976" s="359"/>
      <c r="E8976" s="359"/>
      <c r="G8976" s="561"/>
      <c r="H8976" s="359"/>
    </row>
    <row r="8977" spans="4:8" x14ac:dyDescent="0.2">
      <c r="D8977" s="359"/>
      <c r="E8977" s="359"/>
      <c r="G8977" s="561"/>
      <c r="H8977" s="359"/>
    </row>
    <row r="8978" spans="4:8" x14ac:dyDescent="0.2">
      <c r="D8978" s="359"/>
      <c r="E8978" s="359"/>
      <c r="G8978" s="561"/>
      <c r="H8978" s="359"/>
    </row>
    <row r="8979" spans="4:8" x14ac:dyDescent="0.2">
      <c r="D8979" s="359"/>
      <c r="E8979" s="359"/>
      <c r="G8979" s="561"/>
      <c r="H8979" s="359"/>
    </row>
    <row r="8980" spans="4:8" x14ac:dyDescent="0.2">
      <c r="D8980" s="359"/>
      <c r="E8980" s="359"/>
      <c r="G8980" s="561"/>
      <c r="H8980" s="359"/>
    </row>
    <row r="8981" spans="4:8" x14ac:dyDescent="0.2">
      <c r="D8981" s="359"/>
      <c r="E8981" s="359"/>
      <c r="G8981" s="561"/>
      <c r="H8981" s="359"/>
    </row>
    <row r="8982" spans="4:8" x14ac:dyDescent="0.2">
      <c r="D8982" s="359"/>
      <c r="E8982" s="359"/>
      <c r="G8982" s="561"/>
      <c r="H8982" s="359"/>
    </row>
    <row r="8983" spans="4:8" x14ac:dyDescent="0.2">
      <c r="D8983" s="359"/>
      <c r="E8983" s="359"/>
      <c r="G8983" s="561"/>
      <c r="H8983" s="359"/>
    </row>
    <row r="8984" spans="4:8" x14ac:dyDescent="0.2">
      <c r="D8984" s="359"/>
      <c r="E8984" s="359"/>
      <c r="G8984" s="561"/>
      <c r="H8984" s="359"/>
    </row>
    <row r="8985" spans="4:8" x14ac:dyDescent="0.2">
      <c r="D8985" s="359"/>
      <c r="E8985" s="359"/>
      <c r="G8985" s="561"/>
      <c r="H8985" s="359"/>
    </row>
    <row r="8986" spans="4:8" x14ac:dyDescent="0.2">
      <c r="D8986" s="359"/>
      <c r="E8986" s="359"/>
      <c r="G8986" s="561"/>
      <c r="H8986" s="359"/>
    </row>
    <row r="8987" spans="4:8" x14ac:dyDescent="0.2">
      <c r="D8987" s="359"/>
      <c r="E8987" s="359"/>
      <c r="G8987" s="561"/>
      <c r="H8987" s="359"/>
    </row>
    <row r="8988" spans="4:8" x14ac:dyDescent="0.2">
      <c r="D8988" s="359"/>
      <c r="E8988" s="359"/>
      <c r="G8988" s="561"/>
      <c r="H8988" s="359"/>
    </row>
    <row r="8989" spans="4:8" x14ac:dyDescent="0.2">
      <c r="D8989" s="359"/>
      <c r="E8989" s="359"/>
      <c r="G8989" s="561"/>
      <c r="H8989" s="359"/>
    </row>
    <row r="8990" spans="4:8" x14ac:dyDescent="0.2">
      <c r="D8990" s="359"/>
      <c r="E8990" s="359"/>
      <c r="G8990" s="561"/>
      <c r="H8990" s="359"/>
    </row>
    <row r="8991" spans="4:8" x14ac:dyDescent="0.2">
      <c r="D8991" s="359"/>
      <c r="E8991" s="359"/>
      <c r="G8991" s="561"/>
      <c r="H8991" s="359"/>
    </row>
    <row r="8992" spans="4:8" x14ac:dyDescent="0.2">
      <c r="D8992" s="359"/>
      <c r="E8992" s="359"/>
      <c r="G8992" s="561"/>
      <c r="H8992" s="359"/>
    </row>
    <row r="8993" spans="4:8" x14ac:dyDescent="0.2">
      <c r="D8993" s="359"/>
      <c r="E8993" s="359"/>
      <c r="G8993" s="561"/>
      <c r="H8993" s="359"/>
    </row>
    <row r="8994" spans="4:8" x14ac:dyDescent="0.2">
      <c r="D8994" s="359"/>
      <c r="E8994" s="359"/>
      <c r="G8994" s="561"/>
      <c r="H8994" s="359"/>
    </row>
    <row r="8995" spans="4:8" x14ac:dyDescent="0.2">
      <c r="D8995" s="359"/>
      <c r="E8995" s="359"/>
      <c r="G8995" s="561"/>
      <c r="H8995" s="359"/>
    </row>
    <row r="8996" spans="4:8" x14ac:dyDescent="0.2">
      <c r="D8996" s="359"/>
      <c r="E8996" s="359"/>
      <c r="G8996" s="561"/>
      <c r="H8996" s="359"/>
    </row>
    <row r="8997" spans="4:8" x14ac:dyDescent="0.2">
      <c r="D8997" s="359"/>
      <c r="E8997" s="359"/>
      <c r="G8997" s="561"/>
      <c r="H8997" s="359"/>
    </row>
    <row r="8998" spans="4:8" x14ac:dyDescent="0.2">
      <c r="D8998" s="359"/>
      <c r="E8998" s="359"/>
      <c r="G8998" s="561"/>
      <c r="H8998" s="359"/>
    </row>
    <row r="8999" spans="4:8" x14ac:dyDescent="0.2">
      <c r="D8999" s="359"/>
      <c r="E8999" s="359"/>
      <c r="G8999" s="561"/>
      <c r="H8999" s="359"/>
    </row>
    <row r="9000" spans="4:8" x14ac:dyDescent="0.2">
      <c r="D9000" s="359"/>
      <c r="E9000" s="359"/>
      <c r="G9000" s="561"/>
      <c r="H9000" s="359"/>
    </row>
    <row r="9001" spans="4:8" x14ac:dyDescent="0.2">
      <c r="D9001" s="359"/>
      <c r="E9001" s="359"/>
      <c r="G9001" s="561"/>
      <c r="H9001" s="359"/>
    </row>
    <row r="9002" spans="4:8" x14ac:dyDescent="0.2">
      <c r="D9002" s="359"/>
      <c r="E9002" s="359"/>
      <c r="G9002" s="561"/>
      <c r="H9002" s="359"/>
    </row>
    <row r="9003" spans="4:8" x14ac:dyDescent="0.2">
      <c r="D9003" s="359"/>
      <c r="E9003" s="359"/>
      <c r="G9003" s="561"/>
      <c r="H9003" s="359"/>
    </row>
    <row r="9004" spans="4:8" x14ac:dyDescent="0.2">
      <c r="D9004" s="359"/>
      <c r="E9004" s="359"/>
      <c r="G9004" s="561"/>
      <c r="H9004" s="359"/>
    </row>
    <row r="9005" spans="4:8" x14ac:dyDescent="0.2">
      <c r="D9005" s="359"/>
      <c r="E9005" s="359"/>
      <c r="G9005" s="561"/>
      <c r="H9005" s="359"/>
    </row>
    <row r="9006" spans="4:8" x14ac:dyDescent="0.2">
      <c r="D9006" s="359"/>
      <c r="E9006" s="359"/>
      <c r="G9006" s="561"/>
      <c r="H9006" s="359"/>
    </row>
    <row r="9007" spans="4:8" x14ac:dyDescent="0.2">
      <c r="D9007" s="359"/>
      <c r="E9007" s="359"/>
      <c r="G9007" s="561"/>
      <c r="H9007" s="359"/>
    </row>
    <row r="9008" spans="4:8" x14ac:dyDescent="0.2">
      <c r="D9008" s="359"/>
      <c r="E9008" s="359"/>
      <c r="G9008" s="561"/>
      <c r="H9008" s="359"/>
    </row>
    <row r="9009" spans="4:8" x14ac:dyDescent="0.2">
      <c r="D9009" s="359"/>
      <c r="E9009" s="359"/>
      <c r="G9009" s="561"/>
      <c r="H9009" s="359"/>
    </row>
    <row r="9010" spans="4:8" x14ac:dyDescent="0.2">
      <c r="D9010" s="359"/>
      <c r="E9010" s="359"/>
      <c r="G9010" s="561"/>
      <c r="H9010" s="359"/>
    </row>
    <row r="9011" spans="4:8" x14ac:dyDescent="0.2">
      <c r="D9011" s="359"/>
      <c r="E9011" s="359"/>
      <c r="G9011" s="561"/>
      <c r="H9011" s="359"/>
    </row>
    <row r="9012" spans="4:8" x14ac:dyDescent="0.2">
      <c r="D9012" s="359"/>
      <c r="E9012" s="359"/>
      <c r="G9012" s="561"/>
      <c r="H9012" s="359"/>
    </row>
    <row r="9013" spans="4:8" x14ac:dyDescent="0.2">
      <c r="D9013" s="359"/>
      <c r="E9013" s="359"/>
      <c r="G9013" s="561"/>
      <c r="H9013" s="359"/>
    </row>
    <row r="9014" spans="4:8" x14ac:dyDescent="0.2">
      <c r="D9014" s="359"/>
      <c r="E9014" s="359"/>
      <c r="G9014" s="561"/>
      <c r="H9014" s="359"/>
    </row>
    <row r="9015" spans="4:8" x14ac:dyDescent="0.2">
      <c r="D9015" s="359"/>
      <c r="E9015" s="359"/>
      <c r="G9015" s="561"/>
      <c r="H9015" s="359"/>
    </row>
    <row r="9016" spans="4:8" x14ac:dyDescent="0.2">
      <c r="D9016" s="359"/>
      <c r="E9016" s="359"/>
      <c r="G9016" s="561"/>
      <c r="H9016" s="359"/>
    </row>
    <row r="9017" spans="4:8" x14ac:dyDescent="0.2">
      <c r="D9017" s="359"/>
      <c r="E9017" s="359"/>
      <c r="G9017" s="561"/>
      <c r="H9017" s="359"/>
    </row>
    <row r="9018" spans="4:8" x14ac:dyDescent="0.2">
      <c r="D9018" s="359"/>
      <c r="E9018" s="359"/>
      <c r="G9018" s="561"/>
      <c r="H9018" s="359"/>
    </row>
    <row r="9019" spans="4:8" x14ac:dyDescent="0.2">
      <c r="D9019" s="359"/>
      <c r="E9019" s="359"/>
      <c r="G9019" s="561"/>
      <c r="H9019" s="359"/>
    </row>
    <row r="9020" spans="4:8" x14ac:dyDescent="0.2">
      <c r="D9020" s="359"/>
      <c r="E9020" s="359"/>
      <c r="G9020" s="561"/>
      <c r="H9020" s="359"/>
    </row>
    <row r="9021" spans="4:8" x14ac:dyDescent="0.2">
      <c r="D9021" s="359"/>
      <c r="E9021" s="359"/>
      <c r="G9021" s="561"/>
      <c r="H9021" s="359"/>
    </row>
    <row r="9022" spans="4:8" x14ac:dyDescent="0.2">
      <c r="D9022" s="359"/>
      <c r="E9022" s="359"/>
      <c r="G9022" s="561"/>
      <c r="H9022" s="359"/>
    </row>
    <row r="9023" spans="4:8" x14ac:dyDescent="0.2">
      <c r="D9023" s="359"/>
      <c r="E9023" s="359"/>
      <c r="G9023" s="561"/>
      <c r="H9023" s="359"/>
    </row>
    <row r="9024" spans="4:8" x14ac:dyDescent="0.2">
      <c r="D9024" s="359"/>
      <c r="E9024" s="359"/>
      <c r="G9024" s="561"/>
      <c r="H9024" s="359"/>
    </row>
    <row r="9025" spans="4:8" x14ac:dyDescent="0.2">
      <c r="D9025" s="359"/>
      <c r="E9025" s="359"/>
      <c r="G9025" s="561"/>
      <c r="H9025" s="359"/>
    </row>
    <row r="9026" spans="4:8" x14ac:dyDescent="0.2">
      <c r="D9026" s="359"/>
      <c r="E9026" s="359"/>
      <c r="G9026" s="561"/>
      <c r="H9026" s="359"/>
    </row>
    <row r="9027" spans="4:8" x14ac:dyDescent="0.2">
      <c r="D9027" s="359"/>
      <c r="E9027" s="359"/>
      <c r="G9027" s="561"/>
      <c r="H9027" s="359"/>
    </row>
    <row r="9028" spans="4:8" x14ac:dyDescent="0.2">
      <c r="D9028" s="359"/>
      <c r="E9028" s="359"/>
      <c r="G9028" s="561"/>
      <c r="H9028" s="359"/>
    </row>
    <row r="9029" spans="4:8" x14ac:dyDescent="0.2">
      <c r="D9029" s="359"/>
      <c r="E9029" s="359"/>
      <c r="G9029" s="561"/>
      <c r="H9029" s="359"/>
    </row>
    <row r="9030" spans="4:8" x14ac:dyDescent="0.2">
      <c r="D9030" s="359"/>
      <c r="E9030" s="359"/>
      <c r="G9030" s="561"/>
      <c r="H9030" s="359"/>
    </row>
    <row r="9031" spans="4:8" x14ac:dyDescent="0.2">
      <c r="D9031" s="359"/>
      <c r="E9031" s="359"/>
      <c r="G9031" s="561"/>
      <c r="H9031" s="359"/>
    </row>
    <row r="9032" spans="4:8" x14ac:dyDescent="0.2">
      <c r="D9032" s="359"/>
      <c r="E9032" s="359"/>
      <c r="G9032" s="561"/>
      <c r="H9032" s="359"/>
    </row>
    <row r="9033" spans="4:8" x14ac:dyDescent="0.2">
      <c r="D9033" s="359"/>
      <c r="E9033" s="359"/>
      <c r="G9033" s="561"/>
      <c r="H9033" s="359"/>
    </row>
    <row r="9034" spans="4:8" x14ac:dyDescent="0.2">
      <c r="D9034" s="359"/>
      <c r="E9034" s="359"/>
      <c r="G9034" s="561"/>
      <c r="H9034" s="359"/>
    </row>
    <row r="9035" spans="4:8" x14ac:dyDescent="0.2">
      <c r="D9035" s="359"/>
      <c r="E9035" s="359"/>
      <c r="G9035" s="561"/>
      <c r="H9035" s="359"/>
    </row>
    <row r="9036" spans="4:8" x14ac:dyDescent="0.2">
      <c r="D9036" s="359"/>
      <c r="E9036" s="359"/>
      <c r="G9036" s="561"/>
      <c r="H9036" s="359"/>
    </row>
    <row r="9037" spans="4:8" x14ac:dyDescent="0.2">
      <c r="D9037" s="359"/>
      <c r="E9037" s="359"/>
      <c r="G9037" s="561"/>
      <c r="H9037" s="359"/>
    </row>
    <row r="9038" spans="4:8" x14ac:dyDescent="0.2">
      <c r="D9038" s="359"/>
      <c r="E9038" s="359"/>
      <c r="G9038" s="561"/>
      <c r="H9038" s="359"/>
    </row>
    <row r="9039" spans="4:8" x14ac:dyDescent="0.2">
      <c r="D9039" s="359"/>
      <c r="E9039" s="359"/>
      <c r="G9039" s="561"/>
      <c r="H9039" s="359"/>
    </row>
    <row r="9040" spans="4:8" x14ac:dyDescent="0.2">
      <c r="D9040" s="359"/>
      <c r="E9040" s="359"/>
      <c r="G9040" s="561"/>
      <c r="H9040" s="359"/>
    </row>
    <row r="9041" spans="4:8" x14ac:dyDescent="0.2">
      <c r="D9041" s="359"/>
      <c r="E9041" s="359"/>
      <c r="G9041" s="561"/>
      <c r="H9041" s="359"/>
    </row>
    <row r="9042" spans="4:8" x14ac:dyDescent="0.2">
      <c r="D9042" s="359"/>
      <c r="E9042" s="359"/>
      <c r="G9042" s="561"/>
      <c r="H9042" s="359"/>
    </row>
    <row r="9043" spans="4:8" x14ac:dyDescent="0.2">
      <c r="D9043" s="359"/>
      <c r="E9043" s="359"/>
      <c r="G9043" s="561"/>
      <c r="H9043" s="359"/>
    </row>
    <row r="9044" spans="4:8" x14ac:dyDescent="0.2">
      <c r="D9044" s="359"/>
      <c r="E9044" s="359"/>
      <c r="G9044" s="561"/>
      <c r="H9044" s="359"/>
    </row>
    <row r="9045" spans="4:8" x14ac:dyDescent="0.2">
      <c r="D9045" s="359"/>
      <c r="E9045" s="359"/>
      <c r="G9045" s="561"/>
      <c r="H9045" s="359"/>
    </row>
    <row r="9046" spans="4:8" x14ac:dyDescent="0.2">
      <c r="D9046" s="359"/>
      <c r="E9046" s="359"/>
      <c r="G9046" s="561"/>
      <c r="H9046" s="359"/>
    </row>
    <row r="9047" spans="4:8" x14ac:dyDescent="0.2">
      <c r="D9047" s="359"/>
      <c r="E9047" s="359"/>
      <c r="G9047" s="561"/>
      <c r="H9047" s="359"/>
    </row>
    <row r="9048" spans="4:8" x14ac:dyDescent="0.2">
      <c r="D9048" s="359"/>
      <c r="E9048" s="359"/>
      <c r="G9048" s="561"/>
      <c r="H9048" s="359"/>
    </row>
    <row r="9049" spans="4:8" x14ac:dyDescent="0.2">
      <c r="D9049" s="359"/>
      <c r="E9049" s="359"/>
      <c r="G9049" s="561"/>
      <c r="H9049" s="359"/>
    </row>
    <row r="9050" spans="4:8" x14ac:dyDescent="0.2">
      <c r="D9050" s="359"/>
      <c r="E9050" s="359"/>
      <c r="G9050" s="561"/>
      <c r="H9050" s="359"/>
    </row>
    <row r="9051" spans="4:8" x14ac:dyDescent="0.2">
      <c r="D9051" s="359"/>
      <c r="E9051" s="359"/>
      <c r="G9051" s="561"/>
      <c r="H9051" s="359"/>
    </row>
    <row r="9052" spans="4:8" x14ac:dyDescent="0.2">
      <c r="D9052" s="359"/>
      <c r="E9052" s="359"/>
      <c r="G9052" s="561"/>
      <c r="H9052" s="359"/>
    </row>
    <row r="9053" spans="4:8" x14ac:dyDescent="0.2">
      <c r="D9053" s="359"/>
      <c r="E9053" s="359"/>
      <c r="G9053" s="561"/>
      <c r="H9053" s="359"/>
    </row>
    <row r="9054" spans="4:8" x14ac:dyDescent="0.2">
      <c r="D9054" s="359"/>
      <c r="E9054" s="359"/>
      <c r="G9054" s="561"/>
      <c r="H9054" s="359"/>
    </row>
    <row r="9055" spans="4:8" x14ac:dyDescent="0.2">
      <c r="D9055" s="359"/>
      <c r="E9055" s="359"/>
      <c r="G9055" s="561"/>
      <c r="H9055" s="359"/>
    </row>
    <row r="9056" spans="4:8" x14ac:dyDescent="0.2">
      <c r="D9056" s="359"/>
      <c r="E9056" s="359"/>
      <c r="G9056" s="561"/>
      <c r="H9056" s="359"/>
    </row>
    <row r="9057" spans="4:8" x14ac:dyDescent="0.2">
      <c r="D9057" s="359"/>
      <c r="E9057" s="359"/>
      <c r="G9057" s="561"/>
      <c r="H9057" s="359"/>
    </row>
    <row r="9058" spans="4:8" x14ac:dyDescent="0.2">
      <c r="D9058" s="359"/>
      <c r="E9058" s="359"/>
      <c r="G9058" s="561"/>
      <c r="H9058" s="359"/>
    </row>
    <row r="9059" spans="4:8" x14ac:dyDescent="0.2">
      <c r="D9059" s="359"/>
      <c r="E9059" s="359"/>
      <c r="G9059" s="561"/>
      <c r="H9059" s="359"/>
    </row>
    <row r="9060" spans="4:8" x14ac:dyDescent="0.2">
      <c r="D9060" s="359"/>
      <c r="E9060" s="359"/>
      <c r="G9060" s="561"/>
      <c r="H9060" s="359"/>
    </row>
    <row r="9061" spans="4:8" x14ac:dyDescent="0.2">
      <c r="D9061" s="359"/>
      <c r="E9061" s="359"/>
      <c r="G9061" s="561"/>
      <c r="H9061" s="359"/>
    </row>
    <row r="9062" spans="4:8" x14ac:dyDescent="0.2">
      <c r="D9062" s="359"/>
      <c r="E9062" s="359"/>
      <c r="G9062" s="561"/>
      <c r="H9062" s="359"/>
    </row>
    <row r="9063" spans="4:8" x14ac:dyDescent="0.2">
      <c r="D9063" s="359"/>
      <c r="E9063" s="359"/>
      <c r="G9063" s="561"/>
      <c r="H9063" s="359"/>
    </row>
    <row r="9064" spans="4:8" x14ac:dyDescent="0.2">
      <c r="D9064" s="359"/>
      <c r="E9064" s="359"/>
      <c r="G9064" s="561"/>
      <c r="H9064" s="359"/>
    </row>
    <row r="9065" spans="4:8" x14ac:dyDescent="0.2">
      <c r="D9065" s="359"/>
      <c r="E9065" s="359"/>
      <c r="G9065" s="561"/>
      <c r="H9065" s="359"/>
    </row>
    <row r="9066" spans="4:8" x14ac:dyDescent="0.2">
      <c r="D9066" s="359"/>
      <c r="E9066" s="359"/>
      <c r="G9066" s="561"/>
      <c r="H9066" s="359"/>
    </row>
    <row r="9067" spans="4:8" x14ac:dyDescent="0.2">
      <c r="D9067" s="359"/>
      <c r="E9067" s="359"/>
      <c r="G9067" s="561"/>
      <c r="H9067" s="359"/>
    </row>
    <row r="9068" spans="4:8" x14ac:dyDescent="0.2">
      <c r="D9068" s="359"/>
      <c r="E9068" s="359"/>
      <c r="G9068" s="561"/>
      <c r="H9068" s="359"/>
    </row>
    <row r="9069" spans="4:8" x14ac:dyDescent="0.2">
      <c r="D9069" s="359"/>
      <c r="E9069" s="359"/>
      <c r="G9069" s="561"/>
      <c r="H9069" s="359"/>
    </row>
    <row r="9070" spans="4:8" x14ac:dyDescent="0.2">
      <c r="D9070" s="359"/>
      <c r="E9070" s="359"/>
      <c r="G9070" s="561"/>
      <c r="H9070" s="359"/>
    </row>
    <row r="9071" spans="4:8" x14ac:dyDescent="0.2">
      <c r="D9071" s="359"/>
      <c r="E9071" s="359"/>
      <c r="G9071" s="561"/>
      <c r="H9071" s="359"/>
    </row>
    <row r="9072" spans="4:8" x14ac:dyDescent="0.2">
      <c r="D9072" s="359"/>
      <c r="E9072" s="359"/>
      <c r="G9072" s="561"/>
      <c r="H9072" s="359"/>
    </row>
    <row r="9073" spans="4:8" x14ac:dyDescent="0.2">
      <c r="D9073" s="359"/>
      <c r="E9073" s="359"/>
      <c r="G9073" s="561"/>
      <c r="H9073" s="359"/>
    </row>
    <row r="9074" spans="4:8" x14ac:dyDescent="0.2">
      <c r="D9074" s="359"/>
      <c r="E9074" s="359"/>
      <c r="G9074" s="561"/>
      <c r="H9074" s="359"/>
    </row>
    <row r="9075" spans="4:8" x14ac:dyDescent="0.2">
      <c r="D9075" s="359"/>
      <c r="E9075" s="359"/>
      <c r="G9075" s="561"/>
      <c r="H9075" s="359"/>
    </row>
    <row r="9076" spans="4:8" x14ac:dyDescent="0.2">
      <c r="D9076" s="359"/>
      <c r="E9076" s="359"/>
      <c r="G9076" s="561"/>
      <c r="H9076" s="359"/>
    </row>
    <row r="9077" spans="4:8" x14ac:dyDescent="0.2">
      <c r="D9077" s="359"/>
      <c r="E9077" s="359"/>
      <c r="G9077" s="561"/>
      <c r="H9077" s="359"/>
    </row>
    <row r="9078" spans="4:8" x14ac:dyDescent="0.2">
      <c r="D9078" s="359"/>
      <c r="E9078" s="359"/>
      <c r="G9078" s="561"/>
      <c r="H9078" s="359"/>
    </row>
    <row r="9079" spans="4:8" x14ac:dyDescent="0.2">
      <c r="D9079" s="359"/>
      <c r="E9079" s="359"/>
      <c r="G9079" s="561"/>
      <c r="H9079" s="359"/>
    </row>
    <row r="9080" spans="4:8" x14ac:dyDescent="0.2">
      <c r="D9080" s="359"/>
      <c r="E9080" s="359"/>
      <c r="G9080" s="561"/>
      <c r="H9080" s="359"/>
    </row>
    <row r="9081" spans="4:8" x14ac:dyDescent="0.2">
      <c r="D9081" s="359"/>
      <c r="E9081" s="359"/>
      <c r="G9081" s="561"/>
      <c r="H9081" s="359"/>
    </row>
    <row r="9082" spans="4:8" x14ac:dyDescent="0.2">
      <c r="D9082" s="359"/>
      <c r="E9082" s="359"/>
      <c r="G9082" s="561"/>
      <c r="H9082" s="359"/>
    </row>
    <row r="9083" spans="4:8" x14ac:dyDescent="0.2">
      <c r="D9083" s="359"/>
      <c r="E9083" s="359"/>
      <c r="G9083" s="561"/>
      <c r="H9083" s="359"/>
    </row>
    <row r="9084" spans="4:8" x14ac:dyDescent="0.2">
      <c r="D9084" s="359"/>
      <c r="E9084" s="359"/>
      <c r="G9084" s="561"/>
      <c r="H9084" s="359"/>
    </row>
    <row r="9085" spans="4:8" x14ac:dyDescent="0.2">
      <c r="D9085" s="359"/>
      <c r="E9085" s="359"/>
      <c r="G9085" s="561"/>
      <c r="H9085" s="359"/>
    </row>
    <row r="9086" spans="4:8" x14ac:dyDescent="0.2">
      <c r="D9086" s="359"/>
      <c r="E9086" s="359"/>
      <c r="G9086" s="561"/>
      <c r="H9086" s="359"/>
    </row>
    <row r="9087" spans="4:8" x14ac:dyDescent="0.2">
      <c r="D9087" s="359"/>
      <c r="E9087" s="359"/>
      <c r="G9087" s="561"/>
      <c r="H9087" s="359"/>
    </row>
    <row r="9088" spans="4:8" x14ac:dyDescent="0.2">
      <c r="D9088" s="359"/>
      <c r="E9088" s="359"/>
      <c r="G9088" s="561"/>
      <c r="H9088" s="359"/>
    </row>
    <row r="9089" spans="4:8" x14ac:dyDescent="0.2">
      <c r="D9089" s="359"/>
      <c r="E9089" s="359"/>
      <c r="G9089" s="561"/>
      <c r="H9089" s="359"/>
    </row>
    <row r="9090" spans="4:8" x14ac:dyDescent="0.2">
      <c r="D9090" s="359"/>
      <c r="E9090" s="359"/>
      <c r="G9090" s="561"/>
      <c r="H9090" s="359"/>
    </row>
    <row r="9091" spans="4:8" x14ac:dyDescent="0.2">
      <c r="D9091" s="359"/>
      <c r="E9091" s="359"/>
      <c r="G9091" s="561"/>
      <c r="H9091" s="359"/>
    </row>
    <row r="9092" spans="4:8" x14ac:dyDescent="0.2">
      <c r="D9092" s="359"/>
      <c r="E9092" s="359"/>
      <c r="G9092" s="561"/>
      <c r="H9092" s="359"/>
    </row>
    <row r="9093" spans="4:8" x14ac:dyDescent="0.2">
      <c r="D9093" s="359"/>
      <c r="E9093" s="359"/>
      <c r="G9093" s="561"/>
      <c r="H9093" s="359"/>
    </row>
    <row r="9094" spans="4:8" x14ac:dyDescent="0.2">
      <c r="D9094" s="359"/>
      <c r="E9094" s="359"/>
      <c r="G9094" s="561"/>
      <c r="H9094" s="359"/>
    </row>
    <row r="9095" spans="4:8" x14ac:dyDescent="0.2">
      <c r="D9095" s="359"/>
      <c r="E9095" s="359"/>
      <c r="G9095" s="561"/>
      <c r="H9095" s="359"/>
    </row>
    <row r="9096" spans="4:8" x14ac:dyDescent="0.2">
      <c r="D9096" s="359"/>
      <c r="E9096" s="359"/>
      <c r="G9096" s="561"/>
      <c r="H9096" s="359"/>
    </row>
    <row r="9097" spans="4:8" x14ac:dyDescent="0.2">
      <c r="D9097" s="359"/>
      <c r="E9097" s="359"/>
      <c r="G9097" s="561"/>
      <c r="H9097" s="359"/>
    </row>
    <row r="9098" spans="4:8" x14ac:dyDescent="0.2">
      <c r="D9098" s="359"/>
      <c r="E9098" s="359"/>
      <c r="G9098" s="561"/>
      <c r="H9098" s="359"/>
    </row>
    <row r="9099" spans="4:8" x14ac:dyDescent="0.2">
      <c r="D9099" s="359"/>
      <c r="E9099" s="359"/>
      <c r="G9099" s="561"/>
      <c r="H9099" s="359"/>
    </row>
    <row r="9100" spans="4:8" x14ac:dyDescent="0.2">
      <c r="D9100" s="359"/>
      <c r="E9100" s="359"/>
      <c r="G9100" s="561"/>
      <c r="H9100" s="359"/>
    </row>
    <row r="9101" spans="4:8" x14ac:dyDescent="0.2">
      <c r="D9101" s="359"/>
      <c r="E9101" s="359"/>
      <c r="G9101" s="561"/>
      <c r="H9101" s="359"/>
    </row>
    <row r="9102" spans="4:8" x14ac:dyDescent="0.2">
      <c r="D9102" s="359"/>
      <c r="E9102" s="359"/>
      <c r="G9102" s="561"/>
      <c r="H9102" s="359"/>
    </row>
    <row r="9103" spans="4:8" x14ac:dyDescent="0.2">
      <c r="D9103" s="359"/>
      <c r="E9103" s="359"/>
      <c r="G9103" s="561"/>
      <c r="H9103" s="359"/>
    </row>
    <row r="9104" spans="4:8" x14ac:dyDescent="0.2">
      <c r="D9104" s="359"/>
      <c r="E9104" s="359"/>
      <c r="G9104" s="561"/>
      <c r="H9104" s="359"/>
    </row>
    <row r="9105" spans="4:8" x14ac:dyDescent="0.2">
      <c r="D9105" s="359"/>
      <c r="E9105" s="359"/>
      <c r="G9105" s="561"/>
      <c r="H9105" s="359"/>
    </row>
    <row r="9106" spans="4:8" x14ac:dyDescent="0.2">
      <c r="D9106" s="359"/>
      <c r="E9106" s="359"/>
      <c r="G9106" s="561"/>
      <c r="H9106" s="359"/>
    </row>
    <row r="9107" spans="4:8" x14ac:dyDescent="0.2">
      <c r="D9107" s="359"/>
      <c r="E9107" s="359"/>
      <c r="G9107" s="561"/>
      <c r="H9107" s="359"/>
    </row>
    <row r="9108" spans="4:8" x14ac:dyDescent="0.2">
      <c r="D9108" s="359"/>
      <c r="E9108" s="359"/>
      <c r="G9108" s="561"/>
      <c r="H9108" s="359"/>
    </row>
    <row r="9109" spans="4:8" x14ac:dyDescent="0.2">
      <c r="D9109" s="359"/>
      <c r="E9109" s="359"/>
      <c r="G9109" s="561"/>
      <c r="H9109" s="359"/>
    </row>
    <row r="9110" spans="4:8" x14ac:dyDescent="0.2">
      <c r="D9110" s="359"/>
      <c r="E9110" s="359"/>
      <c r="G9110" s="561"/>
      <c r="H9110" s="359"/>
    </row>
    <row r="9111" spans="4:8" x14ac:dyDescent="0.2">
      <c r="D9111" s="359"/>
      <c r="E9111" s="359"/>
      <c r="G9111" s="561"/>
      <c r="H9111" s="359"/>
    </row>
    <row r="9112" spans="4:8" x14ac:dyDescent="0.2">
      <c r="D9112" s="359"/>
      <c r="E9112" s="359"/>
      <c r="G9112" s="561"/>
      <c r="H9112" s="359"/>
    </row>
    <row r="9113" spans="4:8" x14ac:dyDescent="0.2">
      <c r="D9113" s="359"/>
      <c r="E9113" s="359"/>
      <c r="G9113" s="561"/>
      <c r="H9113" s="359"/>
    </row>
    <row r="9114" spans="4:8" x14ac:dyDescent="0.2">
      <c r="D9114" s="359"/>
      <c r="E9114" s="359"/>
      <c r="G9114" s="561"/>
      <c r="H9114" s="359"/>
    </row>
    <row r="9115" spans="4:8" x14ac:dyDescent="0.2">
      <c r="D9115" s="359"/>
      <c r="E9115" s="359"/>
      <c r="G9115" s="561"/>
      <c r="H9115" s="359"/>
    </row>
    <row r="9116" spans="4:8" x14ac:dyDescent="0.2">
      <c r="D9116" s="359"/>
      <c r="E9116" s="359"/>
      <c r="G9116" s="561"/>
      <c r="H9116" s="359"/>
    </row>
    <row r="9117" spans="4:8" x14ac:dyDescent="0.2">
      <c r="D9117" s="359"/>
      <c r="E9117" s="359"/>
      <c r="G9117" s="561"/>
      <c r="H9117" s="359"/>
    </row>
    <row r="9118" spans="4:8" x14ac:dyDescent="0.2">
      <c r="D9118" s="359"/>
      <c r="E9118" s="359"/>
      <c r="G9118" s="561"/>
      <c r="H9118" s="359"/>
    </row>
    <row r="9119" spans="4:8" x14ac:dyDescent="0.2">
      <c r="D9119" s="359"/>
      <c r="E9119" s="359"/>
      <c r="G9119" s="561"/>
      <c r="H9119" s="359"/>
    </row>
    <row r="9120" spans="4:8" x14ac:dyDescent="0.2">
      <c r="D9120" s="359"/>
      <c r="E9120" s="359"/>
      <c r="G9120" s="561"/>
      <c r="H9120" s="359"/>
    </row>
    <row r="9121" spans="4:8" x14ac:dyDescent="0.2">
      <c r="D9121" s="359"/>
      <c r="E9121" s="359"/>
      <c r="G9121" s="561"/>
      <c r="H9121" s="359"/>
    </row>
    <row r="9122" spans="4:8" x14ac:dyDescent="0.2">
      <c r="D9122" s="359"/>
      <c r="E9122" s="359"/>
      <c r="G9122" s="561"/>
      <c r="H9122" s="359"/>
    </row>
    <row r="9123" spans="4:8" x14ac:dyDescent="0.2">
      <c r="D9123" s="359"/>
      <c r="E9123" s="359"/>
      <c r="G9123" s="561"/>
      <c r="H9123" s="359"/>
    </row>
    <row r="9124" spans="4:8" x14ac:dyDescent="0.2">
      <c r="D9124" s="359"/>
      <c r="E9124" s="359"/>
      <c r="G9124" s="561"/>
      <c r="H9124" s="359"/>
    </row>
    <row r="9125" spans="4:8" x14ac:dyDescent="0.2">
      <c r="D9125" s="359"/>
      <c r="E9125" s="359"/>
      <c r="G9125" s="561"/>
      <c r="H9125" s="359"/>
    </row>
    <row r="9126" spans="4:8" x14ac:dyDescent="0.2">
      <c r="D9126" s="359"/>
      <c r="E9126" s="359"/>
      <c r="G9126" s="561"/>
      <c r="H9126" s="359"/>
    </row>
    <row r="9127" spans="4:8" x14ac:dyDescent="0.2">
      <c r="D9127" s="359"/>
      <c r="E9127" s="359"/>
      <c r="G9127" s="561"/>
      <c r="H9127" s="359"/>
    </row>
    <row r="9128" spans="4:8" x14ac:dyDescent="0.2">
      <c r="D9128" s="359"/>
      <c r="E9128" s="359"/>
      <c r="G9128" s="561"/>
      <c r="H9128" s="359"/>
    </row>
    <row r="9129" spans="4:8" x14ac:dyDescent="0.2">
      <c r="D9129" s="359"/>
      <c r="E9129" s="359"/>
      <c r="G9129" s="561"/>
      <c r="H9129" s="359"/>
    </row>
    <row r="9130" spans="4:8" x14ac:dyDescent="0.2">
      <c r="D9130" s="359"/>
      <c r="E9130" s="359"/>
      <c r="G9130" s="561"/>
      <c r="H9130" s="359"/>
    </row>
    <row r="9131" spans="4:8" x14ac:dyDescent="0.2">
      <c r="D9131" s="359"/>
      <c r="E9131" s="359"/>
      <c r="G9131" s="561"/>
      <c r="H9131" s="359"/>
    </row>
    <row r="9132" spans="4:8" x14ac:dyDescent="0.2">
      <c r="D9132" s="359"/>
      <c r="E9132" s="359"/>
      <c r="G9132" s="561"/>
      <c r="H9132" s="359"/>
    </row>
    <row r="9133" spans="4:8" x14ac:dyDescent="0.2">
      <c r="D9133" s="359"/>
      <c r="E9133" s="359"/>
      <c r="G9133" s="561"/>
      <c r="H9133" s="359"/>
    </row>
    <row r="9134" spans="4:8" x14ac:dyDescent="0.2">
      <c r="D9134" s="359"/>
      <c r="E9134" s="359"/>
      <c r="G9134" s="561"/>
      <c r="H9134" s="359"/>
    </row>
    <row r="9135" spans="4:8" x14ac:dyDescent="0.2">
      <c r="D9135" s="359"/>
      <c r="E9135" s="359"/>
      <c r="G9135" s="561"/>
      <c r="H9135" s="359"/>
    </row>
    <row r="9136" spans="4:8" x14ac:dyDescent="0.2">
      <c r="D9136" s="359"/>
      <c r="E9136" s="359"/>
      <c r="G9136" s="561"/>
      <c r="H9136" s="359"/>
    </row>
    <row r="9137" spans="4:8" x14ac:dyDescent="0.2">
      <c r="D9137" s="359"/>
      <c r="E9137" s="359"/>
      <c r="G9137" s="561"/>
      <c r="H9137" s="359"/>
    </row>
    <row r="9138" spans="4:8" x14ac:dyDescent="0.2">
      <c r="D9138" s="359"/>
      <c r="E9138" s="359"/>
      <c r="G9138" s="561"/>
      <c r="H9138" s="359"/>
    </row>
    <row r="9139" spans="4:8" x14ac:dyDescent="0.2">
      <c r="D9139" s="359"/>
      <c r="E9139" s="359"/>
      <c r="G9139" s="561"/>
      <c r="H9139" s="359"/>
    </row>
    <row r="9140" spans="4:8" x14ac:dyDescent="0.2">
      <c r="D9140" s="359"/>
      <c r="E9140" s="359"/>
      <c r="G9140" s="561"/>
      <c r="H9140" s="359"/>
    </row>
    <row r="9141" spans="4:8" x14ac:dyDescent="0.2">
      <c r="D9141" s="359"/>
      <c r="E9141" s="359"/>
      <c r="G9141" s="561"/>
      <c r="H9141" s="359"/>
    </row>
    <row r="9142" spans="4:8" x14ac:dyDescent="0.2">
      <c r="D9142" s="359"/>
      <c r="E9142" s="359"/>
      <c r="G9142" s="561"/>
      <c r="H9142" s="359"/>
    </row>
    <row r="9143" spans="4:8" x14ac:dyDescent="0.2">
      <c r="D9143" s="359"/>
      <c r="E9143" s="359"/>
      <c r="G9143" s="561"/>
      <c r="H9143" s="359"/>
    </row>
    <row r="9144" spans="4:8" x14ac:dyDescent="0.2">
      <c r="D9144" s="359"/>
      <c r="E9144" s="359"/>
      <c r="G9144" s="561"/>
      <c r="H9144" s="359"/>
    </row>
    <row r="9145" spans="4:8" x14ac:dyDescent="0.2">
      <c r="D9145" s="359"/>
      <c r="E9145" s="359"/>
      <c r="G9145" s="561"/>
      <c r="H9145" s="359"/>
    </row>
    <row r="9146" spans="4:8" x14ac:dyDescent="0.2">
      <c r="D9146" s="359"/>
      <c r="E9146" s="359"/>
      <c r="G9146" s="561"/>
      <c r="H9146" s="359"/>
    </row>
    <row r="9147" spans="4:8" x14ac:dyDescent="0.2">
      <c r="D9147" s="359"/>
      <c r="E9147" s="359"/>
      <c r="G9147" s="561"/>
      <c r="H9147" s="359"/>
    </row>
    <row r="9148" spans="4:8" x14ac:dyDescent="0.2">
      <c r="D9148" s="359"/>
      <c r="E9148" s="359"/>
      <c r="G9148" s="561"/>
      <c r="H9148" s="359"/>
    </row>
    <row r="9149" spans="4:8" x14ac:dyDescent="0.2">
      <c r="D9149" s="359"/>
      <c r="E9149" s="359"/>
      <c r="G9149" s="561"/>
      <c r="H9149" s="359"/>
    </row>
    <row r="9150" spans="4:8" x14ac:dyDescent="0.2">
      <c r="D9150" s="359"/>
      <c r="E9150" s="359"/>
      <c r="G9150" s="561"/>
      <c r="H9150" s="359"/>
    </row>
    <row r="9151" spans="4:8" x14ac:dyDescent="0.2">
      <c r="D9151" s="359"/>
      <c r="E9151" s="359"/>
      <c r="G9151" s="561"/>
      <c r="H9151" s="359"/>
    </row>
    <row r="9152" spans="4:8" x14ac:dyDescent="0.2">
      <c r="D9152" s="359"/>
      <c r="E9152" s="359"/>
      <c r="G9152" s="561"/>
      <c r="H9152" s="359"/>
    </row>
    <row r="9153" spans="4:8" x14ac:dyDescent="0.2">
      <c r="D9153" s="359"/>
      <c r="E9153" s="359"/>
      <c r="G9153" s="561"/>
      <c r="H9153" s="359"/>
    </row>
    <row r="9154" spans="4:8" x14ac:dyDescent="0.2">
      <c r="D9154" s="359"/>
      <c r="E9154" s="359"/>
      <c r="G9154" s="561"/>
      <c r="H9154" s="359"/>
    </row>
    <row r="9155" spans="4:8" x14ac:dyDescent="0.2">
      <c r="D9155" s="359"/>
      <c r="E9155" s="359"/>
      <c r="G9155" s="561"/>
      <c r="H9155" s="359"/>
    </row>
    <row r="9156" spans="4:8" x14ac:dyDescent="0.2">
      <c r="D9156" s="359"/>
      <c r="E9156" s="359"/>
      <c r="G9156" s="561"/>
      <c r="H9156" s="359"/>
    </row>
    <row r="9157" spans="4:8" x14ac:dyDescent="0.2">
      <c r="D9157" s="359"/>
      <c r="E9157" s="359"/>
      <c r="G9157" s="561"/>
      <c r="H9157" s="359"/>
    </row>
    <row r="9158" spans="4:8" x14ac:dyDescent="0.2">
      <c r="D9158" s="359"/>
      <c r="E9158" s="359"/>
      <c r="G9158" s="561"/>
      <c r="H9158" s="359"/>
    </row>
    <row r="9159" spans="4:8" x14ac:dyDescent="0.2">
      <c r="D9159" s="359"/>
      <c r="E9159" s="359"/>
      <c r="G9159" s="561"/>
      <c r="H9159" s="359"/>
    </row>
    <row r="9160" spans="4:8" x14ac:dyDescent="0.2">
      <c r="D9160" s="359"/>
      <c r="E9160" s="359"/>
      <c r="G9160" s="561"/>
      <c r="H9160" s="359"/>
    </row>
    <row r="9161" spans="4:8" x14ac:dyDescent="0.2">
      <c r="D9161" s="359"/>
      <c r="E9161" s="359"/>
      <c r="G9161" s="561"/>
      <c r="H9161" s="359"/>
    </row>
    <row r="9162" spans="4:8" x14ac:dyDescent="0.2">
      <c r="D9162" s="359"/>
      <c r="E9162" s="359"/>
      <c r="G9162" s="561"/>
      <c r="H9162" s="359"/>
    </row>
    <row r="9163" spans="4:8" x14ac:dyDescent="0.2">
      <c r="D9163" s="359"/>
      <c r="E9163" s="359"/>
      <c r="G9163" s="561"/>
      <c r="H9163" s="359"/>
    </row>
    <row r="9164" spans="4:8" x14ac:dyDescent="0.2">
      <c r="D9164" s="359"/>
      <c r="E9164" s="359"/>
      <c r="G9164" s="561"/>
      <c r="H9164" s="359"/>
    </row>
    <row r="9165" spans="4:8" x14ac:dyDescent="0.2">
      <c r="D9165" s="359"/>
      <c r="E9165" s="359"/>
      <c r="G9165" s="561"/>
      <c r="H9165" s="359"/>
    </row>
    <row r="9166" spans="4:8" x14ac:dyDescent="0.2">
      <c r="D9166" s="359"/>
      <c r="E9166" s="359"/>
      <c r="G9166" s="561"/>
      <c r="H9166" s="359"/>
    </row>
    <row r="9167" spans="4:8" x14ac:dyDescent="0.2">
      <c r="D9167" s="359"/>
      <c r="E9167" s="359"/>
      <c r="G9167" s="561"/>
      <c r="H9167" s="359"/>
    </row>
    <row r="9168" spans="4:8" x14ac:dyDescent="0.2">
      <c r="D9168" s="359"/>
      <c r="E9168" s="359"/>
      <c r="G9168" s="561"/>
      <c r="H9168" s="359"/>
    </row>
    <row r="9169" spans="4:8" x14ac:dyDescent="0.2">
      <c r="D9169" s="359"/>
      <c r="E9169" s="359"/>
      <c r="G9169" s="561"/>
      <c r="H9169" s="359"/>
    </row>
    <row r="9170" spans="4:8" x14ac:dyDescent="0.2">
      <c r="D9170" s="359"/>
      <c r="E9170" s="359"/>
      <c r="G9170" s="561"/>
      <c r="H9170" s="359"/>
    </row>
    <row r="9171" spans="4:8" x14ac:dyDescent="0.2">
      <c r="D9171" s="359"/>
      <c r="E9171" s="359"/>
      <c r="G9171" s="561"/>
      <c r="H9171" s="359"/>
    </row>
    <row r="9172" spans="4:8" x14ac:dyDescent="0.2">
      <c r="D9172" s="359"/>
      <c r="E9172" s="359"/>
      <c r="G9172" s="561"/>
      <c r="H9172" s="359"/>
    </row>
    <row r="9173" spans="4:8" x14ac:dyDescent="0.2">
      <c r="D9173" s="359"/>
      <c r="E9173" s="359"/>
      <c r="G9173" s="561"/>
      <c r="H9173" s="359"/>
    </row>
    <row r="9174" spans="4:8" x14ac:dyDescent="0.2">
      <c r="D9174" s="359"/>
      <c r="E9174" s="359"/>
      <c r="G9174" s="561"/>
      <c r="H9174" s="359"/>
    </row>
    <row r="9175" spans="4:8" x14ac:dyDescent="0.2">
      <c r="D9175" s="359"/>
      <c r="E9175" s="359"/>
      <c r="G9175" s="561"/>
      <c r="H9175" s="359"/>
    </row>
    <row r="9176" spans="4:8" x14ac:dyDescent="0.2">
      <c r="D9176" s="359"/>
      <c r="E9176" s="359"/>
      <c r="G9176" s="561"/>
      <c r="H9176" s="359"/>
    </row>
    <row r="9177" spans="4:8" x14ac:dyDescent="0.2">
      <c r="D9177" s="359"/>
      <c r="E9177" s="359"/>
      <c r="G9177" s="561"/>
      <c r="H9177" s="359"/>
    </row>
    <row r="9178" spans="4:8" x14ac:dyDescent="0.2">
      <c r="D9178" s="359"/>
      <c r="E9178" s="359"/>
      <c r="G9178" s="561"/>
      <c r="H9178" s="359"/>
    </row>
    <row r="9179" spans="4:8" x14ac:dyDescent="0.2">
      <c r="D9179" s="359"/>
      <c r="E9179" s="359"/>
      <c r="G9179" s="561"/>
      <c r="H9179" s="359"/>
    </row>
    <row r="9180" spans="4:8" x14ac:dyDescent="0.2">
      <c r="D9180" s="359"/>
      <c r="E9180" s="359"/>
      <c r="G9180" s="561"/>
      <c r="H9180" s="359"/>
    </row>
    <row r="9181" spans="4:8" x14ac:dyDescent="0.2">
      <c r="D9181" s="359"/>
      <c r="E9181" s="359"/>
      <c r="G9181" s="561"/>
      <c r="H9181" s="359"/>
    </row>
    <row r="9182" spans="4:8" x14ac:dyDescent="0.2">
      <c r="D9182" s="359"/>
      <c r="E9182" s="359"/>
      <c r="G9182" s="561"/>
      <c r="H9182" s="359"/>
    </row>
    <row r="9183" spans="4:8" x14ac:dyDescent="0.2">
      <c r="D9183" s="359"/>
      <c r="E9183" s="359"/>
      <c r="G9183" s="561"/>
      <c r="H9183" s="359"/>
    </row>
    <row r="9184" spans="4:8" x14ac:dyDescent="0.2">
      <c r="D9184" s="359"/>
      <c r="E9184" s="359"/>
      <c r="G9184" s="561"/>
      <c r="H9184" s="359"/>
    </row>
    <row r="9185" spans="4:8" x14ac:dyDescent="0.2">
      <c r="D9185" s="359"/>
      <c r="E9185" s="359"/>
      <c r="G9185" s="561"/>
      <c r="H9185" s="359"/>
    </row>
    <row r="9186" spans="4:8" x14ac:dyDescent="0.2">
      <c r="D9186" s="359"/>
      <c r="E9186" s="359"/>
      <c r="G9186" s="561"/>
      <c r="H9186" s="359"/>
    </row>
    <row r="9187" spans="4:8" x14ac:dyDescent="0.2">
      <c r="D9187" s="359"/>
      <c r="E9187" s="359"/>
      <c r="G9187" s="561"/>
      <c r="H9187" s="359"/>
    </row>
    <row r="9188" spans="4:8" x14ac:dyDescent="0.2">
      <c r="D9188" s="359"/>
      <c r="E9188" s="359"/>
      <c r="G9188" s="561"/>
      <c r="H9188" s="359"/>
    </row>
    <row r="9189" spans="4:8" x14ac:dyDescent="0.2">
      <c r="D9189" s="359"/>
      <c r="E9189" s="359"/>
      <c r="G9189" s="561"/>
      <c r="H9189" s="359"/>
    </row>
    <row r="9190" spans="4:8" x14ac:dyDescent="0.2">
      <c r="D9190" s="359"/>
      <c r="E9190" s="359"/>
      <c r="G9190" s="561"/>
      <c r="H9190" s="359"/>
    </row>
    <row r="9191" spans="4:8" x14ac:dyDescent="0.2">
      <c r="D9191" s="359"/>
      <c r="E9191" s="359"/>
      <c r="G9191" s="561"/>
      <c r="H9191" s="359"/>
    </row>
    <row r="9192" spans="4:8" x14ac:dyDescent="0.2">
      <c r="D9192" s="359"/>
      <c r="E9192" s="359"/>
      <c r="G9192" s="561"/>
      <c r="H9192" s="359"/>
    </row>
    <row r="9193" spans="4:8" x14ac:dyDescent="0.2">
      <c r="D9193" s="359"/>
      <c r="E9193" s="359"/>
      <c r="G9193" s="561"/>
      <c r="H9193" s="359"/>
    </row>
    <row r="9194" spans="4:8" x14ac:dyDescent="0.2">
      <c r="D9194" s="359"/>
      <c r="E9194" s="359"/>
      <c r="G9194" s="561"/>
      <c r="H9194" s="359"/>
    </row>
    <row r="9195" spans="4:8" x14ac:dyDescent="0.2">
      <c r="D9195" s="359"/>
      <c r="E9195" s="359"/>
      <c r="G9195" s="561"/>
      <c r="H9195" s="359"/>
    </row>
    <row r="9196" spans="4:8" x14ac:dyDescent="0.2">
      <c r="D9196" s="359"/>
      <c r="E9196" s="359"/>
      <c r="G9196" s="561"/>
      <c r="H9196" s="359"/>
    </row>
    <row r="9197" spans="4:8" x14ac:dyDescent="0.2">
      <c r="D9197" s="359"/>
      <c r="E9197" s="359"/>
      <c r="G9197" s="561"/>
      <c r="H9197" s="359"/>
    </row>
    <row r="9198" spans="4:8" x14ac:dyDescent="0.2">
      <c r="D9198" s="359"/>
      <c r="E9198" s="359"/>
      <c r="G9198" s="561"/>
      <c r="H9198" s="359"/>
    </row>
    <row r="9199" spans="4:8" x14ac:dyDescent="0.2">
      <c r="D9199" s="359"/>
      <c r="E9199" s="359"/>
      <c r="G9199" s="561"/>
      <c r="H9199" s="359"/>
    </row>
    <row r="9200" spans="4:8" x14ac:dyDescent="0.2">
      <c r="D9200" s="359"/>
      <c r="E9200" s="359"/>
      <c r="G9200" s="561"/>
      <c r="H9200" s="359"/>
    </row>
    <row r="9201" spans="4:8" x14ac:dyDescent="0.2">
      <c r="D9201" s="359"/>
      <c r="E9201" s="359"/>
      <c r="G9201" s="561"/>
      <c r="H9201" s="359"/>
    </row>
    <row r="9202" spans="4:8" x14ac:dyDescent="0.2">
      <c r="D9202" s="359"/>
      <c r="E9202" s="359"/>
      <c r="G9202" s="561"/>
      <c r="H9202" s="359"/>
    </row>
    <row r="9203" spans="4:8" x14ac:dyDescent="0.2">
      <c r="D9203" s="359"/>
      <c r="E9203" s="359"/>
      <c r="G9203" s="561"/>
      <c r="H9203" s="359"/>
    </row>
    <row r="9204" spans="4:8" x14ac:dyDescent="0.2">
      <c r="D9204" s="359"/>
      <c r="E9204" s="359"/>
      <c r="G9204" s="561"/>
      <c r="H9204" s="359"/>
    </row>
    <row r="9205" spans="4:8" x14ac:dyDescent="0.2">
      <c r="D9205" s="359"/>
      <c r="E9205" s="359"/>
      <c r="G9205" s="561"/>
      <c r="H9205" s="359"/>
    </row>
    <row r="9206" spans="4:8" x14ac:dyDescent="0.2">
      <c r="D9206" s="359"/>
      <c r="E9206" s="359"/>
      <c r="G9206" s="561"/>
      <c r="H9206" s="359"/>
    </row>
    <row r="9207" spans="4:8" x14ac:dyDescent="0.2">
      <c r="D9207" s="359"/>
      <c r="E9207" s="359"/>
      <c r="G9207" s="561"/>
      <c r="H9207" s="359"/>
    </row>
    <row r="9208" spans="4:8" x14ac:dyDescent="0.2">
      <c r="D9208" s="359"/>
      <c r="E9208" s="359"/>
      <c r="G9208" s="561"/>
      <c r="H9208" s="359"/>
    </row>
    <row r="9209" spans="4:8" x14ac:dyDescent="0.2">
      <c r="D9209" s="359"/>
      <c r="E9209" s="359"/>
      <c r="G9209" s="561"/>
      <c r="H9209" s="359"/>
    </row>
    <row r="9210" spans="4:8" x14ac:dyDescent="0.2">
      <c r="D9210" s="359"/>
      <c r="E9210" s="359"/>
      <c r="G9210" s="561"/>
      <c r="H9210" s="359"/>
    </row>
    <row r="9211" spans="4:8" x14ac:dyDescent="0.2">
      <c r="D9211" s="359"/>
      <c r="E9211" s="359"/>
      <c r="G9211" s="561"/>
      <c r="H9211" s="359"/>
    </row>
    <row r="9212" spans="4:8" x14ac:dyDescent="0.2">
      <c r="D9212" s="359"/>
      <c r="E9212" s="359"/>
      <c r="G9212" s="561"/>
      <c r="H9212" s="359"/>
    </row>
    <row r="9213" spans="4:8" x14ac:dyDescent="0.2">
      <c r="D9213" s="359"/>
      <c r="E9213" s="359"/>
      <c r="G9213" s="561"/>
      <c r="H9213" s="359"/>
    </row>
    <row r="9214" spans="4:8" x14ac:dyDescent="0.2">
      <c r="D9214" s="359"/>
      <c r="E9214" s="359"/>
      <c r="G9214" s="561"/>
      <c r="H9214" s="359"/>
    </row>
    <row r="9215" spans="4:8" x14ac:dyDescent="0.2">
      <c r="D9215" s="359"/>
      <c r="E9215" s="359"/>
      <c r="G9215" s="561"/>
      <c r="H9215" s="359"/>
    </row>
    <row r="9216" spans="4:8" x14ac:dyDescent="0.2">
      <c r="D9216" s="359"/>
      <c r="E9216" s="359"/>
      <c r="G9216" s="561"/>
      <c r="H9216" s="359"/>
    </row>
    <row r="9217" spans="4:8" x14ac:dyDescent="0.2">
      <c r="D9217" s="359"/>
      <c r="E9217" s="359"/>
      <c r="G9217" s="561"/>
      <c r="H9217" s="359"/>
    </row>
    <row r="9218" spans="4:8" x14ac:dyDescent="0.2">
      <c r="D9218" s="359"/>
      <c r="E9218" s="359"/>
      <c r="G9218" s="561"/>
      <c r="H9218" s="359"/>
    </row>
    <row r="9219" spans="4:8" x14ac:dyDescent="0.2">
      <c r="D9219" s="359"/>
      <c r="E9219" s="359"/>
      <c r="G9219" s="561"/>
      <c r="H9219" s="359"/>
    </row>
    <row r="9220" spans="4:8" x14ac:dyDescent="0.2">
      <c r="D9220" s="359"/>
      <c r="E9220" s="359"/>
      <c r="G9220" s="561"/>
      <c r="H9220" s="359"/>
    </row>
    <row r="9221" spans="4:8" x14ac:dyDescent="0.2">
      <c r="D9221" s="359"/>
      <c r="E9221" s="359"/>
      <c r="G9221" s="561"/>
      <c r="H9221" s="359"/>
    </row>
    <row r="9222" spans="4:8" x14ac:dyDescent="0.2">
      <c r="D9222" s="359"/>
      <c r="E9222" s="359"/>
      <c r="G9222" s="561"/>
      <c r="H9222" s="359"/>
    </row>
    <row r="9223" spans="4:8" x14ac:dyDescent="0.2">
      <c r="D9223" s="359"/>
      <c r="E9223" s="359"/>
      <c r="G9223" s="561"/>
      <c r="H9223" s="359"/>
    </row>
    <row r="9224" spans="4:8" x14ac:dyDescent="0.2">
      <c r="D9224" s="359"/>
      <c r="E9224" s="359"/>
      <c r="G9224" s="561"/>
      <c r="H9224" s="359"/>
    </row>
    <row r="9225" spans="4:8" x14ac:dyDescent="0.2">
      <c r="D9225" s="359"/>
      <c r="E9225" s="359"/>
      <c r="G9225" s="561"/>
      <c r="H9225" s="359"/>
    </row>
    <row r="9226" spans="4:8" x14ac:dyDescent="0.2">
      <c r="D9226" s="359"/>
      <c r="E9226" s="359"/>
      <c r="G9226" s="561"/>
      <c r="H9226" s="359"/>
    </row>
    <row r="9227" spans="4:8" x14ac:dyDescent="0.2">
      <c r="D9227" s="359"/>
      <c r="E9227" s="359"/>
      <c r="G9227" s="561"/>
      <c r="H9227" s="359"/>
    </row>
    <row r="9228" spans="4:8" x14ac:dyDescent="0.2">
      <c r="D9228" s="359"/>
      <c r="E9228" s="359"/>
      <c r="G9228" s="561"/>
      <c r="H9228" s="359"/>
    </row>
    <row r="9229" spans="4:8" x14ac:dyDescent="0.2">
      <c r="D9229" s="359"/>
      <c r="E9229" s="359"/>
      <c r="G9229" s="561"/>
      <c r="H9229" s="359"/>
    </row>
    <row r="9230" spans="4:8" x14ac:dyDescent="0.2">
      <c r="D9230" s="359"/>
      <c r="E9230" s="359"/>
      <c r="G9230" s="561"/>
      <c r="H9230" s="359"/>
    </row>
    <row r="9231" spans="4:8" x14ac:dyDescent="0.2">
      <c r="D9231" s="359"/>
      <c r="E9231" s="359"/>
      <c r="G9231" s="561"/>
      <c r="H9231" s="359"/>
    </row>
    <row r="9232" spans="4:8" x14ac:dyDescent="0.2">
      <c r="D9232" s="359"/>
      <c r="E9232" s="359"/>
      <c r="G9232" s="561"/>
      <c r="H9232" s="359"/>
    </row>
    <row r="9233" spans="4:8" x14ac:dyDescent="0.2">
      <c r="D9233" s="359"/>
      <c r="E9233" s="359"/>
      <c r="G9233" s="561"/>
      <c r="H9233" s="359"/>
    </row>
    <row r="9234" spans="4:8" x14ac:dyDescent="0.2">
      <c r="D9234" s="359"/>
      <c r="E9234" s="359"/>
      <c r="G9234" s="561"/>
      <c r="H9234" s="359"/>
    </row>
    <row r="9235" spans="4:8" x14ac:dyDescent="0.2">
      <c r="D9235" s="359"/>
      <c r="E9235" s="359"/>
      <c r="G9235" s="561"/>
      <c r="H9235" s="359"/>
    </row>
    <row r="9236" spans="4:8" x14ac:dyDescent="0.2">
      <c r="D9236" s="359"/>
      <c r="E9236" s="359"/>
      <c r="G9236" s="561"/>
      <c r="H9236" s="359"/>
    </row>
    <row r="9237" spans="4:8" x14ac:dyDescent="0.2">
      <c r="D9237" s="359"/>
      <c r="E9237" s="359"/>
      <c r="G9237" s="561"/>
      <c r="H9237" s="359"/>
    </row>
    <row r="9238" spans="4:8" x14ac:dyDescent="0.2">
      <c r="D9238" s="359"/>
      <c r="E9238" s="359"/>
      <c r="G9238" s="561"/>
      <c r="H9238" s="359"/>
    </row>
    <row r="9239" spans="4:8" x14ac:dyDescent="0.2">
      <c r="D9239" s="359"/>
      <c r="E9239" s="359"/>
      <c r="G9239" s="561"/>
      <c r="H9239" s="359"/>
    </row>
    <row r="9240" spans="4:8" x14ac:dyDescent="0.2">
      <c r="D9240" s="359"/>
      <c r="E9240" s="359"/>
      <c r="G9240" s="561"/>
      <c r="H9240" s="359"/>
    </row>
    <row r="9241" spans="4:8" x14ac:dyDescent="0.2">
      <c r="D9241" s="359"/>
      <c r="E9241" s="359"/>
      <c r="G9241" s="561"/>
      <c r="H9241" s="359"/>
    </row>
    <row r="9242" spans="4:8" x14ac:dyDescent="0.2">
      <c r="D9242" s="359"/>
      <c r="E9242" s="359"/>
      <c r="G9242" s="561"/>
      <c r="H9242" s="359"/>
    </row>
    <row r="9243" spans="4:8" x14ac:dyDescent="0.2">
      <c r="D9243" s="359"/>
      <c r="E9243" s="359"/>
      <c r="G9243" s="561"/>
      <c r="H9243" s="359"/>
    </row>
    <row r="9244" spans="4:8" x14ac:dyDescent="0.2">
      <c r="D9244" s="359"/>
      <c r="E9244" s="359"/>
      <c r="G9244" s="561"/>
      <c r="H9244" s="359"/>
    </row>
    <row r="9245" spans="4:8" x14ac:dyDescent="0.2">
      <c r="D9245" s="359"/>
      <c r="E9245" s="359"/>
      <c r="G9245" s="561"/>
      <c r="H9245" s="359"/>
    </row>
    <row r="9246" spans="4:8" x14ac:dyDescent="0.2">
      <c r="D9246" s="359"/>
      <c r="E9246" s="359"/>
      <c r="G9246" s="561"/>
      <c r="H9246" s="359"/>
    </row>
    <row r="9247" spans="4:8" x14ac:dyDescent="0.2">
      <c r="D9247" s="359"/>
      <c r="E9247" s="359"/>
      <c r="G9247" s="561"/>
      <c r="H9247" s="359"/>
    </row>
    <row r="9248" spans="4:8" x14ac:dyDescent="0.2">
      <c r="D9248" s="359"/>
      <c r="E9248" s="359"/>
      <c r="G9248" s="561"/>
      <c r="H9248" s="359"/>
    </row>
    <row r="9249" spans="4:8" x14ac:dyDescent="0.2">
      <c r="D9249" s="359"/>
      <c r="E9249" s="359"/>
      <c r="G9249" s="561"/>
      <c r="H9249" s="359"/>
    </row>
    <row r="9250" spans="4:8" x14ac:dyDescent="0.2">
      <c r="D9250" s="359"/>
      <c r="E9250" s="359"/>
      <c r="G9250" s="561"/>
      <c r="H9250" s="359"/>
    </row>
    <row r="9251" spans="4:8" x14ac:dyDescent="0.2">
      <c r="D9251" s="359"/>
      <c r="E9251" s="359"/>
      <c r="G9251" s="561"/>
      <c r="H9251" s="359"/>
    </row>
    <row r="9252" spans="4:8" x14ac:dyDescent="0.2">
      <c r="D9252" s="359"/>
      <c r="E9252" s="359"/>
      <c r="G9252" s="561"/>
      <c r="H9252" s="359"/>
    </row>
    <row r="9253" spans="4:8" x14ac:dyDescent="0.2">
      <c r="D9253" s="359"/>
      <c r="E9253" s="359"/>
      <c r="G9253" s="561"/>
      <c r="H9253" s="359"/>
    </row>
    <row r="9254" spans="4:8" x14ac:dyDescent="0.2">
      <c r="D9254" s="359"/>
      <c r="E9254" s="359"/>
      <c r="G9254" s="561"/>
      <c r="H9254" s="359"/>
    </row>
    <row r="9255" spans="4:8" x14ac:dyDescent="0.2">
      <c r="D9255" s="359"/>
      <c r="E9255" s="359"/>
      <c r="G9255" s="561"/>
      <c r="H9255" s="359"/>
    </row>
    <row r="9256" spans="4:8" x14ac:dyDescent="0.2">
      <c r="D9256" s="359"/>
      <c r="E9256" s="359"/>
      <c r="G9256" s="561"/>
      <c r="H9256" s="359"/>
    </row>
    <row r="9257" spans="4:8" x14ac:dyDescent="0.2">
      <c r="D9257" s="359"/>
      <c r="E9257" s="359"/>
      <c r="G9257" s="561"/>
      <c r="H9257" s="359"/>
    </row>
    <row r="9258" spans="4:8" x14ac:dyDescent="0.2">
      <c r="D9258" s="359"/>
      <c r="E9258" s="359"/>
      <c r="G9258" s="561"/>
      <c r="H9258" s="359"/>
    </row>
    <row r="9259" spans="4:8" x14ac:dyDescent="0.2">
      <c r="D9259" s="359"/>
      <c r="E9259" s="359"/>
      <c r="G9259" s="561"/>
      <c r="H9259" s="359"/>
    </row>
    <row r="9260" spans="4:8" x14ac:dyDescent="0.2">
      <c r="D9260" s="359"/>
      <c r="E9260" s="359"/>
      <c r="G9260" s="561"/>
      <c r="H9260" s="359"/>
    </row>
    <row r="9261" spans="4:8" x14ac:dyDescent="0.2">
      <c r="D9261" s="359"/>
      <c r="E9261" s="359"/>
      <c r="G9261" s="561"/>
      <c r="H9261" s="359"/>
    </row>
    <row r="9262" spans="4:8" x14ac:dyDescent="0.2">
      <c r="D9262" s="359"/>
      <c r="E9262" s="359"/>
      <c r="G9262" s="561"/>
      <c r="H9262" s="359"/>
    </row>
    <row r="9263" spans="4:8" x14ac:dyDescent="0.2">
      <c r="D9263" s="359"/>
      <c r="E9263" s="359"/>
      <c r="G9263" s="561"/>
      <c r="H9263" s="359"/>
    </row>
    <row r="9264" spans="4:8" x14ac:dyDescent="0.2">
      <c r="D9264" s="359"/>
      <c r="E9264" s="359"/>
      <c r="G9264" s="561"/>
      <c r="H9264" s="359"/>
    </row>
    <row r="9265" spans="4:8" x14ac:dyDescent="0.2">
      <c r="D9265" s="359"/>
      <c r="E9265" s="359"/>
      <c r="G9265" s="561"/>
      <c r="H9265" s="359"/>
    </row>
    <row r="9266" spans="4:8" x14ac:dyDescent="0.2">
      <c r="D9266" s="359"/>
      <c r="E9266" s="359"/>
      <c r="G9266" s="561"/>
      <c r="H9266" s="359"/>
    </row>
    <row r="9267" spans="4:8" x14ac:dyDescent="0.2">
      <c r="D9267" s="359"/>
      <c r="E9267" s="359"/>
      <c r="G9267" s="561"/>
      <c r="H9267" s="359"/>
    </row>
    <row r="9268" spans="4:8" x14ac:dyDescent="0.2">
      <c r="D9268" s="359"/>
      <c r="E9268" s="359"/>
      <c r="G9268" s="561"/>
      <c r="H9268" s="359"/>
    </row>
    <row r="9269" spans="4:8" x14ac:dyDescent="0.2">
      <c r="D9269" s="359"/>
      <c r="E9269" s="359"/>
      <c r="G9269" s="561"/>
      <c r="H9269" s="359"/>
    </row>
    <row r="9270" spans="4:8" x14ac:dyDescent="0.2">
      <c r="D9270" s="359"/>
      <c r="E9270" s="359"/>
      <c r="G9270" s="561"/>
      <c r="H9270" s="359"/>
    </row>
    <row r="9271" spans="4:8" x14ac:dyDescent="0.2">
      <c r="D9271" s="359"/>
      <c r="E9271" s="359"/>
      <c r="G9271" s="561"/>
      <c r="H9271" s="359"/>
    </row>
    <row r="9272" spans="4:8" x14ac:dyDescent="0.2">
      <c r="D9272" s="359"/>
      <c r="E9272" s="359"/>
      <c r="G9272" s="561"/>
      <c r="H9272" s="359"/>
    </row>
    <row r="9273" spans="4:8" x14ac:dyDescent="0.2">
      <c r="D9273" s="359"/>
      <c r="E9273" s="359"/>
      <c r="G9273" s="561"/>
      <c r="H9273" s="359"/>
    </row>
    <row r="9274" spans="4:8" x14ac:dyDescent="0.2">
      <c r="D9274" s="359"/>
      <c r="E9274" s="359"/>
      <c r="G9274" s="561"/>
      <c r="H9274" s="359"/>
    </row>
    <row r="9275" spans="4:8" x14ac:dyDescent="0.2">
      <c r="D9275" s="359"/>
      <c r="E9275" s="359"/>
      <c r="G9275" s="561"/>
      <c r="H9275" s="359"/>
    </row>
    <row r="9276" spans="4:8" x14ac:dyDescent="0.2">
      <c r="D9276" s="359"/>
      <c r="E9276" s="359"/>
      <c r="G9276" s="561"/>
      <c r="H9276" s="359"/>
    </row>
    <row r="9277" spans="4:8" x14ac:dyDescent="0.2">
      <c r="D9277" s="359"/>
      <c r="E9277" s="359"/>
      <c r="G9277" s="561"/>
      <c r="H9277" s="359"/>
    </row>
    <row r="9278" spans="4:8" x14ac:dyDescent="0.2">
      <c r="D9278" s="359"/>
      <c r="E9278" s="359"/>
      <c r="G9278" s="561"/>
      <c r="H9278" s="359"/>
    </row>
    <row r="9279" spans="4:8" x14ac:dyDescent="0.2">
      <c r="D9279" s="359"/>
      <c r="E9279" s="359"/>
      <c r="G9279" s="561"/>
      <c r="H9279" s="359"/>
    </row>
    <row r="9280" spans="4:8" x14ac:dyDescent="0.2">
      <c r="D9280" s="359"/>
      <c r="E9280" s="359"/>
      <c r="G9280" s="561"/>
      <c r="H9280" s="359"/>
    </row>
    <row r="9281" spans="4:8" x14ac:dyDescent="0.2">
      <c r="D9281" s="359"/>
      <c r="E9281" s="359"/>
      <c r="G9281" s="561"/>
      <c r="H9281" s="359"/>
    </row>
    <row r="9282" spans="4:8" x14ac:dyDescent="0.2">
      <c r="D9282" s="359"/>
      <c r="E9282" s="359"/>
      <c r="G9282" s="561"/>
      <c r="H9282" s="359"/>
    </row>
    <row r="9283" spans="4:8" x14ac:dyDescent="0.2">
      <c r="D9283" s="359"/>
      <c r="E9283" s="359"/>
      <c r="G9283" s="561"/>
      <c r="H9283" s="359"/>
    </row>
    <row r="9284" spans="4:8" x14ac:dyDescent="0.2">
      <c r="D9284" s="359"/>
      <c r="E9284" s="359"/>
      <c r="G9284" s="561"/>
      <c r="H9284" s="359"/>
    </row>
    <row r="9285" spans="4:8" x14ac:dyDescent="0.2">
      <c r="D9285" s="359"/>
      <c r="E9285" s="359"/>
      <c r="G9285" s="561"/>
      <c r="H9285" s="359"/>
    </row>
    <row r="9286" spans="4:8" x14ac:dyDescent="0.2">
      <c r="D9286" s="359"/>
      <c r="E9286" s="359"/>
      <c r="G9286" s="561"/>
      <c r="H9286" s="359"/>
    </row>
    <row r="9287" spans="4:8" x14ac:dyDescent="0.2">
      <c r="D9287" s="359"/>
      <c r="E9287" s="359"/>
      <c r="G9287" s="561"/>
      <c r="H9287" s="359"/>
    </row>
    <row r="9288" spans="4:8" x14ac:dyDescent="0.2">
      <c r="D9288" s="359"/>
      <c r="E9288" s="359"/>
      <c r="G9288" s="561"/>
      <c r="H9288" s="359"/>
    </row>
    <row r="9289" spans="4:8" x14ac:dyDescent="0.2">
      <c r="D9289" s="359"/>
      <c r="E9289" s="359"/>
      <c r="G9289" s="561"/>
      <c r="H9289" s="359"/>
    </row>
    <row r="9290" spans="4:8" x14ac:dyDescent="0.2">
      <c r="D9290" s="359"/>
      <c r="E9290" s="359"/>
      <c r="G9290" s="561"/>
      <c r="H9290" s="359"/>
    </row>
    <row r="9291" spans="4:8" x14ac:dyDescent="0.2">
      <c r="D9291" s="359"/>
      <c r="E9291" s="359"/>
      <c r="G9291" s="561"/>
      <c r="H9291" s="359"/>
    </row>
    <row r="9292" spans="4:8" x14ac:dyDescent="0.2">
      <c r="D9292" s="359"/>
      <c r="E9292" s="359"/>
      <c r="G9292" s="561"/>
      <c r="H9292" s="359"/>
    </row>
    <row r="9293" spans="4:8" x14ac:dyDescent="0.2">
      <c r="D9293" s="359"/>
      <c r="E9293" s="359"/>
      <c r="G9293" s="561"/>
      <c r="H9293" s="359"/>
    </row>
    <row r="9294" spans="4:8" x14ac:dyDescent="0.2">
      <c r="D9294" s="359"/>
      <c r="E9294" s="359"/>
      <c r="G9294" s="561"/>
      <c r="H9294" s="359"/>
    </row>
    <row r="9295" spans="4:8" x14ac:dyDescent="0.2">
      <c r="D9295" s="359"/>
      <c r="E9295" s="359"/>
      <c r="G9295" s="561"/>
      <c r="H9295" s="359"/>
    </row>
    <row r="9296" spans="4:8" x14ac:dyDescent="0.2">
      <c r="D9296" s="359"/>
      <c r="E9296" s="359"/>
      <c r="G9296" s="561"/>
      <c r="H9296" s="359"/>
    </row>
    <row r="9297" spans="4:8" x14ac:dyDescent="0.2">
      <c r="D9297" s="359"/>
      <c r="E9297" s="359"/>
      <c r="G9297" s="561"/>
      <c r="H9297" s="359"/>
    </row>
    <row r="9298" spans="4:8" x14ac:dyDescent="0.2">
      <c r="D9298" s="359"/>
      <c r="E9298" s="359"/>
      <c r="G9298" s="561"/>
      <c r="H9298" s="359"/>
    </row>
    <row r="9299" spans="4:8" x14ac:dyDescent="0.2">
      <c r="D9299" s="359"/>
      <c r="E9299" s="359"/>
      <c r="G9299" s="561"/>
      <c r="H9299" s="359"/>
    </row>
    <row r="9300" spans="4:8" x14ac:dyDescent="0.2">
      <c r="D9300" s="359"/>
      <c r="E9300" s="359"/>
      <c r="G9300" s="561"/>
      <c r="H9300" s="359"/>
    </row>
    <row r="9301" spans="4:8" x14ac:dyDescent="0.2">
      <c r="D9301" s="359"/>
      <c r="E9301" s="359"/>
      <c r="G9301" s="561"/>
      <c r="H9301" s="359"/>
    </row>
    <row r="9302" spans="4:8" x14ac:dyDescent="0.2">
      <c r="D9302" s="359"/>
      <c r="E9302" s="359"/>
      <c r="G9302" s="561"/>
      <c r="H9302" s="359"/>
    </row>
    <row r="9303" spans="4:8" x14ac:dyDescent="0.2">
      <c r="D9303" s="359"/>
      <c r="E9303" s="359"/>
      <c r="G9303" s="561"/>
      <c r="H9303" s="359"/>
    </row>
    <row r="9304" spans="4:8" x14ac:dyDescent="0.2">
      <c r="D9304" s="359"/>
      <c r="E9304" s="359"/>
      <c r="G9304" s="561"/>
      <c r="H9304" s="359"/>
    </row>
    <row r="9305" spans="4:8" x14ac:dyDescent="0.2">
      <c r="D9305" s="359"/>
      <c r="E9305" s="359"/>
      <c r="G9305" s="561"/>
      <c r="H9305" s="359"/>
    </row>
    <row r="9306" spans="4:8" x14ac:dyDescent="0.2">
      <c r="D9306" s="359"/>
      <c r="E9306" s="359"/>
      <c r="G9306" s="561"/>
      <c r="H9306" s="359"/>
    </row>
    <row r="9307" spans="4:8" x14ac:dyDescent="0.2">
      <c r="D9307" s="359"/>
      <c r="E9307" s="359"/>
      <c r="G9307" s="561"/>
      <c r="H9307" s="359"/>
    </row>
    <row r="9308" spans="4:8" x14ac:dyDescent="0.2">
      <c r="D9308" s="359"/>
      <c r="E9308" s="359"/>
      <c r="G9308" s="561"/>
      <c r="H9308" s="359"/>
    </row>
    <row r="9309" spans="4:8" x14ac:dyDescent="0.2">
      <c r="D9309" s="359"/>
      <c r="E9309" s="359"/>
      <c r="G9309" s="561"/>
      <c r="H9309" s="359"/>
    </row>
    <row r="9310" spans="4:8" x14ac:dyDescent="0.2">
      <c r="D9310" s="359"/>
      <c r="E9310" s="359"/>
      <c r="G9310" s="561"/>
      <c r="H9310" s="359"/>
    </row>
    <row r="9311" spans="4:8" x14ac:dyDescent="0.2">
      <c r="D9311" s="359"/>
      <c r="E9311" s="359"/>
      <c r="G9311" s="561"/>
      <c r="H9311" s="359"/>
    </row>
    <row r="9312" spans="4:8" x14ac:dyDescent="0.2">
      <c r="D9312" s="359"/>
      <c r="E9312" s="359"/>
      <c r="G9312" s="561"/>
      <c r="H9312" s="359"/>
    </row>
    <row r="9313" spans="4:8" x14ac:dyDescent="0.2">
      <c r="D9313" s="359"/>
      <c r="E9313" s="359"/>
      <c r="G9313" s="561"/>
      <c r="H9313" s="359"/>
    </row>
    <row r="9314" spans="4:8" x14ac:dyDescent="0.2">
      <c r="D9314" s="359"/>
      <c r="E9314" s="359"/>
      <c r="G9314" s="561"/>
      <c r="H9314" s="359"/>
    </row>
    <row r="9315" spans="4:8" x14ac:dyDescent="0.2">
      <c r="D9315" s="359"/>
      <c r="E9315" s="359"/>
      <c r="G9315" s="561"/>
      <c r="H9315" s="359"/>
    </row>
    <row r="9316" spans="4:8" x14ac:dyDescent="0.2">
      <c r="D9316" s="359"/>
      <c r="E9316" s="359"/>
      <c r="G9316" s="561"/>
      <c r="H9316" s="359"/>
    </row>
    <row r="9317" spans="4:8" x14ac:dyDescent="0.2">
      <c r="D9317" s="359"/>
      <c r="E9317" s="359"/>
      <c r="G9317" s="561"/>
      <c r="H9317" s="359"/>
    </row>
    <row r="9318" spans="4:8" x14ac:dyDescent="0.2">
      <c r="D9318" s="359"/>
      <c r="E9318" s="359"/>
      <c r="G9318" s="561"/>
      <c r="H9318" s="359"/>
    </row>
    <row r="9319" spans="4:8" x14ac:dyDescent="0.2">
      <c r="D9319" s="359"/>
      <c r="E9319" s="359"/>
      <c r="G9319" s="561"/>
      <c r="H9319" s="359"/>
    </row>
    <row r="9320" spans="4:8" x14ac:dyDescent="0.2">
      <c r="D9320" s="359"/>
      <c r="E9320" s="359"/>
      <c r="G9320" s="561"/>
      <c r="H9320" s="359"/>
    </row>
    <row r="9321" spans="4:8" x14ac:dyDescent="0.2">
      <c r="D9321" s="359"/>
      <c r="E9321" s="359"/>
      <c r="G9321" s="561"/>
      <c r="H9321" s="359"/>
    </row>
    <row r="9322" spans="4:8" x14ac:dyDescent="0.2">
      <c r="D9322" s="359"/>
      <c r="E9322" s="359"/>
      <c r="G9322" s="561"/>
      <c r="H9322" s="359"/>
    </row>
    <row r="9323" spans="4:8" x14ac:dyDescent="0.2">
      <c r="D9323" s="359"/>
      <c r="E9323" s="359"/>
      <c r="G9323" s="561"/>
      <c r="H9323" s="359"/>
    </row>
    <row r="9324" spans="4:8" x14ac:dyDescent="0.2">
      <c r="D9324" s="359"/>
      <c r="E9324" s="359"/>
      <c r="G9324" s="561"/>
      <c r="H9324" s="359"/>
    </row>
    <row r="9325" spans="4:8" x14ac:dyDescent="0.2">
      <c r="D9325" s="359"/>
      <c r="E9325" s="359"/>
      <c r="G9325" s="561"/>
      <c r="H9325" s="359"/>
    </row>
    <row r="9326" spans="4:8" x14ac:dyDescent="0.2">
      <c r="D9326" s="359"/>
      <c r="E9326" s="359"/>
      <c r="G9326" s="561"/>
      <c r="H9326" s="359"/>
    </row>
    <row r="9327" spans="4:8" x14ac:dyDescent="0.2">
      <c r="D9327" s="359"/>
      <c r="E9327" s="359"/>
      <c r="G9327" s="561"/>
      <c r="H9327" s="359"/>
    </row>
    <row r="9328" spans="4:8" x14ac:dyDescent="0.2">
      <c r="D9328" s="359"/>
      <c r="E9328" s="359"/>
      <c r="G9328" s="561"/>
      <c r="H9328" s="359"/>
    </row>
    <row r="9329" spans="4:8" x14ac:dyDescent="0.2">
      <c r="D9329" s="359"/>
      <c r="E9329" s="359"/>
      <c r="G9329" s="561"/>
      <c r="H9329" s="359"/>
    </row>
    <row r="9330" spans="4:8" x14ac:dyDescent="0.2">
      <c r="D9330" s="359"/>
      <c r="E9330" s="359"/>
      <c r="G9330" s="561"/>
      <c r="H9330" s="359"/>
    </row>
    <row r="9331" spans="4:8" x14ac:dyDescent="0.2">
      <c r="D9331" s="359"/>
      <c r="E9331" s="359"/>
      <c r="G9331" s="561"/>
      <c r="H9331" s="359"/>
    </row>
    <row r="9332" spans="4:8" x14ac:dyDescent="0.2">
      <c r="D9332" s="359"/>
      <c r="E9332" s="359"/>
      <c r="G9332" s="561"/>
      <c r="H9332" s="359"/>
    </row>
    <row r="9333" spans="4:8" x14ac:dyDescent="0.2">
      <c r="D9333" s="359"/>
      <c r="E9333" s="359"/>
      <c r="G9333" s="561"/>
      <c r="H9333" s="359"/>
    </row>
    <row r="9334" spans="4:8" x14ac:dyDescent="0.2">
      <c r="D9334" s="359"/>
      <c r="E9334" s="359"/>
      <c r="G9334" s="561"/>
      <c r="H9334" s="359"/>
    </row>
    <row r="9335" spans="4:8" x14ac:dyDescent="0.2">
      <c r="D9335" s="359"/>
      <c r="E9335" s="359"/>
      <c r="G9335" s="561"/>
      <c r="H9335" s="359"/>
    </row>
    <row r="9336" spans="4:8" x14ac:dyDescent="0.2">
      <c r="D9336" s="359"/>
      <c r="E9336" s="359"/>
      <c r="G9336" s="561"/>
      <c r="H9336" s="359"/>
    </row>
    <row r="9337" spans="4:8" x14ac:dyDescent="0.2">
      <c r="D9337" s="359"/>
      <c r="E9337" s="359"/>
      <c r="G9337" s="561"/>
      <c r="H9337" s="359"/>
    </row>
    <row r="9338" spans="4:8" x14ac:dyDescent="0.2">
      <c r="D9338" s="359"/>
      <c r="E9338" s="359"/>
      <c r="G9338" s="561"/>
      <c r="H9338" s="359"/>
    </row>
    <row r="9339" spans="4:8" x14ac:dyDescent="0.2">
      <c r="D9339" s="359"/>
      <c r="E9339" s="359"/>
      <c r="G9339" s="561"/>
      <c r="H9339" s="359"/>
    </row>
    <row r="9340" spans="4:8" x14ac:dyDescent="0.2">
      <c r="D9340" s="359"/>
      <c r="E9340" s="359"/>
      <c r="G9340" s="561"/>
      <c r="H9340" s="359"/>
    </row>
    <row r="9341" spans="4:8" x14ac:dyDescent="0.2">
      <c r="D9341" s="359"/>
      <c r="E9341" s="359"/>
      <c r="G9341" s="561"/>
      <c r="H9341" s="359"/>
    </row>
    <row r="9342" spans="4:8" x14ac:dyDescent="0.2">
      <c r="D9342" s="359"/>
      <c r="E9342" s="359"/>
      <c r="G9342" s="561"/>
      <c r="H9342" s="359"/>
    </row>
    <row r="9343" spans="4:8" x14ac:dyDescent="0.2">
      <c r="D9343" s="359"/>
      <c r="E9343" s="359"/>
      <c r="G9343" s="561"/>
      <c r="H9343" s="359"/>
    </row>
    <row r="9344" spans="4:8" x14ac:dyDescent="0.2">
      <c r="D9344" s="359"/>
      <c r="E9344" s="359"/>
      <c r="G9344" s="561"/>
      <c r="H9344" s="359"/>
    </row>
    <row r="9345" spans="4:8" x14ac:dyDescent="0.2">
      <c r="D9345" s="359"/>
      <c r="E9345" s="359"/>
      <c r="G9345" s="561"/>
      <c r="H9345" s="359"/>
    </row>
    <row r="9346" spans="4:8" x14ac:dyDescent="0.2">
      <c r="D9346" s="359"/>
      <c r="E9346" s="359"/>
      <c r="G9346" s="561"/>
      <c r="H9346" s="359"/>
    </row>
    <row r="9347" spans="4:8" x14ac:dyDescent="0.2">
      <c r="D9347" s="359"/>
      <c r="E9347" s="359"/>
      <c r="G9347" s="561"/>
      <c r="H9347" s="359"/>
    </row>
    <row r="9348" spans="4:8" x14ac:dyDescent="0.2">
      <c r="D9348" s="359"/>
      <c r="E9348" s="359"/>
      <c r="G9348" s="561"/>
      <c r="H9348" s="359"/>
    </row>
    <row r="9349" spans="4:8" x14ac:dyDescent="0.2">
      <c r="D9349" s="359"/>
      <c r="E9349" s="359"/>
      <c r="G9349" s="561"/>
      <c r="H9349" s="359"/>
    </row>
    <row r="9350" spans="4:8" x14ac:dyDescent="0.2">
      <c r="D9350" s="359"/>
      <c r="E9350" s="359"/>
      <c r="G9350" s="561"/>
      <c r="H9350" s="359"/>
    </row>
    <row r="9351" spans="4:8" x14ac:dyDescent="0.2">
      <c r="D9351" s="359"/>
      <c r="E9351" s="359"/>
      <c r="G9351" s="561"/>
      <c r="H9351" s="359"/>
    </row>
    <row r="9352" spans="4:8" x14ac:dyDescent="0.2">
      <c r="D9352" s="359"/>
      <c r="E9352" s="359"/>
      <c r="G9352" s="561"/>
      <c r="H9352" s="359"/>
    </row>
    <row r="9353" spans="4:8" x14ac:dyDescent="0.2">
      <c r="D9353" s="359"/>
      <c r="E9353" s="359"/>
      <c r="G9353" s="561"/>
      <c r="H9353" s="359"/>
    </row>
    <row r="9354" spans="4:8" x14ac:dyDescent="0.2">
      <c r="D9354" s="359"/>
      <c r="E9354" s="359"/>
      <c r="G9354" s="561"/>
      <c r="H9354" s="359"/>
    </row>
    <row r="9355" spans="4:8" x14ac:dyDescent="0.2">
      <c r="D9355" s="359"/>
      <c r="E9355" s="359"/>
      <c r="G9355" s="561"/>
      <c r="H9355" s="359"/>
    </row>
    <row r="9356" spans="4:8" x14ac:dyDescent="0.2">
      <c r="D9356" s="359"/>
      <c r="E9356" s="359"/>
      <c r="G9356" s="561"/>
      <c r="H9356" s="359"/>
    </row>
    <row r="9357" spans="4:8" x14ac:dyDescent="0.2">
      <c r="D9357" s="359"/>
      <c r="E9357" s="359"/>
      <c r="G9357" s="561"/>
      <c r="H9357" s="359"/>
    </row>
    <row r="9358" spans="4:8" x14ac:dyDescent="0.2">
      <c r="D9358" s="359"/>
      <c r="E9358" s="359"/>
      <c r="G9358" s="561"/>
      <c r="H9358" s="359"/>
    </row>
    <row r="9359" spans="4:8" x14ac:dyDescent="0.2">
      <c r="D9359" s="359"/>
      <c r="E9359" s="359"/>
      <c r="G9359" s="561"/>
      <c r="H9359" s="359"/>
    </row>
    <row r="9360" spans="4:8" x14ac:dyDescent="0.2">
      <c r="D9360" s="359"/>
      <c r="E9360" s="359"/>
      <c r="G9360" s="561"/>
      <c r="H9360" s="359"/>
    </row>
    <row r="9361" spans="4:8" x14ac:dyDescent="0.2">
      <c r="D9361" s="359"/>
      <c r="E9361" s="359"/>
      <c r="G9361" s="561"/>
      <c r="H9361" s="359"/>
    </row>
    <row r="9362" spans="4:8" x14ac:dyDescent="0.2">
      <c r="D9362" s="359"/>
      <c r="E9362" s="359"/>
      <c r="G9362" s="561"/>
      <c r="H9362" s="359"/>
    </row>
    <row r="9363" spans="4:8" x14ac:dyDescent="0.2">
      <c r="D9363" s="359"/>
      <c r="E9363" s="359"/>
      <c r="G9363" s="561"/>
      <c r="H9363" s="359"/>
    </row>
    <row r="9364" spans="4:8" x14ac:dyDescent="0.2">
      <c r="D9364" s="359"/>
      <c r="E9364" s="359"/>
      <c r="G9364" s="561"/>
      <c r="H9364" s="359"/>
    </row>
    <row r="9365" spans="4:8" x14ac:dyDescent="0.2">
      <c r="D9365" s="359"/>
      <c r="E9365" s="359"/>
      <c r="G9365" s="561"/>
      <c r="H9365" s="359"/>
    </row>
    <row r="9366" spans="4:8" x14ac:dyDescent="0.2">
      <c r="D9366" s="359"/>
      <c r="E9366" s="359"/>
      <c r="G9366" s="561"/>
      <c r="H9366" s="359"/>
    </row>
    <row r="9367" spans="4:8" x14ac:dyDescent="0.2">
      <c r="D9367" s="359"/>
      <c r="E9367" s="359"/>
      <c r="G9367" s="561"/>
      <c r="H9367" s="359"/>
    </row>
    <row r="9368" spans="4:8" x14ac:dyDescent="0.2">
      <c r="D9368" s="359"/>
      <c r="E9368" s="359"/>
      <c r="G9368" s="561"/>
      <c r="H9368" s="359"/>
    </row>
    <row r="9369" spans="4:8" x14ac:dyDescent="0.2">
      <c r="D9369" s="359"/>
      <c r="E9369" s="359"/>
      <c r="G9369" s="561"/>
      <c r="H9369" s="359"/>
    </row>
    <row r="9370" spans="4:8" x14ac:dyDescent="0.2">
      <c r="D9370" s="359"/>
      <c r="E9370" s="359"/>
      <c r="G9370" s="561"/>
      <c r="H9370" s="359"/>
    </row>
    <row r="9371" spans="4:8" x14ac:dyDescent="0.2">
      <c r="D9371" s="359"/>
      <c r="E9371" s="359"/>
      <c r="G9371" s="561"/>
      <c r="H9371" s="359"/>
    </row>
    <row r="9372" spans="4:8" x14ac:dyDescent="0.2">
      <c r="D9372" s="359"/>
      <c r="E9372" s="359"/>
      <c r="G9372" s="561"/>
      <c r="H9372" s="359"/>
    </row>
    <row r="9373" spans="4:8" x14ac:dyDescent="0.2">
      <c r="D9373" s="359"/>
      <c r="E9373" s="359"/>
      <c r="G9373" s="561"/>
      <c r="H9373" s="359"/>
    </row>
    <row r="9374" spans="4:8" x14ac:dyDescent="0.2">
      <c r="D9374" s="359"/>
      <c r="E9374" s="359"/>
      <c r="G9374" s="561"/>
      <c r="H9374" s="359"/>
    </row>
    <row r="9375" spans="4:8" x14ac:dyDescent="0.2">
      <c r="D9375" s="359"/>
      <c r="E9375" s="359"/>
      <c r="G9375" s="561"/>
      <c r="H9375" s="359"/>
    </row>
    <row r="9376" spans="4:8" x14ac:dyDescent="0.2">
      <c r="D9376" s="359"/>
      <c r="E9376" s="359"/>
      <c r="G9376" s="561"/>
      <c r="H9376" s="359"/>
    </row>
    <row r="9377" spans="4:8" x14ac:dyDescent="0.2">
      <c r="D9377" s="359"/>
      <c r="E9377" s="359"/>
      <c r="G9377" s="561"/>
      <c r="H9377" s="359"/>
    </row>
    <row r="9378" spans="4:8" x14ac:dyDescent="0.2">
      <c r="D9378" s="359"/>
      <c r="E9378" s="359"/>
      <c r="G9378" s="561"/>
      <c r="H9378" s="359"/>
    </row>
    <row r="9379" spans="4:8" x14ac:dyDescent="0.2">
      <c r="D9379" s="359"/>
      <c r="E9379" s="359"/>
      <c r="G9379" s="561"/>
      <c r="H9379" s="359"/>
    </row>
    <row r="9380" spans="4:8" x14ac:dyDescent="0.2">
      <c r="D9380" s="359"/>
      <c r="E9380" s="359"/>
      <c r="G9380" s="561"/>
      <c r="H9380" s="359"/>
    </row>
    <row r="9381" spans="4:8" x14ac:dyDescent="0.2">
      <c r="D9381" s="359"/>
      <c r="E9381" s="359"/>
      <c r="G9381" s="561"/>
      <c r="H9381" s="359"/>
    </row>
    <row r="9382" spans="4:8" x14ac:dyDescent="0.2">
      <c r="D9382" s="359"/>
      <c r="E9382" s="359"/>
      <c r="G9382" s="561"/>
      <c r="H9382" s="359"/>
    </row>
    <row r="9383" spans="4:8" x14ac:dyDescent="0.2">
      <c r="D9383" s="359"/>
      <c r="E9383" s="359"/>
      <c r="G9383" s="561"/>
      <c r="H9383" s="359"/>
    </row>
    <row r="9384" spans="4:8" x14ac:dyDescent="0.2">
      <c r="D9384" s="359"/>
      <c r="E9384" s="359"/>
      <c r="G9384" s="561"/>
      <c r="H9384" s="359"/>
    </row>
    <row r="9385" spans="4:8" x14ac:dyDescent="0.2">
      <c r="D9385" s="359"/>
      <c r="E9385" s="359"/>
      <c r="G9385" s="561"/>
      <c r="H9385" s="359"/>
    </row>
    <row r="9386" spans="4:8" x14ac:dyDescent="0.2">
      <c r="D9386" s="359"/>
      <c r="E9386" s="359"/>
      <c r="G9386" s="561"/>
      <c r="H9386" s="359"/>
    </row>
    <row r="9387" spans="4:8" x14ac:dyDescent="0.2">
      <c r="D9387" s="359"/>
      <c r="E9387" s="359"/>
      <c r="G9387" s="561"/>
      <c r="H9387" s="359"/>
    </row>
    <row r="9388" spans="4:8" x14ac:dyDescent="0.2">
      <c r="D9388" s="359"/>
      <c r="E9388" s="359"/>
      <c r="G9388" s="561"/>
      <c r="H9388" s="359"/>
    </row>
    <row r="9389" spans="4:8" x14ac:dyDescent="0.2">
      <c r="D9389" s="359"/>
      <c r="E9389" s="359"/>
      <c r="G9389" s="561"/>
      <c r="H9389" s="359"/>
    </row>
    <row r="9390" spans="4:8" x14ac:dyDescent="0.2">
      <c r="D9390" s="359"/>
      <c r="E9390" s="359"/>
      <c r="G9390" s="561"/>
      <c r="H9390" s="359"/>
    </row>
    <row r="9391" spans="4:8" x14ac:dyDescent="0.2">
      <c r="D9391" s="359"/>
      <c r="E9391" s="359"/>
      <c r="G9391" s="561"/>
      <c r="H9391" s="359"/>
    </row>
    <row r="9392" spans="4:8" x14ac:dyDescent="0.2">
      <c r="D9392" s="359"/>
      <c r="E9392" s="359"/>
      <c r="G9392" s="561"/>
      <c r="H9392" s="359"/>
    </row>
    <row r="9393" spans="4:8" x14ac:dyDescent="0.2">
      <c r="D9393" s="359"/>
      <c r="E9393" s="359"/>
      <c r="G9393" s="561"/>
      <c r="H9393" s="359"/>
    </row>
    <row r="9394" spans="4:8" x14ac:dyDescent="0.2">
      <c r="D9394" s="359"/>
      <c r="E9394" s="359"/>
      <c r="G9394" s="561"/>
      <c r="H9394" s="359"/>
    </row>
    <row r="9395" spans="4:8" x14ac:dyDescent="0.2">
      <c r="D9395" s="359"/>
      <c r="E9395" s="359"/>
      <c r="G9395" s="561"/>
      <c r="H9395" s="359"/>
    </row>
    <row r="9396" spans="4:8" x14ac:dyDescent="0.2">
      <c r="D9396" s="359"/>
      <c r="E9396" s="359"/>
      <c r="G9396" s="561"/>
      <c r="H9396" s="359"/>
    </row>
    <row r="9397" spans="4:8" x14ac:dyDescent="0.2">
      <c r="D9397" s="359"/>
      <c r="E9397" s="359"/>
      <c r="G9397" s="561"/>
      <c r="H9397" s="359"/>
    </row>
    <row r="9398" spans="4:8" x14ac:dyDescent="0.2">
      <c r="D9398" s="359"/>
      <c r="E9398" s="359"/>
      <c r="G9398" s="561"/>
      <c r="H9398" s="359"/>
    </row>
    <row r="9399" spans="4:8" x14ac:dyDescent="0.2">
      <c r="D9399" s="359"/>
      <c r="E9399" s="359"/>
      <c r="G9399" s="561"/>
      <c r="H9399" s="359"/>
    </row>
    <row r="9400" spans="4:8" x14ac:dyDescent="0.2">
      <c r="D9400" s="359"/>
      <c r="E9400" s="359"/>
      <c r="G9400" s="561"/>
      <c r="H9400" s="359"/>
    </row>
    <row r="9401" spans="4:8" x14ac:dyDescent="0.2">
      <c r="D9401" s="359"/>
      <c r="E9401" s="359"/>
      <c r="G9401" s="561"/>
      <c r="H9401" s="359"/>
    </row>
    <row r="9402" spans="4:8" x14ac:dyDescent="0.2">
      <c r="D9402" s="359"/>
      <c r="E9402" s="359"/>
      <c r="G9402" s="561"/>
      <c r="H9402" s="359"/>
    </row>
    <row r="9403" spans="4:8" x14ac:dyDescent="0.2">
      <c r="D9403" s="359"/>
      <c r="E9403" s="359"/>
      <c r="G9403" s="561"/>
      <c r="H9403" s="359"/>
    </row>
    <row r="9404" spans="4:8" x14ac:dyDescent="0.2">
      <c r="D9404" s="359"/>
      <c r="E9404" s="359"/>
      <c r="G9404" s="561"/>
      <c r="H9404" s="359"/>
    </row>
    <row r="9405" spans="4:8" x14ac:dyDescent="0.2">
      <c r="D9405" s="359"/>
      <c r="E9405" s="359"/>
      <c r="G9405" s="561"/>
      <c r="H9405" s="359"/>
    </row>
    <row r="9406" spans="4:8" x14ac:dyDescent="0.2">
      <c r="D9406" s="359"/>
      <c r="E9406" s="359"/>
      <c r="G9406" s="561"/>
      <c r="H9406" s="359"/>
    </row>
    <row r="9407" spans="4:8" x14ac:dyDescent="0.2">
      <c r="D9407" s="359"/>
      <c r="E9407" s="359"/>
      <c r="G9407" s="561"/>
      <c r="H9407" s="359"/>
    </row>
    <row r="9408" spans="4:8" x14ac:dyDescent="0.2">
      <c r="D9408" s="359"/>
      <c r="E9408" s="359"/>
      <c r="G9408" s="561"/>
      <c r="H9408" s="359"/>
    </row>
    <row r="9409" spans="4:8" x14ac:dyDescent="0.2">
      <c r="D9409" s="359"/>
      <c r="E9409" s="359"/>
      <c r="G9409" s="561"/>
      <c r="H9409" s="359"/>
    </row>
    <row r="9410" spans="4:8" x14ac:dyDescent="0.2">
      <c r="D9410" s="359"/>
      <c r="E9410" s="359"/>
      <c r="G9410" s="561"/>
      <c r="H9410" s="359"/>
    </row>
    <row r="9411" spans="4:8" x14ac:dyDescent="0.2">
      <c r="D9411" s="359"/>
      <c r="E9411" s="359"/>
      <c r="G9411" s="561"/>
      <c r="H9411" s="359"/>
    </row>
    <row r="9412" spans="4:8" x14ac:dyDescent="0.2">
      <c r="D9412" s="359"/>
      <c r="E9412" s="359"/>
      <c r="G9412" s="561"/>
      <c r="H9412" s="359"/>
    </row>
    <row r="9413" spans="4:8" x14ac:dyDescent="0.2">
      <c r="D9413" s="359"/>
      <c r="E9413" s="359"/>
      <c r="G9413" s="561"/>
      <c r="H9413" s="359"/>
    </row>
    <row r="9414" spans="4:8" x14ac:dyDescent="0.2">
      <c r="D9414" s="359"/>
      <c r="E9414" s="359"/>
      <c r="G9414" s="561"/>
      <c r="H9414" s="359"/>
    </row>
    <row r="9415" spans="4:8" x14ac:dyDescent="0.2">
      <c r="D9415" s="359"/>
      <c r="E9415" s="359"/>
      <c r="G9415" s="561"/>
      <c r="H9415" s="359"/>
    </row>
    <row r="9416" spans="4:8" x14ac:dyDescent="0.2">
      <c r="D9416" s="359"/>
      <c r="E9416" s="359"/>
      <c r="G9416" s="561"/>
      <c r="H9416" s="359"/>
    </row>
    <row r="9417" spans="4:8" x14ac:dyDescent="0.2">
      <c r="D9417" s="359"/>
      <c r="E9417" s="359"/>
      <c r="G9417" s="561"/>
      <c r="H9417" s="359"/>
    </row>
    <row r="9418" spans="4:8" x14ac:dyDescent="0.2">
      <c r="D9418" s="359"/>
      <c r="E9418" s="359"/>
      <c r="G9418" s="561"/>
      <c r="H9418" s="359"/>
    </row>
    <row r="9419" spans="4:8" x14ac:dyDescent="0.2">
      <c r="D9419" s="359"/>
      <c r="E9419" s="359"/>
      <c r="G9419" s="561"/>
      <c r="H9419" s="359"/>
    </row>
    <row r="9420" spans="4:8" x14ac:dyDescent="0.2">
      <c r="D9420" s="359"/>
      <c r="E9420" s="359"/>
      <c r="G9420" s="561"/>
      <c r="H9420" s="359"/>
    </row>
    <row r="9421" spans="4:8" x14ac:dyDescent="0.2">
      <c r="D9421" s="359"/>
      <c r="E9421" s="359"/>
      <c r="G9421" s="561"/>
      <c r="H9421" s="359"/>
    </row>
    <row r="9422" spans="4:8" x14ac:dyDescent="0.2">
      <c r="D9422" s="359"/>
      <c r="E9422" s="359"/>
      <c r="G9422" s="561"/>
      <c r="H9422" s="359"/>
    </row>
    <row r="9423" spans="4:8" x14ac:dyDescent="0.2">
      <c r="D9423" s="359"/>
      <c r="E9423" s="359"/>
      <c r="G9423" s="561"/>
      <c r="H9423" s="359"/>
    </row>
    <row r="9424" spans="4:8" x14ac:dyDescent="0.2">
      <c r="D9424" s="359"/>
      <c r="E9424" s="359"/>
      <c r="G9424" s="561"/>
      <c r="H9424" s="359"/>
    </row>
    <row r="9425" spans="4:8" x14ac:dyDescent="0.2">
      <c r="D9425" s="359"/>
      <c r="E9425" s="359"/>
      <c r="G9425" s="561"/>
      <c r="H9425" s="359"/>
    </row>
    <row r="9426" spans="4:8" x14ac:dyDescent="0.2">
      <c r="D9426" s="359"/>
      <c r="E9426" s="359"/>
      <c r="G9426" s="561"/>
      <c r="H9426" s="359"/>
    </row>
    <row r="9427" spans="4:8" x14ac:dyDescent="0.2">
      <c r="D9427" s="359"/>
      <c r="E9427" s="359"/>
      <c r="G9427" s="561"/>
      <c r="H9427" s="359"/>
    </row>
    <row r="9428" spans="4:8" x14ac:dyDescent="0.2">
      <c r="D9428" s="359"/>
      <c r="E9428" s="359"/>
      <c r="G9428" s="561"/>
      <c r="H9428" s="359"/>
    </row>
    <row r="9429" spans="4:8" x14ac:dyDescent="0.2">
      <c r="D9429" s="359"/>
      <c r="E9429" s="359"/>
      <c r="G9429" s="561"/>
      <c r="H9429" s="359"/>
    </row>
    <row r="9430" spans="4:8" x14ac:dyDescent="0.2">
      <c r="D9430" s="359"/>
      <c r="E9430" s="359"/>
      <c r="G9430" s="561"/>
      <c r="H9430" s="359"/>
    </row>
    <row r="9431" spans="4:8" x14ac:dyDescent="0.2">
      <c r="D9431" s="359"/>
      <c r="E9431" s="359"/>
      <c r="G9431" s="561"/>
      <c r="H9431" s="359"/>
    </row>
    <row r="9432" spans="4:8" x14ac:dyDescent="0.2">
      <c r="D9432" s="359"/>
      <c r="E9432" s="359"/>
      <c r="G9432" s="561"/>
      <c r="H9432" s="359"/>
    </row>
    <row r="9433" spans="4:8" x14ac:dyDescent="0.2">
      <c r="D9433" s="359"/>
      <c r="E9433" s="359"/>
      <c r="G9433" s="561"/>
      <c r="H9433" s="359"/>
    </row>
    <row r="9434" spans="4:8" x14ac:dyDescent="0.2">
      <c r="D9434" s="359"/>
      <c r="E9434" s="359"/>
      <c r="G9434" s="561"/>
      <c r="H9434" s="359"/>
    </row>
    <row r="9435" spans="4:8" x14ac:dyDescent="0.2">
      <c r="D9435" s="359"/>
      <c r="E9435" s="359"/>
      <c r="G9435" s="561"/>
      <c r="H9435" s="359"/>
    </row>
    <row r="9436" spans="4:8" x14ac:dyDescent="0.2">
      <c r="D9436" s="359"/>
      <c r="E9436" s="359"/>
      <c r="G9436" s="561"/>
      <c r="H9436" s="359"/>
    </row>
    <row r="9437" spans="4:8" x14ac:dyDescent="0.2">
      <c r="D9437" s="359"/>
      <c r="E9437" s="359"/>
      <c r="G9437" s="561"/>
      <c r="H9437" s="359"/>
    </row>
    <row r="9438" spans="4:8" x14ac:dyDescent="0.2">
      <c r="D9438" s="359"/>
      <c r="E9438" s="359"/>
      <c r="G9438" s="561"/>
      <c r="H9438" s="359"/>
    </row>
    <row r="9439" spans="4:8" x14ac:dyDescent="0.2">
      <c r="D9439" s="359"/>
      <c r="E9439" s="359"/>
      <c r="G9439" s="561"/>
      <c r="H9439" s="359"/>
    </row>
    <row r="9440" spans="4:8" x14ac:dyDescent="0.2">
      <c r="D9440" s="359"/>
      <c r="E9440" s="359"/>
      <c r="G9440" s="561"/>
      <c r="H9440" s="359"/>
    </row>
    <row r="9441" spans="4:8" x14ac:dyDescent="0.2">
      <c r="D9441" s="359"/>
      <c r="E9441" s="359"/>
      <c r="G9441" s="561"/>
      <c r="H9441" s="359"/>
    </row>
    <row r="9442" spans="4:8" x14ac:dyDescent="0.2">
      <c r="D9442" s="359"/>
      <c r="E9442" s="359"/>
      <c r="G9442" s="561"/>
      <c r="H9442" s="359"/>
    </row>
    <row r="9443" spans="4:8" x14ac:dyDescent="0.2">
      <c r="D9443" s="359"/>
      <c r="E9443" s="359"/>
      <c r="G9443" s="561"/>
      <c r="H9443" s="359"/>
    </row>
    <row r="9444" spans="4:8" x14ac:dyDescent="0.2">
      <c r="D9444" s="359"/>
      <c r="E9444" s="359"/>
      <c r="G9444" s="561"/>
      <c r="H9444" s="359"/>
    </row>
    <row r="9445" spans="4:8" x14ac:dyDescent="0.2">
      <c r="D9445" s="359"/>
      <c r="E9445" s="359"/>
      <c r="G9445" s="561"/>
      <c r="H9445" s="359"/>
    </row>
    <row r="9446" spans="4:8" x14ac:dyDescent="0.2">
      <c r="D9446" s="359"/>
      <c r="E9446" s="359"/>
      <c r="G9446" s="561"/>
      <c r="H9446" s="359"/>
    </row>
    <row r="9447" spans="4:8" x14ac:dyDescent="0.2">
      <c r="D9447" s="359"/>
      <c r="E9447" s="359"/>
      <c r="G9447" s="561"/>
      <c r="H9447" s="359"/>
    </row>
    <row r="9448" spans="4:8" x14ac:dyDescent="0.2">
      <c r="D9448" s="359"/>
      <c r="E9448" s="359"/>
      <c r="G9448" s="561"/>
      <c r="H9448" s="359"/>
    </row>
    <row r="9449" spans="4:8" x14ac:dyDescent="0.2">
      <c r="D9449" s="359"/>
      <c r="E9449" s="359"/>
      <c r="G9449" s="561"/>
      <c r="H9449" s="359"/>
    </row>
    <row r="9450" spans="4:8" x14ac:dyDescent="0.2">
      <c r="D9450" s="359"/>
      <c r="E9450" s="359"/>
      <c r="G9450" s="561"/>
      <c r="H9450" s="359"/>
    </row>
    <row r="9451" spans="4:8" x14ac:dyDescent="0.2">
      <c r="D9451" s="359"/>
      <c r="E9451" s="359"/>
      <c r="G9451" s="561"/>
      <c r="H9451" s="359"/>
    </row>
    <row r="9452" spans="4:8" x14ac:dyDescent="0.2">
      <c r="D9452" s="359"/>
      <c r="E9452" s="359"/>
      <c r="G9452" s="561"/>
      <c r="H9452" s="359"/>
    </row>
    <row r="9453" spans="4:8" x14ac:dyDescent="0.2">
      <c r="D9453" s="359"/>
      <c r="E9453" s="359"/>
      <c r="G9453" s="561"/>
      <c r="H9453" s="359"/>
    </row>
    <row r="9454" spans="4:8" x14ac:dyDescent="0.2">
      <c r="D9454" s="359"/>
      <c r="E9454" s="359"/>
      <c r="G9454" s="561"/>
      <c r="H9454" s="359"/>
    </row>
    <row r="9455" spans="4:8" x14ac:dyDescent="0.2">
      <c r="D9455" s="359"/>
      <c r="E9455" s="359"/>
      <c r="G9455" s="561"/>
      <c r="H9455" s="359"/>
    </row>
    <row r="9456" spans="4:8" x14ac:dyDescent="0.2">
      <c r="D9456" s="359"/>
      <c r="E9456" s="359"/>
      <c r="G9456" s="561"/>
      <c r="H9456" s="359"/>
    </row>
    <row r="9457" spans="4:8" x14ac:dyDescent="0.2">
      <c r="D9457" s="359"/>
      <c r="E9457" s="359"/>
      <c r="G9457" s="561"/>
      <c r="H9457" s="359"/>
    </row>
    <row r="9458" spans="4:8" x14ac:dyDescent="0.2">
      <c r="D9458" s="359"/>
      <c r="E9458" s="359"/>
      <c r="G9458" s="561"/>
      <c r="H9458" s="359"/>
    </row>
    <row r="9459" spans="4:8" x14ac:dyDescent="0.2">
      <c r="D9459" s="359"/>
      <c r="E9459" s="359"/>
      <c r="G9459" s="561"/>
      <c r="H9459" s="359"/>
    </row>
    <row r="9460" spans="4:8" x14ac:dyDescent="0.2">
      <c r="D9460" s="359"/>
      <c r="E9460" s="359"/>
      <c r="G9460" s="561"/>
      <c r="H9460" s="359"/>
    </row>
    <row r="9461" spans="4:8" x14ac:dyDescent="0.2">
      <c r="D9461" s="359"/>
      <c r="E9461" s="359"/>
      <c r="G9461" s="561"/>
      <c r="H9461" s="359"/>
    </row>
    <row r="9462" spans="4:8" x14ac:dyDescent="0.2">
      <c r="D9462" s="359"/>
      <c r="E9462" s="359"/>
      <c r="G9462" s="561"/>
      <c r="H9462" s="359"/>
    </row>
    <row r="9463" spans="4:8" x14ac:dyDescent="0.2">
      <c r="D9463" s="359"/>
      <c r="E9463" s="359"/>
      <c r="G9463" s="561"/>
      <c r="H9463" s="359"/>
    </row>
    <row r="9464" spans="4:8" x14ac:dyDescent="0.2">
      <c r="D9464" s="359"/>
      <c r="E9464" s="359"/>
      <c r="G9464" s="561"/>
      <c r="H9464" s="359"/>
    </row>
    <row r="9465" spans="4:8" x14ac:dyDescent="0.2">
      <c r="D9465" s="359"/>
      <c r="E9465" s="359"/>
      <c r="G9465" s="561"/>
      <c r="H9465" s="359"/>
    </row>
    <row r="9466" spans="4:8" x14ac:dyDescent="0.2">
      <c r="D9466" s="359"/>
      <c r="E9466" s="359"/>
      <c r="G9466" s="561"/>
      <c r="H9466" s="359"/>
    </row>
    <row r="9467" spans="4:8" x14ac:dyDescent="0.2">
      <c r="D9467" s="359"/>
      <c r="E9467" s="359"/>
      <c r="G9467" s="561"/>
      <c r="H9467" s="359"/>
    </row>
    <row r="9468" spans="4:8" x14ac:dyDescent="0.2">
      <c r="D9468" s="359"/>
      <c r="E9468" s="359"/>
      <c r="G9468" s="561"/>
      <c r="H9468" s="359"/>
    </row>
    <row r="9469" spans="4:8" x14ac:dyDescent="0.2">
      <c r="D9469" s="359"/>
      <c r="E9469" s="359"/>
      <c r="G9469" s="561"/>
      <c r="H9469" s="359"/>
    </row>
    <row r="9470" spans="4:8" x14ac:dyDescent="0.2">
      <c r="D9470" s="359"/>
      <c r="E9470" s="359"/>
      <c r="G9470" s="561"/>
      <c r="H9470" s="359"/>
    </row>
    <row r="9471" spans="4:8" x14ac:dyDescent="0.2">
      <c r="D9471" s="359"/>
      <c r="E9471" s="359"/>
      <c r="G9471" s="561"/>
      <c r="H9471" s="359"/>
    </row>
    <row r="9472" spans="4:8" x14ac:dyDescent="0.2">
      <c r="D9472" s="359"/>
      <c r="E9472" s="359"/>
      <c r="G9472" s="561"/>
      <c r="H9472" s="359"/>
    </row>
    <row r="9473" spans="4:8" x14ac:dyDescent="0.2">
      <c r="D9473" s="359"/>
      <c r="E9473" s="359"/>
      <c r="G9473" s="561"/>
      <c r="H9473" s="359"/>
    </row>
    <row r="9474" spans="4:8" x14ac:dyDescent="0.2">
      <c r="D9474" s="359"/>
      <c r="E9474" s="359"/>
      <c r="G9474" s="561"/>
      <c r="H9474" s="359"/>
    </row>
    <row r="9475" spans="4:8" x14ac:dyDescent="0.2">
      <c r="D9475" s="359"/>
      <c r="E9475" s="359"/>
      <c r="G9475" s="561"/>
      <c r="H9475" s="359"/>
    </row>
    <row r="9476" spans="4:8" x14ac:dyDescent="0.2">
      <c r="D9476" s="359"/>
      <c r="E9476" s="359"/>
      <c r="G9476" s="561"/>
      <c r="H9476" s="359"/>
    </row>
    <row r="9477" spans="4:8" x14ac:dyDescent="0.2">
      <c r="D9477" s="359"/>
      <c r="E9477" s="359"/>
      <c r="G9477" s="561"/>
      <c r="H9477" s="359"/>
    </row>
    <row r="9478" spans="4:8" x14ac:dyDescent="0.2">
      <c r="D9478" s="359"/>
      <c r="E9478" s="359"/>
      <c r="G9478" s="561"/>
      <c r="H9478" s="359"/>
    </row>
    <row r="9479" spans="4:8" x14ac:dyDescent="0.2">
      <c r="D9479" s="359"/>
      <c r="E9479" s="359"/>
      <c r="G9479" s="561"/>
      <c r="H9479" s="359"/>
    </row>
    <row r="9480" spans="4:8" x14ac:dyDescent="0.2">
      <c r="D9480" s="359"/>
      <c r="E9480" s="359"/>
      <c r="G9480" s="561"/>
      <c r="H9480" s="359"/>
    </row>
    <row r="9481" spans="4:8" x14ac:dyDescent="0.2">
      <c r="D9481" s="359"/>
      <c r="E9481" s="359"/>
      <c r="G9481" s="561"/>
      <c r="H9481" s="359"/>
    </row>
    <row r="9482" spans="4:8" x14ac:dyDescent="0.2">
      <c r="D9482" s="359"/>
      <c r="E9482" s="359"/>
      <c r="G9482" s="561"/>
      <c r="H9482" s="359"/>
    </row>
    <row r="9483" spans="4:8" x14ac:dyDescent="0.2">
      <c r="D9483" s="359"/>
      <c r="E9483" s="359"/>
      <c r="G9483" s="561"/>
      <c r="H9483" s="359"/>
    </row>
    <row r="9484" spans="4:8" x14ac:dyDescent="0.2">
      <c r="D9484" s="359"/>
      <c r="E9484" s="359"/>
      <c r="G9484" s="561"/>
      <c r="H9484" s="359"/>
    </row>
    <row r="9485" spans="4:8" x14ac:dyDescent="0.2">
      <c r="D9485" s="359"/>
      <c r="E9485" s="359"/>
      <c r="G9485" s="561"/>
      <c r="H9485" s="359"/>
    </row>
    <row r="9486" spans="4:8" x14ac:dyDescent="0.2">
      <c r="D9486" s="359"/>
      <c r="E9486" s="359"/>
      <c r="G9486" s="561"/>
      <c r="H9486" s="359"/>
    </row>
    <row r="9487" spans="4:8" x14ac:dyDescent="0.2">
      <c r="D9487" s="359"/>
      <c r="E9487" s="359"/>
      <c r="G9487" s="561"/>
      <c r="H9487" s="359"/>
    </row>
    <row r="9488" spans="4:8" x14ac:dyDescent="0.2">
      <c r="D9488" s="359"/>
      <c r="E9488" s="359"/>
      <c r="G9488" s="561"/>
      <c r="H9488" s="359"/>
    </row>
    <row r="9489" spans="4:8" x14ac:dyDescent="0.2">
      <c r="D9489" s="359"/>
      <c r="E9489" s="359"/>
      <c r="G9489" s="561"/>
      <c r="H9489" s="359"/>
    </row>
    <row r="9490" spans="4:8" x14ac:dyDescent="0.2">
      <c r="D9490" s="359"/>
      <c r="E9490" s="359"/>
      <c r="G9490" s="561"/>
      <c r="H9490" s="359"/>
    </row>
    <row r="9491" spans="4:8" x14ac:dyDescent="0.2">
      <c r="D9491" s="359"/>
      <c r="E9491" s="359"/>
      <c r="G9491" s="561"/>
      <c r="H9491" s="359"/>
    </row>
    <row r="9492" spans="4:8" x14ac:dyDescent="0.2">
      <c r="D9492" s="359"/>
      <c r="E9492" s="359"/>
      <c r="G9492" s="561"/>
      <c r="H9492" s="359"/>
    </row>
    <row r="9493" spans="4:8" x14ac:dyDescent="0.2">
      <c r="D9493" s="359"/>
      <c r="E9493" s="359"/>
      <c r="G9493" s="561"/>
      <c r="H9493" s="359"/>
    </row>
    <row r="9494" spans="4:8" x14ac:dyDescent="0.2">
      <c r="D9494" s="359"/>
      <c r="E9494" s="359"/>
      <c r="G9494" s="561"/>
      <c r="H9494" s="359"/>
    </row>
    <row r="9495" spans="4:8" x14ac:dyDescent="0.2">
      <c r="D9495" s="359"/>
      <c r="E9495" s="359"/>
      <c r="G9495" s="561"/>
      <c r="H9495" s="359"/>
    </row>
    <row r="9496" spans="4:8" x14ac:dyDescent="0.2">
      <c r="D9496" s="359"/>
      <c r="E9496" s="359"/>
      <c r="G9496" s="561"/>
      <c r="H9496" s="359"/>
    </row>
    <row r="9497" spans="4:8" x14ac:dyDescent="0.2">
      <c r="D9497" s="359"/>
      <c r="E9497" s="359"/>
      <c r="G9497" s="561"/>
      <c r="H9497" s="359"/>
    </row>
    <row r="9498" spans="4:8" x14ac:dyDescent="0.2">
      <c r="D9498" s="359"/>
      <c r="E9498" s="359"/>
      <c r="G9498" s="561"/>
      <c r="H9498" s="359"/>
    </row>
    <row r="9499" spans="4:8" x14ac:dyDescent="0.2">
      <c r="D9499" s="359"/>
      <c r="E9499" s="359"/>
      <c r="G9499" s="561"/>
      <c r="H9499" s="359"/>
    </row>
    <row r="9500" spans="4:8" x14ac:dyDescent="0.2">
      <c r="D9500" s="359"/>
      <c r="E9500" s="359"/>
      <c r="G9500" s="561"/>
      <c r="H9500" s="359"/>
    </row>
    <row r="9501" spans="4:8" x14ac:dyDescent="0.2">
      <c r="D9501" s="359"/>
      <c r="E9501" s="359"/>
      <c r="G9501" s="561"/>
      <c r="H9501" s="359"/>
    </row>
    <row r="9502" spans="4:8" x14ac:dyDescent="0.2">
      <c r="D9502" s="359"/>
      <c r="E9502" s="359"/>
      <c r="G9502" s="561"/>
      <c r="H9502" s="359"/>
    </row>
    <row r="9503" spans="4:8" x14ac:dyDescent="0.2">
      <c r="D9503" s="359"/>
      <c r="E9503" s="359"/>
      <c r="G9503" s="561"/>
      <c r="H9503" s="359"/>
    </row>
    <row r="9504" spans="4:8" x14ac:dyDescent="0.2">
      <c r="D9504" s="359"/>
      <c r="E9504" s="359"/>
      <c r="G9504" s="561"/>
      <c r="H9504" s="359"/>
    </row>
    <row r="9505" spans="4:8" x14ac:dyDescent="0.2">
      <c r="D9505" s="359"/>
      <c r="E9505" s="359"/>
      <c r="G9505" s="561"/>
      <c r="H9505" s="359"/>
    </row>
    <row r="9506" spans="4:8" x14ac:dyDescent="0.2">
      <c r="D9506" s="359"/>
      <c r="E9506" s="359"/>
      <c r="G9506" s="561"/>
      <c r="H9506" s="359"/>
    </row>
    <row r="9507" spans="4:8" x14ac:dyDescent="0.2">
      <c r="D9507" s="359"/>
      <c r="E9507" s="359"/>
      <c r="G9507" s="561"/>
      <c r="H9507" s="359"/>
    </row>
    <row r="9508" spans="4:8" x14ac:dyDescent="0.2">
      <c r="D9508" s="359"/>
      <c r="E9508" s="359"/>
      <c r="G9508" s="561"/>
      <c r="H9508" s="359"/>
    </row>
    <row r="9509" spans="4:8" x14ac:dyDescent="0.2">
      <c r="D9509" s="359"/>
      <c r="E9509" s="359"/>
      <c r="G9509" s="561"/>
      <c r="H9509" s="359"/>
    </row>
    <row r="9510" spans="4:8" x14ac:dyDescent="0.2">
      <c r="D9510" s="359"/>
      <c r="E9510" s="359"/>
      <c r="G9510" s="561"/>
      <c r="H9510" s="359"/>
    </row>
    <row r="9511" spans="4:8" x14ac:dyDescent="0.2">
      <c r="D9511" s="359"/>
      <c r="E9511" s="359"/>
      <c r="G9511" s="561"/>
      <c r="H9511" s="359"/>
    </row>
    <row r="9512" spans="4:8" x14ac:dyDescent="0.2">
      <c r="D9512" s="359"/>
      <c r="E9512" s="359"/>
      <c r="G9512" s="561"/>
      <c r="H9512" s="359"/>
    </row>
    <row r="9513" spans="4:8" x14ac:dyDescent="0.2">
      <c r="D9513" s="359"/>
      <c r="E9513" s="359"/>
      <c r="G9513" s="561"/>
      <c r="H9513" s="359"/>
    </row>
    <row r="9514" spans="4:8" x14ac:dyDescent="0.2">
      <c r="D9514" s="359"/>
      <c r="E9514" s="359"/>
      <c r="G9514" s="561"/>
      <c r="H9514" s="359"/>
    </row>
    <row r="9515" spans="4:8" x14ac:dyDescent="0.2">
      <c r="D9515" s="359"/>
      <c r="E9515" s="359"/>
      <c r="G9515" s="561"/>
      <c r="H9515" s="359"/>
    </row>
    <row r="9516" spans="4:8" x14ac:dyDescent="0.2">
      <c r="D9516" s="359"/>
      <c r="E9516" s="359"/>
      <c r="G9516" s="561"/>
      <c r="H9516" s="359"/>
    </row>
    <row r="9517" spans="4:8" x14ac:dyDescent="0.2">
      <c r="D9517" s="359"/>
      <c r="E9517" s="359"/>
      <c r="G9517" s="561"/>
      <c r="H9517" s="359"/>
    </row>
    <row r="9518" spans="4:8" x14ac:dyDescent="0.2">
      <c r="D9518" s="359"/>
      <c r="E9518" s="359"/>
      <c r="G9518" s="561"/>
      <c r="H9518" s="359"/>
    </row>
    <row r="9519" spans="4:8" x14ac:dyDescent="0.2">
      <c r="D9519" s="359"/>
      <c r="E9519" s="359"/>
      <c r="G9519" s="561"/>
      <c r="H9519" s="359"/>
    </row>
    <row r="9520" spans="4:8" x14ac:dyDescent="0.2">
      <c r="D9520" s="359"/>
      <c r="E9520" s="359"/>
      <c r="G9520" s="561"/>
      <c r="H9520" s="359"/>
    </row>
    <row r="9521" spans="4:8" x14ac:dyDescent="0.2">
      <c r="D9521" s="359"/>
      <c r="E9521" s="359"/>
      <c r="G9521" s="561"/>
      <c r="H9521" s="359"/>
    </row>
    <row r="9522" spans="4:8" x14ac:dyDescent="0.2">
      <c r="D9522" s="359"/>
      <c r="E9522" s="359"/>
      <c r="G9522" s="561"/>
      <c r="H9522" s="359"/>
    </row>
    <row r="9523" spans="4:8" x14ac:dyDescent="0.2">
      <c r="D9523" s="359"/>
      <c r="E9523" s="359"/>
      <c r="G9523" s="561"/>
      <c r="H9523" s="359"/>
    </row>
    <row r="9524" spans="4:8" x14ac:dyDescent="0.2">
      <c r="D9524" s="359"/>
      <c r="E9524" s="359"/>
      <c r="G9524" s="561"/>
      <c r="H9524" s="359"/>
    </row>
    <row r="9525" spans="4:8" x14ac:dyDescent="0.2">
      <c r="D9525" s="359"/>
      <c r="E9525" s="359"/>
      <c r="G9525" s="561"/>
      <c r="H9525" s="359"/>
    </row>
    <row r="9526" spans="4:8" x14ac:dyDescent="0.2">
      <c r="D9526" s="359"/>
      <c r="E9526" s="359"/>
      <c r="G9526" s="561"/>
      <c r="H9526" s="359"/>
    </row>
    <row r="9527" spans="4:8" x14ac:dyDescent="0.2">
      <c r="D9527" s="359"/>
      <c r="E9527" s="359"/>
      <c r="G9527" s="561"/>
      <c r="H9527" s="359"/>
    </row>
    <row r="9528" spans="4:8" x14ac:dyDescent="0.2">
      <c r="D9528" s="359"/>
      <c r="E9528" s="359"/>
      <c r="G9528" s="561"/>
      <c r="H9528" s="359"/>
    </row>
    <row r="9529" spans="4:8" x14ac:dyDescent="0.2">
      <c r="D9529" s="359"/>
      <c r="E9529" s="359"/>
      <c r="G9529" s="561"/>
      <c r="H9529" s="359"/>
    </row>
    <row r="9530" spans="4:8" x14ac:dyDescent="0.2">
      <c r="D9530" s="359"/>
      <c r="E9530" s="359"/>
      <c r="G9530" s="561"/>
      <c r="H9530" s="359"/>
    </row>
    <row r="9531" spans="4:8" x14ac:dyDescent="0.2">
      <c r="D9531" s="359"/>
      <c r="E9531" s="359"/>
      <c r="G9531" s="561"/>
      <c r="H9531" s="359"/>
    </row>
    <row r="9532" spans="4:8" x14ac:dyDescent="0.2">
      <c r="D9532" s="359"/>
      <c r="E9532" s="359"/>
      <c r="G9532" s="561"/>
      <c r="H9532" s="359"/>
    </row>
    <row r="9533" spans="4:8" x14ac:dyDescent="0.2">
      <c r="D9533" s="359"/>
      <c r="E9533" s="359"/>
      <c r="G9533" s="561"/>
      <c r="H9533" s="359"/>
    </row>
    <row r="9534" spans="4:8" x14ac:dyDescent="0.2">
      <c r="D9534" s="359"/>
      <c r="E9534" s="359"/>
      <c r="G9534" s="561"/>
      <c r="H9534" s="359"/>
    </row>
    <row r="9535" spans="4:8" x14ac:dyDescent="0.2">
      <c r="D9535" s="359"/>
      <c r="E9535" s="359"/>
      <c r="G9535" s="561"/>
      <c r="H9535" s="359"/>
    </row>
    <row r="9536" spans="4:8" x14ac:dyDescent="0.2">
      <c r="D9536" s="359"/>
      <c r="E9536" s="359"/>
      <c r="G9536" s="561"/>
      <c r="H9536" s="359"/>
    </row>
    <row r="9537" spans="4:8" x14ac:dyDescent="0.2">
      <c r="D9537" s="359"/>
      <c r="E9537" s="359"/>
      <c r="G9537" s="561"/>
      <c r="H9537" s="359"/>
    </row>
    <row r="9538" spans="4:8" x14ac:dyDescent="0.2">
      <c r="D9538" s="359"/>
      <c r="E9538" s="359"/>
      <c r="G9538" s="561"/>
      <c r="H9538" s="359"/>
    </row>
    <row r="9539" spans="4:8" x14ac:dyDescent="0.2">
      <c r="D9539" s="359"/>
      <c r="E9539" s="359"/>
      <c r="G9539" s="561"/>
      <c r="H9539" s="359"/>
    </row>
    <row r="9540" spans="4:8" x14ac:dyDescent="0.2">
      <c r="D9540" s="359"/>
      <c r="E9540" s="359"/>
      <c r="G9540" s="561"/>
      <c r="H9540" s="359"/>
    </row>
    <row r="9541" spans="4:8" x14ac:dyDescent="0.2">
      <c r="D9541" s="359"/>
      <c r="E9541" s="359"/>
      <c r="G9541" s="561"/>
      <c r="H9541" s="359"/>
    </row>
    <row r="9542" spans="4:8" x14ac:dyDescent="0.2">
      <c r="D9542" s="359"/>
      <c r="E9542" s="359"/>
      <c r="G9542" s="561"/>
      <c r="H9542" s="359"/>
    </row>
    <row r="9543" spans="4:8" x14ac:dyDescent="0.2">
      <c r="D9543" s="359"/>
      <c r="E9543" s="359"/>
      <c r="G9543" s="561"/>
      <c r="H9543" s="359"/>
    </row>
    <row r="9544" spans="4:8" x14ac:dyDescent="0.2">
      <c r="D9544" s="359"/>
      <c r="E9544" s="359"/>
      <c r="G9544" s="561"/>
      <c r="H9544" s="359"/>
    </row>
    <row r="9545" spans="4:8" x14ac:dyDescent="0.2">
      <c r="D9545" s="359"/>
      <c r="E9545" s="359"/>
      <c r="G9545" s="561"/>
      <c r="H9545" s="359"/>
    </row>
    <row r="9546" spans="4:8" x14ac:dyDescent="0.2">
      <c r="D9546" s="359"/>
      <c r="E9546" s="359"/>
      <c r="G9546" s="561"/>
      <c r="H9546" s="359"/>
    </row>
    <row r="9547" spans="4:8" x14ac:dyDescent="0.2">
      <c r="D9547" s="359"/>
      <c r="E9547" s="359"/>
      <c r="G9547" s="561"/>
      <c r="H9547" s="359"/>
    </row>
    <row r="9548" spans="4:8" x14ac:dyDescent="0.2">
      <c r="D9548" s="359"/>
      <c r="E9548" s="359"/>
      <c r="G9548" s="561"/>
      <c r="H9548" s="359"/>
    </row>
    <row r="9549" spans="4:8" x14ac:dyDescent="0.2">
      <c r="D9549" s="359"/>
      <c r="E9549" s="359"/>
      <c r="G9549" s="561"/>
      <c r="H9549" s="359"/>
    </row>
    <row r="9550" spans="4:8" x14ac:dyDescent="0.2">
      <c r="D9550" s="359"/>
      <c r="E9550" s="359"/>
      <c r="G9550" s="561"/>
      <c r="H9550" s="359"/>
    </row>
    <row r="9551" spans="4:8" x14ac:dyDescent="0.2">
      <c r="D9551" s="359"/>
      <c r="E9551" s="359"/>
      <c r="G9551" s="561"/>
      <c r="H9551" s="359"/>
    </row>
    <row r="9552" spans="4:8" x14ac:dyDescent="0.2">
      <c r="D9552" s="359"/>
      <c r="E9552" s="359"/>
      <c r="G9552" s="561"/>
      <c r="H9552" s="359"/>
    </row>
    <row r="9553" spans="4:8" x14ac:dyDescent="0.2">
      <c r="D9553" s="359"/>
      <c r="E9553" s="359"/>
      <c r="G9553" s="561"/>
      <c r="H9553" s="359"/>
    </row>
    <row r="9554" spans="4:8" x14ac:dyDescent="0.2">
      <c r="D9554" s="359"/>
      <c r="E9554" s="359"/>
      <c r="G9554" s="561"/>
      <c r="H9554" s="359"/>
    </row>
    <row r="9555" spans="4:8" x14ac:dyDescent="0.2">
      <c r="D9555" s="359"/>
      <c r="E9555" s="359"/>
      <c r="G9555" s="561"/>
      <c r="H9555" s="359"/>
    </row>
    <row r="9556" spans="4:8" x14ac:dyDescent="0.2">
      <c r="D9556" s="359"/>
      <c r="E9556" s="359"/>
      <c r="G9556" s="561"/>
      <c r="H9556" s="359"/>
    </row>
    <row r="9557" spans="4:8" x14ac:dyDescent="0.2">
      <c r="D9557" s="359"/>
      <c r="E9557" s="359"/>
      <c r="G9557" s="561"/>
      <c r="H9557" s="359"/>
    </row>
    <row r="9558" spans="4:8" x14ac:dyDescent="0.2">
      <c r="D9558" s="359"/>
      <c r="E9558" s="359"/>
      <c r="G9558" s="561"/>
      <c r="H9558" s="359"/>
    </row>
    <row r="9559" spans="4:8" x14ac:dyDescent="0.2">
      <c r="D9559" s="359"/>
      <c r="E9559" s="359"/>
      <c r="G9559" s="561"/>
      <c r="H9559" s="359"/>
    </row>
    <row r="9560" spans="4:8" x14ac:dyDescent="0.2">
      <c r="D9560" s="359"/>
      <c r="E9560" s="359"/>
      <c r="G9560" s="561"/>
      <c r="H9560" s="359"/>
    </row>
    <row r="9561" spans="4:8" x14ac:dyDescent="0.2">
      <c r="D9561" s="359"/>
      <c r="E9561" s="359"/>
      <c r="G9561" s="561"/>
      <c r="H9561" s="359"/>
    </row>
    <row r="9562" spans="4:8" x14ac:dyDescent="0.2">
      <c r="D9562" s="359"/>
      <c r="E9562" s="359"/>
      <c r="G9562" s="561"/>
      <c r="H9562" s="359"/>
    </row>
    <row r="9563" spans="4:8" x14ac:dyDescent="0.2">
      <c r="D9563" s="359"/>
      <c r="E9563" s="359"/>
      <c r="G9563" s="561"/>
      <c r="H9563" s="359"/>
    </row>
    <row r="9564" spans="4:8" x14ac:dyDescent="0.2">
      <c r="D9564" s="359"/>
      <c r="E9564" s="359"/>
      <c r="G9564" s="561"/>
      <c r="H9564" s="359"/>
    </row>
    <row r="9565" spans="4:8" x14ac:dyDescent="0.2">
      <c r="D9565" s="359"/>
      <c r="E9565" s="359"/>
      <c r="G9565" s="561"/>
      <c r="H9565" s="359"/>
    </row>
    <row r="9566" spans="4:8" x14ac:dyDescent="0.2">
      <c r="D9566" s="359"/>
      <c r="E9566" s="359"/>
      <c r="G9566" s="561"/>
      <c r="H9566" s="359"/>
    </row>
    <row r="9567" spans="4:8" x14ac:dyDescent="0.2">
      <c r="D9567" s="359"/>
      <c r="E9567" s="359"/>
      <c r="G9567" s="561"/>
      <c r="H9567" s="359"/>
    </row>
    <row r="9568" spans="4:8" x14ac:dyDescent="0.2">
      <c r="D9568" s="359"/>
      <c r="E9568" s="359"/>
      <c r="G9568" s="561"/>
      <c r="H9568" s="359"/>
    </row>
    <row r="9569" spans="4:8" x14ac:dyDescent="0.2">
      <c r="D9569" s="359"/>
      <c r="E9569" s="359"/>
      <c r="G9569" s="561"/>
      <c r="H9569" s="359"/>
    </row>
    <row r="9570" spans="4:8" x14ac:dyDescent="0.2">
      <c r="D9570" s="359"/>
      <c r="E9570" s="359"/>
      <c r="G9570" s="561"/>
      <c r="H9570" s="359"/>
    </row>
    <row r="9571" spans="4:8" x14ac:dyDescent="0.2">
      <c r="D9571" s="359"/>
      <c r="E9571" s="359"/>
      <c r="G9571" s="561"/>
      <c r="H9571" s="359"/>
    </row>
    <row r="9572" spans="4:8" x14ac:dyDescent="0.2">
      <c r="D9572" s="359"/>
      <c r="E9572" s="359"/>
      <c r="G9572" s="561"/>
      <c r="H9572" s="359"/>
    </row>
    <row r="9573" spans="4:8" x14ac:dyDescent="0.2">
      <c r="D9573" s="359"/>
      <c r="E9573" s="359"/>
      <c r="G9573" s="561"/>
      <c r="H9573" s="359"/>
    </row>
    <row r="9574" spans="4:8" x14ac:dyDescent="0.2">
      <c r="D9574" s="359"/>
      <c r="E9574" s="359"/>
      <c r="G9574" s="561"/>
      <c r="H9574" s="359"/>
    </row>
    <row r="9575" spans="4:8" x14ac:dyDescent="0.2">
      <c r="D9575" s="359"/>
      <c r="E9575" s="359"/>
      <c r="G9575" s="561"/>
      <c r="H9575" s="359"/>
    </row>
    <row r="9576" spans="4:8" x14ac:dyDescent="0.2">
      <c r="D9576" s="359"/>
      <c r="E9576" s="359"/>
      <c r="G9576" s="561"/>
      <c r="H9576" s="359"/>
    </row>
    <row r="9577" spans="4:8" x14ac:dyDescent="0.2">
      <c r="D9577" s="359"/>
      <c r="E9577" s="359"/>
      <c r="G9577" s="561"/>
      <c r="H9577" s="359"/>
    </row>
    <row r="9578" spans="4:8" x14ac:dyDescent="0.2">
      <c r="D9578" s="359"/>
      <c r="E9578" s="359"/>
      <c r="G9578" s="561"/>
      <c r="H9578" s="359"/>
    </row>
    <row r="9579" spans="4:8" x14ac:dyDescent="0.2">
      <c r="D9579" s="359"/>
      <c r="E9579" s="359"/>
      <c r="G9579" s="561"/>
      <c r="H9579" s="359"/>
    </row>
    <row r="9580" spans="4:8" x14ac:dyDescent="0.2">
      <c r="D9580" s="359"/>
      <c r="E9580" s="359"/>
      <c r="G9580" s="561"/>
      <c r="H9580" s="359"/>
    </row>
    <row r="9581" spans="4:8" x14ac:dyDescent="0.2">
      <c r="D9581" s="359"/>
      <c r="E9581" s="359"/>
      <c r="G9581" s="561"/>
      <c r="H9581" s="359"/>
    </row>
    <row r="9582" spans="4:8" x14ac:dyDescent="0.2">
      <c r="D9582" s="359"/>
      <c r="E9582" s="359"/>
      <c r="G9582" s="561"/>
      <c r="H9582" s="359"/>
    </row>
    <row r="9583" spans="4:8" x14ac:dyDescent="0.2">
      <c r="D9583" s="359"/>
      <c r="E9583" s="359"/>
      <c r="G9583" s="561"/>
      <c r="H9583" s="359"/>
    </row>
    <row r="9584" spans="4:8" x14ac:dyDescent="0.2">
      <c r="D9584" s="359"/>
      <c r="E9584" s="359"/>
      <c r="G9584" s="561"/>
      <c r="H9584" s="359"/>
    </row>
    <row r="9585" spans="4:8" x14ac:dyDescent="0.2">
      <c r="D9585" s="359"/>
      <c r="E9585" s="359"/>
      <c r="G9585" s="561"/>
      <c r="H9585" s="359"/>
    </row>
    <row r="9586" spans="4:8" x14ac:dyDescent="0.2">
      <c r="D9586" s="359"/>
      <c r="E9586" s="359"/>
      <c r="G9586" s="561"/>
      <c r="H9586" s="359"/>
    </row>
    <row r="9587" spans="4:8" x14ac:dyDescent="0.2">
      <c r="D9587" s="359"/>
      <c r="E9587" s="359"/>
      <c r="G9587" s="561"/>
      <c r="H9587" s="359"/>
    </row>
    <row r="9588" spans="4:8" x14ac:dyDescent="0.2">
      <c r="D9588" s="359"/>
      <c r="E9588" s="359"/>
      <c r="G9588" s="561"/>
      <c r="H9588" s="359"/>
    </row>
    <row r="9589" spans="4:8" x14ac:dyDescent="0.2">
      <c r="D9589" s="359"/>
      <c r="E9589" s="359"/>
      <c r="G9589" s="561"/>
      <c r="H9589" s="359"/>
    </row>
    <row r="9590" spans="4:8" x14ac:dyDescent="0.2">
      <c r="D9590" s="359"/>
      <c r="E9590" s="359"/>
      <c r="G9590" s="561"/>
      <c r="H9590" s="359"/>
    </row>
    <row r="9591" spans="4:8" x14ac:dyDescent="0.2">
      <c r="D9591" s="359"/>
      <c r="E9591" s="359"/>
      <c r="G9591" s="561"/>
      <c r="H9591" s="359"/>
    </row>
    <row r="9592" spans="4:8" x14ac:dyDescent="0.2">
      <c r="D9592" s="359"/>
      <c r="E9592" s="359"/>
      <c r="G9592" s="561"/>
      <c r="H9592" s="359"/>
    </row>
    <row r="9593" spans="4:8" x14ac:dyDescent="0.2">
      <c r="D9593" s="359"/>
      <c r="E9593" s="359"/>
      <c r="G9593" s="561"/>
      <c r="H9593" s="359"/>
    </row>
    <row r="9594" spans="4:8" x14ac:dyDescent="0.2">
      <c r="D9594" s="359"/>
      <c r="E9594" s="359"/>
      <c r="G9594" s="561"/>
      <c r="H9594" s="359"/>
    </row>
    <row r="9595" spans="4:8" x14ac:dyDescent="0.2">
      <c r="D9595" s="359"/>
      <c r="E9595" s="359"/>
      <c r="G9595" s="561"/>
      <c r="H9595" s="359"/>
    </row>
    <row r="9596" spans="4:8" x14ac:dyDescent="0.2">
      <c r="D9596" s="359"/>
      <c r="E9596" s="359"/>
      <c r="G9596" s="561"/>
      <c r="H9596" s="359"/>
    </row>
    <row r="9597" spans="4:8" x14ac:dyDescent="0.2">
      <c r="D9597" s="359"/>
      <c r="E9597" s="359"/>
      <c r="G9597" s="561"/>
      <c r="H9597" s="359"/>
    </row>
    <row r="9598" spans="4:8" x14ac:dyDescent="0.2">
      <c r="D9598" s="359"/>
      <c r="E9598" s="359"/>
      <c r="G9598" s="561"/>
      <c r="H9598" s="359"/>
    </row>
    <row r="9599" spans="4:8" x14ac:dyDescent="0.2">
      <c r="D9599" s="359"/>
      <c r="E9599" s="359"/>
      <c r="G9599" s="561"/>
      <c r="H9599" s="359"/>
    </row>
    <row r="9600" spans="4:8" x14ac:dyDescent="0.2">
      <c r="D9600" s="359"/>
      <c r="E9600" s="359"/>
      <c r="G9600" s="561"/>
      <c r="H9600" s="359"/>
    </row>
    <row r="9601" spans="4:8" x14ac:dyDescent="0.2">
      <c r="D9601" s="359"/>
      <c r="E9601" s="359"/>
      <c r="G9601" s="561"/>
      <c r="H9601" s="359"/>
    </row>
    <row r="9602" spans="4:8" x14ac:dyDescent="0.2">
      <c r="D9602" s="359"/>
      <c r="E9602" s="359"/>
      <c r="G9602" s="561"/>
      <c r="H9602" s="359"/>
    </row>
    <row r="9603" spans="4:8" x14ac:dyDescent="0.2">
      <c r="D9603" s="359"/>
      <c r="E9603" s="359"/>
      <c r="G9603" s="561"/>
      <c r="H9603" s="359"/>
    </row>
    <row r="9604" spans="4:8" x14ac:dyDescent="0.2">
      <c r="D9604" s="359"/>
      <c r="E9604" s="359"/>
      <c r="G9604" s="561"/>
      <c r="H9604" s="359"/>
    </row>
    <row r="9605" spans="4:8" x14ac:dyDescent="0.2">
      <c r="D9605" s="359"/>
      <c r="E9605" s="359"/>
      <c r="G9605" s="561"/>
      <c r="H9605" s="359"/>
    </row>
    <row r="9606" spans="4:8" x14ac:dyDescent="0.2">
      <c r="D9606" s="359"/>
      <c r="E9606" s="359"/>
      <c r="G9606" s="561"/>
      <c r="H9606" s="359"/>
    </row>
    <row r="9607" spans="4:8" x14ac:dyDescent="0.2">
      <c r="D9607" s="359"/>
      <c r="E9607" s="359"/>
      <c r="G9607" s="561"/>
      <c r="H9607" s="359"/>
    </row>
    <row r="9608" spans="4:8" x14ac:dyDescent="0.2">
      <c r="D9608" s="359"/>
      <c r="E9608" s="359"/>
      <c r="G9608" s="561"/>
      <c r="H9608" s="359"/>
    </row>
    <row r="9609" spans="4:8" x14ac:dyDescent="0.2">
      <c r="D9609" s="359"/>
      <c r="E9609" s="359"/>
      <c r="G9609" s="561"/>
      <c r="H9609" s="359"/>
    </row>
    <row r="9610" spans="4:8" x14ac:dyDescent="0.2">
      <c r="D9610" s="359"/>
      <c r="E9610" s="359"/>
      <c r="G9610" s="561"/>
      <c r="H9610" s="359"/>
    </row>
    <row r="9611" spans="4:8" x14ac:dyDescent="0.2">
      <c r="D9611" s="359"/>
      <c r="E9611" s="359"/>
      <c r="G9611" s="561"/>
      <c r="H9611" s="359"/>
    </row>
    <row r="9612" spans="4:8" x14ac:dyDescent="0.2">
      <c r="D9612" s="359"/>
      <c r="E9612" s="359"/>
      <c r="G9612" s="561"/>
      <c r="H9612" s="359"/>
    </row>
    <row r="9613" spans="4:8" x14ac:dyDescent="0.2">
      <c r="D9613" s="359"/>
      <c r="E9613" s="359"/>
      <c r="G9613" s="561"/>
      <c r="H9613" s="359"/>
    </row>
    <row r="9614" spans="4:8" x14ac:dyDescent="0.2">
      <c r="D9614" s="359"/>
      <c r="E9614" s="359"/>
      <c r="G9614" s="561"/>
      <c r="H9614" s="359"/>
    </row>
    <row r="9615" spans="4:8" x14ac:dyDescent="0.2">
      <c r="D9615" s="359"/>
      <c r="E9615" s="359"/>
      <c r="G9615" s="561"/>
      <c r="H9615" s="359"/>
    </row>
    <row r="9616" spans="4:8" x14ac:dyDescent="0.2">
      <c r="D9616" s="359"/>
      <c r="E9616" s="359"/>
      <c r="G9616" s="561"/>
      <c r="H9616" s="359"/>
    </row>
    <row r="9617" spans="4:8" x14ac:dyDescent="0.2">
      <c r="D9617" s="359"/>
      <c r="E9617" s="359"/>
      <c r="G9617" s="561"/>
      <c r="H9617" s="359"/>
    </row>
    <row r="9618" spans="4:8" x14ac:dyDescent="0.2">
      <c r="D9618" s="359"/>
      <c r="E9618" s="359"/>
      <c r="G9618" s="561"/>
      <c r="H9618" s="359"/>
    </row>
    <row r="9619" spans="4:8" x14ac:dyDescent="0.2">
      <c r="D9619" s="359"/>
      <c r="E9619" s="359"/>
      <c r="G9619" s="561"/>
      <c r="H9619" s="359"/>
    </row>
    <row r="9620" spans="4:8" x14ac:dyDescent="0.2">
      <c r="D9620" s="359"/>
      <c r="E9620" s="359"/>
      <c r="G9620" s="561"/>
      <c r="H9620" s="359"/>
    </row>
    <row r="9621" spans="4:8" x14ac:dyDescent="0.2">
      <c r="D9621" s="359"/>
      <c r="E9621" s="359"/>
      <c r="G9621" s="561"/>
      <c r="H9621" s="359"/>
    </row>
    <row r="9622" spans="4:8" x14ac:dyDescent="0.2">
      <c r="D9622" s="359"/>
      <c r="E9622" s="359"/>
      <c r="G9622" s="561"/>
      <c r="H9622" s="359"/>
    </row>
    <row r="9623" spans="4:8" x14ac:dyDescent="0.2">
      <c r="D9623" s="359"/>
      <c r="E9623" s="359"/>
      <c r="G9623" s="561"/>
      <c r="H9623" s="359"/>
    </row>
    <row r="9624" spans="4:8" x14ac:dyDescent="0.2">
      <c r="D9624" s="359"/>
      <c r="E9624" s="359"/>
      <c r="G9624" s="561"/>
      <c r="H9624" s="359"/>
    </row>
    <row r="9625" spans="4:8" x14ac:dyDescent="0.2">
      <c r="D9625" s="359"/>
      <c r="E9625" s="359"/>
      <c r="G9625" s="561"/>
      <c r="H9625" s="359"/>
    </row>
    <row r="9626" spans="4:8" x14ac:dyDescent="0.2">
      <c r="D9626" s="359"/>
      <c r="E9626" s="359"/>
      <c r="G9626" s="561"/>
      <c r="H9626" s="359"/>
    </row>
    <row r="9627" spans="4:8" x14ac:dyDescent="0.2">
      <c r="D9627" s="359"/>
      <c r="E9627" s="359"/>
      <c r="G9627" s="561"/>
      <c r="H9627" s="359"/>
    </row>
    <row r="9628" spans="4:8" x14ac:dyDescent="0.2">
      <c r="D9628" s="359"/>
      <c r="E9628" s="359"/>
      <c r="G9628" s="561"/>
      <c r="H9628" s="359"/>
    </row>
    <row r="9629" spans="4:8" x14ac:dyDescent="0.2">
      <c r="D9629" s="359"/>
      <c r="E9629" s="359"/>
      <c r="G9629" s="561"/>
      <c r="H9629" s="359"/>
    </row>
    <row r="9630" spans="4:8" x14ac:dyDescent="0.2">
      <c r="D9630" s="359"/>
      <c r="E9630" s="359"/>
      <c r="G9630" s="561"/>
      <c r="H9630" s="359"/>
    </row>
    <row r="9631" spans="4:8" x14ac:dyDescent="0.2">
      <c r="D9631" s="359"/>
      <c r="E9631" s="359"/>
      <c r="G9631" s="561"/>
      <c r="H9631" s="359"/>
    </row>
    <row r="9632" spans="4:8" x14ac:dyDescent="0.2">
      <c r="D9632" s="359"/>
      <c r="E9632" s="359"/>
      <c r="G9632" s="561"/>
      <c r="H9632" s="359"/>
    </row>
    <row r="9633" spans="4:8" x14ac:dyDescent="0.2">
      <c r="D9633" s="359"/>
      <c r="E9633" s="359"/>
      <c r="G9633" s="561"/>
      <c r="H9633" s="359"/>
    </row>
    <row r="9634" spans="4:8" x14ac:dyDescent="0.2">
      <c r="D9634" s="359"/>
      <c r="E9634" s="359"/>
      <c r="G9634" s="561"/>
      <c r="H9634" s="359"/>
    </row>
    <row r="9635" spans="4:8" x14ac:dyDescent="0.2">
      <c r="D9635" s="359"/>
      <c r="E9635" s="359"/>
      <c r="G9635" s="561"/>
      <c r="H9635" s="359"/>
    </row>
    <row r="9636" spans="4:8" x14ac:dyDescent="0.2">
      <c r="D9636" s="359"/>
      <c r="E9636" s="359"/>
      <c r="G9636" s="561"/>
      <c r="H9636" s="359"/>
    </row>
    <row r="9637" spans="4:8" x14ac:dyDescent="0.2">
      <c r="D9637" s="359"/>
      <c r="E9637" s="359"/>
      <c r="G9637" s="561"/>
      <c r="H9637" s="359"/>
    </row>
    <row r="9638" spans="4:8" x14ac:dyDescent="0.2">
      <c r="D9638" s="359"/>
      <c r="E9638" s="359"/>
      <c r="G9638" s="561"/>
      <c r="H9638" s="359"/>
    </row>
    <row r="9639" spans="4:8" x14ac:dyDescent="0.2">
      <c r="D9639" s="359"/>
      <c r="E9639" s="359"/>
      <c r="G9639" s="561"/>
      <c r="H9639" s="359"/>
    </row>
    <row r="9640" spans="4:8" x14ac:dyDescent="0.2">
      <c r="D9640" s="359"/>
      <c r="E9640" s="359"/>
      <c r="G9640" s="561"/>
      <c r="H9640" s="359"/>
    </row>
    <row r="9641" spans="4:8" x14ac:dyDescent="0.2">
      <c r="D9641" s="359"/>
      <c r="E9641" s="359"/>
      <c r="G9641" s="561"/>
      <c r="H9641" s="359"/>
    </row>
    <row r="9642" spans="4:8" x14ac:dyDescent="0.2">
      <c r="D9642" s="359"/>
      <c r="E9642" s="359"/>
      <c r="G9642" s="561"/>
      <c r="H9642" s="359"/>
    </row>
    <row r="9643" spans="4:8" x14ac:dyDescent="0.2">
      <c r="D9643" s="359"/>
      <c r="E9643" s="359"/>
      <c r="G9643" s="561"/>
      <c r="H9643" s="359"/>
    </row>
    <row r="9644" spans="4:8" x14ac:dyDescent="0.2">
      <c r="D9644" s="359"/>
      <c r="E9644" s="359"/>
      <c r="G9644" s="561"/>
      <c r="H9644" s="359"/>
    </row>
    <row r="9645" spans="4:8" x14ac:dyDescent="0.2">
      <c r="D9645" s="359"/>
      <c r="E9645" s="359"/>
      <c r="G9645" s="561"/>
      <c r="H9645" s="359"/>
    </row>
    <row r="9646" spans="4:8" x14ac:dyDescent="0.2">
      <c r="D9646" s="359"/>
      <c r="E9646" s="359"/>
      <c r="G9646" s="561"/>
      <c r="H9646" s="359"/>
    </row>
    <row r="9647" spans="4:8" x14ac:dyDescent="0.2">
      <c r="D9647" s="359"/>
      <c r="E9647" s="359"/>
      <c r="G9647" s="561"/>
      <c r="H9647" s="359"/>
    </row>
    <row r="9648" spans="4:8" x14ac:dyDescent="0.2">
      <c r="D9648" s="359"/>
      <c r="E9648" s="359"/>
      <c r="G9648" s="561"/>
      <c r="H9648" s="359"/>
    </row>
    <row r="9649" spans="4:8" x14ac:dyDescent="0.2">
      <c r="D9649" s="359"/>
      <c r="E9649" s="359"/>
      <c r="G9649" s="561"/>
      <c r="H9649" s="359"/>
    </row>
    <row r="9650" spans="4:8" x14ac:dyDescent="0.2">
      <c r="D9650" s="359"/>
      <c r="E9650" s="359"/>
      <c r="G9650" s="561"/>
      <c r="H9650" s="359"/>
    </row>
    <row r="9651" spans="4:8" x14ac:dyDescent="0.2">
      <c r="D9651" s="359"/>
      <c r="E9651" s="359"/>
      <c r="G9651" s="561"/>
      <c r="H9651" s="359"/>
    </row>
    <row r="9652" spans="4:8" x14ac:dyDescent="0.2">
      <c r="D9652" s="359"/>
      <c r="E9652" s="359"/>
      <c r="G9652" s="561"/>
      <c r="H9652" s="359"/>
    </row>
    <row r="9653" spans="4:8" x14ac:dyDescent="0.2">
      <c r="D9653" s="359"/>
      <c r="E9653" s="359"/>
      <c r="G9653" s="561"/>
      <c r="H9653" s="359"/>
    </row>
    <row r="9654" spans="4:8" x14ac:dyDescent="0.2">
      <c r="D9654" s="359"/>
      <c r="E9654" s="359"/>
      <c r="G9654" s="561"/>
      <c r="H9654" s="359"/>
    </row>
    <row r="9655" spans="4:8" x14ac:dyDescent="0.2">
      <c r="D9655" s="359"/>
      <c r="E9655" s="359"/>
      <c r="G9655" s="561"/>
      <c r="H9655" s="359"/>
    </row>
    <row r="9656" spans="4:8" x14ac:dyDescent="0.2">
      <c r="D9656" s="359"/>
      <c r="E9656" s="359"/>
      <c r="G9656" s="561"/>
      <c r="H9656" s="359"/>
    </row>
    <row r="9657" spans="4:8" x14ac:dyDescent="0.2">
      <c r="D9657" s="359"/>
      <c r="E9657" s="359"/>
      <c r="G9657" s="561"/>
      <c r="H9657" s="359"/>
    </row>
    <row r="9658" spans="4:8" x14ac:dyDescent="0.2">
      <c r="D9658" s="359"/>
      <c r="E9658" s="359"/>
      <c r="G9658" s="561"/>
      <c r="H9658" s="359"/>
    </row>
    <row r="9659" spans="4:8" x14ac:dyDescent="0.2">
      <c r="D9659" s="359"/>
      <c r="E9659" s="359"/>
      <c r="G9659" s="561"/>
      <c r="H9659" s="359"/>
    </row>
    <row r="9660" spans="4:8" x14ac:dyDescent="0.2">
      <c r="D9660" s="359"/>
      <c r="E9660" s="359"/>
      <c r="G9660" s="561"/>
      <c r="H9660" s="359"/>
    </row>
    <row r="9661" spans="4:8" x14ac:dyDescent="0.2">
      <c r="D9661" s="359"/>
      <c r="E9661" s="359"/>
      <c r="G9661" s="561"/>
      <c r="H9661" s="359"/>
    </row>
    <row r="9662" spans="4:8" x14ac:dyDescent="0.2">
      <c r="D9662" s="359"/>
      <c r="E9662" s="359"/>
      <c r="G9662" s="561"/>
      <c r="H9662" s="359"/>
    </row>
    <row r="9663" spans="4:8" x14ac:dyDescent="0.2">
      <c r="D9663" s="359"/>
      <c r="E9663" s="359"/>
      <c r="G9663" s="561"/>
      <c r="H9663" s="359"/>
    </row>
    <row r="9664" spans="4:8" x14ac:dyDescent="0.2">
      <c r="D9664" s="359"/>
      <c r="E9664" s="359"/>
      <c r="G9664" s="561"/>
      <c r="H9664" s="359"/>
    </row>
    <row r="9665" spans="4:8" x14ac:dyDescent="0.2">
      <c r="D9665" s="359"/>
      <c r="E9665" s="359"/>
      <c r="G9665" s="561"/>
      <c r="H9665" s="359"/>
    </row>
    <row r="9666" spans="4:8" x14ac:dyDescent="0.2">
      <c r="D9666" s="359"/>
      <c r="E9666" s="359"/>
      <c r="G9666" s="561"/>
      <c r="H9666" s="359"/>
    </row>
    <row r="9667" spans="4:8" x14ac:dyDescent="0.2">
      <c r="D9667" s="359"/>
      <c r="E9667" s="359"/>
      <c r="G9667" s="561"/>
      <c r="H9667" s="359"/>
    </row>
    <row r="9668" spans="4:8" x14ac:dyDescent="0.2">
      <c r="D9668" s="359"/>
      <c r="E9668" s="359"/>
      <c r="G9668" s="561"/>
      <c r="H9668" s="359"/>
    </row>
    <row r="9669" spans="4:8" x14ac:dyDescent="0.2">
      <c r="D9669" s="359"/>
      <c r="E9669" s="359"/>
      <c r="G9669" s="561"/>
      <c r="H9669" s="359"/>
    </row>
    <row r="9670" spans="4:8" x14ac:dyDescent="0.2">
      <c r="D9670" s="359"/>
      <c r="E9670" s="359"/>
      <c r="G9670" s="561"/>
      <c r="H9670" s="359"/>
    </row>
    <row r="9671" spans="4:8" x14ac:dyDescent="0.2">
      <c r="D9671" s="359"/>
      <c r="E9671" s="359"/>
      <c r="G9671" s="561"/>
      <c r="H9671" s="359"/>
    </row>
    <row r="9672" spans="4:8" x14ac:dyDescent="0.2">
      <c r="D9672" s="359"/>
      <c r="E9672" s="359"/>
      <c r="G9672" s="561"/>
      <c r="H9672" s="359"/>
    </row>
    <row r="9673" spans="4:8" x14ac:dyDescent="0.2">
      <c r="D9673" s="359"/>
      <c r="E9673" s="359"/>
      <c r="G9673" s="561"/>
      <c r="H9673" s="359"/>
    </row>
    <row r="9674" spans="4:8" x14ac:dyDescent="0.2">
      <c r="D9674" s="359"/>
      <c r="E9674" s="359"/>
      <c r="G9674" s="561"/>
      <c r="H9674" s="359"/>
    </row>
    <row r="9675" spans="4:8" x14ac:dyDescent="0.2">
      <c r="D9675" s="359"/>
      <c r="E9675" s="359"/>
      <c r="G9675" s="561"/>
      <c r="H9675" s="359"/>
    </row>
    <row r="9676" spans="4:8" x14ac:dyDescent="0.2">
      <c r="D9676" s="359"/>
      <c r="E9676" s="359"/>
      <c r="G9676" s="561"/>
      <c r="H9676" s="359"/>
    </row>
    <row r="9677" spans="4:8" x14ac:dyDescent="0.2">
      <c r="D9677" s="359"/>
      <c r="E9677" s="359"/>
      <c r="G9677" s="561"/>
      <c r="H9677" s="359"/>
    </row>
    <row r="9678" spans="4:8" x14ac:dyDescent="0.2">
      <c r="D9678" s="359"/>
      <c r="E9678" s="359"/>
      <c r="G9678" s="561"/>
      <c r="H9678" s="359"/>
    </row>
    <row r="9679" spans="4:8" x14ac:dyDescent="0.2">
      <c r="D9679" s="359"/>
      <c r="E9679" s="359"/>
      <c r="G9679" s="561"/>
      <c r="H9679" s="359"/>
    </row>
    <row r="9680" spans="4:8" x14ac:dyDescent="0.2">
      <c r="D9680" s="359"/>
      <c r="E9680" s="359"/>
      <c r="G9680" s="561"/>
      <c r="H9680" s="359"/>
    </row>
    <row r="9681" spans="4:8" x14ac:dyDescent="0.2">
      <c r="D9681" s="359"/>
      <c r="E9681" s="359"/>
      <c r="G9681" s="561"/>
      <c r="H9681" s="359"/>
    </row>
    <row r="9682" spans="4:8" x14ac:dyDescent="0.2">
      <c r="D9682" s="359"/>
      <c r="E9682" s="359"/>
      <c r="G9682" s="561"/>
      <c r="H9682" s="359"/>
    </row>
    <row r="9683" spans="4:8" x14ac:dyDescent="0.2">
      <c r="D9683" s="359"/>
      <c r="E9683" s="359"/>
      <c r="G9683" s="561"/>
      <c r="H9683" s="359"/>
    </row>
    <row r="9684" spans="4:8" x14ac:dyDescent="0.2">
      <c r="D9684" s="359"/>
      <c r="E9684" s="359"/>
      <c r="G9684" s="561"/>
      <c r="H9684" s="359"/>
    </row>
    <row r="9685" spans="4:8" x14ac:dyDescent="0.2">
      <c r="D9685" s="359"/>
      <c r="E9685" s="359"/>
      <c r="G9685" s="561"/>
      <c r="H9685" s="359"/>
    </row>
    <row r="9686" spans="4:8" x14ac:dyDescent="0.2">
      <c r="D9686" s="359"/>
      <c r="E9686" s="359"/>
      <c r="G9686" s="561"/>
      <c r="H9686" s="359"/>
    </row>
    <row r="9687" spans="4:8" x14ac:dyDescent="0.2">
      <c r="D9687" s="359"/>
      <c r="E9687" s="359"/>
      <c r="G9687" s="561"/>
      <c r="H9687" s="359"/>
    </row>
    <row r="9688" spans="4:8" x14ac:dyDescent="0.2">
      <c r="D9688" s="359"/>
      <c r="E9688" s="359"/>
      <c r="G9688" s="561"/>
      <c r="H9688" s="359"/>
    </row>
    <row r="9689" spans="4:8" x14ac:dyDescent="0.2">
      <c r="D9689" s="359"/>
      <c r="E9689" s="359"/>
      <c r="G9689" s="561"/>
      <c r="H9689" s="359"/>
    </row>
    <row r="9690" spans="4:8" x14ac:dyDescent="0.2">
      <c r="D9690" s="359"/>
      <c r="E9690" s="359"/>
      <c r="G9690" s="561"/>
      <c r="H9690" s="359"/>
    </row>
    <row r="9691" spans="4:8" x14ac:dyDescent="0.2">
      <c r="D9691" s="359"/>
      <c r="E9691" s="359"/>
      <c r="G9691" s="561"/>
      <c r="H9691" s="359"/>
    </row>
    <row r="9692" spans="4:8" x14ac:dyDescent="0.2">
      <c r="D9692" s="359"/>
      <c r="E9692" s="359"/>
      <c r="G9692" s="561"/>
      <c r="H9692" s="359"/>
    </row>
    <row r="9693" spans="4:8" x14ac:dyDescent="0.2">
      <c r="D9693" s="359"/>
      <c r="E9693" s="359"/>
      <c r="G9693" s="561"/>
      <c r="H9693" s="359"/>
    </row>
    <row r="9694" spans="4:8" x14ac:dyDescent="0.2">
      <c r="D9694" s="359"/>
      <c r="E9694" s="359"/>
      <c r="G9694" s="561"/>
      <c r="H9694" s="359"/>
    </row>
    <row r="9695" spans="4:8" x14ac:dyDescent="0.2">
      <c r="D9695" s="359"/>
      <c r="E9695" s="359"/>
      <c r="G9695" s="561"/>
      <c r="H9695" s="359"/>
    </row>
    <row r="9696" spans="4:8" x14ac:dyDescent="0.2">
      <c r="D9696" s="359"/>
      <c r="E9696" s="359"/>
      <c r="G9696" s="561"/>
      <c r="H9696" s="359"/>
    </row>
    <row r="9697" spans="4:8" x14ac:dyDescent="0.2">
      <c r="D9697" s="359"/>
      <c r="E9697" s="359"/>
      <c r="G9697" s="561"/>
      <c r="H9697" s="359"/>
    </row>
    <row r="9698" spans="4:8" x14ac:dyDescent="0.2">
      <c r="D9698" s="359"/>
      <c r="E9698" s="359"/>
      <c r="G9698" s="561"/>
      <c r="H9698" s="359"/>
    </row>
    <row r="9699" spans="4:8" x14ac:dyDescent="0.2">
      <c r="D9699" s="359"/>
      <c r="E9699" s="359"/>
      <c r="G9699" s="561"/>
      <c r="H9699" s="359"/>
    </row>
    <row r="9700" spans="4:8" x14ac:dyDescent="0.2">
      <c r="D9700" s="359"/>
      <c r="E9700" s="359"/>
      <c r="G9700" s="561"/>
      <c r="H9700" s="359"/>
    </row>
    <row r="9701" spans="4:8" x14ac:dyDescent="0.2">
      <c r="D9701" s="359"/>
      <c r="E9701" s="359"/>
      <c r="G9701" s="561"/>
      <c r="H9701" s="359"/>
    </row>
    <row r="9702" spans="4:8" x14ac:dyDescent="0.2">
      <c r="D9702" s="359"/>
      <c r="E9702" s="359"/>
      <c r="G9702" s="561"/>
      <c r="H9702" s="359"/>
    </row>
    <row r="9703" spans="4:8" x14ac:dyDescent="0.2">
      <c r="D9703" s="359"/>
      <c r="E9703" s="359"/>
      <c r="G9703" s="561"/>
      <c r="H9703" s="359"/>
    </row>
    <row r="9704" spans="4:8" x14ac:dyDescent="0.2">
      <c r="D9704" s="359"/>
      <c r="E9704" s="359"/>
      <c r="G9704" s="561"/>
      <c r="H9704" s="359"/>
    </row>
    <row r="9705" spans="4:8" x14ac:dyDescent="0.2">
      <c r="D9705" s="359"/>
      <c r="E9705" s="359"/>
      <c r="G9705" s="561"/>
      <c r="H9705" s="359"/>
    </row>
    <row r="9706" spans="4:8" x14ac:dyDescent="0.2">
      <c r="D9706" s="359"/>
      <c r="E9706" s="359"/>
      <c r="G9706" s="561"/>
      <c r="H9706" s="359"/>
    </row>
    <row r="9707" spans="4:8" x14ac:dyDescent="0.2">
      <c r="D9707" s="359"/>
      <c r="E9707" s="359"/>
      <c r="G9707" s="561"/>
      <c r="H9707" s="359"/>
    </row>
    <row r="9708" spans="4:8" x14ac:dyDescent="0.2">
      <c r="D9708" s="359"/>
      <c r="E9708" s="359"/>
      <c r="G9708" s="561"/>
      <c r="H9708" s="359"/>
    </row>
    <row r="9709" spans="4:8" x14ac:dyDescent="0.2">
      <c r="D9709" s="359"/>
      <c r="E9709" s="359"/>
      <c r="G9709" s="561"/>
      <c r="H9709" s="359"/>
    </row>
    <row r="9710" spans="4:8" x14ac:dyDescent="0.2">
      <c r="D9710" s="359"/>
      <c r="E9710" s="359"/>
      <c r="G9710" s="561"/>
      <c r="H9710" s="359"/>
    </row>
    <row r="9711" spans="4:8" x14ac:dyDescent="0.2">
      <c r="D9711" s="359"/>
      <c r="E9711" s="359"/>
      <c r="G9711" s="561"/>
      <c r="H9711" s="359"/>
    </row>
    <row r="9712" spans="4:8" x14ac:dyDescent="0.2">
      <c r="D9712" s="359"/>
      <c r="E9712" s="359"/>
      <c r="G9712" s="561"/>
      <c r="H9712" s="359"/>
    </row>
    <row r="9713" spans="4:8" x14ac:dyDescent="0.2">
      <c r="D9713" s="359"/>
      <c r="E9713" s="359"/>
      <c r="G9713" s="561"/>
      <c r="H9713" s="359"/>
    </row>
    <row r="9714" spans="4:8" x14ac:dyDescent="0.2">
      <c r="D9714" s="359"/>
      <c r="E9714" s="359"/>
      <c r="G9714" s="561"/>
      <c r="H9714" s="359"/>
    </row>
    <row r="9715" spans="4:8" x14ac:dyDescent="0.2">
      <c r="D9715" s="359"/>
      <c r="E9715" s="359"/>
      <c r="G9715" s="561"/>
      <c r="H9715" s="359"/>
    </row>
    <row r="9716" spans="4:8" x14ac:dyDescent="0.2">
      <c r="D9716" s="359"/>
      <c r="E9716" s="359"/>
      <c r="G9716" s="561"/>
      <c r="H9716" s="359"/>
    </row>
    <row r="9717" spans="4:8" x14ac:dyDescent="0.2">
      <c r="D9717" s="359"/>
      <c r="E9717" s="359"/>
      <c r="G9717" s="561"/>
      <c r="H9717" s="359"/>
    </row>
    <row r="9718" spans="4:8" x14ac:dyDescent="0.2">
      <c r="D9718" s="359"/>
      <c r="E9718" s="359"/>
      <c r="G9718" s="561"/>
      <c r="H9718" s="359"/>
    </row>
    <row r="9719" spans="4:8" x14ac:dyDescent="0.2">
      <c r="D9719" s="359"/>
      <c r="E9719" s="359"/>
      <c r="G9719" s="561"/>
      <c r="H9719" s="359"/>
    </row>
    <row r="9720" spans="4:8" x14ac:dyDescent="0.2">
      <c r="D9720" s="359"/>
      <c r="E9720" s="359"/>
      <c r="G9720" s="561"/>
      <c r="H9720" s="359"/>
    </row>
    <row r="9721" spans="4:8" x14ac:dyDescent="0.2">
      <c r="D9721" s="359"/>
      <c r="E9721" s="359"/>
      <c r="G9721" s="561"/>
      <c r="H9721" s="359"/>
    </row>
    <row r="9722" spans="4:8" x14ac:dyDescent="0.2">
      <c r="D9722" s="359"/>
      <c r="E9722" s="359"/>
      <c r="G9722" s="561"/>
      <c r="H9722" s="359"/>
    </row>
    <row r="9723" spans="4:8" x14ac:dyDescent="0.2">
      <c r="D9723" s="359"/>
      <c r="E9723" s="359"/>
      <c r="G9723" s="561"/>
      <c r="H9723" s="359"/>
    </row>
    <row r="9724" spans="4:8" x14ac:dyDescent="0.2">
      <c r="D9724" s="359"/>
      <c r="E9724" s="359"/>
      <c r="G9724" s="561"/>
      <c r="H9724" s="359"/>
    </row>
    <row r="9725" spans="4:8" x14ac:dyDescent="0.2">
      <c r="D9725" s="359"/>
      <c r="E9725" s="359"/>
      <c r="G9725" s="561"/>
      <c r="H9725" s="359"/>
    </row>
    <row r="9726" spans="4:8" x14ac:dyDescent="0.2">
      <c r="D9726" s="359"/>
      <c r="E9726" s="359"/>
      <c r="G9726" s="561"/>
      <c r="H9726" s="359"/>
    </row>
    <row r="9727" spans="4:8" x14ac:dyDescent="0.2">
      <c r="D9727" s="359"/>
      <c r="E9727" s="359"/>
      <c r="G9727" s="561"/>
      <c r="H9727" s="359"/>
    </row>
    <row r="9728" spans="4:8" x14ac:dyDescent="0.2">
      <c r="D9728" s="359"/>
      <c r="E9728" s="359"/>
      <c r="G9728" s="561"/>
      <c r="H9728" s="359"/>
    </row>
    <row r="9729" spans="4:8" x14ac:dyDescent="0.2">
      <c r="D9729" s="359"/>
      <c r="E9729" s="359"/>
      <c r="G9729" s="561"/>
      <c r="H9729" s="359"/>
    </row>
    <row r="9730" spans="4:8" x14ac:dyDescent="0.2">
      <c r="D9730" s="359"/>
      <c r="E9730" s="359"/>
      <c r="G9730" s="561"/>
      <c r="H9730" s="359"/>
    </row>
    <row r="9731" spans="4:8" x14ac:dyDescent="0.2">
      <c r="D9731" s="359"/>
      <c r="E9731" s="359"/>
      <c r="G9731" s="561"/>
      <c r="H9731" s="359"/>
    </row>
    <row r="9732" spans="4:8" x14ac:dyDescent="0.2">
      <c r="D9732" s="359"/>
      <c r="E9732" s="359"/>
      <c r="G9732" s="561"/>
      <c r="H9732" s="359"/>
    </row>
    <row r="9733" spans="4:8" x14ac:dyDescent="0.2">
      <c r="D9733" s="359"/>
      <c r="E9733" s="359"/>
      <c r="G9733" s="561"/>
      <c r="H9733" s="359"/>
    </row>
    <row r="9734" spans="4:8" x14ac:dyDescent="0.2">
      <c r="D9734" s="359"/>
      <c r="E9734" s="359"/>
      <c r="G9734" s="561"/>
      <c r="H9734" s="359"/>
    </row>
    <row r="9735" spans="4:8" x14ac:dyDescent="0.2">
      <c r="D9735" s="359"/>
      <c r="E9735" s="359"/>
      <c r="G9735" s="561"/>
      <c r="H9735" s="359"/>
    </row>
    <row r="9736" spans="4:8" x14ac:dyDescent="0.2">
      <c r="D9736" s="359"/>
      <c r="E9736" s="359"/>
      <c r="G9736" s="561"/>
      <c r="H9736" s="359"/>
    </row>
    <row r="9737" spans="4:8" x14ac:dyDescent="0.2">
      <c r="D9737" s="359"/>
      <c r="E9737" s="359"/>
      <c r="G9737" s="561"/>
      <c r="H9737" s="359"/>
    </row>
    <row r="9738" spans="4:8" x14ac:dyDescent="0.2">
      <c r="D9738" s="359"/>
      <c r="E9738" s="359"/>
      <c r="G9738" s="561"/>
      <c r="H9738" s="359"/>
    </row>
    <row r="9739" spans="4:8" x14ac:dyDescent="0.2">
      <c r="D9739" s="359"/>
      <c r="E9739" s="359"/>
      <c r="G9739" s="561"/>
      <c r="H9739" s="359"/>
    </row>
    <row r="9740" spans="4:8" x14ac:dyDescent="0.2">
      <c r="D9740" s="359"/>
      <c r="E9740" s="359"/>
      <c r="G9740" s="561"/>
      <c r="H9740" s="359"/>
    </row>
    <row r="9741" spans="4:8" x14ac:dyDescent="0.2">
      <c r="D9741" s="359"/>
      <c r="E9741" s="359"/>
      <c r="G9741" s="561"/>
      <c r="H9741" s="359"/>
    </row>
    <row r="9742" spans="4:8" x14ac:dyDescent="0.2">
      <c r="D9742" s="359"/>
      <c r="E9742" s="359"/>
      <c r="G9742" s="561"/>
      <c r="H9742" s="359"/>
    </row>
    <row r="9743" spans="4:8" x14ac:dyDescent="0.2">
      <c r="D9743" s="359"/>
      <c r="E9743" s="359"/>
      <c r="G9743" s="561"/>
      <c r="H9743" s="359"/>
    </row>
    <row r="9744" spans="4:8" x14ac:dyDescent="0.2">
      <c r="D9744" s="359"/>
      <c r="E9744" s="359"/>
      <c r="G9744" s="561"/>
      <c r="H9744" s="359"/>
    </row>
    <row r="9745" spans="4:8" x14ac:dyDescent="0.2">
      <c r="D9745" s="359"/>
      <c r="E9745" s="359"/>
      <c r="G9745" s="561"/>
      <c r="H9745" s="359"/>
    </row>
    <row r="9746" spans="4:8" x14ac:dyDescent="0.2">
      <c r="D9746" s="359"/>
      <c r="E9746" s="359"/>
      <c r="G9746" s="561"/>
      <c r="H9746" s="359"/>
    </row>
    <row r="9747" spans="4:8" x14ac:dyDescent="0.2">
      <c r="D9747" s="359"/>
      <c r="E9747" s="359"/>
      <c r="G9747" s="561"/>
      <c r="H9747" s="359"/>
    </row>
    <row r="9748" spans="4:8" x14ac:dyDescent="0.2">
      <c r="D9748" s="359"/>
      <c r="E9748" s="359"/>
      <c r="G9748" s="561"/>
      <c r="H9748" s="359"/>
    </row>
    <row r="9749" spans="4:8" x14ac:dyDescent="0.2">
      <c r="D9749" s="359"/>
      <c r="E9749" s="359"/>
      <c r="G9749" s="561"/>
      <c r="H9749" s="359"/>
    </row>
    <row r="9750" spans="4:8" x14ac:dyDescent="0.2">
      <c r="D9750" s="359"/>
      <c r="E9750" s="359"/>
      <c r="G9750" s="561"/>
      <c r="H9750" s="359"/>
    </row>
    <row r="9751" spans="4:8" x14ac:dyDescent="0.2">
      <c r="D9751" s="359"/>
      <c r="E9751" s="359"/>
      <c r="G9751" s="561"/>
      <c r="H9751" s="359"/>
    </row>
    <row r="9752" spans="4:8" x14ac:dyDescent="0.2">
      <c r="D9752" s="359"/>
      <c r="E9752" s="359"/>
      <c r="G9752" s="561"/>
      <c r="H9752" s="359"/>
    </row>
    <row r="9753" spans="4:8" x14ac:dyDescent="0.2">
      <c r="D9753" s="359"/>
      <c r="E9753" s="359"/>
      <c r="G9753" s="561"/>
      <c r="H9753" s="359"/>
    </row>
    <row r="9754" spans="4:8" x14ac:dyDescent="0.2">
      <c r="D9754" s="359"/>
      <c r="E9754" s="359"/>
      <c r="G9754" s="561"/>
      <c r="H9754" s="359"/>
    </row>
    <row r="9755" spans="4:8" x14ac:dyDescent="0.2">
      <c r="D9755" s="359"/>
      <c r="E9755" s="359"/>
      <c r="G9755" s="561"/>
      <c r="H9755" s="359"/>
    </row>
    <row r="9756" spans="4:8" x14ac:dyDescent="0.2">
      <c r="D9756" s="359"/>
      <c r="E9756" s="359"/>
      <c r="G9756" s="561"/>
      <c r="H9756" s="359"/>
    </row>
    <row r="9757" spans="4:8" x14ac:dyDescent="0.2">
      <c r="D9757" s="359"/>
      <c r="E9757" s="359"/>
      <c r="G9757" s="561"/>
      <c r="H9757" s="359"/>
    </row>
    <row r="9758" spans="4:8" x14ac:dyDescent="0.2">
      <c r="D9758" s="359"/>
      <c r="E9758" s="359"/>
      <c r="G9758" s="561"/>
      <c r="H9758" s="359"/>
    </row>
    <row r="9759" spans="4:8" x14ac:dyDescent="0.2">
      <c r="D9759" s="359"/>
      <c r="E9759" s="359"/>
      <c r="G9759" s="561"/>
      <c r="H9759" s="359"/>
    </row>
    <row r="9760" spans="4:8" x14ac:dyDescent="0.2">
      <c r="D9760" s="359"/>
      <c r="E9760" s="359"/>
      <c r="G9760" s="561"/>
      <c r="H9760" s="359"/>
    </row>
    <row r="9761" spans="4:8" x14ac:dyDescent="0.2">
      <c r="D9761" s="359"/>
      <c r="E9761" s="359"/>
      <c r="G9761" s="561"/>
      <c r="H9761" s="359"/>
    </row>
    <row r="9762" spans="4:8" x14ac:dyDescent="0.2">
      <c r="D9762" s="359"/>
      <c r="E9762" s="359"/>
      <c r="G9762" s="561"/>
      <c r="H9762" s="359"/>
    </row>
    <row r="9763" spans="4:8" x14ac:dyDescent="0.2">
      <c r="D9763" s="359"/>
      <c r="E9763" s="359"/>
      <c r="G9763" s="561"/>
      <c r="H9763" s="359"/>
    </row>
    <row r="9764" spans="4:8" x14ac:dyDescent="0.2">
      <c r="D9764" s="359"/>
      <c r="E9764" s="359"/>
      <c r="G9764" s="561"/>
      <c r="H9764" s="359"/>
    </row>
    <row r="9765" spans="4:8" x14ac:dyDescent="0.2">
      <c r="D9765" s="359"/>
      <c r="E9765" s="359"/>
      <c r="G9765" s="561"/>
      <c r="H9765" s="359"/>
    </row>
    <row r="9766" spans="4:8" x14ac:dyDescent="0.2">
      <c r="D9766" s="359"/>
      <c r="E9766" s="359"/>
      <c r="G9766" s="561"/>
      <c r="H9766" s="359"/>
    </row>
    <row r="9767" spans="4:8" x14ac:dyDescent="0.2">
      <c r="D9767" s="359"/>
      <c r="E9767" s="359"/>
      <c r="G9767" s="561"/>
      <c r="H9767" s="359"/>
    </row>
    <row r="9768" spans="4:8" x14ac:dyDescent="0.2">
      <c r="D9768" s="359"/>
      <c r="E9768" s="359"/>
      <c r="G9768" s="561"/>
      <c r="H9768" s="359"/>
    </row>
    <row r="9769" spans="4:8" x14ac:dyDescent="0.2">
      <c r="D9769" s="359"/>
      <c r="E9769" s="359"/>
      <c r="G9769" s="561"/>
      <c r="H9769" s="359"/>
    </row>
    <row r="9770" spans="4:8" x14ac:dyDescent="0.2">
      <c r="D9770" s="359"/>
      <c r="E9770" s="359"/>
      <c r="G9770" s="561"/>
      <c r="H9770" s="359"/>
    </row>
    <row r="9771" spans="4:8" x14ac:dyDescent="0.2">
      <c r="D9771" s="359"/>
      <c r="E9771" s="359"/>
      <c r="G9771" s="561"/>
      <c r="H9771" s="359"/>
    </row>
    <row r="9772" spans="4:8" x14ac:dyDescent="0.2">
      <c r="D9772" s="359"/>
      <c r="E9772" s="359"/>
      <c r="G9772" s="561"/>
      <c r="H9772" s="359"/>
    </row>
    <row r="9773" spans="4:8" x14ac:dyDescent="0.2">
      <c r="D9773" s="359"/>
      <c r="E9773" s="359"/>
      <c r="G9773" s="561"/>
      <c r="H9773" s="359"/>
    </row>
    <row r="9774" spans="4:8" x14ac:dyDescent="0.2">
      <c r="D9774" s="359"/>
      <c r="E9774" s="359"/>
      <c r="G9774" s="561"/>
      <c r="H9774" s="359"/>
    </row>
    <row r="9775" spans="4:8" x14ac:dyDescent="0.2">
      <c r="D9775" s="359"/>
      <c r="E9775" s="359"/>
      <c r="G9775" s="561"/>
      <c r="H9775" s="359"/>
    </row>
    <row r="9776" spans="4:8" x14ac:dyDescent="0.2">
      <c r="D9776" s="359"/>
      <c r="E9776" s="359"/>
      <c r="G9776" s="561"/>
      <c r="H9776" s="359"/>
    </row>
    <row r="9777" spans="4:8" x14ac:dyDescent="0.2">
      <c r="D9777" s="359"/>
      <c r="E9777" s="359"/>
      <c r="G9777" s="561"/>
      <c r="H9777" s="359"/>
    </row>
    <row r="9778" spans="4:8" x14ac:dyDescent="0.2">
      <c r="D9778" s="359"/>
      <c r="E9778" s="359"/>
      <c r="G9778" s="561"/>
      <c r="H9778" s="359"/>
    </row>
    <row r="9779" spans="4:8" x14ac:dyDescent="0.2">
      <c r="D9779" s="359"/>
      <c r="E9779" s="359"/>
      <c r="G9779" s="561"/>
      <c r="H9779" s="359"/>
    </row>
    <row r="9780" spans="4:8" x14ac:dyDescent="0.2">
      <c r="D9780" s="359"/>
      <c r="E9780" s="359"/>
      <c r="G9780" s="561"/>
      <c r="H9780" s="359"/>
    </row>
    <row r="9781" spans="4:8" x14ac:dyDescent="0.2">
      <c r="D9781" s="359"/>
      <c r="E9781" s="359"/>
      <c r="G9781" s="561"/>
      <c r="H9781" s="359"/>
    </row>
    <row r="9782" spans="4:8" x14ac:dyDescent="0.2">
      <c r="D9782" s="359"/>
      <c r="E9782" s="359"/>
      <c r="G9782" s="561"/>
      <c r="H9782" s="359"/>
    </row>
    <row r="9783" spans="4:8" x14ac:dyDescent="0.2">
      <c r="D9783" s="359"/>
      <c r="E9783" s="359"/>
      <c r="G9783" s="561"/>
      <c r="H9783" s="359"/>
    </row>
    <row r="9784" spans="4:8" x14ac:dyDescent="0.2">
      <c r="D9784" s="359"/>
      <c r="E9784" s="359"/>
      <c r="G9784" s="561"/>
      <c r="H9784" s="359"/>
    </row>
    <row r="9785" spans="4:8" x14ac:dyDescent="0.2">
      <c r="D9785" s="359"/>
      <c r="E9785" s="359"/>
      <c r="G9785" s="561"/>
      <c r="H9785" s="359"/>
    </row>
    <row r="9786" spans="4:8" x14ac:dyDescent="0.2">
      <c r="D9786" s="359"/>
      <c r="E9786" s="359"/>
      <c r="G9786" s="561"/>
      <c r="H9786" s="359"/>
    </row>
    <row r="9787" spans="4:8" x14ac:dyDescent="0.2">
      <c r="D9787" s="359"/>
      <c r="E9787" s="359"/>
      <c r="G9787" s="561"/>
      <c r="H9787" s="359"/>
    </row>
    <row r="9788" spans="4:8" x14ac:dyDescent="0.2">
      <c r="D9788" s="359"/>
      <c r="E9788" s="359"/>
      <c r="G9788" s="561"/>
      <c r="H9788" s="359"/>
    </row>
    <row r="9789" spans="4:8" x14ac:dyDescent="0.2">
      <c r="D9789" s="359"/>
      <c r="E9789" s="359"/>
      <c r="G9789" s="561"/>
      <c r="H9789" s="359"/>
    </row>
    <row r="9790" spans="4:8" x14ac:dyDescent="0.2">
      <c r="D9790" s="359"/>
      <c r="E9790" s="359"/>
      <c r="G9790" s="561"/>
      <c r="H9790" s="359"/>
    </row>
    <row r="9791" spans="4:8" x14ac:dyDescent="0.2">
      <c r="D9791" s="359"/>
      <c r="E9791" s="359"/>
      <c r="G9791" s="561"/>
      <c r="H9791" s="359"/>
    </row>
    <row r="9792" spans="4:8" x14ac:dyDescent="0.2">
      <c r="D9792" s="359"/>
      <c r="E9792" s="359"/>
      <c r="G9792" s="561"/>
      <c r="H9792" s="359"/>
    </row>
    <row r="9793" spans="4:8" x14ac:dyDescent="0.2">
      <c r="D9793" s="359"/>
      <c r="E9793" s="359"/>
      <c r="G9793" s="561"/>
      <c r="H9793" s="359"/>
    </row>
    <row r="9794" spans="4:8" x14ac:dyDescent="0.2">
      <c r="D9794" s="359"/>
      <c r="E9794" s="359"/>
      <c r="G9794" s="561"/>
      <c r="H9794" s="359"/>
    </row>
    <row r="9795" spans="4:8" x14ac:dyDescent="0.2">
      <c r="D9795" s="359"/>
      <c r="E9795" s="359"/>
      <c r="G9795" s="561"/>
      <c r="H9795" s="359"/>
    </row>
    <row r="9796" spans="4:8" x14ac:dyDescent="0.2">
      <c r="D9796" s="359"/>
      <c r="E9796" s="359"/>
      <c r="G9796" s="561"/>
      <c r="H9796" s="359"/>
    </row>
    <row r="9797" spans="4:8" x14ac:dyDescent="0.2">
      <c r="D9797" s="359"/>
      <c r="E9797" s="359"/>
      <c r="G9797" s="561"/>
      <c r="H9797" s="359"/>
    </row>
    <row r="9798" spans="4:8" x14ac:dyDescent="0.2">
      <c r="D9798" s="359"/>
      <c r="E9798" s="359"/>
      <c r="G9798" s="561"/>
      <c r="H9798" s="359"/>
    </row>
    <row r="9799" spans="4:8" x14ac:dyDescent="0.2">
      <c r="D9799" s="359"/>
      <c r="E9799" s="359"/>
      <c r="G9799" s="561"/>
      <c r="H9799" s="359"/>
    </row>
    <row r="9800" spans="4:8" x14ac:dyDescent="0.2">
      <c r="D9800" s="359"/>
      <c r="E9800" s="359"/>
      <c r="G9800" s="561"/>
      <c r="H9800" s="359"/>
    </row>
    <row r="9801" spans="4:8" x14ac:dyDescent="0.2">
      <c r="D9801" s="359"/>
      <c r="E9801" s="359"/>
      <c r="G9801" s="561"/>
      <c r="H9801" s="359"/>
    </row>
    <row r="9802" spans="4:8" x14ac:dyDescent="0.2">
      <c r="D9802" s="359"/>
      <c r="E9802" s="359"/>
      <c r="G9802" s="561"/>
      <c r="H9802" s="359"/>
    </row>
    <row r="9803" spans="4:8" x14ac:dyDescent="0.2">
      <c r="D9803" s="359"/>
      <c r="E9803" s="359"/>
      <c r="G9803" s="561"/>
      <c r="H9803" s="359"/>
    </row>
    <row r="9804" spans="4:8" x14ac:dyDescent="0.2">
      <c r="D9804" s="359"/>
      <c r="E9804" s="359"/>
      <c r="G9804" s="561"/>
      <c r="H9804" s="359"/>
    </row>
    <row r="9805" spans="4:8" x14ac:dyDescent="0.2">
      <c r="D9805" s="359"/>
      <c r="E9805" s="359"/>
      <c r="G9805" s="561"/>
      <c r="H9805" s="359"/>
    </row>
    <row r="9806" spans="4:8" x14ac:dyDescent="0.2">
      <c r="D9806" s="359"/>
      <c r="E9806" s="359"/>
      <c r="G9806" s="561"/>
      <c r="H9806" s="359"/>
    </row>
    <row r="9807" spans="4:8" x14ac:dyDescent="0.2">
      <c r="D9807" s="359"/>
      <c r="E9807" s="359"/>
      <c r="G9807" s="561"/>
      <c r="H9807" s="359"/>
    </row>
    <row r="9808" spans="4:8" x14ac:dyDescent="0.2">
      <c r="D9808" s="359"/>
      <c r="E9808" s="359"/>
      <c r="G9808" s="561"/>
      <c r="H9808" s="359"/>
    </row>
    <row r="9809" spans="4:8" x14ac:dyDescent="0.2">
      <c r="D9809" s="359"/>
      <c r="E9809" s="359"/>
      <c r="G9809" s="561"/>
      <c r="H9809" s="359"/>
    </row>
    <row r="9810" spans="4:8" x14ac:dyDescent="0.2">
      <c r="D9810" s="359"/>
      <c r="E9810" s="359"/>
      <c r="G9810" s="561"/>
      <c r="H9810" s="359"/>
    </row>
    <row r="9811" spans="4:8" x14ac:dyDescent="0.2">
      <c r="D9811" s="359"/>
      <c r="E9811" s="359"/>
      <c r="G9811" s="561"/>
      <c r="H9811" s="359"/>
    </row>
    <row r="9812" spans="4:8" x14ac:dyDescent="0.2">
      <c r="D9812" s="359"/>
      <c r="E9812" s="359"/>
      <c r="G9812" s="561"/>
      <c r="H9812" s="359"/>
    </row>
    <row r="9813" spans="4:8" x14ac:dyDescent="0.2">
      <c r="D9813" s="359"/>
      <c r="E9813" s="359"/>
      <c r="G9813" s="561"/>
      <c r="H9813" s="359"/>
    </row>
    <row r="9814" spans="4:8" x14ac:dyDescent="0.2">
      <c r="D9814" s="359"/>
      <c r="E9814" s="359"/>
      <c r="G9814" s="561"/>
      <c r="H9814" s="359"/>
    </row>
    <row r="9815" spans="4:8" x14ac:dyDescent="0.2">
      <c r="D9815" s="359"/>
      <c r="E9815" s="359"/>
      <c r="G9815" s="561"/>
      <c r="H9815" s="359"/>
    </row>
    <row r="9816" spans="4:8" x14ac:dyDescent="0.2">
      <c r="D9816" s="359"/>
      <c r="E9816" s="359"/>
      <c r="G9816" s="561"/>
      <c r="H9816" s="359"/>
    </row>
    <row r="9817" spans="4:8" x14ac:dyDescent="0.2">
      <c r="D9817" s="359"/>
      <c r="E9817" s="359"/>
      <c r="G9817" s="561"/>
      <c r="H9817" s="359"/>
    </row>
    <row r="9818" spans="4:8" x14ac:dyDescent="0.2">
      <c r="D9818" s="359"/>
      <c r="E9818" s="359"/>
      <c r="G9818" s="561"/>
      <c r="H9818" s="359"/>
    </row>
    <row r="9819" spans="4:8" x14ac:dyDescent="0.2">
      <c r="D9819" s="359"/>
      <c r="E9819" s="359"/>
      <c r="G9819" s="561"/>
      <c r="H9819" s="359"/>
    </row>
    <row r="9820" spans="4:8" x14ac:dyDescent="0.2">
      <c r="D9820" s="359"/>
      <c r="E9820" s="359"/>
      <c r="G9820" s="561"/>
      <c r="H9820" s="359"/>
    </row>
    <row r="9821" spans="4:8" x14ac:dyDescent="0.2">
      <c r="D9821" s="359"/>
      <c r="E9821" s="359"/>
      <c r="G9821" s="561"/>
      <c r="H9821" s="359"/>
    </row>
    <row r="9822" spans="4:8" x14ac:dyDescent="0.2">
      <c r="D9822" s="359"/>
      <c r="E9822" s="359"/>
      <c r="G9822" s="561"/>
      <c r="H9822" s="359"/>
    </row>
    <row r="9823" spans="4:8" x14ac:dyDescent="0.2">
      <c r="D9823" s="359"/>
      <c r="E9823" s="359"/>
      <c r="G9823" s="561"/>
      <c r="H9823" s="359"/>
    </row>
    <row r="9824" spans="4:8" x14ac:dyDescent="0.2">
      <c r="D9824" s="359"/>
      <c r="E9824" s="359"/>
      <c r="G9824" s="561"/>
      <c r="H9824" s="359"/>
    </row>
    <row r="9825" spans="4:8" x14ac:dyDescent="0.2">
      <c r="D9825" s="359"/>
      <c r="E9825" s="359"/>
      <c r="G9825" s="561"/>
      <c r="H9825" s="359"/>
    </row>
    <row r="9826" spans="4:8" x14ac:dyDescent="0.2">
      <c r="D9826" s="359"/>
      <c r="E9826" s="359"/>
      <c r="G9826" s="561"/>
      <c r="H9826" s="359"/>
    </row>
    <row r="9827" spans="4:8" x14ac:dyDescent="0.2">
      <c r="D9827" s="359"/>
      <c r="E9827" s="359"/>
      <c r="G9827" s="561"/>
      <c r="H9827" s="359"/>
    </row>
    <row r="9828" spans="4:8" x14ac:dyDescent="0.2">
      <c r="D9828" s="359"/>
      <c r="E9828" s="359"/>
      <c r="G9828" s="561"/>
      <c r="H9828" s="359"/>
    </row>
    <row r="9829" spans="4:8" x14ac:dyDescent="0.2">
      <c r="D9829" s="359"/>
      <c r="E9829" s="359"/>
      <c r="G9829" s="561"/>
      <c r="H9829" s="359"/>
    </row>
    <row r="9830" spans="4:8" x14ac:dyDescent="0.2">
      <c r="D9830" s="359"/>
      <c r="E9830" s="359"/>
      <c r="G9830" s="561"/>
      <c r="H9830" s="359"/>
    </row>
    <row r="9831" spans="4:8" x14ac:dyDescent="0.2">
      <c r="D9831" s="359"/>
      <c r="E9831" s="359"/>
      <c r="G9831" s="561"/>
      <c r="H9831" s="359"/>
    </row>
    <row r="9832" spans="4:8" x14ac:dyDescent="0.2">
      <c r="D9832" s="359"/>
      <c r="E9832" s="359"/>
      <c r="G9832" s="561"/>
      <c r="H9832" s="359"/>
    </row>
    <row r="9833" spans="4:8" x14ac:dyDescent="0.2">
      <c r="D9833" s="359"/>
      <c r="E9833" s="359"/>
      <c r="G9833" s="561"/>
      <c r="H9833" s="359"/>
    </row>
    <row r="9834" spans="4:8" x14ac:dyDescent="0.2">
      <c r="D9834" s="359"/>
      <c r="E9834" s="359"/>
      <c r="G9834" s="561"/>
      <c r="H9834" s="359"/>
    </row>
    <row r="9835" spans="4:8" x14ac:dyDescent="0.2">
      <c r="D9835" s="359"/>
      <c r="E9835" s="359"/>
      <c r="G9835" s="561"/>
      <c r="H9835" s="359"/>
    </row>
    <row r="9836" spans="4:8" x14ac:dyDescent="0.2">
      <c r="D9836" s="359"/>
      <c r="E9836" s="359"/>
      <c r="G9836" s="561"/>
      <c r="H9836" s="359"/>
    </row>
    <row r="9837" spans="4:8" x14ac:dyDescent="0.2">
      <c r="D9837" s="359"/>
      <c r="E9837" s="359"/>
      <c r="G9837" s="561"/>
      <c r="H9837" s="359"/>
    </row>
    <row r="9838" spans="4:8" x14ac:dyDescent="0.2">
      <c r="D9838" s="359"/>
      <c r="E9838" s="359"/>
      <c r="G9838" s="561"/>
      <c r="H9838" s="359"/>
    </row>
    <row r="9839" spans="4:8" x14ac:dyDescent="0.2">
      <c r="D9839" s="359"/>
      <c r="E9839" s="359"/>
      <c r="G9839" s="561"/>
      <c r="H9839" s="359"/>
    </row>
    <row r="9840" spans="4:8" x14ac:dyDescent="0.2">
      <c r="D9840" s="359"/>
      <c r="E9840" s="359"/>
      <c r="G9840" s="561"/>
      <c r="H9840" s="359"/>
    </row>
    <row r="9841" spans="4:8" x14ac:dyDescent="0.2">
      <c r="D9841" s="359"/>
      <c r="E9841" s="359"/>
      <c r="G9841" s="561"/>
      <c r="H9841" s="359"/>
    </row>
    <row r="9842" spans="4:8" x14ac:dyDescent="0.2">
      <c r="D9842" s="359"/>
      <c r="E9842" s="359"/>
      <c r="G9842" s="561"/>
      <c r="H9842" s="359"/>
    </row>
    <row r="9843" spans="4:8" x14ac:dyDescent="0.2">
      <c r="D9843" s="359"/>
      <c r="E9843" s="359"/>
      <c r="G9843" s="561"/>
      <c r="H9843" s="359"/>
    </row>
    <row r="9844" spans="4:8" x14ac:dyDescent="0.2">
      <c r="D9844" s="359"/>
      <c r="E9844" s="359"/>
      <c r="G9844" s="561"/>
      <c r="H9844" s="359"/>
    </row>
    <row r="9845" spans="4:8" x14ac:dyDescent="0.2">
      <c r="D9845" s="359"/>
      <c r="E9845" s="359"/>
      <c r="G9845" s="561"/>
      <c r="H9845" s="359"/>
    </row>
    <row r="9846" spans="4:8" x14ac:dyDescent="0.2">
      <c r="D9846" s="359"/>
      <c r="E9846" s="359"/>
      <c r="G9846" s="561"/>
      <c r="H9846" s="359"/>
    </row>
    <row r="9847" spans="4:8" x14ac:dyDescent="0.2">
      <c r="D9847" s="359"/>
      <c r="E9847" s="359"/>
      <c r="G9847" s="561"/>
      <c r="H9847" s="359"/>
    </row>
    <row r="9848" spans="4:8" x14ac:dyDescent="0.2">
      <c r="D9848" s="359"/>
      <c r="E9848" s="359"/>
      <c r="G9848" s="561"/>
      <c r="H9848" s="359"/>
    </row>
    <row r="9849" spans="4:8" x14ac:dyDescent="0.2">
      <c r="D9849" s="359"/>
      <c r="E9849" s="359"/>
      <c r="G9849" s="561"/>
      <c r="H9849" s="359"/>
    </row>
    <row r="9850" spans="4:8" x14ac:dyDescent="0.2">
      <c r="D9850" s="359"/>
      <c r="E9850" s="359"/>
      <c r="G9850" s="561"/>
      <c r="H9850" s="359"/>
    </row>
    <row r="9851" spans="4:8" x14ac:dyDescent="0.2">
      <c r="D9851" s="359"/>
      <c r="E9851" s="359"/>
      <c r="G9851" s="561"/>
      <c r="H9851" s="359"/>
    </row>
    <row r="9852" spans="4:8" x14ac:dyDescent="0.2">
      <c r="D9852" s="359"/>
      <c r="E9852" s="359"/>
      <c r="G9852" s="561"/>
      <c r="H9852" s="359"/>
    </row>
    <row r="9853" spans="4:8" x14ac:dyDescent="0.2">
      <c r="D9853" s="359"/>
      <c r="E9853" s="359"/>
      <c r="G9853" s="561"/>
      <c r="H9853" s="359"/>
    </row>
    <row r="9854" spans="4:8" x14ac:dyDescent="0.2">
      <c r="D9854" s="359"/>
      <c r="E9854" s="359"/>
      <c r="G9854" s="561"/>
      <c r="H9854" s="359"/>
    </row>
    <row r="9855" spans="4:8" x14ac:dyDescent="0.2">
      <c r="D9855" s="359"/>
      <c r="E9855" s="359"/>
      <c r="G9855" s="561"/>
      <c r="H9855" s="359"/>
    </row>
    <row r="9856" spans="4:8" x14ac:dyDescent="0.2">
      <c r="D9856" s="359"/>
      <c r="E9856" s="359"/>
      <c r="G9856" s="561"/>
      <c r="H9856" s="359"/>
    </row>
    <row r="9857" spans="4:8" x14ac:dyDescent="0.2">
      <c r="D9857" s="359"/>
      <c r="E9857" s="359"/>
      <c r="G9857" s="561"/>
      <c r="H9857" s="359"/>
    </row>
    <row r="9858" spans="4:8" x14ac:dyDescent="0.2">
      <c r="D9858" s="359"/>
      <c r="E9858" s="359"/>
      <c r="G9858" s="561"/>
      <c r="H9858" s="359"/>
    </row>
    <row r="9859" spans="4:8" x14ac:dyDescent="0.2">
      <c r="D9859" s="359"/>
      <c r="E9859" s="359"/>
      <c r="G9859" s="561"/>
      <c r="H9859" s="359"/>
    </row>
    <row r="9860" spans="4:8" x14ac:dyDescent="0.2">
      <c r="D9860" s="359"/>
      <c r="E9860" s="359"/>
      <c r="G9860" s="561"/>
      <c r="H9860" s="359"/>
    </row>
    <row r="9861" spans="4:8" x14ac:dyDescent="0.2">
      <c r="D9861" s="359"/>
      <c r="E9861" s="359"/>
      <c r="G9861" s="561"/>
      <c r="H9861" s="359"/>
    </row>
    <row r="9862" spans="4:8" x14ac:dyDescent="0.2">
      <c r="D9862" s="359"/>
      <c r="E9862" s="359"/>
      <c r="G9862" s="561"/>
      <c r="H9862" s="359"/>
    </row>
    <row r="9863" spans="4:8" x14ac:dyDescent="0.2">
      <c r="D9863" s="359"/>
      <c r="E9863" s="359"/>
      <c r="G9863" s="561"/>
      <c r="H9863" s="359"/>
    </row>
    <row r="9864" spans="4:8" x14ac:dyDescent="0.2">
      <c r="D9864" s="359"/>
      <c r="E9864" s="359"/>
      <c r="G9864" s="561"/>
      <c r="H9864" s="359"/>
    </row>
    <row r="9865" spans="4:8" x14ac:dyDescent="0.2">
      <c r="D9865" s="359"/>
      <c r="E9865" s="359"/>
      <c r="G9865" s="561"/>
      <c r="H9865" s="359"/>
    </row>
    <row r="9866" spans="4:8" x14ac:dyDescent="0.2">
      <c r="D9866" s="359"/>
      <c r="E9866" s="359"/>
      <c r="G9866" s="561"/>
      <c r="H9866" s="359"/>
    </row>
    <row r="9867" spans="4:8" x14ac:dyDescent="0.2">
      <c r="D9867" s="359"/>
      <c r="E9867" s="359"/>
      <c r="G9867" s="561"/>
      <c r="H9867" s="359"/>
    </row>
    <row r="9868" spans="4:8" x14ac:dyDescent="0.2">
      <c r="D9868" s="359"/>
      <c r="E9868" s="359"/>
      <c r="G9868" s="561"/>
      <c r="H9868" s="359"/>
    </row>
    <row r="9869" spans="4:8" x14ac:dyDescent="0.2">
      <c r="D9869" s="359"/>
      <c r="E9869" s="359"/>
      <c r="G9869" s="561"/>
      <c r="H9869" s="359"/>
    </row>
    <row r="9870" spans="4:8" x14ac:dyDescent="0.2">
      <c r="D9870" s="359"/>
      <c r="E9870" s="359"/>
      <c r="G9870" s="561"/>
      <c r="H9870" s="359"/>
    </row>
    <row r="9871" spans="4:8" x14ac:dyDescent="0.2">
      <c r="D9871" s="359"/>
      <c r="E9871" s="359"/>
      <c r="G9871" s="561"/>
      <c r="H9871" s="359"/>
    </row>
    <row r="9872" spans="4:8" x14ac:dyDescent="0.2">
      <c r="D9872" s="359"/>
      <c r="E9872" s="359"/>
      <c r="G9872" s="561"/>
      <c r="H9872" s="359"/>
    </row>
    <row r="9873" spans="4:8" x14ac:dyDescent="0.2">
      <c r="D9873" s="359"/>
      <c r="E9873" s="359"/>
      <c r="G9873" s="561"/>
      <c r="H9873" s="359"/>
    </row>
    <row r="9874" spans="4:8" x14ac:dyDescent="0.2">
      <c r="D9874" s="359"/>
      <c r="E9874" s="359"/>
      <c r="G9874" s="561"/>
      <c r="H9874" s="359"/>
    </row>
    <row r="9875" spans="4:8" x14ac:dyDescent="0.2">
      <c r="D9875" s="359"/>
      <c r="E9875" s="359"/>
      <c r="G9875" s="561"/>
      <c r="H9875" s="359"/>
    </row>
    <row r="9876" spans="4:8" x14ac:dyDescent="0.2">
      <c r="D9876" s="359"/>
      <c r="E9876" s="359"/>
      <c r="G9876" s="561"/>
      <c r="H9876" s="359"/>
    </row>
    <row r="9877" spans="4:8" x14ac:dyDescent="0.2">
      <c r="D9877" s="359"/>
      <c r="E9877" s="359"/>
      <c r="G9877" s="561"/>
      <c r="H9877" s="359"/>
    </row>
    <row r="9878" spans="4:8" x14ac:dyDescent="0.2">
      <c r="D9878" s="359"/>
      <c r="E9878" s="359"/>
      <c r="G9878" s="561"/>
      <c r="H9878" s="359"/>
    </row>
    <row r="9879" spans="4:8" x14ac:dyDescent="0.2">
      <c r="D9879" s="359"/>
      <c r="E9879" s="359"/>
      <c r="G9879" s="561"/>
      <c r="H9879" s="359"/>
    </row>
    <row r="9880" spans="4:8" x14ac:dyDescent="0.2">
      <c r="D9880" s="359"/>
      <c r="E9880" s="359"/>
      <c r="G9880" s="561"/>
      <c r="H9880" s="359"/>
    </row>
    <row r="9881" spans="4:8" x14ac:dyDescent="0.2">
      <c r="D9881" s="359"/>
      <c r="E9881" s="359"/>
      <c r="G9881" s="561"/>
      <c r="H9881" s="359"/>
    </row>
    <row r="9882" spans="4:8" x14ac:dyDescent="0.2">
      <c r="D9882" s="359"/>
      <c r="E9882" s="359"/>
      <c r="G9882" s="561"/>
      <c r="H9882" s="359"/>
    </row>
    <row r="9883" spans="4:8" x14ac:dyDescent="0.2">
      <c r="D9883" s="359"/>
      <c r="E9883" s="359"/>
      <c r="G9883" s="561"/>
      <c r="H9883" s="359"/>
    </row>
    <row r="9884" spans="4:8" x14ac:dyDescent="0.2">
      <c r="D9884" s="359"/>
      <c r="E9884" s="359"/>
      <c r="G9884" s="561"/>
      <c r="H9884" s="359"/>
    </row>
    <row r="9885" spans="4:8" x14ac:dyDescent="0.2">
      <c r="D9885" s="359"/>
      <c r="E9885" s="359"/>
      <c r="G9885" s="561"/>
      <c r="H9885" s="359"/>
    </row>
    <row r="9886" spans="4:8" x14ac:dyDescent="0.2">
      <c r="D9886" s="359"/>
      <c r="E9886" s="359"/>
      <c r="G9886" s="561"/>
      <c r="H9886" s="359"/>
    </row>
    <row r="9887" spans="4:8" x14ac:dyDescent="0.2">
      <c r="D9887" s="359"/>
      <c r="E9887" s="359"/>
      <c r="G9887" s="561"/>
      <c r="H9887" s="359"/>
    </row>
    <row r="9888" spans="4:8" x14ac:dyDescent="0.2">
      <c r="D9888" s="359"/>
      <c r="E9888" s="359"/>
      <c r="G9888" s="561"/>
      <c r="H9888" s="359"/>
    </row>
    <row r="9889" spans="4:8" x14ac:dyDescent="0.2">
      <c r="D9889" s="359"/>
      <c r="E9889" s="359"/>
      <c r="G9889" s="561"/>
      <c r="H9889" s="359"/>
    </row>
    <row r="9890" spans="4:8" x14ac:dyDescent="0.2">
      <c r="D9890" s="359"/>
      <c r="E9890" s="359"/>
      <c r="G9890" s="561"/>
      <c r="H9890" s="359"/>
    </row>
    <row r="9891" spans="4:8" x14ac:dyDescent="0.2">
      <c r="D9891" s="359"/>
      <c r="E9891" s="359"/>
      <c r="G9891" s="561"/>
      <c r="H9891" s="359"/>
    </row>
    <row r="9892" spans="4:8" x14ac:dyDescent="0.2">
      <c r="D9892" s="359"/>
      <c r="E9892" s="359"/>
      <c r="G9892" s="561"/>
      <c r="H9892" s="359"/>
    </row>
    <row r="9893" spans="4:8" x14ac:dyDescent="0.2">
      <c r="D9893" s="359"/>
      <c r="E9893" s="359"/>
      <c r="G9893" s="561"/>
      <c r="H9893" s="359"/>
    </row>
    <row r="9894" spans="4:8" x14ac:dyDescent="0.2">
      <c r="D9894" s="359"/>
      <c r="E9894" s="359"/>
      <c r="G9894" s="561"/>
      <c r="H9894" s="359"/>
    </row>
    <row r="9895" spans="4:8" x14ac:dyDescent="0.2">
      <c r="D9895" s="359"/>
      <c r="E9895" s="359"/>
      <c r="G9895" s="561"/>
      <c r="H9895" s="359"/>
    </row>
    <row r="9896" spans="4:8" x14ac:dyDescent="0.2">
      <c r="D9896" s="359"/>
      <c r="E9896" s="359"/>
      <c r="G9896" s="561"/>
      <c r="H9896" s="359"/>
    </row>
    <row r="9897" spans="4:8" x14ac:dyDescent="0.2">
      <c r="D9897" s="359"/>
      <c r="E9897" s="359"/>
      <c r="G9897" s="561"/>
      <c r="H9897" s="359"/>
    </row>
    <row r="9898" spans="4:8" x14ac:dyDescent="0.2">
      <c r="D9898" s="359"/>
      <c r="E9898" s="359"/>
      <c r="G9898" s="561"/>
      <c r="H9898" s="359"/>
    </row>
    <row r="9899" spans="4:8" x14ac:dyDescent="0.2">
      <c r="D9899" s="359"/>
      <c r="E9899" s="359"/>
      <c r="G9899" s="561"/>
      <c r="H9899" s="359"/>
    </row>
    <row r="9900" spans="4:8" x14ac:dyDescent="0.2">
      <c r="D9900" s="359"/>
      <c r="E9900" s="359"/>
      <c r="G9900" s="561"/>
      <c r="H9900" s="359"/>
    </row>
    <row r="9901" spans="4:8" x14ac:dyDescent="0.2">
      <c r="D9901" s="359"/>
      <c r="E9901" s="359"/>
      <c r="G9901" s="561"/>
      <c r="H9901" s="359"/>
    </row>
    <row r="9902" spans="4:8" x14ac:dyDescent="0.2">
      <c r="D9902" s="359"/>
      <c r="E9902" s="359"/>
      <c r="G9902" s="561"/>
      <c r="H9902" s="359"/>
    </row>
    <row r="9903" spans="4:8" x14ac:dyDescent="0.2">
      <c r="D9903" s="359"/>
      <c r="E9903" s="359"/>
      <c r="G9903" s="561"/>
      <c r="H9903" s="359"/>
    </row>
    <row r="9904" spans="4:8" x14ac:dyDescent="0.2">
      <c r="D9904" s="359"/>
      <c r="E9904" s="359"/>
      <c r="G9904" s="561"/>
      <c r="H9904" s="359"/>
    </row>
    <row r="9905" spans="4:8" x14ac:dyDescent="0.2">
      <c r="D9905" s="359"/>
      <c r="E9905" s="359"/>
      <c r="G9905" s="561"/>
      <c r="H9905" s="359"/>
    </row>
    <row r="9906" spans="4:8" x14ac:dyDescent="0.2">
      <c r="D9906" s="359"/>
      <c r="E9906" s="359"/>
      <c r="G9906" s="561"/>
      <c r="H9906" s="359"/>
    </row>
    <row r="9907" spans="4:8" x14ac:dyDescent="0.2">
      <c r="D9907" s="359"/>
      <c r="E9907" s="359"/>
      <c r="G9907" s="561"/>
      <c r="H9907" s="359"/>
    </row>
    <row r="9908" spans="4:8" x14ac:dyDescent="0.2">
      <c r="D9908" s="359"/>
      <c r="E9908" s="359"/>
      <c r="G9908" s="561"/>
      <c r="H9908" s="359"/>
    </row>
    <row r="9909" spans="4:8" x14ac:dyDescent="0.2">
      <c r="D9909" s="359"/>
      <c r="E9909" s="359"/>
      <c r="G9909" s="561"/>
      <c r="H9909" s="359"/>
    </row>
    <row r="9910" spans="4:8" x14ac:dyDescent="0.2">
      <c r="D9910" s="359"/>
      <c r="E9910" s="359"/>
      <c r="G9910" s="561"/>
      <c r="H9910" s="359"/>
    </row>
    <row r="9911" spans="4:8" x14ac:dyDescent="0.2">
      <c r="D9911" s="359"/>
      <c r="E9911" s="359"/>
      <c r="G9911" s="561"/>
      <c r="H9911" s="359"/>
    </row>
    <row r="9912" spans="4:8" x14ac:dyDescent="0.2">
      <c r="D9912" s="359"/>
      <c r="E9912" s="359"/>
      <c r="G9912" s="561"/>
      <c r="H9912" s="359"/>
    </row>
    <row r="9913" spans="4:8" x14ac:dyDescent="0.2">
      <c r="D9913" s="359"/>
      <c r="E9913" s="359"/>
      <c r="G9913" s="561"/>
      <c r="H9913" s="359"/>
    </row>
    <row r="9914" spans="4:8" x14ac:dyDescent="0.2">
      <c r="D9914" s="359"/>
      <c r="E9914" s="359"/>
      <c r="G9914" s="561"/>
      <c r="H9914" s="359"/>
    </row>
    <row r="9915" spans="4:8" x14ac:dyDescent="0.2">
      <c r="D9915" s="359"/>
      <c r="E9915" s="359"/>
      <c r="G9915" s="561"/>
      <c r="H9915" s="359"/>
    </row>
    <row r="9916" spans="4:8" x14ac:dyDescent="0.2">
      <c r="D9916" s="359"/>
      <c r="E9916" s="359"/>
      <c r="G9916" s="561"/>
      <c r="H9916" s="359"/>
    </row>
    <row r="9917" spans="4:8" x14ac:dyDescent="0.2">
      <c r="D9917" s="359"/>
      <c r="E9917" s="359"/>
      <c r="G9917" s="561"/>
      <c r="H9917" s="359"/>
    </row>
    <row r="9918" spans="4:8" x14ac:dyDescent="0.2">
      <c r="D9918" s="359"/>
      <c r="E9918" s="359"/>
      <c r="G9918" s="561"/>
      <c r="H9918" s="359"/>
    </row>
    <row r="9919" spans="4:8" x14ac:dyDescent="0.2">
      <c r="D9919" s="359"/>
      <c r="E9919" s="359"/>
      <c r="G9919" s="561"/>
      <c r="H9919" s="359"/>
    </row>
    <row r="9920" spans="4:8" x14ac:dyDescent="0.2">
      <c r="D9920" s="359"/>
      <c r="E9920" s="359"/>
      <c r="G9920" s="561"/>
      <c r="H9920" s="359"/>
    </row>
    <row r="9921" spans="4:8" x14ac:dyDescent="0.2">
      <c r="D9921" s="359"/>
      <c r="E9921" s="359"/>
      <c r="G9921" s="561"/>
      <c r="H9921" s="359"/>
    </row>
    <row r="9922" spans="4:8" x14ac:dyDescent="0.2">
      <c r="D9922" s="359"/>
      <c r="E9922" s="359"/>
      <c r="G9922" s="561"/>
      <c r="H9922" s="359"/>
    </row>
    <row r="9923" spans="4:8" x14ac:dyDescent="0.2">
      <c r="D9923" s="359"/>
      <c r="E9923" s="359"/>
      <c r="G9923" s="561"/>
      <c r="H9923" s="359"/>
    </row>
    <row r="9924" spans="4:8" x14ac:dyDescent="0.2">
      <c r="D9924" s="359"/>
      <c r="E9924" s="359"/>
      <c r="G9924" s="561"/>
      <c r="H9924" s="359"/>
    </row>
    <row r="9925" spans="4:8" x14ac:dyDescent="0.2">
      <c r="D9925" s="359"/>
      <c r="E9925" s="359"/>
      <c r="G9925" s="561"/>
      <c r="H9925" s="359"/>
    </row>
    <row r="9926" spans="4:8" x14ac:dyDescent="0.2">
      <c r="D9926" s="359"/>
      <c r="E9926" s="359"/>
      <c r="G9926" s="561"/>
      <c r="H9926" s="359"/>
    </row>
    <row r="9927" spans="4:8" x14ac:dyDescent="0.2">
      <c r="D9927" s="359"/>
      <c r="E9927" s="359"/>
      <c r="G9927" s="561"/>
      <c r="H9927" s="359"/>
    </row>
    <row r="9928" spans="4:8" x14ac:dyDescent="0.2">
      <c r="D9928" s="359"/>
      <c r="E9928" s="359"/>
      <c r="G9928" s="561"/>
      <c r="H9928" s="359"/>
    </row>
    <row r="9929" spans="4:8" x14ac:dyDescent="0.2">
      <c r="D9929" s="359"/>
      <c r="E9929" s="359"/>
      <c r="G9929" s="561"/>
      <c r="H9929" s="359"/>
    </row>
    <row r="9930" spans="4:8" x14ac:dyDescent="0.2">
      <c r="D9930" s="359"/>
      <c r="E9930" s="359"/>
      <c r="G9930" s="561"/>
      <c r="H9930" s="359"/>
    </row>
    <row r="9931" spans="4:8" x14ac:dyDescent="0.2">
      <c r="D9931" s="359"/>
      <c r="E9931" s="359"/>
      <c r="G9931" s="561"/>
      <c r="H9931" s="359"/>
    </row>
    <row r="9932" spans="4:8" x14ac:dyDescent="0.2">
      <c r="D9932" s="359"/>
      <c r="E9932" s="359"/>
      <c r="G9932" s="561"/>
      <c r="H9932" s="359"/>
    </row>
    <row r="9933" spans="4:8" x14ac:dyDescent="0.2">
      <c r="D9933" s="359"/>
      <c r="E9933" s="359"/>
      <c r="G9933" s="561"/>
      <c r="H9933" s="359"/>
    </row>
    <row r="9934" spans="4:8" x14ac:dyDescent="0.2">
      <c r="D9934" s="359"/>
      <c r="E9934" s="359"/>
      <c r="G9934" s="561"/>
      <c r="H9934" s="359"/>
    </row>
    <row r="9935" spans="4:8" x14ac:dyDescent="0.2">
      <c r="D9935" s="359"/>
      <c r="E9935" s="359"/>
      <c r="G9935" s="561"/>
      <c r="H9935" s="359"/>
    </row>
    <row r="9936" spans="4:8" x14ac:dyDescent="0.2">
      <c r="D9936" s="359"/>
      <c r="E9936" s="359"/>
      <c r="G9936" s="561"/>
      <c r="H9936" s="359"/>
    </row>
    <row r="9937" spans="4:8" x14ac:dyDescent="0.2">
      <c r="D9937" s="359"/>
      <c r="E9937" s="359"/>
      <c r="G9937" s="561"/>
      <c r="H9937" s="359"/>
    </row>
    <row r="9938" spans="4:8" x14ac:dyDescent="0.2">
      <c r="D9938" s="359"/>
      <c r="E9938" s="359"/>
      <c r="G9938" s="561"/>
      <c r="H9938" s="359"/>
    </row>
    <row r="9939" spans="4:8" x14ac:dyDescent="0.2">
      <c r="D9939" s="359"/>
      <c r="E9939" s="359"/>
      <c r="G9939" s="561"/>
      <c r="H9939" s="359"/>
    </row>
    <row r="9940" spans="4:8" x14ac:dyDescent="0.2">
      <c r="D9940" s="359"/>
      <c r="E9940" s="359"/>
      <c r="G9940" s="561"/>
      <c r="H9940" s="359"/>
    </row>
    <row r="9941" spans="4:8" x14ac:dyDescent="0.2">
      <c r="D9941" s="359"/>
      <c r="E9941" s="359"/>
      <c r="G9941" s="561"/>
      <c r="H9941" s="359"/>
    </row>
    <row r="9942" spans="4:8" x14ac:dyDescent="0.2">
      <c r="D9942" s="359"/>
      <c r="E9942" s="359"/>
      <c r="G9942" s="561"/>
      <c r="H9942" s="359"/>
    </row>
    <row r="9943" spans="4:8" x14ac:dyDescent="0.2">
      <c r="D9943" s="359"/>
      <c r="E9943" s="359"/>
      <c r="G9943" s="561"/>
      <c r="H9943" s="359"/>
    </row>
    <row r="9944" spans="4:8" x14ac:dyDescent="0.2">
      <c r="D9944" s="359"/>
      <c r="E9944" s="359"/>
      <c r="G9944" s="561"/>
      <c r="H9944" s="359"/>
    </row>
    <row r="9945" spans="4:8" x14ac:dyDescent="0.2">
      <c r="D9945" s="359"/>
      <c r="E9945" s="359"/>
      <c r="G9945" s="561"/>
      <c r="H9945" s="359"/>
    </row>
    <row r="9946" spans="4:8" x14ac:dyDescent="0.2">
      <c r="D9946" s="359"/>
      <c r="E9946" s="359"/>
      <c r="G9946" s="561"/>
      <c r="H9946" s="359"/>
    </row>
    <row r="9947" spans="4:8" x14ac:dyDescent="0.2">
      <c r="D9947" s="359"/>
      <c r="E9947" s="359"/>
      <c r="G9947" s="561"/>
      <c r="H9947" s="359"/>
    </row>
    <row r="9948" spans="4:8" x14ac:dyDescent="0.2">
      <c r="D9948" s="359"/>
      <c r="E9948" s="359"/>
      <c r="G9948" s="561"/>
      <c r="H9948" s="359"/>
    </row>
    <row r="9949" spans="4:8" x14ac:dyDescent="0.2">
      <c r="D9949" s="359"/>
      <c r="E9949" s="359"/>
      <c r="G9949" s="561"/>
      <c r="H9949" s="359"/>
    </row>
    <row r="9950" spans="4:8" x14ac:dyDescent="0.2">
      <c r="D9950" s="359"/>
      <c r="E9950" s="359"/>
      <c r="G9950" s="561"/>
      <c r="H9950" s="359"/>
    </row>
    <row r="9951" spans="4:8" x14ac:dyDescent="0.2">
      <c r="D9951" s="359"/>
      <c r="E9951" s="359"/>
      <c r="G9951" s="561"/>
      <c r="H9951" s="359"/>
    </row>
    <row r="9952" spans="4:8" x14ac:dyDescent="0.2">
      <c r="D9952" s="359"/>
      <c r="E9952" s="359"/>
      <c r="G9952" s="561"/>
      <c r="H9952" s="359"/>
    </row>
    <row r="9953" spans="4:8" x14ac:dyDescent="0.2">
      <c r="D9953" s="359"/>
      <c r="E9953" s="359"/>
      <c r="G9953" s="561"/>
      <c r="H9953" s="359"/>
    </row>
    <row r="9954" spans="4:8" x14ac:dyDescent="0.2">
      <c r="D9954" s="359"/>
      <c r="E9954" s="359"/>
      <c r="G9954" s="561"/>
      <c r="H9954" s="359"/>
    </row>
    <row r="9955" spans="4:8" x14ac:dyDescent="0.2">
      <c r="D9955" s="359"/>
      <c r="E9955" s="359"/>
      <c r="G9955" s="561"/>
      <c r="H9955" s="359"/>
    </row>
    <row r="9956" spans="4:8" x14ac:dyDescent="0.2">
      <c r="D9956" s="359"/>
      <c r="E9956" s="359"/>
      <c r="G9956" s="561"/>
      <c r="H9956" s="359"/>
    </row>
    <row r="9957" spans="4:8" x14ac:dyDescent="0.2">
      <c r="D9957" s="359"/>
      <c r="E9957" s="359"/>
      <c r="G9957" s="561"/>
      <c r="H9957" s="359"/>
    </row>
    <row r="9958" spans="4:8" x14ac:dyDescent="0.2">
      <c r="D9958" s="359"/>
      <c r="E9958" s="359"/>
      <c r="G9958" s="561"/>
      <c r="H9958" s="359"/>
    </row>
    <row r="9959" spans="4:8" x14ac:dyDescent="0.2">
      <c r="D9959" s="359"/>
      <c r="E9959" s="359"/>
      <c r="G9959" s="561"/>
      <c r="H9959" s="359"/>
    </row>
    <row r="9960" spans="4:8" x14ac:dyDescent="0.2">
      <c r="D9960" s="359"/>
      <c r="E9960" s="359"/>
      <c r="G9960" s="561"/>
      <c r="H9960" s="359"/>
    </row>
    <row r="9961" spans="4:8" x14ac:dyDescent="0.2">
      <c r="D9961" s="359"/>
      <c r="E9961" s="359"/>
      <c r="G9961" s="561"/>
      <c r="H9961" s="359"/>
    </row>
    <row r="9962" spans="4:8" x14ac:dyDescent="0.2">
      <c r="D9962" s="359"/>
      <c r="E9962" s="359"/>
      <c r="G9962" s="561"/>
      <c r="H9962" s="359"/>
    </row>
    <row r="9963" spans="4:8" x14ac:dyDescent="0.2">
      <c r="D9963" s="359"/>
      <c r="E9963" s="359"/>
      <c r="G9963" s="561"/>
      <c r="H9963" s="359"/>
    </row>
    <row r="9964" spans="4:8" x14ac:dyDescent="0.2">
      <c r="D9964" s="359"/>
      <c r="E9964" s="359"/>
      <c r="G9964" s="561"/>
      <c r="H9964" s="359"/>
    </row>
    <row r="9965" spans="4:8" x14ac:dyDescent="0.2">
      <c r="D9965" s="359"/>
      <c r="E9965" s="359"/>
      <c r="G9965" s="561"/>
      <c r="H9965" s="359"/>
    </row>
    <row r="9966" spans="4:8" x14ac:dyDescent="0.2">
      <c r="D9966" s="359"/>
      <c r="E9966" s="359"/>
      <c r="G9966" s="561"/>
      <c r="H9966" s="359"/>
    </row>
    <row r="9967" spans="4:8" x14ac:dyDescent="0.2">
      <c r="D9967" s="359"/>
      <c r="E9967" s="359"/>
      <c r="G9967" s="561"/>
      <c r="H9967" s="359"/>
    </row>
    <row r="9968" spans="4:8" x14ac:dyDescent="0.2">
      <c r="D9968" s="359"/>
      <c r="E9968" s="359"/>
      <c r="G9968" s="561"/>
      <c r="H9968" s="359"/>
    </row>
    <row r="9969" spans="4:8" x14ac:dyDescent="0.2">
      <c r="D9969" s="359"/>
      <c r="E9969" s="359"/>
      <c r="G9969" s="561"/>
      <c r="H9969" s="359"/>
    </row>
    <row r="9970" spans="4:8" x14ac:dyDescent="0.2">
      <c r="D9970" s="359"/>
      <c r="E9970" s="359"/>
      <c r="G9970" s="561"/>
      <c r="H9970" s="359"/>
    </row>
    <row r="9971" spans="4:8" x14ac:dyDescent="0.2">
      <c r="D9971" s="359"/>
      <c r="E9971" s="359"/>
      <c r="G9971" s="561"/>
      <c r="H9971" s="359"/>
    </row>
    <row r="9972" spans="4:8" x14ac:dyDescent="0.2">
      <c r="D9972" s="359"/>
      <c r="E9972" s="359"/>
      <c r="G9972" s="561"/>
      <c r="H9972" s="359"/>
    </row>
    <row r="9973" spans="4:8" x14ac:dyDescent="0.2">
      <c r="D9973" s="359"/>
      <c r="E9973" s="359"/>
      <c r="G9973" s="561"/>
      <c r="H9973" s="359"/>
    </row>
    <row r="9974" spans="4:8" x14ac:dyDescent="0.2">
      <c r="D9974" s="359"/>
      <c r="E9974" s="359"/>
      <c r="G9974" s="561"/>
      <c r="H9974" s="359"/>
    </row>
    <row r="9975" spans="4:8" x14ac:dyDescent="0.2">
      <c r="D9975" s="359"/>
      <c r="E9975" s="359"/>
      <c r="G9975" s="561"/>
      <c r="H9975" s="359"/>
    </row>
    <row r="9976" spans="4:8" x14ac:dyDescent="0.2">
      <c r="D9976" s="359"/>
      <c r="E9976" s="359"/>
      <c r="G9976" s="561"/>
      <c r="H9976" s="359"/>
    </row>
    <row r="9977" spans="4:8" x14ac:dyDescent="0.2">
      <c r="D9977" s="359"/>
      <c r="E9977" s="359"/>
      <c r="G9977" s="561"/>
      <c r="H9977" s="359"/>
    </row>
    <row r="9978" spans="4:8" x14ac:dyDescent="0.2">
      <c r="D9978" s="359"/>
      <c r="E9978" s="359"/>
      <c r="G9978" s="561"/>
      <c r="H9978" s="359"/>
    </row>
    <row r="9979" spans="4:8" x14ac:dyDescent="0.2">
      <c r="D9979" s="359"/>
      <c r="E9979" s="359"/>
      <c r="G9979" s="561"/>
      <c r="H9979" s="359"/>
    </row>
    <row r="9980" spans="4:8" x14ac:dyDescent="0.2">
      <c r="D9980" s="359"/>
      <c r="E9980" s="359"/>
      <c r="G9980" s="561"/>
      <c r="H9980" s="359"/>
    </row>
    <row r="9981" spans="4:8" x14ac:dyDescent="0.2">
      <c r="D9981" s="359"/>
      <c r="E9981" s="359"/>
      <c r="G9981" s="561"/>
      <c r="H9981" s="359"/>
    </row>
    <row r="9982" spans="4:8" x14ac:dyDescent="0.2">
      <c r="D9982" s="359"/>
      <c r="E9982" s="359"/>
      <c r="G9982" s="561"/>
      <c r="H9982" s="359"/>
    </row>
    <row r="9983" spans="4:8" x14ac:dyDescent="0.2">
      <c r="D9983" s="359"/>
      <c r="E9983" s="359"/>
      <c r="G9983" s="561"/>
      <c r="H9983" s="359"/>
    </row>
    <row r="9984" spans="4:8" x14ac:dyDescent="0.2">
      <c r="D9984" s="359"/>
      <c r="E9984" s="359"/>
      <c r="G9984" s="561"/>
      <c r="H9984" s="359"/>
    </row>
    <row r="9985" spans="4:8" x14ac:dyDescent="0.2">
      <c r="D9985" s="359"/>
      <c r="E9985" s="359"/>
      <c r="G9985" s="561"/>
      <c r="H9985" s="359"/>
    </row>
    <row r="9986" spans="4:8" x14ac:dyDescent="0.2">
      <c r="D9986" s="359"/>
      <c r="E9986" s="359"/>
      <c r="G9986" s="561"/>
      <c r="H9986" s="359"/>
    </row>
    <row r="9987" spans="4:8" x14ac:dyDescent="0.2">
      <c r="D9987" s="359"/>
      <c r="E9987" s="359"/>
      <c r="G9987" s="561"/>
      <c r="H9987" s="359"/>
    </row>
    <row r="9988" spans="4:8" x14ac:dyDescent="0.2">
      <c r="D9988" s="359"/>
      <c r="E9988" s="359"/>
      <c r="G9988" s="561"/>
      <c r="H9988" s="359"/>
    </row>
    <row r="9989" spans="4:8" x14ac:dyDescent="0.2">
      <c r="D9989" s="359"/>
      <c r="E9989" s="359"/>
      <c r="G9989" s="561"/>
      <c r="H9989" s="359"/>
    </row>
    <row r="9990" spans="4:8" x14ac:dyDescent="0.2">
      <c r="D9990" s="359"/>
      <c r="E9990" s="359"/>
      <c r="G9990" s="561"/>
      <c r="H9990" s="359"/>
    </row>
    <row r="9991" spans="4:8" x14ac:dyDescent="0.2">
      <c r="D9991" s="359"/>
      <c r="E9991" s="359"/>
      <c r="G9991" s="561"/>
      <c r="H9991" s="359"/>
    </row>
    <row r="9992" spans="4:8" x14ac:dyDescent="0.2">
      <c r="D9992" s="359"/>
      <c r="E9992" s="359"/>
      <c r="G9992" s="561"/>
      <c r="H9992" s="359"/>
    </row>
    <row r="9993" spans="4:8" x14ac:dyDescent="0.2">
      <c r="D9993" s="359"/>
      <c r="E9993" s="359"/>
      <c r="G9993" s="561"/>
      <c r="H9993" s="359"/>
    </row>
    <row r="9994" spans="4:8" x14ac:dyDescent="0.2">
      <c r="D9994" s="359"/>
      <c r="E9994" s="359"/>
      <c r="G9994" s="561"/>
      <c r="H9994" s="359"/>
    </row>
    <row r="9995" spans="4:8" x14ac:dyDescent="0.2">
      <c r="D9995" s="359"/>
      <c r="E9995" s="359"/>
      <c r="G9995" s="561"/>
      <c r="H9995" s="359"/>
    </row>
    <row r="9996" spans="4:8" x14ac:dyDescent="0.2">
      <c r="D9996" s="359"/>
      <c r="E9996" s="359"/>
      <c r="G9996" s="561"/>
      <c r="H9996" s="359"/>
    </row>
    <row r="9997" spans="4:8" x14ac:dyDescent="0.2">
      <c r="D9997" s="359"/>
      <c r="E9997" s="359"/>
      <c r="G9997" s="561"/>
      <c r="H9997" s="359"/>
    </row>
    <row r="9998" spans="4:8" x14ac:dyDescent="0.2">
      <c r="D9998" s="359"/>
      <c r="E9998" s="359"/>
      <c r="G9998" s="561"/>
      <c r="H9998" s="359"/>
    </row>
    <row r="9999" spans="4:8" x14ac:dyDescent="0.2">
      <c r="D9999" s="359"/>
      <c r="E9999" s="359"/>
      <c r="G9999" s="561"/>
      <c r="H9999" s="359"/>
    </row>
    <row r="10000" spans="4:8" x14ac:dyDescent="0.2">
      <c r="D10000" s="359"/>
      <c r="E10000" s="359"/>
      <c r="G10000" s="561"/>
      <c r="H10000" s="359"/>
    </row>
    <row r="10001" spans="4:8" x14ac:dyDescent="0.2">
      <c r="D10001" s="359"/>
      <c r="E10001" s="359"/>
      <c r="G10001" s="561"/>
      <c r="H10001" s="359"/>
    </row>
    <row r="10002" spans="4:8" x14ac:dyDescent="0.2">
      <c r="D10002" s="359"/>
      <c r="E10002" s="359"/>
      <c r="G10002" s="561"/>
      <c r="H10002" s="359"/>
    </row>
    <row r="10003" spans="4:8" x14ac:dyDescent="0.2">
      <c r="D10003" s="359"/>
      <c r="E10003" s="359"/>
      <c r="G10003" s="561"/>
      <c r="H10003" s="359"/>
    </row>
    <row r="10004" spans="4:8" x14ac:dyDescent="0.2">
      <c r="D10004" s="359"/>
      <c r="E10004" s="359"/>
      <c r="G10004" s="561"/>
      <c r="H10004" s="359"/>
    </row>
    <row r="10005" spans="4:8" x14ac:dyDescent="0.2">
      <c r="D10005" s="359"/>
      <c r="E10005" s="359"/>
      <c r="G10005" s="561"/>
      <c r="H10005" s="359"/>
    </row>
    <row r="10006" spans="4:8" x14ac:dyDescent="0.2">
      <c r="D10006" s="359"/>
      <c r="E10006" s="359"/>
      <c r="G10006" s="561"/>
      <c r="H10006" s="359"/>
    </row>
    <row r="10007" spans="4:8" x14ac:dyDescent="0.2">
      <c r="D10007" s="359"/>
      <c r="E10007" s="359"/>
      <c r="G10007" s="561"/>
      <c r="H10007" s="359"/>
    </row>
    <row r="10008" spans="4:8" x14ac:dyDescent="0.2">
      <c r="D10008" s="359"/>
      <c r="E10008" s="359"/>
      <c r="G10008" s="561"/>
      <c r="H10008" s="359"/>
    </row>
    <row r="10009" spans="4:8" x14ac:dyDescent="0.2">
      <c r="D10009" s="359"/>
      <c r="E10009" s="359"/>
      <c r="G10009" s="561"/>
      <c r="H10009" s="359"/>
    </row>
    <row r="10010" spans="4:8" x14ac:dyDescent="0.2">
      <c r="D10010" s="359"/>
      <c r="E10010" s="359"/>
      <c r="G10010" s="561"/>
      <c r="H10010" s="359"/>
    </row>
    <row r="10011" spans="4:8" x14ac:dyDescent="0.2">
      <c r="D10011" s="359"/>
      <c r="E10011" s="359"/>
      <c r="G10011" s="561"/>
      <c r="H10011" s="359"/>
    </row>
    <row r="10012" spans="4:8" x14ac:dyDescent="0.2">
      <c r="D10012" s="359"/>
      <c r="E10012" s="359"/>
      <c r="G10012" s="561"/>
      <c r="H10012" s="359"/>
    </row>
    <row r="10013" spans="4:8" x14ac:dyDescent="0.2">
      <c r="D10013" s="359"/>
      <c r="E10013" s="359"/>
      <c r="G10013" s="561"/>
      <c r="H10013" s="359"/>
    </row>
    <row r="10014" spans="4:8" x14ac:dyDescent="0.2">
      <c r="D10014" s="359"/>
      <c r="E10014" s="359"/>
      <c r="G10014" s="561"/>
      <c r="H10014" s="359"/>
    </row>
    <row r="10015" spans="4:8" x14ac:dyDescent="0.2">
      <c r="D10015" s="359"/>
      <c r="E10015" s="359"/>
      <c r="G10015" s="561"/>
      <c r="H10015" s="359"/>
    </row>
    <row r="10016" spans="4:8" x14ac:dyDescent="0.2">
      <c r="D10016" s="359"/>
      <c r="E10016" s="359"/>
      <c r="G10016" s="561"/>
      <c r="H10016" s="359"/>
    </row>
    <row r="10017" spans="4:8" x14ac:dyDescent="0.2">
      <c r="D10017" s="359"/>
      <c r="E10017" s="359"/>
      <c r="G10017" s="561"/>
      <c r="H10017" s="359"/>
    </row>
    <row r="10018" spans="4:8" x14ac:dyDescent="0.2">
      <c r="D10018" s="359"/>
      <c r="E10018" s="359"/>
      <c r="G10018" s="561"/>
      <c r="H10018" s="359"/>
    </row>
    <row r="10019" spans="4:8" x14ac:dyDescent="0.2">
      <c r="D10019" s="359"/>
      <c r="E10019" s="359"/>
      <c r="G10019" s="561"/>
      <c r="H10019" s="359"/>
    </row>
    <row r="10020" spans="4:8" x14ac:dyDescent="0.2">
      <c r="D10020" s="359"/>
      <c r="E10020" s="359"/>
      <c r="G10020" s="561"/>
      <c r="H10020" s="359"/>
    </row>
    <row r="10021" spans="4:8" x14ac:dyDescent="0.2">
      <c r="D10021" s="359"/>
      <c r="E10021" s="359"/>
      <c r="G10021" s="561"/>
      <c r="H10021" s="359"/>
    </row>
    <row r="10022" spans="4:8" x14ac:dyDescent="0.2">
      <c r="D10022" s="359"/>
      <c r="E10022" s="359"/>
      <c r="G10022" s="561"/>
      <c r="H10022" s="359"/>
    </row>
    <row r="10023" spans="4:8" x14ac:dyDescent="0.2">
      <c r="D10023" s="359"/>
      <c r="E10023" s="359"/>
      <c r="G10023" s="561"/>
      <c r="H10023" s="359"/>
    </row>
    <row r="10024" spans="4:8" x14ac:dyDescent="0.2">
      <c r="D10024" s="359"/>
      <c r="E10024" s="359"/>
      <c r="G10024" s="561"/>
      <c r="H10024" s="359"/>
    </row>
    <row r="10025" spans="4:8" x14ac:dyDescent="0.2">
      <c r="D10025" s="359"/>
      <c r="E10025" s="359"/>
      <c r="G10025" s="561"/>
      <c r="H10025" s="359"/>
    </row>
    <row r="10026" spans="4:8" x14ac:dyDescent="0.2">
      <c r="D10026" s="359"/>
      <c r="E10026" s="359"/>
      <c r="G10026" s="561"/>
      <c r="H10026" s="359"/>
    </row>
    <row r="10027" spans="4:8" x14ac:dyDescent="0.2">
      <c r="D10027" s="359"/>
      <c r="E10027" s="359"/>
      <c r="G10027" s="561"/>
      <c r="H10027" s="359"/>
    </row>
    <row r="10028" spans="4:8" x14ac:dyDescent="0.2">
      <c r="D10028" s="359"/>
      <c r="E10028" s="359"/>
      <c r="G10028" s="561"/>
      <c r="H10028" s="359"/>
    </row>
    <row r="10029" spans="4:8" x14ac:dyDescent="0.2">
      <c r="D10029" s="359"/>
      <c r="E10029" s="359"/>
      <c r="G10029" s="561"/>
      <c r="H10029" s="359"/>
    </row>
    <row r="10030" spans="4:8" x14ac:dyDescent="0.2">
      <c r="D10030" s="359"/>
      <c r="E10030" s="359"/>
      <c r="G10030" s="561"/>
      <c r="H10030" s="359"/>
    </row>
    <row r="10031" spans="4:8" x14ac:dyDescent="0.2">
      <c r="D10031" s="359"/>
      <c r="E10031" s="359"/>
      <c r="G10031" s="561"/>
      <c r="H10031" s="359"/>
    </row>
    <row r="10032" spans="4:8" x14ac:dyDescent="0.2">
      <c r="D10032" s="359"/>
      <c r="E10032" s="359"/>
      <c r="G10032" s="561"/>
      <c r="H10032" s="359"/>
    </row>
    <row r="10033" spans="4:8" x14ac:dyDescent="0.2">
      <c r="D10033" s="359"/>
      <c r="E10033" s="359"/>
      <c r="G10033" s="561"/>
      <c r="H10033" s="359"/>
    </row>
    <row r="10034" spans="4:8" x14ac:dyDescent="0.2">
      <c r="D10034" s="359"/>
      <c r="E10034" s="359"/>
      <c r="G10034" s="561"/>
      <c r="H10034" s="359"/>
    </row>
    <row r="10035" spans="4:8" x14ac:dyDescent="0.2">
      <c r="D10035" s="359"/>
      <c r="E10035" s="359"/>
      <c r="G10035" s="561"/>
      <c r="H10035" s="359"/>
    </row>
    <row r="10036" spans="4:8" x14ac:dyDescent="0.2">
      <c r="D10036" s="359"/>
      <c r="E10036" s="359"/>
      <c r="G10036" s="561"/>
      <c r="H10036" s="359"/>
    </row>
    <row r="10037" spans="4:8" x14ac:dyDescent="0.2">
      <c r="D10037" s="359"/>
      <c r="E10037" s="359"/>
      <c r="G10037" s="561"/>
      <c r="H10037" s="359"/>
    </row>
    <row r="10038" spans="4:8" x14ac:dyDescent="0.2">
      <c r="D10038" s="359"/>
      <c r="E10038" s="359"/>
      <c r="G10038" s="561"/>
      <c r="H10038" s="359"/>
    </row>
    <row r="10039" spans="4:8" x14ac:dyDescent="0.2">
      <c r="D10039" s="359"/>
      <c r="E10039" s="359"/>
      <c r="G10039" s="561"/>
      <c r="H10039" s="359"/>
    </row>
    <row r="10040" spans="4:8" x14ac:dyDescent="0.2">
      <c r="D10040" s="359"/>
      <c r="E10040" s="359"/>
      <c r="G10040" s="561"/>
      <c r="H10040" s="359"/>
    </row>
    <row r="10041" spans="4:8" x14ac:dyDescent="0.2">
      <c r="D10041" s="359"/>
      <c r="E10041" s="359"/>
      <c r="G10041" s="561"/>
      <c r="H10041" s="359"/>
    </row>
    <row r="10042" spans="4:8" x14ac:dyDescent="0.2">
      <c r="D10042" s="359"/>
      <c r="E10042" s="359"/>
      <c r="G10042" s="561"/>
      <c r="H10042" s="359"/>
    </row>
    <row r="10043" spans="4:8" x14ac:dyDescent="0.2">
      <c r="D10043" s="359"/>
      <c r="E10043" s="359"/>
      <c r="G10043" s="561"/>
      <c r="H10043" s="359"/>
    </row>
    <row r="10044" spans="4:8" x14ac:dyDescent="0.2">
      <c r="D10044" s="359"/>
      <c r="E10044" s="359"/>
      <c r="G10044" s="561"/>
      <c r="H10044" s="359"/>
    </row>
    <row r="10045" spans="4:8" x14ac:dyDescent="0.2">
      <c r="D10045" s="359"/>
      <c r="E10045" s="359"/>
      <c r="G10045" s="561"/>
      <c r="H10045" s="359"/>
    </row>
    <row r="10046" spans="4:8" x14ac:dyDescent="0.2">
      <c r="D10046" s="359"/>
      <c r="E10046" s="359"/>
      <c r="G10046" s="561"/>
      <c r="H10046" s="359"/>
    </row>
    <row r="10047" spans="4:8" x14ac:dyDescent="0.2">
      <c r="D10047" s="359"/>
      <c r="E10047" s="359"/>
      <c r="G10047" s="561"/>
      <c r="H10047" s="359"/>
    </row>
    <row r="10048" spans="4:8" x14ac:dyDescent="0.2">
      <c r="D10048" s="359"/>
      <c r="E10048" s="359"/>
      <c r="G10048" s="561"/>
      <c r="H10048" s="359"/>
    </row>
    <row r="10049" spans="4:8" x14ac:dyDescent="0.2">
      <c r="D10049" s="359"/>
      <c r="E10049" s="359"/>
      <c r="G10049" s="561"/>
      <c r="H10049" s="359"/>
    </row>
    <row r="10050" spans="4:8" x14ac:dyDescent="0.2">
      <c r="D10050" s="359"/>
      <c r="E10050" s="359"/>
      <c r="G10050" s="561"/>
      <c r="H10050" s="359"/>
    </row>
    <row r="10051" spans="4:8" x14ac:dyDescent="0.2">
      <c r="D10051" s="359"/>
      <c r="E10051" s="359"/>
      <c r="G10051" s="561"/>
      <c r="H10051" s="359"/>
    </row>
    <row r="10052" spans="4:8" x14ac:dyDescent="0.2">
      <c r="D10052" s="359"/>
      <c r="E10052" s="359"/>
      <c r="G10052" s="561"/>
      <c r="H10052" s="359"/>
    </row>
    <row r="10053" spans="4:8" x14ac:dyDescent="0.2">
      <c r="D10053" s="359"/>
      <c r="E10053" s="359"/>
      <c r="G10053" s="561"/>
      <c r="H10053" s="359"/>
    </row>
    <row r="10054" spans="4:8" x14ac:dyDescent="0.2">
      <c r="D10054" s="359"/>
      <c r="E10054" s="359"/>
      <c r="G10054" s="561"/>
      <c r="H10054" s="359"/>
    </row>
    <row r="10055" spans="4:8" x14ac:dyDescent="0.2">
      <c r="D10055" s="359"/>
      <c r="E10055" s="359"/>
      <c r="G10055" s="561"/>
      <c r="H10055" s="359"/>
    </row>
    <row r="10056" spans="4:8" x14ac:dyDescent="0.2">
      <c r="D10056" s="359"/>
      <c r="E10056" s="359"/>
      <c r="G10056" s="561"/>
      <c r="H10056" s="359"/>
    </row>
    <row r="10057" spans="4:8" x14ac:dyDescent="0.2">
      <c r="D10057" s="359"/>
      <c r="E10057" s="359"/>
      <c r="G10057" s="561"/>
      <c r="H10057" s="359"/>
    </row>
    <row r="10058" spans="4:8" x14ac:dyDescent="0.2">
      <c r="D10058" s="359"/>
      <c r="E10058" s="359"/>
      <c r="G10058" s="561"/>
      <c r="H10058" s="359"/>
    </row>
    <row r="10059" spans="4:8" x14ac:dyDescent="0.2">
      <c r="D10059" s="359"/>
      <c r="E10059" s="359"/>
      <c r="G10059" s="561"/>
      <c r="H10059" s="359"/>
    </row>
    <row r="10060" spans="4:8" x14ac:dyDescent="0.2">
      <c r="D10060" s="359"/>
      <c r="E10060" s="359"/>
      <c r="G10060" s="561"/>
      <c r="H10060" s="359"/>
    </row>
    <row r="10061" spans="4:8" x14ac:dyDescent="0.2">
      <c r="D10061" s="359"/>
      <c r="E10061" s="359"/>
      <c r="G10061" s="561"/>
      <c r="H10061" s="359"/>
    </row>
    <row r="10062" spans="4:8" x14ac:dyDescent="0.2">
      <c r="D10062" s="359"/>
      <c r="E10062" s="359"/>
      <c r="G10062" s="561"/>
      <c r="H10062" s="359"/>
    </row>
    <row r="10063" spans="4:8" x14ac:dyDescent="0.2">
      <c r="D10063" s="359"/>
      <c r="E10063" s="359"/>
      <c r="G10063" s="561"/>
      <c r="H10063" s="359"/>
    </row>
    <row r="10064" spans="4:8" x14ac:dyDescent="0.2">
      <c r="D10064" s="359"/>
      <c r="E10064" s="359"/>
      <c r="G10064" s="561"/>
      <c r="H10064" s="359"/>
    </row>
    <row r="10065" spans="4:8" x14ac:dyDescent="0.2">
      <c r="D10065" s="359"/>
      <c r="E10065" s="359"/>
      <c r="G10065" s="561"/>
      <c r="H10065" s="359"/>
    </row>
    <row r="10066" spans="4:8" x14ac:dyDescent="0.2">
      <c r="D10066" s="359"/>
      <c r="E10066" s="359"/>
      <c r="G10066" s="561"/>
      <c r="H10066" s="359"/>
    </row>
    <row r="10067" spans="4:8" x14ac:dyDescent="0.2">
      <c r="D10067" s="359"/>
      <c r="E10067" s="359"/>
      <c r="G10067" s="561"/>
      <c r="H10067" s="359"/>
    </row>
    <row r="10068" spans="4:8" x14ac:dyDescent="0.2">
      <c r="D10068" s="359"/>
      <c r="E10068" s="359"/>
      <c r="G10068" s="561"/>
      <c r="H10068" s="359"/>
    </row>
    <row r="10069" spans="4:8" x14ac:dyDescent="0.2">
      <c r="D10069" s="359"/>
      <c r="E10069" s="359"/>
      <c r="G10069" s="561"/>
      <c r="H10069" s="359"/>
    </row>
    <row r="10070" spans="4:8" x14ac:dyDescent="0.2">
      <c r="D10070" s="359"/>
      <c r="E10070" s="359"/>
      <c r="G10070" s="561"/>
      <c r="H10070" s="359"/>
    </row>
    <row r="10071" spans="4:8" x14ac:dyDescent="0.2">
      <c r="D10071" s="359"/>
      <c r="E10071" s="359"/>
      <c r="G10071" s="561"/>
      <c r="H10071" s="359"/>
    </row>
    <row r="10072" spans="4:8" x14ac:dyDescent="0.2">
      <c r="D10072" s="359"/>
      <c r="E10072" s="359"/>
      <c r="G10072" s="561"/>
      <c r="H10072" s="359"/>
    </row>
    <row r="10073" spans="4:8" x14ac:dyDescent="0.2">
      <c r="D10073" s="359"/>
      <c r="E10073" s="359"/>
      <c r="G10073" s="561"/>
      <c r="H10073" s="359"/>
    </row>
    <row r="10074" spans="4:8" x14ac:dyDescent="0.2">
      <c r="D10074" s="359"/>
      <c r="E10074" s="359"/>
      <c r="G10074" s="561"/>
      <c r="H10074" s="359"/>
    </row>
    <row r="10075" spans="4:8" x14ac:dyDescent="0.2">
      <c r="D10075" s="359"/>
      <c r="E10075" s="359"/>
      <c r="G10075" s="561"/>
      <c r="H10075" s="359"/>
    </row>
    <row r="10076" spans="4:8" x14ac:dyDescent="0.2">
      <c r="D10076" s="359"/>
      <c r="E10076" s="359"/>
      <c r="G10076" s="561"/>
      <c r="H10076" s="359"/>
    </row>
    <row r="10077" spans="4:8" x14ac:dyDescent="0.2">
      <c r="D10077" s="359"/>
      <c r="E10077" s="359"/>
      <c r="G10077" s="561"/>
      <c r="H10077" s="359"/>
    </row>
    <row r="10078" spans="4:8" x14ac:dyDescent="0.2">
      <c r="D10078" s="359"/>
      <c r="E10078" s="359"/>
      <c r="G10078" s="561"/>
      <c r="H10078" s="359"/>
    </row>
    <row r="10079" spans="4:8" x14ac:dyDescent="0.2">
      <c r="D10079" s="359"/>
      <c r="E10079" s="359"/>
      <c r="G10079" s="561"/>
      <c r="H10079" s="359"/>
    </row>
    <row r="10080" spans="4:8" x14ac:dyDescent="0.2">
      <c r="D10080" s="359"/>
      <c r="E10080" s="359"/>
      <c r="G10080" s="561"/>
      <c r="H10080" s="359"/>
    </row>
    <row r="10081" spans="4:8" x14ac:dyDescent="0.2">
      <c r="D10081" s="359"/>
      <c r="E10081" s="359"/>
      <c r="G10081" s="561"/>
      <c r="H10081" s="359"/>
    </row>
    <row r="10082" spans="4:8" x14ac:dyDescent="0.2">
      <c r="D10082" s="359"/>
      <c r="E10082" s="359"/>
      <c r="G10082" s="561"/>
      <c r="H10082" s="359"/>
    </row>
    <row r="10083" spans="4:8" x14ac:dyDescent="0.2">
      <c r="D10083" s="359"/>
      <c r="E10083" s="359"/>
      <c r="G10083" s="561"/>
      <c r="H10083" s="359"/>
    </row>
    <row r="10084" spans="4:8" x14ac:dyDescent="0.2">
      <c r="D10084" s="359"/>
      <c r="E10084" s="359"/>
      <c r="G10084" s="561"/>
      <c r="H10084" s="359"/>
    </row>
    <row r="10085" spans="4:8" x14ac:dyDescent="0.2">
      <c r="D10085" s="359"/>
      <c r="E10085" s="359"/>
      <c r="G10085" s="561"/>
      <c r="H10085" s="359"/>
    </row>
    <row r="10086" spans="4:8" x14ac:dyDescent="0.2">
      <c r="D10086" s="359"/>
      <c r="E10086" s="359"/>
      <c r="G10086" s="561"/>
      <c r="H10086" s="359"/>
    </row>
    <row r="10087" spans="4:8" x14ac:dyDescent="0.2">
      <c r="D10087" s="359"/>
      <c r="E10087" s="359"/>
      <c r="G10087" s="561"/>
      <c r="H10087" s="359"/>
    </row>
    <row r="10088" spans="4:8" x14ac:dyDescent="0.2">
      <c r="D10088" s="359"/>
      <c r="E10088" s="359"/>
      <c r="G10088" s="561"/>
      <c r="H10088" s="359"/>
    </row>
    <row r="10089" spans="4:8" x14ac:dyDescent="0.2">
      <c r="D10089" s="359"/>
      <c r="E10089" s="359"/>
      <c r="G10089" s="561"/>
      <c r="H10089" s="359"/>
    </row>
    <row r="10090" spans="4:8" x14ac:dyDescent="0.2">
      <c r="D10090" s="359"/>
      <c r="E10090" s="359"/>
      <c r="G10090" s="561"/>
      <c r="H10090" s="359"/>
    </row>
    <row r="10091" spans="4:8" x14ac:dyDescent="0.2">
      <c r="D10091" s="359"/>
      <c r="E10091" s="359"/>
      <c r="G10091" s="561"/>
      <c r="H10091" s="359"/>
    </row>
    <row r="10092" spans="4:8" x14ac:dyDescent="0.2">
      <c r="D10092" s="359"/>
      <c r="E10092" s="359"/>
      <c r="G10092" s="561"/>
      <c r="H10092" s="359"/>
    </row>
    <row r="10093" spans="4:8" x14ac:dyDescent="0.2">
      <c r="D10093" s="359"/>
      <c r="E10093" s="359"/>
      <c r="G10093" s="561"/>
      <c r="H10093" s="359"/>
    </row>
    <row r="10094" spans="4:8" x14ac:dyDescent="0.2">
      <c r="D10094" s="359"/>
      <c r="E10094" s="359"/>
      <c r="G10094" s="561"/>
      <c r="H10094" s="359"/>
    </row>
    <row r="10095" spans="4:8" x14ac:dyDescent="0.2">
      <c r="D10095" s="359"/>
      <c r="E10095" s="359"/>
      <c r="G10095" s="561"/>
      <c r="H10095" s="359"/>
    </row>
    <row r="10096" spans="4:8" x14ac:dyDescent="0.2">
      <c r="D10096" s="359"/>
      <c r="E10096" s="359"/>
      <c r="G10096" s="561"/>
      <c r="H10096" s="359"/>
    </row>
    <row r="10097" spans="4:8" x14ac:dyDescent="0.2">
      <c r="D10097" s="359"/>
      <c r="E10097" s="359"/>
      <c r="G10097" s="561"/>
      <c r="H10097" s="359"/>
    </row>
    <row r="10098" spans="4:8" x14ac:dyDescent="0.2">
      <c r="D10098" s="359"/>
      <c r="E10098" s="359"/>
      <c r="G10098" s="561"/>
      <c r="H10098" s="359"/>
    </row>
    <row r="10099" spans="4:8" x14ac:dyDescent="0.2">
      <c r="D10099" s="359"/>
      <c r="E10099" s="359"/>
      <c r="G10099" s="561"/>
      <c r="H10099" s="359"/>
    </row>
    <row r="10100" spans="4:8" x14ac:dyDescent="0.2">
      <c r="D10100" s="359"/>
      <c r="E10100" s="359"/>
      <c r="G10100" s="561"/>
      <c r="H10100" s="359"/>
    </row>
    <row r="10101" spans="4:8" x14ac:dyDescent="0.2">
      <c r="D10101" s="359"/>
      <c r="E10101" s="359"/>
      <c r="G10101" s="561"/>
      <c r="H10101" s="359"/>
    </row>
    <row r="10102" spans="4:8" x14ac:dyDescent="0.2">
      <c r="D10102" s="359"/>
      <c r="E10102" s="359"/>
      <c r="G10102" s="561"/>
      <c r="H10102" s="359"/>
    </row>
    <row r="10103" spans="4:8" x14ac:dyDescent="0.2">
      <c r="D10103" s="359"/>
      <c r="E10103" s="359"/>
      <c r="G10103" s="561"/>
      <c r="H10103" s="359"/>
    </row>
    <row r="10104" spans="4:8" x14ac:dyDescent="0.2">
      <c r="D10104" s="359"/>
      <c r="E10104" s="359"/>
      <c r="G10104" s="561"/>
      <c r="H10104" s="359"/>
    </row>
    <row r="10105" spans="4:8" x14ac:dyDescent="0.2">
      <c r="D10105" s="359"/>
      <c r="E10105" s="359"/>
      <c r="G10105" s="561"/>
      <c r="H10105" s="359"/>
    </row>
    <row r="10106" spans="4:8" x14ac:dyDescent="0.2">
      <c r="D10106" s="359"/>
      <c r="E10106" s="359"/>
      <c r="G10106" s="561"/>
      <c r="H10106" s="359"/>
    </row>
    <row r="10107" spans="4:8" x14ac:dyDescent="0.2">
      <c r="D10107" s="359"/>
      <c r="E10107" s="359"/>
      <c r="G10107" s="561"/>
      <c r="H10107" s="359"/>
    </row>
    <row r="10108" spans="4:8" x14ac:dyDescent="0.2">
      <c r="D10108" s="359"/>
      <c r="E10108" s="359"/>
      <c r="G10108" s="561"/>
      <c r="H10108" s="359"/>
    </row>
    <row r="10109" spans="4:8" x14ac:dyDescent="0.2">
      <c r="D10109" s="359"/>
      <c r="E10109" s="359"/>
      <c r="G10109" s="561"/>
      <c r="H10109" s="359"/>
    </row>
    <row r="10110" spans="4:8" x14ac:dyDescent="0.2">
      <c r="D10110" s="359"/>
      <c r="E10110" s="359"/>
      <c r="G10110" s="561"/>
      <c r="H10110" s="359"/>
    </row>
    <row r="10111" spans="4:8" x14ac:dyDescent="0.2">
      <c r="D10111" s="359"/>
      <c r="E10111" s="359"/>
      <c r="G10111" s="561"/>
      <c r="H10111" s="359"/>
    </row>
    <row r="10112" spans="4:8" x14ac:dyDescent="0.2">
      <c r="D10112" s="359"/>
      <c r="E10112" s="359"/>
      <c r="G10112" s="561"/>
      <c r="H10112" s="359"/>
    </row>
    <row r="10113" spans="4:8" x14ac:dyDescent="0.2">
      <c r="D10113" s="359"/>
      <c r="E10113" s="359"/>
      <c r="G10113" s="561"/>
      <c r="H10113" s="359"/>
    </row>
    <row r="10114" spans="4:8" x14ac:dyDescent="0.2">
      <c r="D10114" s="359"/>
      <c r="E10114" s="359"/>
      <c r="G10114" s="561"/>
      <c r="H10114" s="359"/>
    </row>
    <row r="10115" spans="4:8" x14ac:dyDescent="0.2">
      <c r="D10115" s="359"/>
      <c r="E10115" s="359"/>
      <c r="G10115" s="561"/>
      <c r="H10115" s="359"/>
    </row>
    <row r="10116" spans="4:8" x14ac:dyDescent="0.2">
      <c r="D10116" s="359"/>
      <c r="E10116" s="359"/>
      <c r="G10116" s="561"/>
      <c r="H10116" s="359"/>
    </row>
    <row r="10117" spans="4:8" x14ac:dyDescent="0.2">
      <c r="D10117" s="359"/>
      <c r="E10117" s="359"/>
      <c r="G10117" s="561"/>
      <c r="H10117" s="359"/>
    </row>
    <row r="10118" spans="4:8" x14ac:dyDescent="0.2">
      <c r="D10118" s="359"/>
      <c r="E10118" s="359"/>
      <c r="G10118" s="561"/>
      <c r="H10118" s="359"/>
    </row>
    <row r="10119" spans="4:8" x14ac:dyDescent="0.2">
      <c r="D10119" s="359"/>
      <c r="E10119" s="359"/>
      <c r="G10119" s="561"/>
      <c r="H10119" s="359"/>
    </row>
    <row r="10120" spans="4:8" x14ac:dyDescent="0.2">
      <c r="D10120" s="359"/>
      <c r="E10120" s="359"/>
      <c r="G10120" s="561"/>
      <c r="H10120" s="359"/>
    </row>
    <row r="10121" spans="4:8" x14ac:dyDescent="0.2">
      <c r="D10121" s="359"/>
      <c r="E10121" s="359"/>
      <c r="G10121" s="561"/>
      <c r="H10121" s="359"/>
    </row>
    <row r="10122" spans="4:8" x14ac:dyDescent="0.2">
      <c r="D10122" s="359"/>
      <c r="E10122" s="359"/>
      <c r="G10122" s="561"/>
      <c r="H10122" s="359"/>
    </row>
    <row r="10123" spans="4:8" x14ac:dyDescent="0.2">
      <c r="D10123" s="359"/>
      <c r="E10123" s="359"/>
      <c r="G10123" s="561"/>
      <c r="H10123" s="359"/>
    </row>
    <row r="10124" spans="4:8" x14ac:dyDescent="0.2">
      <c r="D10124" s="359"/>
      <c r="E10124" s="359"/>
      <c r="G10124" s="561"/>
      <c r="H10124" s="359"/>
    </row>
    <row r="10125" spans="4:8" x14ac:dyDescent="0.2">
      <c r="D10125" s="359"/>
      <c r="E10125" s="359"/>
      <c r="G10125" s="561"/>
      <c r="H10125" s="359"/>
    </row>
    <row r="10126" spans="4:8" x14ac:dyDescent="0.2">
      <c r="D10126" s="359"/>
      <c r="E10126" s="359"/>
      <c r="G10126" s="561"/>
      <c r="H10126" s="359"/>
    </row>
    <row r="10127" spans="4:8" x14ac:dyDescent="0.2">
      <c r="D10127" s="359"/>
      <c r="E10127" s="359"/>
      <c r="G10127" s="561"/>
      <c r="H10127" s="359"/>
    </row>
    <row r="10128" spans="4:8" x14ac:dyDescent="0.2">
      <c r="D10128" s="359"/>
      <c r="E10128" s="359"/>
      <c r="G10128" s="561"/>
      <c r="H10128" s="359"/>
    </row>
    <row r="10129" spans="4:8" x14ac:dyDescent="0.2">
      <c r="D10129" s="359"/>
      <c r="E10129" s="359"/>
      <c r="G10129" s="561"/>
      <c r="H10129" s="359"/>
    </row>
    <row r="10130" spans="4:8" x14ac:dyDescent="0.2">
      <c r="D10130" s="359"/>
      <c r="E10130" s="359"/>
      <c r="G10130" s="561"/>
      <c r="H10130" s="359"/>
    </row>
    <row r="10131" spans="4:8" x14ac:dyDescent="0.2">
      <c r="D10131" s="359"/>
      <c r="E10131" s="359"/>
      <c r="G10131" s="561"/>
      <c r="H10131" s="359"/>
    </row>
    <row r="10132" spans="4:8" x14ac:dyDescent="0.2">
      <c r="D10132" s="359"/>
      <c r="E10132" s="359"/>
      <c r="G10132" s="561"/>
      <c r="H10132" s="359"/>
    </row>
    <row r="10133" spans="4:8" x14ac:dyDescent="0.2">
      <c r="D10133" s="359"/>
      <c r="E10133" s="359"/>
      <c r="G10133" s="561"/>
      <c r="H10133" s="359"/>
    </row>
    <row r="10134" spans="4:8" x14ac:dyDescent="0.2">
      <c r="D10134" s="359"/>
      <c r="E10134" s="359"/>
      <c r="G10134" s="561"/>
      <c r="H10134" s="359"/>
    </row>
    <row r="10135" spans="4:8" x14ac:dyDescent="0.2">
      <c r="D10135" s="359"/>
      <c r="E10135" s="359"/>
      <c r="G10135" s="561"/>
      <c r="H10135" s="359"/>
    </row>
    <row r="10136" spans="4:8" x14ac:dyDescent="0.2">
      <c r="D10136" s="359"/>
      <c r="E10136" s="359"/>
      <c r="G10136" s="561"/>
      <c r="H10136" s="359"/>
    </row>
    <row r="10137" spans="4:8" x14ac:dyDescent="0.2">
      <c r="D10137" s="359"/>
      <c r="E10137" s="359"/>
      <c r="G10137" s="561"/>
      <c r="H10137" s="359"/>
    </row>
    <row r="10138" spans="4:8" x14ac:dyDescent="0.2">
      <c r="D10138" s="359"/>
      <c r="E10138" s="359"/>
      <c r="G10138" s="561"/>
      <c r="H10138" s="359"/>
    </row>
    <row r="10139" spans="4:8" x14ac:dyDescent="0.2">
      <c r="D10139" s="359"/>
      <c r="E10139" s="359"/>
      <c r="G10139" s="561"/>
      <c r="H10139" s="359"/>
    </row>
    <row r="10140" spans="4:8" x14ac:dyDescent="0.2">
      <c r="D10140" s="359"/>
      <c r="E10140" s="359"/>
      <c r="G10140" s="561"/>
      <c r="H10140" s="359"/>
    </row>
    <row r="10141" spans="4:8" x14ac:dyDescent="0.2">
      <c r="D10141" s="359"/>
      <c r="E10141" s="359"/>
      <c r="G10141" s="561"/>
      <c r="H10141" s="359"/>
    </row>
    <row r="10142" spans="4:8" x14ac:dyDescent="0.2">
      <c r="D10142" s="359"/>
      <c r="E10142" s="359"/>
      <c r="G10142" s="561"/>
      <c r="H10142" s="359"/>
    </row>
    <row r="10143" spans="4:8" x14ac:dyDescent="0.2">
      <c r="D10143" s="359"/>
      <c r="E10143" s="359"/>
      <c r="G10143" s="561"/>
      <c r="H10143" s="359"/>
    </row>
    <row r="10144" spans="4:8" x14ac:dyDescent="0.2">
      <c r="D10144" s="359"/>
      <c r="E10144" s="359"/>
      <c r="G10144" s="561"/>
      <c r="H10144" s="359"/>
    </row>
    <row r="10145" spans="4:8" x14ac:dyDescent="0.2">
      <c r="D10145" s="359"/>
      <c r="E10145" s="359"/>
      <c r="G10145" s="561"/>
      <c r="H10145" s="359"/>
    </row>
    <row r="10146" spans="4:8" x14ac:dyDescent="0.2">
      <c r="D10146" s="359"/>
      <c r="E10146" s="359"/>
      <c r="G10146" s="561"/>
      <c r="H10146" s="359"/>
    </row>
    <row r="10147" spans="4:8" x14ac:dyDescent="0.2">
      <c r="D10147" s="359"/>
      <c r="E10147" s="359"/>
      <c r="G10147" s="561"/>
      <c r="H10147" s="359"/>
    </row>
    <row r="10148" spans="4:8" x14ac:dyDescent="0.2">
      <c r="D10148" s="359"/>
      <c r="E10148" s="359"/>
      <c r="G10148" s="561"/>
      <c r="H10148" s="359"/>
    </row>
    <row r="10149" spans="4:8" x14ac:dyDescent="0.2">
      <c r="D10149" s="359"/>
      <c r="E10149" s="359"/>
      <c r="G10149" s="561"/>
      <c r="H10149" s="359"/>
    </row>
    <row r="10150" spans="4:8" x14ac:dyDescent="0.2">
      <c r="D10150" s="359"/>
      <c r="E10150" s="359"/>
      <c r="G10150" s="561"/>
      <c r="H10150" s="359"/>
    </row>
    <row r="10151" spans="4:8" x14ac:dyDescent="0.2">
      <c r="D10151" s="359"/>
      <c r="E10151" s="359"/>
      <c r="G10151" s="561"/>
      <c r="H10151" s="359"/>
    </row>
    <row r="10152" spans="4:8" x14ac:dyDescent="0.2">
      <c r="D10152" s="359"/>
      <c r="E10152" s="359"/>
      <c r="G10152" s="561"/>
      <c r="H10152" s="359"/>
    </row>
    <row r="10153" spans="4:8" x14ac:dyDescent="0.2">
      <c r="D10153" s="359"/>
      <c r="E10153" s="359"/>
      <c r="G10153" s="561"/>
      <c r="H10153" s="359"/>
    </row>
    <row r="10154" spans="4:8" x14ac:dyDescent="0.2">
      <c r="D10154" s="359"/>
      <c r="E10154" s="359"/>
      <c r="G10154" s="561"/>
      <c r="H10154" s="359"/>
    </row>
    <row r="10155" spans="4:8" x14ac:dyDescent="0.2">
      <c r="D10155" s="359"/>
      <c r="E10155" s="359"/>
      <c r="G10155" s="561"/>
      <c r="H10155" s="359"/>
    </row>
    <row r="10156" spans="4:8" x14ac:dyDescent="0.2">
      <c r="D10156" s="359"/>
      <c r="E10156" s="359"/>
      <c r="G10156" s="561"/>
      <c r="H10156" s="359"/>
    </row>
    <row r="10157" spans="4:8" x14ac:dyDescent="0.2">
      <c r="D10157" s="359"/>
      <c r="E10157" s="359"/>
      <c r="G10157" s="561"/>
      <c r="H10157" s="359"/>
    </row>
    <row r="10158" spans="4:8" x14ac:dyDescent="0.2">
      <c r="D10158" s="359"/>
      <c r="E10158" s="359"/>
      <c r="G10158" s="561"/>
      <c r="H10158" s="359"/>
    </row>
    <row r="10159" spans="4:8" x14ac:dyDescent="0.2">
      <c r="D10159" s="359"/>
      <c r="E10159" s="359"/>
      <c r="G10159" s="561"/>
      <c r="H10159" s="359"/>
    </row>
    <row r="10160" spans="4:8" x14ac:dyDescent="0.2">
      <c r="D10160" s="359"/>
      <c r="E10160" s="359"/>
      <c r="G10160" s="561"/>
      <c r="H10160" s="359"/>
    </row>
    <row r="10161" spans="4:8" x14ac:dyDescent="0.2">
      <c r="D10161" s="359"/>
      <c r="E10161" s="359"/>
      <c r="G10161" s="561"/>
      <c r="H10161" s="359"/>
    </row>
    <row r="10162" spans="4:8" x14ac:dyDescent="0.2">
      <c r="D10162" s="359"/>
      <c r="E10162" s="359"/>
      <c r="G10162" s="561"/>
      <c r="H10162" s="359"/>
    </row>
    <row r="10163" spans="4:8" x14ac:dyDescent="0.2">
      <c r="D10163" s="359"/>
      <c r="E10163" s="359"/>
      <c r="G10163" s="561"/>
      <c r="H10163" s="359"/>
    </row>
    <row r="10164" spans="4:8" x14ac:dyDescent="0.2">
      <c r="D10164" s="359"/>
      <c r="E10164" s="359"/>
      <c r="G10164" s="561"/>
      <c r="H10164" s="359"/>
    </row>
    <row r="10165" spans="4:8" x14ac:dyDescent="0.2">
      <c r="D10165" s="359"/>
      <c r="E10165" s="359"/>
      <c r="G10165" s="561"/>
      <c r="H10165" s="359"/>
    </row>
    <row r="10166" spans="4:8" x14ac:dyDescent="0.2">
      <c r="D10166" s="359"/>
      <c r="E10166" s="359"/>
      <c r="G10166" s="561"/>
      <c r="H10166" s="359"/>
    </row>
    <row r="10167" spans="4:8" x14ac:dyDescent="0.2">
      <c r="D10167" s="359"/>
      <c r="E10167" s="359"/>
      <c r="G10167" s="561"/>
      <c r="H10167" s="359"/>
    </row>
    <row r="10168" spans="4:8" x14ac:dyDescent="0.2">
      <c r="D10168" s="359"/>
      <c r="E10168" s="359"/>
      <c r="G10168" s="561"/>
      <c r="H10168" s="359"/>
    </row>
    <row r="10169" spans="4:8" x14ac:dyDescent="0.2">
      <c r="D10169" s="359"/>
      <c r="E10169" s="359"/>
      <c r="G10169" s="561"/>
      <c r="H10169" s="359"/>
    </row>
    <row r="10170" spans="4:8" x14ac:dyDescent="0.2">
      <c r="D10170" s="359"/>
      <c r="E10170" s="359"/>
      <c r="G10170" s="561"/>
      <c r="H10170" s="359"/>
    </row>
    <row r="10171" spans="4:8" x14ac:dyDescent="0.2">
      <c r="D10171" s="359"/>
      <c r="E10171" s="359"/>
      <c r="G10171" s="561"/>
      <c r="H10171" s="359"/>
    </row>
    <row r="10172" spans="4:8" x14ac:dyDescent="0.2">
      <c r="D10172" s="359"/>
      <c r="E10172" s="359"/>
      <c r="G10172" s="561"/>
      <c r="H10172" s="359"/>
    </row>
    <row r="10173" spans="4:8" x14ac:dyDescent="0.2">
      <c r="D10173" s="359"/>
      <c r="E10173" s="359"/>
      <c r="G10173" s="561"/>
      <c r="H10173" s="359"/>
    </row>
    <row r="10174" spans="4:8" x14ac:dyDescent="0.2">
      <c r="D10174" s="359"/>
      <c r="E10174" s="359"/>
      <c r="G10174" s="561"/>
      <c r="H10174" s="359"/>
    </row>
    <row r="10175" spans="4:8" x14ac:dyDescent="0.2">
      <c r="D10175" s="359"/>
      <c r="E10175" s="359"/>
      <c r="G10175" s="561"/>
      <c r="H10175" s="359"/>
    </row>
    <row r="10176" spans="4:8" x14ac:dyDescent="0.2">
      <c r="D10176" s="359"/>
      <c r="E10176" s="359"/>
      <c r="G10176" s="561"/>
      <c r="H10176" s="359"/>
    </row>
    <row r="10177" spans="4:8" x14ac:dyDescent="0.2">
      <c r="D10177" s="359"/>
      <c r="E10177" s="359"/>
      <c r="G10177" s="561"/>
      <c r="H10177" s="359"/>
    </row>
    <row r="10178" spans="4:8" x14ac:dyDescent="0.2">
      <c r="D10178" s="359"/>
      <c r="E10178" s="359"/>
      <c r="G10178" s="561"/>
      <c r="H10178" s="359"/>
    </row>
    <row r="10179" spans="4:8" x14ac:dyDescent="0.2">
      <c r="D10179" s="359"/>
      <c r="E10179" s="359"/>
      <c r="G10179" s="561"/>
      <c r="H10179" s="359"/>
    </row>
    <row r="10180" spans="4:8" x14ac:dyDescent="0.2">
      <c r="D10180" s="359"/>
      <c r="E10180" s="359"/>
      <c r="G10180" s="561"/>
      <c r="H10180" s="359"/>
    </row>
    <row r="10181" spans="4:8" x14ac:dyDescent="0.2">
      <c r="D10181" s="359"/>
      <c r="E10181" s="359"/>
      <c r="G10181" s="561"/>
      <c r="H10181" s="359"/>
    </row>
    <row r="10182" spans="4:8" x14ac:dyDescent="0.2">
      <c r="D10182" s="359"/>
      <c r="E10182" s="359"/>
      <c r="G10182" s="561"/>
      <c r="H10182" s="359"/>
    </row>
    <row r="10183" spans="4:8" x14ac:dyDescent="0.2">
      <c r="D10183" s="359"/>
      <c r="E10183" s="359"/>
      <c r="G10183" s="561"/>
      <c r="H10183" s="359"/>
    </row>
    <row r="10184" spans="4:8" x14ac:dyDescent="0.2">
      <c r="D10184" s="359"/>
      <c r="E10184" s="359"/>
      <c r="G10184" s="561"/>
      <c r="H10184" s="359"/>
    </row>
    <row r="10185" spans="4:8" x14ac:dyDescent="0.2">
      <c r="D10185" s="359"/>
      <c r="E10185" s="359"/>
      <c r="G10185" s="561"/>
      <c r="H10185" s="359"/>
    </row>
    <row r="10186" spans="4:8" x14ac:dyDescent="0.2">
      <c r="D10186" s="359"/>
      <c r="E10186" s="359"/>
      <c r="G10186" s="561"/>
      <c r="H10186" s="359"/>
    </row>
    <row r="10187" spans="4:8" x14ac:dyDescent="0.2">
      <c r="D10187" s="359"/>
      <c r="E10187" s="359"/>
      <c r="G10187" s="561"/>
      <c r="H10187" s="359"/>
    </row>
    <row r="10188" spans="4:8" x14ac:dyDescent="0.2">
      <c r="D10188" s="359"/>
      <c r="E10188" s="359"/>
      <c r="G10188" s="561"/>
      <c r="H10188" s="359"/>
    </row>
    <row r="10189" spans="4:8" x14ac:dyDescent="0.2">
      <c r="D10189" s="359"/>
      <c r="E10189" s="359"/>
      <c r="G10189" s="561"/>
      <c r="H10189" s="359"/>
    </row>
    <row r="10190" spans="4:8" x14ac:dyDescent="0.2">
      <c r="D10190" s="359"/>
      <c r="E10190" s="359"/>
      <c r="G10190" s="561"/>
      <c r="H10190" s="359"/>
    </row>
    <row r="10191" spans="4:8" x14ac:dyDescent="0.2">
      <c r="D10191" s="359"/>
      <c r="E10191" s="359"/>
      <c r="G10191" s="561"/>
      <c r="H10191" s="359"/>
    </row>
    <row r="10192" spans="4:8" x14ac:dyDescent="0.2">
      <c r="D10192" s="359"/>
      <c r="E10192" s="359"/>
      <c r="G10192" s="561"/>
      <c r="H10192" s="359"/>
    </row>
    <row r="10193" spans="4:8" x14ac:dyDescent="0.2">
      <c r="D10193" s="359"/>
      <c r="E10193" s="359"/>
      <c r="G10193" s="561"/>
      <c r="H10193" s="359"/>
    </row>
    <row r="10194" spans="4:8" x14ac:dyDescent="0.2">
      <c r="D10194" s="359"/>
      <c r="E10194" s="359"/>
      <c r="G10194" s="561"/>
      <c r="H10194" s="359"/>
    </row>
    <row r="10195" spans="4:8" x14ac:dyDescent="0.2">
      <c r="D10195" s="359"/>
      <c r="E10195" s="359"/>
      <c r="G10195" s="561"/>
      <c r="H10195" s="359"/>
    </row>
    <row r="10196" spans="4:8" x14ac:dyDescent="0.2">
      <c r="D10196" s="359"/>
      <c r="E10196" s="359"/>
      <c r="G10196" s="561"/>
      <c r="H10196" s="359"/>
    </row>
    <row r="10197" spans="4:8" x14ac:dyDescent="0.2">
      <c r="D10197" s="359"/>
      <c r="E10197" s="359"/>
      <c r="G10197" s="561"/>
      <c r="H10197" s="359"/>
    </row>
    <row r="10198" spans="4:8" x14ac:dyDescent="0.2">
      <c r="D10198" s="359"/>
      <c r="E10198" s="359"/>
      <c r="G10198" s="561"/>
      <c r="H10198" s="359"/>
    </row>
    <row r="10199" spans="4:8" x14ac:dyDescent="0.2">
      <c r="D10199" s="359"/>
      <c r="E10199" s="359"/>
      <c r="G10199" s="561"/>
      <c r="H10199" s="359"/>
    </row>
    <row r="10200" spans="4:8" x14ac:dyDescent="0.2">
      <c r="D10200" s="359"/>
      <c r="E10200" s="359"/>
      <c r="G10200" s="561"/>
      <c r="H10200" s="359"/>
    </row>
    <row r="10201" spans="4:8" x14ac:dyDescent="0.2">
      <c r="D10201" s="359"/>
      <c r="E10201" s="359"/>
      <c r="G10201" s="561"/>
      <c r="H10201" s="359"/>
    </row>
    <row r="10202" spans="4:8" x14ac:dyDescent="0.2">
      <c r="D10202" s="359"/>
      <c r="E10202" s="359"/>
      <c r="G10202" s="561"/>
      <c r="H10202" s="359"/>
    </row>
    <row r="10203" spans="4:8" x14ac:dyDescent="0.2">
      <c r="D10203" s="359"/>
      <c r="E10203" s="359"/>
      <c r="G10203" s="561"/>
      <c r="H10203" s="359"/>
    </row>
    <row r="10204" spans="4:8" x14ac:dyDescent="0.2">
      <c r="D10204" s="359"/>
      <c r="E10204" s="359"/>
      <c r="G10204" s="561"/>
      <c r="H10204" s="359"/>
    </row>
    <row r="10205" spans="4:8" x14ac:dyDescent="0.2">
      <c r="D10205" s="359"/>
      <c r="E10205" s="359"/>
      <c r="G10205" s="561"/>
      <c r="H10205" s="359"/>
    </row>
    <row r="10206" spans="4:8" x14ac:dyDescent="0.2">
      <c r="D10206" s="359"/>
      <c r="E10206" s="359"/>
      <c r="G10206" s="561"/>
      <c r="H10206" s="359"/>
    </row>
    <row r="10207" spans="4:8" x14ac:dyDescent="0.2">
      <c r="D10207" s="359"/>
      <c r="E10207" s="359"/>
      <c r="G10207" s="561"/>
      <c r="H10207" s="359"/>
    </row>
    <row r="10208" spans="4:8" x14ac:dyDescent="0.2">
      <c r="D10208" s="359"/>
      <c r="E10208" s="359"/>
      <c r="G10208" s="561"/>
      <c r="H10208" s="359"/>
    </row>
    <row r="10209" spans="4:8" x14ac:dyDescent="0.2">
      <c r="D10209" s="359"/>
      <c r="E10209" s="359"/>
      <c r="G10209" s="561"/>
      <c r="H10209" s="359"/>
    </row>
    <row r="10210" spans="4:8" x14ac:dyDescent="0.2">
      <c r="D10210" s="359"/>
      <c r="E10210" s="359"/>
      <c r="G10210" s="561"/>
      <c r="H10210" s="359"/>
    </row>
    <row r="10211" spans="4:8" x14ac:dyDescent="0.2">
      <c r="D10211" s="359"/>
      <c r="E10211" s="359"/>
      <c r="G10211" s="561"/>
      <c r="H10211" s="359"/>
    </row>
    <row r="10212" spans="4:8" x14ac:dyDescent="0.2">
      <c r="D10212" s="359"/>
      <c r="E10212" s="359"/>
      <c r="G10212" s="561"/>
      <c r="H10212" s="359"/>
    </row>
    <row r="10213" spans="4:8" x14ac:dyDescent="0.2">
      <c r="D10213" s="359"/>
      <c r="E10213" s="359"/>
      <c r="G10213" s="561"/>
      <c r="H10213" s="359"/>
    </row>
    <row r="10214" spans="4:8" x14ac:dyDescent="0.2">
      <c r="D10214" s="359"/>
      <c r="E10214" s="359"/>
      <c r="G10214" s="561"/>
      <c r="H10214" s="359"/>
    </row>
    <row r="10215" spans="4:8" x14ac:dyDescent="0.2">
      <c r="D10215" s="359"/>
      <c r="E10215" s="359"/>
      <c r="G10215" s="561"/>
      <c r="H10215" s="359"/>
    </row>
    <row r="10216" spans="4:8" x14ac:dyDescent="0.2">
      <c r="D10216" s="359"/>
      <c r="E10216" s="359"/>
      <c r="G10216" s="561"/>
      <c r="H10216" s="359"/>
    </row>
    <row r="10217" spans="4:8" x14ac:dyDescent="0.2">
      <c r="D10217" s="359"/>
      <c r="E10217" s="359"/>
      <c r="G10217" s="561"/>
      <c r="H10217" s="359"/>
    </row>
    <row r="10218" spans="4:8" x14ac:dyDescent="0.2">
      <c r="D10218" s="359"/>
      <c r="E10218" s="359"/>
      <c r="G10218" s="561"/>
      <c r="H10218" s="359"/>
    </row>
    <row r="10219" spans="4:8" x14ac:dyDescent="0.2">
      <c r="D10219" s="359"/>
      <c r="E10219" s="359"/>
      <c r="G10219" s="561"/>
      <c r="H10219" s="359"/>
    </row>
    <row r="10220" spans="4:8" x14ac:dyDescent="0.2">
      <c r="D10220" s="359"/>
      <c r="E10220" s="359"/>
      <c r="G10220" s="561"/>
      <c r="H10220" s="359"/>
    </row>
    <row r="10221" spans="4:8" x14ac:dyDescent="0.2">
      <c r="D10221" s="359"/>
      <c r="E10221" s="359"/>
      <c r="G10221" s="561"/>
      <c r="H10221" s="359"/>
    </row>
    <row r="10222" spans="4:8" x14ac:dyDescent="0.2">
      <c r="D10222" s="359"/>
      <c r="E10222" s="359"/>
      <c r="G10222" s="561"/>
      <c r="H10222" s="359"/>
    </row>
    <row r="10223" spans="4:8" x14ac:dyDescent="0.2">
      <c r="D10223" s="359"/>
      <c r="E10223" s="359"/>
      <c r="G10223" s="561"/>
      <c r="H10223" s="359"/>
    </row>
    <row r="10224" spans="4:8" x14ac:dyDescent="0.2">
      <c r="D10224" s="359"/>
      <c r="E10224" s="359"/>
      <c r="G10224" s="561"/>
      <c r="H10224" s="359"/>
    </row>
    <row r="10225" spans="4:8" x14ac:dyDescent="0.2">
      <c r="D10225" s="359"/>
      <c r="E10225" s="359"/>
      <c r="G10225" s="561"/>
      <c r="H10225" s="359"/>
    </row>
    <row r="10226" spans="4:8" x14ac:dyDescent="0.2">
      <c r="D10226" s="359"/>
      <c r="E10226" s="359"/>
      <c r="G10226" s="561"/>
      <c r="H10226" s="359"/>
    </row>
    <row r="10227" spans="4:8" x14ac:dyDescent="0.2">
      <c r="D10227" s="359"/>
      <c r="E10227" s="359"/>
      <c r="G10227" s="561"/>
      <c r="H10227" s="359"/>
    </row>
    <row r="10228" spans="4:8" x14ac:dyDescent="0.2">
      <c r="D10228" s="359"/>
      <c r="E10228" s="359"/>
      <c r="G10228" s="561"/>
      <c r="H10228" s="359"/>
    </row>
    <row r="10229" spans="4:8" x14ac:dyDescent="0.2">
      <c r="D10229" s="359"/>
      <c r="E10229" s="359"/>
      <c r="G10229" s="561"/>
      <c r="H10229" s="359"/>
    </row>
    <row r="10230" spans="4:8" x14ac:dyDescent="0.2">
      <c r="D10230" s="359"/>
      <c r="E10230" s="359"/>
      <c r="G10230" s="561"/>
      <c r="H10230" s="359"/>
    </row>
    <row r="10231" spans="4:8" x14ac:dyDescent="0.2">
      <c r="D10231" s="359"/>
      <c r="E10231" s="359"/>
      <c r="G10231" s="561"/>
      <c r="H10231" s="359"/>
    </row>
    <row r="10232" spans="4:8" x14ac:dyDescent="0.2">
      <c r="D10232" s="359"/>
      <c r="E10232" s="359"/>
      <c r="G10232" s="561"/>
      <c r="H10232" s="359"/>
    </row>
    <row r="10233" spans="4:8" x14ac:dyDescent="0.2">
      <c r="D10233" s="359"/>
      <c r="E10233" s="359"/>
      <c r="G10233" s="561"/>
      <c r="H10233" s="359"/>
    </row>
    <row r="10234" spans="4:8" x14ac:dyDescent="0.2">
      <c r="D10234" s="359"/>
      <c r="E10234" s="359"/>
      <c r="G10234" s="561"/>
      <c r="H10234" s="359"/>
    </row>
    <row r="10235" spans="4:8" x14ac:dyDescent="0.2">
      <c r="D10235" s="359"/>
      <c r="E10235" s="359"/>
      <c r="G10235" s="561"/>
      <c r="H10235" s="359"/>
    </row>
    <row r="10236" spans="4:8" x14ac:dyDescent="0.2">
      <c r="D10236" s="359"/>
      <c r="E10236" s="359"/>
      <c r="G10236" s="561"/>
      <c r="H10236" s="359"/>
    </row>
    <row r="10237" spans="4:8" x14ac:dyDescent="0.2">
      <c r="D10237" s="359"/>
      <c r="E10237" s="359"/>
      <c r="G10237" s="561"/>
      <c r="H10237" s="359"/>
    </row>
    <row r="10238" spans="4:8" x14ac:dyDescent="0.2">
      <c r="D10238" s="359"/>
      <c r="E10238" s="359"/>
      <c r="G10238" s="561"/>
      <c r="H10238" s="359"/>
    </row>
    <row r="10239" spans="4:8" x14ac:dyDescent="0.2">
      <c r="D10239" s="359"/>
      <c r="E10239" s="359"/>
      <c r="G10239" s="561"/>
      <c r="H10239" s="359"/>
    </row>
    <row r="10240" spans="4:8" x14ac:dyDescent="0.2">
      <c r="D10240" s="359"/>
      <c r="E10240" s="359"/>
      <c r="G10240" s="561"/>
      <c r="H10240" s="359"/>
    </row>
    <row r="10241" spans="4:8" x14ac:dyDescent="0.2">
      <c r="D10241" s="359"/>
      <c r="E10241" s="359"/>
      <c r="G10241" s="561"/>
      <c r="H10241" s="359"/>
    </row>
    <row r="10242" spans="4:8" x14ac:dyDescent="0.2">
      <c r="D10242" s="359"/>
      <c r="E10242" s="359"/>
      <c r="G10242" s="561"/>
      <c r="H10242" s="359"/>
    </row>
    <row r="10243" spans="4:8" x14ac:dyDescent="0.2">
      <c r="D10243" s="359"/>
      <c r="E10243" s="359"/>
      <c r="G10243" s="561"/>
      <c r="H10243" s="359"/>
    </row>
    <row r="10244" spans="4:8" x14ac:dyDescent="0.2">
      <c r="D10244" s="359"/>
      <c r="E10244" s="359"/>
      <c r="G10244" s="561"/>
      <c r="H10244" s="359"/>
    </row>
    <row r="10245" spans="4:8" x14ac:dyDescent="0.2">
      <c r="D10245" s="359"/>
      <c r="E10245" s="359"/>
      <c r="G10245" s="561"/>
      <c r="H10245" s="359"/>
    </row>
    <row r="10246" spans="4:8" x14ac:dyDescent="0.2">
      <c r="D10246" s="359"/>
      <c r="E10246" s="359"/>
      <c r="G10246" s="561"/>
      <c r="H10246" s="359"/>
    </row>
    <row r="10247" spans="4:8" x14ac:dyDescent="0.2">
      <c r="D10247" s="359"/>
      <c r="E10247" s="359"/>
      <c r="G10247" s="561"/>
      <c r="H10247" s="359"/>
    </row>
    <row r="10248" spans="4:8" x14ac:dyDescent="0.2">
      <c r="D10248" s="359"/>
      <c r="E10248" s="359"/>
      <c r="G10248" s="561"/>
      <c r="H10248" s="359"/>
    </row>
    <row r="10249" spans="4:8" x14ac:dyDescent="0.2">
      <c r="D10249" s="359"/>
      <c r="E10249" s="359"/>
      <c r="G10249" s="561"/>
      <c r="H10249" s="359"/>
    </row>
    <row r="10250" spans="4:8" x14ac:dyDescent="0.2">
      <c r="D10250" s="359"/>
      <c r="E10250" s="359"/>
      <c r="G10250" s="561"/>
      <c r="H10250" s="359"/>
    </row>
    <row r="10251" spans="4:8" x14ac:dyDescent="0.2">
      <c r="D10251" s="359"/>
      <c r="E10251" s="359"/>
      <c r="G10251" s="561"/>
      <c r="H10251" s="359"/>
    </row>
    <row r="10252" spans="4:8" x14ac:dyDescent="0.2">
      <c r="D10252" s="359"/>
      <c r="E10252" s="359"/>
      <c r="G10252" s="561"/>
      <c r="H10252" s="359"/>
    </row>
    <row r="10253" spans="4:8" x14ac:dyDescent="0.2">
      <c r="D10253" s="359"/>
      <c r="E10253" s="359"/>
      <c r="G10253" s="561"/>
      <c r="H10253" s="359"/>
    </row>
    <row r="10254" spans="4:8" x14ac:dyDescent="0.2">
      <c r="D10254" s="359"/>
      <c r="E10254" s="359"/>
      <c r="G10254" s="561"/>
      <c r="H10254" s="359"/>
    </row>
    <row r="10255" spans="4:8" x14ac:dyDescent="0.2">
      <c r="D10255" s="359"/>
      <c r="E10255" s="359"/>
      <c r="G10255" s="561"/>
      <c r="H10255" s="359"/>
    </row>
    <row r="10256" spans="4:8" x14ac:dyDescent="0.2">
      <c r="D10256" s="359"/>
      <c r="E10256" s="359"/>
      <c r="G10256" s="561"/>
      <c r="H10256" s="359"/>
    </row>
    <row r="10257" spans="4:8" x14ac:dyDescent="0.2">
      <c r="D10257" s="359"/>
      <c r="E10257" s="359"/>
      <c r="G10257" s="561"/>
      <c r="H10257" s="359"/>
    </row>
    <row r="10258" spans="4:8" x14ac:dyDescent="0.2">
      <c r="D10258" s="359"/>
      <c r="E10258" s="359"/>
      <c r="G10258" s="561"/>
      <c r="H10258" s="359"/>
    </row>
    <row r="10259" spans="4:8" x14ac:dyDescent="0.2">
      <c r="D10259" s="359"/>
      <c r="E10259" s="359"/>
      <c r="G10259" s="561"/>
      <c r="H10259" s="359"/>
    </row>
    <row r="10260" spans="4:8" x14ac:dyDescent="0.2">
      <c r="D10260" s="359"/>
      <c r="E10260" s="359"/>
      <c r="G10260" s="561"/>
      <c r="H10260" s="359"/>
    </row>
    <row r="10261" spans="4:8" x14ac:dyDescent="0.2">
      <c r="D10261" s="359"/>
      <c r="E10261" s="359"/>
      <c r="G10261" s="561"/>
      <c r="H10261" s="359"/>
    </row>
    <row r="10262" spans="4:8" x14ac:dyDescent="0.2">
      <c r="D10262" s="359"/>
      <c r="E10262" s="359"/>
      <c r="G10262" s="561"/>
      <c r="H10262" s="359"/>
    </row>
    <row r="10263" spans="4:8" x14ac:dyDescent="0.2">
      <c r="D10263" s="359"/>
      <c r="E10263" s="359"/>
      <c r="G10263" s="561"/>
      <c r="H10263" s="359"/>
    </row>
    <row r="10264" spans="4:8" x14ac:dyDescent="0.2">
      <c r="D10264" s="359"/>
      <c r="E10264" s="359"/>
      <c r="G10264" s="561"/>
      <c r="H10264" s="359"/>
    </row>
    <row r="10265" spans="4:8" x14ac:dyDescent="0.2">
      <c r="D10265" s="359"/>
      <c r="E10265" s="359"/>
      <c r="G10265" s="561"/>
      <c r="H10265" s="359"/>
    </row>
    <row r="10266" spans="4:8" x14ac:dyDescent="0.2">
      <c r="D10266" s="359"/>
      <c r="E10266" s="359"/>
      <c r="G10266" s="561"/>
      <c r="H10266" s="359"/>
    </row>
    <row r="10267" spans="4:8" x14ac:dyDescent="0.2">
      <c r="D10267" s="359"/>
      <c r="E10267" s="359"/>
      <c r="G10267" s="561"/>
      <c r="H10267" s="359"/>
    </row>
    <row r="10268" spans="4:8" x14ac:dyDescent="0.2">
      <c r="D10268" s="359"/>
      <c r="E10268" s="359"/>
      <c r="G10268" s="561"/>
      <c r="H10268" s="359"/>
    </row>
    <row r="10269" spans="4:8" x14ac:dyDescent="0.2">
      <c r="D10269" s="359"/>
      <c r="E10269" s="359"/>
      <c r="G10269" s="561"/>
      <c r="H10269" s="359"/>
    </row>
    <row r="10270" spans="4:8" x14ac:dyDescent="0.2">
      <c r="D10270" s="359"/>
      <c r="E10270" s="359"/>
      <c r="G10270" s="561"/>
      <c r="H10270" s="359"/>
    </row>
    <row r="10271" spans="4:8" x14ac:dyDescent="0.2">
      <c r="D10271" s="359"/>
      <c r="E10271" s="359"/>
      <c r="G10271" s="561"/>
      <c r="H10271" s="359"/>
    </row>
    <row r="10272" spans="4:8" x14ac:dyDescent="0.2">
      <c r="D10272" s="359"/>
      <c r="E10272" s="359"/>
      <c r="G10272" s="561"/>
      <c r="H10272" s="359"/>
    </row>
    <row r="10273" spans="4:8" x14ac:dyDescent="0.2">
      <c r="D10273" s="359"/>
      <c r="E10273" s="359"/>
      <c r="G10273" s="561"/>
      <c r="H10273" s="359"/>
    </row>
    <row r="10274" spans="4:8" x14ac:dyDescent="0.2">
      <c r="D10274" s="359"/>
      <c r="E10274" s="359"/>
      <c r="G10274" s="561"/>
      <c r="H10274" s="359"/>
    </row>
    <row r="10275" spans="4:8" x14ac:dyDescent="0.2">
      <c r="D10275" s="359"/>
      <c r="E10275" s="359"/>
      <c r="G10275" s="561"/>
      <c r="H10275" s="359"/>
    </row>
    <row r="10276" spans="4:8" x14ac:dyDescent="0.2">
      <c r="D10276" s="359"/>
      <c r="E10276" s="359"/>
      <c r="G10276" s="561"/>
      <c r="H10276" s="359"/>
    </row>
    <row r="10277" spans="4:8" x14ac:dyDescent="0.2">
      <c r="D10277" s="359"/>
      <c r="E10277" s="359"/>
      <c r="G10277" s="561"/>
      <c r="H10277" s="359"/>
    </row>
    <row r="10278" spans="4:8" x14ac:dyDescent="0.2">
      <c r="D10278" s="359"/>
      <c r="E10278" s="359"/>
      <c r="G10278" s="561"/>
      <c r="H10278" s="359"/>
    </row>
    <row r="10279" spans="4:8" x14ac:dyDescent="0.2">
      <c r="D10279" s="359"/>
      <c r="E10279" s="359"/>
      <c r="G10279" s="561"/>
      <c r="H10279" s="359"/>
    </row>
    <row r="10280" spans="4:8" x14ac:dyDescent="0.2">
      <c r="D10280" s="359"/>
      <c r="E10280" s="359"/>
      <c r="G10280" s="561"/>
      <c r="H10280" s="359"/>
    </row>
    <row r="10281" spans="4:8" x14ac:dyDescent="0.2">
      <c r="D10281" s="359"/>
      <c r="E10281" s="359"/>
      <c r="G10281" s="561"/>
      <c r="H10281" s="359"/>
    </row>
    <row r="10282" spans="4:8" x14ac:dyDescent="0.2">
      <c r="D10282" s="359"/>
      <c r="E10282" s="359"/>
      <c r="G10282" s="561"/>
      <c r="H10282" s="359"/>
    </row>
    <row r="10283" spans="4:8" x14ac:dyDescent="0.2">
      <c r="D10283" s="359"/>
      <c r="E10283" s="359"/>
      <c r="G10283" s="561"/>
      <c r="H10283" s="359"/>
    </row>
    <row r="10284" spans="4:8" x14ac:dyDescent="0.2">
      <c r="D10284" s="359"/>
      <c r="E10284" s="359"/>
      <c r="G10284" s="561"/>
      <c r="H10284" s="359"/>
    </row>
    <row r="10285" spans="4:8" x14ac:dyDescent="0.2">
      <c r="D10285" s="359"/>
      <c r="E10285" s="359"/>
      <c r="G10285" s="561"/>
      <c r="H10285" s="359"/>
    </row>
    <row r="10286" spans="4:8" x14ac:dyDescent="0.2">
      <c r="D10286" s="359"/>
      <c r="E10286" s="359"/>
      <c r="G10286" s="561"/>
      <c r="H10286" s="359"/>
    </row>
    <row r="10287" spans="4:8" x14ac:dyDescent="0.2">
      <c r="D10287" s="359"/>
      <c r="E10287" s="359"/>
      <c r="G10287" s="561"/>
      <c r="H10287" s="359"/>
    </row>
    <row r="10288" spans="4:8" x14ac:dyDescent="0.2">
      <c r="D10288" s="359"/>
      <c r="E10288" s="359"/>
      <c r="G10288" s="561"/>
      <c r="H10288" s="359"/>
    </row>
    <row r="10289" spans="4:8" x14ac:dyDescent="0.2">
      <c r="D10289" s="359"/>
      <c r="E10289" s="359"/>
      <c r="G10289" s="561"/>
      <c r="H10289" s="359"/>
    </row>
    <row r="10290" spans="4:8" x14ac:dyDescent="0.2">
      <c r="D10290" s="359"/>
      <c r="E10290" s="359"/>
      <c r="G10290" s="561"/>
      <c r="H10290" s="359"/>
    </row>
    <row r="10291" spans="4:8" x14ac:dyDescent="0.2">
      <c r="D10291" s="359"/>
      <c r="E10291" s="359"/>
      <c r="G10291" s="561"/>
      <c r="H10291" s="359"/>
    </row>
    <row r="10292" spans="4:8" x14ac:dyDescent="0.2">
      <c r="D10292" s="359"/>
      <c r="E10292" s="359"/>
      <c r="G10292" s="561"/>
      <c r="H10292" s="359"/>
    </row>
    <row r="10293" spans="4:8" x14ac:dyDescent="0.2">
      <c r="D10293" s="359"/>
      <c r="E10293" s="359"/>
      <c r="G10293" s="561"/>
      <c r="H10293" s="359"/>
    </row>
    <row r="10294" spans="4:8" x14ac:dyDescent="0.2">
      <c r="D10294" s="359"/>
      <c r="E10294" s="359"/>
      <c r="G10294" s="561"/>
      <c r="H10294" s="359"/>
    </row>
    <row r="10295" spans="4:8" x14ac:dyDescent="0.2">
      <c r="D10295" s="359"/>
      <c r="E10295" s="359"/>
      <c r="G10295" s="561"/>
      <c r="H10295" s="359"/>
    </row>
    <row r="10296" spans="4:8" x14ac:dyDescent="0.2">
      <c r="D10296" s="359"/>
      <c r="E10296" s="359"/>
      <c r="G10296" s="561"/>
      <c r="H10296" s="359"/>
    </row>
    <row r="10297" spans="4:8" x14ac:dyDescent="0.2">
      <c r="D10297" s="359"/>
      <c r="E10297" s="359"/>
      <c r="G10297" s="561"/>
      <c r="H10297" s="359"/>
    </row>
    <row r="10298" spans="4:8" x14ac:dyDescent="0.2">
      <c r="D10298" s="359"/>
      <c r="E10298" s="359"/>
      <c r="G10298" s="561"/>
      <c r="H10298" s="359"/>
    </row>
    <row r="10299" spans="4:8" x14ac:dyDescent="0.2">
      <c r="D10299" s="359"/>
      <c r="E10299" s="359"/>
      <c r="G10299" s="561"/>
      <c r="H10299" s="359"/>
    </row>
    <row r="10300" spans="4:8" x14ac:dyDescent="0.2">
      <c r="D10300" s="359"/>
      <c r="E10300" s="359"/>
      <c r="G10300" s="561"/>
      <c r="H10300" s="359"/>
    </row>
    <row r="10301" spans="4:8" x14ac:dyDescent="0.2">
      <c r="D10301" s="359"/>
      <c r="E10301" s="359"/>
      <c r="G10301" s="561"/>
      <c r="H10301" s="359"/>
    </row>
    <row r="10302" spans="4:8" x14ac:dyDescent="0.2">
      <c r="D10302" s="359"/>
      <c r="E10302" s="359"/>
      <c r="G10302" s="561"/>
      <c r="H10302" s="359"/>
    </row>
    <row r="10303" spans="4:8" x14ac:dyDescent="0.2">
      <c r="D10303" s="359"/>
      <c r="E10303" s="359"/>
      <c r="G10303" s="561"/>
      <c r="H10303" s="359"/>
    </row>
    <row r="10304" spans="4:8" x14ac:dyDescent="0.2">
      <c r="D10304" s="359"/>
      <c r="E10304" s="359"/>
      <c r="G10304" s="561"/>
      <c r="H10304" s="359"/>
    </row>
    <row r="10305" spans="4:8" x14ac:dyDescent="0.2">
      <c r="D10305" s="359"/>
      <c r="E10305" s="359"/>
      <c r="G10305" s="561"/>
      <c r="H10305" s="359"/>
    </row>
    <row r="10306" spans="4:8" x14ac:dyDescent="0.2">
      <c r="D10306" s="359"/>
      <c r="E10306" s="359"/>
      <c r="G10306" s="561"/>
      <c r="H10306" s="359"/>
    </row>
    <row r="10307" spans="4:8" x14ac:dyDescent="0.2">
      <c r="D10307" s="359"/>
      <c r="E10307" s="359"/>
      <c r="G10307" s="561"/>
      <c r="H10307" s="359"/>
    </row>
    <row r="10308" spans="4:8" x14ac:dyDescent="0.2">
      <c r="D10308" s="359"/>
      <c r="E10308" s="359"/>
      <c r="G10308" s="561"/>
      <c r="H10308" s="359"/>
    </row>
    <row r="10309" spans="4:8" x14ac:dyDescent="0.2">
      <c r="D10309" s="359"/>
      <c r="E10309" s="359"/>
      <c r="G10309" s="561"/>
      <c r="H10309" s="359"/>
    </row>
    <row r="10310" spans="4:8" x14ac:dyDescent="0.2">
      <c r="D10310" s="359"/>
      <c r="E10310" s="359"/>
      <c r="G10310" s="561"/>
      <c r="H10310" s="359"/>
    </row>
    <row r="10311" spans="4:8" x14ac:dyDescent="0.2">
      <c r="D10311" s="359"/>
      <c r="E10311" s="359"/>
      <c r="G10311" s="561"/>
      <c r="H10311" s="359"/>
    </row>
    <row r="10312" spans="4:8" x14ac:dyDescent="0.2">
      <c r="D10312" s="359"/>
      <c r="E10312" s="359"/>
      <c r="G10312" s="561"/>
      <c r="H10312" s="359"/>
    </row>
    <row r="10313" spans="4:8" x14ac:dyDescent="0.2">
      <c r="D10313" s="359"/>
      <c r="E10313" s="359"/>
      <c r="G10313" s="561"/>
      <c r="H10313" s="359"/>
    </row>
    <row r="10314" spans="4:8" x14ac:dyDescent="0.2">
      <c r="D10314" s="359"/>
      <c r="E10314" s="359"/>
      <c r="G10314" s="561"/>
      <c r="H10314" s="359"/>
    </row>
    <row r="10315" spans="4:8" x14ac:dyDescent="0.2">
      <c r="D10315" s="359"/>
      <c r="E10315" s="359"/>
      <c r="G10315" s="561"/>
      <c r="H10315" s="359"/>
    </row>
    <row r="10316" spans="4:8" x14ac:dyDescent="0.2">
      <c r="D10316" s="359"/>
      <c r="E10316" s="359"/>
      <c r="G10316" s="561"/>
      <c r="H10316" s="359"/>
    </row>
    <row r="10317" spans="4:8" x14ac:dyDescent="0.2">
      <c r="D10317" s="359"/>
      <c r="E10317" s="359"/>
      <c r="G10317" s="561"/>
      <c r="H10317" s="359"/>
    </row>
    <row r="10318" spans="4:8" x14ac:dyDescent="0.2">
      <c r="D10318" s="359"/>
      <c r="E10318" s="359"/>
      <c r="G10318" s="561"/>
      <c r="H10318" s="359"/>
    </row>
    <row r="10319" spans="4:8" x14ac:dyDescent="0.2">
      <c r="D10319" s="359"/>
      <c r="E10319" s="359"/>
      <c r="G10319" s="561"/>
      <c r="H10319" s="359"/>
    </row>
    <row r="10320" spans="4:8" x14ac:dyDescent="0.2">
      <c r="D10320" s="359"/>
      <c r="E10320" s="359"/>
      <c r="G10320" s="561"/>
      <c r="H10320" s="359"/>
    </row>
    <row r="10321" spans="4:8" x14ac:dyDescent="0.2">
      <c r="D10321" s="359"/>
      <c r="E10321" s="359"/>
      <c r="G10321" s="561"/>
      <c r="H10321" s="359"/>
    </row>
    <row r="10322" spans="4:8" x14ac:dyDescent="0.2">
      <c r="D10322" s="359"/>
      <c r="E10322" s="359"/>
      <c r="G10322" s="561"/>
      <c r="H10322" s="359"/>
    </row>
    <row r="10323" spans="4:8" x14ac:dyDescent="0.2">
      <c r="D10323" s="359"/>
      <c r="E10323" s="359"/>
      <c r="G10323" s="561"/>
      <c r="H10323" s="359"/>
    </row>
    <row r="10324" spans="4:8" x14ac:dyDescent="0.2">
      <c r="D10324" s="359"/>
      <c r="E10324" s="359"/>
      <c r="G10324" s="561"/>
      <c r="H10324" s="359"/>
    </row>
    <row r="10325" spans="4:8" x14ac:dyDescent="0.2">
      <c r="D10325" s="359"/>
      <c r="E10325" s="359"/>
      <c r="G10325" s="561"/>
      <c r="H10325" s="359"/>
    </row>
    <row r="10326" spans="4:8" x14ac:dyDescent="0.2">
      <c r="D10326" s="359"/>
      <c r="E10326" s="359"/>
      <c r="G10326" s="561"/>
      <c r="H10326" s="359"/>
    </row>
    <row r="10327" spans="4:8" x14ac:dyDescent="0.2">
      <c r="D10327" s="359"/>
      <c r="E10327" s="359"/>
      <c r="G10327" s="561"/>
      <c r="H10327" s="359"/>
    </row>
    <row r="10328" spans="4:8" x14ac:dyDescent="0.2">
      <c r="D10328" s="359"/>
      <c r="E10328" s="359"/>
      <c r="G10328" s="561"/>
      <c r="H10328" s="359"/>
    </row>
    <row r="10329" spans="4:8" x14ac:dyDescent="0.2">
      <c r="D10329" s="359"/>
      <c r="E10329" s="359"/>
      <c r="G10329" s="561"/>
      <c r="H10329" s="359"/>
    </row>
    <row r="10330" spans="4:8" x14ac:dyDescent="0.2">
      <c r="D10330" s="359"/>
      <c r="E10330" s="359"/>
      <c r="G10330" s="561"/>
      <c r="H10330" s="359"/>
    </row>
    <row r="10331" spans="4:8" x14ac:dyDescent="0.2">
      <c r="D10331" s="359"/>
      <c r="E10331" s="359"/>
      <c r="G10331" s="561"/>
      <c r="H10331" s="359"/>
    </row>
    <row r="10332" spans="4:8" x14ac:dyDescent="0.2">
      <c r="D10332" s="359"/>
      <c r="E10332" s="359"/>
      <c r="G10332" s="561"/>
      <c r="H10332" s="359"/>
    </row>
    <row r="10333" spans="4:8" x14ac:dyDescent="0.2">
      <c r="D10333" s="359"/>
      <c r="E10333" s="359"/>
      <c r="G10333" s="561"/>
      <c r="H10333" s="359"/>
    </row>
    <row r="10334" spans="4:8" x14ac:dyDescent="0.2">
      <c r="D10334" s="359"/>
      <c r="E10334" s="359"/>
      <c r="G10334" s="561"/>
      <c r="H10334" s="359"/>
    </row>
    <row r="10335" spans="4:8" x14ac:dyDescent="0.2">
      <c r="D10335" s="359"/>
      <c r="E10335" s="359"/>
      <c r="G10335" s="561"/>
      <c r="H10335" s="359"/>
    </row>
    <row r="10336" spans="4:8" x14ac:dyDescent="0.2">
      <c r="D10336" s="359"/>
      <c r="E10336" s="359"/>
      <c r="G10336" s="561"/>
      <c r="H10336" s="359"/>
    </row>
    <row r="10337" spans="4:8" x14ac:dyDescent="0.2">
      <c r="D10337" s="359"/>
      <c r="E10337" s="359"/>
      <c r="G10337" s="561"/>
      <c r="H10337" s="359"/>
    </row>
    <row r="10338" spans="4:8" x14ac:dyDescent="0.2">
      <c r="D10338" s="359"/>
      <c r="E10338" s="359"/>
      <c r="G10338" s="561"/>
      <c r="H10338" s="359"/>
    </row>
    <row r="10339" spans="4:8" x14ac:dyDescent="0.2">
      <c r="D10339" s="359"/>
      <c r="E10339" s="359"/>
      <c r="G10339" s="561"/>
      <c r="H10339" s="359"/>
    </row>
    <row r="10340" spans="4:8" x14ac:dyDescent="0.2">
      <c r="D10340" s="359"/>
      <c r="E10340" s="359"/>
      <c r="G10340" s="561"/>
      <c r="H10340" s="359"/>
    </row>
    <row r="10341" spans="4:8" x14ac:dyDescent="0.2">
      <c r="D10341" s="359"/>
      <c r="E10341" s="359"/>
      <c r="G10341" s="561"/>
      <c r="H10341" s="359"/>
    </row>
    <row r="10342" spans="4:8" x14ac:dyDescent="0.2">
      <c r="D10342" s="359"/>
      <c r="E10342" s="359"/>
      <c r="G10342" s="561"/>
      <c r="H10342" s="359"/>
    </row>
    <row r="10343" spans="4:8" x14ac:dyDescent="0.2">
      <c r="D10343" s="359"/>
      <c r="E10343" s="359"/>
      <c r="G10343" s="561"/>
      <c r="H10343" s="359"/>
    </row>
    <row r="10344" spans="4:8" x14ac:dyDescent="0.2">
      <c r="D10344" s="359"/>
      <c r="E10344" s="359"/>
      <c r="G10344" s="561"/>
      <c r="H10344" s="359"/>
    </row>
    <row r="10345" spans="4:8" x14ac:dyDescent="0.2">
      <c r="D10345" s="359"/>
      <c r="E10345" s="359"/>
      <c r="G10345" s="561"/>
      <c r="H10345" s="359"/>
    </row>
    <row r="10346" spans="4:8" x14ac:dyDescent="0.2">
      <c r="D10346" s="359"/>
      <c r="E10346" s="359"/>
      <c r="G10346" s="561"/>
      <c r="H10346" s="359"/>
    </row>
    <row r="10347" spans="4:8" x14ac:dyDescent="0.2">
      <c r="D10347" s="359"/>
      <c r="E10347" s="359"/>
      <c r="G10347" s="561"/>
      <c r="H10347" s="359"/>
    </row>
    <row r="10348" spans="4:8" x14ac:dyDescent="0.2">
      <c r="D10348" s="359"/>
      <c r="E10348" s="359"/>
      <c r="G10348" s="561"/>
      <c r="H10348" s="359"/>
    </row>
    <row r="10349" spans="4:8" x14ac:dyDescent="0.2">
      <c r="D10349" s="359"/>
      <c r="E10349" s="359"/>
      <c r="G10349" s="561"/>
      <c r="H10349" s="359"/>
    </row>
    <row r="10350" spans="4:8" x14ac:dyDescent="0.2">
      <c r="D10350" s="359"/>
      <c r="E10350" s="359"/>
      <c r="G10350" s="561"/>
      <c r="H10350" s="359"/>
    </row>
    <row r="10351" spans="4:8" x14ac:dyDescent="0.2">
      <c r="D10351" s="359"/>
      <c r="E10351" s="359"/>
      <c r="G10351" s="561"/>
      <c r="H10351" s="359"/>
    </row>
    <row r="10352" spans="4:8" x14ac:dyDescent="0.2">
      <c r="D10352" s="359"/>
      <c r="E10352" s="359"/>
      <c r="G10352" s="561"/>
      <c r="H10352" s="359"/>
    </row>
    <row r="10353" spans="4:8" x14ac:dyDescent="0.2">
      <c r="D10353" s="359"/>
      <c r="E10353" s="359"/>
      <c r="G10353" s="561"/>
      <c r="H10353" s="359"/>
    </row>
    <row r="10354" spans="4:8" x14ac:dyDescent="0.2">
      <c r="D10354" s="359"/>
      <c r="E10354" s="359"/>
      <c r="G10354" s="561"/>
      <c r="H10354" s="359"/>
    </row>
    <row r="10355" spans="4:8" x14ac:dyDescent="0.2">
      <c r="D10355" s="359"/>
      <c r="E10355" s="359"/>
      <c r="G10355" s="561"/>
      <c r="H10355" s="359"/>
    </row>
    <row r="10356" spans="4:8" x14ac:dyDescent="0.2">
      <c r="D10356" s="359"/>
      <c r="E10356" s="359"/>
      <c r="G10356" s="561"/>
      <c r="H10356" s="359"/>
    </row>
    <row r="10357" spans="4:8" x14ac:dyDescent="0.2">
      <c r="D10357" s="359"/>
      <c r="E10357" s="359"/>
      <c r="G10357" s="561"/>
      <c r="H10357" s="359"/>
    </row>
    <row r="10358" spans="4:8" x14ac:dyDescent="0.2">
      <c r="D10358" s="359"/>
      <c r="E10358" s="359"/>
      <c r="G10358" s="561"/>
      <c r="H10358" s="359"/>
    </row>
    <row r="10359" spans="4:8" x14ac:dyDescent="0.2">
      <c r="D10359" s="359"/>
      <c r="E10359" s="359"/>
      <c r="G10359" s="561"/>
      <c r="H10359" s="359"/>
    </row>
    <row r="10360" spans="4:8" x14ac:dyDescent="0.2">
      <c r="D10360" s="359"/>
      <c r="E10360" s="359"/>
      <c r="G10360" s="561"/>
      <c r="H10360" s="359"/>
    </row>
    <row r="10361" spans="4:8" x14ac:dyDescent="0.2">
      <c r="D10361" s="359"/>
      <c r="E10361" s="359"/>
      <c r="G10361" s="561"/>
      <c r="H10361" s="359"/>
    </row>
    <row r="10362" spans="4:8" x14ac:dyDescent="0.2">
      <c r="D10362" s="359"/>
      <c r="E10362" s="359"/>
      <c r="G10362" s="561"/>
      <c r="H10362" s="359"/>
    </row>
    <row r="10363" spans="4:8" x14ac:dyDescent="0.2">
      <c r="D10363" s="359"/>
      <c r="E10363" s="359"/>
      <c r="G10363" s="561"/>
      <c r="H10363" s="359"/>
    </row>
    <row r="10364" spans="4:8" x14ac:dyDescent="0.2">
      <c r="D10364" s="359"/>
      <c r="E10364" s="359"/>
      <c r="G10364" s="561"/>
      <c r="H10364" s="359"/>
    </row>
    <row r="10365" spans="4:8" x14ac:dyDescent="0.2">
      <c r="D10365" s="359"/>
      <c r="E10365" s="359"/>
      <c r="G10365" s="561"/>
      <c r="H10365" s="359"/>
    </row>
    <row r="10366" spans="4:8" x14ac:dyDescent="0.2">
      <c r="D10366" s="359"/>
      <c r="E10366" s="359"/>
      <c r="G10366" s="561"/>
      <c r="H10366" s="359"/>
    </row>
    <row r="10367" spans="4:8" x14ac:dyDescent="0.2">
      <c r="D10367" s="359"/>
      <c r="E10367" s="359"/>
      <c r="G10367" s="561"/>
      <c r="H10367" s="359"/>
    </row>
    <row r="10368" spans="4:8" x14ac:dyDescent="0.2">
      <c r="D10368" s="359"/>
      <c r="E10368" s="359"/>
      <c r="G10368" s="561"/>
      <c r="H10368" s="359"/>
    </row>
    <row r="10369" spans="4:8" x14ac:dyDescent="0.2">
      <c r="D10369" s="359"/>
      <c r="E10369" s="359"/>
      <c r="G10369" s="561"/>
      <c r="H10369" s="359"/>
    </row>
    <row r="10370" spans="4:8" x14ac:dyDescent="0.2">
      <c r="D10370" s="359"/>
      <c r="E10370" s="359"/>
      <c r="G10370" s="561"/>
      <c r="H10370" s="359"/>
    </row>
    <row r="10371" spans="4:8" x14ac:dyDescent="0.2">
      <c r="D10371" s="359"/>
      <c r="E10371" s="359"/>
      <c r="G10371" s="561"/>
      <c r="H10371" s="359"/>
    </row>
    <row r="10372" spans="4:8" x14ac:dyDescent="0.2">
      <c r="D10372" s="359"/>
      <c r="E10372" s="359"/>
      <c r="G10372" s="561"/>
      <c r="H10372" s="359"/>
    </row>
    <row r="10373" spans="4:8" x14ac:dyDescent="0.2">
      <c r="D10373" s="359"/>
      <c r="E10373" s="359"/>
      <c r="G10373" s="561"/>
      <c r="H10373" s="359"/>
    </row>
    <row r="10374" spans="4:8" x14ac:dyDescent="0.2">
      <c r="D10374" s="359"/>
      <c r="E10374" s="359"/>
      <c r="G10374" s="561"/>
      <c r="H10374" s="359"/>
    </row>
    <row r="10375" spans="4:8" x14ac:dyDescent="0.2">
      <c r="D10375" s="359"/>
      <c r="E10375" s="359"/>
      <c r="G10375" s="561"/>
      <c r="H10375" s="359"/>
    </row>
    <row r="10376" spans="4:8" x14ac:dyDescent="0.2">
      <c r="D10376" s="359"/>
      <c r="E10376" s="359"/>
      <c r="G10376" s="561"/>
      <c r="H10376" s="359"/>
    </row>
    <row r="10377" spans="4:8" x14ac:dyDescent="0.2">
      <c r="D10377" s="359"/>
      <c r="E10377" s="359"/>
      <c r="G10377" s="561"/>
      <c r="H10377" s="359"/>
    </row>
    <row r="10378" spans="4:8" x14ac:dyDescent="0.2">
      <c r="D10378" s="359"/>
      <c r="E10378" s="359"/>
      <c r="G10378" s="561"/>
      <c r="H10378" s="359"/>
    </row>
    <row r="10379" spans="4:8" x14ac:dyDescent="0.2">
      <c r="D10379" s="359"/>
      <c r="E10379" s="359"/>
      <c r="G10379" s="561"/>
      <c r="H10379" s="359"/>
    </row>
    <row r="10380" spans="4:8" x14ac:dyDescent="0.2">
      <c r="D10380" s="359"/>
      <c r="E10380" s="359"/>
      <c r="G10380" s="561"/>
      <c r="H10380" s="359"/>
    </row>
    <row r="10381" spans="4:8" x14ac:dyDescent="0.2">
      <c r="D10381" s="359"/>
      <c r="E10381" s="359"/>
      <c r="G10381" s="561"/>
      <c r="H10381" s="359"/>
    </row>
    <row r="10382" spans="4:8" x14ac:dyDescent="0.2">
      <c r="D10382" s="359"/>
      <c r="E10382" s="359"/>
      <c r="G10382" s="561"/>
      <c r="H10382" s="359"/>
    </row>
    <row r="10383" spans="4:8" x14ac:dyDescent="0.2">
      <c r="D10383" s="359"/>
      <c r="E10383" s="359"/>
      <c r="G10383" s="561"/>
      <c r="H10383" s="359"/>
    </row>
    <row r="10384" spans="4:8" x14ac:dyDescent="0.2">
      <c r="D10384" s="359"/>
      <c r="E10384" s="359"/>
      <c r="G10384" s="561"/>
      <c r="H10384" s="359"/>
    </row>
    <row r="10385" spans="4:8" x14ac:dyDescent="0.2">
      <c r="D10385" s="359"/>
      <c r="E10385" s="359"/>
      <c r="G10385" s="561"/>
      <c r="H10385" s="359"/>
    </row>
    <row r="10386" spans="4:8" x14ac:dyDescent="0.2">
      <c r="D10386" s="359"/>
      <c r="E10386" s="359"/>
      <c r="G10386" s="561"/>
      <c r="H10386" s="359"/>
    </row>
    <row r="10387" spans="4:8" x14ac:dyDescent="0.2">
      <c r="D10387" s="359"/>
      <c r="E10387" s="359"/>
      <c r="G10387" s="561"/>
      <c r="H10387" s="359"/>
    </row>
    <row r="10388" spans="4:8" x14ac:dyDescent="0.2">
      <c r="D10388" s="359"/>
      <c r="E10388" s="359"/>
      <c r="G10388" s="561"/>
      <c r="H10388" s="359"/>
    </row>
    <row r="10389" spans="4:8" x14ac:dyDescent="0.2">
      <c r="D10389" s="359"/>
      <c r="E10389" s="359"/>
      <c r="G10389" s="561"/>
      <c r="H10389" s="359"/>
    </row>
    <row r="10390" spans="4:8" x14ac:dyDescent="0.2">
      <c r="D10390" s="359"/>
      <c r="E10390" s="359"/>
      <c r="G10390" s="561"/>
      <c r="H10390" s="359"/>
    </row>
    <row r="10391" spans="4:8" x14ac:dyDescent="0.2">
      <c r="D10391" s="359"/>
      <c r="E10391" s="359"/>
      <c r="G10391" s="561"/>
      <c r="H10391" s="359"/>
    </row>
    <row r="10392" spans="4:8" x14ac:dyDescent="0.2">
      <c r="D10392" s="359"/>
      <c r="E10392" s="359"/>
      <c r="G10392" s="561"/>
      <c r="H10392" s="359"/>
    </row>
    <row r="10393" spans="4:8" x14ac:dyDescent="0.2">
      <c r="D10393" s="359"/>
      <c r="E10393" s="359"/>
      <c r="G10393" s="561"/>
      <c r="H10393" s="359"/>
    </row>
    <row r="10394" spans="4:8" x14ac:dyDescent="0.2">
      <c r="D10394" s="359"/>
      <c r="E10394" s="359"/>
      <c r="G10394" s="561"/>
      <c r="H10394" s="359"/>
    </row>
    <row r="10395" spans="4:8" x14ac:dyDescent="0.2">
      <c r="D10395" s="359"/>
      <c r="E10395" s="359"/>
      <c r="G10395" s="561"/>
      <c r="H10395" s="359"/>
    </row>
    <row r="10396" spans="4:8" x14ac:dyDescent="0.2">
      <c r="D10396" s="359"/>
      <c r="E10396" s="359"/>
      <c r="G10396" s="561"/>
      <c r="H10396" s="359"/>
    </row>
    <row r="10397" spans="4:8" x14ac:dyDescent="0.2">
      <c r="D10397" s="359"/>
      <c r="E10397" s="359"/>
      <c r="G10397" s="561"/>
      <c r="H10397" s="359"/>
    </row>
    <row r="10398" spans="4:8" x14ac:dyDescent="0.2">
      <c r="D10398" s="359"/>
      <c r="E10398" s="359"/>
      <c r="G10398" s="561"/>
      <c r="H10398" s="359"/>
    </row>
    <row r="10399" spans="4:8" x14ac:dyDescent="0.2">
      <c r="D10399" s="359"/>
      <c r="E10399" s="359"/>
      <c r="G10399" s="561"/>
      <c r="H10399" s="359"/>
    </row>
    <row r="10400" spans="4:8" x14ac:dyDescent="0.2">
      <c r="D10400" s="359"/>
      <c r="E10400" s="359"/>
      <c r="G10400" s="561"/>
      <c r="H10400" s="359"/>
    </row>
    <row r="10401" spans="4:8" x14ac:dyDescent="0.2">
      <c r="D10401" s="359"/>
      <c r="E10401" s="359"/>
      <c r="G10401" s="561"/>
      <c r="H10401" s="359"/>
    </row>
    <row r="10402" spans="4:8" x14ac:dyDescent="0.2">
      <c r="D10402" s="359"/>
      <c r="E10402" s="359"/>
      <c r="G10402" s="561"/>
      <c r="H10402" s="359"/>
    </row>
    <row r="10403" spans="4:8" x14ac:dyDescent="0.2">
      <c r="D10403" s="359"/>
      <c r="E10403" s="359"/>
      <c r="G10403" s="561"/>
      <c r="H10403" s="359"/>
    </row>
    <row r="10404" spans="4:8" x14ac:dyDescent="0.2">
      <c r="D10404" s="359"/>
      <c r="E10404" s="359"/>
      <c r="G10404" s="561"/>
      <c r="H10404" s="359"/>
    </row>
    <row r="10405" spans="4:8" x14ac:dyDescent="0.2">
      <c r="D10405" s="359"/>
      <c r="E10405" s="359"/>
      <c r="G10405" s="561"/>
      <c r="H10405" s="359"/>
    </row>
    <row r="10406" spans="4:8" x14ac:dyDescent="0.2">
      <c r="D10406" s="359"/>
      <c r="E10406" s="359"/>
      <c r="G10406" s="561"/>
      <c r="H10406" s="359"/>
    </row>
    <row r="10407" spans="4:8" x14ac:dyDescent="0.2">
      <c r="D10407" s="359"/>
      <c r="E10407" s="359"/>
      <c r="G10407" s="561"/>
      <c r="H10407" s="359"/>
    </row>
    <row r="10408" spans="4:8" x14ac:dyDescent="0.2">
      <c r="D10408" s="359"/>
      <c r="E10408" s="359"/>
      <c r="G10408" s="561"/>
      <c r="H10408" s="359"/>
    </row>
    <row r="10409" spans="4:8" x14ac:dyDescent="0.2">
      <c r="D10409" s="359"/>
      <c r="E10409" s="359"/>
      <c r="G10409" s="561"/>
      <c r="H10409" s="359"/>
    </row>
    <row r="10410" spans="4:8" x14ac:dyDescent="0.2">
      <c r="D10410" s="359"/>
      <c r="E10410" s="359"/>
      <c r="G10410" s="561"/>
      <c r="H10410" s="359"/>
    </row>
    <row r="10411" spans="4:8" x14ac:dyDescent="0.2">
      <c r="D10411" s="359"/>
      <c r="E10411" s="359"/>
      <c r="G10411" s="561"/>
      <c r="H10411" s="359"/>
    </row>
    <row r="10412" spans="4:8" x14ac:dyDescent="0.2">
      <c r="D10412" s="359"/>
      <c r="E10412" s="359"/>
      <c r="G10412" s="561"/>
      <c r="H10412" s="359"/>
    </row>
    <row r="10413" spans="4:8" x14ac:dyDescent="0.2">
      <c r="D10413" s="359"/>
      <c r="E10413" s="359"/>
      <c r="G10413" s="561"/>
      <c r="H10413" s="359"/>
    </row>
    <row r="10414" spans="4:8" x14ac:dyDescent="0.2">
      <c r="D10414" s="359"/>
      <c r="E10414" s="359"/>
      <c r="G10414" s="561"/>
      <c r="H10414" s="359"/>
    </row>
    <row r="10415" spans="4:8" x14ac:dyDescent="0.2">
      <c r="D10415" s="359"/>
      <c r="E10415" s="359"/>
      <c r="G10415" s="561"/>
      <c r="H10415" s="359"/>
    </row>
    <row r="10416" spans="4:8" x14ac:dyDescent="0.2">
      <c r="D10416" s="359"/>
      <c r="E10416" s="359"/>
      <c r="G10416" s="561"/>
      <c r="H10416" s="359"/>
    </row>
    <row r="10417" spans="4:8" x14ac:dyDescent="0.2">
      <c r="D10417" s="359"/>
      <c r="E10417" s="359"/>
      <c r="G10417" s="561"/>
      <c r="H10417" s="359"/>
    </row>
    <row r="10418" spans="4:8" x14ac:dyDescent="0.2">
      <c r="D10418" s="359"/>
      <c r="E10418" s="359"/>
      <c r="G10418" s="561"/>
      <c r="H10418" s="359"/>
    </row>
    <row r="10419" spans="4:8" x14ac:dyDescent="0.2">
      <c r="D10419" s="359"/>
      <c r="E10419" s="359"/>
      <c r="G10419" s="561"/>
      <c r="H10419" s="359"/>
    </row>
    <row r="10420" spans="4:8" x14ac:dyDescent="0.2">
      <c r="D10420" s="359"/>
      <c r="E10420" s="359"/>
      <c r="G10420" s="561"/>
      <c r="H10420" s="359"/>
    </row>
    <row r="10421" spans="4:8" x14ac:dyDescent="0.2">
      <c r="D10421" s="359"/>
      <c r="E10421" s="359"/>
      <c r="G10421" s="561"/>
      <c r="H10421" s="359"/>
    </row>
    <row r="10422" spans="4:8" x14ac:dyDescent="0.2">
      <c r="D10422" s="359"/>
      <c r="E10422" s="359"/>
      <c r="G10422" s="561"/>
      <c r="H10422" s="359"/>
    </row>
    <row r="10423" spans="4:8" x14ac:dyDescent="0.2">
      <c r="D10423" s="359"/>
      <c r="E10423" s="359"/>
      <c r="G10423" s="561"/>
      <c r="H10423" s="359"/>
    </row>
    <row r="10424" spans="4:8" x14ac:dyDescent="0.2">
      <c r="D10424" s="359"/>
      <c r="E10424" s="359"/>
      <c r="G10424" s="561"/>
      <c r="H10424" s="359"/>
    </row>
    <row r="10425" spans="4:8" x14ac:dyDescent="0.2">
      <c r="D10425" s="359"/>
      <c r="E10425" s="359"/>
      <c r="G10425" s="561"/>
      <c r="H10425" s="359"/>
    </row>
    <row r="10426" spans="4:8" x14ac:dyDescent="0.2">
      <c r="D10426" s="359"/>
      <c r="E10426" s="359"/>
      <c r="G10426" s="561"/>
      <c r="H10426" s="359"/>
    </row>
    <row r="10427" spans="4:8" x14ac:dyDescent="0.2">
      <c r="D10427" s="359"/>
      <c r="E10427" s="359"/>
      <c r="G10427" s="561"/>
      <c r="H10427" s="359"/>
    </row>
    <row r="10428" spans="4:8" x14ac:dyDescent="0.2">
      <c r="D10428" s="359"/>
      <c r="E10428" s="359"/>
      <c r="G10428" s="561"/>
      <c r="H10428" s="359"/>
    </row>
    <row r="10429" spans="4:8" x14ac:dyDescent="0.2">
      <c r="D10429" s="359"/>
      <c r="E10429" s="359"/>
      <c r="G10429" s="561"/>
      <c r="H10429" s="359"/>
    </row>
    <row r="10430" spans="4:8" x14ac:dyDescent="0.2">
      <c r="D10430" s="359"/>
      <c r="E10430" s="359"/>
      <c r="G10430" s="561"/>
      <c r="H10430" s="359"/>
    </row>
    <row r="10431" spans="4:8" x14ac:dyDescent="0.2">
      <c r="D10431" s="359"/>
      <c r="E10431" s="359"/>
      <c r="G10431" s="561"/>
      <c r="H10431" s="359"/>
    </row>
    <row r="10432" spans="4:8" x14ac:dyDescent="0.2">
      <c r="D10432" s="359"/>
      <c r="E10432" s="359"/>
      <c r="G10432" s="561"/>
      <c r="H10432" s="359"/>
    </row>
    <row r="10433" spans="4:8" x14ac:dyDescent="0.2">
      <c r="D10433" s="359"/>
      <c r="E10433" s="359"/>
      <c r="G10433" s="561"/>
      <c r="H10433" s="359"/>
    </row>
    <row r="10434" spans="4:8" x14ac:dyDescent="0.2">
      <c r="D10434" s="359"/>
      <c r="E10434" s="359"/>
      <c r="G10434" s="561"/>
      <c r="H10434" s="359"/>
    </row>
    <row r="10435" spans="4:8" x14ac:dyDescent="0.2">
      <c r="D10435" s="359"/>
      <c r="E10435" s="359"/>
      <c r="G10435" s="561"/>
      <c r="H10435" s="359"/>
    </row>
    <row r="10436" spans="4:8" x14ac:dyDescent="0.2">
      <c r="D10436" s="359"/>
      <c r="E10436" s="359"/>
      <c r="G10436" s="561"/>
      <c r="H10436" s="359"/>
    </row>
    <row r="10437" spans="4:8" x14ac:dyDescent="0.2">
      <c r="D10437" s="359"/>
      <c r="E10437" s="359"/>
      <c r="G10437" s="561"/>
      <c r="H10437" s="359"/>
    </row>
    <row r="10438" spans="4:8" x14ac:dyDescent="0.2">
      <c r="D10438" s="359"/>
      <c r="E10438" s="359"/>
      <c r="G10438" s="561"/>
      <c r="H10438" s="359"/>
    </row>
    <row r="10439" spans="4:8" x14ac:dyDescent="0.2">
      <c r="D10439" s="359"/>
      <c r="E10439" s="359"/>
      <c r="G10439" s="561"/>
      <c r="H10439" s="359"/>
    </row>
    <row r="10440" spans="4:8" x14ac:dyDescent="0.2">
      <c r="D10440" s="359"/>
      <c r="E10440" s="359"/>
      <c r="G10440" s="561"/>
      <c r="H10440" s="359"/>
    </row>
    <row r="10441" spans="4:8" x14ac:dyDescent="0.2">
      <c r="D10441" s="359"/>
      <c r="E10441" s="359"/>
      <c r="G10441" s="561"/>
      <c r="H10441" s="359"/>
    </row>
    <row r="10442" spans="4:8" x14ac:dyDescent="0.2">
      <c r="D10442" s="359"/>
      <c r="E10442" s="359"/>
      <c r="G10442" s="561"/>
      <c r="H10442" s="359"/>
    </row>
    <row r="10443" spans="4:8" x14ac:dyDescent="0.2">
      <c r="D10443" s="359"/>
      <c r="E10443" s="359"/>
      <c r="G10443" s="561"/>
      <c r="H10443" s="359"/>
    </row>
    <row r="10444" spans="4:8" x14ac:dyDescent="0.2">
      <c r="D10444" s="359"/>
      <c r="E10444" s="359"/>
      <c r="G10444" s="561"/>
      <c r="H10444" s="359"/>
    </row>
    <row r="10445" spans="4:8" x14ac:dyDescent="0.2">
      <c r="D10445" s="359"/>
      <c r="E10445" s="359"/>
      <c r="G10445" s="561"/>
      <c r="H10445" s="359"/>
    </row>
    <row r="10446" spans="4:8" x14ac:dyDescent="0.2">
      <c r="D10446" s="359"/>
      <c r="E10446" s="359"/>
      <c r="G10446" s="561"/>
      <c r="H10446" s="359"/>
    </row>
    <row r="10447" spans="4:8" x14ac:dyDescent="0.2">
      <c r="D10447" s="359"/>
      <c r="E10447" s="359"/>
      <c r="G10447" s="561"/>
      <c r="H10447" s="359"/>
    </row>
    <row r="10448" spans="4:8" x14ac:dyDescent="0.2">
      <c r="D10448" s="359"/>
      <c r="E10448" s="359"/>
      <c r="G10448" s="561"/>
      <c r="H10448" s="359"/>
    </row>
    <row r="10449" spans="4:8" x14ac:dyDescent="0.2">
      <c r="D10449" s="359"/>
      <c r="E10449" s="359"/>
      <c r="G10449" s="561"/>
      <c r="H10449" s="359"/>
    </row>
    <row r="10450" spans="4:8" x14ac:dyDescent="0.2">
      <c r="D10450" s="359"/>
      <c r="E10450" s="359"/>
      <c r="G10450" s="561"/>
      <c r="H10450" s="359"/>
    </row>
    <row r="10451" spans="4:8" x14ac:dyDescent="0.2">
      <c r="D10451" s="359"/>
      <c r="E10451" s="359"/>
      <c r="G10451" s="561"/>
      <c r="H10451" s="359"/>
    </row>
    <row r="10452" spans="4:8" x14ac:dyDescent="0.2">
      <c r="D10452" s="359"/>
      <c r="E10452" s="359"/>
      <c r="G10452" s="561"/>
      <c r="H10452" s="359"/>
    </row>
    <row r="10453" spans="4:8" x14ac:dyDescent="0.2">
      <c r="D10453" s="359"/>
      <c r="E10453" s="359"/>
      <c r="G10453" s="561"/>
      <c r="H10453" s="359"/>
    </row>
    <row r="10454" spans="4:8" x14ac:dyDescent="0.2">
      <c r="D10454" s="359"/>
      <c r="E10454" s="359"/>
      <c r="G10454" s="561"/>
      <c r="H10454" s="359"/>
    </row>
    <row r="10455" spans="4:8" x14ac:dyDescent="0.2">
      <c r="D10455" s="359"/>
      <c r="E10455" s="359"/>
      <c r="G10455" s="561"/>
      <c r="H10455" s="359"/>
    </row>
    <row r="10456" spans="4:8" x14ac:dyDescent="0.2">
      <c r="D10456" s="359"/>
      <c r="E10456" s="359"/>
      <c r="G10456" s="561"/>
      <c r="H10456" s="359"/>
    </row>
    <row r="10457" spans="4:8" x14ac:dyDescent="0.2">
      <c r="D10457" s="359"/>
      <c r="E10457" s="359"/>
      <c r="G10457" s="561"/>
      <c r="H10457" s="359"/>
    </row>
    <row r="10458" spans="4:8" x14ac:dyDescent="0.2">
      <c r="D10458" s="359"/>
      <c r="E10458" s="359"/>
      <c r="G10458" s="561"/>
      <c r="H10458" s="359"/>
    </row>
    <row r="10459" spans="4:8" x14ac:dyDescent="0.2">
      <c r="D10459" s="359"/>
      <c r="E10459" s="359"/>
      <c r="G10459" s="561"/>
      <c r="H10459" s="359"/>
    </row>
    <row r="10460" spans="4:8" x14ac:dyDescent="0.2">
      <c r="D10460" s="359"/>
      <c r="E10460" s="359"/>
      <c r="G10460" s="561"/>
      <c r="H10460" s="359"/>
    </row>
    <row r="10461" spans="4:8" x14ac:dyDescent="0.2">
      <c r="D10461" s="359"/>
      <c r="E10461" s="359"/>
      <c r="G10461" s="561"/>
      <c r="H10461" s="359"/>
    </row>
    <row r="10462" spans="4:8" x14ac:dyDescent="0.2">
      <c r="D10462" s="359"/>
      <c r="E10462" s="359"/>
      <c r="G10462" s="561"/>
      <c r="H10462" s="359"/>
    </row>
    <row r="10463" spans="4:8" x14ac:dyDescent="0.2">
      <c r="D10463" s="359"/>
      <c r="E10463" s="359"/>
      <c r="G10463" s="561"/>
      <c r="H10463" s="359"/>
    </row>
    <row r="10464" spans="4:8" x14ac:dyDescent="0.2">
      <c r="D10464" s="359"/>
      <c r="E10464" s="359"/>
      <c r="G10464" s="561"/>
      <c r="H10464" s="359"/>
    </row>
    <row r="10465" spans="4:8" x14ac:dyDescent="0.2">
      <c r="D10465" s="359"/>
      <c r="E10465" s="359"/>
      <c r="G10465" s="561"/>
      <c r="H10465" s="359"/>
    </row>
    <row r="10466" spans="4:8" x14ac:dyDescent="0.2">
      <c r="D10466" s="359"/>
      <c r="E10466" s="359"/>
      <c r="G10466" s="561"/>
      <c r="H10466" s="359"/>
    </row>
    <row r="10467" spans="4:8" x14ac:dyDescent="0.2">
      <c r="D10467" s="359"/>
      <c r="E10467" s="359"/>
      <c r="G10467" s="561"/>
      <c r="H10467" s="359"/>
    </row>
    <row r="10468" spans="4:8" x14ac:dyDescent="0.2">
      <c r="D10468" s="359"/>
      <c r="E10468" s="359"/>
      <c r="G10468" s="561"/>
      <c r="H10468" s="359"/>
    </row>
    <row r="10469" spans="4:8" x14ac:dyDescent="0.2">
      <c r="D10469" s="359"/>
      <c r="E10469" s="359"/>
      <c r="G10469" s="561"/>
      <c r="H10469" s="359"/>
    </row>
    <row r="10470" spans="4:8" x14ac:dyDescent="0.2">
      <c r="D10470" s="359"/>
      <c r="E10470" s="359"/>
      <c r="G10470" s="561"/>
      <c r="H10470" s="359"/>
    </row>
    <row r="10471" spans="4:8" x14ac:dyDescent="0.2">
      <c r="D10471" s="359"/>
      <c r="E10471" s="359"/>
      <c r="G10471" s="561"/>
      <c r="H10471" s="359"/>
    </row>
    <row r="10472" spans="4:8" x14ac:dyDescent="0.2">
      <c r="D10472" s="359"/>
      <c r="E10472" s="359"/>
      <c r="G10472" s="561"/>
      <c r="H10472" s="359"/>
    </row>
    <row r="10473" spans="4:8" x14ac:dyDescent="0.2">
      <c r="D10473" s="359"/>
      <c r="E10473" s="359"/>
      <c r="G10473" s="561"/>
      <c r="H10473" s="359"/>
    </row>
    <row r="10474" spans="4:8" x14ac:dyDescent="0.2">
      <c r="D10474" s="359"/>
      <c r="E10474" s="359"/>
      <c r="G10474" s="561"/>
      <c r="H10474" s="359"/>
    </row>
    <row r="10475" spans="4:8" x14ac:dyDescent="0.2">
      <c r="D10475" s="359"/>
      <c r="E10475" s="359"/>
      <c r="G10475" s="561"/>
      <c r="H10475" s="359"/>
    </row>
    <row r="10476" spans="4:8" x14ac:dyDescent="0.2">
      <c r="D10476" s="359"/>
      <c r="E10476" s="359"/>
      <c r="G10476" s="561"/>
      <c r="H10476" s="359"/>
    </row>
    <row r="10477" spans="4:8" x14ac:dyDescent="0.2">
      <c r="D10477" s="359"/>
      <c r="E10477" s="359"/>
      <c r="G10477" s="561"/>
      <c r="H10477" s="359"/>
    </row>
    <row r="10478" spans="4:8" x14ac:dyDescent="0.2">
      <c r="D10478" s="359"/>
      <c r="E10478" s="359"/>
      <c r="G10478" s="561"/>
      <c r="H10478" s="359"/>
    </row>
    <row r="10479" spans="4:8" x14ac:dyDescent="0.2">
      <c r="D10479" s="359"/>
      <c r="E10479" s="359"/>
      <c r="G10479" s="561"/>
      <c r="H10479" s="359"/>
    </row>
    <row r="10480" spans="4:8" x14ac:dyDescent="0.2">
      <c r="D10480" s="359"/>
      <c r="E10480" s="359"/>
      <c r="G10480" s="561"/>
      <c r="H10480" s="359"/>
    </row>
    <row r="10481" spans="4:8" x14ac:dyDescent="0.2">
      <c r="D10481" s="359"/>
      <c r="E10481" s="359"/>
      <c r="G10481" s="561"/>
      <c r="H10481" s="359"/>
    </row>
    <row r="10482" spans="4:8" x14ac:dyDescent="0.2">
      <c r="D10482" s="359"/>
      <c r="E10482" s="359"/>
      <c r="G10482" s="561"/>
      <c r="H10482" s="359"/>
    </row>
    <row r="10483" spans="4:8" x14ac:dyDescent="0.2">
      <c r="D10483" s="359"/>
      <c r="E10483" s="359"/>
      <c r="G10483" s="561"/>
      <c r="H10483" s="359"/>
    </row>
    <row r="10484" spans="4:8" x14ac:dyDescent="0.2">
      <c r="D10484" s="359"/>
      <c r="E10484" s="359"/>
      <c r="G10484" s="561"/>
      <c r="H10484" s="359"/>
    </row>
    <row r="10485" spans="4:8" x14ac:dyDescent="0.2">
      <c r="D10485" s="359"/>
      <c r="E10485" s="359"/>
      <c r="G10485" s="561"/>
      <c r="H10485" s="359"/>
    </row>
    <row r="10486" spans="4:8" x14ac:dyDescent="0.2">
      <c r="D10486" s="359"/>
      <c r="E10486" s="359"/>
      <c r="G10486" s="561"/>
      <c r="H10486" s="359"/>
    </row>
    <row r="10487" spans="4:8" x14ac:dyDescent="0.2">
      <c r="D10487" s="359"/>
      <c r="E10487" s="359"/>
      <c r="G10487" s="561"/>
      <c r="H10487" s="359"/>
    </row>
    <row r="10488" spans="4:8" x14ac:dyDescent="0.2">
      <c r="D10488" s="359"/>
      <c r="E10488" s="359"/>
      <c r="G10488" s="561"/>
      <c r="H10488" s="359"/>
    </row>
    <row r="10489" spans="4:8" x14ac:dyDescent="0.2">
      <c r="D10489" s="359"/>
      <c r="E10489" s="359"/>
      <c r="G10489" s="561"/>
      <c r="H10489" s="359"/>
    </row>
    <row r="10490" spans="4:8" x14ac:dyDescent="0.2">
      <c r="D10490" s="359"/>
      <c r="E10490" s="359"/>
      <c r="G10490" s="561"/>
      <c r="H10490" s="359"/>
    </row>
    <row r="10491" spans="4:8" x14ac:dyDescent="0.2">
      <c r="D10491" s="359"/>
      <c r="E10491" s="359"/>
      <c r="G10491" s="561"/>
      <c r="H10491" s="359"/>
    </row>
    <row r="10492" spans="4:8" x14ac:dyDescent="0.2">
      <c r="D10492" s="359"/>
      <c r="E10492" s="359"/>
      <c r="G10492" s="561"/>
      <c r="H10492" s="359"/>
    </row>
    <row r="10493" spans="4:8" x14ac:dyDescent="0.2">
      <c r="D10493" s="359"/>
      <c r="E10493" s="359"/>
      <c r="G10493" s="561"/>
      <c r="H10493" s="359"/>
    </row>
    <row r="10494" spans="4:8" x14ac:dyDescent="0.2">
      <c r="D10494" s="359"/>
      <c r="E10494" s="359"/>
      <c r="G10494" s="561"/>
      <c r="H10494" s="359"/>
    </row>
    <row r="10495" spans="4:8" x14ac:dyDescent="0.2">
      <c r="D10495" s="359"/>
      <c r="E10495" s="359"/>
      <c r="G10495" s="561"/>
      <c r="H10495" s="359"/>
    </row>
    <row r="10496" spans="4:8" x14ac:dyDescent="0.2">
      <c r="D10496" s="359"/>
      <c r="E10496" s="359"/>
      <c r="G10496" s="561"/>
      <c r="H10496" s="359"/>
    </row>
    <row r="10497" spans="4:8" x14ac:dyDescent="0.2">
      <c r="D10497" s="359"/>
      <c r="E10497" s="359"/>
      <c r="G10497" s="561"/>
      <c r="H10497" s="359"/>
    </row>
    <row r="10498" spans="4:8" x14ac:dyDescent="0.2">
      <c r="D10498" s="359"/>
      <c r="E10498" s="359"/>
      <c r="G10498" s="561"/>
      <c r="H10498" s="359"/>
    </row>
    <row r="10499" spans="4:8" x14ac:dyDescent="0.2">
      <c r="D10499" s="359"/>
      <c r="E10499" s="359"/>
      <c r="G10499" s="561"/>
      <c r="H10499" s="359"/>
    </row>
    <row r="10500" spans="4:8" x14ac:dyDescent="0.2">
      <c r="D10500" s="359"/>
      <c r="E10500" s="359"/>
      <c r="G10500" s="561"/>
      <c r="H10500" s="359"/>
    </row>
    <row r="10501" spans="4:8" x14ac:dyDescent="0.2">
      <c r="D10501" s="359"/>
      <c r="E10501" s="359"/>
      <c r="G10501" s="561"/>
      <c r="H10501" s="359"/>
    </row>
    <row r="10502" spans="4:8" x14ac:dyDescent="0.2">
      <c r="D10502" s="359"/>
      <c r="E10502" s="359"/>
      <c r="G10502" s="561"/>
      <c r="H10502" s="359"/>
    </row>
    <row r="10503" spans="4:8" x14ac:dyDescent="0.2">
      <c r="D10503" s="359"/>
      <c r="E10503" s="359"/>
      <c r="G10503" s="561"/>
      <c r="H10503" s="359"/>
    </row>
    <row r="10504" spans="4:8" x14ac:dyDescent="0.2">
      <c r="D10504" s="359"/>
      <c r="E10504" s="359"/>
      <c r="G10504" s="561"/>
      <c r="H10504" s="359"/>
    </row>
    <row r="10505" spans="4:8" x14ac:dyDescent="0.2">
      <c r="D10505" s="359"/>
      <c r="E10505" s="359"/>
      <c r="G10505" s="561"/>
      <c r="H10505" s="359"/>
    </row>
    <row r="10506" spans="4:8" x14ac:dyDescent="0.2">
      <c r="D10506" s="359"/>
      <c r="E10506" s="359"/>
      <c r="G10506" s="561"/>
      <c r="H10506" s="359"/>
    </row>
    <row r="10507" spans="4:8" x14ac:dyDescent="0.2">
      <c r="D10507" s="359"/>
      <c r="E10507" s="359"/>
      <c r="G10507" s="561"/>
      <c r="H10507" s="359"/>
    </row>
    <row r="10508" spans="4:8" x14ac:dyDescent="0.2">
      <c r="D10508" s="359"/>
      <c r="E10508" s="359"/>
      <c r="G10508" s="561"/>
      <c r="H10508" s="359"/>
    </row>
    <row r="10509" spans="4:8" x14ac:dyDescent="0.2">
      <c r="D10509" s="359"/>
      <c r="E10509" s="359"/>
      <c r="G10509" s="561"/>
      <c r="H10509" s="359"/>
    </row>
    <row r="10510" spans="4:8" x14ac:dyDescent="0.2">
      <c r="D10510" s="359"/>
      <c r="E10510" s="359"/>
      <c r="G10510" s="561"/>
      <c r="H10510" s="359"/>
    </row>
    <row r="10511" spans="4:8" x14ac:dyDescent="0.2">
      <c r="D10511" s="359"/>
      <c r="E10511" s="359"/>
      <c r="G10511" s="561"/>
      <c r="H10511" s="359"/>
    </row>
    <row r="10512" spans="4:8" x14ac:dyDescent="0.2">
      <c r="D10512" s="359"/>
      <c r="E10512" s="359"/>
      <c r="G10512" s="561"/>
      <c r="H10512" s="359"/>
    </row>
    <row r="10513" spans="4:8" x14ac:dyDescent="0.2">
      <c r="D10513" s="359"/>
      <c r="E10513" s="359"/>
      <c r="G10513" s="561"/>
      <c r="H10513" s="359"/>
    </row>
    <row r="10514" spans="4:8" x14ac:dyDescent="0.2">
      <c r="D10514" s="359"/>
      <c r="E10514" s="359"/>
      <c r="G10514" s="561"/>
      <c r="H10514" s="359"/>
    </row>
    <row r="10515" spans="4:8" x14ac:dyDescent="0.2">
      <c r="D10515" s="359"/>
      <c r="E10515" s="359"/>
      <c r="G10515" s="561"/>
      <c r="H10515" s="359"/>
    </row>
    <row r="10516" spans="4:8" x14ac:dyDescent="0.2">
      <c r="D10516" s="359"/>
      <c r="E10516" s="359"/>
      <c r="G10516" s="561"/>
      <c r="H10516" s="359"/>
    </row>
    <row r="10517" spans="4:8" x14ac:dyDescent="0.2">
      <c r="D10517" s="359"/>
      <c r="E10517" s="359"/>
      <c r="G10517" s="561"/>
      <c r="H10517" s="359"/>
    </row>
    <row r="10518" spans="4:8" x14ac:dyDescent="0.2">
      <c r="D10518" s="359"/>
      <c r="E10518" s="359"/>
      <c r="G10518" s="561"/>
      <c r="H10518" s="359"/>
    </row>
    <row r="10519" spans="4:8" x14ac:dyDescent="0.2">
      <c r="D10519" s="359"/>
      <c r="E10519" s="359"/>
      <c r="G10519" s="561"/>
      <c r="H10519" s="359"/>
    </row>
    <row r="10520" spans="4:8" x14ac:dyDescent="0.2">
      <c r="D10520" s="359"/>
      <c r="E10520" s="359"/>
      <c r="G10520" s="561"/>
      <c r="H10520" s="359"/>
    </row>
    <row r="10521" spans="4:8" x14ac:dyDescent="0.2">
      <c r="D10521" s="359"/>
      <c r="E10521" s="359"/>
      <c r="G10521" s="561"/>
      <c r="H10521" s="359"/>
    </row>
    <row r="10522" spans="4:8" x14ac:dyDescent="0.2">
      <c r="D10522" s="359"/>
      <c r="E10522" s="359"/>
      <c r="G10522" s="561"/>
      <c r="H10522" s="359"/>
    </row>
    <row r="10523" spans="4:8" x14ac:dyDescent="0.2">
      <c r="D10523" s="359"/>
      <c r="E10523" s="359"/>
      <c r="G10523" s="561"/>
      <c r="H10523" s="359"/>
    </row>
    <row r="10524" spans="4:8" x14ac:dyDescent="0.2">
      <c r="D10524" s="359"/>
      <c r="E10524" s="359"/>
      <c r="G10524" s="561"/>
      <c r="H10524" s="359"/>
    </row>
    <row r="10525" spans="4:8" x14ac:dyDescent="0.2">
      <c r="D10525" s="359"/>
      <c r="E10525" s="359"/>
      <c r="G10525" s="561"/>
      <c r="H10525" s="359"/>
    </row>
    <row r="10526" spans="4:8" x14ac:dyDescent="0.2">
      <c r="D10526" s="359"/>
      <c r="E10526" s="359"/>
      <c r="G10526" s="561"/>
      <c r="H10526" s="359"/>
    </row>
    <row r="10527" spans="4:8" x14ac:dyDescent="0.2">
      <c r="D10527" s="359"/>
      <c r="E10527" s="359"/>
      <c r="G10527" s="561"/>
      <c r="H10527" s="359"/>
    </row>
    <row r="10528" spans="4:8" x14ac:dyDescent="0.2">
      <c r="D10528" s="359"/>
      <c r="E10528" s="359"/>
      <c r="G10528" s="561"/>
      <c r="H10528" s="359"/>
    </row>
    <row r="10529" spans="4:8" x14ac:dyDescent="0.2">
      <c r="D10529" s="359"/>
      <c r="E10529" s="359"/>
      <c r="G10529" s="561"/>
      <c r="H10529" s="359"/>
    </row>
    <row r="10530" spans="4:8" x14ac:dyDescent="0.2">
      <c r="D10530" s="359"/>
      <c r="E10530" s="359"/>
      <c r="G10530" s="561"/>
      <c r="H10530" s="359"/>
    </row>
    <row r="10531" spans="4:8" x14ac:dyDescent="0.2">
      <c r="D10531" s="359"/>
      <c r="E10531" s="359"/>
      <c r="G10531" s="561"/>
      <c r="H10531" s="359"/>
    </row>
    <row r="10532" spans="4:8" x14ac:dyDescent="0.2">
      <c r="D10532" s="359"/>
      <c r="E10532" s="359"/>
      <c r="G10532" s="561"/>
      <c r="H10532" s="359"/>
    </row>
    <row r="10533" spans="4:8" x14ac:dyDescent="0.2">
      <c r="D10533" s="359"/>
      <c r="E10533" s="359"/>
      <c r="G10533" s="561"/>
      <c r="H10533" s="359"/>
    </row>
    <row r="10534" spans="4:8" x14ac:dyDescent="0.2">
      <c r="D10534" s="359"/>
      <c r="E10534" s="359"/>
      <c r="G10534" s="561"/>
      <c r="H10534" s="359"/>
    </row>
    <row r="10535" spans="4:8" x14ac:dyDescent="0.2">
      <c r="D10535" s="359"/>
      <c r="E10535" s="359"/>
      <c r="G10535" s="561"/>
      <c r="H10535" s="359"/>
    </row>
    <row r="10536" spans="4:8" x14ac:dyDescent="0.2">
      <c r="D10536" s="359"/>
      <c r="E10536" s="359"/>
      <c r="G10536" s="561"/>
      <c r="H10536" s="359"/>
    </row>
    <row r="10537" spans="4:8" x14ac:dyDescent="0.2">
      <c r="D10537" s="359"/>
      <c r="E10537" s="359"/>
      <c r="G10537" s="561"/>
      <c r="H10537" s="359"/>
    </row>
    <row r="10538" spans="4:8" x14ac:dyDescent="0.2">
      <c r="D10538" s="359"/>
      <c r="E10538" s="359"/>
      <c r="G10538" s="561"/>
      <c r="H10538" s="359"/>
    </row>
    <row r="10539" spans="4:8" x14ac:dyDescent="0.2">
      <c r="D10539" s="359"/>
      <c r="E10539" s="359"/>
      <c r="G10539" s="561"/>
      <c r="H10539" s="359"/>
    </row>
    <row r="10540" spans="4:8" x14ac:dyDescent="0.2">
      <c r="D10540" s="359"/>
      <c r="E10540" s="359"/>
      <c r="G10540" s="561"/>
      <c r="H10540" s="359"/>
    </row>
    <row r="10541" spans="4:8" x14ac:dyDescent="0.2">
      <c r="D10541" s="359"/>
      <c r="E10541" s="359"/>
      <c r="G10541" s="561"/>
      <c r="H10541" s="359"/>
    </row>
    <row r="10542" spans="4:8" x14ac:dyDescent="0.2">
      <c r="D10542" s="359"/>
      <c r="E10542" s="359"/>
      <c r="G10542" s="561"/>
      <c r="H10542" s="359"/>
    </row>
    <row r="10543" spans="4:8" x14ac:dyDescent="0.2">
      <c r="D10543" s="359"/>
      <c r="E10543" s="359"/>
      <c r="G10543" s="561"/>
      <c r="H10543" s="359"/>
    </row>
    <row r="10544" spans="4:8" x14ac:dyDescent="0.2">
      <c r="D10544" s="359"/>
      <c r="E10544" s="359"/>
      <c r="G10544" s="561"/>
      <c r="H10544" s="359"/>
    </row>
    <row r="10545" spans="4:8" x14ac:dyDescent="0.2">
      <c r="D10545" s="359"/>
      <c r="E10545" s="359"/>
      <c r="G10545" s="561"/>
      <c r="H10545" s="359"/>
    </row>
    <row r="10546" spans="4:8" x14ac:dyDescent="0.2">
      <c r="D10546" s="359"/>
      <c r="E10546" s="359"/>
      <c r="G10546" s="561"/>
      <c r="H10546" s="359"/>
    </row>
    <row r="10547" spans="4:8" x14ac:dyDescent="0.2">
      <c r="D10547" s="359"/>
      <c r="E10547" s="359"/>
      <c r="G10547" s="561"/>
      <c r="H10547" s="359"/>
    </row>
    <row r="10548" spans="4:8" x14ac:dyDescent="0.2">
      <c r="D10548" s="359"/>
      <c r="E10548" s="359"/>
      <c r="G10548" s="561"/>
      <c r="H10548" s="359"/>
    </row>
    <row r="10549" spans="4:8" x14ac:dyDescent="0.2">
      <c r="D10549" s="359"/>
      <c r="E10549" s="359"/>
      <c r="G10549" s="561"/>
      <c r="H10549" s="359"/>
    </row>
    <row r="10550" spans="4:8" x14ac:dyDescent="0.2">
      <c r="D10550" s="359"/>
      <c r="E10550" s="359"/>
      <c r="G10550" s="561"/>
      <c r="H10550" s="359"/>
    </row>
    <row r="10551" spans="4:8" x14ac:dyDescent="0.2">
      <c r="D10551" s="359"/>
      <c r="E10551" s="359"/>
      <c r="G10551" s="561"/>
      <c r="H10551" s="359"/>
    </row>
    <row r="10552" spans="4:8" x14ac:dyDescent="0.2">
      <c r="D10552" s="359"/>
      <c r="E10552" s="359"/>
      <c r="G10552" s="561"/>
      <c r="H10552" s="359"/>
    </row>
    <row r="10553" spans="4:8" x14ac:dyDescent="0.2">
      <c r="D10553" s="359"/>
      <c r="E10553" s="359"/>
      <c r="G10553" s="561"/>
      <c r="H10553" s="359"/>
    </row>
    <row r="10554" spans="4:8" x14ac:dyDescent="0.2">
      <c r="D10554" s="359"/>
      <c r="E10554" s="359"/>
      <c r="G10554" s="561"/>
      <c r="H10554" s="359"/>
    </row>
    <row r="10555" spans="4:8" x14ac:dyDescent="0.2">
      <c r="D10555" s="359"/>
      <c r="E10555" s="359"/>
      <c r="G10555" s="561"/>
      <c r="H10555" s="359"/>
    </row>
    <row r="10556" spans="4:8" x14ac:dyDescent="0.2">
      <c r="D10556" s="359"/>
      <c r="E10556" s="359"/>
      <c r="G10556" s="561"/>
      <c r="H10556" s="359"/>
    </row>
    <row r="10557" spans="4:8" x14ac:dyDescent="0.2">
      <c r="D10557" s="359"/>
      <c r="E10557" s="359"/>
      <c r="G10557" s="561"/>
      <c r="H10557" s="359"/>
    </row>
    <row r="10558" spans="4:8" x14ac:dyDescent="0.2">
      <c r="D10558" s="359"/>
      <c r="E10558" s="359"/>
      <c r="G10558" s="561"/>
      <c r="H10558" s="359"/>
    </row>
    <row r="10559" spans="4:8" x14ac:dyDescent="0.2">
      <c r="D10559" s="359"/>
      <c r="E10559" s="359"/>
      <c r="G10559" s="561"/>
      <c r="H10559" s="359"/>
    </row>
    <row r="10560" spans="4:8" x14ac:dyDescent="0.2">
      <c r="D10560" s="359"/>
      <c r="E10560" s="359"/>
      <c r="G10560" s="561"/>
      <c r="H10560" s="359"/>
    </row>
    <row r="10561" spans="4:8" x14ac:dyDescent="0.2">
      <c r="D10561" s="359"/>
      <c r="E10561" s="359"/>
      <c r="G10561" s="561"/>
      <c r="H10561" s="359"/>
    </row>
    <row r="10562" spans="4:8" x14ac:dyDescent="0.2">
      <c r="D10562" s="359"/>
      <c r="E10562" s="359"/>
      <c r="G10562" s="561"/>
      <c r="H10562" s="359"/>
    </row>
    <row r="10563" spans="4:8" x14ac:dyDescent="0.2">
      <c r="D10563" s="359"/>
      <c r="E10563" s="359"/>
      <c r="G10563" s="561"/>
      <c r="H10563" s="359"/>
    </row>
    <row r="10564" spans="4:8" x14ac:dyDescent="0.2">
      <c r="D10564" s="359"/>
      <c r="E10564" s="359"/>
      <c r="G10564" s="561"/>
      <c r="H10564" s="359"/>
    </row>
    <row r="10565" spans="4:8" x14ac:dyDescent="0.2">
      <c r="D10565" s="359"/>
      <c r="E10565" s="359"/>
      <c r="G10565" s="561"/>
      <c r="H10565" s="359"/>
    </row>
    <row r="10566" spans="4:8" x14ac:dyDescent="0.2">
      <c r="D10566" s="359"/>
      <c r="E10566" s="359"/>
      <c r="G10566" s="561"/>
      <c r="H10566" s="359"/>
    </row>
    <row r="10567" spans="4:8" x14ac:dyDescent="0.2">
      <c r="D10567" s="359"/>
      <c r="E10567" s="359"/>
      <c r="G10567" s="561"/>
      <c r="H10567" s="359"/>
    </row>
    <row r="10568" spans="4:8" x14ac:dyDescent="0.2">
      <c r="D10568" s="359"/>
      <c r="E10568" s="359"/>
      <c r="G10568" s="561"/>
      <c r="H10568" s="359"/>
    </row>
    <row r="10569" spans="4:8" x14ac:dyDescent="0.2">
      <c r="D10569" s="359"/>
      <c r="E10569" s="359"/>
      <c r="G10569" s="561"/>
      <c r="H10569" s="359"/>
    </row>
    <row r="10570" spans="4:8" x14ac:dyDescent="0.2">
      <c r="D10570" s="359"/>
      <c r="E10570" s="359"/>
      <c r="G10570" s="561"/>
      <c r="H10570" s="359"/>
    </row>
    <row r="10571" spans="4:8" x14ac:dyDescent="0.2">
      <c r="D10571" s="359"/>
      <c r="E10571" s="359"/>
      <c r="G10571" s="561"/>
      <c r="H10571" s="359"/>
    </row>
    <row r="10572" spans="4:8" x14ac:dyDescent="0.2">
      <c r="D10572" s="359"/>
      <c r="E10572" s="359"/>
      <c r="G10572" s="561"/>
      <c r="H10572" s="359"/>
    </row>
    <row r="10573" spans="4:8" x14ac:dyDescent="0.2">
      <c r="D10573" s="359"/>
      <c r="E10573" s="359"/>
      <c r="G10573" s="561"/>
      <c r="H10573" s="359"/>
    </row>
    <row r="10574" spans="4:8" x14ac:dyDescent="0.2">
      <c r="D10574" s="359"/>
      <c r="E10574" s="359"/>
      <c r="G10574" s="561"/>
      <c r="H10574" s="359"/>
    </row>
    <row r="10575" spans="4:8" x14ac:dyDescent="0.2">
      <c r="D10575" s="359"/>
      <c r="E10575" s="359"/>
      <c r="G10575" s="561"/>
      <c r="H10575" s="359"/>
    </row>
    <row r="10576" spans="4:8" x14ac:dyDescent="0.2">
      <c r="D10576" s="359"/>
      <c r="E10576" s="359"/>
      <c r="G10576" s="561"/>
      <c r="H10576" s="359"/>
    </row>
    <row r="10577" spans="4:8" x14ac:dyDescent="0.2">
      <c r="D10577" s="359"/>
      <c r="E10577" s="359"/>
      <c r="G10577" s="561"/>
      <c r="H10577" s="359"/>
    </row>
    <row r="10578" spans="4:8" x14ac:dyDescent="0.2">
      <c r="D10578" s="359"/>
      <c r="E10578" s="359"/>
      <c r="G10578" s="561"/>
      <c r="H10578" s="359"/>
    </row>
    <row r="10579" spans="4:8" x14ac:dyDescent="0.2">
      <c r="D10579" s="359"/>
      <c r="E10579" s="359"/>
      <c r="G10579" s="561"/>
      <c r="H10579" s="359"/>
    </row>
    <row r="10580" spans="4:8" x14ac:dyDescent="0.2">
      <c r="D10580" s="359"/>
      <c r="E10580" s="359"/>
      <c r="G10580" s="561"/>
      <c r="H10580" s="359"/>
    </row>
    <row r="10581" spans="4:8" x14ac:dyDescent="0.2">
      <c r="D10581" s="359"/>
      <c r="E10581" s="359"/>
      <c r="G10581" s="561"/>
      <c r="H10581" s="359"/>
    </row>
    <row r="10582" spans="4:8" x14ac:dyDescent="0.2">
      <c r="D10582" s="359"/>
      <c r="E10582" s="359"/>
      <c r="G10582" s="561"/>
      <c r="H10582" s="359"/>
    </row>
    <row r="10583" spans="4:8" x14ac:dyDescent="0.2">
      <c r="D10583" s="359"/>
      <c r="E10583" s="359"/>
      <c r="G10583" s="561"/>
      <c r="H10583" s="359"/>
    </row>
    <row r="10584" spans="4:8" x14ac:dyDescent="0.2">
      <c r="D10584" s="359"/>
      <c r="E10584" s="359"/>
      <c r="G10584" s="561"/>
      <c r="H10584" s="359"/>
    </row>
    <row r="10585" spans="4:8" x14ac:dyDescent="0.2">
      <c r="D10585" s="359"/>
      <c r="E10585" s="359"/>
      <c r="G10585" s="561"/>
      <c r="H10585" s="359"/>
    </row>
    <row r="10586" spans="4:8" x14ac:dyDescent="0.2">
      <c r="D10586" s="359"/>
      <c r="E10586" s="359"/>
      <c r="G10586" s="561"/>
      <c r="H10586" s="359"/>
    </row>
    <row r="10587" spans="4:8" x14ac:dyDescent="0.2">
      <c r="D10587" s="359"/>
      <c r="E10587" s="359"/>
      <c r="G10587" s="561"/>
      <c r="H10587" s="359"/>
    </row>
    <row r="10588" spans="4:8" x14ac:dyDescent="0.2">
      <c r="D10588" s="359"/>
      <c r="E10588" s="359"/>
      <c r="G10588" s="561"/>
      <c r="H10588" s="359"/>
    </row>
    <row r="10589" spans="4:8" x14ac:dyDescent="0.2">
      <c r="D10589" s="359"/>
      <c r="E10589" s="359"/>
      <c r="G10589" s="561"/>
      <c r="H10589" s="359"/>
    </row>
    <row r="10590" spans="4:8" x14ac:dyDescent="0.2">
      <c r="D10590" s="359"/>
      <c r="E10590" s="359"/>
      <c r="G10590" s="561"/>
      <c r="H10590" s="359"/>
    </row>
    <row r="10591" spans="4:8" x14ac:dyDescent="0.2">
      <c r="D10591" s="359"/>
      <c r="E10591" s="359"/>
      <c r="G10591" s="561"/>
      <c r="H10591" s="359"/>
    </row>
    <row r="10592" spans="4:8" x14ac:dyDescent="0.2">
      <c r="D10592" s="359"/>
      <c r="E10592" s="359"/>
      <c r="G10592" s="561"/>
      <c r="H10592" s="359"/>
    </row>
    <row r="10593" spans="4:8" x14ac:dyDescent="0.2">
      <c r="D10593" s="359"/>
      <c r="E10593" s="359"/>
      <c r="G10593" s="561"/>
      <c r="H10593" s="359"/>
    </row>
    <row r="10594" spans="4:8" x14ac:dyDescent="0.2">
      <c r="D10594" s="359"/>
      <c r="E10594" s="359"/>
      <c r="G10594" s="561"/>
      <c r="H10594" s="359"/>
    </row>
    <row r="10595" spans="4:8" x14ac:dyDescent="0.2">
      <c r="D10595" s="359"/>
      <c r="E10595" s="359"/>
      <c r="G10595" s="561"/>
      <c r="H10595" s="359"/>
    </row>
    <row r="10596" spans="4:8" x14ac:dyDescent="0.2">
      <c r="D10596" s="359"/>
      <c r="E10596" s="359"/>
      <c r="G10596" s="561"/>
      <c r="H10596" s="359"/>
    </row>
    <row r="10597" spans="4:8" x14ac:dyDescent="0.2">
      <c r="D10597" s="359"/>
      <c r="E10597" s="359"/>
      <c r="G10597" s="561"/>
      <c r="H10597" s="359"/>
    </row>
    <row r="10598" spans="4:8" x14ac:dyDescent="0.2">
      <c r="D10598" s="359"/>
      <c r="E10598" s="359"/>
      <c r="G10598" s="561"/>
      <c r="H10598" s="359"/>
    </row>
    <row r="10599" spans="4:8" x14ac:dyDescent="0.2">
      <c r="D10599" s="359"/>
      <c r="E10599" s="359"/>
      <c r="G10599" s="561"/>
      <c r="H10599" s="359"/>
    </row>
    <row r="10600" spans="4:8" x14ac:dyDescent="0.2">
      <c r="D10600" s="359"/>
      <c r="E10600" s="359"/>
      <c r="G10600" s="561"/>
      <c r="H10600" s="359"/>
    </row>
    <row r="10601" spans="4:8" x14ac:dyDescent="0.2">
      <c r="D10601" s="359"/>
      <c r="E10601" s="359"/>
      <c r="G10601" s="561"/>
      <c r="H10601" s="359"/>
    </row>
    <row r="10602" spans="4:8" x14ac:dyDescent="0.2">
      <c r="D10602" s="359"/>
      <c r="E10602" s="359"/>
      <c r="G10602" s="561"/>
      <c r="H10602" s="359"/>
    </row>
    <row r="10603" spans="4:8" x14ac:dyDescent="0.2">
      <c r="D10603" s="359"/>
      <c r="E10603" s="359"/>
      <c r="G10603" s="561"/>
      <c r="H10603" s="359"/>
    </row>
    <row r="10604" spans="4:8" x14ac:dyDescent="0.2">
      <c r="D10604" s="359"/>
      <c r="E10604" s="359"/>
      <c r="G10604" s="561"/>
      <c r="H10604" s="359"/>
    </row>
    <row r="10605" spans="4:8" x14ac:dyDescent="0.2">
      <c r="D10605" s="359"/>
      <c r="E10605" s="359"/>
      <c r="G10605" s="561"/>
      <c r="H10605" s="359"/>
    </row>
    <row r="10606" spans="4:8" x14ac:dyDescent="0.2">
      <c r="D10606" s="359"/>
      <c r="E10606" s="359"/>
      <c r="G10606" s="561"/>
      <c r="H10606" s="359"/>
    </row>
    <row r="10607" spans="4:8" x14ac:dyDescent="0.2">
      <c r="D10607" s="359"/>
      <c r="E10607" s="359"/>
      <c r="G10607" s="561"/>
      <c r="H10607" s="359"/>
    </row>
    <row r="10608" spans="4:8" x14ac:dyDescent="0.2">
      <c r="D10608" s="359"/>
      <c r="E10608" s="359"/>
      <c r="G10608" s="561"/>
      <c r="H10608" s="359"/>
    </row>
    <row r="10609" spans="4:8" x14ac:dyDescent="0.2">
      <c r="D10609" s="359"/>
      <c r="E10609" s="359"/>
      <c r="G10609" s="561"/>
      <c r="H10609" s="359"/>
    </row>
    <row r="10610" spans="4:8" x14ac:dyDescent="0.2">
      <c r="D10610" s="359"/>
      <c r="E10610" s="359"/>
      <c r="G10610" s="561"/>
      <c r="H10610" s="359"/>
    </row>
    <row r="10611" spans="4:8" x14ac:dyDescent="0.2">
      <c r="D10611" s="359"/>
      <c r="E10611" s="359"/>
      <c r="G10611" s="561"/>
      <c r="H10611" s="359"/>
    </row>
    <row r="10612" spans="4:8" x14ac:dyDescent="0.2">
      <c r="D10612" s="359"/>
      <c r="E10612" s="359"/>
      <c r="G10612" s="561"/>
      <c r="H10612" s="359"/>
    </row>
    <row r="10613" spans="4:8" x14ac:dyDescent="0.2">
      <c r="D10613" s="359"/>
      <c r="E10613" s="359"/>
      <c r="G10613" s="561"/>
      <c r="H10613" s="359"/>
    </row>
    <row r="10614" spans="4:8" x14ac:dyDescent="0.2">
      <c r="D10614" s="359"/>
      <c r="E10614" s="359"/>
      <c r="G10614" s="561"/>
      <c r="H10614" s="359"/>
    </row>
    <row r="10615" spans="4:8" x14ac:dyDescent="0.2">
      <c r="D10615" s="359"/>
      <c r="E10615" s="359"/>
      <c r="G10615" s="561"/>
      <c r="H10615" s="359"/>
    </row>
    <row r="10616" spans="4:8" x14ac:dyDescent="0.2">
      <c r="D10616" s="359"/>
      <c r="E10616" s="359"/>
      <c r="G10616" s="561"/>
      <c r="H10616" s="359"/>
    </row>
    <row r="10617" spans="4:8" x14ac:dyDescent="0.2">
      <c r="D10617" s="359"/>
      <c r="E10617" s="359"/>
      <c r="G10617" s="561"/>
      <c r="H10617" s="359"/>
    </row>
    <row r="10618" spans="4:8" x14ac:dyDescent="0.2">
      <c r="D10618" s="359"/>
      <c r="E10618" s="359"/>
      <c r="G10618" s="561"/>
      <c r="H10618" s="359"/>
    </row>
    <row r="10619" spans="4:8" x14ac:dyDescent="0.2">
      <c r="D10619" s="359"/>
      <c r="E10619" s="359"/>
      <c r="G10619" s="561"/>
      <c r="H10619" s="359"/>
    </row>
    <row r="10620" spans="4:8" x14ac:dyDescent="0.2">
      <c r="D10620" s="359"/>
      <c r="E10620" s="359"/>
      <c r="G10620" s="561"/>
      <c r="H10620" s="359"/>
    </row>
    <row r="10621" spans="4:8" x14ac:dyDescent="0.2">
      <c r="D10621" s="359"/>
      <c r="E10621" s="359"/>
      <c r="G10621" s="561"/>
      <c r="H10621" s="359"/>
    </row>
    <row r="10622" spans="4:8" x14ac:dyDescent="0.2">
      <c r="D10622" s="359"/>
      <c r="E10622" s="359"/>
      <c r="G10622" s="561"/>
      <c r="H10622" s="359"/>
    </row>
    <row r="10623" spans="4:8" x14ac:dyDescent="0.2">
      <c r="D10623" s="359"/>
      <c r="E10623" s="359"/>
      <c r="G10623" s="561"/>
      <c r="H10623" s="359"/>
    </row>
    <row r="10624" spans="4:8" x14ac:dyDescent="0.2">
      <c r="D10624" s="359"/>
      <c r="E10624" s="359"/>
      <c r="G10624" s="561"/>
      <c r="H10624" s="359"/>
    </row>
    <row r="10625" spans="4:8" x14ac:dyDescent="0.2">
      <c r="D10625" s="359"/>
      <c r="E10625" s="359"/>
      <c r="G10625" s="561"/>
      <c r="H10625" s="359"/>
    </row>
    <row r="10626" spans="4:8" x14ac:dyDescent="0.2">
      <c r="D10626" s="359"/>
      <c r="E10626" s="359"/>
      <c r="G10626" s="561"/>
      <c r="H10626" s="359"/>
    </row>
    <row r="10627" spans="4:8" x14ac:dyDescent="0.2">
      <c r="D10627" s="359"/>
      <c r="E10627" s="359"/>
      <c r="G10627" s="561"/>
      <c r="H10627" s="359"/>
    </row>
    <row r="10628" spans="4:8" x14ac:dyDescent="0.2">
      <c r="D10628" s="359"/>
      <c r="E10628" s="359"/>
      <c r="G10628" s="561"/>
      <c r="H10628" s="359"/>
    </row>
    <row r="10629" spans="4:8" x14ac:dyDescent="0.2">
      <c r="D10629" s="359"/>
      <c r="E10629" s="359"/>
      <c r="G10629" s="561"/>
      <c r="H10629" s="359"/>
    </row>
    <row r="10630" spans="4:8" x14ac:dyDescent="0.2">
      <c r="D10630" s="359"/>
      <c r="E10630" s="359"/>
      <c r="G10630" s="561"/>
      <c r="H10630" s="359"/>
    </row>
    <row r="10631" spans="4:8" x14ac:dyDescent="0.2">
      <c r="D10631" s="359"/>
      <c r="E10631" s="359"/>
      <c r="G10631" s="561"/>
      <c r="H10631" s="359"/>
    </row>
    <row r="10632" spans="4:8" x14ac:dyDescent="0.2">
      <c r="D10632" s="359"/>
      <c r="E10632" s="359"/>
      <c r="G10632" s="561"/>
      <c r="H10632" s="359"/>
    </row>
    <row r="10633" spans="4:8" x14ac:dyDescent="0.2">
      <c r="D10633" s="359"/>
      <c r="E10633" s="359"/>
      <c r="G10633" s="561"/>
      <c r="H10633" s="359"/>
    </row>
    <row r="10634" spans="4:8" x14ac:dyDescent="0.2">
      <c r="D10634" s="359"/>
      <c r="E10634" s="359"/>
      <c r="G10634" s="561"/>
      <c r="H10634" s="359"/>
    </row>
    <row r="10635" spans="4:8" x14ac:dyDescent="0.2">
      <c r="D10635" s="359"/>
      <c r="E10635" s="359"/>
      <c r="G10635" s="561"/>
      <c r="H10635" s="359"/>
    </row>
    <row r="10636" spans="4:8" x14ac:dyDescent="0.2">
      <c r="D10636" s="359"/>
      <c r="E10636" s="359"/>
      <c r="G10636" s="561"/>
      <c r="H10636" s="359"/>
    </row>
    <row r="10637" spans="4:8" x14ac:dyDescent="0.2">
      <c r="D10637" s="359"/>
      <c r="E10637" s="359"/>
      <c r="G10637" s="561"/>
      <c r="H10637" s="359"/>
    </row>
    <row r="10638" spans="4:8" x14ac:dyDescent="0.2">
      <c r="D10638" s="359"/>
      <c r="E10638" s="359"/>
      <c r="G10638" s="561"/>
      <c r="H10638" s="359"/>
    </row>
    <row r="10639" spans="4:8" x14ac:dyDescent="0.2">
      <c r="D10639" s="359"/>
      <c r="E10639" s="359"/>
      <c r="G10639" s="561"/>
      <c r="H10639" s="359"/>
    </row>
    <row r="10640" spans="4:8" x14ac:dyDescent="0.2">
      <c r="D10640" s="359"/>
      <c r="E10640" s="359"/>
      <c r="G10640" s="561"/>
      <c r="H10640" s="359"/>
    </row>
    <row r="10641" spans="4:8" x14ac:dyDescent="0.2">
      <c r="D10641" s="359"/>
      <c r="E10641" s="359"/>
      <c r="G10641" s="561"/>
      <c r="H10641" s="359"/>
    </row>
    <row r="10642" spans="4:8" x14ac:dyDescent="0.2">
      <c r="D10642" s="359"/>
      <c r="E10642" s="359"/>
      <c r="G10642" s="561"/>
      <c r="H10642" s="359"/>
    </row>
    <row r="10643" spans="4:8" x14ac:dyDescent="0.2">
      <c r="D10643" s="359"/>
      <c r="E10643" s="359"/>
      <c r="G10643" s="561"/>
      <c r="H10643" s="359"/>
    </row>
    <row r="10644" spans="4:8" x14ac:dyDescent="0.2">
      <c r="D10644" s="359"/>
      <c r="E10644" s="359"/>
      <c r="G10644" s="561"/>
      <c r="H10644" s="359"/>
    </row>
    <row r="10645" spans="4:8" x14ac:dyDescent="0.2">
      <c r="D10645" s="359"/>
      <c r="E10645" s="359"/>
      <c r="G10645" s="561"/>
      <c r="H10645" s="359"/>
    </row>
    <row r="10646" spans="4:8" x14ac:dyDescent="0.2">
      <c r="D10646" s="359"/>
      <c r="E10646" s="359"/>
      <c r="G10646" s="561"/>
      <c r="H10646" s="359"/>
    </row>
    <row r="10647" spans="4:8" x14ac:dyDescent="0.2">
      <c r="D10647" s="359"/>
      <c r="E10647" s="359"/>
      <c r="G10647" s="561"/>
      <c r="H10647" s="359"/>
    </row>
    <row r="10648" spans="4:8" x14ac:dyDescent="0.2">
      <c r="D10648" s="359"/>
      <c r="E10648" s="359"/>
      <c r="G10648" s="561"/>
      <c r="H10648" s="359"/>
    </row>
    <row r="10649" spans="4:8" x14ac:dyDescent="0.2">
      <c r="D10649" s="359"/>
      <c r="E10649" s="359"/>
      <c r="G10649" s="561"/>
      <c r="H10649" s="359"/>
    </row>
    <row r="10650" spans="4:8" x14ac:dyDescent="0.2">
      <c r="D10650" s="359"/>
      <c r="E10650" s="359"/>
      <c r="G10650" s="561"/>
      <c r="H10650" s="359"/>
    </row>
    <row r="10651" spans="4:8" x14ac:dyDescent="0.2">
      <c r="D10651" s="359"/>
      <c r="E10651" s="359"/>
      <c r="G10651" s="561"/>
      <c r="H10651" s="359"/>
    </row>
    <row r="10652" spans="4:8" x14ac:dyDescent="0.2">
      <c r="D10652" s="359"/>
      <c r="E10652" s="359"/>
      <c r="G10652" s="561"/>
      <c r="H10652" s="359"/>
    </row>
    <row r="10653" spans="4:8" x14ac:dyDescent="0.2">
      <c r="D10653" s="359"/>
      <c r="E10653" s="359"/>
      <c r="G10653" s="561"/>
      <c r="H10653" s="359"/>
    </row>
    <row r="10654" spans="4:8" x14ac:dyDescent="0.2">
      <c r="D10654" s="359"/>
      <c r="E10654" s="359"/>
      <c r="G10654" s="561"/>
      <c r="H10654" s="359"/>
    </row>
    <row r="10655" spans="4:8" x14ac:dyDescent="0.2">
      <c r="D10655" s="359"/>
      <c r="E10655" s="359"/>
      <c r="G10655" s="561"/>
      <c r="H10655" s="359"/>
    </row>
    <row r="10656" spans="4:8" x14ac:dyDescent="0.2">
      <c r="D10656" s="359"/>
      <c r="E10656" s="359"/>
      <c r="G10656" s="561"/>
      <c r="H10656" s="359"/>
    </row>
    <row r="10657" spans="4:8" x14ac:dyDescent="0.2">
      <c r="D10657" s="359"/>
      <c r="E10657" s="359"/>
      <c r="G10657" s="561"/>
      <c r="H10657" s="359"/>
    </row>
    <row r="10658" spans="4:8" x14ac:dyDescent="0.2">
      <c r="D10658" s="359"/>
      <c r="E10658" s="359"/>
      <c r="G10658" s="561"/>
      <c r="H10658" s="359"/>
    </row>
    <row r="10659" spans="4:8" x14ac:dyDescent="0.2">
      <c r="D10659" s="359"/>
      <c r="E10659" s="359"/>
      <c r="G10659" s="561"/>
      <c r="H10659" s="359"/>
    </row>
    <row r="10660" spans="4:8" x14ac:dyDescent="0.2">
      <c r="D10660" s="359"/>
      <c r="E10660" s="359"/>
      <c r="G10660" s="561"/>
      <c r="H10660" s="359"/>
    </row>
    <row r="10661" spans="4:8" x14ac:dyDescent="0.2">
      <c r="D10661" s="359"/>
      <c r="E10661" s="359"/>
      <c r="G10661" s="561"/>
      <c r="H10661" s="359"/>
    </row>
    <row r="10662" spans="4:8" x14ac:dyDescent="0.2">
      <c r="D10662" s="359"/>
      <c r="E10662" s="359"/>
      <c r="G10662" s="561"/>
      <c r="H10662" s="359"/>
    </row>
    <row r="10663" spans="4:8" x14ac:dyDescent="0.2">
      <c r="D10663" s="359"/>
      <c r="E10663" s="359"/>
      <c r="G10663" s="561"/>
      <c r="H10663" s="359"/>
    </row>
    <row r="10664" spans="4:8" x14ac:dyDescent="0.2">
      <c r="D10664" s="359"/>
      <c r="E10664" s="359"/>
      <c r="G10664" s="561"/>
      <c r="H10664" s="359"/>
    </row>
    <row r="10665" spans="4:8" x14ac:dyDescent="0.2">
      <c r="D10665" s="359"/>
      <c r="E10665" s="359"/>
      <c r="G10665" s="561"/>
      <c r="H10665" s="359"/>
    </row>
    <row r="10666" spans="4:8" x14ac:dyDescent="0.2">
      <c r="D10666" s="359"/>
      <c r="E10666" s="359"/>
      <c r="G10666" s="561"/>
      <c r="H10666" s="359"/>
    </row>
    <row r="10667" spans="4:8" x14ac:dyDescent="0.2">
      <c r="D10667" s="359"/>
      <c r="E10667" s="359"/>
      <c r="G10667" s="561"/>
      <c r="H10667" s="359"/>
    </row>
    <row r="10668" spans="4:8" x14ac:dyDescent="0.2">
      <c r="D10668" s="359"/>
      <c r="E10668" s="359"/>
      <c r="G10668" s="561"/>
      <c r="H10668" s="359"/>
    </row>
    <row r="10669" spans="4:8" x14ac:dyDescent="0.2">
      <c r="D10669" s="359"/>
      <c r="E10669" s="359"/>
      <c r="G10669" s="561"/>
      <c r="H10669" s="359"/>
    </row>
    <row r="10670" spans="4:8" x14ac:dyDescent="0.2">
      <c r="D10670" s="359"/>
      <c r="E10670" s="359"/>
      <c r="G10670" s="561"/>
      <c r="H10670" s="359"/>
    </row>
    <row r="10671" spans="4:8" x14ac:dyDescent="0.2">
      <c r="D10671" s="359"/>
      <c r="E10671" s="359"/>
      <c r="G10671" s="561"/>
      <c r="H10671" s="359"/>
    </row>
    <row r="10672" spans="4:8" x14ac:dyDescent="0.2">
      <c r="D10672" s="359"/>
      <c r="E10672" s="359"/>
      <c r="G10672" s="561"/>
      <c r="H10672" s="359"/>
    </row>
    <row r="10673" spans="4:8" x14ac:dyDescent="0.2">
      <c r="D10673" s="359"/>
      <c r="E10673" s="359"/>
      <c r="G10673" s="561"/>
      <c r="H10673" s="359"/>
    </row>
    <row r="10674" spans="4:8" x14ac:dyDescent="0.2">
      <c r="D10674" s="359"/>
      <c r="E10674" s="359"/>
      <c r="G10674" s="561"/>
      <c r="H10674" s="359"/>
    </row>
    <row r="10675" spans="4:8" x14ac:dyDescent="0.2">
      <c r="D10675" s="359"/>
      <c r="E10675" s="359"/>
      <c r="G10675" s="561"/>
      <c r="H10675" s="359"/>
    </row>
    <row r="10676" spans="4:8" x14ac:dyDescent="0.2">
      <c r="D10676" s="359"/>
      <c r="E10676" s="359"/>
      <c r="G10676" s="561"/>
      <c r="H10676" s="359"/>
    </row>
    <row r="10677" spans="4:8" x14ac:dyDescent="0.2">
      <c r="D10677" s="359"/>
      <c r="E10677" s="359"/>
      <c r="G10677" s="561"/>
      <c r="H10677" s="359"/>
    </row>
    <row r="10678" spans="4:8" x14ac:dyDescent="0.2">
      <c r="D10678" s="359"/>
      <c r="E10678" s="359"/>
      <c r="G10678" s="561"/>
      <c r="H10678" s="359"/>
    </row>
    <row r="10679" spans="4:8" x14ac:dyDescent="0.2">
      <c r="D10679" s="359"/>
      <c r="E10679" s="359"/>
      <c r="G10679" s="561"/>
      <c r="H10679" s="359"/>
    </row>
    <row r="10680" spans="4:8" x14ac:dyDescent="0.2">
      <c r="D10680" s="359"/>
      <c r="E10680" s="359"/>
      <c r="G10680" s="561"/>
      <c r="H10680" s="359"/>
    </row>
    <row r="10681" spans="4:8" x14ac:dyDescent="0.2">
      <c r="D10681" s="359"/>
      <c r="E10681" s="359"/>
      <c r="G10681" s="561"/>
      <c r="H10681" s="359"/>
    </row>
    <row r="10682" spans="4:8" x14ac:dyDescent="0.2">
      <c r="D10682" s="359"/>
      <c r="E10682" s="359"/>
      <c r="G10682" s="561"/>
      <c r="H10682" s="359"/>
    </row>
    <row r="10683" spans="4:8" x14ac:dyDescent="0.2">
      <c r="D10683" s="359"/>
      <c r="E10683" s="359"/>
      <c r="G10683" s="561"/>
      <c r="H10683" s="359"/>
    </row>
    <row r="10684" spans="4:8" x14ac:dyDescent="0.2">
      <c r="D10684" s="359"/>
      <c r="E10684" s="359"/>
      <c r="G10684" s="561"/>
      <c r="H10684" s="359"/>
    </row>
    <row r="10685" spans="4:8" x14ac:dyDescent="0.2">
      <c r="D10685" s="359"/>
      <c r="E10685" s="359"/>
      <c r="G10685" s="561"/>
      <c r="H10685" s="359"/>
    </row>
    <row r="10686" spans="4:8" x14ac:dyDescent="0.2">
      <c r="D10686" s="359"/>
      <c r="E10686" s="359"/>
      <c r="G10686" s="561"/>
      <c r="H10686" s="359"/>
    </row>
    <row r="10687" spans="4:8" x14ac:dyDescent="0.2">
      <c r="D10687" s="359"/>
      <c r="E10687" s="359"/>
      <c r="G10687" s="561"/>
      <c r="H10687" s="359"/>
    </row>
    <row r="10688" spans="4:8" x14ac:dyDescent="0.2">
      <c r="D10688" s="359"/>
      <c r="E10688" s="359"/>
      <c r="G10688" s="561"/>
      <c r="H10688" s="359"/>
    </row>
    <row r="10689" spans="4:8" x14ac:dyDescent="0.2">
      <c r="D10689" s="359"/>
      <c r="E10689" s="359"/>
      <c r="G10689" s="561"/>
      <c r="H10689" s="359"/>
    </row>
    <row r="10690" spans="4:8" x14ac:dyDescent="0.2">
      <c r="D10690" s="359"/>
      <c r="E10690" s="359"/>
      <c r="G10690" s="561"/>
      <c r="H10690" s="359"/>
    </row>
    <row r="10691" spans="4:8" x14ac:dyDescent="0.2">
      <c r="D10691" s="359"/>
      <c r="E10691" s="359"/>
      <c r="G10691" s="561"/>
      <c r="H10691" s="359"/>
    </row>
    <row r="10692" spans="4:8" x14ac:dyDescent="0.2">
      <c r="D10692" s="359"/>
      <c r="E10692" s="359"/>
      <c r="G10692" s="561"/>
      <c r="H10692" s="359"/>
    </row>
    <row r="10693" spans="4:8" x14ac:dyDescent="0.2">
      <c r="D10693" s="359"/>
      <c r="E10693" s="359"/>
      <c r="G10693" s="561"/>
      <c r="H10693" s="359"/>
    </row>
    <row r="10694" spans="4:8" x14ac:dyDescent="0.2">
      <c r="D10694" s="359"/>
      <c r="E10694" s="359"/>
      <c r="G10694" s="561"/>
      <c r="H10694" s="359"/>
    </row>
    <row r="10695" spans="4:8" x14ac:dyDescent="0.2">
      <c r="D10695" s="359"/>
      <c r="E10695" s="359"/>
      <c r="G10695" s="561"/>
      <c r="H10695" s="359"/>
    </row>
    <row r="10696" spans="4:8" x14ac:dyDescent="0.2">
      <c r="D10696" s="359"/>
      <c r="E10696" s="359"/>
      <c r="G10696" s="561"/>
      <c r="H10696" s="359"/>
    </row>
    <row r="10697" spans="4:8" x14ac:dyDescent="0.2">
      <c r="D10697" s="359"/>
      <c r="E10697" s="359"/>
      <c r="G10697" s="561"/>
      <c r="H10697" s="359"/>
    </row>
    <row r="10698" spans="4:8" x14ac:dyDescent="0.2">
      <c r="D10698" s="359"/>
      <c r="E10698" s="359"/>
      <c r="G10698" s="561"/>
      <c r="H10698" s="359"/>
    </row>
    <row r="10699" spans="4:8" x14ac:dyDescent="0.2">
      <c r="D10699" s="359"/>
      <c r="E10699" s="359"/>
      <c r="G10699" s="561"/>
      <c r="H10699" s="359"/>
    </row>
    <row r="10700" spans="4:8" x14ac:dyDescent="0.2">
      <c r="D10700" s="359"/>
      <c r="E10700" s="359"/>
      <c r="G10700" s="561"/>
      <c r="H10700" s="359"/>
    </row>
    <row r="10701" spans="4:8" x14ac:dyDescent="0.2">
      <c r="D10701" s="359"/>
      <c r="E10701" s="359"/>
      <c r="G10701" s="561"/>
      <c r="H10701" s="359"/>
    </row>
    <row r="10702" spans="4:8" x14ac:dyDescent="0.2">
      <c r="D10702" s="359"/>
      <c r="E10702" s="359"/>
      <c r="G10702" s="561"/>
      <c r="H10702" s="359"/>
    </row>
    <row r="10703" spans="4:8" x14ac:dyDescent="0.2">
      <c r="D10703" s="359"/>
      <c r="E10703" s="359"/>
      <c r="G10703" s="561"/>
      <c r="H10703" s="359"/>
    </row>
    <row r="10704" spans="4:8" x14ac:dyDescent="0.2">
      <c r="D10704" s="359"/>
      <c r="E10704" s="359"/>
      <c r="G10704" s="561"/>
      <c r="H10704" s="359"/>
    </row>
    <row r="10705" spans="4:8" x14ac:dyDescent="0.2">
      <c r="D10705" s="359"/>
      <c r="E10705" s="359"/>
      <c r="G10705" s="561"/>
      <c r="H10705" s="359"/>
    </row>
    <row r="10706" spans="4:8" x14ac:dyDescent="0.2">
      <c r="D10706" s="359"/>
      <c r="E10706" s="359"/>
      <c r="G10706" s="561"/>
      <c r="H10706" s="359"/>
    </row>
    <row r="10707" spans="4:8" x14ac:dyDescent="0.2">
      <c r="D10707" s="359"/>
      <c r="E10707" s="359"/>
      <c r="G10707" s="561"/>
      <c r="H10707" s="359"/>
    </row>
    <row r="10708" spans="4:8" x14ac:dyDescent="0.2">
      <c r="D10708" s="359"/>
      <c r="E10708" s="359"/>
      <c r="G10708" s="561"/>
      <c r="H10708" s="359"/>
    </row>
    <row r="10709" spans="4:8" x14ac:dyDescent="0.2">
      <c r="D10709" s="359"/>
      <c r="E10709" s="359"/>
      <c r="G10709" s="561"/>
      <c r="H10709" s="359"/>
    </row>
    <row r="10710" spans="4:8" x14ac:dyDescent="0.2">
      <c r="D10710" s="359"/>
      <c r="E10710" s="359"/>
      <c r="G10710" s="561"/>
      <c r="H10710" s="359"/>
    </row>
    <row r="10711" spans="4:8" x14ac:dyDescent="0.2">
      <c r="D10711" s="359"/>
      <c r="E10711" s="359"/>
      <c r="G10711" s="561"/>
      <c r="H10711" s="359"/>
    </row>
    <row r="10712" spans="4:8" x14ac:dyDescent="0.2">
      <c r="D10712" s="359"/>
      <c r="E10712" s="359"/>
      <c r="G10712" s="561"/>
      <c r="H10712" s="359"/>
    </row>
    <row r="10713" spans="4:8" x14ac:dyDescent="0.2">
      <c r="D10713" s="359"/>
      <c r="E10713" s="359"/>
      <c r="G10713" s="561"/>
      <c r="H10713" s="359"/>
    </row>
    <row r="10714" spans="4:8" x14ac:dyDescent="0.2">
      <c r="D10714" s="359"/>
      <c r="E10714" s="359"/>
      <c r="G10714" s="561"/>
      <c r="H10714" s="359"/>
    </row>
    <row r="10715" spans="4:8" x14ac:dyDescent="0.2">
      <c r="D10715" s="359"/>
      <c r="E10715" s="359"/>
      <c r="G10715" s="561"/>
      <c r="H10715" s="359"/>
    </row>
    <row r="10716" spans="4:8" x14ac:dyDescent="0.2">
      <c r="D10716" s="359"/>
      <c r="E10716" s="359"/>
      <c r="G10716" s="561"/>
      <c r="H10716" s="359"/>
    </row>
    <row r="10717" spans="4:8" x14ac:dyDescent="0.2">
      <c r="D10717" s="359"/>
      <c r="E10717" s="359"/>
      <c r="G10717" s="561"/>
      <c r="H10717" s="359"/>
    </row>
    <row r="10718" spans="4:8" x14ac:dyDescent="0.2">
      <c r="D10718" s="359"/>
      <c r="E10718" s="359"/>
      <c r="G10718" s="561"/>
      <c r="H10718" s="359"/>
    </row>
    <row r="10719" spans="4:8" x14ac:dyDescent="0.2">
      <c r="D10719" s="359"/>
      <c r="E10719" s="359"/>
      <c r="G10719" s="561"/>
      <c r="H10719" s="359"/>
    </row>
    <row r="10720" spans="4:8" x14ac:dyDescent="0.2">
      <c r="D10720" s="359"/>
      <c r="E10720" s="359"/>
      <c r="G10720" s="561"/>
      <c r="H10720" s="359"/>
    </row>
    <row r="10721" spans="4:8" x14ac:dyDescent="0.2">
      <c r="D10721" s="359"/>
      <c r="E10721" s="359"/>
      <c r="G10721" s="561"/>
      <c r="H10721" s="359"/>
    </row>
    <row r="10722" spans="4:8" x14ac:dyDescent="0.2">
      <c r="D10722" s="359"/>
      <c r="E10722" s="359"/>
      <c r="G10722" s="561"/>
      <c r="H10722" s="359"/>
    </row>
    <row r="10723" spans="4:8" x14ac:dyDescent="0.2">
      <c r="D10723" s="359"/>
      <c r="E10723" s="359"/>
      <c r="G10723" s="561"/>
      <c r="H10723" s="359"/>
    </row>
    <row r="10724" spans="4:8" x14ac:dyDescent="0.2">
      <c r="D10724" s="359"/>
      <c r="E10724" s="359"/>
      <c r="G10724" s="561"/>
      <c r="H10724" s="359"/>
    </row>
    <row r="10725" spans="4:8" x14ac:dyDescent="0.2">
      <c r="D10725" s="359"/>
      <c r="E10725" s="359"/>
      <c r="G10725" s="561"/>
      <c r="H10725" s="359"/>
    </row>
    <row r="10726" spans="4:8" x14ac:dyDescent="0.2">
      <c r="D10726" s="359"/>
      <c r="E10726" s="359"/>
      <c r="G10726" s="561"/>
      <c r="H10726" s="359"/>
    </row>
    <row r="10727" spans="4:8" x14ac:dyDescent="0.2">
      <c r="D10727" s="359"/>
      <c r="E10727" s="359"/>
      <c r="G10727" s="561"/>
      <c r="H10727" s="359"/>
    </row>
    <row r="10728" spans="4:8" x14ac:dyDescent="0.2">
      <c r="D10728" s="359"/>
      <c r="E10728" s="359"/>
      <c r="G10728" s="561"/>
      <c r="H10728" s="359"/>
    </row>
    <row r="10729" spans="4:8" x14ac:dyDescent="0.2">
      <c r="D10729" s="359"/>
      <c r="E10729" s="359"/>
      <c r="G10729" s="561"/>
      <c r="H10729" s="359"/>
    </row>
    <row r="10730" spans="4:8" x14ac:dyDescent="0.2">
      <c r="D10730" s="359"/>
      <c r="E10730" s="359"/>
      <c r="G10730" s="561"/>
      <c r="H10730" s="359"/>
    </row>
    <row r="10731" spans="4:8" x14ac:dyDescent="0.2">
      <c r="D10731" s="359"/>
      <c r="E10731" s="359"/>
      <c r="G10731" s="561"/>
      <c r="H10731" s="359"/>
    </row>
    <row r="10732" spans="4:8" x14ac:dyDescent="0.2">
      <c r="D10732" s="359"/>
      <c r="E10732" s="359"/>
      <c r="G10732" s="561"/>
      <c r="H10732" s="359"/>
    </row>
    <row r="10733" spans="4:8" x14ac:dyDescent="0.2">
      <c r="D10733" s="359"/>
      <c r="E10733" s="359"/>
      <c r="G10733" s="561"/>
      <c r="H10733" s="359"/>
    </row>
    <row r="10734" spans="4:8" x14ac:dyDescent="0.2">
      <c r="D10734" s="359"/>
      <c r="E10734" s="359"/>
      <c r="G10734" s="561"/>
      <c r="H10734" s="359"/>
    </row>
    <row r="10735" spans="4:8" x14ac:dyDescent="0.2">
      <c r="D10735" s="359"/>
      <c r="E10735" s="359"/>
      <c r="G10735" s="561"/>
      <c r="H10735" s="359"/>
    </row>
    <row r="10736" spans="4:8" x14ac:dyDescent="0.2">
      <c r="D10736" s="359"/>
      <c r="E10736" s="359"/>
      <c r="G10736" s="561"/>
      <c r="H10736" s="359"/>
    </row>
    <row r="10737" spans="4:8" x14ac:dyDescent="0.2">
      <c r="D10737" s="359"/>
      <c r="E10737" s="359"/>
      <c r="G10737" s="561"/>
      <c r="H10737" s="359"/>
    </row>
    <row r="10738" spans="4:8" x14ac:dyDescent="0.2">
      <c r="D10738" s="359"/>
      <c r="E10738" s="359"/>
      <c r="G10738" s="561"/>
      <c r="H10738" s="359"/>
    </row>
    <row r="10739" spans="4:8" x14ac:dyDescent="0.2">
      <c r="D10739" s="359"/>
      <c r="E10739" s="359"/>
      <c r="G10739" s="561"/>
      <c r="H10739" s="359"/>
    </row>
    <row r="10740" spans="4:8" x14ac:dyDescent="0.2">
      <c r="D10740" s="359"/>
      <c r="E10740" s="359"/>
      <c r="G10740" s="561"/>
      <c r="H10740" s="359"/>
    </row>
    <row r="10741" spans="4:8" x14ac:dyDescent="0.2">
      <c r="D10741" s="359"/>
      <c r="E10741" s="359"/>
      <c r="G10741" s="561"/>
      <c r="H10741" s="359"/>
    </row>
    <row r="10742" spans="4:8" x14ac:dyDescent="0.2">
      <c r="D10742" s="359"/>
      <c r="E10742" s="359"/>
      <c r="G10742" s="561"/>
      <c r="H10742" s="359"/>
    </row>
    <row r="10743" spans="4:8" x14ac:dyDescent="0.2">
      <c r="D10743" s="359"/>
      <c r="E10743" s="359"/>
      <c r="G10743" s="561"/>
      <c r="H10743" s="359"/>
    </row>
    <row r="10744" spans="4:8" x14ac:dyDescent="0.2">
      <c r="D10744" s="359"/>
      <c r="E10744" s="359"/>
      <c r="G10744" s="561"/>
      <c r="H10744" s="359"/>
    </row>
    <row r="10745" spans="4:8" x14ac:dyDescent="0.2">
      <c r="D10745" s="359"/>
      <c r="E10745" s="359"/>
      <c r="G10745" s="561"/>
      <c r="H10745" s="359"/>
    </row>
    <row r="10746" spans="4:8" x14ac:dyDescent="0.2">
      <c r="D10746" s="359"/>
      <c r="E10746" s="359"/>
      <c r="G10746" s="561"/>
      <c r="H10746" s="359"/>
    </row>
    <row r="10747" spans="4:8" x14ac:dyDescent="0.2">
      <c r="D10747" s="359"/>
      <c r="E10747" s="359"/>
      <c r="G10747" s="561"/>
      <c r="H10747" s="359"/>
    </row>
    <row r="10748" spans="4:8" x14ac:dyDescent="0.2">
      <c r="D10748" s="359"/>
      <c r="E10748" s="359"/>
      <c r="G10748" s="561"/>
      <c r="H10748" s="359"/>
    </row>
    <row r="10749" spans="4:8" x14ac:dyDescent="0.2">
      <c r="D10749" s="359"/>
      <c r="E10749" s="359"/>
      <c r="G10749" s="561"/>
      <c r="H10749" s="359"/>
    </row>
    <row r="10750" spans="4:8" x14ac:dyDescent="0.2">
      <c r="D10750" s="359"/>
      <c r="E10750" s="359"/>
      <c r="G10750" s="561"/>
      <c r="H10750" s="359"/>
    </row>
    <row r="10751" spans="4:8" x14ac:dyDescent="0.2">
      <c r="D10751" s="359"/>
      <c r="E10751" s="359"/>
      <c r="G10751" s="561"/>
      <c r="H10751" s="359"/>
    </row>
    <row r="10752" spans="4:8" x14ac:dyDescent="0.2">
      <c r="D10752" s="359"/>
      <c r="E10752" s="359"/>
      <c r="G10752" s="561"/>
      <c r="H10752" s="359"/>
    </row>
    <row r="10753" spans="4:8" x14ac:dyDescent="0.2">
      <c r="D10753" s="359"/>
      <c r="E10753" s="359"/>
      <c r="G10753" s="561"/>
      <c r="H10753" s="359"/>
    </row>
    <row r="10754" spans="4:8" x14ac:dyDescent="0.2">
      <c r="D10754" s="359"/>
      <c r="E10754" s="359"/>
      <c r="G10754" s="561"/>
      <c r="H10754" s="359"/>
    </row>
    <row r="10755" spans="4:8" x14ac:dyDescent="0.2">
      <c r="D10755" s="359"/>
      <c r="E10755" s="359"/>
      <c r="G10755" s="561"/>
      <c r="H10755" s="359"/>
    </row>
    <row r="10756" spans="4:8" x14ac:dyDescent="0.2">
      <c r="D10756" s="359"/>
      <c r="E10756" s="359"/>
      <c r="G10756" s="561"/>
      <c r="H10756" s="359"/>
    </row>
    <row r="10757" spans="4:8" x14ac:dyDescent="0.2">
      <c r="D10757" s="359"/>
      <c r="E10757" s="359"/>
      <c r="G10757" s="561"/>
      <c r="H10757" s="359"/>
    </row>
    <row r="10758" spans="4:8" x14ac:dyDescent="0.2">
      <c r="D10758" s="359"/>
      <c r="E10758" s="359"/>
      <c r="G10758" s="561"/>
      <c r="H10758" s="359"/>
    </row>
    <row r="10759" spans="4:8" x14ac:dyDescent="0.2">
      <c r="D10759" s="359"/>
      <c r="E10759" s="359"/>
      <c r="G10759" s="561"/>
      <c r="H10759" s="359"/>
    </row>
    <row r="10760" spans="4:8" x14ac:dyDescent="0.2">
      <c r="D10760" s="359"/>
      <c r="E10760" s="359"/>
      <c r="G10760" s="561"/>
      <c r="H10760" s="359"/>
    </row>
    <row r="10761" spans="4:8" x14ac:dyDescent="0.2">
      <c r="D10761" s="359"/>
      <c r="E10761" s="359"/>
      <c r="G10761" s="561"/>
      <c r="H10761" s="359"/>
    </row>
    <row r="10762" spans="4:8" x14ac:dyDescent="0.2">
      <c r="D10762" s="359"/>
      <c r="E10762" s="359"/>
      <c r="G10762" s="561"/>
      <c r="H10762" s="359"/>
    </row>
    <row r="10763" spans="4:8" x14ac:dyDescent="0.2">
      <c r="D10763" s="359"/>
      <c r="E10763" s="359"/>
      <c r="G10763" s="561"/>
      <c r="H10763" s="359"/>
    </row>
    <row r="10764" spans="4:8" x14ac:dyDescent="0.2">
      <c r="D10764" s="359"/>
      <c r="E10764" s="359"/>
      <c r="G10764" s="561"/>
      <c r="H10764" s="359"/>
    </row>
    <row r="10765" spans="4:8" x14ac:dyDescent="0.2">
      <c r="D10765" s="359"/>
      <c r="E10765" s="359"/>
      <c r="G10765" s="561"/>
      <c r="H10765" s="359"/>
    </row>
    <row r="10766" spans="4:8" x14ac:dyDescent="0.2">
      <c r="D10766" s="359"/>
      <c r="E10766" s="359"/>
      <c r="G10766" s="561"/>
      <c r="H10766" s="359"/>
    </row>
    <row r="10767" spans="4:8" x14ac:dyDescent="0.2">
      <c r="D10767" s="359"/>
      <c r="E10767" s="359"/>
      <c r="G10767" s="561"/>
      <c r="H10767" s="359"/>
    </row>
    <row r="10768" spans="4:8" x14ac:dyDescent="0.2">
      <c r="D10768" s="359"/>
      <c r="E10768" s="359"/>
      <c r="G10768" s="561"/>
      <c r="H10768" s="359"/>
    </row>
    <row r="10769" spans="4:8" x14ac:dyDescent="0.2">
      <c r="D10769" s="359"/>
      <c r="E10769" s="359"/>
      <c r="G10769" s="561"/>
      <c r="H10769" s="359"/>
    </row>
    <row r="10770" spans="4:8" x14ac:dyDescent="0.2">
      <c r="D10770" s="359"/>
      <c r="E10770" s="359"/>
      <c r="G10770" s="561"/>
      <c r="H10770" s="359"/>
    </row>
    <row r="10771" spans="4:8" x14ac:dyDescent="0.2">
      <c r="D10771" s="359"/>
      <c r="E10771" s="359"/>
      <c r="G10771" s="561"/>
      <c r="H10771" s="359"/>
    </row>
    <row r="10772" spans="4:8" x14ac:dyDescent="0.2">
      <c r="D10772" s="359"/>
      <c r="E10772" s="359"/>
      <c r="G10772" s="561"/>
      <c r="H10772" s="359"/>
    </row>
    <row r="10773" spans="4:8" x14ac:dyDescent="0.2">
      <c r="D10773" s="359"/>
      <c r="E10773" s="359"/>
      <c r="G10773" s="561"/>
      <c r="H10773" s="359"/>
    </row>
    <row r="10774" spans="4:8" x14ac:dyDescent="0.2">
      <c r="D10774" s="359"/>
      <c r="E10774" s="359"/>
      <c r="G10774" s="561"/>
      <c r="H10774" s="359"/>
    </row>
    <row r="10775" spans="4:8" x14ac:dyDescent="0.2">
      <c r="D10775" s="359"/>
      <c r="E10775" s="359"/>
      <c r="G10775" s="561"/>
      <c r="H10775" s="359"/>
    </row>
    <row r="10776" spans="4:8" x14ac:dyDescent="0.2">
      <c r="D10776" s="359"/>
      <c r="E10776" s="359"/>
      <c r="G10776" s="561"/>
      <c r="H10776" s="359"/>
    </row>
    <row r="10777" spans="4:8" x14ac:dyDescent="0.2">
      <c r="D10777" s="359"/>
      <c r="E10777" s="359"/>
      <c r="G10777" s="561"/>
      <c r="H10777" s="359"/>
    </row>
    <row r="10778" spans="4:8" x14ac:dyDescent="0.2">
      <c r="D10778" s="359"/>
      <c r="E10778" s="359"/>
      <c r="G10778" s="561"/>
      <c r="H10778" s="359"/>
    </row>
    <row r="10779" spans="4:8" x14ac:dyDescent="0.2">
      <c r="D10779" s="359"/>
      <c r="E10779" s="359"/>
      <c r="G10779" s="561"/>
      <c r="H10779" s="359"/>
    </row>
    <row r="10780" spans="4:8" x14ac:dyDescent="0.2">
      <c r="D10780" s="359"/>
      <c r="E10780" s="359"/>
      <c r="G10780" s="561"/>
      <c r="H10780" s="359"/>
    </row>
    <row r="10781" spans="4:8" x14ac:dyDescent="0.2">
      <c r="D10781" s="359"/>
      <c r="E10781" s="359"/>
      <c r="G10781" s="561"/>
      <c r="H10781" s="359"/>
    </row>
    <row r="10782" spans="4:8" x14ac:dyDescent="0.2">
      <c r="D10782" s="359"/>
      <c r="E10782" s="359"/>
      <c r="G10782" s="561"/>
      <c r="H10782" s="359"/>
    </row>
    <row r="10783" spans="4:8" x14ac:dyDescent="0.2">
      <c r="D10783" s="359"/>
      <c r="E10783" s="359"/>
      <c r="G10783" s="561"/>
      <c r="H10783" s="359"/>
    </row>
    <row r="10784" spans="4:8" x14ac:dyDescent="0.2">
      <c r="D10784" s="359"/>
      <c r="E10784" s="359"/>
      <c r="G10784" s="561"/>
      <c r="H10784" s="359"/>
    </row>
    <row r="10785" spans="4:8" x14ac:dyDescent="0.2">
      <c r="D10785" s="359"/>
      <c r="E10785" s="359"/>
      <c r="G10785" s="561"/>
      <c r="H10785" s="359"/>
    </row>
    <row r="10786" spans="4:8" x14ac:dyDescent="0.2">
      <c r="D10786" s="359"/>
      <c r="E10786" s="359"/>
      <c r="G10786" s="561"/>
      <c r="H10786" s="359"/>
    </row>
    <row r="10787" spans="4:8" x14ac:dyDescent="0.2">
      <c r="D10787" s="359"/>
      <c r="E10787" s="359"/>
      <c r="G10787" s="561"/>
      <c r="H10787" s="359"/>
    </row>
    <row r="10788" spans="4:8" x14ac:dyDescent="0.2">
      <c r="D10788" s="359"/>
      <c r="E10788" s="359"/>
      <c r="G10788" s="561"/>
      <c r="H10788" s="359"/>
    </row>
    <row r="10789" spans="4:8" x14ac:dyDescent="0.2">
      <c r="D10789" s="359"/>
      <c r="E10789" s="359"/>
      <c r="G10789" s="561"/>
      <c r="H10789" s="359"/>
    </row>
    <row r="10790" spans="4:8" x14ac:dyDescent="0.2">
      <c r="D10790" s="359"/>
      <c r="E10790" s="359"/>
      <c r="G10790" s="561"/>
      <c r="H10790" s="359"/>
    </row>
    <row r="10791" spans="4:8" x14ac:dyDescent="0.2">
      <c r="D10791" s="359"/>
      <c r="E10791" s="359"/>
      <c r="G10791" s="561"/>
      <c r="H10791" s="359"/>
    </row>
    <row r="10792" spans="4:8" x14ac:dyDescent="0.2">
      <c r="D10792" s="359"/>
      <c r="E10792" s="359"/>
      <c r="G10792" s="561"/>
      <c r="H10792" s="359"/>
    </row>
    <row r="10793" spans="4:8" x14ac:dyDescent="0.2">
      <c r="D10793" s="359"/>
      <c r="E10793" s="359"/>
      <c r="G10793" s="561"/>
      <c r="H10793" s="359"/>
    </row>
    <row r="10794" spans="4:8" x14ac:dyDescent="0.2">
      <c r="D10794" s="359"/>
      <c r="E10794" s="359"/>
      <c r="G10794" s="561"/>
      <c r="H10794" s="359"/>
    </row>
    <row r="10795" spans="4:8" x14ac:dyDescent="0.2">
      <c r="D10795" s="359"/>
      <c r="E10795" s="359"/>
      <c r="G10795" s="561"/>
      <c r="H10795" s="359"/>
    </row>
    <row r="10796" spans="4:8" x14ac:dyDescent="0.2">
      <c r="D10796" s="359"/>
      <c r="E10796" s="359"/>
      <c r="G10796" s="561"/>
      <c r="H10796" s="359"/>
    </row>
    <row r="10797" spans="4:8" x14ac:dyDescent="0.2">
      <c r="D10797" s="359"/>
      <c r="E10797" s="359"/>
      <c r="G10797" s="561"/>
      <c r="H10797" s="359"/>
    </row>
    <row r="10798" spans="4:8" x14ac:dyDescent="0.2">
      <c r="D10798" s="359"/>
      <c r="E10798" s="359"/>
      <c r="G10798" s="561"/>
      <c r="H10798" s="359"/>
    </row>
    <row r="10799" spans="4:8" x14ac:dyDescent="0.2">
      <c r="D10799" s="359"/>
      <c r="E10799" s="359"/>
      <c r="G10799" s="561"/>
      <c r="H10799" s="359"/>
    </row>
    <row r="10800" spans="4:8" x14ac:dyDescent="0.2">
      <c r="D10800" s="359"/>
      <c r="E10800" s="359"/>
      <c r="G10800" s="561"/>
      <c r="H10800" s="359"/>
    </row>
    <row r="10801" spans="4:8" x14ac:dyDescent="0.2">
      <c r="D10801" s="359"/>
      <c r="E10801" s="359"/>
      <c r="G10801" s="561"/>
      <c r="H10801" s="359"/>
    </row>
    <row r="10802" spans="4:8" x14ac:dyDescent="0.2">
      <c r="D10802" s="359"/>
      <c r="E10802" s="359"/>
      <c r="G10802" s="561"/>
      <c r="H10802" s="359"/>
    </row>
    <row r="10803" spans="4:8" x14ac:dyDescent="0.2">
      <c r="D10803" s="359"/>
      <c r="E10803" s="359"/>
      <c r="G10803" s="561"/>
      <c r="H10803" s="359"/>
    </row>
    <row r="10804" spans="4:8" x14ac:dyDescent="0.2">
      <c r="D10804" s="359"/>
      <c r="E10804" s="359"/>
      <c r="G10804" s="561"/>
      <c r="H10804" s="359"/>
    </row>
    <row r="10805" spans="4:8" x14ac:dyDescent="0.2">
      <c r="D10805" s="359"/>
      <c r="E10805" s="359"/>
      <c r="G10805" s="561"/>
      <c r="H10805" s="359"/>
    </row>
    <row r="10806" spans="4:8" x14ac:dyDescent="0.2">
      <c r="D10806" s="359"/>
      <c r="E10806" s="359"/>
      <c r="G10806" s="561"/>
      <c r="H10806" s="359"/>
    </row>
    <row r="10807" spans="4:8" x14ac:dyDescent="0.2">
      <c r="D10807" s="359"/>
      <c r="E10807" s="359"/>
      <c r="G10807" s="561"/>
      <c r="H10807" s="359"/>
    </row>
    <row r="10808" spans="4:8" x14ac:dyDescent="0.2">
      <c r="D10808" s="359"/>
      <c r="E10808" s="359"/>
      <c r="G10808" s="561"/>
      <c r="H10808" s="359"/>
    </row>
    <row r="10809" spans="4:8" x14ac:dyDescent="0.2">
      <c r="D10809" s="359"/>
      <c r="E10809" s="359"/>
      <c r="G10809" s="561"/>
      <c r="H10809" s="359"/>
    </row>
    <row r="10810" spans="4:8" x14ac:dyDescent="0.2">
      <c r="D10810" s="359"/>
      <c r="E10810" s="359"/>
      <c r="G10810" s="561"/>
      <c r="H10810" s="359"/>
    </row>
    <row r="10811" spans="4:8" x14ac:dyDescent="0.2">
      <c r="D10811" s="359"/>
      <c r="E10811" s="359"/>
      <c r="G10811" s="561"/>
      <c r="H10811" s="359"/>
    </row>
    <row r="10812" spans="4:8" x14ac:dyDescent="0.2">
      <c r="D10812" s="359"/>
      <c r="E10812" s="359"/>
      <c r="G10812" s="561"/>
      <c r="H10812" s="359"/>
    </row>
    <row r="10813" spans="4:8" x14ac:dyDescent="0.2">
      <c r="D10813" s="359"/>
      <c r="E10813" s="359"/>
      <c r="G10813" s="561"/>
      <c r="H10813" s="359"/>
    </row>
    <row r="10814" spans="4:8" x14ac:dyDescent="0.2">
      <c r="D10814" s="359"/>
      <c r="E10814" s="359"/>
      <c r="G10814" s="561"/>
      <c r="H10814" s="359"/>
    </row>
    <row r="10815" spans="4:8" x14ac:dyDescent="0.2">
      <c r="D10815" s="359"/>
      <c r="E10815" s="359"/>
      <c r="G10815" s="561"/>
      <c r="H10815" s="359"/>
    </row>
    <row r="10816" spans="4:8" x14ac:dyDescent="0.2">
      <c r="D10816" s="359"/>
      <c r="E10816" s="359"/>
      <c r="G10816" s="561"/>
      <c r="H10816" s="359"/>
    </row>
    <row r="10817" spans="4:8" x14ac:dyDescent="0.2">
      <c r="D10817" s="359"/>
      <c r="E10817" s="359"/>
      <c r="G10817" s="561"/>
      <c r="H10817" s="359"/>
    </row>
    <row r="10818" spans="4:8" x14ac:dyDescent="0.2">
      <c r="D10818" s="359"/>
      <c r="E10818" s="359"/>
      <c r="G10818" s="561"/>
      <c r="H10818" s="359"/>
    </row>
    <row r="10819" spans="4:8" x14ac:dyDescent="0.2">
      <c r="D10819" s="359"/>
      <c r="E10819" s="359"/>
      <c r="G10819" s="561"/>
      <c r="H10819" s="359"/>
    </row>
    <row r="10820" spans="4:8" x14ac:dyDescent="0.2">
      <c r="D10820" s="359"/>
      <c r="E10820" s="359"/>
      <c r="G10820" s="561"/>
      <c r="H10820" s="359"/>
    </row>
    <row r="10821" spans="4:8" x14ac:dyDescent="0.2">
      <c r="D10821" s="359"/>
      <c r="E10821" s="359"/>
      <c r="G10821" s="561"/>
      <c r="H10821" s="359"/>
    </row>
    <row r="10822" spans="4:8" x14ac:dyDescent="0.2">
      <c r="D10822" s="359"/>
      <c r="E10822" s="359"/>
      <c r="G10822" s="561"/>
      <c r="H10822" s="359"/>
    </row>
    <row r="10823" spans="4:8" x14ac:dyDescent="0.2">
      <c r="D10823" s="359"/>
      <c r="E10823" s="359"/>
      <c r="G10823" s="561"/>
      <c r="H10823" s="359"/>
    </row>
    <row r="10824" spans="4:8" x14ac:dyDescent="0.2">
      <c r="D10824" s="359"/>
      <c r="E10824" s="359"/>
      <c r="G10824" s="561"/>
      <c r="H10824" s="359"/>
    </row>
    <row r="10825" spans="4:8" x14ac:dyDescent="0.2">
      <c r="D10825" s="359"/>
      <c r="E10825" s="359"/>
      <c r="G10825" s="561"/>
      <c r="H10825" s="359"/>
    </row>
    <row r="10826" spans="4:8" x14ac:dyDescent="0.2">
      <c r="D10826" s="359"/>
      <c r="E10826" s="359"/>
      <c r="G10826" s="561"/>
      <c r="H10826" s="359"/>
    </row>
    <row r="10827" spans="4:8" x14ac:dyDescent="0.2">
      <c r="D10827" s="359"/>
      <c r="E10827" s="359"/>
      <c r="G10827" s="561"/>
      <c r="H10827" s="359"/>
    </row>
    <row r="10828" spans="4:8" x14ac:dyDescent="0.2">
      <c r="D10828" s="359"/>
      <c r="E10828" s="359"/>
      <c r="G10828" s="561"/>
      <c r="H10828" s="359"/>
    </row>
    <row r="10829" spans="4:8" x14ac:dyDescent="0.2">
      <c r="D10829" s="359"/>
      <c r="E10829" s="359"/>
      <c r="G10829" s="561"/>
      <c r="H10829" s="359"/>
    </row>
    <row r="10830" spans="4:8" x14ac:dyDescent="0.2">
      <c r="D10830" s="359"/>
      <c r="E10830" s="359"/>
      <c r="G10830" s="561"/>
      <c r="H10830" s="359"/>
    </row>
    <row r="10831" spans="4:8" x14ac:dyDescent="0.2">
      <c r="D10831" s="359"/>
      <c r="E10831" s="359"/>
      <c r="G10831" s="561"/>
      <c r="H10831" s="359"/>
    </row>
    <row r="10832" spans="4:8" x14ac:dyDescent="0.2">
      <c r="D10832" s="359"/>
      <c r="E10832" s="359"/>
      <c r="G10832" s="561"/>
      <c r="H10832" s="359"/>
    </row>
    <row r="10833" spans="4:8" x14ac:dyDescent="0.2">
      <c r="D10833" s="359"/>
      <c r="E10833" s="359"/>
      <c r="G10833" s="561"/>
      <c r="H10833" s="359"/>
    </row>
    <row r="10834" spans="4:8" x14ac:dyDescent="0.2">
      <c r="D10834" s="359"/>
      <c r="E10834" s="359"/>
      <c r="G10834" s="561"/>
      <c r="H10834" s="359"/>
    </row>
    <row r="10835" spans="4:8" x14ac:dyDescent="0.2">
      <c r="D10835" s="359"/>
      <c r="E10835" s="359"/>
      <c r="G10835" s="561"/>
      <c r="H10835" s="359"/>
    </row>
    <row r="10836" spans="4:8" x14ac:dyDescent="0.2">
      <c r="D10836" s="359"/>
      <c r="E10836" s="359"/>
      <c r="G10836" s="561"/>
      <c r="H10836" s="359"/>
    </row>
    <row r="10837" spans="4:8" x14ac:dyDescent="0.2">
      <c r="D10837" s="359"/>
      <c r="E10837" s="359"/>
      <c r="G10837" s="561"/>
      <c r="H10837" s="359"/>
    </row>
    <row r="10838" spans="4:8" x14ac:dyDescent="0.2">
      <c r="D10838" s="359"/>
      <c r="E10838" s="359"/>
      <c r="G10838" s="561"/>
      <c r="H10838" s="359"/>
    </row>
    <row r="10839" spans="4:8" x14ac:dyDescent="0.2">
      <c r="D10839" s="359"/>
      <c r="E10839" s="359"/>
      <c r="G10839" s="561"/>
      <c r="H10839" s="359"/>
    </row>
    <row r="10840" spans="4:8" x14ac:dyDescent="0.2">
      <c r="D10840" s="359"/>
      <c r="E10840" s="359"/>
      <c r="G10840" s="561"/>
      <c r="H10840" s="359"/>
    </row>
    <row r="10841" spans="4:8" x14ac:dyDescent="0.2">
      <c r="D10841" s="359"/>
      <c r="E10841" s="359"/>
      <c r="G10841" s="561"/>
      <c r="H10841" s="359"/>
    </row>
    <row r="10842" spans="4:8" x14ac:dyDescent="0.2">
      <c r="D10842" s="359"/>
      <c r="E10842" s="359"/>
      <c r="G10842" s="561"/>
      <c r="H10842" s="359"/>
    </row>
    <row r="10843" spans="4:8" x14ac:dyDescent="0.2">
      <c r="D10843" s="359"/>
      <c r="E10843" s="359"/>
      <c r="G10843" s="561"/>
      <c r="H10843" s="359"/>
    </row>
    <row r="10844" spans="4:8" x14ac:dyDescent="0.2">
      <c r="D10844" s="359"/>
      <c r="E10844" s="359"/>
      <c r="G10844" s="561"/>
      <c r="H10844" s="359"/>
    </row>
    <row r="10845" spans="4:8" x14ac:dyDescent="0.2">
      <c r="D10845" s="359"/>
      <c r="E10845" s="359"/>
      <c r="G10845" s="561"/>
      <c r="H10845" s="359"/>
    </row>
    <row r="10846" spans="4:8" x14ac:dyDescent="0.2">
      <c r="D10846" s="359"/>
      <c r="E10846" s="359"/>
      <c r="G10846" s="561"/>
      <c r="H10846" s="359"/>
    </row>
    <row r="10847" spans="4:8" x14ac:dyDescent="0.2">
      <c r="D10847" s="359"/>
      <c r="E10847" s="359"/>
      <c r="G10847" s="561"/>
      <c r="H10847" s="359"/>
    </row>
    <row r="10848" spans="4:8" x14ac:dyDescent="0.2">
      <c r="D10848" s="359"/>
      <c r="E10848" s="359"/>
      <c r="G10848" s="561"/>
      <c r="H10848" s="359"/>
    </row>
    <row r="10849" spans="4:8" x14ac:dyDescent="0.2">
      <c r="D10849" s="359"/>
      <c r="E10849" s="359"/>
      <c r="G10849" s="561"/>
      <c r="H10849" s="359"/>
    </row>
    <row r="10850" spans="4:8" x14ac:dyDescent="0.2">
      <c r="D10850" s="359"/>
      <c r="E10850" s="359"/>
      <c r="G10850" s="561"/>
      <c r="H10850" s="359"/>
    </row>
    <row r="10851" spans="4:8" x14ac:dyDescent="0.2">
      <c r="D10851" s="359"/>
      <c r="E10851" s="359"/>
      <c r="G10851" s="561"/>
      <c r="H10851" s="359"/>
    </row>
    <row r="10852" spans="4:8" x14ac:dyDescent="0.2">
      <c r="D10852" s="359"/>
      <c r="E10852" s="359"/>
      <c r="G10852" s="561"/>
      <c r="H10852" s="359"/>
    </row>
    <row r="10853" spans="4:8" x14ac:dyDescent="0.2">
      <c r="D10853" s="359"/>
      <c r="E10853" s="359"/>
      <c r="G10853" s="561"/>
      <c r="H10853" s="359"/>
    </row>
    <row r="10854" spans="4:8" x14ac:dyDescent="0.2">
      <c r="D10854" s="359"/>
      <c r="E10854" s="359"/>
      <c r="G10854" s="561"/>
      <c r="H10854" s="359"/>
    </row>
    <row r="10855" spans="4:8" x14ac:dyDescent="0.2">
      <c r="D10855" s="359"/>
      <c r="E10855" s="359"/>
      <c r="G10855" s="561"/>
      <c r="H10855" s="359"/>
    </row>
    <row r="10856" spans="4:8" x14ac:dyDescent="0.2">
      <c r="D10856" s="359"/>
      <c r="E10856" s="359"/>
      <c r="G10856" s="561"/>
      <c r="H10856" s="359"/>
    </row>
    <row r="10857" spans="4:8" x14ac:dyDescent="0.2">
      <c r="D10857" s="359"/>
      <c r="E10857" s="359"/>
      <c r="G10857" s="561"/>
      <c r="H10857" s="359"/>
    </row>
    <row r="10858" spans="4:8" x14ac:dyDescent="0.2">
      <c r="D10858" s="359"/>
      <c r="E10858" s="359"/>
      <c r="G10858" s="561"/>
      <c r="H10858" s="359"/>
    </row>
    <row r="10859" spans="4:8" x14ac:dyDescent="0.2">
      <c r="D10859" s="359"/>
      <c r="E10859" s="359"/>
      <c r="G10859" s="561"/>
      <c r="H10859" s="359"/>
    </row>
    <row r="10860" spans="4:8" x14ac:dyDescent="0.2">
      <c r="D10860" s="359"/>
      <c r="E10860" s="359"/>
      <c r="G10860" s="561"/>
      <c r="H10860" s="359"/>
    </row>
    <row r="10861" spans="4:8" x14ac:dyDescent="0.2">
      <c r="D10861" s="359"/>
      <c r="E10861" s="359"/>
      <c r="G10861" s="561"/>
      <c r="H10861" s="359"/>
    </row>
    <row r="10862" spans="4:8" x14ac:dyDescent="0.2">
      <c r="D10862" s="359"/>
      <c r="E10862" s="359"/>
      <c r="G10862" s="561"/>
      <c r="H10862" s="359"/>
    </row>
    <row r="10863" spans="4:8" x14ac:dyDescent="0.2">
      <c r="D10863" s="359"/>
      <c r="E10863" s="359"/>
      <c r="G10863" s="561"/>
      <c r="H10863" s="359"/>
    </row>
    <row r="10864" spans="4:8" x14ac:dyDescent="0.2">
      <c r="D10864" s="359"/>
      <c r="E10864" s="359"/>
      <c r="G10864" s="561"/>
      <c r="H10864" s="359"/>
    </row>
    <row r="10865" spans="4:8" x14ac:dyDescent="0.2">
      <c r="D10865" s="359"/>
      <c r="E10865" s="359"/>
      <c r="G10865" s="561"/>
      <c r="H10865" s="359"/>
    </row>
    <row r="10866" spans="4:8" x14ac:dyDescent="0.2">
      <c r="D10866" s="359"/>
      <c r="E10866" s="359"/>
      <c r="G10866" s="561"/>
      <c r="H10866" s="359"/>
    </row>
    <row r="10867" spans="4:8" x14ac:dyDescent="0.2">
      <c r="D10867" s="359"/>
      <c r="E10867" s="359"/>
      <c r="G10867" s="561"/>
      <c r="H10867" s="359"/>
    </row>
    <row r="10868" spans="4:8" x14ac:dyDescent="0.2">
      <c r="D10868" s="359"/>
      <c r="E10868" s="359"/>
      <c r="G10868" s="561"/>
      <c r="H10868" s="359"/>
    </row>
    <row r="10869" spans="4:8" x14ac:dyDescent="0.2">
      <c r="D10869" s="359"/>
      <c r="E10869" s="359"/>
      <c r="G10869" s="561"/>
      <c r="H10869" s="359"/>
    </row>
    <row r="10870" spans="4:8" x14ac:dyDescent="0.2">
      <c r="D10870" s="359"/>
      <c r="E10870" s="359"/>
      <c r="G10870" s="561"/>
      <c r="H10870" s="359"/>
    </row>
    <row r="10871" spans="4:8" x14ac:dyDescent="0.2">
      <c r="D10871" s="359"/>
      <c r="E10871" s="359"/>
      <c r="G10871" s="561"/>
      <c r="H10871" s="359"/>
    </row>
    <row r="10872" spans="4:8" x14ac:dyDescent="0.2">
      <c r="D10872" s="359"/>
      <c r="E10872" s="359"/>
      <c r="G10872" s="561"/>
      <c r="H10872" s="359"/>
    </row>
    <row r="10873" spans="4:8" x14ac:dyDescent="0.2">
      <c r="D10873" s="359"/>
      <c r="E10873" s="359"/>
      <c r="G10873" s="561"/>
      <c r="H10873" s="359"/>
    </row>
    <row r="10874" spans="4:8" x14ac:dyDescent="0.2">
      <c r="D10874" s="359"/>
      <c r="E10874" s="359"/>
      <c r="G10874" s="561"/>
      <c r="H10874" s="359"/>
    </row>
    <row r="10875" spans="4:8" x14ac:dyDescent="0.2">
      <c r="D10875" s="359"/>
      <c r="E10875" s="359"/>
      <c r="G10875" s="561"/>
      <c r="H10875" s="359"/>
    </row>
    <row r="10876" spans="4:8" x14ac:dyDescent="0.2">
      <c r="D10876" s="359"/>
      <c r="E10876" s="359"/>
      <c r="G10876" s="561"/>
      <c r="H10876" s="359"/>
    </row>
    <row r="10877" spans="4:8" x14ac:dyDescent="0.2">
      <c r="D10877" s="359"/>
      <c r="E10877" s="359"/>
      <c r="G10877" s="561"/>
      <c r="H10877" s="359"/>
    </row>
    <row r="10878" spans="4:8" x14ac:dyDescent="0.2">
      <c r="D10878" s="359"/>
      <c r="E10878" s="359"/>
      <c r="G10878" s="561"/>
      <c r="H10878" s="359"/>
    </row>
    <row r="10879" spans="4:8" x14ac:dyDescent="0.2">
      <c r="D10879" s="359"/>
      <c r="E10879" s="359"/>
      <c r="G10879" s="561"/>
      <c r="H10879" s="359"/>
    </row>
    <row r="10880" spans="4:8" x14ac:dyDescent="0.2">
      <c r="D10880" s="359"/>
      <c r="E10880" s="359"/>
      <c r="G10880" s="561"/>
      <c r="H10880" s="359"/>
    </row>
    <row r="10881" spans="4:8" x14ac:dyDescent="0.2">
      <c r="D10881" s="359"/>
      <c r="E10881" s="359"/>
      <c r="G10881" s="561"/>
      <c r="H10881" s="359"/>
    </row>
    <row r="10882" spans="4:8" x14ac:dyDescent="0.2">
      <c r="D10882" s="359"/>
      <c r="E10882" s="359"/>
      <c r="G10882" s="561"/>
      <c r="H10882" s="359"/>
    </row>
    <row r="10883" spans="4:8" x14ac:dyDescent="0.2">
      <c r="D10883" s="359"/>
      <c r="E10883" s="359"/>
      <c r="G10883" s="561"/>
      <c r="H10883" s="359"/>
    </row>
    <row r="10884" spans="4:8" x14ac:dyDescent="0.2">
      <c r="D10884" s="359"/>
      <c r="E10884" s="359"/>
      <c r="G10884" s="561"/>
      <c r="H10884" s="359"/>
    </row>
    <row r="10885" spans="4:8" x14ac:dyDescent="0.2">
      <c r="D10885" s="359"/>
      <c r="E10885" s="359"/>
      <c r="G10885" s="561"/>
      <c r="H10885" s="359"/>
    </row>
    <row r="10886" spans="4:8" x14ac:dyDescent="0.2">
      <c r="D10886" s="359"/>
      <c r="E10886" s="359"/>
      <c r="G10886" s="561"/>
      <c r="H10886" s="359"/>
    </row>
    <row r="10887" spans="4:8" x14ac:dyDescent="0.2">
      <c r="D10887" s="359"/>
      <c r="E10887" s="359"/>
      <c r="G10887" s="561"/>
      <c r="H10887" s="359"/>
    </row>
    <row r="10888" spans="4:8" x14ac:dyDescent="0.2">
      <c r="D10888" s="359"/>
      <c r="E10888" s="359"/>
      <c r="G10888" s="561"/>
      <c r="H10888" s="359"/>
    </row>
    <row r="10889" spans="4:8" x14ac:dyDescent="0.2">
      <c r="D10889" s="359"/>
      <c r="E10889" s="359"/>
      <c r="G10889" s="561"/>
      <c r="H10889" s="359"/>
    </row>
    <row r="10890" spans="4:8" x14ac:dyDescent="0.2">
      <c r="D10890" s="359"/>
      <c r="E10890" s="359"/>
      <c r="G10890" s="561"/>
      <c r="H10890" s="359"/>
    </row>
    <row r="10891" spans="4:8" x14ac:dyDescent="0.2">
      <c r="D10891" s="359"/>
      <c r="E10891" s="359"/>
      <c r="G10891" s="561"/>
      <c r="H10891" s="359"/>
    </row>
    <row r="10892" spans="4:8" x14ac:dyDescent="0.2">
      <c r="D10892" s="359"/>
      <c r="E10892" s="359"/>
      <c r="G10892" s="561"/>
      <c r="H10892" s="359"/>
    </row>
    <row r="10893" spans="4:8" x14ac:dyDescent="0.2">
      <c r="D10893" s="359"/>
      <c r="E10893" s="359"/>
      <c r="G10893" s="561"/>
      <c r="H10893" s="359"/>
    </row>
    <row r="10894" spans="4:8" x14ac:dyDescent="0.2">
      <c r="D10894" s="359"/>
      <c r="E10894" s="359"/>
      <c r="G10894" s="561"/>
      <c r="H10894" s="359"/>
    </row>
    <row r="10895" spans="4:8" x14ac:dyDescent="0.2">
      <c r="D10895" s="359"/>
      <c r="E10895" s="359"/>
      <c r="G10895" s="561"/>
      <c r="H10895" s="359"/>
    </row>
    <row r="10896" spans="4:8" x14ac:dyDescent="0.2">
      <c r="D10896" s="359"/>
      <c r="E10896" s="359"/>
      <c r="G10896" s="561"/>
      <c r="H10896" s="359"/>
    </row>
    <row r="10897" spans="4:8" x14ac:dyDescent="0.2">
      <c r="D10897" s="359"/>
      <c r="E10897" s="359"/>
      <c r="G10897" s="561"/>
      <c r="H10897" s="359"/>
    </row>
    <row r="10898" spans="4:8" x14ac:dyDescent="0.2">
      <c r="D10898" s="359"/>
      <c r="E10898" s="359"/>
      <c r="G10898" s="561"/>
      <c r="H10898" s="359"/>
    </row>
    <row r="10899" spans="4:8" x14ac:dyDescent="0.2">
      <c r="D10899" s="359"/>
      <c r="E10899" s="359"/>
      <c r="G10899" s="561"/>
      <c r="H10899" s="359"/>
    </row>
    <row r="10900" spans="4:8" x14ac:dyDescent="0.2">
      <c r="D10900" s="359"/>
      <c r="E10900" s="359"/>
      <c r="G10900" s="561"/>
      <c r="H10900" s="359"/>
    </row>
    <row r="10901" spans="4:8" x14ac:dyDescent="0.2">
      <c r="D10901" s="359"/>
      <c r="E10901" s="359"/>
      <c r="G10901" s="561"/>
      <c r="H10901" s="359"/>
    </row>
    <row r="10902" spans="4:8" x14ac:dyDescent="0.2">
      <c r="D10902" s="359"/>
      <c r="E10902" s="359"/>
      <c r="G10902" s="561"/>
      <c r="H10902" s="359"/>
    </row>
    <row r="10903" spans="4:8" x14ac:dyDescent="0.2">
      <c r="D10903" s="359"/>
      <c r="E10903" s="359"/>
      <c r="G10903" s="561"/>
      <c r="H10903" s="359"/>
    </row>
    <row r="10904" spans="4:8" x14ac:dyDescent="0.2">
      <c r="D10904" s="359"/>
      <c r="E10904" s="359"/>
      <c r="G10904" s="561"/>
      <c r="H10904" s="359"/>
    </row>
    <row r="10905" spans="4:8" x14ac:dyDescent="0.2">
      <c r="D10905" s="359"/>
      <c r="E10905" s="359"/>
      <c r="G10905" s="561"/>
      <c r="H10905" s="359"/>
    </row>
    <row r="10906" spans="4:8" x14ac:dyDescent="0.2">
      <c r="D10906" s="359"/>
      <c r="E10906" s="359"/>
      <c r="G10906" s="561"/>
      <c r="H10906" s="359"/>
    </row>
    <row r="10907" spans="4:8" x14ac:dyDescent="0.2">
      <c r="D10907" s="359"/>
      <c r="E10907" s="359"/>
      <c r="G10907" s="561"/>
      <c r="H10907" s="359"/>
    </row>
    <row r="10908" spans="4:8" x14ac:dyDescent="0.2">
      <c r="D10908" s="359"/>
      <c r="E10908" s="359"/>
      <c r="G10908" s="561"/>
      <c r="H10908" s="359"/>
    </row>
    <row r="10909" spans="4:8" x14ac:dyDescent="0.2">
      <c r="D10909" s="359"/>
      <c r="E10909" s="359"/>
      <c r="G10909" s="561"/>
      <c r="H10909" s="359"/>
    </row>
    <row r="10910" spans="4:8" x14ac:dyDescent="0.2">
      <c r="D10910" s="359"/>
      <c r="E10910" s="359"/>
      <c r="G10910" s="561"/>
      <c r="H10910" s="359"/>
    </row>
    <row r="10911" spans="4:8" x14ac:dyDescent="0.2">
      <c r="D10911" s="359"/>
      <c r="E10911" s="359"/>
      <c r="G10911" s="561"/>
      <c r="H10911" s="359"/>
    </row>
    <row r="10912" spans="4:8" x14ac:dyDescent="0.2">
      <c r="D10912" s="359"/>
      <c r="E10912" s="359"/>
      <c r="G10912" s="561"/>
      <c r="H10912" s="359"/>
    </row>
    <row r="10913" spans="4:8" x14ac:dyDescent="0.2">
      <c r="D10913" s="359"/>
      <c r="E10913" s="359"/>
      <c r="G10913" s="561"/>
      <c r="H10913" s="359"/>
    </row>
    <row r="10914" spans="4:8" x14ac:dyDescent="0.2">
      <c r="D10914" s="359"/>
      <c r="E10914" s="359"/>
      <c r="G10914" s="561"/>
      <c r="H10914" s="359"/>
    </row>
    <row r="10915" spans="4:8" x14ac:dyDescent="0.2">
      <c r="D10915" s="359"/>
      <c r="E10915" s="359"/>
      <c r="G10915" s="561"/>
      <c r="H10915" s="359"/>
    </row>
    <row r="10916" spans="4:8" x14ac:dyDescent="0.2">
      <c r="D10916" s="359"/>
      <c r="E10916" s="359"/>
      <c r="G10916" s="561"/>
      <c r="H10916" s="359"/>
    </row>
    <row r="10917" spans="4:8" x14ac:dyDescent="0.2">
      <c r="D10917" s="359"/>
      <c r="E10917" s="359"/>
      <c r="G10917" s="561"/>
      <c r="H10917" s="359"/>
    </row>
    <row r="10918" spans="4:8" x14ac:dyDescent="0.2">
      <c r="D10918" s="359"/>
      <c r="E10918" s="359"/>
      <c r="G10918" s="561"/>
      <c r="H10918" s="359"/>
    </row>
    <row r="10919" spans="4:8" x14ac:dyDescent="0.2">
      <c r="D10919" s="359"/>
      <c r="E10919" s="359"/>
      <c r="G10919" s="561"/>
      <c r="H10919" s="359"/>
    </row>
    <row r="10920" spans="4:8" x14ac:dyDescent="0.2">
      <c r="D10920" s="359"/>
      <c r="E10920" s="359"/>
      <c r="G10920" s="561"/>
      <c r="H10920" s="359"/>
    </row>
    <row r="10921" spans="4:8" x14ac:dyDescent="0.2">
      <c r="D10921" s="359"/>
      <c r="E10921" s="359"/>
      <c r="G10921" s="561"/>
      <c r="H10921" s="359"/>
    </row>
    <row r="10922" spans="4:8" x14ac:dyDescent="0.2">
      <c r="D10922" s="359"/>
      <c r="E10922" s="359"/>
      <c r="G10922" s="561"/>
      <c r="H10922" s="359"/>
    </row>
    <row r="10923" spans="4:8" x14ac:dyDescent="0.2">
      <c r="D10923" s="359"/>
      <c r="E10923" s="359"/>
      <c r="G10923" s="561"/>
      <c r="H10923" s="359"/>
    </row>
    <row r="10924" spans="4:8" x14ac:dyDescent="0.2">
      <c r="D10924" s="359"/>
      <c r="E10924" s="359"/>
      <c r="G10924" s="561"/>
      <c r="H10924" s="359"/>
    </row>
    <row r="10925" spans="4:8" x14ac:dyDescent="0.2">
      <c r="D10925" s="359"/>
      <c r="E10925" s="359"/>
      <c r="G10925" s="561"/>
      <c r="H10925" s="359"/>
    </row>
    <row r="10926" spans="4:8" x14ac:dyDescent="0.2">
      <c r="D10926" s="359"/>
      <c r="E10926" s="359"/>
      <c r="G10926" s="561"/>
      <c r="H10926" s="359"/>
    </row>
    <row r="10927" spans="4:8" x14ac:dyDescent="0.2">
      <c r="D10927" s="359"/>
      <c r="E10927" s="359"/>
      <c r="G10927" s="561"/>
      <c r="H10927" s="359"/>
    </row>
    <row r="10928" spans="4:8" x14ac:dyDescent="0.2">
      <c r="D10928" s="359"/>
      <c r="E10928" s="359"/>
      <c r="G10928" s="561"/>
      <c r="H10928" s="359"/>
    </row>
    <row r="10929" spans="4:8" x14ac:dyDescent="0.2">
      <c r="D10929" s="359"/>
      <c r="E10929" s="359"/>
      <c r="G10929" s="561"/>
      <c r="H10929" s="359"/>
    </row>
    <row r="10930" spans="4:8" x14ac:dyDescent="0.2">
      <c r="D10930" s="359"/>
      <c r="E10930" s="359"/>
      <c r="G10930" s="561"/>
      <c r="H10930" s="359"/>
    </row>
    <row r="10931" spans="4:8" x14ac:dyDescent="0.2">
      <c r="D10931" s="359"/>
      <c r="E10931" s="359"/>
      <c r="G10931" s="561"/>
      <c r="H10931" s="359"/>
    </row>
    <row r="10932" spans="4:8" x14ac:dyDescent="0.2">
      <c r="D10932" s="359"/>
      <c r="E10932" s="359"/>
      <c r="G10932" s="561"/>
      <c r="H10932" s="359"/>
    </row>
    <row r="10933" spans="4:8" x14ac:dyDescent="0.2">
      <c r="D10933" s="359"/>
      <c r="E10933" s="359"/>
      <c r="G10933" s="561"/>
      <c r="H10933" s="359"/>
    </row>
    <row r="10934" spans="4:8" x14ac:dyDescent="0.2">
      <c r="D10934" s="359"/>
      <c r="E10934" s="359"/>
      <c r="G10934" s="561"/>
      <c r="H10934" s="359"/>
    </row>
    <row r="10935" spans="4:8" x14ac:dyDescent="0.2">
      <c r="D10935" s="359"/>
      <c r="E10935" s="359"/>
      <c r="G10935" s="561"/>
      <c r="H10935" s="359"/>
    </row>
    <row r="10936" spans="4:8" x14ac:dyDescent="0.2">
      <c r="D10936" s="359"/>
      <c r="E10936" s="359"/>
      <c r="G10936" s="561"/>
      <c r="H10936" s="359"/>
    </row>
    <row r="10937" spans="4:8" x14ac:dyDescent="0.2">
      <c r="D10937" s="359"/>
      <c r="E10937" s="359"/>
      <c r="G10937" s="561"/>
      <c r="H10937" s="359"/>
    </row>
    <row r="10938" spans="4:8" x14ac:dyDescent="0.2">
      <c r="D10938" s="359"/>
      <c r="E10938" s="359"/>
      <c r="G10938" s="561"/>
      <c r="H10938" s="359"/>
    </row>
    <row r="10939" spans="4:8" x14ac:dyDescent="0.2">
      <c r="D10939" s="359"/>
      <c r="E10939" s="359"/>
      <c r="G10939" s="561"/>
      <c r="H10939" s="359"/>
    </row>
    <row r="10940" spans="4:8" x14ac:dyDescent="0.2">
      <c r="D10940" s="359"/>
      <c r="E10940" s="359"/>
      <c r="G10940" s="561"/>
      <c r="H10940" s="359"/>
    </row>
    <row r="10941" spans="4:8" x14ac:dyDescent="0.2">
      <c r="D10941" s="359"/>
      <c r="E10941" s="359"/>
      <c r="G10941" s="561"/>
      <c r="H10941" s="359"/>
    </row>
    <row r="10942" spans="4:8" x14ac:dyDescent="0.2">
      <c r="D10942" s="359"/>
      <c r="E10942" s="359"/>
      <c r="G10942" s="561"/>
      <c r="H10942" s="359"/>
    </row>
    <row r="10943" spans="4:8" x14ac:dyDescent="0.2">
      <c r="D10943" s="359"/>
      <c r="E10943" s="359"/>
      <c r="G10943" s="561"/>
      <c r="H10943" s="359"/>
    </row>
    <row r="10944" spans="4:8" x14ac:dyDescent="0.2">
      <c r="D10944" s="359"/>
      <c r="E10944" s="359"/>
      <c r="G10944" s="561"/>
      <c r="H10944" s="359"/>
    </row>
    <row r="10945" spans="4:8" x14ac:dyDescent="0.2">
      <c r="D10945" s="359"/>
      <c r="E10945" s="359"/>
      <c r="G10945" s="561"/>
      <c r="H10945" s="359"/>
    </row>
    <row r="10946" spans="4:8" x14ac:dyDescent="0.2">
      <c r="D10946" s="359"/>
      <c r="E10946" s="359"/>
      <c r="G10946" s="561"/>
      <c r="H10946" s="359"/>
    </row>
    <row r="10947" spans="4:8" x14ac:dyDescent="0.2">
      <c r="D10947" s="359"/>
      <c r="E10947" s="359"/>
      <c r="G10947" s="561"/>
      <c r="H10947" s="359"/>
    </row>
    <row r="10948" spans="4:8" x14ac:dyDescent="0.2">
      <c r="D10948" s="359"/>
      <c r="E10948" s="359"/>
      <c r="G10948" s="561"/>
      <c r="H10948" s="359"/>
    </row>
    <row r="10949" spans="4:8" x14ac:dyDescent="0.2">
      <c r="D10949" s="359"/>
      <c r="E10949" s="359"/>
      <c r="G10949" s="561"/>
      <c r="H10949" s="359"/>
    </row>
    <row r="10950" spans="4:8" x14ac:dyDescent="0.2">
      <c r="D10950" s="359"/>
      <c r="E10950" s="359"/>
      <c r="G10950" s="561"/>
      <c r="H10950" s="359"/>
    </row>
    <row r="10951" spans="4:8" x14ac:dyDescent="0.2">
      <c r="D10951" s="359"/>
      <c r="E10951" s="359"/>
      <c r="G10951" s="561"/>
      <c r="H10951" s="359"/>
    </row>
    <row r="10952" spans="4:8" x14ac:dyDescent="0.2">
      <c r="D10952" s="359"/>
      <c r="E10952" s="359"/>
      <c r="G10952" s="561"/>
      <c r="H10952" s="359"/>
    </row>
    <row r="10953" spans="4:8" x14ac:dyDescent="0.2">
      <c r="D10953" s="359"/>
      <c r="E10953" s="359"/>
      <c r="G10953" s="561"/>
      <c r="H10953" s="359"/>
    </row>
    <row r="10954" spans="4:8" x14ac:dyDescent="0.2">
      <c r="D10954" s="359"/>
      <c r="E10954" s="359"/>
      <c r="G10954" s="561"/>
      <c r="H10954" s="359"/>
    </row>
    <row r="10955" spans="4:8" x14ac:dyDescent="0.2">
      <c r="D10955" s="359"/>
      <c r="E10955" s="359"/>
      <c r="G10955" s="561"/>
      <c r="H10955" s="359"/>
    </row>
    <row r="10956" spans="4:8" x14ac:dyDescent="0.2">
      <c r="D10956" s="359"/>
      <c r="E10956" s="359"/>
      <c r="G10956" s="561"/>
      <c r="H10956" s="359"/>
    </row>
    <row r="10957" spans="4:8" x14ac:dyDescent="0.2">
      <c r="D10957" s="359"/>
      <c r="E10957" s="359"/>
      <c r="G10957" s="561"/>
      <c r="H10957" s="359"/>
    </row>
    <row r="10958" spans="4:8" x14ac:dyDescent="0.2">
      <c r="D10958" s="359"/>
      <c r="E10958" s="359"/>
      <c r="G10958" s="561"/>
      <c r="H10958" s="359"/>
    </row>
    <row r="10959" spans="4:8" x14ac:dyDescent="0.2">
      <c r="D10959" s="359"/>
      <c r="E10959" s="359"/>
      <c r="G10959" s="561"/>
      <c r="H10959" s="359"/>
    </row>
    <row r="10960" spans="4:8" x14ac:dyDescent="0.2">
      <c r="D10960" s="359"/>
      <c r="E10960" s="359"/>
      <c r="G10960" s="561"/>
      <c r="H10960" s="359"/>
    </row>
    <row r="10961" spans="4:8" x14ac:dyDescent="0.2">
      <c r="D10961" s="359"/>
      <c r="E10961" s="359"/>
      <c r="G10961" s="561"/>
      <c r="H10961" s="359"/>
    </row>
    <row r="10962" spans="4:8" x14ac:dyDescent="0.2">
      <c r="D10962" s="359"/>
      <c r="E10962" s="359"/>
      <c r="G10962" s="561"/>
      <c r="H10962" s="359"/>
    </row>
    <row r="10963" spans="4:8" x14ac:dyDescent="0.2">
      <c r="D10963" s="359"/>
      <c r="E10963" s="359"/>
      <c r="G10963" s="561"/>
      <c r="H10963" s="359"/>
    </row>
    <row r="10964" spans="4:8" x14ac:dyDescent="0.2">
      <c r="D10964" s="359"/>
      <c r="E10964" s="359"/>
      <c r="G10964" s="561"/>
      <c r="H10964" s="359"/>
    </row>
    <row r="10965" spans="4:8" x14ac:dyDescent="0.2">
      <c r="D10965" s="359"/>
      <c r="E10965" s="359"/>
      <c r="G10965" s="561"/>
      <c r="H10965" s="359"/>
    </row>
    <row r="10966" spans="4:8" x14ac:dyDescent="0.2">
      <c r="D10966" s="359"/>
      <c r="E10966" s="359"/>
      <c r="G10966" s="561"/>
      <c r="H10966" s="359"/>
    </row>
    <row r="10967" spans="4:8" x14ac:dyDescent="0.2">
      <c r="D10967" s="359"/>
      <c r="E10967" s="359"/>
      <c r="G10967" s="561"/>
      <c r="H10967" s="359"/>
    </row>
    <row r="10968" spans="4:8" x14ac:dyDescent="0.2">
      <c r="D10968" s="359"/>
      <c r="E10968" s="359"/>
      <c r="G10968" s="561"/>
      <c r="H10968" s="359"/>
    </row>
    <row r="10969" spans="4:8" x14ac:dyDescent="0.2">
      <c r="D10969" s="359"/>
      <c r="E10969" s="359"/>
      <c r="G10969" s="561"/>
      <c r="H10969" s="359"/>
    </row>
    <row r="10970" spans="4:8" x14ac:dyDescent="0.2">
      <c r="D10970" s="359"/>
      <c r="E10970" s="359"/>
      <c r="G10970" s="561"/>
      <c r="H10970" s="359"/>
    </row>
    <row r="10971" spans="4:8" x14ac:dyDescent="0.2">
      <c r="D10971" s="359"/>
      <c r="E10971" s="359"/>
      <c r="G10971" s="561"/>
      <c r="H10971" s="359"/>
    </row>
    <row r="10972" spans="4:8" x14ac:dyDescent="0.2">
      <c r="D10972" s="359"/>
      <c r="E10972" s="359"/>
      <c r="G10972" s="561"/>
      <c r="H10972" s="359"/>
    </row>
    <row r="10973" spans="4:8" x14ac:dyDescent="0.2">
      <c r="D10973" s="359"/>
      <c r="E10973" s="359"/>
      <c r="G10973" s="561"/>
      <c r="H10973" s="359"/>
    </row>
    <row r="10974" spans="4:8" x14ac:dyDescent="0.2">
      <c r="D10974" s="359"/>
      <c r="E10974" s="359"/>
      <c r="G10974" s="561"/>
      <c r="H10974" s="359"/>
    </row>
    <row r="10975" spans="4:8" x14ac:dyDescent="0.2">
      <c r="D10975" s="359"/>
      <c r="E10975" s="359"/>
      <c r="G10975" s="561"/>
      <c r="H10975" s="359"/>
    </row>
    <row r="10976" spans="4:8" x14ac:dyDescent="0.2">
      <c r="D10976" s="359"/>
      <c r="E10976" s="359"/>
      <c r="G10976" s="561"/>
      <c r="H10976" s="359"/>
    </row>
    <row r="10977" spans="4:8" x14ac:dyDescent="0.2">
      <c r="D10977" s="359"/>
      <c r="E10977" s="359"/>
      <c r="G10977" s="561"/>
      <c r="H10977" s="359"/>
    </row>
    <row r="10978" spans="4:8" x14ac:dyDescent="0.2">
      <c r="D10978" s="359"/>
      <c r="E10978" s="359"/>
      <c r="G10978" s="561"/>
      <c r="H10978" s="359"/>
    </row>
    <row r="10979" spans="4:8" x14ac:dyDescent="0.2">
      <c r="D10979" s="359"/>
      <c r="E10979" s="359"/>
      <c r="G10979" s="561"/>
      <c r="H10979" s="359"/>
    </row>
    <row r="10980" spans="4:8" x14ac:dyDescent="0.2">
      <c r="D10980" s="359"/>
      <c r="E10980" s="359"/>
      <c r="G10980" s="561"/>
      <c r="H10980" s="359"/>
    </row>
    <row r="10981" spans="4:8" x14ac:dyDescent="0.2">
      <c r="D10981" s="359"/>
      <c r="E10981" s="359"/>
      <c r="G10981" s="561"/>
      <c r="H10981" s="359"/>
    </row>
    <row r="10982" spans="4:8" x14ac:dyDescent="0.2">
      <c r="D10982" s="359"/>
      <c r="E10982" s="359"/>
      <c r="G10982" s="561"/>
      <c r="H10982" s="359"/>
    </row>
    <row r="10983" spans="4:8" x14ac:dyDescent="0.2">
      <c r="D10983" s="359"/>
      <c r="E10983" s="359"/>
      <c r="G10983" s="561"/>
      <c r="H10983" s="359"/>
    </row>
    <row r="10984" spans="4:8" x14ac:dyDescent="0.2">
      <c r="D10984" s="359"/>
      <c r="E10984" s="359"/>
      <c r="G10984" s="561"/>
      <c r="H10984" s="359"/>
    </row>
    <row r="10985" spans="4:8" x14ac:dyDescent="0.2">
      <c r="D10985" s="359"/>
      <c r="E10985" s="359"/>
      <c r="G10985" s="561"/>
      <c r="H10985" s="359"/>
    </row>
    <row r="10986" spans="4:8" x14ac:dyDescent="0.2">
      <c r="D10986" s="359"/>
      <c r="E10986" s="359"/>
      <c r="G10986" s="561"/>
      <c r="H10986" s="359"/>
    </row>
    <row r="10987" spans="4:8" x14ac:dyDescent="0.2">
      <c r="D10987" s="359"/>
      <c r="E10987" s="359"/>
      <c r="G10987" s="561"/>
      <c r="H10987" s="359"/>
    </row>
    <row r="10988" spans="4:8" x14ac:dyDescent="0.2">
      <c r="D10988" s="359"/>
      <c r="E10988" s="359"/>
      <c r="G10988" s="561"/>
      <c r="H10988" s="359"/>
    </row>
    <row r="10989" spans="4:8" x14ac:dyDescent="0.2">
      <c r="D10989" s="359"/>
      <c r="E10989" s="359"/>
      <c r="G10989" s="561"/>
      <c r="H10989" s="359"/>
    </row>
    <row r="10990" spans="4:8" x14ac:dyDescent="0.2">
      <c r="D10990" s="359"/>
      <c r="E10990" s="359"/>
      <c r="G10990" s="561"/>
      <c r="H10990" s="359"/>
    </row>
    <row r="10991" spans="4:8" x14ac:dyDescent="0.2">
      <c r="D10991" s="359"/>
      <c r="E10991" s="359"/>
      <c r="G10991" s="561"/>
      <c r="H10991" s="359"/>
    </row>
    <row r="10992" spans="4:8" x14ac:dyDescent="0.2">
      <c r="D10992" s="359"/>
      <c r="E10992" s="359"/>
      <c r="G10992" s="561"/>
      <c r="H10992" s="359"/>
    </row>
    <row r="10993" spans="4:8" x14ac:dyDescent="0.2">
      <c r="D10993" s="359"/>
      <c r="E10993" s="359"/>
      <c r="G10993" s="561"/>
      <c r="H10993" s="359"/>
    </row>
    <row r="10994" spans="4:8" x14ac:dyDescent="0.2">
      <c r="D10994" s="359"/>
      <c r="E10994" s="359"/>
      <c r="G10994" s="561"/>
      <c r="H10994" s="359"/>
    </row>
    <row r="10995" spans="4:8" x14ac:dyDescent="0.2">
      <c r="D10995" s="359"/>
      <c r="E10995" s="359"/>
      <c r="G10995" s="561"/>
      <c r="H10995" s="359"/>
    </row>
    <row r="10996" spans="4:8" x14ac:dyDescent="0.2">
      <c r="D10996" s="359"/>
      <c r="E10996" s="359"/>
      <c r="G10996" s="561"/>
      <c r="H10996" s="359"/>
    </row>
    <row r="10997" spans="4:8" x14ac:dyDescent="0.2">
      <c r="D10997" s="359"/>
      <c r="E10997" s="359"/>
      <c r="G10997" s="561"/>
      <c r="H10997" s="359"/>
    </row>
    <row r="10998" spans="4:8" x14ac:dyDescent="0.2">
      <c r="D10998" s="359"/>
      <c r="E10998" s="359"/>
      <c r="G10998" s="561"/>
      <c r="H10998" s="359"/>
    </row>
    <row r="10999" spans="4:8" x14ac:dyDescent="0.2">
      <c r="D10999" s="359"/>
      <c r="E10999" s="359"/>
      <c r="G10999" s="561"/>
      <c r="H10999" s="359"/>
    </row>
    <row r="11000" spans="4:8" x14ac:dyDescent="0.2">
      <c r="D11000" s="359"/>
      <c r="E11000" s="359"/>
      <c r="G11000" s="561"/>
      <c r="H11000" s="359"/>
    </row>
    <row r="11001" spans="4:8" x14ac:dyDescent="0.2">
      <c r="D11001" s="359"/>
      <c r="E11001" s="359"/>
      <c r="G11001" s="561"/>
      <c r="H11001" s="359"/>
    </row>
    <row r="11002" spans="4:8" x14ac:dyDescent="0.2">
      <c r="D11002" s="359"/>
      <c r="E11002" s="359"/>
      <c r="G11002" s="561"/>
      <c r="H11002" s="359"/>
    </row>
    <row r="11003" spans="4:8" x14ac:dyDescent="0.2">
      <c r="D11003" s="359"/>
      <c r="E11003" s="359"/>
      <c r="G11003" s="561"/>
      <c r="H11003" s="359"/>
    </row>
    <row r="11004" spans="4:8" x14ac:dyDescent="0.2">
      <c r="D11004" s="359"/>
      <c r="E11004" s="359"/>
      <c r="G11004" s="561"/>
      <c r="H11004" s="359"/>
    </row>
    <row r="11005" spans="4:8" x14ac:dyDescent="0.2">
      <c r="D11005" s="359"/>
      <c r="E11005" s="359"/>
      <c r="G11005" s="561"/>
      <c r="H11005" s="359"/>
    </row>
    <row r="11006" spans="4:8" x14ac:dyDescent="0.2">
      <c r="D11006" s="359"/>
      <c r="E11006" s="359"/>
      <c r="G11006" s="561"/>
      <c r="H11006" s="359"/>
    </row>
    <row r="11007" spans="4:8" x14ac:dyDescent="0.2">
      <c r="D11007" s="359"/>
      <c r="E11007" s="359"/>
      <c r="G11007" s="561"/>
      <c r="H11007" s="359"/>
    </row>
    <row r="11008" spans="4:8" x14ac:dyDescent="0.2">
      <c r="D11008" s="359"/>
      <c r="E11008" s="359"/>
      <c r="G11008" s="561"/>
      <c r="H11008" s="359"/>
    </row>
    <row r="11009" spans="4:8" x14ac:dyDescent="0.2">
      <c r="D11009" s="359"/>
      <c r="E11009" s="359"/>
      <c r="G11009" s="561"/>
      <c r="H11009" s="359"/>
    </row>
    <row r="11010" spans="4:8" x14ac:dyDescent="0.2">
      <c r="D11010" s="359"/>
      <c r="E11010" s="359"/>
      <c r="G11010" s="561"/>
      <c r="H11010" s="359"/>
    </row>
    <row r="11011" spans="4:8" x14ac:dyDescent="0.2">
      <c r="D11011" s="359"/>
      <c r="E11011" s="359"/>
      <c r="G11011" s="561"/>
      <c r="H11011" s="359"/>
    </row>
    <row r="11012" spans="4:8" x14ac:dyDescent="0.2">
      <c r="D11012" s="359"/>
      <c r="E11012" s="359"/>
      <c r="G11012" s="561"/>
      <c r="H11012" s="359"/>
    </row>
    <row r="11013" spans="4:8" x14ac:dyDescent="0.2">
      <c r="D11013" s="359"/>
      <c r="E11013" s="359"/>
      <c r="G11013" s="561"/>
      <c r="H11013" s="359"/>
    </row>
    <row r="11014" spans="4:8" x14ac:dyDescent="0.2">
      <c r="D11014" s="359"/>
      <c r="E11014" s="359"/>
      <c r="G11014" s="561"/>
      <c r="H11014" s="359"/>
    </row>
    <row r="11015" spans="4:8" x14ac:dyDescent="0.2">
      <c r="D11015" s="359"/>
      <c r="E11015" s="359"/>
      <c r="G11015" s="561"/>
      <c r="H11015" s="359"/>
    </row>
    <row r="11016" spans="4:8" x14ac:dyDescent="0.2">
      <c r="D11016" s="359"/>
      <c r="E11016" s="359"/>
      <c r="G11016" s="561"/>
      <c r="H11016" s="359"/>
    </row>
    <row r="11017" spans="4:8" x14ac:dyDescent="0.2">
      <c r="D11017" s="359"/>
      <c r="E11017" s="359"/>
      <c r="G11017" s="561"/>
      <c r="H11017" s="359"/>
    </row>
    <row r="11018" spans="4:8" x14ac:dyDescent="0.2">
      <c r="D11018" s="359"/>
      <c r="E11018" s="359"/>
      <c r="G11018" s="561"/>
      <c r="H11018" s="359"/>
    </row>
    <row r="11019" spans="4:8" x14ac:dyDescent="0.2">
      <c r="D11019" s="359"/>
      <c r="E11019" s="359"/>
      <c r="G11019" s="561"/>
      <c r="H11019" s="359"/>
    </row>
    <row r="11020" spans="4:8" x14ac:dyDescent="0.2">
      <c r="D11020" s="359"/>
      <c r="E11020" s="359"/>
      <c r="G11020" s="561"/>
      <c r="H11020" s="359"/>
    </row>
    <row r="11021" spans="4:8" x14ac:dyDescent="0.2">
      <c r="D11021" s="359"/>
      <c r="E11021" s="359"/>
      <c r="G11021" s="561"/>
      <c r="H11021" s="359"/>
    </row>
    <row r="11022" spans="4:8" x14ac:dyDescent="0.2">
      <c r="D11022" s="359"/>
      <c r="E11022" s="359"/>
      <c r="G11022" s="561"/>
      <c r="H11022" s="359"/>
    </row>
    <row r="11023" spans="4:8" x14ac:dyDescent="0.2">
      <c r="D11023" s="359"/>
      <c r="E11023" s="359"/>
      <c r="G11023" s="561"/>
      <c r="H11023" s="359"/>
    </row>
    <row r="11024" spans="4:8" x14ac:dyDescent="0.2">
      <c r="D11024" s="359"/>
      <c r="E11024" s="359"/>
      <c r="G11024" s="561"/>
      <c r="H11024" s="359"/>
    </row>
    <row r="11025" spans="4:8" x14ac:dyDescent="0.2">
      <c r="D11025" s="359"/>
      <c r="E11025" s="359"/>
      <c r="G11025" s="561"/>
      <c r="H11025" s="359"/>
    </row>
    <row r="11026" spans="4:8" x14ac:dyDescent="0.2">
      <c r="D11026" s="359"/>
      <c r="E11026" s="359"/>
      <c r="G11026" s="561"/>
      <c r="H11026" s="359"/>
    </row>
    <row r="11027" spans="4:8" x14ac:dyDescent="0.2">
      <c r="D11027" s="359"/>
      <c r="E11027" s="359"/>
      <c r="G11027" s="561"/>
      <c r="H11027" s="359"/>
    </row>
    <row r="11028" spans="4:8" x14ac:dyDescent="0.2">
      <c r="D11028" s="359"/>
      <c r="E11028" s="359"/>
      <c r="G11028" s="561"/>
      <c r="H11028" s="359"/>
    </row>
    <row r="11029" spans="4:8" x14ac:dyDescent="0.2">
      <c r="D11029" s="359"/>
      <c r="E11029" s="359"/>
      <c r="G11029" s="561"/>
      <c r="H11029" s="359"/>
    </row>
    <row r="11030" spans="4:8" x14ac:dyDescent="0.2">
      <c r="D11030" s="359"/>
      <c r="E11030" s="359"/>
      <c r="G11030" s="561"/>
      <c r="H11030" s="359"/>
    </row>
    <row r="11031" spans="4:8" x14ac:dyDescent="0.2">
      <c r="D11031" s="359"/>
      <c r="E11031" s="359"/>
      <c r="G11031" s="561"/>
      <c r="H11031" s="359"/>
    </row>
    <row r="11032" spans="4:8" x14ac:dyDescent="0.2">
      <c r="D11032" s="359"/>
      <c r="E11032" s="359"/>
      <c r="G11032" s="561"/>
      <c r="H11032" s="359"/>
    </row>
    <row r="11033" spans="4:8" x14ac:dyDescent="0.2">
      <c r="D11033" s="359"/>
      <c r="E11033" s="359"/>
      <c r="G11033" s="561"/>
      <c r="H11033" s="359"/>
    </row>
    <row r="11034" spans="4:8" x14ac:dyDescent="0.2">
      <c r="D11034" s="359"/>
      <c r="E11034" s="359"/>
      <c r="G11034" s="561"/>
      <c r="H11034" s="359"/>
    </row>
    <row r="11035" spans="4:8" x14ac:dyDescent="0.2">
      <c r="D11035" s="359"/>
      <c r="E11035" s="359"/>
      <c r="G11035" s="561"/>
      <c r="H11035" s="359"/>
    </row>
    <row r="11036" spans="4:8" x14ac:dyDescent="0.2">
      <c r="D11036" s="359"/>
      <c r="E11036" s="359"/>
      <c r="G11036" s="561"/>
      <c r="H11036" s="359"/>
    </row>
    <row r="11037" spans="4:8" x14ac:dyDescent="0.2">
      <c r="D11037" s="359"/>
      <c r="E11037" s="359"/>
      <c r="G11037" s="561"/>
      <c r="H11037" s="359"/>
    </row>
    <row r="11038" spans="4:8" x14ac:dyDescent="0.2">
      <c r="D11038" s="359"/>
      <c r="E11038" s="359"/>
      <c r="G11038" s="561"/>
      <c r="H11038" s="359"/>
    </row>
    <row r="11039" spans="4:8" x14ac:dyDescent="0.2">
      <c r="D11039" s="359"/>
      <c r="E11039" s="359"/>
      <c r="G11039" s="561"/>
      <c r="H11039" s="359"/>
    </row>
    <row r="11040" spans="4:8" x14ac:dyDescent="0.2">
      <c r="D11040" s="359"/>
      <c r="E11040" s="359"/>
      <c r="G11040" s="561"/>
      <c r="H11040" s="359"/>
    </row>
    <row r="11041" spans="4:8" x14ac:dyDescent="0.2">
      <c r="D11041" s="359"/>
      <c r="E11041" s="359"/>
      <c r="G11041" s="561"/>
      <c r="H11041" s="359"/>
    </row>
    <row r="11042" spans="4:8" x14ac:dyDescent="0.2">
      <c r="D11042" s="359"/>
      <c r="E11042" s="359"/>
      <c r="G11042" s="561"/>
      <c r="H11042" s="359"/>
    </row>
    <row r="11043" spans="4:8" x14ac:dyDescent="0.2">
      <c r="D11043" s="359"/>
      <c r="E11043" s="359"/>
      <c r="G11043" s="561"/>
      <c r="H11043" s="359"/>
    </row>
    <row r="11044" spans="4:8" x14ac:dyDescent="0.2">
      <c r="D11044" s="359"/>
      <c r="E11044" s="359"/>
      <c r="G11044" s="561"/>
      <c r="H11044" s="359"/>
    </row>
    <row r="11045" spans="4:8" x14ac:dyDescent="0.2">
      <c r="D11045" s="359"/>
      <c r="E11045" s="359"/>
      <c r="G11045" s="561"/>
      <c r="H11045" s="359"/>
    </row>
    <row r="11046" spans="4:8" x14ac:dyDescent="0.2">
      <c r="D11046" s="359"/>
      <c r="E11046" s="359"/>
      <c r="G11046" s="561"/>
      <c r="H11046" s="359"/>
    </row>
    <row r="11047" spans="4:8" x14ac:dyDescent="0.2">
      <c r="D11047" s="359"/>
      <c r="E11047" s="359"/>
      <c r="G11047" s="561"/>
      <c r="H11047" s="359"/>
    </row>
    <row r="11048" spans="4:8" x14ac:dyDescent="0.2">
      <c r="D11048" s="359"/>
      <c r="E11048" s="359"/>
      <c r="G11048" s="561"/>
      <c r="H11048" s="359"/>
    </row>
    <row r="11049" spans="4:8" x14ac:dyDescent="0.2">
      <c r="D11049" s="359"/>
      <c r="E11049" s="359"/>
      <c r="G11049" s="561"/>
      <c r="H11049" s="359"/>
    </row>
    <row r="11050" spans="4:8" x14ac:dyDescent="0.2">
      <c r="D11050" s="359"/>
      <c r="E11050" s="359"/>
      <c r="G11050" s="561"/>
      <c r="H11050" s="359"/>
    </row>
    <row r="11051" spans="4:8" x14ac:dyDescent="0.2">
      <c r="D11051" s="359"/>
      <c r="E11051" s="359"/>
      <c r="G11051" s="561"/>
      <c r="H11051" s="359"/>
    </row>
    <row r="11052" spans="4:8" x14ac:dyDescent="0.2">
      <c r="D11052" s="359"/>
      <c r="E11052" s="359"/>
      <c r="G11052" s="561"/>
      <c r="H11052" s="359"/>
    </row>
    <row r="11053" spans="4:8" x14ac:dyDescent="0.2">
      <c r="D11053" s="359"/>
      <c r="E11053" s="359"/>
      <c r="G11053" s="561"/>
      <c r="H11053" s="359"/>
    </row>
    <row r="11054" spans="4:8" x14ac:dyDescent="0.2">
      <c r="D11054" s="359"/>
      <c r="E11054" s="359"/>
      <c r="G11054" s="561"/>
      <c r="H11054" s="359"/>
    </row>
    <row r="11055" spans="4:8" x14ac:dyDescent="0.2">
      <c r="D11055" s="359"/>
      <c r="E11055" s="359"/>
      <c r="G11055" s="561"/>
      <c r="H11055" s="359"/>
    </row>
    <row r="11056" spans="4:8" x14ac:dyDescent="0.2">
      <c r="D11056" s="359"/>
      <c r="E11056" s="359"/>
      <c r="G11056" s="561"/>
      <c r="H11056" s="359"/>
    </row>
    <row r="11057" spans="4:8" x14ac:dyDescent="0.2">
      <c r="D11057" s="359"/>
      <c r="E11057" s="359"/>
      <c r="G11057" s="561"/>
      <c r="H11057" s="359"/>
    </row>
    <row r="11058" spans="4:8" x14ac:dyDescent="0.2">
      <c r="D11058" s="359"/>
      <c r="E11058" s="359"/>
      <c r="G11058" s="561"/>
      <c r="H11058" s="359"/>
    </row>
    <row r="11059" spans="4:8" x14ac:dyDescent="0.2">
      <c r="D11059" s="359"/>
      <c r="E11059" s="359"/>
      <c r="G11059" s="561"/>
      <c r="H11059" s="359"/>
    </row>
    <row r="11060" spans="4:8" x14ac:dyDescent="0.2">
      <c r="D11060" s="359"/>
      <c r="E11060" s="359"/>
      <c r="G11060" s="561"/>
      <c r="H11060" s="359"/>
    </row>
    <row r="11061" spans="4:8" x14ac:dyDescent="0.2">
      <c r="D11061" s="359"/>
      <c r="E11061" s="359"/>
      <c r="G11061" s="561"/>
      <c r="H11061" s="359"/>
    </row>
    <row r="11062" spans="4:8" x14ac:dyDescent="0.2">
      <c r="D11062" s="359"/>
      <c r="E11062" s="359"/>
      <c r="G11062" s="561"/>
      <c r="H11062" s="359"/>
    </row>
    <row r="11063" spans="4:8" x14ac:dyDescent="0.2">
      <c r="D11063" s="359"/>
      <c r="E11063" s="359"/>
      <c r="G11063" s="561"/>
      <c r="H11063" s="359"/>
    </row>
    <row r="11064" spans="4:8" x14ac:dyDescent="0.2">
      <c r="D11064" s="359"/>
      <c r="E11064" s="359"/>
      <c r="G11064" s="561"/>
      <c r="H11064" s="359"/>
    </row>
    <row r="11065" spans="4:8" x14ac:dyDescent="0.2">
      <c r="D11065" s="359"/>
      <c r="E11065" s="359"/>
      <c r="G11065" s="561"/>
      <c r="H11065" s="359"/>
    </row>
    <row r="11066" spans="4:8" x14ac:dyDescent="0.2">
      <c r="D11066" s="359"/>
      <c r="E11066" s="359"/>
      <c r="G11066" s="561"/>
      <c r="H11066" s="359"/>
    </row>
    <row r="11067" spans="4:8" x14ac:dyDescent="0.2">
      <c r="D11067" s="359"/>
      <c r="E11067" s="359"/>
      <c r="G11067" s="561"/>
      <c r="H11067" s="359"/>
    </row>
    <row r="11068" spans="4:8" x14ac:dyDescent="0.2">
      <c r="D11068" s="359"/>
      <c r="E11068" s="359"/>
      <c r="G11068" s="561"/>
      <c r="H11068" s="359"/>
    </row>
    <row r="11069" spans="4:8" x14ac:dyDescent="0.2">
      <c r="D11069" s="359"/>
      <c r="E11069" s="359"/>
      <c r="G11069" s="561"/>
      <c r="H11069" s="359"/>
    </row>
    <row r="11070" spans="4:8" x14ac:dyDescent="0.2">
      <c r="D11070" s="359"/>
      <c r="E11070" s="359"/>
      <c r="G11070" s="561"/>
      <c r="H11070" s="359"/>
    </row>
    <row r="11071" spans="4:8" x14ac:dyDescent="0.2">
      <c r="D11071" s="359"/>
      <c r="E11071" s="359"/>
      <c r="G11071" s="561"/>
      <c r="H11071" s="359"/>
    </row>
    <row r="11072" spans="4:8" x14ac:dyDescent="0.2">
      <c r="D11072" s="359"/>
      <c r="E11072" s="359"/>
      <c r="G11072" s="561"/>
      <c r="H11072" s="359"/>
    </row>
    <row r="11073" spans="4:8" x14ac:dyDescent="0.2">
      <c r="D11073" s="359"/>
      <c r="E11073" s="359"/>
      <c r="G11073" s="561"/>
      <c r="H11073" s="359"/>
    </row>
    <row r="11074" spans="4:8" x14ac:dyDescent="0.2">
      <c r="D11074" s="359"/>
      <c r="E11074" s="359"/>
      <c r="G11074" s="561"/>
      <c r="H11074" s="359"/>
    </row>
    <row r="11075" spans="4:8" x14ac:dyDescent="0.2">
      <c r="D11075" s="359"/>
      <c r="E11075" s="359"/>
      <c r="G11075" s="561"/>
      <c r="H11075" s="359"/>
    </row>
    <row r="11076" spans="4:8" x14ac:dyDescent="0.2">
      <c r="D11076" s="359"/>
      <c r="E11076" s="359"/>
      <c r="G11076" s="561"/>
      <c r="H11076" s="359"/>
    </row>
    <row r="11077" spans="4:8" x14ac:dyDescent="0.2">
      <c r="D11077" s="359"/>
      <c r="E11077" s="359"/>
      <c r="G11077" s="561"/>
      <c r="H11077" s="359"/>
    </row>
    <row r="11078" spans="4:8" x14ac:dyDescent="0.2">
      <c r="D11078" s="359"/>
      <c r="E11078" s="359"/>
      <c r="G11078" s="561"/>
      <c r="H11078" s="359"/>
    </row>
    <row r="11079" spans="4:8" x14ac:dyDescent="0.2">
      <c r="D11079" s="359"/>
      <c r="E11079" s="359"/>
      <c r="G11079" s="561"/>
      <c r="H11079" s="359"/>
    </row>
    <row r="11080" spans="4:8" x14ac:dyDescent="0.2">
      <c r="D11080" s="359"/>
      <c r="E11080" s="359"/>
      <c r="G11080" s="561"/>
      <c r="H11080" s="359"/>
    </row>
    <row r="11081" spans="4:8" x14ac:dyDescent="0.2">
      <c r="D11081" s="359"/>
      <c r="E11081" s="359"/>
      <c r="G11081" s="561"/>
      <c r="H11081" s="359"/>
    </row>
    <row r="11082" spans="4:8" x14ac:dyDescent="0.2">
      <c r="D11082" s="359"/>
      <c r="E11082" s="359"/>
      <c r="G11082" s="561"/>
      <c r="H11082" s="359"/>
    </row>
    <row r="11083" spans="4:8" x14ac:dyDescent="0.2">
      <c r="D11083" s="359"/>
      <c r="E11083" s="359"/>
      <c r="G11083" s="561"/>
      <c r="H11083" s="359"/>
    </row>
    <row r="11084" spans="4:8" x14ac:dyDescent="0.2">
      <c r="D11084" s="359"/>
      <c r="E11084" s="359"/>
      <c r="G11084" s="561"/>
      <c r="H11084" s="359"/>
    </row>
    <row r="11085" spans="4:8" x14ac:dyDescent="0.2">
      <c r="D11085" s="359"/>
      <c r="E11085" s="359"/>
      <c r="G11085" s="561"/>
      <c r="H11085" s="359"/>
    </row>
    <row r="11086" spans="4:8" x14ac:dyDescent="0.2">
      <c r="D11086" s="359"/>
      <c r="E11086" s="359"/>
      <c r="G11086" s="561"/>
      <c r="H11086" s="359"/>
    </row>
    <row r="11087" spans="4:8" x14ac:dyDescent="0.2">
      <c r="D11087" s="359"/>
      <c r="E11087" s="359"/>
      <c r="G11087" s="561"/>
      <c r="H11087" s="359"/>
    </row>
    <row r="11088" spans="4:8" x14ac:dyDescent="0.2">
      <c r="D11088" s="359"/>
      <c r="E11088" s="359"/>
      <c r="G11088" s="561"/>
      <c r="H11088" s="359"/>
    </row>
    <row r="11089" spans="4:8" x14ac:dyDescent="0.2">
      <c r="D11089" s="359"/>
      <c r="E11089" s="359"/>
      <c r="G11089" s="561"/>
      <c r="H11089" s="359"/>
    </row>
    <row r="11090" spans="4:8" x14ac:dyDescent="0.2">
      <c r="D11090" s="359"/>
      <c r="E11090" s="359"/>
      <c r="G11090" s="561"/>
      <c r="H11090" s="359"/>
    </row>
    <row r="11091" spans="4:8" x14ac:dyDescent="0.2">
      <c r="D11091" s="359"/>
      <c r="E11091" s="359"/>
      <c r="G11091" s="561"/>
      <c r="H11091" s="359"/>
    </row>
    <row r="11092" spans="4:8" x14ac:dyDescent="0.2">
      <c r="D11092" s="359"/>
      <c r="E11092" s="359"/>
      <c r="G11092" s="561"/>
      <c r="H11092" s="359"/>
    </row>
    <row r="11093" spans="4:8" x14ac:dyDescent="0.2">
      <c r="D11093" s="359"/>
      <c r="E11093" s="359"/>
      <c r="G11093" s="561"/>
      <c r="H11093" s="359"/>
    </row>
    <row r="11094" spans="4:8" x14ac:dyDescent="0.2">
      <c r="D11094" s="359"/>
      <c r="E11094" s="359"/>
      <c r="G11094" s="561"/>
      <c r="H11094" s="359"/>
    </row>
    <row r="11095" spans="4:8" x14ac:dyDescent="0.2">
      <c r="D11095" s="359"/>
      <c r="E11095" s="359"/>
      <c r="G11095" s="561"/>
      <c r="H11095" s="359"/>
    </row>
    <row r="11096" spans="4:8" x14ac:dyDescent="0.2">
      <c r="D11096" s="359"/>
      <c r="E11096" s="359"/>
      <c r="G11096" s="561"/>
      <c r="H11096" s="359"/>
    </row>
    <row r="11097" spans="4:8" x14ac:dyDescent="0.2">
      <c r="D11097" s="359"/>
      <c r="E11097" s="359"/>
      <c r="G11097" s="561"/>
      <c r="H11097" s="359"/>
    </row>
    <row r="11098" spans="4:8" x14ac:dyDescent="0.2">
      <c r="D11098" s="359"/>
      <c r="E11098" s="359"/>
      <c r="G11098" s="561"/>
      <c r="H11098" s="359"/>
    </row>
    <row r="11099" spans="4:8" x14ac:dyDescent="0.2">
      <c r="D11099" s="359"/>
      <c r="E11099" s="359"/>
      <c r="G11099" s="561"/>
      <c r="H11099" s="359"/>
    </row>
    <row r="11100" spans="4:8" x14ac:dyDescent="0.2">
      <c r="D11100" s="359"/>
      <c r="E11100" s="359"/>
      <c r="G11100" s="561"/>
      <c r="H11100" s="359"/>
    </row>
    <row r="11101" spans="4:8" x14ac:dyDescent="0.2">
      <c r="D11101" s="359"/>
      <c r="E11101" s="359"/>
      <c r="G11101" s="561"/>
      <c r="H11101" s="359"/>
    </row>
    <row r="11102" spans="4:8" x14ac:dyDescent="0.2">
      <c r="D11102" s="359"/>
      <c r="E11102" s="359"/>
      <c r="G11102" s="561"/>
      <c r="H11102" s="359"/>
    </row>
    <row r="11103" spans="4:8" x14ac:dyDescent="0.2">
      <c r="D11103" s="359"/>
      <c r="E11103" s="359"/>
      <c r="G11103" s="561"/>
      <c r="H11103" s="359"/>
    </row>
    <row r="11104" spans="4:8" x14ac:dyDescent="0.2">
      <c r="D11104" s="359"/>
      <c r="E11104" s="359"/>
      <c r="G11104" s="561"/>
      <c r="H11104" s="359"/>
    </row>
    <row r="11105" spans="4:8" x14ac:dyDescent="0.2">
      <c r="D11105" s="359"/>
      <c r="E11105" s="359"/>
      <c r="G11105" s="561"/>
      <c r="H11105" s="359"/>
    </row>
    <row r="11106" spans="4:8" x14ac:dyDescent="0.2">
      <c r="D11106" s="359"/>
      <c r="E11106" s="359"/>
      <c r="G11106" s="561"/>
      <c r="H11106" s="359"/>
    </row>
    <row r="11107" spans="4:8" x14ac:dyDescent="0.2">
      <c r="D11107" s="359"/>
      <c r="E11107" s="359"/>
      <c r="G11107" s="561"/>
      <c r="H11107" s="359"/>
    </row>
    <row r="11108" spans="4:8" x14ac:dyDescent="0.2">
      <c r="D11108" s="359"/>
      <c r="E11108" s="359"/>
      <c r="G11108" s="561"/>
      <c r="H11108" s="359"/>
    </row>
    <row r="11109" spans="4:8" x14ac:dyDescent="0.2">
      <c r="D11109" s="359"/>
      <c r="E11109" s="359"/>
      <c r="G11109" s="561"/>
      <c r="H11109" s="359"/>
    </row>
    <row r="11110" spans="4:8" x14ac:dyDescent="0.2">
      <c r="D11110" s="359"/>
      <c r="E11110" s="359"/>
      <c r="G11110" s="561"/>
      <c r="H11110" s="359"/>
    </row>
    <row r="11111" spans="4:8" x14ac:dyDescent="0.2">
      <c r="D11111" s="359"/>
      <c r="E11111" s="359"/>
      <c r="G11111" s="561"/>
      <c r="H11111" s="359"/>
    </row>
    <row r="11112" spans="4:8" x14ac:dyDescent="0.2">
      <c r="D11112" s="359"/>
      <c r="E11112" s="359"/>
      <c r="G11112" s="561"/>
      <c r="H11112" s="359"/>
    </row>
    <row r="11113" spans="4:8" x14ac:dyDescent="0.2">
      <c r="D11113" s="359"/>
      <c r="E11113" s="359"/>
      <c r="G11113" s="561"/>
      <c r="H11113" s="359"/>
    </row>
    <row r="11114" spans="4:8" x14ac:dyDescent="0.2">
      <c r="D11114" s="359"/>
      <c r="E11114" s="359"/>
      <c r="G11114" s="561"/>
      <c r="H11114" s="359"/>
    </row>
    <row r="11115" spans="4:8" x14ac:dyDescent="0.2">
      <c r="D11115" s="359"/>
      <c r="E11115" s="359"/>
      <c r="G11115" s="561"/>
      <c r="H11115" s="359"/>
    </row>
    <row r="11116" spans="4:8" x14ac:dyDescent="0.2">
      <c r="D11116" s="359"/>
      <c r="E11116" s="359"/>
      <c r="G11116" s="561"/>
      <c r="H11116" s="359"/>
    </row>
    <row r="11117" spans="4:8" x14ac:dyDescent="0.2">
      <c r="D11117" s="359"/>
      <c r="E11117" s="359"/>
      <c r="G11117" s="561"/>
      <c r="H11117" s="359"/>
    </row>
    <row r="11118" spans="4:8" x14ac:dyDescent="0.2">
      <c r="D11118" s="359"/>
      <c r="E11118" s="359"/>
      <c r="G11118" s="561"/>
      <c r="H11118" s="359"/>
    </row>
    <row r="11119" spans="4:8" x14ac:dyDescent="0.2">
      <c r="D11119" s="359"/>
      <c r="E11119" s="359"/>
      <c r="G11119" s="561"/>
      <c r="H11119" s="359"/>
    </row>
    <row r="11120" spans="4:8" x14ac:dyDescent="0.2">
      <c r="D11120" s="359"/>
      <c r="E11120" s="359"/>
      <c r="G11120" s="561"/>
      <c r="H11120" s="359"/>
    </row>
    <row r="11121" spans="4:8" x14ac:dyDescent="0.2">
      <c r="D11121" s="359"/>
      <c r="E11121" s="359"/>
      <c r="G11121" s="561"/>
      <c r="H11121" s="359"/>
    </row>
    <row r="11122" spans="4:8" x14ac:dyDescent="0.2">
      <c r="D11122" s="359"/>
      <c r="E11122" s="359"/>
      <c r="G11122" s="561"/>
      <c r="H11122" s="359"/>
    </row>
    <row r="11123" spans="4:8" x14ac:dyDescent="0.2">
      <c r="D11123" s="359"/>
      <c r="E11123" s="359"/>
      <c r="G11123" s="561"/>
      <c r="H11123" s="359"/>
    </row>
    <row r="11124" spans="4:8" x14ac:dyDescent="0.2">
      <c r="D11124" s="359"/>
      <c r="E11124" s="359"/>
      <c r="G11124" s="561"/>
      <c r="H11124" s="359"/>
    </row>
    <row r="11125" spans="4:8" x14ac:dyDescent="0.2">
      <c r="D11125" s="359"/>
      <c r="E11125" s="359"/>
      <c r="G11125" s="561"/>
      <c r="H11125" s="359"/>
    </row>
    <row r="11126" spans="4:8" x14ac:dyDescent="0.2">
      <c r="D11126" s="359"/>
      <c r="E11126" s="359"/>
      <c r="G11126" s="561"/>
      <c r="H11126" s="359"/>
    </row>
    <row r="11127" spans="4:8" x14ac:dyDescent="0.2">
      <c r="D11127" s="359"/>
      <c r="E11127" s="359"/>
      <c r="G11127" s="561"/>
      <c r="H11127" s="359"/>
    </row>
    <row r="11128" spans="4:8" x14ac:dyDescent="0.2">
      <c r="D11128" s="359"/>
      <c r="E11128" s="359"/>
      <c r="G11128" s="561"/>
      <c r="H11128" s="359"/>
    </row>
    <row r="11129" spans="4:8" x14ac:dyDescent="0.2">
      <c r="D11129" s="359"/>
      <c r="E11129" s="359"/>
      <c r="G11129" s="561"/>
      <c r="H11129" s="359"/>
    </row>
    <row r="11130" spans="4:8" x14ac:dyDescent="0.2">
      <c r="D11130" s="359"/>
      <c r="E11130" s="359"/>
      <c r="G11130" s="561"/>
      <c r="H11130" s="359"/>
    </row>
    <row r="11131" spans="4:8" x14ac:dyDescent="0.2">
      <c r="D11131" s="359"/>
      <c r="E11131" s="359"/>
      <c r="G11131" s="561"/>
      <c r="H11131" s="359"/>
    </row>
    <row r="11132" spans="4:8" x14ac:dyDescent="0.2">
      <c r="D11132" s="359"/>
      <c r="E11132" s="359"/>
      <c r="G11132" s="561"/>
      <c r="H11132" s="359"/>
    </row>
    <row r="11133" spans="4:8" x14ac:dyDescent="0.2">
      <c r="D11133" s="359"/>
      <c r="E11133" s="359"/>
      <c r="G11133" s="561"/>
      <c r="H11133" s="359"/>
    </row>
    <row r="11134" spans="4:8" x14ac:dyDescent="0.2">
      <c r="D11134" s="359"/>
      <c r="E11134" s="359"/>
      <c r="G11134" s="561"/>
      <c r="H11134" s="359"/>
    </row>
    <row r="11135" spans="4:8" x14ac:dyDescent="0.2">
      <c r="D11135" s="359"/>
      <c r="E11135" s="359"/>
      <c r="G11135" s="561"/>
      <c r="H11135" s="359"/>
    </row>
    <row r="11136" spans="4:8" x14ac:dyDescent="0.2">
      <c r="D11136" s="359"/>
      <c r="E11136" s="359"/>
      <c r="G11136" s="561"/>
      <c r="H11136" s="359"/>
    </row>
    <row r="11137" spans="4:8" x14ac:dyDescent="0.2">
      <c r="D11137" s="359"/>
      <c r="E11137" s="359"/>
      <c r="G11137" s="561"/>
      <c r="H11137" s="359"/>
    </row>
    <row r="11138" spans="4:8" x14ac:dyDescent="0.2">
      <c r="D11138" s="359"/>
      <c r="E11138" s="359"/>
      <c r="G11138" s="561"/>
      <c r="H11138" s="359"/>
    </row>
    <row r="11139" spans="4:8" x14ac:dyDescent="0.2">
      <c r="D11139" s="359"/>
      <c r="E11139" s="359"/>
      <c r="G11139" s="561"/>
      <c r="H11139" s="359"/>
    </row>
    <row r="11140" spans="4:8" x14ac:dyDescent="0.2">
      <c r="D11140" s="359"/>
      <c r="E11140" s="359"/>
      <c r="G11140" s="561"/>
      <c r="H11140" s="359"/>
    </row>
    <row r="11141" spans="4:8" x14ac:dyDescent="0.2">
      <c r="D11141" s="359"/>
      <c r="E11141" s="359"/>
      <c r="G11141" s="561"/>
      <c r="H11141" s="359"/>
    </row>
    <row r="11142" spans="4:8" x14ac:dyDescent="0.2">
      <c r="D11142" s="359"/>
      <c r="E11142" s="359"/>
      <c r="G11142" s="561"/>
      <c r="H11142" s="359"/>
    </row>
    <row r="11143" spans="4:8" x14ac:dyDescent="0.2">
      <c r="D11143" s="359"/>
      <c r="E11143" s="359"/>
      <c r="G11143" s="561"/>
      <c r="H11143" s="359"/>
    </row>
    <row r="11144" spans="4:8" x14ac:dyDescent="0.2">
      <c r="D11144" s="359"/>
      <c r="E11144" s="359"/>
      <c r="G11144" s="561"/>
      <c r="H11144" s="359"/>
    </row>
    <row r="11145" spans="4:8" x14ac:dyDescent="0.2">
      <c r="D11145" s="359"/>
      <c r="E11145" s="359"/>
      <c r="G11145" s="561"/>
      <c r="H11145" s="359"/>
    </row>
    <row r="11146" spans="4:8" x14ac:dyDescent="0.2">
      <c r="D11146" s="359"/>
      <c r="E11146" s="359"/>
      <c r="G11146" s="561"/>
      <c r="H11146" s="359"/>
    </row>
    <row r="11147" spans="4:8" x14ac:dyDescent="0.2">
      <c r="D11147" s="359"/>
      <c r="E11147" s="359"/>
      <c r="G11147" s="561"/>
      <c r="H11147" s="359"/>
    </row>
    <row r="11148" spans="4:8" x14ac:dyDescent="0.2">
      <c r="D11148" s="359"/>
      <c r="E11148" s="359"/>
      <c r="G11148" s="561"/>
      <c r="H11148" s="359"/>
    </row>
    <row r="11149" spans="4:8" x14ac:dyDescent="0.2">
      <c r="D11149" s="359"/>
      <c r="E11149" s="359"/>
      <c r="G11149" s="561"/>
      <c r="H11149" s="359"/>
    </row>
    <row r="11150" spans="4:8" x14ac:dyDescent="0.2">
      <c r="D11150" s="359"/>
      <c r="E11150" s="359"/>
      <c r="G11150" s="561"/>
      <c r="H11150" s="359"/>
    </row>
    <row r="11151" spans="4:8" x14ac:dyDescent="0.2">
      <c r="D11151" s="359"/>
      <c r="E11151" s="359"/>
      <c r="G11151" s="561"/>
      <c r="H11151" s="359"/>
    </row>
    <row r="11152" spans="4:8" x14ac:dyDescent="0.2">
      <c r="D11152" s="359"/>
      <c r="E11152" s="359"/>
      <c r="G11152" s="561"/>
      <c r="H11152" s="359"/>
    </row>
    <row r="11153" spans="4:8" x14ac:dyDescent="0.2">
      <c r="D11153" s="359"/>
      <c r="E11153" s="359"/>
      <c r="G11153" s="561"/>
      <c r="H11153" s="359"/>
    </row>
    <row r="11154" spans="4:8" x14ac:dyDescent="0.2">
      <c r="D11154" s="359"/>
      <c r="E11154" s="359"/>
      <c r="G11154" s="561"/>
      <c r="H11154" s="359"/>
    </row>
    <row r="11155" spans="4:8" x14ac:dyDescent="0.2">
      <c r="D11155" s="359"/>
      <c r="E11155" s="359"/>
      <c r="G11155" s="561"/>
      <c r="H11155" s="359"/>
    </row>
    <row r="11156" spans="4:8" x14ac:dyDescent="0.2">
      <c r="D11156" s="359"/>
      <c r="E11156" s="359"/>
      <c r="G11156" s="561"/>
      <c r="H11156" s="359"/>
    </row>
    <row r="11157" spans="4:8" x14ac:dyDescent="0.2">
      <c r="D11157" s="359"/>
      <c r="E11157" s="359"/>
      <c r="G11157" s="561"/>
      <c r="H11157" s="359"/>
    </row>
    <row r="11158" spans="4:8" x14ac:dyDescent="0.2">
      <c r="D11158" s="359"/>
      <c r="E11158" s="359"/>
      <c r="G11158" s="561"/>
      <c r="H11158" s="359"/>
    </row>
    <row r="11159" spans="4:8" x14ac:dyDescent="0.2">
      <c r="D11159" s="359"/>
      <c r="E11159" s="359"/>
      <c r="G11159" s="561"/>
      <c r="H11159" s="359"/>
    </row>
    <row r="11160" spans="4:8" x14ac:dyDescent="0.2">
      <c r="D11160" s="359"/>
      <c r="E11160" s="359"/>
      <c r="G11160" s="561"/>
      <c r="H11160" s="359"/>
    </row>
    <row r="11161" spans="4:8" x14ac:dyDescent="0.2">
      <c r="D11161" s="359"/>
      <c r="E11161" s="359"/>
      <c r="G11161" s="561"/>
      <c r="H11161" s="359"/>
    </row>
    <row r="11162" spans="4:8" x14ac:dyDescent="0.2">
      <c r="D11162" s="359"/>
      <c r="E11162" s="359"/>
      <c r="G11162" s="561"/>
      <c r="H11162" s="359"/>
    </row>
    <row r="11163" spans="4:8" x14ac:dyDescent="0.2">
      <c r="D11163" s="359"/>
      <c r="E11163" s="359"/>
      <c r="G11163" s="561"/>
      <c r="H11163" s="359"/>
    </row>
    <row r="11164" spans="4:8" x14ac:dyDescent="0.2">
      <c r="D11164" s="359"/>
      <c r="E11164" s="359"/>
      <c r="G11164" s="561"/>
      <c r="H11164" s="359"/>
    </row>
    <row r="11165" spans="4:8" x14ac:dyDescent="0.2">
      <c r="D11165" s="359"/>
      <c r="E11165" s="359"/>
      <c r="G11165" s="561"/>
      <c r="H11165" s="359"/>
    </row>
    <row r="11166" spans="4:8" x14ac:dyDescent="0.2">
      <c r="D11166" s="359"/>
      <c r="E11166" s="359"/>
      <c r="G11166" s="561"/>
      <c r="H11166" s="359"/>
    </row>
    <row r="11167" spans="4:8" x14ac:dyDescent="0.2">
      <c r="D11167" s="359"/>
      <c r="E11167" s="359"/>
      <c r="G11167" s="561"/>
      <c r="H11167" s="359"/>
    </row>
    <row r="11168" spans="4:8" x14ac:dyDescent="0.2">
      <c r="D11168" s="359"/>
      <c r="E11168" s="359"/>
      <c r="G11168" s="561"/>
      <c r="H11168" s="359"/>
    </row>
    <row r="11169" spans="4:8" x14ac:dyDescent="0.2">
      <c r="D11169" s="359"/>
      <c r="E11169" s="359"/>
      <c r="G11169" s="561"/>
      <c r="H11169" s="359"/>
    </row>
    <row r="11170" spans="4:8" x14ac:dyDescent="0.2">
      <c r="D11170" s="359"/>
      <c r="E11170" s="359"/>
      <c r="G11170" s="561"/>
      <c r="H11170" s="359"/>
    </row>
    <row r="11171" spans="4:8" x14ac:dyDescent="0.2">
      <c r="D11171" s="359"/>
      <c r="E11171" s="359"/>
      <c r="G11171" s="561"/>
      <c r="H11171" s="359"/>
    </row>
    <row r="11172" spans="4:8" x14ac:dyDescent="0.2">
      <c r="D11172" s="359"/>
      <c r="E11172" s="359"/>
      <c r="G11172" s="561"/>
      <c r="H11172" s="359"/>
    </row>
    <row r="11173" spans="4:8" x14ac:dyDescent="0.2">
      <c r="D11173" s="359"/>
      <c r="E11173" s="359"/>
      <c r="G11173" s="561"/>
      <c r="H11173" s="359"/>
    </row>
    <row r="11174" spans="4:8" x14ac:dyDescent="0.2">
      <c r="D11174" s="359"/>
      <c r="E11174" s="359"/>
      <c r="G11174" s="561"/>
      <c r="H11174" s="359"/>
    </row>
    <row r="11175" spans="4:8" x14ac:dyDescent="0.2">
      <c r="D11175" s="359"/>
      <c r="E11175" s="359"/>
      <c r="G11175" s="561"/>
      <c r="H11175" s="359"/>
    </row>
    <row r="11176" spans="4:8" x14ac:dyDescent="0.2">
      <c r="D11176" s="359"/>
      <c r="E11176" s="359"/>
      <c r="G11176" s="561"/>
      <c r="H11176" s="359"/>
    </row>
    <row r="11177" spans="4:8" x14ac:dyDescent="0.2">
      <c r="D11177" s="359"/>
      <c r="E11177" s="359"/>
      <c r="G11177" s="561"/>
      <c r="H11177" s="359"/>
    </row>
    <row r="11178" spans="4:8" x14ac:dyDescent="0.2">
      <c r="D11178" s="359"/>
      <c r="E11178" s="359"/>
      <c r="G11178" s="561"/>
      <c r="H11178" s="359"/>
    </row>
    <row r="11179" spans="4:8" x14ac:dyDescent="0.2">
      <c r="D11179" s="359"/>
      <c r="E11179" s="359"/>
      <c r="G11179" s="561"/>
      <c r="H11179" s="359"/>
    </row>
    <row r="11180" spans="4:8" x14ac:dyDescent="0.2">
      <c r="D11180" s="359"/>
      <c r="E11180" s="359"/>
      <c r="G11180" s="561"/>
      <c r="H11180" s="359"/>
    </row>
    <row r="11181" spans="4:8" x14ac:dyDescent="0.2">
      <c r="D11181" s="359"/>
      <c r="E11181" s="359"/>
      <c r="G11181" s="561"/>
      <c r="H11181" s="359"/>
    </row>
    <row r="11182" spans="4:8" x14ac:dyDescent="0.2">
      <c r="D11182" s="359"/>
      <c r="E11182" s="359"/>
      <c r="G11182" s="561"/>
      <c r="H11182" s="359"/>
    </row>
    <row r="11183" spans="4:8" x14ac:dyDescent="0.2">
      <c r="D11183" s="359"/>
      <c r="E11183" s="359"/>
      <c r="G11183" s="561"/>
      <c r="H11183" s="359"/>
    </row>
    <row r="11184" spans="4:8" x14ac:dyDescent="0.2">
      <c r="D11184" s="359"/>
      <c r="E11184" s="359"/>
      <c r="G11184" s="561"/>
      <c r="H11184" s="359"/>
    </row>
    <row r="11185" spans="4:8" x14ac:dyDescent="0.2">
      <c r="D11185" s="359"/>
      <c r="E11185" s="359"/>
      <c r="G11185" s="561"/>
      <c r="H11185" s="359"/>
    </row>
    <row r="11186" spans="4:8" x14ac:dyDescent="0.2">
      <c r="D11186" s="359"/>
      <c r="E11186" s="359"/>
      <c r="G11186" s="561"/>
      <c r="H11186" s="359"/>
    </row>
    <row r="11187" spans="4:8" x14ac:dyDescent="0.2">
      <c r="D11187" s="359"/>
      <c r="E11187" s="359"/>
      <c r="G11187" s="561"/>
      <c r="H11187" s="359"/>
    </row>
    <row r="11188" spans="4:8" x14ac:dyDescent="0.2">
      <c r="D11188" s="359"/>
      <c r="E11188" s="359"/>
      <c r="G11188" s="561"/>
      <c r="H11188" s="359"/>
    </row>
    <row r="11189" spans="4:8" x14ac:dyDescent="0.2">
      <c r="D11189" s="359"/>
      <c r="E11189" s="359"/>
      <c r="G11189" s="561"/>
      <c r="H11189" s="359"/>
    </row>
    <row r="11190" spans="4:8" x14ac:dyDescent="0.2">
      <c r="D11190" s="359"/>
      <c r="E11190" s="359"/>
      <c r="G11190" s="561"/>
      <c r="H11190" s="359"/>
    </row>
    <row r="11191" spans="4:8" x14ac:dyDescent="0.2">
      <c r="D11191" s="359"/>
      <c r="E11191" s="359"/>
      <c r="G11191" s="561"/>
      <c r="H11191" s="359"/>
    </row>
    <row r="11192" spans="4:8" x14ac:dyDescent="0.2">
      <c r="D11192" s="359"/>
      <c r="E11192" s="359"/>
      <c r="G11192" s="561"/>
      <c r="H11192" s="359"/>
    </row>
    <row r="11193" spans="4:8" x14ac:dyDescent="0.2">
      <c r="D11193" s="359"/>
      <c r="E11193" s="359"/>
      <c r="G11193" s="561"/>
      <c r="H11193" s="359"/>
    </row>
    <row r="11194" spans="4:8" x14ac:dyDescent="0.2">
      <c r="D11194" s="359"/>
      <c r="E11194" s="359"/>
      <c r="G11194" s="561"/>
      <c r="H11194" s="359"/>
    </row>
    <row r="11195" spans="4:8" x14ac:dyDescent="0.2">
      <c r="D11195" s="359"/>
      <c r="E11195" s="359"/>
      <c r="G11195" s="561"/>
      <c r="H11195" s="359"/>
    </row>
    <row r="11196" spans="4:8" x14ac:dyDescent="0.2">
      <c r="D11196" s="359"/>
      <c r="E11196" s="359"/>
      <c r="G11196" s="561"/>
      <c r="H11196" s="359"/>
    </row>
    <row r="11197" spans="4:8" x14ac:dyDescent="0.2">
      <c r="D11197" s="359"/>
      <c r="E11197" s="359"/>
      <c r="G11197" s="561"/>
      <c r="H11197" s="359"/>
    </row>
    <row r="11198" spans="4:8" x14ac:dyDescent="0.2">
      <c r="D11198" s="359"/>
      <c r="E11198" s="359"/>
      <c r="G11198" s="561"/>
      <c r="H11198" s="359"/>
    </row>
    <row r="11199" spans="4:8" x14ac:dyDescent="0.2">
      <c r="D11199" s="359"/>
      <c r="E11199" s="359"/>
      <c r="G11199" s="561"/>
      <c r="H11199" s="359"/>
    </row>
    <row r="11200" spans="4:8" x14ac:dyDescent="0.2">
      <c r="D11200" s="359"/>
      <c r="E11200" s="359"/>
      <c r="G11200" s="561"/>
      <c r="H11200" s="359"/>
    </row>
    <row r="11201" spans="4:8" x14ac:dyDescent="0.2">
      <c r="D11201" s="359"/>
      <c r="E11201" s="359"/>
      <c r="G11201" s="561"/>
      <c r="H11201" s="359"/>
    </row>
    <row r="11202" spans="4:8" x14ac:dyDescent="0.2">
      <c r="D11202" s="359"/>
      <c r="E11202" s="359"/>
      <c r="G11202" s="561"/>
      <c r="H11202" s="359"/>
    </row>
    <row r="11203" spans="4:8" x14ac:dyDescent="0.2">
      <c r="D11203" s="359"/>
      <c r="E11203" s="359"/>
      <c r="G11203" s="561"/>
      <c r="H11203" s="359"/>
    </row>
    <row r="11204" spans="4:8" x14ac:dyDescent="0.2">
      <c r="D11204" s="359"/>
      <c r="E11204" s="359"/>
      <c r="G11204" s="561"/>
      <c r="H11204" s="359"/>
    </row>
    <row r="11205" spans="4:8" x14ac:dyDescent="0.2">
      <c r="D11205" s="359"/>
      <c r="E11205" s="359"/>
      <c r="G11205" s="561"/>
      <c r="H11205" s="359"/>
    </row>
    <row r="11206" spans="4:8" x14ac:dyDescent="0.2">
      <c r="D11206" s="359"/>
      <c r="E11206" s="359"/>
      <c r="G11206" s="561"/>
      <c r="H11206" s="359"/>
    </row>
    <row r="11207" spans="4:8" x14ac:dyDescent="0.2">
      <c r="D11207" s="359"/>
      <c r="E11207" s="359"/>
      <c r="G11207" s="561"/>
      <c r="H11207" s="359"/>
    </row>
    <row r="11208" spans="4:8" x14ac:dyDescent="0.2">
      <c r="D11208" s="359"/>
      <c r="E11208" s="359"/>
      <c r="G11208" s="561"/>
      <c r="H11208" s="359"/>
    </row>
    <row r="11209" spans="4:8" x14ac:dyDescent="0.2">
      <c r="D11209" s="359"/>
      <c r="E11209" s="359"/>
      <c r="G11209" s="561"/>
      <c r="H11209" s="359"/>
    </row>
    <row r="11210" spans="4:8" x14ac:dyDescent="0.2">
      <c r="D11210" s="359"/>
      <c r="E11210" s="359"/>
      <c r="G11210" s="561"/>
      <c r="H11210" s="359"/>
    </row>
    <row r="11211" spans="4:8" x14ac:dyDescent="0.2">
      <c r="D11211" s="359"/>
      <c r="E11211" s="359"/>
      <c r="G11211" s="561"/>
      <c r="H11211" s="359"/>
    </row>
    <row r="11212" spans="4:8" x14ac:dyDescent="0.2">
      <c r="D11212" s="359"/>
      <c r="E11212" s="359"/>
      <c r="G11212" s="561"/>
      <c r="H11212" s="359"/>
    </row>
    <row r="11213" spans="4:8" x14ac:dyDescent="0.2">
      <c r="D11213" s="359"/>
      <c r="E11213" s="359"/>
      <c r="G11213" s="561"/>
      <c r="H11213" s="359"/>
    </row>
    <row r="11214" spans="4:8" x14ac:dyDescent="0.2">
      <c r="D11214" s="359"/>
      <c r="E11214" s="359"/>
      <c r="G11214" s="561"/>
      <c r="H11214" s="359"/>
    </row>
    <row r="11215" spans="4:8" x14ac:dyDescent="0.2">
      <c r="D11215" s="359"/>
      <c r="E11215" s="359"/>
      <c r="G11215" s="561"/>
      <c r="H11215" s="359"/>
    </row>
    <row r="11216" spans="4:8" x14ac:dyDescent="0.2">
      <c r="D11216" s="359"/>
      <c r="E11216" s="359"/>
      <c r="G11216" s="561"/>
      <c r="H11216" s="359"/>
    </row>
    <row r="11217" spans="4:8" x14ac:dyDescent="0.2">
      <c r="D11217" s="359"/>
      <c r="E11217" s="359"/>
      <c r="G11217" s="561"/>
      <c r="H11217" s="359"/>
    </row>
    <row r="11218" spans="4:8" x14ac:dyDescent="0.2">
      <c r="D11218" s="359"/>
      <c r="E11218" s="359"/>
      <c r="G11218" s="561"/>
      <c r="H11218" s="359"/>
    </row>
    <row r="11219" spans="4:8" x14ac:dyDescent="0.2">
      <c r="D11219" s="359"/>
      <c r="E11219" s="359"/>
      <c r="G11219" s="561"/>
      <c r="H11219" s="359"/>
    </row>
    <row r="11220" spans="4:8" x14ac:dyDescent="0.2">
      <c r="D11220" s="359"/>
      <c r="E11220" s="359"/>
      <c r="G11220" s="561"/>
      <c r="H11220" s="359"/>
    </row>
    <row r="11221" spans="4:8" x14ac:dyDescent="0.2">
      <c r="D11221" s="359"/>
      <c r="E11221" s="359"/>
      <c r="G11221" s="561"/>
      <c r="H11221" s="359"/>
    </row>
    <row r="11222" spans="4:8" x14ac:dyDescent="0.2">
      <c r="D11222" s="359"/>
      <c r="E11222" s="359"/>
      <c r="G11222" s="561"/>
      <c r="H11222" s="359"/>
    </row>
    <row r="11223" spans="4:8" x14ac:dyDescent="0.2">
      <c r="D11223" s="359"/>
      <c r="E11223" s="359"/>
      <c r="G11223" s="561"/>
      <c r="H11223" s="359"/>
    </row>
    <row r="11224" spans="4:8" x14ac:dyDescent="0.2">
      <c r="D11224" s="359"/>
      <c r="E11224" s="359"/>
      <c r="G11224" s="561"/>
      <c r="H11224" s="359"/>
    </row>
    <row r="11225" spans="4:8" x14ac:dyDescent="0.2">
      <c r="D11225" s="359"/>
      <c r="E11225" s="359"/>
      <c r="G11225" s="561"/>
      <c r="H11225" s="359"/>
    </row>
    <row r="11226" spans="4:8" x14ac:dyDescent="0.2">
      <c r="D11226" s="359"/>
      <c r="E11226" s="359"/>
      <c r="G11226" s="561"/>
      <c r="H11226" s="359"/>
    </row>
    <row r="11227" spans="4:8" x14ac:dyDescent="0.2">
      <c r="D11227" s="359"/>
      <c r="E11227" s="359"/>
      <c r="G11227" s="561"/>
      <c r="H11227" s="359"/>
    </row>
    <row r="11228" spans="4:8" x14ac:dyDescent="0.2">
      <c r="D11228" s="359"/>
      <c r="E11228" s="359"/>
      <c r="G11228" s="561"/>
      <c r="H11228" s="359"/>
    </row>
    <row r="11229" spans="4:8" x14ac:dyDescent="0.2">
      <c r="D11229" s="359"/>
      <c r="E11229" s="359"/>
      <c r="G11229" s="561"/>
      <c r="H11229" s="359"/>
    </row>
    <row r="11230" spans="4:8" x14ac:dyDescent="0.2">
      <c r="D11230" s="359"/>
      <c r="E11230" s="359"/>
      <c r="G11230" s="561"/>
      <c r="H11230" s="359"/>
    </row>
    <row r="11231" spans="4:8" x14ac:dyDescent="0.2">
      <c r="D11231" s="359"/>
      <c r="E11231" s="359"/>
      <c r="G11231" s="561"/>
      <c r="H11231" s="359"/>
    </row>
    <row r="11232" spans="4:8" x14ac:dyDescent="0.2">
      <c r="D11232" s="359"/>
      <c r="E11232" s="359"/>
      <c r="G11232" s="561"/>
      <c r="H11232" s="359"/>
    </row>
    <row r="11233" spans="4:8" x14ac:dyDescent="0.2">
      <c r="D11233" s="359"/>
      <c r="E11233" s="359"/>
      <c r="G11233" s="561"/>
      <c r="H11233" s="359"/>
    </row>
    <row r="11234" spans="4:8" x14ac:dyDescent="0.2">
      <c r="D11234" s="359"/>
      <c r="E11234" s="359"/>
      <c r="G11234" s="561"/>
      <c r="H11234" s="359"/>
    </row>
    <row r="11235" spans="4:8" x14ac:dyDescent="0.2">
      <c r="D11235" s="359"/>
      <c r="E11235" s="359"/>
      <c r="G11235" s="561"/>
      <c r="H11235" s="359"/>
    </row>
    <row r="11236" spans="4:8" x14ac:dyDescent="0.2">
      <c r="D11236" s="359"/>
      <c r="E11236" s="359"/>
      <c r="G11236" s="561"/>
      <c r="H11236" s="359"/>
    </row>
    <row r="11237" spans="4:8" x14ac:dyDescent="0.2">
      <c r="D11237" s="359"/>
      <c r="E11237" s="359"/>
      <c r="G11237" s="561"/>
      <c r="H11237" s="359"/>
    </row>
    <row r="11238" spans="4:8" x14ac:dyDescent="0.2">
      <c r="D11238" s="359"/>
      <c r="E11238" s="359"/>
      <c r="G11238" s="561"/>
      <c r="H11238" s="359"/>
    </row>
    <row r="11239" spans="4:8" x14ac:dyDescent="0.2">
      <c r="D11239" s="359"/>
      <c r="E11239" s="359"/>
      <c r="G11239" s="561"/>
      <c r="H11239" s="359"/>
    </row>
    <row r="11240" spans="4:8" x14ac:dyDescent="0.2">
      <c r="D11240" s="359"/>
      <c r="E11240" s="359"/>
      <c r="G11240" s="561"/>
      <c r="H11240" s="359"/>
    </row>
    <row r="11241" spans="4:8" x14ac:dyDescent="0.2">
      <c r="D11241" s="359"/>
      <c r="E11241" s="359"/>
      <c r="G11241" s="561"/>
      <c r="H11241" s="359"/>
    </row>
    <row r="11242" spans="4:8" x14ac:dyDescent="0.2">
      <c r="D11242" s="359"/>
      <c r="E11242" s="359"/>
      <c r="G11242" s="561"/>
      <c r="H11242" s="359"/>
    </row>
    <row r="11243" spans="4:8" x14ac:dyDescent="0.2">
      <c r="D11243" s="359"/>
      <c r="E11243" s="359"/>
      <c r="G11243" s="561"/>
      <c r="H11243" s="359"/>
    </row>
    <row r="11244" spans="4:8" x14ac:dyDescent="0.2">
      <c r="D11244" s="359"/>
      <c r="E11244" s="359"/>
      <c r="G11244" s="561"/>
      <c r="H11244" s="359"/>
    </row>
    <row r="11245" spans="4:8" x14ac:dyDescent="0.2">
      <c r="D11245" s="359"/>
      <c r="E11245" s="359"/>
      <c r="G11245" s="561"/>
      <c r="H11245" s="359"/>
    </row>
    <row r="11246" spans="4:8" x14ac:dyDescent="0.2">
      <c r="D11246" s="359"/>
      <c r="E11246" s="359"/>
      <c r="G11246" s="561"/>
      <c r="H11246" s="359"/>
    </row>
    <row r="11247" spans="4:8" x14ac:dyDescent="0.2">
      <c r="D11247" s="359"/>
      <c r="E11247" s="359"/>
      <c r="G11247" s="561"/>
      <c r="H11247" s="359"/>
    </row>
    <row r="11248" spans="4:8" x14ac:dyDescent="0.2">
      <c r="D11248" s="359"/>
      <c r="E11248" s="359"/>
      <c r="G11248" s="561"/>
      <c r="H11248" s="359"/>
    </row>
    <row r="11249" spans="4:8" x14ac:dyDescent="0.2">
      <c r="D11249" s="359"/>
      <c r="E11249" s="359"/>
      <c r="G11249" s="561"/>
      <c r="H11249" s="359"/>
    </row>
    <row r="11250" spans="4:8" x14ac:dyDescent="0.2">
      <c r="D11250" s="359"/>
      <c r="E11250" s="359"/>
      <c r="G11250" s="561"/>
      <c r="H11250" s="359"/>
    </row>
    <row r="11251" spans="4:8" x14ac:dyDescent="0.2">
      <c r="D11251" s="359"/>
      <c r="E11251" s="359"/>
      <c r="G11251" s="561"/>
      <c r="H11251" s="359"/>
    </row>
    <row r="11252" spans="4:8" x14ac:dyDescent="0.2">
      <c r="D11252" s="359"/>
      <c r="E11252" s="359"/>
      <c r="G11252" s="561"/>
      <c r="H11252" s="359"/>
    </row>
    <row r="11253" spans="4:8" x14ac:dyDescent="0.2">
      <c r="D11253" s="359"/>
      <c r="E11253" s="359"/>
      <c r="G11253" s="561"/>
      <c r="H11253" s="359"/>
    </row>
    <row r="11254" spans="4:8" x14ac:dyDescent="0.2">
      <c r="D11254" s="359"/>
      <c r="E11254" s="359"/>
      <c r="G11254" s="561"/>
      <c r="H11254" s="359"/>
    </row>
    <row r="11255" spans="4:8" x14ac:dyDescent="0.2">
      <c r="D11255" s="359"/>
      <c r="E11255" s="359"/>
      <c r="G11255" s="561"/>
      <c r="H11255" s="359"/>
    </row>
    <row r="11256" spans="4:8" x14ac:dyDescent="0.2">
      <c r="D11256" s="359"/>
      <c r="E11256" s="359"/>
      <c r="G11256" s="561"/>
      <c r="H11256" s="359"/>
    </row>
    <row r="11257" spans="4:8" x14ac:dyDescent="0.2">
      <c r="D11257" s="359"/>
      <c r="E11257" s="359"/>
      <c r="G11257" s="561"/>
      <c r="H11257" s="359"/>
    </row>
    <row r="11258" spans="4:8" x14ac:dyDescent="0.2">
      <c r="D11258" s="359"/>
      <c r="E11258" s="359"/>
      <c r="G11258" s="561"/>
      <c r="H11258" s="359"/>
    </row>
    <row r="11259" spans="4:8" x14ac:dyDescent="0.2">
      <c r="D11259" s="359"/>
      <c r="E11259" s="359"/>
      <c r="G11259" s="561"/>
      <c r="H11259" s="359"/>
    </row>
    <row r="11260" spans="4:8" x14ac:dyDescent="0.2">
      <c r="D11260" s="359"/>
      <c r="E11260" s="359"/>
      <c r="G11260" s="561"/>
      <c r="H11260" s="359"/>
    </row>
    <row r="11261" spans="4:8" x14ac:dyDescent="0.2">
      <c r="D11261" s="359"/>
      <c r="E11261" s="359"/>
      <c r="G11261" s="561"/>
      <c r="H11261" s="359"/>
    </row>
    <row r="11262" spans="4:8" x14ac:dyDescent="0.2">
      <c r="D11262" s="359"/>
      <c r="E11262" s="359"/>
      <c r="G11262" s="561"/>
      <c r="H11262" s="359"/>
    </row>
    <row r="11263" spans="4:8" x14ac:dyDescent="0.2">
      <c r="D11263" s="359"/>
      <c r="E11263" s="359"/>
      <c r="G11263" s="561"/>
      <c r="H11263" s="359"/>
    </row>
    <row r="11264" spans="4:8" x14ac:dyDescent="0.2">
      <c r="D11264" s="359"/>
      <c r="E11264" s="359"/>
      <c r="G11264" s="561"/>
      <c r="H11264" s="359"/>
    </row>
    <row r="11265" spans="4:8" x14ac:dyDescent="0.2">
      <c r="D11265" s="359"/>
      <c r="E11265" s="359"/>
      <c r="G11265" s="561"/>
      <c r="H11265" s="359"/>
    </row>
    <row r="11266" spans="4:8" x14ac:dyDescent="0.2">
      <c r="D11266" s="359"/>
      <c r="E11266" s="359"/>
      <c r="G11266" s="561"/>
      <c r="H11266" s="359"/>
    </row>
    <row r="11267" spans="4:8" x14ac:dyDescent="0.2">
      <c r="D11267" s="359"/>
      <c r="E11267" s="359"/>
      <c r="G11267" s="561"/>
      <c r="H11267" s="359"/>
    </row>
    <row r="11268" spans="4:8" x14ac:dyDescent="0.2">
      <c r="D11268" s="359"/>
      <c r="E11268" s="359"/>
      <c r="G11268" s="561"/>
      <c r="H11268" s="359"/>
    </row>
    <row r="11269" spans="4:8" x14ac:dyDescent="0.2">
      <c r="D11269" s="359"/>
      <c r="E11269" s="359"/>
      <c r="G11269" s="561"/>
      <c r="H11269" s="359"/>
    </row>
    <row r="11270" spans="4:8" x14ac:dyDescent="0.2">
      <c r="D11270" s="359"/>
      <c r="E11270" s="359"/>
      <c r="G11270" s="561"/>
      <c r="H11270" s="359"/>
    </row>
    <row r="11271" spans="4:8" x14ac:dyDescent="0.2">
      <c r="D11271" s="359"/>
      <c r="E11271" s="359"/>
      <c r="G11271" s="561"/>
      <c r="H11271" s="359"/>
    </row>
    <row r="11272" spans="4:8" x14ac:dyDescent="0.2">
      <c r="D11272" s="359"/>
      <c r="E11272" s="359"/>
      <c r="G11272" s="561"/>
      <c r="H11272" s="359"/>
    </row>
    <row r="11273" spans="4:8" x14ac:dyDescent="0.2">
      <c r="D11273" s="359"/>
      <c r="E11273" s="359"/>
      <c r="G11273" s="561"/>
      <c r="H11273" s="359"/>
    </row>
    <row r="11274" spans="4:8" x14ac:dyDescent="0.2">
      <c r="D11274" s="359"/>
      <c r="E11274" s="359"/>
      <c r="G11274" s="561"/>
      <c r="H11274" s="359"/>
    </row>
    <row r="11275" spans="4:8" x14ac:dyDescent="0.2">
      <c r="D11275" s="359"/>
      <c r="E11275" s="359"/>
      <c r="G11275" s="561"/>
      <c r="H11275" s="359"/>
    </row>
    <row r="11276" spans="4:8" x14ac:dyDescent="0.2">
      <c r="D11276" s="359"/>
      <c r="E11276" s="359"/>
      <c r="G11276" s="561"/>
      <c r="H11276" s="359"/>
    </row>
    <row r="11277" spans="4:8" x14ac:dyDescent="0.2">
      <c r="D11277" s="359"/>
      <c r="E11277" s="359"/>
      <c r="G11277" s="561"/>
      <c r="H11277" s="359"/>
    </row>
    <row r="11278" spans="4:8" x14ac:dyDescent="0.2">
      <c r="D11278" s="359"/>
      <c r="E11278" s="359"/>
      <c r="G11278" s="561"/>
      <c r="H11278" s="359"/>
    </row>
    <row r="11279" spans="4:8" x14ac:dyDescent="0.2">
      <c r="D11279" s="359"/>
      <c r="E11279" s="359"/>
      <c r="G11279" s="561"/>
      <c r="H11279" s="359"/>
    </row>
    <row r="11280" spans="4:8" x14ac:dyDescent="0.2">
      <c r="D11280" s="359"/>
      <c r="E11280" s="359"/>
      <c r="G11280" s="561"/>
      <c r="H11280" s="359"/>
    </row>
    <row r="11281" spans="4:8" x14ac:dyDescent="0.2">
      <c r="D11281" s="359"/>
      <c r="E11281" s="359"/>
      <c r="G11281" s="561"/>
      <c r="H11281" s="359"/>
    </row>
    <row r="11282" spans="4:8" x14ac:dyDescent="0.2">
      <c r="D11282" s="359"/>
      <c r="E11282" s="359"/>
      <c r="G11282" s="561"/>
      <c r="H11282" s="359"/>
    </row>
    <row r="11283" spans="4:8" x14ac:dyDescent="0.2">
      <c r="D11283" s="359"/>
      <c r="E11283" s="359"/>
      <c r="G11283" s="561"/>
      <c r="H11283" s="359"/>
    </row>
    <row r="11284" spans="4:8" x14ac:dyDescent="0.2">
      <c r="D11284" s="359"/>
      <c r="E11284" s="359"/>
      <c r="G11284" s="561"/>
      <c r="H11284" s="359"/>
    </row>
    <row r="11285" spans="4:8" x14ac:dyDescent="0.2">
      <c r="D11285" s="359"/>
      <c r="E11285" s="359"/>
      <c r="G11285" s="561"/>
      <c r="H11285" s="359"/>
    </row>
    <row r="11286" spans="4:8" x14ac:dyDescent="0.2">
      <c r="D11286" s="359"/>
      <c r="E11286" s="359"/>
      <c r="G11286" s="561"/>
      <c r="H11286" s="359"/>
    </row>
    <row r="11287" spans="4:8" x14ac:dyDescent="0.2">
      <c r="D11287" s="359"/>
      <c r="E11287" s="359"/>
      <c r="G11287" s="561"/>
      <c r="H11287" s="359"/>
    </row>
    <row r="11288" spans="4:8" x14ac:dyDescent="0.2">
      <c r="D11288" s="359"/>
      <c r="E11288" s="359"/>
      <c r="G11288" s="561"/>
      <c r="H11288" s="359"/>
    </row>
    <row r="11289" spans="4:8" x14ac:dyDescent="0.2">
      <c r="D11289" s="359"/>
      <c r="E11289" s="359"/>
      <c r="G11289" s="561"/>
      <c r="H11289" s="359"/>
    </row>
    <row r="11290" spans="4:8" x14ac:dyDescent="0.2">
      <c r="D11290" s="359"/>
      <c r="E11290" s="359"/>
      <c r="G11290" s="561"/>
      <c r="H11290" s="359"/>
    </row>
    <row r="11291" spans="4:8" x14ac:dyDescent="0.2">
      <c r="D11291" s="359"/>
      <c r="E11291" s="359"/>
      <c r="G11291" s="561"/>
      <c r="H11291" s="359"/>
    </row>
    <row r="11292" spans="4:8" x14ac:dyDescent="0.2">
      <c r="D11292" s="359"/>
      <c r="E11292" s="359"/>
      <c r="G11292" s="561"/>
      <c r="H11292" s="359"/>
    </row>
    <row r="11293" spans="4:8" x14ac:dyDescent="0.2">
      <c r="D11293" s="359"/>
      <c r="E11293" s="359"/>
      <c r="G11293" s="561"/>
      <c r="H11293" s="359"/>
    </row>
    <row r="11294" spans="4:8" x14ac:dyDescent="0.2">
      <c r="D11294" s="359"/>
      <c r="E11294" s="359"/>
      <c r="G11294" s="561"/>
      <c r="H11294" s="359"/>
    </row>
    <row r="11295" spans="4:8" x14ac:dyDescent="0.2">
      <c r="D11295" s="359"/>
      <c r="E11295" s="359"/>
      <c r="G11295" s="561"/>
      <c r="H11295" s="359"/>
    </row>
    <row r="11296" spans="4:8" x14ac:dyDescent="0.2">
      <c r="D11296" s="359"/>
      <c r="E11296" s="359"/>
      <c r="G11296" s="561"/>
      <c r="H11296" s="359"/>
    </row>
    <row r="11297" spans="4:8" x14ac:dyDescent="0.2">
      <c r="D11297" s="359"/>
      <c r="E11297" s="359"/>
      <c r="G11297" s="561"/>
      <c r="H11297" s="359"/>
    </row>
    <row r="11298" spans="4:8" x14ac:dyDescent="0.2">
      <c r="D11298" s="359"/>
      <c r="E11298" s="359"/>
      <c r="G11298" s="561"/>
      <c r="H11298" s="359"/>
    </row>
    <row r="11299" spans="4:8" x14ac:dyDescent="0.2">
      <c r="D11299" s="359"/>
      <c r="E11299" s="359"/>
      <c r="G11299" s="561"/>
      <c r="H11299" s="359"/>
    </row>
    <row r="11300" spans="4:8" x14ac:dyDescent="0.2">
      <c r="D11300" s="359"/>
      <c r="E11300" s="359"/>
      <c r="G11300" s="561"/>
      <c r="H11300" s="359"/>
    </row>
    <row r="11301" spans="4:8" x14ac:dyDescent="0.2">
      <c r="D11301" s="359"/>
      <c r="E11301" s="359"/>
      <c r="G11301" s="561"/>
      <c r="H11301" s="359"/>
    </row>
    <row r="11302" spans="4:8" x14ac:dyDescent="0.2">
      <c r="D11302" s="359"/>
      <c r="E11302" s="359"/>
      <c r="G11302" s="561"/>
      <c r="H11302" s="359"/>
    </row>
    <row r="11303" spans="4:8" x14ac:dyDescent="0.2">
      <c r="D11303" s="359"/>
      <c r="E11303" s="359"/>
      <c r="G11303" s="561"/>
      <c r="H11303" s="359"/>
    </row>
    <row r="11304" spans="4:8" x14ac:dyDescent="0.2">
      <c r="D11304" s="359"/>
      <c r="E11304" s="359"/>
      <c r="G11304" s="561"/>
      <c r="H11304" s="359"/>
    </row>
    <row r="11305" spans="4:8" x14ac:dyDescent="0.2">
      <c r="D11305" s="359"/>
      <c r="E11305" s="359"/>
      <c r="G11305" s="561"/>
      <c r="H11305" s="359"/>
    </row>
    <row r="11306" spans="4:8" x14ac:dyDescent="0.2">
      <c r="D11306" s="359"/>
      <c r="E11306" s="359"/>
      <c r="G11306" s="561"/>
      <c r="H11306" s="359"/>
    </row>
    <row r="11307" spans="4:8" x14ac:dyDescent="0.2">
      <c r="D11307" s="359"/>
      <c r="E11307" s="359"/>
      <c r="G11307" s="561"/>
      <c r="H11307" s="359"/>
    </row>
    <row r="11308" spans="4:8" x14ac:dyDescent="0.2">
      <c r="D11308" s="359"/>
      <c r="E11308" s="359"/>
      <c r="G11308" s="561"/>
      <c r="H11308" s="359"/>
    </row>
    <row r="11309" spans="4:8" x14ac:dyDescent="0.2">
      <c r="D11309" s="359"/>
      <c r="E11309" s="359"/>
      <c r="G11309" s="561"/>
      <c r="H11309" s="359"/>
    </row>
    <row r="11310" spans="4:8" x14ac:dyDescent="0.2">
      <c r="D11310" s="359"/>
      <c r="E11310" s="359"/>
      <c r="G11310" s="561"/>
      <c r="H11310" s="359"/>
    </row>
    <row r="11311" spans="4:8" x14ac:dyDescent="0.2">
      <c r="D11311" s="359"/>
      <c r="E11311" s="359"/>
      <c r="G11311" s="561"/>
      <c r="H11311" s="359"/>
    </row>
    <row r="11312" spans="4:8" x14ac:dyDescent="0.2">
      <c r="D11312" s="359"/>
      <c r="E11312" s="359"/>
      <c r="G11312" s="561"/>
      <c r="H11312" s="359"/>
    </row>
    <row r="11313" spans="4:8" x14ac:dyDescent="0.2">
      <c r="D11313" s="359"/>
      <c r="E11313" s="359"/>
      <c r="G11313" s="561"/>
      <c r="H11313" s="359"/>
    </row>
    <row r="11314" spans="4:8" x14ac:dyDescent="0.2">
      <c r="D11314" s="359"/>
      <c r="E11314" s="359"/>
      <c r="G11314" s="561"/>
      <c r="H11314" s="359"/>
    </row>
    <row r="11315" spans="4:8" x14ac:dyDescent="0.2">
      <c r="D11315" s="359"/>
      <c r="E11315" s="359"/>
      <c r="G11315" s="561"/>
      <c r="H11315" s="359"/>
    </row>
    <row r="11316" spans="4:8" x14ac:dyDescent="0.2">
      <c r="D11316" s="359"/>
      <c r="E11316" s="359"/>
      <c r="G11316" s="561"/>
      <c r="H11316" s="359"/>
    </row>
    <row r="11317" spans="4:8" x14ac:dyDescent="0.2">
      <c r="D11317" s="359"/>
      <c r="E11317" s="359"/>
      <c r="G11317" s="561"/>
      <c r="H11317" s="359"/>
    </row>
    <row r="11318" spans="4:8" x14ac:dyDescent="0.2">
      <c r="D11318" s="359"/>
      <c r="E11318" s="359"/>
      <c r="G11318" s="561"/>
      <c r="H11318" s="359"/>
    </row>
    <row r="11319" spans="4:8" x14ac:dyDescent="0.2">
      <c r="D11319" s="359"/>
      <c r="E11319" s="359"/>
      <c r="G11319" s="561"/>
      <c r="H11319" s="359"/>
    </row>
    <row r="11320" spans="4:8" x14ac:dyDescent="0.2">
      <c r="D11320" s="359"/>
      <c r="E11320" s="359"/>
      <c r="G11320" s="561"/>
      <c r="H11320" s="359"/>
    </row>
    <row r="11321" spans="4:8" x14ac:dyDescent="0.2">
      <c r="D11321" s="359"/>
      <c r="E11321" s="359"/>
      <c r="G11321" s="561"/>
      <c r="H11321" s="359"/>
    </row>
    <row r="11322" spans="4:8" x14ac:dyDescent="0.2">
      <c r="D11322" s="359"/>
      <c r="E11322" s="359"/>
      <c r="G11322" s="561"/>
      <c r="H11322" s="359"/>
    </row>
    <row r="11323" spans="4:8" x14ac:dyDescent="0.2">
      <c r="D11323" s="359"/>
      <c r="E11323" s="359"/>
      <c r="G11323" s="561"/>
      <c r="H11323" s="359"/>
    </row>
    <row r="11324" spans="4:8" x14ac:dyDescent="0.2">
      <c r="D11324" s="359"/>
      <c r="E11324" s="359"/>
      <c r="G11324" s="561"/>
      <c r="H11324" s="359"/>
    </row>
    <row r="11325" spans="4:8" x14ac:dyDescent="0.2">
      <c r="D11325" s="359"/>
      <c r="E11325" s="359"/>
      <c r="G11325" s="561"/>
      <c r="H11325" s="359"/>
    </row>
    <row r="11326" spans="4:8" x14ac:dyDescent="0.2">
      <c r="D11326" s="359"/>
      <c r="E11326" s="359"/>
      <c r="G11326" s="561"/>
      <c r="H11326" s="359"/>
    </row>
    <row r="11327" spans="4:8" x14ac:dyDescent="0.2">
      <c r="D11327" s="359"/>
      <c r="E11327" s="359"/>
      <c r="G11327" s="561"/>
      <c r="H11327" s="359"/>
    </row>
    <row r="11328" spans="4:8" x14ac:dyDescent="0.2">
      <c r="D11328" s="359"/>
      <c r="E11328" s="359"/>
      <c r="G11328" s="561"/>
      <c r="H11328" s="359"/>
    </row>
    <row r="11329" spans="4:8" x14ac:dyDescent="0.2">
      <c r="D11329" s="359"/>
      <c r="E11329" s="359"/>
      <c r="G11329" s="561"/>
      <c r="H11329" s="359"/>
    </row>
    <row r="11330" spans="4:8" x14ac:dyDescent="0.2">
      <c r="D11330" s="359"/>
      <c r="E11330" s="359"/>
      <c r="G11330" s="561"/>
      <c r="H11330" s="359"/>
    </row>
    <row r="11331" spans="4:8" x14ac:dyDescent="0.2">
      <c r="D11331" s="359"/>
      <c r="E11331" s="359"/>
      <c r="G11331" s="561"/>
      <c r="H11331" s="359"/>
    </row>
    <row r="11332" spans="4:8" x14ac:dyDescent="0.2">
      <c r="D11332" s="359"/>
      <c r="E11332" s="359"/>
      <c r="G11332" s="561"/>
      <c r="H11332" s="359"/>
    </row>
    <row r="11333" spans="4:8" x14ac:dyDescent="0.2">
      <c r="D11333" s="359"/>
      <c r="E11333" s="359"/>
      <c r="G11333" s="561"/>
      <c r="H11333" s="359"/>
    </row>
    <row r="11334" spans="4:8" x14ac:dyDescent="0.2">
      <c r="D11334" s="359"/>
      <c r="E11334" s="359"/>
      <c r="G11334" s="561"/>
      <c r="H11334" s="359"/>
    </row>
    <row r="11335" spans="4:8" x14ac:dyDescent="0.2">
      <c r="D11335" s="359"/>
      <c r="E11335" s="359"/>
      <c r="G11335" s="561"/>
      <c r="H11335" s="359"/>
    </row>
    <row r="11336" spans="4:8" x14ac:dyDescent="0.2">
      <c r="D11336" s="359"/>
      <c r="E11336" s="359"/>
      <c r="G11336" s="561"/>
      <c r="H11336" s="359"/>
    </row>
    <row r="11337" spans="4:8" x14ac:dyDescent="0.2">
      <c r="D11337" s="359"/>
      <c r="E11337" s="359"/>
      <c r="G11337" s="561"/>
      <c r="H11337" s="359"/>
    </row>
    <row r="11338" spans="4:8" x14ac:dyDescent="0.2">
      <c r="D11338" s="359"/>
      <c r="E11338" s="359"/>
      <c r="G11338" s="561"/>
      <c r="H11338" s="359"/>
    </row>
    <row r="11339" spans="4:8" x14ac:dyDescent="0.2">
      <c r="D11339" s="359"/>
      <c r="E11339" s="359"/>
      <c r="G11339" s="561"/>
      <c r="H11339" s="359"/>
    </row>
    <row r="11340" spans="4:8" x14ac:dyDescent="0.2">
      <c r="D11340" s="359"/>
      <c r="E11340" s="359"/>
      <c r="G11340" s="561"/>
      <c r="H11340" s="359"/>
    </row>
    <row r="11341" spans="4:8" x14ac:dyDescent="0.2">
      <c r="D11341" s="359"/>
      <c r="E11341" s="359"/>
      <c r="G11341" s="561"/>
      <c r="H11341" s="359"/>
    </row>
    <row r="11342" spans="4:8" x14ac:dyDescent="0.2">
      <c r="D11342" s="359"/>
      <c r="E11342" s="359"/>
      <c r="G11342" s="561"/>
      <c r="H11342" s="359"/>
    </row>
    <row r="11343" spans="4:8" x14ac:dyDescent="0.2">
      <c r="D11343" s="359"/>
      <c r="E11343" s="359"/>
      <c r="G11343" s="561"/>
      <c r="H11343" s="359"/>
    </row>
    <row r="11344" spans="4:8" x14ac:dyDescent="0.2">
      <c r="D11344" s="359"/>
      <c r="E11344" s="359"/>
      <c r="G11344" s="561"/>
      <c r="H11344" s="359"/>
    </row>
    <row r="11345" spans="4:8" x14ac:dyDescent="0.2">
      <c r="D11345" s="359"/>
      <c r="E11345" s="359"/>
      <c r="G11345" s="561"/>
      <c r="H11345" s="359"/>
    </row>
    <row r="11346" spans="4:8" x14ac:dyDescent="0.2">
      <c r="D11346" s="359"/>
      <c r="E11346" s="359"/>
      <c r="G11346" s="561"/>
      <c r="H11346" s="359"/>
    </row>
    <row r="11347" spans="4:8" x14ac:dyDescent="0.2">
      <c r="D11347" s="359"/>
      <c r="E11347" s="359"/>
      <c r="G11347" s="561"/>
      <c r="H11347" s="359"/>
    </row>
    <row r="11348" spans="4:8" x14ac:dyDescent="0.2">
      <c r="D11348" s="359"/>
      <c r="E11348" s="359"/>
      <c r="G11348" s="561"/>
      <c r="H11348" s="359"/>
    </row>
    <row r="11349" spans="4:8" x14ac:dyDescent="0.2">
      <c r="D11349" s="359"/>
      <c r="E11349" s="359"/>
      <c r="G11349" s="561"/>
      <c r="H11349" s="359"/>
    </row>
    <row r="11350" spans="4:8" x14ac:dyDescent="0.2">
      <c r="D11350" s="359"/>
      <c r="E11350" s="359"/>
      <c r="G11350" s="561"/>
      <c r="H11350" s="359"/>
    </row>
    <row r="11351" spans="4:8" x14ac:dyDescent="0.2">
      <c r="D11351" s="359"/>
      <c r="E11351" s="359"/>
      <c r="G11351" s="561"/>
      <c r="H11351" s="359"/>
    </row>
    <row r="11352" spans="4:8" x14ac:dyDescent="0.2">
      <c r="D11352" s="359"/>
      <c r="E11352" s="359"/>
      <c r="G11352" s="561"/>
      <c r="H11352" s="359"/>
    </row>
    <row r="11353" spans="4:8" x14ac:dyDescent="0.2">
      <c r="D11353" s="359"/>
      <c r="E11353" s="359"/>
      <c r="G11353" s="561"/>
      <c r="H11353" s="359"/>
    </row>
    <row r="11354" spans="4:8" x14ac:dyDescent="0.2">
      <c r="D11354" s="359"/>
      <c r="E11354" s="359"/>
      <c r="G11354" s="561"/>
      <c r="H11354" s="359"/>
    </row>
    <row r="11355" spans="4:8" x14ac:dyDescent="0.2">
      <c r="D11355" s="359"/>
      <c r="E11355" s="359"/>
      <c r="G11355" s="561"/>
      <c r="H11355" s="359"/>
    </row>
    <row r="11356" spans="4:8" x14ac:dyDescent="0.2">
      <c r="D11356" s="359"/>
      <c r="E11356" s="359"/>
      <c r="G11356" s="561"/>
      <c r="H11356" s="359"/>
    </row>
    <row r="11357" spans="4:8" x14ac:dyDescent="0.2">
      <c r="D11357" s="359"/>
      <c r="E11357" s="359"/>
      <c r="G11357" s="561"/>
      <c r="H11357" s="359"/>
    </row>
    <row r="11358" spans="4:8" x14ac:dyDescent="0.2">
      <c r="D11358" s="359"/>
      <c r="E11358" s="359"/>
      <c r="G11358" s="561"/>
      <c r="H11358" s="359"/>
    </row>
    <row r="11359" spans="4:8" x14ac:dyDescent="0.2">
      <c r="D11359" s="359"/>
      <c r="E11359" s="359"/>
      <c r="G11359" s="561"/>
      <c r="H11359" s="359"/>
    </row>
    <row r="11360" spans="4:8" x14ac:dyDescent="0.2">
      <c r="D11360" s="359"/>
      <c r="E11360" s="359"/>
      <c r="G11360" s="561"/>
      <c r="H11360" s="359"/>
    </row>
    <row r="11361" spans="4:8" x14ac:dyDescent="0.2">
      <c r="D11361" s="359"/>
      <c r="E11361" s="359"/>
      <c r="G11361" s="561"/>
      <c r="H11361" s="359"/>
    </row>
    <row r="11362" spans="4:8" x14ac:dyDescent="0.2">
      <c r="D11362" s="359"/>
      <c r="E11362" s="359"/>
      <c r="G11362" s="561"/>
      <c r="H11362" s="359"/>
    </row>
    <row r="11363" spans="4:8" x14ac:dyDescent="0.2">
      <c r="D11363" s="359"/>
      <c r="E11363" s="359"/>
      <c r="G11363" s="561"/>
      <c r="H11363" s="359"/>
    </row>
    <row r="11364" spans="4:8" x14ac:dyDescent="0.2">
      <c r="D11364" s="359"/>
      <c r="E11364" s="359"/>
      <c r="G11364" s="561"/>
      <c r="H11364" s="359"/>
    </row>
    <row r="11365" spans="4:8" x14ac:dyDescent="0.2">
      <c r="D11365" s="359"/>
      <c r="E11365" s="359"/>
      <c r="G11365" s="561"/>
      <c r="H11365" s="359"/>
    </row>
    <row r="11366" spans="4:8" x14ac:dyDescent="0.2">
      <c r="D11366" s="359"/>
      <c r="E11366" s="359"/>
      <c r="G11366" s="561"/>
      <c r="H11366" s="359"/>
    </row>
    <row r="11367" spans="4:8" x14ac:dyDescent="0.2">
      <c r="D11367" s="359"/>
      <c r="E11367" s="359"/>
      <c r="G11367" s="561"/>
      <c r="H11367" s="359"/>
    </row>
    <row r="11368" spans="4:8" x14ac:dyDescent="0.2">
      <c r="D11368" s="359"/>
      <c r="E11368" s="359"/>
      <c r="G11368" s="561"/>
      <c r="H11368" s="359"/>
    </row>
    <row r="11369" spans="4:8" x14ac:dyDescent="0.2">
      <c r="D11369" s="359"/>
      <c r="E11369" s="359"/>
      <c r="G11369" s="561"/>
      <c r="H11369" s="359"/>
    </row>
    <row r="11370" spans="4:8" x14ac:dyDescent="0.2">
      <c r="D11370" s="359"/>
      <c r="E11370" s="359"/>
      <c r="G11370" s="561"/>
      <c r="H11370" s="359"/>
    </row>
    <row r="11371" spans="4:8" x14ac:dyDescent="0.2">
      <c r="D11371" s="359"/>
      <c r="E11371" s="359"/>
      <c r="G11371" s="561"/>
      <c r="H11371" s="359"/>
    </row>
    <row r="11372" spans="4:8" x14ac:dyDescent="0.2">
      <c r="D11372" s="359"/>
      <c r="E11372" s="359"/>
      <c r="G11372" s="561"/>
      <c r="H11372" s="359"/>
    </row>
    <row r="11373" spans="4:8" x14ac:dyDescent="0.2">
      <c r="D11373" s="359"/>
      <c r="E11373" s="359"/>
      <c r="G11373" s="561"/>
      <c r="H11373" s="359"/>
    </row>
    <row r="11374" spans="4:8" x14ac:dyDescent="0.2">
      <c r="D11374" s="359"/>
      <c r="E11374" s="359"/>
      <c r="G11374" s="561"/>
      <c r="H11374" s="359"/>
    </row>
    <row r="11375" spans="4:8" x14ac:dyDescent="0.2">
      <c r="D11375" s="359"/>
      <c r="E11375" s="359"/>
      <c r="G11375" s="561"/>
      <c r="H11375" s="359"/>
    </row>
    <row r="11376" spans="4:8" x14ac:dyDescent="0.2">
      <c r="D11376" s="359"/>
      <c r="E11376" s="359"/>
      <c r="G11376" s="561"/>
      <c r="H11376" s="359"/>
    </row>
    <row r="11377" spans="4:8" x14ac:dyDescent="0.2">
      <c r="D11377" s="359"/>
      <c r="E11377" s="359"/>
      <c r="G11377" s="561"/>
      <c r="H11377" s="359"/>
    </row>
    <row r="11378" spans="4:8" x14ac:dyDescent="0.2">
      <c r="D11378" s="359"/>
      <c r="E11378" s="359"/>
      <c r="G11378" s="561"/>
      <c r="H11378" s="359"/>
    </row>
    <row r="11379" spans="4:8" x14ac:dyDescent="0.2">
      <c r="D11379" s="359"/>
      <c r="E11379" s="359"/>
      <c r="G11379" s="561"/>
      <c r="H11379" s="359"/>
    </row>
    <row r="11380" spans="4:8" x14ac:dyDescent="0.2">
      <c r="D11380" s="359"/>
      <c r="E11380" s="359"/>
      <c r="G11380" s="561"/>
      <c r="H11380" s="359"/>
    </row>
    <row r="11381" spans="4:8" x14ac:dyDescent="0.2">
      <c r="D11381" s="359"/>
      <c r="E11381" s="359"/>
      <c r="G11381" s="561"/>
      <c r="H11381" s="359"/>
    </row>
    <row r="11382" spans="4:8" x14ac:dyDescent="0.2">
      <c r="D11382" s="359"/>
      <c r="E11382" s="359"/>
      <c r="G11382" s="561"/>
      <c r="H11382" s="359"/>
    </row>
    <row r="11383" spans="4:8" x14ac:dyDescent="0.2">
      <c r="D11383" s="359"/>
      <c r="E11383" s="359"/>
      <c r="G11383" s="561"/>
      <c r="H11383" s="359"/>
    </row>
    <row r="11384" spans="4:8" x14ac:dyDescent="0.2">
      <c r="D11384" s="359"/>
      <c r="E11384" s="359"/>
      <c r="G11384" s="561"/>
      <c r="H11384" s="359"/>
    </row>
    <row r="11385" spans="4:8" x14ac:dyDescent="0.2">
      <c r="D11385" s="359"/>
      <c r="E11385" s="359"/>
      <c r="G11385" s="561"/>
      <c r="H11385" s="359"/>
    </row>
    <row r="11386" spans="4:8" x14ac:dyDescent="0.2">
      <c r="D11386" s="359"/>
      <c r="E11386" s="359"/>
      <c r="G11386" s="561"/>
      <c r="H11386" s="359"/>
    </row>
    <row r="11387" spans="4:8" x14ac:dyDescent="0.2">
      <c r="D11387" s="359"/>
      <c r="E11387" s="359"/>
      <c r="G11387" s="561"/>
      <c r="H11387" s="359"/>
    </row>
    <row r="11388" spans="4:8" x14ac:dyDescent="0.2">
      <c r="D11388" s="359"/>
      <c r="E11388" s="359"/>
      <c r="G11388" s="561"/>
      <c r="H11388" s="359"/>
    </row>
    <row r="11389" spans="4:8" x14ac:dyDescent="0.2">
      <c r="D11389" s="359"/>
      <c r="E11389" s="359"/>
      <c r="G11389" s="561"/>
      <c r="H11389" s="359"/>
    </row>
    <row r="11390" spans="4:8" x14ac:dyDescent="0.2">
      <c r="D11390" s="359"/>
      <c r="E11390" s="359"/>
      <c r="G11390" s="561"/>
      <c r="H11390" s="359"/>
    </row>
    <row r="11391" spans="4:8" x14ac:dyDescent="0.2">
      <c r="D11391" s="359"/>
      <c r="E11391" s="359"/>
      <c r="G11391" s="561"/>
      <c r="H11391" s="359"/>
    </row>
    <row r="11392" spans="4:8" x14ac:dyDescent="0.2">
      <c r="D11392" s="359"/>
      <c r="E11392" s="359"/>
      <c r="G11392" s="561"/>
      <c r="H11392" s="359"/>
    </row>
    <row r="11393" spans="4:8" x14ac:dyDescent="0.2">
      <c r="D11393" s="359"/>
      <c r="E11393" s="359"/>
      <c r="G11393" s="561"/>
      <c r="H11393" s="359"/>
    </row>
    <row r="11394" spans="4:8" x14ac:dyDescent="0.2">
      <c r="D11394" s="359"/>
      <c r="E11394" s="359"/>
      <c r="G11394" s="561"/>
      <c r="H11394" s="359"/>
    </row>
    <row r="11395" spans="4:8" x14ac:dyDescent="0.2">
      <c r="D11395" s="359"/>
      <c r="E11395" s="359"/>
      <c r="G11395" s="561"/>
      <c r="H11395" s="359"/>
    </row>
    <row r="11396" spans="4:8" x14ac:dyDescent="0.2">
      <c r="D11396" s="359"/>
      <c r="E11396" s="359"/>
      <c r="G11396" s="561"/>
      <c r="H11396" s="359"/>
    </row>
    <row r="11397" spans="4:8" x14ac:dyDescent="0.2">
      <c r="D11397" s="359"/>
      <c r="E11397" s="359"/>
      <c r="G11397" s="561"/>
      <c r="H11397" s="359"/>
    </row>
    <row r="11398" spans="4:8" x14ac:dyDescent="0.2">
      <c r="D11398" s="359"/>
      <c r="E11398" s="359"/>
      <c r="G11398" s="561"/>
      <c r="H11398" s="359"/>
    </row>
    <row r="11399" spans="4:8" x14ac:dyDescent="0.2">
      <c r="D11399" s="359"/>
      <c r="E11399" s="359"/>
      <c r="G11399" s="561"/>
      <c r="H11399" s="359"/>
    </row>
    <row r="11400" spans="4:8" x14ac:dyDescent="0.2">
      <c r="D11400" s="359"/>
      <c r="E11400" s="359"/>
      <c r="G11400" s="561"/>
      <c r="H11400" s="359"/>
    </row>
    <row r="11401" spans="4:8" x14ac:dyDescent="0.2">
      <c r="D11401" s="359"/>
      <c r="E11401" s="359"/>
      <c r="G11401" s="561"/>
      <c r="H11401" s="359"/>
    </row>
    <row r="11402" spans="4:8" x14ac:dyDescent="0.2">
      <c r="D11402" s="359"/>
      <c r="E11402" s="359"/>
      <c r="G11402" s="561"/>
      <c r="H11402" s="359"/>
    </row>
    <row r="11403" spans="4:8" x14ac:dyDescent="0.2">
      <c r="D11403" s="359"/>
      <c r="E11403" s="359"/>
      <c r="G11403" s="561"/>
      <c r="H11403" s="359"/>
    </row>
    <row r="11404" spans="4:8" x14ac:dyDescent="0.2">
      <c r="D11404" s="359"/>
      <c r="E11404" s="359"/>
      <c r="G11404" s="561"/>
      <c r="H11404" s="359"/>
    </row>
    <row r="11405" spans="4:8" x14ac:dyDescent="0.2">
      <c r="D11405" s="359"/>
      <c r="E11405" s="359"/>
      <c r="G11405" s="561"/>
      <c r="H11405" s="359"/>
    </row>
    <row r="11406" spans="4:8" x14ac:dyDescent="0.2">
      <c r="D11406" s="359"/>
      <c r="E11406" s="359"/>
      <c r="G11406" s="561"/>
      <c r="H11406" s="359"/>
    </row>
    <row r="11407" spans="4:8" x14ac:dyDescent="0.2">
      <c r="D11407" s="359"/>
      <c r="E11407" s="359"/>
      <c r="G11407" s="561"/>
      <c r="H11407" s="359"/>
    </row>
    <row r="11408" spans="4:8" x14ac:dyDescent="0.2">
      <c r="D11408" s="359"/>
      <c r="E11408" s="359"/>
      <c r="G11408" s="561"/>
      <c r="H11408" s="359"/>
    </row>
    <row r="11409" spans="4:8" x14ac:dyDescent="0.2">
      <c r="D11409" s="359"/>
      <c r="E11409" s="359"/>
      <c r="G11409" s="561"/>
      <c r="H11409" s="359"/>
    </row>
    <row r="11410" spans="4:8" x14ac:dyDescent="0.2">
      <c r="D11410" s="359"/>
      <c r="E11410" s="359"/>
      <c r="G11410" s="561"/>
      <c r="H11410" s="359"/>
    </row>
    <row r="11411" spans="4:8" x14ac:dyDescent="0.2">
      <c r="D11411" s="359"/>
      <c r="E11411" s="359"/>
      <c r="G11411" s="561"/>
      <c r="H11411" s="359"/>
    </row>
    <row r="11412" spans="4:8" x14ac:dyDescent="0.2">
      <c r="D11412" s="359"/>
      <c r="E11412" s="359"/>
      <c r="G11412" s="561"/>
      <c r="H11412" s="359"/>
    </row>
    <row r="11413" spans="4:8" x14ac:dyDescent="0.2">
      <c r="D11413" s="359"/>
      <c r="E11413" s="359"/>
      <c r="G11413" s="561"/>
      <c r="H11413" s="359"/>
    </row>
    <row r="11414" spans="4:8" x14ac:dyDescent="0.2">
      <c r="D11414" s="359"/>
      <c r="E11414" s="359"/>
      <c r="G11414" s="561"/>
      <c r="H11414" s="359"/>
    </row>
    <row r="11415" spans="4:8" x14ac:dyDescent="0.2">
      <c r="D11415" s="359"/>
      <c r="E11415" s="359"/>
      <c r="G11415" s="561"/>
      <c r="H11415" s="359"/>
    </row>
    <row r="11416" spans="4:8" x14ac:dyDescent="0.2">
      <c r="D11416" s="359"/>
      <c r="E11416" s="359"/>
      <c r="G11416" s="561"/>
      <c r="H11416" s="359"/>
    </row>
    <row r="11417" spans="4:8" x14ac:dyDescent="0.2">
      <c r="D11417" s="359"/>
      <c r="E11417" s="359"/>
      <c r="G11417" s="561"/>
      <c r="H11417" s="359"/>
    </row>
    <row r="11418" spans="4:8" x14ac:dyDescent="0.2">
      <c r="D11418" s="359"/>
      <c r="E11418" s="359"/>
      <c r="G11418" s="561"/>
      <c r="H11418" s="359"/>
    </row>
    <row r="11419" spans="4:8" x14ac:dyDescent="0.2">
      <c r="D11419" s="359"/>
      <c r="E11419" s="359"/>
      <c r="G11419" s="561"/>
      <c r="H11419" s="359"/>
    </row>
    <row r="11420" spans="4:8" x14ac:dyDescent="0.2">
      <c r="D11420" s="359"/>
      <c r="E11420" s="359"/>
      <c r="G11420" s="561"/>
      <c r="H11420" s="359"/>
    </row>
    <row r="11421" spans="4:8" x14ac:dyDescent="0.2">
      <c r="D11421" s="359"/>
      <c r="E11421" s="359"/>
      <c r="G11421" s="561"/>
      <c r="H11421" s="359"/>
    </row>
    <row r="11422" spans="4:8" x14ac:dyDescent="0.2">
      <c r="D11422" s="359"/>
      <c r="E11422" s="359"/>
      <c r="G11422" s="561"/>
      <c r="H11422" s="359"/>
    </row>
    <row r="11423" spans="4:8" x14ac:dyDescent="0.2">
      <c r="D11423" s="359"/>
      <c r="E11423" s="359"/>
      <c r="G11423" s="561"/>
      <c r="H11423" s="359"/>
    </row>
    <row r="11424" spans="4:8" x14ac:dyDescent="0.2">
      <c r="D11424" s="359"/>
      <c r="E11424" s="359"/>
      <c r="G11424" s="561"/>
      <c r="H11424" s="359"/>
    </row>
    <row r="11425" spans="4:8" x14ac:dyDescent="0.2">
      <c r="D11425" s="359"/>
      <c r="E11425" s="359"/>
      <c r="G11425" s="561"/>
      <c r="H11425" s="359"/>
    </row>
    <row r="11426" spans="4:8" x14ac:dyDescent="0.2">
      <c r="D11426" s="359"/>
      <c r="E11426" s="359"/>
      <c r="G11426" s="561"/>
      <c r="H11426" s="359"/>
    </row>
    <row r="11427" spans="4:8" x14ac:dyDescent="0.2">
      <c r="D11427" s="359"/>
      <c r="E11427" s="359"/>
      <c r="G11427" s="561"/>
      <c r="H11427" s="359"/>
    </row>
    <row r="11428" spans="4:8" x14ac:dyDescent="0.2">
      <c r="D11428" s="359"/>
      <c r="E11428" s="359"/>
      <c r="G11428" s="561"/>
      <c r="H11428" s="359"/>
    </row>
    <row r="11429" spans="4:8" x14ac:dyDescent="0.2">
      <c r="D11429" s="359"/>
      <c r="E11429" s="359"/>
      <c r="G11429" s="561"/>
      <c r="H11429" s="359"/>
    </row>
    <row r="11430" spans="4:8" x14ac:dyDescent="0.2">
      <c r="D11430" s="359"/>
      <c r="E11430" s="359"/>
      <c r="G11430" s="561"/>
      <c r="H11430" s="359"/>
    </row>
    <row r="11431" spans="4:8" x14ac:dyDescent="0.2">
      <c r="D11431" s="359"/>
      <c r="E11431" s="359"/>
      <c r="G11431" s="561"/>
      <c r="H11431" s="359"/>
    </row>
    <row r="11432" spans="4:8" x14ac:dyDescent="0.2">
      <c r="D11432" s="359"/>
      <c r="E11432" s="359"/>
      <c r="G11432" s="561"/>
      <c r="H11432" s="359"/>
    </row>
    <row r="11433" spans="4:8" x14ac:dyDescent="0.2">
      <c r="D11433" s="359"/>
      <c r="E11433" s="359"/>
      <c r="G11433" s="561"/>
      <c r="H11433" s="359"/>
    </row>
    <row r="11434" spans="4:8" x14ac:dyDescent="0.2">
      <c r="D11434" s="359"/>
      <c r="E11434" s="359"/>
      <c r="G11434" s="561"/>
      <c r="H11434" s="359"/>
    </row>
    <row r="11435" spans="4:8" x14ac:dyDescent="0.2">
      <c r="D11435" s="359"/>
      <c r="E11435" s="359"/>
      <c r="G11435" s="561"/>
      <c r="H11435" s="359"/>
    </row>
    <row r="11436" spans="4:8" x14ac:dyDescent="0.2">
      <c r="D11436" s="359"/>
      <c r="E11436" s="359"/>
      <c r="G11436" s="561"/>
      <c r="H11436" s="359"/>
    </row>
    <row r="11437" spans="4:8" x14ac:dyDescent="0.2">
      <c r="D11437" s="359"/>
      <c r="E11437" s="359"/>
      <c r="G11437" s="561"/>
      <c r="H11437" s="359"/>
    </row>
    <row r="11438" spans="4:8" x14ac:dyDescent="0.2">
      <c r="D11438" s="359"/>
      <c r="E11438" s="359"/>
      <c r="G11438" s="561"/>
      <c r="H11438" s="359"/>
    </row>
    <row r="11439" spans="4:8" x14ac:dyDescent="0.2">
      <c r="D11439" s="359"/>
      <c r="E11439" s="359"/>
      <c r="G11439" s="561"/>
      <c r="H11439" s="359"/>
    </row>
    <row r="11440" spans="4:8" x14ac:dyDescent="0.2">
      <c r="D11440" s="359"/>
      <c r="E11440" s="359"/>
      <c r="G11440" s="561"/>
      <c r="H11440" s="359"/>
    </row>
    <row r="11441" spans="4:8" x14ac:dyDescent="0.2">
      <c r="D11441" s="359"/>
      <c r="E11441" s="359"/>
      <c r="G11441" s="561"/>
      <c r="H11441" s="359"/>
    </row>
    <row r="11442" spans="4:8" x14ac:dyDescent="0.2">
      <c r="D11442" s="359"/>
      <c r="E11442" s="359"/>
      <c r="G11442" s="561"/>
      <c r="H11442" s="359"/>
    </row>
    <row r="11443" spans="4:8" x14ac:dyDescent="0.2">
      <c r="D11443" s="359"/>
      <c r="E11443" s="359"/>
      <c r="G11443" s="561"/>
      <c r="H11443" s="359"/>
    </row>
    <row r="11444" spans="4:8" x14ac:dyDescent="0.2">
      <c r="D11444" s="359"/>
      <c r="E11444" s="359"/>
      <c r="G11444" s="561"/>
      <c r="H11444" s="359"/>
    </row>
    <row r="11445" spans="4:8" x14ac:dyDescent="0.2">
      <c r="D11445" s="359"/>
      <c r="E11445" s="359"/>
      <c r="G11445" s="561"/>
      <c r="H11445" s="359"/>
    </row>
    <row r="11446" spans="4:8" x14ac:dyDescent="0.2">
      <c r="D11446" s="359"/>
      <c r="E11446" s="359"/>
      <c r="G11446" s="561"/>
      <c r="H11446" s="359"/>
    </row>
    <row r="11447" spans="4:8" x14ac:dyDescent="0.2">
      <c r="D11447" s="359"/>
      <c r="E11447" s="359"/>
      <c r="G11447" s="561"/>
      <c r="H11447" s="359"/>
    </row>
    <row r="11448" spans="4:8" x14ac:dyDescent="0.2">
      <c r="D11448" s="359"/>
      <c r="E11448" s="359"/>
      <c r="G11448" s="561"/>
      <c r="H11448" s="359"/>
    </row>
    <row r="11449" spans="4:8" x14ac:dyDescent="0.2">
      <c r="D11449" s="359"/>
      <c r="E11449" s="359"/>
      <c r="G11449" s="561"/>
      <c r="H11449" s="359"/>
    </row>
    <row r="11450" spans="4:8" x14ac:dyDescent="0.2">
      <c r="D11450" s="359"/>
      <c r="E11450" s="359"/>
      <c r="G11450" s="561"/>
      <c r="H11450" s="359"/>
    </row>
    <row r="11451" spans="4:8" x14ac:dyDescent="0.2">
      <c r="D11451" s="359"/>
      <c r="E11451" s="359"/>
      <c r="G11451" s="561"/>
      <c r="H11451" s="359"/>
    </row>
    <row r="11452" spans="4:8" x14ac:dyDescent="0.2">
      <c r="D11452" s="359"/>
      <c r="E11452" s="359"/>
      <c r="G11452" s="561"/>
      <c r="H11452" s="359"/>
    </row>
    <row r="11453" spans="4:8" x14ac:dyDescent="0.2">
      <c r="D11453" s="359"/>
      <c r="E11453" s="359"/>
      <c r="G11453" s="561"/>
      <c r="H11453" s="359"/>
    </row>
    <row r="11454" spans="4:8" x14ac:dyDescent="0.2">
      <c r="D11454" s="359"/>
      <c r="E11454" s="359"/>
      <c r="G11454" s="561"/>
      <c r="H11454" s="359"/>
    </row>
    <row r="11455" spans="4:8" x14ac:dyDescent="0.2">
      <c r="D11455" s="359"/>
      <c r="E11455" s="359"/>
      <c r="G11455" s="561"/>
      <c r="H11455" s="359"/>
    </row>
    <row r="11456" spans="4:8" x14ac:dyDescent="0.2">
      <c r="D11456" s="359"/>
      <c r="E11456" s="359"/>
      <c r="G11456" s="561"/>
      <c r="H11456" s="359"/>
    </row>
    <row r="11457" spans="4:8" x14ac:dyDescent="0.2">
      <c r="D11457" s="359"/>
      <c r="E11457" s="359"/>
      <c r="G11457" s="561"/>
      <c r="H11457" s="359"/>
    </row>
    <row r="11458" spans="4:8" x14ac:dyDescent="0.2">
      <c r="D11458" s="359"/>
      <c r="E11458" s="359"/>
      <c r="G11458" s="561"/>
      <c r="H11458" s="359"/>
    </row>
    <row r="11459" spans="4:8" x14ac:dyDescent="0.2">
      <c r="D11459" s="359"/>
      <c r="E11459" s="359"/>
      <c r="G11459" s="561"/>
      <c r="H11459" s="359"/>
    </row>
    <row r="11460" spans="4:8" x14ac:dyDescent="0.2">
      <c r="D11460" s="359"/>
      <c r="E11460" s="359"/>
      <c r="G11460" s="561"/>
      <c r="H11460" s="359"/>
    </row>
    <row r="11461" spans="4:8" x14ac:dyDescent="0.2">
      <c r="D11461" s="359"/>
      <c r="E11461" s="359"/>
      <c r="G11461" s="561"/>
      <c r="H11461" s="359"/>
    </row>
    <row r="11462" spans="4:8" x14ac:dyDescent="0.2">
      <c r="D11462" s="359"/>
      <c r="E11462" s="359"/>
      <c r="G11462" s="561"/>
      <c r="H11462" s="359"/>
    </row>
    <row r="11463" spans="4:8" x14ac:dyDescent="0.2">
      <c r="D11463" s="359"/>
      <c r="E11463" s="359"/>
      <c r="G11463" s="561"/>
      <c r="H11463" s="359"/>
    </row>
    <row r="11464" spans="4:8" x14ac:dyDescent="0.2">
      <c r="D11464" s="359"/>
      <c r="E11464" s="359"/>
      <c r="G11464" s="561"/>
      <c r="H11464" s="359"/>
    </row>
    <row r="11465" spans="4:8" x14ac:dyDescent="0.2">
      <c r="D11465" s="359"/>
      <c r="E11465" s="359"/>
      <c r="G11465" s="561"/>
      <c r="H11465" s="359"/>
    </row>
    <row r="11466" spans="4:8" x14ac:dyDescent="0.2">
      <c r="D11466" s="359"/>
      <c r="E11466" s="359"/>
      <c r="G11466" s="561"/>
      <c r="H11466" s="359"/>
    </row>
    <row r="11467" spans="4:8" x14ac:dyDescent="0.2">
      <c r="D11467" s="359"/>
      <c r="E11467" s="359"/>
      <c r="G11467" s="561"/>
      <c r="H11467" s="359"/>
    </row>
    <row r="11468" spans="4:8" x14ac:dyDescent="0.2">
      <c r="D11468" s="359"/>
      <c r="E11468" s="359"/>
      <c r="G11468" s="561"/>
      <c r="H11468" s="359"/>
    </row>
    <row r="11469" spans="4:8" x14ac:dyDescent="0.2">
      <c r="D11469" s="359"/>
      <c r="E11469" s="359"/>
      <c r="G11469" s="561"/>
      <c r="H11469" s="359"/>
    </row>
    <row r="11470" spans="4:8" x14ac:dyDescent="0.2">
      <c r="D11470" s="359"/>
      <c r="E11470" s="359"/>
      <c r="G11470" s="561"/>
      <c r="H11470" s="359"/>
    </row>
    <row r="11471" spans="4:8" x14ac:dyDescent="0.2">
      <c r="D11471" s="359"/>
      <c r="E11471" s="359"/>
      <c r="G11471" s="561"/>
      <c r="H11471" s="359"/>
    </row>
    <row r="11472" spans="4:8" x14ac:dyDescent="0.2">
      <c r="D11472" s="359"/>
      <c r="E11472" s="359"/>
      <c r="G11472" s="561"/>
      <c r="H11472" s="359"/>
    </row>
    <row r="11473" spans="4:8" x14ac:dyDescent="0.2">
      <c r="D11473" s="359"/>
      <c r="E11473" s="359"/>
      <c r="G11473" s="561"/>
      <c r="H11473" s="359"/>
    </row>
    <row r="11474" spans="4:8" x14ac:dyDescent="0.2">
      <c r="D11474" s="359"/>
      <c r="E11474" s="359"/>
      <c r="G11474" s="561"/>
      <c r="H11474" s="359"/>
    </row>
    <row r="11475" spans="4:8" x14ac:dyDescent="0.2">
      <c r="D11475" s="359"/>
      <c r="E11475" s="359"/>
      <c r="G11475" s="561"/>
      <c r="H11475" s="359"/>
    </row>
    <row r="11476" spans="4:8" x14ac:dyDescent="0.2">
      <c r="D11476" s="359"/>
      <c r="E11476" s="359"/>
      <c r="G11476" s="561"/>
      <c r="H11476" s="359"/>
    </row>
    <row r="11477" spans="4:8" x14ac:dyDescent="0.2">
      <c r="D11477" s="359"/>
      <c r="E11477" s="359"/>
      <c r="G11477" s="561"/>
      <c r="H11477" s="359"/>
    </row>
    <row r="11478" spans="4:8" x14ac:dyDescent="0.2">
      <c r="D11478" s="359"/>
      <c r="E11478" s="359"/>
      <c r="G11478" s="561"/>
      <c r="H11478" s="359"/>
    </row>
    <row r="11479" spans="4:8" x14ac:dyDescent="0.2">
      <c r="D11479" s="359"/>
      <c r="E11479" s="359"/>
      <c r="G11479" s="561"/>
      <c r="H11479" s="359"/>
    </row>
    <row r="11480" spans="4:8" x14ac:dyDescent="0.2">
      <c r="D11480" s="359"/>
      <c r="E11480" s="359"/>
      <c r="G11480" s="561"/>
      <c r="H11480" s="359"/>
    </row>
    <row r="11481" spans="4:8" x14ac:dyDescent="0.2">
      <c r="D11481" s="359"/>
      <c r="E11481" s="359"/>
      <c r="G11481" s="561"/>
      <c r="H11481" s="359"/>
    </row>
    <row r="11482" spans="4:8" x14ac:dyDescent="0.2">
      <c r="D11482" s="359"/>
      <c r="E11482" s="359"/>
      <c r="G11482" s="561"/>
      <c r="H11482" s="359"/>
    </row>
    <row r="11483" spans="4:8" x14ac:dyDescent="0.2">
      <c r="D11483" s="359"/>
      <c r="E11483" s="359"/>
      <c r="G11483" s="561"/>
      <c r="H11483" s="359"/>
    </row>
    <row r="11484" spans="4:8" x14ac:dyDescent="0.2">
      <c r="D11484" s="359"/>
      <c r="E11484" s="359"/>
      <c r="G11484" s="561"/>
      <c r="H11484" s="359"/>
    </row>
    <row r="11485" spans="4:8" x14ac:dyDescent="0.2">
      <c r="D11485" s="359"/>
      <c r="E11485" s="359"/>
      <c r="G11485" s="561"/>
      <c r="H11485" s="359"/>
    </row>
    <row r="11486" spans="4:8" x14ac:dyDescent="0.2">
      <c r="D11486" s="359"/>
      <c r="E11486" s="359"/>
      <c r="G11486" s="561"/>
      <c r="H11486" s="359"/>
    </row>
    <row r="11487" spans="4:8" x14ac:dyDescent="0.2">
      <c r="D11487" s="359"/>
      <c r="E11487" s="359"/>
      <c r="G11487" s="561"/>
      <c r="H11487" s="359"/>
    </row>
    <row r="11488" spans="4:8" x14ac:dyDescent="0.2">
      <c r="D11488" s="359"/>
      <c r="E11488" s="359"/>
      <c r="G11488" s="561"/>
      <c r="H11488" s="359"/>
    </row>
    <row r="11489" spans="4:8" x14ac:dyDescent="0.2">
      <c r="D11489" s="359"/>
      <c r="E11489" s="359"/>
      <c r="G11489" s="561"/>
      <c r="H11489" s="359"/>
    </row>
    <row r="11490" spans="4:8" x14ac:dyDescent="0.2">
      <c r="D11490" s="359"/>
      <c r="E11490" s="359"/>
      <c r="G11490" s="561"/>
      <c r="H11490" s="359"/>
    </row>
    <row r="11491" spans="4:8" x14ac:dyDescent="0.2">
      <c r="D11491" s="359"/>
      <c r="E11491" s="359"/>
      <c r="G11491" s="561"/>
      <c r="H11491" s="359"/>
    </row>
    <row r="11492" spans="4:8" x14ac:dyDescent="0.2">
      <c r="D11492" s="359"/>
      <c r="E11492" s="359"/>
      <c r="G11492" s="561"/>
      <c r="H11492" s="359"/>
    </row>
    <row r="11493" spans="4:8" x14ac:dyDescent="0.2">
      <c r="D11493" s="359"/>
      <c r="E11493" s="359"/>
      <c r="G11493" s="561"/>
      <c r="H11493" s="359"/>
    </row>
    <row r="11494" spans="4:8" x14ac:dyDescent="0.2">
      <c r="D11494" s="359"/>
      <c r="E11494" s="359"/>
      <c r="G11494" s="561"/>
      <c r="H11494" s="359"/>
    </row>
    <row r="11495" spans="4:8" x14ac:dyDescent="0.2">
      <c r="D11495" s="359"/>
      <c r="E11495" s="359"/>
      <c r="G11495" s="561"/>
      <c r="H11495" s="359"/>
    </row>
    <row r="11496" spans="4:8" x14ac:dyDescent="0.2">
      <c r="D11496" s="359"/>
      <c r="E11496" s="359"/>
      <c r="G11496" s="561"/>
      <c r="H11496" s="359"/>
    </row>
    <row r="11497" spans="4:8" x14ac:dyDescent="0.2">
      <c r="D11497" s="359"/>
      <c r="E11497" s="359"/>
      <c r="G11497" s="561"/>
      <c r="H11497" s="359"/>
    </row>
    <row r="11498" spans="4:8" x14ac:dyDescent="0.2">
      <c r="D11498" s="359"/>
      <c r="E11498" s="359"/>
      <c r="G11498" s="561"/>
      <c r="H11498" s="359"/>
    </row>
    <row r="11499" spans="4:8" x14ac:dyDescent="0.2">
      <c r="D11499" s="359"/>
      <c r="E11499" s="359"/>
      <c r="G11499" s="561"/>
      <c r="H11499" s="359"/>
    </row>
    <row r="11500" spans="4:8" x14ac:dyDescent="0.2">
      <c r="D11500" s="359"/>
      <c r="E11500" s="359"/>
      <c r="G11500" s="561"/>
      <c r="H11500" s="359"/>
    </row>
    <row r="11501" spans="4:8" x14ac:dyDescent="0.2">
      <c r="D11501" s="359"/>
      <c r="E11501" s="359"/>
      <c r="G11501" s="561"/>
      <c r="H11501" s="359"/>
    </row>
    <row r="11502" spans="4:8" x14ac:dyDescent="0.2">
      <c r="D11502" s="359"/>
      <c r="E11502" s="359"/>
      <c r="G11502" s="561"/>
      <c r="H11502" s="359"/>
    </row>
    <row r="11503" spans="4:8" x14ac:dyDescent="0.2">
      <c r="D11503" s="359"/>
      <c r="E11503" s="359"/>
      <c r="G11503" s="561"/>
      <c r="H11503" s="359"/>
    </row>
    <row r="11504" spans="4:8" x14ac:dyDescent="0.2">
      <c r="D11504" s="359"/>
      <c r="E11504" s="359"/>
      <c r="G11504" s="561"/>
      <c r="H11504" s="359"/>
    </row>
    <row r="11505" spans="4:8" x14ac:dyDescent="0.2">
      <c r="D11505" s="359"/>
      <c r="E11505" s="359"/>
      <c r="G11505" s="561"/>
      <c r="H11505" s="359"/>
    </row>
    <row r="11506" spans="4:8" x14ac:dyDescent="0.2">
      <c r="D11506" s="359"/>
      <c r="E11506" s="359"/>
      <c r="G11506" s="561"/>
      <c r="H11506" s="359"/>
    </row>
    <row r="11507" spans="4:8" x14ac:dyDescent="0.2">
      <c r="D11507" s="359"/>
      <c r="E11507" s="359"/>
      <c r="G11507" s="561"/>
      <c r="H11507" s="359"/>
    </row>
    <row r="11508" spans="4:8" x14ac:dyDescent="0.2">
      <c r="D11508" s="359"/>
      <c r="E11508" s="359"/>
      <c r="G11508" s="561"/>
      <c r="H11508" s="359"/>
    </row>
    <row r="11509" spans="4:8" x14ac:dyDescent="0.2">
      <c r="D11509" s="359"/>
      <c r="E11509" s="359"/>
      <c r="G11509" s="561"/>
      <c r="H11509" s="359"/>
    </row>
    <row r="11510" spans="4:8" x14ac:dyDescent="0.2">
      <c r="D11510" s="359"/>
      <c r="E11510" s="359"/>
      <c r="G11510" s="561"/>
      <c r="H11510" s="359"/>
    </row>
    <row r="11511" spans="4:8" x14ac:dyDescent="0.2">
      <c r="D11511" s="359"/>
      <c r="E11511" s="359"/>
      <c r="G11511" s="561"/>
      <c r="H11511" s="359"/>
    </row>
    <row r="11512" spans="4:8" x14ac:dyDescent="0.2">
      <c r="D11512" s="359"/>
      <c r="E11512" s="359"/>
      <c r="G11512" s="561"/>
      <c r="H11512" s="359"/>
    </row>
    <row r="11513" spans="4:8" x14ac:dyDescent="0.2">
      <c r="D11513" s="359"/>
      <c r="E11513" s="359"/>
      <c r="G11513" s="561"/>
      <c r="H11513" s="359"/>
    </row>
    <row r="11514" spans="4:8" x14ac:dyDescent="0.2">
      <c r="D11514" s="359"/>
      <c r="E11514" s="359"/>
      <c r="G11514" s="561"/>
      <c r="H11514" s="359"/>
    </row>
    <row r="11515" spans="4:8" x14ac:dyDescent="0.2">
      <c r="D11515" s="359"/>
      <c r="E11515" s="359"/>
      <c r="G11515" s="561"/>
      <c r="H11515" s="359"/>
    </row>
    <row r="11516" spans="4:8" x14ac:dyDescent="0.2">
      <c r="D11516" s="359"/>
      <c r="E11516" s="359"/>
      <c r="G11516" s="561"/>
      <c r="H11516" s="359"/>
    </row>
    <row r="11517" spans="4:8" x14ac:dyDescent="0.2">
      <c r="D11517" s="359"/>
      <c r="E11517" s="359"/>
      <c r="G11517" s="561"/>
      <c r="H11517" s="359"/>
    </row>
    <row r="11518" spans="4:8" x14ac:dyDescent="0.2">
      <c r="D11518" s="359"/>
      <c r="E11518" s="359"/>
      <c r="G11518" s="561"/>
      <c r="H11518" s="359"/>
    </row>
    <row r="11519" spans="4:8" x14ac:dyDescent="0.2">
      <c r="D11519" s="359"/>
      <c r="E11519" s="359"/>
      <c r="G11519" s="561"/>
      <c r="H11519" s="359"/>
    </row>
    <row r="11520" spans="4:8" x14ac:dyDescent="0.2">
      <c r="D11520" s="359"/>
      <c r="E11520" s="359"/>
      <c r="G11520" s="561"/>
      <c r="H11520" s="359"/>
    </row>
    <row r="11521" spans="4:8" x14ac:dyDescent="0.2">
      <c r="D11521" s="359"/>
      <c r="E11521" s="359"/>
      <c r="G11521" s="561"/>
      <c r="H11521" s="359"/>
    </row>
    <row r="11522" spans="4:8" x14ac:dyDescent="0.2">
      <c r="D11522" s="359"/>
      <c r="E11522" s="359"/>
      <c r="G11522" s="561"/>
      <c r="H11522" s="359"/>
    </row>
    <row r="11523" spans="4:8" x14ac:dyDescent="0.2">
      <c r="D11523" s="359"/>
      <c r="E11523" s="359"/>
      <c r="G11523" s="561"/>
      <c r="H11523" s="359"/>
    </row>
    <row r="11524" spans="4:8" x14ac:dyDescent="0.2">
      <c r="D11524" s="359"/>
      <c r="E11524" s="359"/>
      <c r="G11524" s="561"/>
      <c r="H11524" s="359"/>
    </row>
    <row r="11525" spans="4:8" x14ac:dyDescent="0.2">
      <c r="D11525" s="359"/>
      <c r="E11525" s="359"/>
      <c r="G11525" s="561"/>
      <c r="H11525" s="359"/>
    </row>
    <row r="11526" spans="4:8" x14ac:dyDescent="0.2">
      <c r="D11526" s="359"/>
      <c r="E11526" s="359"/>
      <c r="G11526" s="561"/>
      <c r="H11526" s="359"/>
    </row>
    <row r="11527" spans="4:8" x14ac:dyDescent="0.2">
      <c r="D11527" s="359"/>
      <c r="E11527" s="359"/>
      <c r="G11527" s="561"/>
      <c r="H11527" s="359"/>
    </row>
    <row r="11528" spans="4:8" x14ac:dyDescent="0.2">
      <c r="D11528" s="359"/>
      <c r="E11528" s="359"/>
      <c r="G11528" s="561"/>
      <c r="H11528" s="359"/>
    </row>
    <row r="11529" spans="4:8" x14ac:dyDescent="0.2">
      <c r="D11529" s="359"/>
      <c r="E11529" s="359"/>
      <c r="G11529" s="561"/>
      <c r="H11529" s="359"/>
    </row>
    <row r="11530" spans="4:8" x14ac:dyDescent="0.2">
      <c r="D11530" s="359"/>
      <c r="E11530" s="359"/>
      <c r="G11530" s="561"/>
      <c r="H11530" s="359"/>
    </row>
    <row r="11531" spans="4:8" x14ac:dyDescent="0.2">
      <c r="D11531" s="359"/>
      <c r="E11531" s="359"/>
      <c r="G11531" s="561"/>
      <c r="H11531" s="359"/>
    </row>
    <row r="11532" spans="4:8" x14ac:dyDescent="0.2">
      <c r="D11532" s="359"/>
      <c r="E11532" s="359"/>
      <c r="G11532" s="561"/>
      <c r="H11532" s="359"/>
    </row>
    <row r="11533" spans="4:8" x14ac:dyDescent="0.2">
      <c r="D11533" s="359"/>
      <c r="E11533" s="359"/>
      <c r="G11533" s="561"/>
      <c r="H11533" s="359"/>
    </row>
    <row r="11534" spans="4:8" x14ac:dyDescent="0.2">
      <c r="D11534" s="359"/>
      <c r="E11534" s="359"/>
      <c r="G11534" s="561"/>
      <c r="H11534" s="359"/>
    </row>
    <row r="11535" spans="4:8" x14ac:dyDescent="0.2">
      <c r="D11535" s="359"/>
      <c r="E11535" s="359"/>
      <c r="G11535" s="561"/>
      <c r="H11535" s="359"/>
    </row>
    <row r="11536" spans="4:8" x14ac:dyDescent="0.2">
      <c r="D11536" s="359"/>
      <c r="E11536" s="359"/>
      <c r="G11536" s="561"/>
      <c r="H11536" s="359"/>
    </row>
    <row r="11537" spans="4:8" x14ac:dyDescent="0.2">
      <c r="D11537" s="359"/>
      <c r="E11537" s="359"/>
      <c r="G11537" s="561"/>
      <c r="H11537" s="359"/>
    </row>
    <row r="11538" spans="4:8" x14ac:dyDescent="0.2">
      <c r="D11538" s="359"/>
      <c r="E11538" s="359"/>
      <c r="G11538" s="561"/>
      <c r="H11538" s="359"/>
    </row>
    <row r="11539" spans="4:8" x14ac:dyDescent="0.2">
      <c r="D11539" s="359"/>
      <c r="E11539" s="359"/>
      <c r="G11539" s="561"/>
      <c r="H11539" s="359"/>
    </row>
    <row r="11540" spans="4:8" x14ac:dyDescent="0.2">
      <c r="D11540" s="359"/>
      <c r="E11540" s="359"/>
      <c r="G11540" s="561"/>
      <c r="H11540" s="359"/>
    </row>
    <row r="11541" spans="4:8" x14ac:dyDescent="0.2">
      <c r="D11541" s="359"/>
      <c r="E11541" s="359"/>
      <c r="G11541" s="561"/>
      <c r="H11541" s="359"/>
    </row>
    <row r="11542" spans="4:8" x14ac:dyDescent="0.2">
      <c r="D11542" s="359"/>
      <c r="E11542" s="359"/>
      <c r="G11542" s="561"/>
      <c r="H11542" s="359"/>
    </row>
    <row r="11543" spans="4:8" x14ac:dyDescent="0.2">
      <c r="D11543" s="359"/>
      <c r="E11543" s="359"/>
      <c r="G11543" s="561"/>
      <c r="H11543" s="359"/>
    </row>
    <row r="11544" spans="4:8" x14ac:dyDescent="0.2">
      <c r="D11544" s="359"/>
      <c r="E11544" s="359"/>
      <c r="G11544" s="561"/>
      <c r="H11544" s="359"/>
    </row>
    <row r="11545" spans="4:8" x14ac:dyDescent="0.2">
      <c r="D11545" s="359"/>
      <c r="E11545" s="359"/>
      <c r="G11545" s="561"/>
      <c r="H11545" s="359"/>
    </row>
    <row r="11546" spans="4:8" x14ac:dyDescent="0.2">
      <c r="D11546" s="359"/>
      <c r="E11546" s="359"/>
      <c r="G11546" s="561"/>
      <c r="H11546" s="359"/>
    </row>
    <row r="11547" spans="4:8" x14ac:dyDescent="0.2">
      <c r="D11547" s="359"/>
      <c r="E11547" s="359"/>
      <c r="G11547" s="561"/>
      <c r="H11547" s="359"/>
    </row>
    <row r="11548" spans="4:8" x14ac:dyDescent="0.2">
      <c r="D11548" s="359"/>
      <c r="E11548" s="359"/>
      <c r="G11548" s="561"/>
      <c r="H11548" s="359"/>
    </row>
    <row r="11549" spans="4:8" x14ac:dyDescent="0.2">
      <c r="D11549" s="359"/>
      <c r="E11549" s="359"/>
      <c r="G11549" s="561"/>
      <c r="H11549" s="359"/>
    </row>
    <row r="11550" spans="4:8" x14ac:dyDescent="0.2">
      <c r="D11550" s="359"/>
      <c r="E11550" s="359"/>
      <c r="G11550" s="561"/>
      <c r="H11550" s="359"/>
    </row>
    <row r="11551" spans="4:8" x14ac:dyDescent="0.2">
      <c r="D11551" s="359"/>
      <c r="E11551" s="359"/>
      <c r="G11551" s="561"/>
      <c r="H11551" s="359"/>
    </row>
    <row r="11552" spans="4:8" x14ac:dyDescent="0.2">
      <c r="D11552" s="359"/>
      <c r="E11552" s="359"/>
      <c r="G11552" s="561"/>
      <c r="H11552" s="359"/>
    </row>
    <row r="11553" spans="4:8" x14ac:dyDescent="0.2">
      <c r="D11553" s="359"/>
      <c r="E11553" s="359"/>
      <c r="G11553" s="561"/>
      <c r="H11553" s="359"/>
    </row>
    <row r="11554" spans="4:8" x14ac:dyDescent="0.2">
      <c r="D11554" s="359"/>
      <c r="E11554" s="359"/>
      <c r="G11554" s="561"/>
      <c r="H11554" s="359"/>
    </row>
    <row r="11555" spans="4:8" x14ac:dyDescent="0.2">
      <c r="D11555" s="359"/>
      <c r="E11555" s="359"/>
      <c r="G11555" s="561"/>
      <c r="H11555" s="359"/>
    </row>
    <row r="11556" spans="4:8" x14ac:dyDescent="0.2">
      <c r="D11556" s="359"/>
      <c r="E11556" s="359"/>
      <c r="G11556" s="561"/>
      <c r="H11556" s="359"/>
    </row>
    <row r="11557" spans="4:8" x14ac:dyDescent="0.2">
      <c r="D11557" s="359"/>
      <c r="E11557" s="359"/>
      <c r="G11557" s="561"/>
      <c r="H11557" s="359"/>
    </row>
    <row r="11558" spans="4:8" x14ac:dyDescent="0.2">
      <c r="D11558" s="359"/>
      <c r="E11558" s="359"/>
      <c r="G11558" s="561"/>
      <c r="H11558" s="359"/>
    </row>
    <row r="11559" spans="4:8" x14ac:dyDescent="0.2">
      <c r="D11559" s="359"/>
      <c r="E11559" s="359"/>
      <c r="G11559" s="561"/>
      <c r="H11559" s="359"/>
    </row>
    <row r="11560" spans="4:8" x14ac:dyDescent="0.2">
      <c r="D11560" s="359"/>
      <c r="E11560" s="359"/>
      <c r="G11560" s="561"/>
      <c r="H11560" s="359"/>
    </row>
    <row r="11561" spans="4:8" x14ac:dyDescent="0.2">
      <c r="D11561" s="359"/>
      <c r="E11561" s="359"/>
      <c r="G11561" s="561"/>
      <c r="H11561" s="359"/>
    </row>
    <row r="11562" spans="4:8" x14ac:dyDescent="0.2">
      <c r="D11562" s="359"/>
      <c r="E11562" s="359"/>
      <c r="G11562" s="561"/>
      <c r="H11562" s="359"/>
    </row>
    <row r="11563" spans="4:8" x14ac:dyDescent="0.2">
      <c r="D11563" s="359"/>
      <c r="E11563" s="359"/>
      <c r="G11563" s="561"/>
      <c r="H11563" s="359"/>
    </row>
    <row r="11564" spans="4:8" x14ac:dyDescent="0.2">
      <c r="D11564" s="359"/>
      <c r="E11564" s="359"/>
      <c r="G11564" s="561"/>
      <c r="H11564" s="359"/>
    </row>
    <row r="11565" spans="4:8" x14ac:dyDescent="0.2">
      <c r="D11565" s="359"/>
      <c r="E11565" s="359"/>
      <c r="G11565" s="561"/>
      <c r="H11565" s="359"/>
    </row>
    <row r="11566" spans="4:8" x14ac:dyDescent="0.2">
      <c r="D11566" s="359"/>
      <c r="E11566" s="359"/>
      <c r="G11566" s="561"/>
      <c r="H11566" s="359"/>
    </row>
    <row r="11567" spans="4:8" x14ac:dyDescent="0.2">
      <c r="D11567" s="359"/>
      <c r="E11567" s="359"/>
      <c r="G11567" s="561"/>
      <c r="H11567" s="359"/>
    </row>
    <row r="11568" spans="4:8" x14ac:dyDescent="0.2">
      <c r="D11568" s="359"/>
      <c r="E11568" s="359"/>
      <c r="G11568" s="561"/>
      <c r="H11568" s="359"/>
    </row>
    <row r="11569" spans="4:8" x14ac:dyDescent="0.2">
      <c r="D11569" s="359"/>
      <c r="E11569" s="359"/>
      <c r="G11569" s="561"/>
      <c r="H11569" s="359"/>
    </row>
    <row r="11570" spans="4:8" x14ac:dyDescent="0.2">
      <c r="D11570" s="359"/>
      <c r="E11570" s="359"/>
      <c r="G11570" s="561"/>
      <c r="H11570" s="359"/>
    </row>
    <row r="11571" spans="4:8" x14ac:dyDescent="0.2">
      <c r="D11571" s="359"/>
      <c r="E11571" s="359"/>
      <c r="G11571" s="561"/>
      <c r="H11571" s="359"/>
    </row>
    <row r="11572" spans="4:8" x14ac:dyDescent="0.2">
      <c r="D11572" s="359"/>
      <c r="E11572" s="359"/>
      <c r="G11572" s="561"/>
      <c r="H11572" s="359"/>
    </row>
    <row r="11573" spans="4:8" x14ac:dyDescent="0.2">
      <c r="D11573" s="359"/>
      <c r="E11573" s="359"/>
      <c r="G11573" s="561"/>
      <c r="H11573" s="359"/>
    </row>
    <row r="11574" spans="4:8" x14ac:dyDescent="0.2">
      <c r="D11574" s="359"/>
      <c r="E11574" s="359"/>
      <c r="G11574" s="561"/>
      <c r="H11574" s="359"/>
    </row>
    <row r="11575" spans="4:8" x14ac:dyDescent="0.2">
      <c r="D11575" s="359"/>
      <c r="E11575" s="359"/>
      <c r="G11575" s="561"/>
      <c r="H11575" s="359"/>
    </row>
    <row r="11576" spans="4:8" x14ac:dyDescent="0.2">
      <c r="D11576" s="359"/>
      <c r="E11576" s="359"/>
      <c r="G11576" s="561"/>
      <c r="H11576" s="359"/>
    </row>
    <row r="11577" spans="4:8" x14ac:dyDescent="0.2">
      <c r="D11577" s="359"/>
      <c r="E11577" s="359"/>
      <c r="G11577" s="561"/>
      <c r="H11577" s="359"/>
    </row>
    <row r="11578" spans="4:8" x14ac:dyDescent="0.2">
      <c r="D11578" s="359"/>
      <c r="E11578" s="359"/>
      <c r="G11578" s="561"/>
      <c r="H11578" s="359"/>
    </row>
    <row r="11579" spans="4:8" x14ac:dyDescent="0.2">
      <c r="D11579" s="359"/>
      <c r="E11579" s="359"/>
      <c r="G11579" s="561"/>
      <c r="H11579" s="359"/>
    </row>
    <row r="11580" spans="4:8" x14ac:dyDescent="0.2">
      <c r="D11580" s="359"/>
      <c r="E11580" s="359"/>
      <c r="G11580" s="561"/>
      <c r="H11580" s="359"/>
    </row>
    <row r="11581" spans="4:8" x14ac:dyDescent="0.2">
      <c r="D11581" s="359"/>
      <c r="E11581" s="359"/>
      <c r="G11581" s="561"/>
      <c r="H11581" s="359"/>
    </row>
    <row r="11582" spans="4:8" x14ac:dyDescent="0.2">
      <c r="D11582" s="359"/>
      <c r="E11582" s="359"/>
      <c r="G11582" s="561"/>
      <c r="H11582" s="359"/>
    </row>
    <row r="11583" spans="4:8" x14ac:dyDescent="0.2">
      <c r="D11583" s="359"/>
      <c r="E11583" s="359"/>
      <c r="G11583" s="561"/>
      <c r="H11583" s="359"/>
    </row>
    <row r="11584" spans="4:8" x14ac:dyDescent="0.2">
      <c r="D11584" s="359"/>
      <c r="E11584" s="359"/>
      <c r="G11584" s="561"/>
      <c r="H11584" s="359"/>
    </row>
    <row r="11585" spans="4:8" x14ac:dyDescent="0.2">
      <c r="D11585" s="359"/>
      <c r="E11585" s="359"/>
      <c r="G11585" s="561"/>
      <c r="H11585" s="359"/>
    </row>
    <row r="11586" spans="4:8" x14ac:dyDescent="0.2">
      <c r="D11586" s="359"/>
      <c r="E11586" s="359"/>
      <c r="G11586" s="561"/>
      <c r="H11586" s="359"/>
    </row>
    <row r="11587" spans="4:8" x14ac:dyDescent="0.2">
      <c r="D11587" s="359"/>
      <c r="E11587" s="359"/>
      <c r="G11587" s="561"/>
      <c r="H11587" s="359"/>
    </row>
    <row r="11588" spans="4:8" x14ac:dyDescent="0.2">
      <c r="D11588" s="359"/>
      <c r="E11588" s="359"/>
      <c r="G11588" s="561"/>
      <c r="H11588" s="359"/>
    </row>
    <row r="11589" spans="4:8" x14ac:dyDescent="0.2">
      <c r="D11589" s="359"/>
      <c r="E11589" s="359"/>
      <c r="G11589" s="561"/>
      <c r="H11589" s="359"/>
    </row>
    <row r="11590" spans="4:8" x14ac:dyDescent="0.2">
      <c r="D11590" s="359"/>
      <c r="E11590" s="359"/>
      <c r="G11590" s="561"/>
      <c r="H11590" s="359"/>
    </row>
    <row r="11591" spans="4:8" x14ac:dyDescent="0.2">
      <c r="D11591" s="359"/>
      <c r="E11591" s="359"/>
      <c r="G11591" s="561"/>
      <c r="H11591" s="359"/>
    </row>
    <row r="11592" spans="4:8" x14ac:dyDescent="0.2">
      <c r="D11592" s="359"/>
      <c r="E11592" s="359"/>
      <c r="G11592" s="561"/>
      <c r="H11592" s="359"/>
    </row>
    <row r="11593" spans="4:8" x14ac:dyDescent="0.2">
      <c r="D11593" s="359"/>
      <c r="E11593" s="359"/>
      <c r="G11593" s="561"/>
      <c r="H11593" s="359"/>
    </row>
    <row r="11594" spans="4:8" x14ac:dyDescent="0.2">
      <c r="D11594" s="359"/>
      <c r="E11594" s="359"/>
      <c r="G11594" s="561"/>
      <c r="H11594" s="359"/>
    </row>
    <row r="11595" spans="4:8" x14ac:dyDescent="0.2">
      <c r="D11595" s="359"/>
      <c r="E11595" s="359"/>
      <c r="G11595" s="561"/>
      <c r="H11595" s="359"/>
    </row>
    <row r="11596" spans="4:8" x14ac:dyDescent="0.2">
      <c r="D11596" s="359"/>
      <c r="E11596" s="359"/>
      <c r="G11596" s="561"/>
      <c r="H11596" s="359"/>
    </row>
    <row r="11597" spans="4:8" x14ac:dyDescent="0.2">
      <c r="D11597" s="359"/>
      <c r="E11597" s="359"/>
      <c r="G11597" s="561"/>
      <c r="H11597" s="359"/>
    </row>
    <row r="11598" spans="4:8" x14ac:dyDescent="0.2">
      <c r="D11598" s="359"/>
      <c r="E11598" s="359"/>
      <c r="G11598" s="561"/>
      <c r="H11598" s="359"/>
    </row>
    <row r="11599" spans="4:8" x14ac:dyDescent="0.2">
      <c r="D11599" s="359"/>
      <c r="E11599" s="359"/>
      <c r="G11599" s="561"/>
      <c r="H11599" s="359"/>
    </row>
    <row r="11600" spans="4:8" x14ac:dyDescent="0.2">
      <c r="D11600" s="359"/>
      <c r="E11600" s="359"/>
      <c r="G11600" s="561"/>
      <c r="H11600" s="359"/>
    </row>
    <row r="11601" spans="4:8" x14ac:dyDescent="0.2">
      <c r="D11601" s="359"/>
      <c r="E11601" s="359"/>
      <c r="G11601" s="561"/>
      <c r="H11601" s="359"/>
    </row>
    <row r="11602" spans="4:8" x14ac:dyDescent="0.2">
      <c r="D11602" s="359"/>
      <c r="E11602" s="359"/>
      <c r="G11602" s="561"/>
      <c r="H11602" s="359"/>
    </row>
    <row r="11603" spans="4:8" x14ac:dyDescent="0.2">
      <c r="D11603" s="359"/>
      <c r="E11603" s="359"/>
      <c r="G11603" s="561"/>
      <c r="H11603" s="359"/>
    </row>
    <row r="11604" spans="4:8" x14ac:dyDescent="0.2">
      <c r="D11604" s="359"/>
      <c r="E11604" s="359"/>
      <c r="G11604" s="561"/>
      <c r="H11604" s="359"/>
    </row>
    <row r="11605" spans="4:8" x14ac:dyDescent="0.2">
      <c r="D11605" s="359"/>
      <c r="E11605" s="359"/>
      <c r="G11605" s="561"/>
      <c r="H11605" s="359"/>
    </row>
    <row r="11606" spans="4:8" x14ac:dyDescent="0.2">
      <c r="D11606" s="359"/>
      <c r="E11606" s="359"/>
      <c r="G11606" s="561"/>
      <c r="H11606" s="359"/>
    </row>
    <row r="11607" spans="4:8" x14ac:dyDescent="0.2">
      <c r="D11607" s="359"/>
      <c r="E11607" s="359"/>
      <c r="G11607" s="561"/>
      <c r="H11607" s="359"/>
    </row>
    <row r="11608" spans="4:8" x14ac:dyDescent="0.2">
      <c r="D11608" s="359"/>
      <c r="E11608" s="359"/>
      <c r="G11608" s="561"/>
      <c r="H11608" s="359"/>
    </row>
    <row r="11609" spans="4:8" x14ac:dyDescent="0.2">
      <c r="D11609" s="359"/>
      <c r="E11609" s="359"/>
      <c r="G11609" s="561"/>
      <c r="H11609" s="359"/>
    </row>
    <row r="11610" spans="4:8" x14ac:dyDescent="0.2">
      <c r="D11610" s="359"/>
      <c r="E11610" s="359"/>
      <c r="G11610" s="561"/>
      <c r="H11610" s="359"/>
    </row>
    <row r="11611" spans="4:8" x14ac:dyDescent="0.2">
      <c r="D11611" s="359"/>
      <c r="E11611" s="359"/>
      <c r="G11611" s="561"/>
      <c r="H11611" s="359"/>
    </row>
    <row r="11612" spans="4:8" x14ac:dyDescent="0.2">
      <c r="D11612" s="359"/>
      <c r="E11612" s="359"/>
      <c r="G11612" s="561"/>
      <c r="H11612" s="359"/>
    </row>
    <row r="11613" spans="4:8" x14ac:dyDescent="0.2">
      <c r="D11613" s="359"/>
      <c r="E11613" s="359"/>
      <c r="G11613" s="561"/>
      <c r="H11613" s="359"/>
    </row>
    <row r="11614" spans="4:8" x14ac:dyDescent="0.2">
      <c r="D11614" s="359"/>
      <c r="E11614" s="359"/>
      <c r="G11614" s="561"/>
      <c r="H11614" s="359"/>
    </row>
    <row r="11615" spans="4:8" x14ac:dyDescent="0.2">
      <c r="D11615" s="359"/>
      <c r="E11615" s="359"/>
      <c r="G11615" s="561"/>
      <c r="H11615" s="359"/>
    </row>
    <row r="11616" spans="4:8" x14ac:dyDescent="0.2">
      <c r="D11616" s="359"/>
      <c r="E11616" s="359"/>
      <c r="G11616" s="561"/>
      <c r="H11616" s="359"/>
    </row>
    <row r="11617" spans="4:8" x14ac:dyDescent="0.2">
      <c r="D11617" s="359"/>
      <c r="E11617" s="359"/>
      <c r="G11617" s="561"/>
      <c r="H11617" s="359"/>
    </row>
    <row r="11618" spans="4:8" x14ac:dyDescent="0.2">
      <c r="D11618" s="359"/>
      <c r="E11618" s="359"/>
      <c r="G11618" s="561"/>
      <c r="H11618" s="359"/>
    </row>
    <row r="11619" spans="4:8" x14ac:dyDescent="0.2">
      <c r="D11619" s="359"/>
      <c r="E11619" s="359"/>
      <c r="G11619" s="561"/>
      <c r="H11619" s="359"/>
    </row>
    <row r="11620" spans="4:8" x14ac:dyDescent="0.2">
      <c r="D11620" s="359"/>
      <c r="E11620" s="359"/>
      <c r="G11620" s="561"/>
      <c r="H11620" s="359"/>
    </row>
    <row r="11621" spans="4:8" x14ac:dyDescent="0.2">
      <c r="D11621" s="359"/>
      <c r="E11621" s="359"/>
      <c r="G11621" s="561"/>
      <c r="H11621" s="359"/>
    </row>
    <row r="11622" spans="4:8" x14ac:dyDescent="0.2">
      <c r="D11622" s="359"/>
      <c r="E11622" s="359"/>
      <c r="G11622" s="561"/>
      <c r="H11622" s="359"/>
    </row>
    <row r="11623" spans="4:8" x14ac:dyDescent="0.2">
      <c r="D11623" s="359"/>
      <c r="E11623" s="359"/>
      <c r="G11623" s="561"/>
      <c r="H11623" s="359"/>
    </row>
    <row r="11624" spans="4:8" x14ac:dyDescent="0.2">
      <c r="D11624" s="359"/>
      <c r="E11624" s="359"/>
      <c r="G11624" s="561"/>
      <c r="H11624" s="359"/>
    </row>
    <row r="11625" spans="4:8" x14ac:dyDescent="0.2">
      <c r="D11625" s="359"/>
      <c r="E11625" s="359"/>
      <c r="G11625" s="561"/>
      <c r="H11625" s="359"/>
    </row>
    <row r="11626" spans="4:8" x14ac:dyDescent="0.2">
      <c r="D11626" s="359"/>
      <c r="E11626" s="359"/>
      <c r="G11626" s="561"/>
      <c r="H11626" s="359"/>
    </row>
    <row r="11627" spans="4:8" x14ac:dyDescent="0.2">
      <c r="D11627" s="359"/>
      <c r="E11627" s="359"/>
      <c r="G11627" s="561"/>
      <c r="H11627" s="359"/>
    </row>
    <row r="11628" spans="4:8" x14ac:dyDescent="0.2">
      <c r="D11628" s="359"/>
      <c r="E11628" s="359"/>
      <c r="G11628" s="561"/>
      <c r="H11628" s="359"/>
    </row>
    <row r="11629" spans="4:8" x14ac:dyDescent="0.2">
      <c r="D11629" s="359"/>
      <c r="E11629" s="359"/>
      <c r="G11629" s="561"/>
      <c r="H11629" s="359"/>
    </row>
    <row r="11630" spans="4:8" x14ac:dyDescent="0.2">
      <c r="D11630" s="359"/>
      <c r="E11630" s="359"/>
      <c r="G11630" s="561"/>
      <c r="H11630" s="359"/>
    </row>
    <row r="11631" spans="4:8" x14ac:dyDescent="0.2">
      <c r="D11631" s="359"/>
      <c r="E11631" s="359"/>
      <c r="G11631" s="561"/>
      <c r="H11631" s="359"/>
    </row>
    <row r="11632" spans="4:8" x14ac:dyDescent="0.2">
      <c r="D11632" s="359"/>
      <c r="E11632" s="359"/>
      <c r="G11632" s="561"/>
      <c r="H11632" s="359"/>
    </row>
    <row r="11633" spans="4:8" x14ac:dyDescent="0.2">
      <c r="D11633" s="359"/>
      <c r="E11633" s="359"/>
      <c r="G11633" s="561"/>
      <c r="H11633" s="359"/>
    </row>
    <row r="11634" spans="4:8" x14ac:dyDescent="0.2">
      <c r="D11634" s="359"/>
      <c r="E11634" s="359"/>
      <c r="G11634" s="561"/>
      <c r="H11634" s="359"/>
    </row>
    <row r="11635" spans="4:8" x14ac:dyDescent="0.2">
      <c r="D11635" s="359"/>
      <c r="E11635" s="359"/>
      <c r="G11635" s="561"/>
      <c r="H11635" s="359"/>
    </row>
    <row r="11636" spans="4:8" x14ac:dyDescent="0.2">
      <c r="D11636" s="359"/>
      <c r="E11636" s="359"/>
      <c r="G11636" s="561"/>
      <c r="H11636" s="359"/>
    </row>
    <row r="11637" spans="4:8" x14ac:dyDescent="0.2">
      <c r="D11637" s="359"/>
      <c r="E11637" s="359"/>
      <c r="G11637" s="561"/>
      <c r="H11637" s="359"/>
    </row>
    <row r="11638" spans="4:8" x14ac:dyDescent="0.2">
      <c r="D11638" s="359"/>
      <c r="E11638" s="359"/>
      <c r="G11638" s="561"/>
      <c r="H11638" s="359"/>
    </row>
    <row r="11639" spans="4:8" x14ac:dyDescent="0.2">
      <c r="D11639" s="359"/>
      <c r="E11639" s="359"/>
      <c r="G11639" s="561"/>
      <c r="H11639" s="359"/>
    </row>
    <row r="11640" spans="4:8" x14ac:dyDescent="0.2">
      <c r="D11640" s="359"/>
      <c r="E11640" s="359"/>
      <c r="G11640" s="561"/>
      <c r="H11640" s="359"/>
    </row>
    <row r="11641" spans="4:8" x14ac:dyDescent="0.2">
      <c r="D11641" s="359"/>
      <c r="E11641" s="359"/>
      <c r="G11641" s="561"/>
      <c r="H11641" s="359"/>
    </row>
    <row r="11642" spans="4:8" x14ac:dyDescent="0.2">
      <c r="D11642" s="359"/>
      <c r="E11642" s="359"/>
      <c r="G11642" s="561"/>
      <c r="H11642" s="359"/>
    </row>
    <row r="11643" spans="4:8" x14ac:dyDescent="0.2">
      <c r="D11643" s="359"/>
      <c r="E11643" s="359"/>
      <c r="G11643" s="561"/>
      <c r="H11643" s="359"/>
    </row>
    <row r="11644" spans="4:8" x14ac:dyDescent="0.2">
      <c r="D11644" s="359"/>
      <c r="E11644" s="359"/>
      <c r="G11644" s="561"/>
      <c r="H11644" s="359"/>
    </row>
    <row r="11645" spans="4:8" x14ac:dyDescent="0.2">
      <c r="D11645" s="359"/>
      <c r="E11645" s="359"/>
      <c r="G11645" s="561"/>
      <c r="H11645" s="359"/>
    </row>
    <row r="11646" spans="4:8" x14ac:dyDescent="0.2">
      <c r="D11646" s="359"/>
      <c r="E11646" s="359"/>
      <c r="G11646" s="561"/>
      <c r="H11646" s="359"/>
    </row>
    <row r="11647" spans="4:8" x14ac:dyDescent="0.2">
      <c r="D11647" s="359"/>
      <c r="E11647" s="359"/>
      <c r="G11647" s="561"/>
      <c r="H11647" s="359"/>
    </row>
    <row r="11648" spans="4:8" x14ac:dyDescent="0.2">
      <c r="D11648" s="359"/>
      <c r="E11648" s="359"/>
      <c r="G11648" s="561"/>
      <c r="H11648" s="359"/>
    </row>
    <row r="11649" spans="4:8" x14ac:dyDescent="0.2">
      <c r="D11649" s="359"/>
      <c r="E11649" s="359"/>
      <c r="G11649" s="561"/>
      <c r="H11649" s="359"/>
    </row>
    <row r="11650" spans="4:8" x14ac:dyDescent="0.2">
      <c r="D11650" s="359"/>
      <c r="E11650" s="359"/>
      <c r="G11650" s="561"/>
      <c r="H11650" s="359"/>
    </row>
    <row r="11651" spans="4:8" x14ac:dyDescent="0.2">
      <c r="D11651" s="359"/>
      <c r="E11651" s="359"/>
      <c r="G11651" s="561"/>
      <c r="H11651" s="359"/>
    </row>
    <row r="11652" spans="4:8" x14ac:dyDescent="0.2">
      <c r="D11652" s="359"/>
      <c r="E11652" s="359"/>
      <c r="G11652" s="561"/>
      <c r="H11652" s="359"/>
    </row>
    <row r="11653" spans="4:8" x14ac:dyDescent="0.2">
      <c r="D11653" s="359"/>
      <c r="E11653" s="359"/>
      <c r="G11653" s="561"/>
      <c r="H11653" s="359"/>
    </row>
    <row r="11654" spans="4:8" x14ac:dyDescent="0.2">
      <c r="D11654" s="359"/>
      <c r="E11654" s="359"/>
      <c r="G11654" s="561"/>
      <c r="H11654" s="359"/>
    </row>
    <row r="11655" spans="4:8" x14ac:dyDescent="0.2">
      <c r="D11655" s="359"/>
      <c r="E11655" s="359"/>
      <c r="G11655" s="561"/>
      <c r="H11655" s="359"/>
    </row>
    <row r="11656" spans="4:8" x14ac:dyDescent="0.2">
      <c r="D11656" s="359"/>
      <c r="E11656" s="359"/>
      <c r="G11656" s="561"/>
      <c r="H11656" s="359"/>
    </row>
    <row r="11657" spans="4:8" x14ac:dyDescent="0.2">
      <c r="D11657" s="359"/>
      <c r="E11657" s="359"/>
      <c r="G11657" s="561"/>
      <c r="H11657" s="359"/>
    </row>
    <row r="11658" spans="4:8" x14ac:dyDescent="0.2">
      <c r="D11658" s="359"/>
      <c r="E11658" s="359"/>
      <c r="G11658" s="561"/>
      <c r="H11658" s="359"/>
    </row>
    <row r="11659" spans="4:8" x14ac:dyDescent="0.2">
      <c r="D11659" s="359"/>
      <c r="E11659" s="359"/>
      <c r="G11659" s="561"/>
      <c r="H11659" s="359"/>
    </row>
    <row r="11660" spans="4:8" x14ac:dyDescent="0.2">
      <c r="D11660" s="359"/>
      <c r="E11660" s="359"/>
      <c r="G11660" s="561"/>
      <c r="H11660" s="359"/>
    </row>
    <row r="11661" spans="4:8" x14ac:dyDescent="0.2">
      <c r="D11661" s="359"/>
      <c r="E11661" s="359"/>
      <c r="G11661" s="561"/>
      <c r="H11661" s="359"/>
    </row>
    <row r="11662" spans="4:8" x14ac:dyDescent="0.2">
      <c r="D11662" s="359"/>
      <c r="E11662" s="359"/>
      <c r="G11662" s="561"/>
      <c r="H11662" s="359"/>
    </row>
    <row r="11663" spans="4:8" x14ac:dyDescent="0.2">
      <c r="D11663" s="359"/>
      <c r="E11663" s="359"/>
      <c r="G11663" s="561"/>
      <c r="H11663" s="359"/>
    </row>
    <row r="11664" spans="4:8" x14ac:dyDescent="0.2">
      <c r="D11664" s="359"/>
      <c r="E11664" s="359"/>
      <c r="G11664" s="561"/>
      <c r="H11664" s="359"/>
    </row>
    <row r="11665" spans="4:8" x14ac:dyDescent="0.2">
      <c r="D11665" s="359"/>
      <c r="E11665" s="359"/>
      <c r="G11665" s="561"/>
      <c r="H11665" s="359"/>
    </row>
    <row r="11666" spans="4:8" x14ac:dyDescent="0.2">
      <c r="D11666" s="359"/>
      <c r="E11666" s="359"/>
      <c r="G11666" s="561"/>
      <c r="H11666" s="359"/>
    </row>
    <row r="11667" spans="4:8" x14ac:dyDescent="0.2">
      <c r="D11667" s="359"/>
      <c r="E11667" s="359"/>
      <c r="G11667" s="561"/>
      <c r="H11667" s="359"/>
    </row>
    <row r="11668" spans="4:8" x14ac:dyDescent="0.2">
      <c r="D11668" s="359"/>
      <c r="E11668" s="359"/>
      <c r="G11668" s="561"/>
      <c r="H11668" s="359"/>
    </row>
    <row r="11669" spans="4:8" x14ac:dyDescent="0.2">
      <c r="D11669" s="359"/>
      <c r="E11669" s="359"/>
      <c r="G11669" s="561"/>
      <c r="H11669" s="359"/>
    </row>
    <row r="11670" spans="4:8" x14ac:dyDescent="0.2">
      <c r="D11670" s="359"/>
      <c r="E11670" s="359"/>
      <c r="G11670" s="561"/>
      <c r="H11670" s="359"/>
    </row>
    <row r="11671" spans="4:8" x14ac:dyDescent="0.2">
      <c r="D11671" s="359"/>
      <c r="E11671" s="359"/>
      <c r="G11671" s="561"/>
      <c r="H11671" s="359"/>
    </row>
    <row r="11672" spans="4:8" x14ac:dyDescent="0.2">
      <c r="D11672" s="359"/>
      <c r="E11672" s="359"/>
      <c r="G11672" s="561"/>
      <c r="H11672" s="359"/>
    </row>
    <row r="11673" spans="4:8" x14ac:dyDescent="0.2">
      <c r="D11673" s="359"/>
      <c r="E11673" s="359"/>
      <c r="G11673" s="561"/>
      <c r="H11673" s="359"/>
    </row>
    <row r="11674" spans="4:8" x14ac:dyDescent="0.2">
      <c r="D11674" s="359"/>
      <c r="E11674" s="359"/>
      <c r="G11674" s="561"/>
      <c r="H11674" s="359"/>
    </row>
    <row r="11675" spans="4:8" x14ac:dyDescent="0.2">
      <c r="D11675" s="359"/>
      <c r="E11675" s="359"/>
      <c r="G11675" s="561"/>
      <c r="H11675" s="359"/>
    </row>
    <row r="11676" spans="4:8" x14ac:dyDescent="0.2">
      <c r="D11676" s="359"/>
      <c r="E11676" s="359"/>
      <c r="G11676" s="561"/>
      <c r="H11676" s="359"/>
    </row>
    <row r="11677" spans="4:8" x14ac:dyDescent="0.2">
      <c r="D11677" s="359"/>
      <c r="E11677" s="359"/>
      <c r="G11677" s="561"/>
      <c r="H11677" s="359"/>
    </row>
    <row r="11678" spans="4:8" x14ac:dyDescent="0.2">
      <c r="D11678" s="359"/>
      <c r="E11678" s="359"/>
      <c r="G11678" s="561"/>
      <c r="H11678" s="359"/>
    </row>
    <row r="11679" spans="4:8" x14ac:dyDescent="0.2">
      <c r="D11679" s="359"/>
      <c r="E11679" s="359"/>
      <c r="G11679" s="561"/>
      <c r="H11679" s="359"/>
    </row>
    <row r="11680" spans="4:8" x14ac:dyDescent="0.2">
      <c r="D11680" s="359"/>
      <c r="E11680" s="359"/>
      <c r="G11680" s="561"/>
      <c r="H11680" s="359"/>
    </row>
    <row r="11681" spans="4:8" x14ac:dyDescent="0.2">
      <c r="D11681" s="359"/>
      <c r="E11681" s="359"/>
      <c r="G11681" s="561"/>
      <c r="H11681" s="359"/>
    </row>
    <row r="11682" spans="4:8" x14ac:dyDescent="0.2">
      <c r="D11682" s="359"/>
      <c r="E11682" s="359"/>
      <c r="G11682" s="561"/>
      <c r="H11682" s="359"/>
    </row>
    <row r="11683" spans="4:8" x14ac:dyDescent="0.2">
      <c r="D11683" s="359"/>
      <c r="E11683" s="359"/>
      <c r="G11683" s="561"/>
      <c r="H11683" s="359"/>
    </row>
    <row r="11684" spans="4:8" x14ac:dyDescent="0.2">
      <c r="D11684" s="359"/>
      <c r="E11684" s="359"/>
      <c r="G11684" s="561"/>
      <c r="H11684" s="359"/>
    </row>
    <row r="11685" spans="4:8" x14ac:dyDescent="0.2">
      <c r="D11685" s="359"/>
      <c r="E11685" s="359"/>
      <c r="G11685" s="561"/>
      <c r="H11685" s="359"/>
    </row>
    <row r="11686" spans="4:8" x14ac:dyDescent="0.2">
      <c r="D11686" s="359"/>
      <c r="E11686" s="359"/>
      <c r="G11686" s="561"/>
      <c r="H11686" s="359"/>
    </row>
    <row r="11687" spans="4:8" x14ac:dyDescent="0.2">
      <c r="D11687" s="359"/>
      <c r="E11687" s="359"/>
      <c r="G11687" s="561"/>
      <c r="H11687" s="359"/>
    </row>
    <row r="11688" spans="4:8" x14ac:dyDescent="0.2">
      <c r="D11688" s="359"/>
      <c r="E11688" s="359"/>
      <c r="G11688" s="561"/>
      <c r="H11688" s="359"/>
    </row>
    <row r="11689" spans="4:8" x14ac:dyDescent="0.2">
      <c r="D11689" s="359"/>
      <c r="E11689" s="359"/>
      <c r="G11689" s="561"/>
      <c r="H11689" s="359"/>
    </row>
    <row r="11690" spans="4:8" x14ac:dyDescent="0.2">
      <c r="D11690" s="359"/>
      <c r="E11690" s="359"/>
      <c r="G11690" s="561"/>
      <c r="H11690" s="359"/>
    </row>
    <row r="11691" spans="4:8" x14ac:dyDescent="0.2">
      <c r="D11691" s="359"/>
      <c r="E11691" s="359"/>
      <c r="G11691" s="561"/>
      <c r="H11691" s="359"/>
    </row>
    <row r="11692" spans="4:8" x14ac:dyDescent="0.2">
      <c r="D11692" s="359"/>
      <c r="E11692" s="359"/>
      <c r="G11692" s="561"/>
      <c r="H11692" s="359"/>
    </row>
    <row r="11693" spans="4:8" x14ac:dyDescent="0.2">
      <c r="D11693" s="359"/>
      <c r="E11693" s="359"/>
      <c r="G11693" s="561"/>
      <c r="H11693" s="359"/>
    </row>
    <row r="11694" spans="4:8" x14ac:dyDescent="0.2">
      <c r="D11694" s="359"/>
      <c r="E11694" s="359"/>
      <c r="G11694" s="561"/>
      <c r="H11694" s="359"/>
    </row>
    <row r="11695" spans="4:8" x14ac:dyDescent="0.2">
      <c r="D11695" s="359"/>
      <c r="E11695" s="359"/>
      <c r="G11695" s="561"/>
      <c r="H11695" s="359"/>
    </row>
    <row r="11696" spans="4:8" x14ac:dyDescent="0.2">
      <c r="D11696" s="359"/>
      <c r="E11696" s="359"/>
      <c r="G11696" s="561"/>
      <c r="H11696" s="359"/>
    </row>
    <row r="11697" spans="4:8" x14ac:dyDescent="0.2">
      <c r="D11697" s="359"/>
      <c r="E11697" s="359"/>
      <c r="G11697" s="561"/>
      <c r="H11697" s="359"/>
    </row>
    <row r="11698" spans="4:8" x14ac:dyDescent="0.2">
      <c r="D11698" s="359"/>
      <c r="E11698" s="359"/>
      <c r="G11698" s="561"/>
      <c r="H11698" s="359"/>
    </row>
    <row r="11699" spans="4:8" x14ac:dyDescent="0.2">
      <c r="D11699" s="359"/>
      <c r="E11699" s="359"/>
      <c r="G11699" s="561"/>
      <c r="H11699" s="359"/>
    </row>
    <row r="11700" spans="4:8" x14ac:dyDescent="0.2">
      <c r="D11700" s="359"/>
      <c r="E11700" s="359"/>
      <c r="G11700" s="561"/>
      <c r="H11700" s="359"/>
    </row>
    <row r="11701" spans="4:8" x14ac:dyDescent="0.2">
      <c r="D11701" s="359"/>
      <c r="E11701" s="359"/>
      <c r="G11701" s="561"/>
      <c r="H11701" s="359"/>
    </row>
    <row r="11702" spans="4:8" x14ac:dyDescent="0.2">
      <c r="D11702" s="359"/>
      <c r="E11702" s="359"/>
      <c r="G11702" s="561"/>
      <c r="H11702" s="359"/>
    </row>
    <row r="11703" spans="4:8" x14ac:dyDescent="0.2">
      <c r="D11703" s="359"/>
      <c r="E11703" s="359"/>
      <c r="G11703" s="561"/>
      <c r="H11703" s="359"/>
    </row>
    <row r="11704" spans="4:8" x14ac:dyDescent="0.2">
      <c r="D11704" s="359"/>
      <c r="E11704" s="359"/>
      <c r="G11704" s="561"/>
      <c r="H11704" s="359"/>
    </row>
    <row r="11705" spans="4:8" x14ac:dyDescent="0.2">
      <c r="D11705" s="359"/>
      <c r="E11705" s="359"/>
      <c r="G11705" s="561"/>
      <c r="H11705" s="359"/>
    </row>
    <row r="11706" spans="4:8" x14ac:dyDescent="0.2">
      <c r="D11706" s="359"/>
      <c r="E11706" s="359"/>
      <c r="G11706" s="561"/>
      <c r="H11706" s="359"/>
    </row>
    <row r="11707" spans="4:8" x14ac:dyDescent="0.2">
      <c r="D11707" s="359"/>
      <c r="E11707" s="359"/>
      <c r="G11707" s="561"/>
      <c r="H11707" s="359"/>
    </row>
    <row r="11708" spans="4:8" x14ac:dyDescent="0.2">
      <c r="D11708" s="359"/>
      <c r="E11708" s="359"/>
      <c r="G11708" s="561"/>
      <c r="H11708" s="359"/>
    </row>
    <row r="11709" spans="4:8" x14ac:dyDescent="0.2">
      <c r="D11709" s="359"/>
      <c r="E11709" s="359"/>
      <c r="G11709" s="561"/>
      <c r="H11709" s="359"/>
    </row>
    <row r="11710" spans="4:8" x14ac:dyDescent="0.2">
      <c r="D11710" s="359"/>
      <c r="E11710" s="359"/>
      <c r="G11710" s="561"/>
      <c r="H11710" s="359"/>
    </row>
    <row r="11711" spans="4:8" x14ac:dyDescent="0.2">
      <c r="D11711" s="359"/>
      <c r="E11711" s="359"/>
      <c r="G11711" s="561"/>
      <c r="H11711" s="359"/>
    </row>
    <row r="11712" spans="4:8" x14ac:dyDescent="0.2">
      <c r="D11712" s="359"/>
      <c r="E11712" s="359"/>
      <c r="G11712" s="561"/>
      <c r="H11712" s="359"/>
    </row>
    <row r="11713" spans="4:8" x14ac:dyDescent="0.2">
      <c r="D11713" s="359"/>
      <c r="E11713" s="359"/>
      <c r="G11713" s="561"/>
      <c r="H11713" s="359"/>
    </row>
    <row r="11714" spans="4:8" x14ac:dyDescent="0.2">
      <c r="D11714" s="359"/>
      <c r="E11714" s="359"/>
      <c r="G11714" s="561"/>
      <c r="H11714" s="359"/>
    </row>
    <row r="11715" spans="4:8" x14ac:dyDescent="0.2">
      <c r="D11715" s="359"/>
      <c r="E11715" s="359"/>
      <c r="G11715" s="561"/>
      <c r="H11715" s="359"/>
    </row>
    <row r="11716" spans="4:8" x14ac:dyDescent="0.2">
      <c r="D11716" s="359"/>
      <c r="E11716" s="359"/>
      <c r="G11716" s="561"/>
      <c r="H11716" s="359"/>
    </row>
    <row r="11717" spans="4:8" x14ac:dyDescent="0.2">
      <c r="D11717" s="359"/>
      <c r="E11717" s="359"/>
      <c r="G11717" s="561"/>
      <c r="H11717" s="359"/>
    </row>
    <row r="11718" spans="4:8" x14ac:dyDescent="0.2">
      <c r="D11718" s="359"/>
      <c r="E11718" s="359"/>
      <c r="G11718" s="561"/>
      <c r="H11718" s="359"/>
    </row>
    <row r="11719" spans="4:8" x14ac:dyDescent="0.2">
      <c r="D11719" s="359"/>
      <c r="E11719" s="359"/>
      <c r="G11719" s="561"/>
      <c r="H11719" s="359"/>
    </row>
    <row r="11720" spans="4:8" x14ac:dyDescent="0.2">
      <c r="D11720" s="359"/>
      <c r="E11720" s="359"/>
      <c r="G11720" s="561"/>
      <c r="H11720" s="359"/>
    </row>
    <row r="11721" spans="4:8" x14ac:dyDescent="0.2">
      <c r="D11721" s="359"/>
      <c r="E11721" s="359"/>
      <c r="G11721" s="561"/>
      <c r="H11721" s="359"/>
    </row>
    <row r="11722" spans="4:8" x14ac:dyDescent="0.2">
      <c r="D11722" s="359"/>
      <c r="E11722" s="359"/>
      <c r="G11722" s="561"/>
      <c r="H11722" s="359"/>
    </row>
    <row r="11723" spans="4:8" x14ac:dyDescent="0.2">
      <c r="D11723" s="359"/>
      <c r="E11723" s="359"/>
      <c r="G11723" s="561"/>
      <c r="H11723" s="359"/>
    </row>
    <row r="11724" spans="4:8" x14ac:dyDescent="0.2">
      <c r="D11724" s="359"/>
      <c r="E11724" s="359"/>
      <c r="G11724" s="561"/>
      <c r="H11724" s="359"/>
    </row>
    <row r="11725" spans="4:8" x14ac:dyDescent="0.2">
      <c r="D11725" s="359"/>
      <c r="E11725" s="359"/>
      <c r="G11725" s="561"/>
      <c r="H11725" s="359"/>
    </row>
    <row r="11726" spans="4:8" x14ac:dyDescent="0.2">
      <c r="D11726" s="359"/>
      <c r="E11726" s="359"/>
      <c r="G11726" s="561"/>
      <c r="H11726" s="359"/>
    </row>
    <row r="11727" spans="4:8" x14ac:dyDescent="0.2">
      <c r="D11727" s="359"/>
      <c r="E11727" s="359"/>
      <c r="G11727" s="561"/>
      <c r="H11727" s="359"/>
    </row>
    <row r="11728" spans="4:8" x14ac:dyDescent="0.2">
      <c r="D11728" s="359"/>
      <c r="E11728" s="359"/>
      <c r="G11728" s="561"/>
      <c r="H11728" s="359"/>
    </row>
    <row r="11729" spans="4:8" x14ac:dyDescent="0.2">
      <c r="D11729" s="359"/>
      <c r="E11729" s="359"/>
      <c r="G11729" s="561"/>
      <c r="H11729" s="359"/>
    </row>
    <row r="11730" spans="4:8" x14ac:dyDescent="0.2">
      <c r="D11730" s="359"/>
      <c r="E11730" s="359"/>
      <c r="G11730" s="561"/>
      <c r="H11730" s="359"/>
    </row>
    <row r="11731" spans="4:8" x14ac:dyDescent="0.2">
      <c r="D11731" s="359"/>
      <c r="E11731" s="359"/>
      <c r="G11731" s="561"/>
      <c r="H11731" s="359"/>
    </row>
    <row r="11732" spans="4:8" x14ac:dyDescent="0.2">
      <c r="D11732" s="359"/>
      <c r="E11732" s="359"/>
      <c r="G11732" s="561"/>
      <c r="H11732" s="359"/>
    </row>
    <row r="11733" spans="4:8" x14ac:dyDescent="0.2">
      <c r="D11733" s="359"/>
      <c r="E11733" s="359"/>
      <c r="G11733" s="561"/>
      <c r="H11733" s="359"/>
    </row>
    <row r="11734" spans="4:8" x14ac:dyDescent="0.2">
      <c r="D11734" s="359"/>
      <c r="E11734" s="359"/>
      <c r="G11734" s="561"/>
      <c r="H11734" s="359"/>
    </row>
    <row r="11735" spans="4:8" x14ac:dyDescent="0.2">
      <c r="D11735" s="359"/>
      <c r="E11735" s="359"/>
      <c r="G11735" s="561"/>
      <c r="H11735" s="359"/>
    </row>
    <row r="11736" spans="4:8" x14ac:dyDescent="0.2">
      <c r="D11736" s="359"/>
      <c r="E11736" s="359"/>
      <c r="G11736" s="561"/>
      <c r="H11736" s="359"/>
    </row>
    <row r="11737" spans="4:8" x14ac:dyDescent="0.2">
      <c r="D11737" s="359"/>
      <c r="E11737" s="359"/>
      <c r="G11737" s="561"/>
      <c r="H11737" s="359"/>
    </row>
    <row r="11738" spans="4:8" x14ac:dyDescent="0.2">
      <c r="D11738" s="359"/>
      <c r="E11738" s="359"/>
      <c r="G11738" s="561"/>
      <c r="H11738" s="359"/>
    </row>
    <row r="11739" spans="4:8" x14ac:dyDescent="0.2">
      <c r="D11739" s="359"/>
      <c r="E11739" s="359"/>
      <c r="G11739" s="561"/>
      <c r="H11739" s="359"/>
    </row>
    <row r="11740" spans="4:8" x14ac:dyDescent="0.2">
      <c r="D11740" s="359"/>
      <c r="E11740" s="359"/>
      <c r="G11740" s="561"/>
      <c r="H11740" s="359"/>
    </row>
    <row r="11741" spans="4:8" x14ac:dyDescent="0.2">
      <c r="D11741" s="359"/>
      <c r="E11741" s="359"/>
      <c r="G11741" s="561"/>
      <c r="H11741" s="359"/>
    </row>
    <row r="11742" spans="4:8" x14ac:dyDescent="0.2">
      <c r="D11742" s="359"/>
      <c r="E11742" s="359"/>
      <c r="G11742" s="561"/>
      <c r="H11742" s="359"/>
    </row>
    <row r="11743" spans="4:8" x14ac:dyDescent="0.2">
      <c r="D11743" s="359"/>
      <c r="E11743" s="359"/>
      <c r="G11743" s="561"/>
      <c r="H11743" s="359"/>
    </row>
    <row r="11744" spans="4:8" x14ac:dyDescent="0.2">
      <c r="D11744" s="359"/>
      <c r="E11744" s="359"/>
      <c r="G11744" s="561"/>
      <c r="H11744" s="359"/>
    </row>
    <row r="11745" spans="4:8" x14ac:dyDescent="0.2">
      <c r="D11745" s="359"/>
      <c r="E11745" s="359"/>
      <c r="G11745" s="561"/>
      <c r="H11745" s="359"/>
    </row>
    <row r="11746" spans="4:8" x14ac:dyDescent="0.2">
      <c r="D11746" s="359"/>
      <c r="E11746" s="359"/>
      <c r="G11746" s="561"/>
      <c r="H11746" s="359"/>
    </row>
    <row r="11747" spans="4:8" x14ac:dyDescent="0.2">
      <c r="D11747" s="359"/>
      <c r="E11747" s="359"/>
      <c r="G11747" s="561"/>
      <c r="H11747" s="359"/>
    </row>
    <row r="11748" spans="4:8" x14ac:dyDescent="0.2">
      <c r="D11748" s="359"/>
      <c r="E11748" s="359"/>
      <c r="G11748" s="561"/>
      <c r="H11748" s="359"/>
    </row>
    <row r="11749" spans="4:8" x14ac:dyDescent="0.2">
      <c r="D11749" s="359"/>
      <c r="E11749" s="359"/>
      <c r="G11749" s="561"/>
      <c r="H11749" s="359"/>
    </row>
    <row r="11750" spans="4:8" x14ac:dyDescent="0.2">
      <c r="D11750" s="359"/>
      <c r="E11750" s="359"/>
      <c r="G11750" s="561"/>
      <c r="H11750" s="359"/>
    </row>
    <row r="11751" spans="4:8" x14ac:dyDescent="0.2">
      <c r="D11751" s="359"/>
      <c r="E11751" s="359"/>
      <c r="G11751" s="561"/>
      <c r="H11751" s="359"/>
    </row>
    <row r="11752" spans="4:8" x14ac:dyDescent="0.2">
      <c r="D11752" s="359"/>
      <c r="E11752" s="359"/>
      <c r="G11752" s="561"/>
      <c r="H11752" s="359"/>
    </row>
    <row r="11753" spans="4:8" x14ac:dyDescent="0.2">
      <c r="D11753" s="359"/>
      <c r="E11753" s="359"/>
      <c r="G11753" s="561"/>
      <c r="H11753" s="359"/>
    </row>
    <row r="11754" spans="4:8" x14ac:dyDescent="0.2">
      <c r="D11754" s="359"/>
      <c r="E11754" s="359"/>
      <c r="G11754" s="561"/>
      <c r="H11754" s="359"/>
    </row>
    <row r="11755" spans="4:8" x14ac:dyDescent="0.2">
      <c r="D11755" s="359"/>
      <c r="E11755" s="359"/>
      <c r="G11755" s="561"/>
      <c r="H11755" s="359"/>
    </row>
    <row r="11756" spans="4:8" x14ac:dyDescent="0.2">
      <c r="D11756" s="359"/>
      <c r="E11756" s="359"/>
      <c r="G11756" s="561"/>
      <c r="H11756" s="359"/>
    </row>
    <row r="11757" spans="4:8" x14ac:dyDescent="0.2">
      <c r="D11757" s="359"/>
      <c r="E11757" s="359"/>
      <c r="G11757" s="561"/>
      <c r="H11757" s="359"/>
    </row>
    <row r="11758" spans="4:8" x14ac:dyDescent="0.2">
      <c r="D11758" s="359"/>
      <c r="E11758" s="359"/>
      <c r="G11758" s="561"/>
      <c r="H11758" s="359"/>
    </row>
    <row r="11759" spans="4:8" x14ac:dyDescent="0.2">
      <c r="D11759" s="359"/>
      <c r="E11759" s="359"/>
      <c r="G11759" s="561"/>
      <c r="H11759" s="359"/>
    </row>
    <row r="11760" spans="4:8" x14ac:dyDescent="0.2">
      <c r="D11760" s="359"/>
      <c r="E11760" s="359"/>
      <c r="G11760" s="561"/>
      <c r="H11760" s="359"/>
    </row>
    <row r="11761" spans="4:8" x14ac:dyDescent="0.2">
      <c r="D11761" s="359"/>
      <c r="E11761" s="359"/>
      <c r="G11761" s="561"/>
      <c r="H11761" s="359"/>
    </row>
    <row r="11762" spans="4:8" x14ac:dyDescent="0.2">
      <c r="D11762" s="359"/>
      <c r="E11762" s="359"/>
      <c r="G11762" s="561"/>
      <c r="H11762" s="359"/>
    </row>
    <row r="11763" spans="4:8" x14ac:dyDescent="0.2">
      <c r="D11763" s="359"/>
      <c r="E11763" s="359"/>
      <c r="G11763" s="561"/>
      <c r="H11763" s="359"/>
    </row>
    <row r="11764" spans="4:8" x14ac:dyDescent="0.2">
      <c r="D11764" s="359"/>
      <c r="E11764" s="359"/>
      <c r="G11764" s="561"/>
      <c r="H11764" s="359"/>
    </row>
    <row r="11765" spans="4:8" x14ac:dyDescent="0.2">
      <c r="D11765" s="359"/>
      <c r="E11765" s="359"/>
      <c r="G11765" s="561"/>
      <c r="H11765" s="359"/>
    </row>
    <row r="11766" spans="4:8" x14ac:dyDescent="0.2">
      <c r="D11766" s="359"/>
      <c r="E11766" s="359"/>
      <c r="G11766" s="561"/>
      <c r="H11766" s="359"/>
    </row>
    <row r="11767" spans="4:8" x14ac:dyDescent="0.2">
      <c r="D11767" s="359"/>
      <c r="E11767" s="359"/>
      <c r="G11767" s="561"/>
      <c r="H11767" s="359"/>
    </row>
    <row r="11768" spans="4:8" x14ac:dyDescent="0.2">
      <c r="D11768" s="359"/>
      <c r="E11768" s="359"/>
      <c r="G11768" s="561"/>
      <c r="H11768" s="359"/>
    </row>
    <row r="11769" spans="4:8" x14ac:dyDescent="0.2">
      <c r="D11769" s="359"/>
      <c r="E11769" s="359"/>
      <c r="G11769" s="561"/>
      <c r="H11769" s="359"/>
    </row>
    <row r="11770" spans="4:8" x14ac:dyDescent="0.2">
      <c r="D11770" s="359"/>
      <c r="E11770" s="359"/>
      <c r="G11770" s="561"/>
      <c r="H11770" s="359"/>
    </row>
    <row r="11771" spans="4:8" x14ac:dyDescent="0.2">
      <c r="D11771" s="359"/>
      <c r="E11771" s="359"/>
      <c r="G11771" s="561"/>
      <c r="H11771" s="359"/>
    </row>
    <row r="11772" spans="4:8" x14ac:dyDescent="0.2">
      <c r="D11772" s="359"/>
      <c r="E11772" s="359"/>
      <c r="G11772" s="561"/>
      <c r="H11772" s="359"/>
    </row>
    <row r="11773" spans="4:8" x14ac:dyDescent="0.2">
      <c r="D11773" s="359"/>
      <c r="E11773" s="359"/>
      <c r="G11773" s="561"/>
      <c r="H11773" s="359"/>
    </row>
    <row r="11774" spans="4:8" x14ac:dyDescent="0.2">
      <c r="D11774" s="359"/>
      <c r="E11774" s="359"/>
      <c r="G11774" s="561"/>
      <c r="H11774" s="359"/>
    </row>
    <row r="11775" spans="4:8" x14ac:dyDescent="0.2">
      <c r="D11775" s="359"/>
      <c r="E11775" s="359"/>
      <c r="G11775" s="561"/>
      <c r="H11775" s="359"/>
    </row>
    <row r="11776" spans="4:8" x14ac:dyDescent="0.2">
      <c r="D11776" s="359"/>
      <c r="E11776" s="359"/>
      <c r="G11776" s="561"/>
      <c r="H11776" s="359"/>
    </row>
    <row r="11777" spans="4:8" x14ac:dyDescent="0.2">
      <c r="D11777" s="359"/>
      <c r="E11777" s="359"/>
      <c r="G11777" s="561"/>
      <c r="H11777" s="359"/>
    </row>
    <row r="11778" spans="4:8" x14ac:dyDescent="0.2">
      <c r="D11778" s="359"/>
      <c r="E11778" s="359"/>
      <c r="G11778" s="561"/>
      <c r="H11778" s="359"/>
    </row>
    <row r="11779" spans="4:8" x14ac:dyDescent="0.2">
      <c r="D11779" s="359"/>
      <c r="E11779" s="359"/>
      <c r="G11779" s="561"/>
      <c r="H11779" s="359"/>
    </row>
    <row r="11780" spans="4:8" x14ac:dyDescent="0.2">
      <c r="D11780" s="359"/>
      <c r="E11780" s="359"/>
      <c r="G11780" s="561"/>
      <c r="H11780" s="359"/>
    </row>
    <row r="11781" spans="4:8" x14ac:dyDescent="0.2">
      <c r="D11781" s="359"/>
      <c r="E11781" s="359"/>
      <c r="G11781" s="561"/>
      <c r="H11781" s="359"/>
    </row>
    <row r="11782" spans="4:8" x14ac:dyDescent="0.2">
      <c r="D11782" s="359"/>
      <c r="E11782" s="359"/>
      <c r="G11782" s="561"/>
      <c r="H11782" s="359"/>
    </row>
    <row r="11783" spans="4:8" x14ac:dyDescent="0.2">
      <c r="D11783" s="359"/>
      <c r="E11783" s="359"/>
      <c r="G11783" s="561"/>
      <c r="H11783" s="359"/>
    </row>
    <row r="11784" spans="4:8" x14ac:dyDescent="0.2">
      <c r="D11784" s="359"/>
      <c r="E11784" s="359"/>
      <c r="G11784" s="561"/>
      <c r="H11784" s="359"/>
    </row>
    <row r="11785" spans="4:8" x14ac:dyDescent="0.2">
      <c r="D11785" s="359"/>
      <c r="E11785" s="359"/>
      <c r="G11785" s="561"/>
      <c r="H11785" s="359"/>
    </row>
    <row r="11786" spans="4:8" x14ac:dyDescent="0.2">
      <c r="D11786" s="359"/>
      <c r="E11786" s="359"/>
      <c r="G11786" s="561"/>
      <c r="H11786" s="359"/>
    </row>
    <row r="11787" spans="4:8" x14ac:dyDescent="0.2">
      <c r="D11787" s="359"/>
      <c r="E11787" s="359"/>
      <c r="G11787" s="561"/>
      <c r="H11787" s="359"/>
    </row>
    <row r="11788" spans="4:8" x14ac:dyDescent="0.2">
      <c r="D11788" s="359"/>
      <c r="E11788" s="359"/>
      <c r="G11788" s="561"/>
      <c r="H11788" s="359"/>
    </row>
    <row r="11789" spans="4:8" x14ac:dyDescent="0.2">
      <c r="D11789" s="359"/>
      <c r="E11789" s="359"/>
      <c r="G11789" s="561"/>
      <c r="H11789" s="359"/>
    </row>
    <row r="11790" spans="4:8" x14ac:dyDescent="0.2">
      <c r="D11790" s="359"/>
      <c r="E11790" s="359"/>
      <c r="G11790" s="561"/>
      <c r="H11790" s="359"/>
    </row>
    <row r="11791" spans="4:8" x14ac:dyDescent="0.2">
      <c r="D11791" s="359"/>
      <c r="E11791" s="359"/>
      <c r="G11791" s="561"/>
      <c r="H11791" s="359"/>
    </row>
    <row r="11792" spans="4:8" x14ac:dyDescent="0.2">
      <c r="D11792" s="359"/>
      <c r="E11792" s="359"/>
      <c r="G11792" s="561"/>
      <c r="H11792" s="359"/>
    </row>
    <row r="11793" spans="4:8" x14ac:dyDescent="0.2">
      <c r="D11793" s="359"/>
      <c r="E11793" s="359"/>
      <c r="G11793" s="561"/>
      <c r="H11793" s="359"/>
    </row>
    <row r="11794" spans="4:8" x14ac:dyDescent="0.2">
      <c r="D11794" s="359"/>
      <c r="E11794" s="359"/>
      <c r="G11794" s="561"/>
      <c r="H11794" s="359"/>
    </row>
    <row r="11795" spans="4:8" x14ac:dyDescent="0.2">
      <c r="D11795" s="359"/>
      <c r="E11795" s="359"/>
      <c r="G11795" s="561"/>
      <c r="H11795" s="359"/>
    </row>
    <row r="11796" spans="4:8" x14ac:dyDescent="0.2">
      <c r="D11796" s="359"/>
      <c r="E11796" s="359"/>
      <c r="G11796" s="561"/>
      <c r="H11796" s="359"/>
    </row>
    <row r="11797" spans="4:8" x14ac:dyDescent="0.2">
      <c r="D11797" s="359"/>
      <c r="E11797" s="359"/>
      <c r="G11797" s="561"/>
      <c r="H11797" s="359"/>
    </row>
    <row r="11798" spans="4:8" x14ac:dyDescent="0.2">
      <c r="D11798" s="359"/>
      <c r="E11798" s="359"/>
      <c r="G11798" s="561"/>
      <c r="H11798" s="359"/>
    </row>
    <row r="11799" spans="4:8" x14ac:dyDescent="0.2">
      <c r="D11799" s="359"/>
      <c r="E11799" s="359"/>
      <c r="G11799" s="561"/>
      <c r="H11799" s="359"/>
    </row>
    <row r="11800" spans="4:8" x14ac:dyDescent="0.2">
      <c r="D11800" s="359"/>
      <c r="E11800" s="359"/>
      <c r="G11800" s="561"/>
      <c r="H11800" s="359"/>
    </row>
    <row r="11801" spans="4:8" x14ac:dyDescent="0.2">
      <c r="D11801" s="359"/>
      <c r="E11801" s="359"/>
      <c r="G11801" s="561"/>
      <c r="H11801" s="359"/>
    </row>
    <row r="11802" spans="4:8" x14ac:dyDescent="0.2">
      <c r="D11802" s="359"/>
      <c r="E11802" s="359"/>
      <c r="G11802" s="561"/>
      <c r="H11802" s="359"/>
    </row>
    <row r="11803" spans="4:8" x14ac:dyDescent="0.2">
      <c r="D11803" s="359"/>
      <c r="E11803" s="359"/>
      <c r="G11803" s="561"/>
      <c r="H11803" s="359"/>
    </row>
    <row r="11804" spans="4:8" x14ac:dyDescent="0.2">
      <c r="D11804" s="359"/>
      <c r="E11804" s="359"/>
      <c r="G11804" s="561"/>
      <c r="H11804" s="359"/>
    </row>
    <row r="11805" spans="4:8" x14ac:dyDescent="0.2">
      <c r="D11805" s="359"/>
      <c r="E11805" s="359"/>
      <c r="G11805" s="561"/>
      <c r="H11805" s="359"/>
    </row>
    <row r="11806" spans="4:8" x14ac:dyDescent="0.2">
      <c r="D11806" s="359"/>
      <c r="E11806" s="359"/>
      <c r="G11806" s="561"/>
      <c r="H11806" s="359"/>
    </row>
    <row r="11807" spans="4:8" x14ac:dyDescent="0.2">
      <c r="D11807" s="359"/>
      <c r="E11807" s="359"/>
      <c r="G11807" s="561"/>
      <c r="H11807" s="359"/>
    </row>
    <row r="11808" spans="4:8" x14ac:dyDescent="0.2">
      <c r="D11808" s="359"/>
      <c r="E11808" s="359"/>
      <c r="G11808" s="561"/>
      <c r="H11808" s="359"/>
    </row>
    <row r="11809" spans="4:8" x14ac:dyDescent="0.2">
      <c r="D11809" s="359"/>
      <c r="E11809" s="359"/>
      <c r="G11809" s="561"/>
      <c r="H11809" s="359"/>
    </row>
    <row r="11810" spans="4:8" x14ac:dyDescent="0.2">
      <c r="D11810" s="359"/>
      <c r="E11810" s="359"/>
      <c r="G11810" s="561"/>
      <c r="H11810" s="359"/>
    </row>
    <row r="11811" spans="4:8" x14ac:dyDescent="0.2">
      <c r="D11811" s="359"/>
      <c r="E11811" s="359"/>
      <c r="G11811" s="561"/>
      <c r="H11811" s="359"/>
    </row>
    <row r="11812" spans="4:8" x14ac:dyDescent="0.2">
      <c r="D11812" s="359"/>
      <c r="E11812" s="359"/>
      <c r="G11812" s="561"/>
      <c r="H11812" s="359"/>
    </row>
    <row r="11813" spans="4:8" x14ac:dyDescent="0.2">
      <c r="D11813" s="359"/>
      <c r="E11813" s="359"/>
      <c r="G11813" s="561"/>
      <c r="H11813" s="359"/>
    </row>
    <row r="11814" spans="4:8" x14ac:dyDescent="0.2">
      <c r="D11814" s="359"/>
      <c r="E11814" s="359"/>
      <c r="G11814" s="561"/>
      <c r="H11814" s="359"/>
    </row>
    <row r="11815" spans="4:8" x14ac:dyDescent="0.2">
      <c r="D11815" s="359"/>
      <c r="E11815" s="359"/>
      <c r="G11815" s="561"/>
      <c r="H11815" s="359"/>
    </row>
    <row r="11816" spans="4:8" x14ac:dyDescent="0.2">
      <c r="D11816" s="359"/>
      <c r="E11816" s="359"/>
      <c r="G11816" s="561"/>
      <c r="H11816" s="359"/>
    </row>
    <row r="11817" spans="4:8" x14ac:dyDescent="0.2">
      <c r="D11817" s="359"/>
      <c r="E11817" s="359"/>
      <c r="G11817" s="561"/>
      <c r="H11817" s="359"/>
    </row>
    <row r="11818" spans="4:8" x14ac:dyDescent="0.2">
      <c r="D11818" s="359"/>
      <c r="E11818" s="359"/>
      <c r="G11818" s="561"/>
      <c r="H11818" s="359"/>
    </row>
    <row r="11819" spans="4:8" x14ac:dyDescent="0.2">
      <c r="D11819" s="359"/>
      <c r="E11819" s="359"/>
      <c r="G11819" s="561"/>
      <c r="H11819" s="359"/>
    </row>
    <row r="11820" spans="4:8" x14ac:dyDescent="0.2">
      <c r="D11820" s="359"/>
      <c r="E11820" s="359"/>
      <c r="G11820" s="561"/>
      <c r="H11820" s="359"/>
    </row>
    <row r="11821" spans="4:8" x14ac:dyDescent="0.2">
      <c r="D11821" s="359"/>
      <c r="E11821" s="359"/>
      <c r="G11821" s="561"/>
      <c r="H11821" s="359"/>
    </row>
    <row r="11822" spans="4:8" x14ac:dyDescent="0.2">
      <c r="D11822" s="359"/>
      <c r="E11822" s="359"/>
      <c r="G11822" s="561"/>
      <c r="H11822" s="359"/>
    </row>
    <row r="11823" spans="4:8" x14ac:dyDescent="0.2">
      <c r="D11823" s="359"/>
      <c r="E11823" s="359"/>
      <c r="G11823" s="561"/>
      <c r="H11823" s="359"/>
    </row>
    <row r="11824" spans="4:8" x14ac:dyDescent="0.2">
      <c r="D11824" s="359"/>
      <c r="E11824" s="359"/>
      <c r="G11824" s="561"/>
      <c r="H11824" s="359"/>
    </row>
    <row r="11825" spans="4:8" x14ac:dyDescent="0.2">
      <c r="D11825" s="359"/>
      <c r="E11825" s="359"/>
      <c r="G11825" s="561"/>
      <c r="H11825" s="359"/>
    </row>
    <row r="11826" spans="4:8" x14ac:dyDescent="0.2">
      <c r="D11826" s="359"/>
      <c r="E11826" s="359"/>
      <c r="G11826" s="561"/>
      <c r="H11826" s="359"/>
    </row>
    <row r="11827" spans="4:8" x14ac:dyDescent="0.2">
      <c r="D11827" s="359"/>
      <c r="E11827" s="359"/>
      <c r="G11827" s="561"/>
      <c r="H11827" s="359"/>
    </row>
    <row r="11828" spans="4:8" x14ac:dyDescent="0.2">
      <c r="D11828" s="359"/>
      <c r="E11828" s="359"/>
      <c r="G11828" s="561"/>
      <c r="H11828" s="359"/>
    </row>
    <row r="11829" spans="4:8" x14ac:dyDescent="0.2">
      <c r="D11829" s="359"/>
      <c r="E11829" s="359"/>
      <c r="G11829" s="561"/>
      <c r="H11829" s="359"/>
    </row>
    <row r="11830" spans="4:8" x14ac:dyDescent="0.2">
      <c r="D11830" s="359"/>
      <c r="E11830" s="359"/>
      <c r="G11830" s="561"/>
      <c r="H11830" s="359"/>
    </row>
    <row r="11831" spans="4:8" x14ac:dyDescent="0.2">
      <c r="D11831" s="359"/>
      <c r="E11831" s="359"/>
      <c r="G11831" s="561"/>
      <c r="H11831" s="359"/>
    </row>
    <row r="11832" spans="4:8" x14ac:dyDescent="0.2">
      <c r="D11832" s="359"/>
      <c r="E11832" s="359"/>
      <c r="G11832" s="561"/>
      <c r="H11832" s="359"/>
    </row>
    <row r="11833" spans="4:8" x14ac:dyDescent="0.2">
      <c r="D11833" s="359"/>
      <c r="E11833" s="359"/>
      <c r="G11833" s="561"/>
      <c r="H11833" s="359"/>
    </row>
    <row r="11834" spans="4:8" x14ac:dyDescent="0.2">
      <c r="D11834" s="359"/>
      <c r="E11834" s="359"/>
      <c r="G11834" s="561"/>
      <c r="H11834" s="359"/>
    </row>
    <row r="11835" spans="4:8" x14ac:dyDescent="0.2">
      <c r="D11835" s="359"/>
      <c r="E11835" s="359"/>
      <c r="G11835" s="561"/>
      <c r="H11835" s="359"/>
    </row>
    <row r="11836" spans="4:8" x14ac:dyDescent="0.2">
      <c r="D11836" s="359"/>
      <c r="E11836" s="359"/>
      <c r="G11836" s="561"/>
      <c r="H11836" s="359"/>
    </row>
    <row r="11837" spans="4:8" x14ac:dyDescent="0.2">
      <c r="D11837" s="359"/>
      <c r="E11837" s="359"/>
      <c r="G11837" s="561"/>
      <c r="H11837" s="359"/>
    </row>
    <row r="11838" spans="4:8" x14ac:dyDescent="0.2">
      <c r="D11838" s="359"/>
      <c r="E11838" s="359"/>
      <c r="G11838" s="561"/>
      <c r="H11838" s="359"/>
    </row>
    <row r="11839" spans="4:8" x14ac:dyDescent="0.2">
      <c r="D11839" s="359"/>
      <c r="E11839" s="359"/>
      <c r="G11839" s="561"/>
      <c r="H11839" s="359"/>
    </row>
    <row r="11840" spans="4:8" x14ac:dyDescent="0.2">
      <c r="D11840" s="359"/>
      <c r="E11840" s="359"/>
      <c r="G11840" s="561"/>
      <c r="H11840" s="359"/>
    </row>
    <row r="11841" spans="4:8" x14ac:dyDescent="0.2">
      <c r="D11841" s="359"/>
      <c r="E11841" s="359"/>
      <c r="G11841" s="561"/>
      <c r="H11841" s="359"/>
    </row>
    <row r="11842" spans="4:8" x14ac:dyDescent="0.2">
      <c r="D11842" s="359"/>
      <c r="E11842" s="359"/>
      <c r="G11842" s="561"/>
      <c r="H11842" s="359"/>
    </row>
    <row r="11843" spans="4:8" x14ac:dyDescent="0.2">
      <c r="D11843" s="359"/>
      <c r="E11843" s="359"/>
      <c r="G11843" s="561"/>
      <c r="H11843" s="359"/>
    </row>
    <row r="11844" spans="4:8" x14ac:dyDescent="0.2">
      <c r="D11844" s="359"/>
      <c r="E11844" s="359"/>
      <c r="G11844" s="561"/>
      <c r="H11844" s="359"/>
    </row>
    <row r="11845" spans="4:8" x14ac:dyDescent="0.2">
      <c r="D11845" s="359"/>
      <c r="E11845" s="359"/>
      <c r="G11845" s="561"/>
      <c r="H11845" s="359"/>
    </row>
    <row r="11846" spans="4:8" x14ac:dyDescent="0.2">
      <c r="D11846" s="359"/>
      <c r="E11846" s="359"/>
      <c r="G11846" s="561"/>
      <c r="H11846" s="359"/>
    </row>
    <row r="11847" spans="4:8" x14ac:dyDescent="0.2">
      <c r="D11847" s="359"/>
      <c r="E11847" s="359"/>
      <c r="G11847" s="561"/>
      <c r="H11847" s="359"/>
    </row>
    <row r="11848" spans="4:8" x14ac:dyDescent="0.2">
      <c r="D11848" s="359"/>
      <c r="E11848" s="359"/>
      <c r="G11848" s="561"/>
      <c r="H11848" s="359"/>
    </row>
    <row r="11849" spans="4:8" x14ac:dyDescent="0.2">
      <c r="D11849" s="359"/>
      <c r="E11849" s="359"/>
      <c r="G11849" s="561"/>
      <c r="H11849" s="359"/>
    </row>
    <row r="11850" spans="4:8" x14ac:dyDescent="0.2">
      <c r="D11850" s="359"/>
      <c r="E11850" s="359"/>
      <c r="G11850" s="561"/>
      <c r="H11850" s="359"/>
    </row>
    <row r="11851" spans="4:8" x14ac:dyDescent="0.2">
      <c r="D11851" s="359"/>
      <c r="E11851" s="359"/>
      <c r="G11851" s="561"/>
      <c r="H11851" s="359"/>
    </row>
    <row r="11852" spans="4:8" x14ac:dyDescent="0.2">
      <c r="D11852" s="359"/>
      <c r="E11852" s="359"/>
      <c r="G11852" s="561"/>
      <c r="H11852" s="359"/>
    </row>
    <row r="11853" spans="4:8" x14ac:dyDescent="0.2">
      <c r="D11853" s="359"/>
      <c r="E11853" s="359"/>
      <c r="G11853" s="561"/>
      <c r="H11853" s="359"/>
    </row>
    <row r="11854" spans="4:8" x14ac:dyDescent="0.2">
      <c r="D11854" s="359"/>
      <c r="E11854" s="359"/>
      <c r="G11854" s="561"/>
      <c r="H11854" s="359"/>
    </row>
    <row r="11855" spans="4:8" x14ac:dyDescent="0.2">
      <c r="D11855" s="359"/>
      <c r="E11855" s="359"/>
      <c r="G11855" s="561"/>
      <c r="H11855" s="359"/>
    </row>
    <row r="11856" spans="4:8" x14ac:dyDescent="0.2">
      <c r="D11856" s="359"/>
      <c r="E11856" s="359"/>
      <c r="G11856" s="561"/>
      <c r="H11856" s="359"/>
    </row>
    <row r="11857" spans="4:8" x14ac:dyDescent="0.2">
      <c r="D11857" s="359"/>
      <c r="E11857" s="359"/>
      <c r="G11857" s="561"/>
      <c r="H11857" s="359"/>
    </row>
    <row r="11858" spans="4:8" x14ac:dyDescent="0.2">
      <c r="D11858" s="359"/>
      <c r="E11858" s="359"/>
      <c r="G11858" s="561"/>
      <c r="H11858" s="359"/>
    </row>
    <row r="11859" spans="4:8" x14ac:dyDescent="0.2">
      <c r="D11859" s="359"/>
      <c r="E11859" s="359"/>
      <c r="G11859" s="561"/>
      <c r="H11859" s="359"/>
    </row>
    <row r="11860" spans="4:8" x14ac:dyDescent="0.2">
      <c r="D11860" s="359"/>
      <c r="E11860" s="359"/>
      <c r="G11860" s="561"/>
      <c r="H11860" s="359"/>
    </row>
    <row r="11861" spans="4:8" x14ac:dyDescent="0.2">
      <c r="D11861" s="359"/>
      <c r="E11861" s="359"/>
      <c r="G11861" s="561"/>
      <c r="H11861" s="359"/>
    </row>
    <row r="11862" spans="4:8" x14ac:dyDescent="0.2">
      <c r="D11862" s="359"/>
      <c r="E11862" s="359"/>
      <c r="G11862" s="561"/>
      <c r="H11862" s="359"/>
    </row>
    <row r="11863" spans="4:8" x14ac:dyDescent="0.2">
      <c r="D11863" s="359"/>
      <c r="E11863" s="359"/>
      <c r="G11863" s="561"/>
      <c r="H11863" s="359"/>
    </row>
    <row r="11864" spans="4:8" x14ac:dyDescent="0.2">
      <c r="D11864" s="359"/>
      <c r="E11864" s="359"/>
      <c r="G11864" s="561"/>
      <c r="H11864" s="359"/>
    </row>
    <row r="11865" spans="4:8" x14ac:dyDescent="0.2">
      <c r="D11865" s="359"/>
      <c r="E11865" s="359"/>
      <c r="G11865" s="561"/>
      <c r="H11865" s="359"/>
    </row>
    <row r="11866" spans="4:8" x14ac:dyDescent="0.2">
      <c r="D11866" s="359"/>
      <c r="E11866" s="359"/>
      <c r="G11866" s="561"/>
      <c r="H11866" s="359"/>
    </row>
    <row r="11867" spans="4:8" x14ac:dyDescent="0.2">
      <c r="D11867" s="359"/>
      <c r="E11867" s="359"/>
      <c r="G11867" s="561"/>
      <c r="H11867" s="359"/>
    </row>
    <row r="11868" spans="4:8" x14ac:dyDescent="0.2">
      <c r="D11868" s="359"/>
      <c r="E11868" s="359"/>
      <c r="G11868" s="561"/>
      <c r="H11868" s="359"/>
    </row>
    <row r="11869" spans="4:8" x14ac:dyDescent="0.2">
      <c r="D11869" s="359"/>
      <c r="E11869" s="359"/>
      <c r="G11869" s="561"/>
      <c r="H11869" s="359"/>
    </row>
    <row r="11870" spans="4:8" x14ac:dyDescent="0.2">
      <c r="D11870" s="359"/>
      <c r="E11870" s="359"/>
      <c r="G11870" s="561"/>
      <c r="H11870" s="359"/>
    </row>
    <row r="11871" spans="4:8" x14ac:dyDescent="0.2">
      <c r="D11871" s="359"/>
      <c r="E11871" s="359"/>
      <c r="G11871" s="561"/>
      <c r="H11871" s="359"/>
    </row>
    <row r="11872" spans="4:8" x14ac:dyDescent="0.2">
      <c r="D11872" s="359"/>
      <c r="E11872" s="359"/>
      <c r="G11872" s="561"/>
      <c r="H11872" s="359"/>
    </row>
    <row r="11873" spans="4:8" x14ac:dyDescent="0.2">
      <c r="D11873" s="359"/>
      <c r="E11873" s="359"/>
      <c r="G11873" s="561"/>
      <c r="H11873" s="359"/>
    </row>
    <row r="11874" spans="4:8" x14ac:dyDescent="0.2">
      <c r="D11874" s="359"/>
      <c r="E11874" s="359"/>
      <c r="G11874" s="561"/>
      <c r="H11874" s="359"/>
    </row>
    <row r="11875" spans="4:8" x14ac:dyDescent="0.2">
      <c r="D11875" s="359"/>
      <c r="E11875" s="359"/>
      <c r="G11875" s="561"/>
      <c r="H11875" s="359"/>
    </row>
    <row r="11876" spans="4:8" x14ac:dyDescent="0.2">
      <c r="D11876" s="359"/>
      <c r="E11876" s="359"/>
      <c r="G11876" s="561"/>
      <c r="H11876" s="359"/>
    </row>
    <row r="11877" spans="4:8" x14ac:dyDescent="0.2">
      <c r="D11877" s="359"/>
      <c r="E11877" s="359"/>
      <c r="G11877" s="561"/>
      <c r="H11877" s="359"/>
    </row>
    <row r="11878" spans="4:8" x14ac:dyDescent="0.2">
      <c r="D11878" s="359"/>
      <c r="E11878" s="359"/>
      <c r="G11878" s="561"/>
      <c r="H11878" s="359"/>
    </row>
    <row r="11879" spans="4:8" x14ac:dyDescent="0.2">
      <c r="D11879" s="359"/>
      <c r="E11879" s="359"/>
      <c r="G11879" s="561"/>
      <c r="H11879" s="359"/>
    </row>
    <row r="11880" spans="4:8" x14ac:dyDescent="0.2">
      <c r="D11880" s="359"/>
      <c r="E11880" s="359"/>
      <c r="G11880" s="561"/>
      <c r="H11880" s="359"/>
    </row>
    <row r="11881" spans="4:8" x14ac:dyDescent="0.2">
      <c r="D11881" s="359"/>
      <c r="E11881" s="359"/>
      <c r="G11881" s="561"/>
      <c r="H11881" s="359"/>
    </row>
    <row r="11882" spans="4:8" x14ac:dyDescent="0.2">
      <c r="D11882" s="359"/>
      <c r="E11882" s="359"/>
      <c r="G11882" s="561"/>
      <c r="H11882" s="359"/>
    </row>
    <row r="11883" spans="4:8" x14ac:dyDescent="0.2">
      <c r="D11883" s="359"/>
      <c r="E11883" s="359"/>
      <c r="G11883" s="561"/>
      <c r="H11883" s="359"/>
    </row>
    <row r="11884" spans="4:8" x14ac:dyDescent="0.2">
      <c r="D11884" s="359"/>
      <c r="E11884" s="359"/>
      <c r="G11884" s="561"/>
      <c r="H11884" s="359"/>
    </row>
    <row r="11885" spans="4:8" x14ac:dyDescent="0.2">
      <c r="D11885" s="359"/>
      <c r="E11885" s="359"/>
      <c r="G11885" s="561"/>
      <c r="H11885" s="359"/>
    </row>
    <row r="11886" spans="4:8" x14ac:dyDescent="0.2">
      <c r="D11886" s="359"/>
      <c r="E11886" s="359"/>
      <c r="G11886" s="561"/>
      <c r="H11886" s="359"/>
    </row>
    <row r="11887" spans="4:8" x14ac:dyDescent="0.2">
      <c r="D11887" s="359"/>
      <c r="E11887" s="359"/>
      <c r="G11887" s="561"/>
      <c r="H11887" s="359"/>
    </row>
    <row r="11888" spans="4:8" x14ac:dyDescent="0.2">
      <c r="D11888" s="359"/>
      <c r="E11888" s="359"/>
      <c r="G11888" s="561"/>
      <c r="H11888" s="359"/>
    </row>
    <row r="11889" spans="4:8" x14ac:dyDescent="0.2">
      <c r="D11889" s="359"/>
      <c r="E11889" s="359"/>
      <c r="G11889" s="561"/>
      <c r="H11889" s="359"/>
    </row>
    <row r="11890" spans="4:8" x14ac:dyDescent="0.2">
      <c r="D11890" s="359"/>
      <c r="E11890" s="359"/>
      <c r="G11890" s="561"/>
      <c r="H11890" s="359"/>
    </row>
    <row r="11891" spans="4:8" x14ac:dyDescent="0.2">
      <c r="D11891" s="359"/>
      <c r="E11891" s="359"/>
      <c r="G11891" s="561"/>
      <c r="H11891" s="359"/>
    </row>
    <row r="11892" spans="4:8" x14ac:dyDescent="0.2">
      <c r="D11892" s="359"/>
      <c r="E11892" s="359"/>
      <c r="G11892" s="561"/>
      <c r="H11892" s="359"/>
    </row>
    <row r="11893" spans="4:8" x14ac:dyDescent="0.2">
      <c r="D11893" s="359"/>
      <c r="E11893" s="359"/>
      <c r="G11893" s="561"/>
      <c r="H11893" s="359"/>
    </row>
    <row r="11894" spans="4:8" x14ac:dyDescent="0.2">
      <c r="D11894" s="359"/>
      <c r="E11894" s="359"/>
      <c r="G11894" s="561"/>
      <c r="H11894" s="359"/>
    </row>
    <row r="11895" spans="4:8" x14ac:dyDescent="0.2">
      <c r="D11895" s="359"/>
      <c r="E11895" s="359"/>
      <c r="G11895" s="561"/>
      <c r="H11895" s="359"/>
    </row>
    <row r="11896" spans="4:8" x14ac:dyDescent="0.2">
      <c r="D11896" s="359"/>
      <c r="E11896" s="359"/>
      <c r="G11896" s="561"/>
      <c r="H11896" s="359"/>
    </row>
    <row r="11897" spans="4:8" x14ac:dyDescent="0.2">
      <c r="D11897" s="359"/>
      <c r="E11897" s="359"/>
      <c r="G11897" s="561"/>
      <c r="H11897" s="359"/>
    </row>
    <row r="11898" spans="4:8" x14ac:dyDescent="0.2">
      <c r="D11898" s="359"/>
      <c r="E11898" s="359"/>
      <c r="G11898" s="561"/>
      <c r="H11898" s="359"/>
    </row>
    <row r="11899" spans="4:8" x14ac:dyDescent="0.2">
      <c r="D11899" s="359"/>
      <c r="E11899" s="359"/>
      <c r="G11899" s="561"/>
      <c r="H11899" s="359"/>
    </row>
    <row r="11900" spans="4:8" x14ac:dyDescent="0.2">
      <c r="D11900" s="359"/>
      <c r="E11900" s="359"/>
      <c r="G11900" s="561"/>
      <c r="H11900" s="359"/>
    </row>
    <row r="11901" spans="4:8" x14ac:dyDescent="0.2">
      <c r="D11901" s="359"/>
      <c r="E11901" s="359"/>
      <c r="G11901" s="561"/>
      <c r="H11901" s="359"/>
    </row>
    <row r="11902" spans="4:8" x14ac:dyDescent="0.2">
      <c r="D11902" s="359"/>
      <c r="E11902" s="359"/>
      <c r="G11902" s="561"/>
      <c r="H11902" s="359"/>
    </row>
    <row r="11903" spans="4:8" x14ac:dyDescent="0.2">
      <c r="D11903" s="359"/>
      <c r="E11903" s="359"/>
      <c r="G11903" s="561"/>
      <c r="H11903" s="359"/>
    </row>
    <row r="11904" spans="4:8" x14ac:dyDescent="0.2">
      <c r="D11904" s="359"/>
      <c r="E11904" s="359"/>
      <c r="G11904" s="561"/>
      <c r="H11904" s="359"/>
    </row>
    <row r="11905" spans="4:8" x14ac:dyDescent="0.2">
      <c r="D11905" s="359"/>
      <c r="E11905" s="359"/>
      <c r="G11905" s="561"/>
      <c r="H11905" s="359"/>
    </row>
    <row r="11906" spans="4:8" x14ac:dyDescent="0.2">
      <c r="D11906" s="359"/>
      <c r="E11906" s="359"/>
      <c r="G11906" s="561"/>
      <c r="H11906" s="359"/>
    </row>
    <row r="11907" spans="4:8" x14ac:dyDescent="0.2">
      <c r="D11907" s="359"/>
      <c r="E11907" s="359"/>
      <c r="G11907" s="561"/>
      <c r="H11907" s="359"/>
    </row>
    <row r="11908" spans="4:8" x14ac:dyDescent="0.2">
      <c r="D11908" s="359"/>
      <c r="E11908" s="359"/>
      <c r="G11908" s="561"/>
      <c r="H11908" s="359"/>
    </row>
    <row r="11909" spans="4:8" x14ac:dyDescent="0.2">
      <c r="D11909" s="359"/>
      <c r="E11909" s="359"/>
      <c r="G11909" s="561"/>
      <c r="H11909" s="359"/>
    </row>
    <row r="11910" spans="4:8" x14ac:dyDescent="0.2">
      <c r="D11910" s="359"/>
      <c r="E11910" s="359"/>
      <c r="G11910" s="561"/>
      <c r="H11910" s="359"/>
    </row>
    <row r="11911" spans="4:8" x14ac:dyDescent="0.2">
      <c r="D11911" s="359"/>
      <c r="E11911" s="359"/>
      <c r="G11911" s="561"/>
      <c r="H11911" s="359"/>
    </row>
    <row r="11912" spans="4:8" x14ac:dyDescent="0.2">
      <c r="D11912" s="359"/>
      <c r="E11912" s="359"/>
      <c r="G11912" s="561"/>
      <c r="H11912" s="359"/>
    </row>
    <row r="11913" spans="4:8" x14ac:dyDescent="0.2">
      <c r="D11913" s="359"/>
      <c r="E11913" s="359"/>
      <c r="G11913" s="561"/>
      <c r="H11913" s="359"/>
    </row>
    <row r="11914" spans="4:8" x14ac:dyDescent="0.2">
      <c r="D11914" s="359"/>
      <c r="E11914" s="359"/>
      <c r="G11914" s="561"/>
      <c r="H11914" s="359"/>
    </row>
    <row r="11915" spans="4:8" x14ac:dyDescent="0.2">
      <c r="D11915" s="359"/>
      <c r="E11915" s="359"/>
      <c r="G11915" s="561"/>
      <c r="H11915" s="359"/>
    </row>
    <row r="11916" spans="4:8" x14ac:dyDescent="0.2">
      <c r="D11916" s="359"/>
      <c r="E11916" s="359"/>
      <c r="G11916" s="561"/>
      <c r="H11916" s="359"/>
    </row>
    <row r="11917" spans="4:8" x14ac:dyDescent="0.2">
      <c r="D11917" s="359"/>
      <c r="E11917" s="359"/>
      <c r="G11917" s="561"/>
      <c r="H11917" s="359"/>
    </row>
    <row r="11918" spans="4:8" x14ac:dyDescent="0.2">
      <c r="D11918" s="359"/>
      <c r="E11918" s="359"/>
      <c r="G11918" s="561"/>
      <c r="H11918" s="359"/>
    </row>
    <row r="11919" spans="4:8" x14ac:dyDescent="0.2">
      <c r="D11919" s="359"/>
      <c r="E11919" s="359"/>
      <c r="G11919" s="561"/>
      <c r="H11919" s="359"/>
    </row>
    <row r="11920" spans="4:8" x14ac:dyDescent="0.2">
      <c r="D11920" s="359"/>
      <c r="E11920" s="359"/>
      <c r="G11920" s="561"/>
      <c r="H11920" s="359"/>
    </row>
    <row r="11921" spans="4:8" x14ac:dyDescent="0.2">
      <c r="D11921" s="359"/>
      <c r="E11921" s="359"/>
      <c r="G11921" s="561"/>
      <c r="H11921" s="359"/>
    </row>
    <row r="11922" spans="4:8" x14ac:dyDescent="0.2">
      <c r="D11922" s="359"/>
      <c r="E11922" s="359"/>
      <c r="G11922" s="561"/>
      <c r="H11922" s="359"/>
    </row>
    <row r="11923" spans="4:8" x14ac:dyDescent="0.2">
      <c r="D11923" s="359"/>
      <c r="E11923" s="359"/>
      <c r="G11923" s="561"/>
      <c r="H11923" s="359"/>
    </row>
    <row r="11924" spans="4:8" x14ac:dyDescent="0.2">
      <c r="D11924" s="359"/>
      <c r="E11924" s="359"/>
      <c r="G11924" s="561"/>
      <c r="H11924" s="359"/>
    </row>
    <row r="11925" spans="4:8" x14ac:dyDescent="0.2">
      <c r="D11925" s="359"/>
      <c r="E11925" s="359"/>
      <c r="G11925" s="561"/>
      <c r="H11925" s="359"/>
    </row>
    <row r="11926" spans="4:8" x14ac:dyDescent="0.2">
      <c r="D11926" s="359"/>
      <c r="E11926" s="359"/>
      <c r="G11926" s="561"/>
      <c r="H11926" s="359"/>
    </row>
    <row r="11927" spans="4:8" x14ac:dyDescent="0.2">
      <c r="D11927" s="359"/>
      <c r="E11927" s="359"/>
      <c r="G11927" s="561"/>
      <c r="H11927" s="359"/>
    </row>
    <row r="11928" spans="4:8" x14ac:dyDescent="0.2">
      <c r="D11928" s="359"/>
      <c r="E11928" s="359"/>
      <c r="G11928" s="561"/>
      <c r="H11928" s="359"/>
    </row>
    <row r="11929" spans="4:8" x14ac:dyDescent="0.2">
      <c r="D11929" s="359"/>
      <c r="E11929" s="359"/>
      <c r="G11929" s="561"/>
      <c r="H11929" s="359"/>
    </row>
    <row r="11930" spans="4:8" x14ac:dyDescent="0.2">
      <c r="D11930" s="359"/>
      <c r="E11930" s="359"/>
      <c r="G11930" s="561"/>
      <c r="H11930" s="359"/>
    </row>
    <row r="11931" spans="4:8" x14ac:dyDescent="0.2">
      <c r="D11931" s="359"/>
      <c r="E11931" s="359"/>
      <c r="G11931" s="561"/>
      <c r="H11931" s="359"/>
    </row>
    <row r="11932" spans="4:8" x14ac:dyDescent="0.2">
      <c r="D11932" s="359"/>
      <c r="E11932" s="359"/>
      <c r="G11932" s="561"/>
      <c r="H11932" s="359"/>
    </row>
    <row r="11933" spans="4:8" x14ac:dyDescent="0.2">
      <c r="D11933" s="359"/>
      <c r="E11933" s="359"/>
      <c r="G11933" s="561"/>
      <c r="H11933" s="359"/>
    </row>
    <row r="11934" spans="4:8" x14ac:dyDescent="0.2">
      <c r="D11934" s="359"/>
      <c r="E11934" s="359"/>
      <c r="G11934" s="561"/>
      <c r="H11934" s="359"/>
    </row>
    <row r="11935" spans="4:8" x14ac:dyDescent="0.2">
      <c r="D11935" s="359"/>
      <c r="E11935" s="359"/>
      <c r="G11935" s="561"/>
      <c r="H11935" s="359"/>
    </row>
    <row r="11936" spans="4:8" x14ac:dyDescent="0.2">
      <c r="D11936" s="359"/>
      <c r="E11936" s="359"/>
      <c r="G11936" s="561"/>
      <c r="H11936" s="359"/>
    </row>
    <row r="11937" spans="4:8" x14ac:dyDescent="0.2">
      <c r="D11937" s="359"/>
      <c r="E11937" s="359"/>
      <c r="G11937" s="561"/>
      <c r="H11937" s="359"/>
    </row>
    <row r="11938" spans="4:8" x14ac:dyDescent="0.2">
      <c r="D11938" s="359"/>
      <c r="E11938" s="359"/>
      <c r="G11938" s="561"/>
      <c r="H11938" s="359"/>
    </row>
    <row r="11939" spans="4:8" x14ac:dyDescent="0.2">
      <c r="D11939" s="359"/>
      <c r="E11939" s="359"/>
      <c r="G11939" s="561"/>
      <c r="H11939" s="359"/>
    </row>
    <row r="11940" spans="4:8" x14ac:dyDescent="0.2">
      <c r="D11940" s="359"/>
      <c r="E11940" s="359"/>
      <c r="G11940" s="561"/>
      <c r="H11940" s="359"/>
    </row>
    <row r="11941" spans="4:8" x14ac:dyDescent="0.2">
      <c r="D11941" s="359"/>
      <c r="E11941" s="359"/>
      <c r="G11941" s="561"/>
      <c r="H11941" s="359"/>
    </row>
    <row r="11942" spans="4:8" x14ac:dyDescent="0.2">
      <c r="D11942" s="359"/>
      <c r="E11942" s="359"/>
      <c r="G11942" s="561"/>
      <c r="H11942" s="359"/>
    </row>
    <row r="11943" spans="4:8" x14ac:dyDescent="0.2">
      <c r="D11943" s="359"/>
      <c r="E11943" s="359"/>
      <c r="G11943" s="561"/>
      <c r="H11943" s="359"/>
    </row>
    <row r="11944" spans="4:8" x14ac:dyDescent="0.2">
      <c r="D11944" s="359"/>
      <c r="E11944" s="359"/>
      <c r="G11944" s="561"/>
      <c r="H11944" s="359"/>
    </row>
    <row r="11945" spans="4:8" x14ac:dyDescent="0.2">
      <c r="D11945" s="359"/>
      <c r="E11945" s="359"/>
      <c r="G11945" s="561"/>
      <c r="H11945" s="359"/>
    </row>
    <row r="11946" spans="4:8" x14ac:dyDescent="0.2">
      <c r="D11946" s="359"/>
      <c r="E11946" s="359"/>
      <c r="G11946" s="561"/>
      <c r="H11946" s="359"/>
    </row>
    <row r="11947" spans="4:8" x14ac:dyDescent="0.2">
      <c r="D11947" s="359"/>
      <c r="E11947" s="359"/>
      <c r="G11947" s="561"/>
      <c r="H11947" s="359"/>
    </row>
    <row r="11948" spans="4:8" x14ac:dyDescent="0.2">
      <c r="D11948" s="359"/>
      <c r="E11948" s="359"/>
      <c r="G11948" s="561"/>
      <c r="H11948" s="359"/>
    </row>
    <row r="11949" spans="4:8" x14ac:dyDescent="0.2">
      <c r="D11949" s="359"/>
      <c r="E11949" s="359"/>
      <c r="G11949" s="561"/>
      <c r="H11949" s="359"/>
    </row>
    <row r="11950" spans="4:8" x14ac:dyDescent="0.2">
      <c r="D11950" s="359"/>
      <c r="E11950" s="359"/>
      <c r="G11950" s="561"/>
      <c r="H11950" s="359"/>
    </row>
    <row r="11951" spans="4:8" x14ac:dyDescent="0.2">
      <c r="D11951" s="359"/>
      <c r="E11951" s="359"/>
      <c r="G11951" s="561"/>
      <c r="H11951" s="359"/>
    </row>
    <row r="11952" spans="4:8" x14ac:dyDescent="0.2">
      <c r="D11952" s="359"/>
      <c r="E11952" s="359"/>
      <c r="G11952" s="561"/>
      <c r="H11952" s="359"/>
    </row>
    <row r="11953" spans="4:8" x14ac:dyDescent="0.2">
      <c r="D11953" s="359"/>
      <c r="E11953" s="359"/>
      <c r="G11953" s="561"/>
      <c r="H11953" s="359"/>
    </row>
    <row r="11954" spans="4:8" x14ac:dyDescent="0.2">
      <c r="D11954" s="359"/>
      <c r="E11954" s="359"/>
      <c r="G11954" s="561"/>
      <c r="H11954" s="359"/>
    </row>
    <row r="11955" spans="4:8" x14ac:dyDescent="0.2">
      <c r="D11955" s="359"/>
      <c r="E11955" s="359"/>
      <c r="G11955" s="561"/>
      <c r="H11955" s="359"/>
    </row>
    <row r="11956" spans="4:8" x14ac:dyDescent="0.2">
      <c r="D11956" s="359"/>
      <c r="E11956" s="359"/>
      <c r="G11956" s="561"/>
      <c r="H11956" s="359"/>
    </row>
    <row r="11957" spans="4:8" x14ac:dyDescent="0.2">
      <c r="D11957" s="359"/>
      <c r="E11957" s="359"/>
      <c r="G11957" s="561"/>
      <c r="H11957" s="359"/>
    </row>
    <row r="11958" spans="4:8" x14ac:dyDescent="0.2">
      <c r="D11958" s="359"/>
      <c r="E11958" s="359"/>
      <c r="G11958" s="561"/>
      <c r="H11958" s="359"/>
    </row>
    <row r="11959" spans="4:8" x14ac:dyDescent="0.2">
      <c r="D11959" s="359"/>
      <c r="E11959" s="359"/>
      <c r="G11959" s="561"/>
      <c r="H11959" s="359"/>
    </row>
    <row r="11960" spans="4:8" x14ac:dyDescent="0.2">
      <c r="D11960" s="359"/>
      <c r="E11960" s="359"/>
      <c r="G11960" s="561"/>
      <c r="H11960" s="359"/>
    </row>
    <row r="11961" spans="4:8" x14ac:dyDescent="0.2">
      <c r="D11961" s="359"/>
      <c r="E11961" s="359"/>
      <c r="G11961" s="561"/>
      <c r="H11961" s="359"/>
    </row>
    <row r="11962" spans="4:8" x14ac:dyDescent="0.2">
      <c r="D11962" s="359"/>
      <c r="E11962" s="359"/>
      <c r="G11962" s="561"/>
      <c r="H11962" s="359"/>
    </row>
    <row r="11963" spans="4:8" x14ac:dyDescent="0.2">
      <c r="D11963" s="359"/>
      <c r="E11963" s="359"/>
      <c r="G11963" s="561"/>
      <c r="H11963" s="359"/>
    </row>
    <row r="11964" spans="4:8" x14ac:dyDescent="0.2">
      <c r="D11964" s="359"/>
      <c r="E11964" s="359"/>
      <c r="G11964" s="561"/>
      <c r="H11964" s="359"/>
    </row>
    <row r="11965" spans="4:8" x14ac:dyDescent="0.2">
      <c r="D11965" s="359"/>
      <c r="E11965" s="359"/>
      <c r="G11965" s="561"/>
      <c r="H11965" s="359"/>
    </row>
    <row r="11966" spans="4:8" x14ac:dyDescent="0.2">
      <c r="D11966" s="359"/>
      <c r="E11966" s="359"/>
      <c r="G11966" s="561"/>
      <c r="H11966" s="359"/>
    </row>
    <row r="11967" spans="4:8" x14ac:dyDescent="0.2">
      <c r="D11967" s="359"/>
      <c r="E11967" s="359"/>
      <c r="G11967" s="561"/>
      <c r="H11967" s="359"/>
    </row>
    <row r="11968" spans="4:8" x14ac:dyDescent="0.2">
      <c r="D11968" s="359"/>
      <c r="E11968" s="359"/>
      <c r="G11968" s="561"/>
      <c r="H11968" s="359"/>
    </row>
    <row r="11969" spans="4:8" x14ac:dyDescent="0.2">
      <c r="D11969" s="359"/>
      <c r="E11969" s="359"/>
      <c r="G11969" s="561"/>
      <c r="H11969" s="359"/>
    </row>
    <row r="11970" spans="4:8" x14ac:dyDescent="0.2">
      <c r="D11970" s="359"/>
      <c r="E11970" s="359"/>
      <c r="G11970" s="561"/>
      <c r="H11970" s="359"/>
    </row>
    <row r="11971" spans="4:8" x14ac:dyDescent="0.2">
      <c r="D11971" s="359"/>
      <c r="E11971" s="359"/>
      <c r="G11971" s="561"/>
      <c r="H11971" s="359"/>
    </row>
    <row r="11972" spans="4:8" x14ac:dyDescent="0.2">
      <c r="D11972" s="359"/>
      <c r="E11972" s="359"/>
      <c r="G11972" s="561"/>
      <c r="H11972" s="359"/>
    </row>
    <row r="11973" spans="4:8" x14ac:dyDescent="0.2">
      <c r="D11973" s="359"/>
      <c r="E11973" s="359"/>
      <c r="G11973" s="561"/>
      <c r="H11973" s="359"/>
    </row>
    <row r="11974" spans="4:8" x14ac:dyDescent="0.2">
      <c r="D11974" s="359"/>
      <c r="E11974" s="359"/>
      <c r="G11974" s="561"/>
      <c r="H11974" s="359"/>
    </row>
    <row r="11975" spans="4:8" x14ac:dyDescent="0.2">
      <c r="D11975" s="359"/>
      <c r="E11975" s="359"/>
      <c r="G11975" s="561"/>
      <c r="H11975" s="359"/>
    </row>
    <row r="11976" spans="4:8" x14ac:dyDescent="0.2">
      <c r="D11976" s="359"/>
      <c r="E11976" s="359"/>
      <c r="G11976" s="561"/>
      <c r="H11976" s="359"/>
    </row>
    <row r="11977" spans="4:8" x14ac:dyDescent="0.2">
      <c r="D11977" s="359"/>
      <c r="E11977" s="359"/>
      <c r="G11977" s="561"/>
      <c r="H11977" s="359"/>
    </row>
    <row r="11978" spans="4:8" x14ac:dyDescent="0.2">
      <c r="D11978" s="359"/>
      <c r="E11978" s="359"/>
      <c r="G11978" s="561"/>
      <c r="H11978" s="359"/>
    </row>
    <row r="11979" spans="4:8" x14ac:dyDescent="0.2">
      <c r="D11979" s="359"/>
      <c r="E11979" s="359"/>
      <c r="G11979" s="561"/>
      <c r="H11979" s="359"/>
    </row>
    <row r="11980" spans="4:8" x14ac:dyDescent="0.2">
      <c r="D11980" s="359"/>
      <c r="E11980" s="359"/>
      <c r="G11980" s="561"/>
      <c r="H11980" s="359"/>
    </row>
    <row r="11981" spans="4:8" x14ac:dyDescent="0.2">
      <c r="D11981" s="359"/>
      <c r="E11981" s="359"/>
      <c r="G11981" s="561"/>
      <c r="H11981" s="359"/>
    </row>
    <row r="11982" spans="4:8" x14ac:dyDescent="0.2">
      <c r="D11982" s="359"/>
      <c r="E11982" s="359"/>
      <c r="G11982" s="561"/>
      <c r="H11982" s="359"/>
    </row>
    <row r="11983" spans="4:8" x14ac:dyDescent="0.2">
      <c r="D11983" s="359"/>
      <c r="E11983" s="359"/>
      <c r="G11983" s="561"/>
      <c r="H11983" s="359"/>
    </row>
    <row r="11984" spans="4:8" x14ac:dyDescent="0.2">
      <c r="D11984" s="359"/>
      <c r="E11984" s="359"/>
      <c r="G11984" s="561"/>
      <c r="H11984" s="359"/>
    </row>
    <row r="11985" spans="4:8" x14ac:dyDescent="0.2">
      <c r="D11985" s="359"/>
      <c r="E11985" s="359"/>
      <c r="G11985" s="561"/>
      <c r="H11985" s="359"/>
    </row>
    <row r="11986" spans="4:8" x14ac:dyDescent="0.2">
      <c r="D11986" s="359"/>
      <c r="E11986" s="359"/>
      <c r="G11986" s="561"/>
      <c r="H11986" s="359"/>
    </row>
    <row r="11987" spans="4:8" x14ac:dyDescent="0.2">
      <c r="D11987" s="359"/>
      <c r="E11987" s="359"/>
      <c r="G11987" s="561"/>
      <c r="H11987" s="359"/>
    </row>
    <row r="11988" spans="4:8" x14ac:dyDescent="0.2">
      <c r="D11988" s="359"/>
      <c r="E11988" s="359"/>
      <c r="G11988" s="561"/>
      <c r="H11988" s="359"/>
    </row>
    <row r="11989" spans="4:8" x14ac:dyDescent="0.2">
      <c r="D11989" s="359"/>
      <c r="E11989" s="359"/>
      <c r="G11989" s="561"/>
      <c r="H11989" s="359"/>
    </row>
    <row r="11990" spans="4:8" x14ac:dyDescent="0.2">
      <c r="D11990" s="359"/>
      <c r="E11990" s="359"/>
      <c r="G11990" s="561"/>
      <c r="H11990" s="359"/>
    </row>
    <row r="11991" spans="4:8" x14ac:dyDescent="0.2">
      <c r="D11991" s="359"/>
      <c r="E11991" s="359"/>
      <c r="G11991" s="561"/>
      <c r="H11991" s="359"/>
    </row>
    <row r="11992" spans="4:8" x14ac:dyDescent="0.2">
      <c r="D11992" s="359"/>
      <c r="E11992" s="359"/>
      <c r="G11992" s="561"/>
      <c r="H11992" s="359"/>
    </row>
    <row r="11993" spans="4:8" x14ac:dyDescent="0.2">
      <c r="D11993" s="359"/>
      <c r="E11993" s="359"/>
      <c r="G11993" s="561"/>
      <c r="H11993" s="359"/>
    </row>
    <row r="11994" spans="4:8" x14ac:dyDescent="0.2">
      <c r="D11994" s="359"/>
      <c r="E11994" s="359"/>
      <c r="G11994" s="561"/>
      <c r="H11994" s="359"/>
    </row>
    <row r="11995" spans="4:8" x14ac:dyDescent="0.2">
      <c r="D11995" s="359"/>
      <c r="E11995" s="359"/>
      <c r="G11995" s="561"/>
      <c r="H11995" s="359"/>
    </row>
    <row r="11996" spans="4:8" x14ac:dyDescent="0.2">
      <c r="D11996" s="359"/>
      <c r="E11996" s="359"/>
      <c r="G11996" s="561"/>
      <c r="H11996" s="359"/>
    </row>
    <row r="11997" spans="4:8" x14ac:dyDescent="0.2">
      <c r="D11997" s="359"/>
      <c r="E11997" s="359"/>
      <c r="G11997" s="561"/>
      <c r="H11997" s="359"/>
    </row>
    <row r="11998" spans="4:8" x14ac:dyDescent="0.2">
      <c r="D11998" s="359"/>
      <c r="E11998" s="359"/>
      <c r="G11998" s="561"/>
      <c r="H11998" s="359"/>
    </row>
    <row r="11999" spans="4:8" x14ac:dyDescent="0.2">
      <c r="D11999" s="359"/>
      <c r="E11999" s="359"/>
      <c r="G11999" s="561"/>
      <c r="H11999" s="359"/>
    </row>
    <row r="12000" spans="4:8" x14ac:dyDescent="0.2">
      <c r="D12000" s="359"/>
      <c r="E12000" s="359"/>
      <c r="G12000" s="561"/>
      <c r="H12000" s="359"/>
    </row>
    <row r="12001" spans="4:8" x14ac:dyDescent="0.2">
      <c r="D12001" s="359"/>
      <c r="E12001" s="359"/>
      <c r="G12001" s="561"/>
      <c r="H12001" s="359"/>
    </row>
    <row r="12002" spans="4:8" x14ac:dyDescent="0.2">
      <c r="D12002" s="359"/>
      <c r="E12002" s="359"/>
      <c r="G12002" s="561"/>
      <c r="H12002" s="359"/>
    </row>
    <row r="12003" spans="4:8" x14ac:dyDescent="0.2">
      <c r="D12003" s="359"/>
      <c r="E12003" s="359"/>
      <c r="G12003" s="561"/>
      <c r="H12003" s="359"/>
    </row>
    <row r="12004" spans="4:8" x14ac:dyDescent="0.2">
      <c r="D12004" s="359"/>
      <c r="E12004" s="359"/>
      <c r="G12004" s="561"/>
      <c r="H12004" s="359"/>
    </row>
    <row r="12005" spans="4:8" x14ac:dyDescent="0.2">
      <c r="D12005" s="359"/>
      <c r="E12005" s="359"/>
      <c r="G12005" s="561"/>
      <c r="H12005" s="359"/>
    </row>
    <row r="12006" spans="4:8" x14ac:dyDescent="0.2">
      <c r="D12006" s="359"/>
      <c r="E12006" s="359"/>
      <c r="G12006" s="561"/>
      <c r="H12006" s="359"/>
    </row>
    <row r="12007" spans="4:8" x14ac:dyDescent="0.2">
      <c r="D12007" s="359"/>
      <c r="E12007" s="359"/>
      <c r="G12007" s="561"/>
      <c r="H12007" s="359"/>
    </row>
    <row r="12008" spans="4:8" x14ac:dyDescent="0.2">
      <c r="D12008" s="359"/>
      <c r="E12008" s="359"/>
      <c r="G12008" s="561"/>
      <c r="H12008" s="359"/>
    </row>
    <row r="12009" spans="4:8" x14ac:dyDescent="0.2">
      <c r="D12009" s="359"/>
      <c r="E12009" s="359"/>
      <c r="G12009" s="561"/>
      <c r="H12009" s="359"/>
    </row>
    <row r="12010" spans="4:8" x14ac:dyDescent="0.2">
      <c r="D12010" s="359"/>
      <c r="E12010" s="359"/>
      <c r="G12010" s="561"/>
      <c r="H12010" s="359"/>
    </row>
    <row r="12011" spans="4:8" x14ac:dyDescent="0.2">
      <c r="D12011" s="359"/>
      <c r="E12011" s="359"/>
      <c r="G12011" s="561"/>
      <c r="H12011" s="359"/>
    </row>
    <row r="12012" spans="4:8" x14ac:dyDescent="0.2">
      <c r="D12012" s="359"/>
      <c r="E12012" s="359"/>
      <c r="G12012" s="561"/>
      <c r="H12012" s="359"/>
    </row>
    <row r="12013" spans="4:8" x14ac:dyDescent="0.2">
      <c r="D12013" s="359"/>
      <c r="E12013" s="359"/>
      <c r="G12013" s="561"/>
      <c r="H12013" s="359"/>
    </row>
    <row r="12014" spans="4:8" x14ac:dyDescent="0.2">
      <c r="D12014" s="359"/>
      <c r="E12014" s="359"/>
      <c r="G12014" s="561"/>
      <c r="H12014" s="359"/>
    </row>
    <row r="12015" spans="4:8" x14ac:dyDescent="0.2">
      <c r="D12015" s="359"/>
      <c r="E12015" s="359"/>
      <c r="G12015" s="561"/>
      <c r="H12015" s="359"/>
    </row>
    <row r="12016" spans="4:8" x14ac:dyDescent="0.2">
      <c r="D12016" s="359"/>
      <c r="E12016" s="359"/>
      <c r="G12016" s="561"/>
      <c r="H12016" s="359"/>
    </row>
    <row r="12017" spans="4:8" x14ac:dyDescent="0.2">
      <c r="D12017" s="359"/>
      <c r="E12017" s="359"/>
      <c r="G12017" s="561"/>
      <c r="H12017" s="359"/>
    </row>
    <row r="12018" spans="4:8" x14ac:dyDescent="0.2">
      <c r="D12018" s="359"/>
      <c r="E12018" s="359"/>
      <c r="G12018" s="561"/>
      <c r="H12018" s="359"/>
    </row>
    <row r="12019" spans="4:8" x14ac:dyDescent="0.2">
      <c r="D12019" s="359"/>
      <c r="E12019" s="359"/>
      <c r="G12019" s="561"/>
      <c r="H12019" s="359"/>
    </row>
    <row r="12020" spans="4:8" x14ac:dyDescent="0.2">
      <c r="D12020" s="359"/>
      <c r="E12020" s="359"/>
      <c r="G12020" s="561"/>
      <c r="H12020" s="359"/>
    </row>
    <row r="12021" spans="4:8" x14ac:dyDescent="0.2">
      <c r="D12021" s="359"/>
      <c r="E12021" s="359"/>
      <c r="G12021" s="561"/>
      <c r="H12021" s="359"/>
    </row>
    <row r="12022" spans="4:8" x14ac:dyDescent="0.2">
      <c r="D12022" s="359"/>
      <c r="E12022" s="359"/>
      <c r="G12022" s="561"/>
      <c r="H12022" s="359"/>
    </row>
    <row r="12023" spans="4:8" x14ac:dyDescent="0.2">
      <c r="D12023" s="359"/>
      <c r="E12023" s="359"/>
      <c r="G12023" s="561"/>
      <c r="H12023" s="359"/>
    </row>
    <row r="12024" spans="4:8" x14ac:dyDescent="0.2">
      <c r="D12024" s="359"/>
      <c r="E12024" s="359"/>
      <c r="G12024" s="561"/>
      <c r="H12024" s="359"/>
    </row>
    <row r="12025" spans="4:8" x14ac:dyDescent="0.2">
      <c r="D12025" s="359"/>
      <c r="E12025" s="359"/>
      <c r="G12025" s="561"/>
      <c r="H12025" s="359"/>
    </row>
    <row r="12026" spans="4:8" x14ac:dyDescent="0.2">
      <c r="D12026" s="359"/>
      <c r="E12026" s="359"/>
      <c r="G12026" s="561"/>
      <c r="H12026" s="359"/>
    </row>
    <row r="12027" spans="4:8" x14ac:dyDescent="0.2">
      <c r="D12027" s="359"/>
      <c r="E12027" s="359"/>
      <c r="G12027" s="561"/>
      <c r="H12027" s="359"/>
    </row>
    <row r="12028" spans="4:8" x14ac:dyDescent="0.2">
      <c r="D12028" s="359"/>
      <c r="E12028" s="359"/>
      <c r="G12028" s="561"/>
      <c r="H12028" s="359"/>
    </row>
    <row r="12029" spans="4:8" x14ac:dyDescent="0.2">
      <c r="D12029" s="359"/>
      <c r="E12029" s="359"/>
      <c r="G12029" s="561"/>
      <c r="H12029" s="359"/>
    </row>
    <row r="12030" spans="4:8" x14ac:dyDescent="0.2">
      <c r="D12030" s="359"/>
      <c r="E12030" s="359"/>
      <c r="G12030" s="561"/>
      <c r="H12030" s="359"/>
    </row>
    <row r="12031" spans="4:8" x14ac:dyDescent="0.2">
      <c r="D12031" s="359"/>
      <c r="E12031" s="359"/>
      <c r="G12031" s="561"/>
      <c r="H12031" s="359"/>
    </row>
    <row r="12032" spans="4:8" x14ac:dyDescent="0.2">
      <c r="D12032" s="359"/>
      <c r="E12032" s="359"/>
      <c r="G12032" s="561"/>
      <c r="H12032" s="359"/>
    </row>
    <row r="12033" spans="4:8" x14ac:dyDescent="0.2">
      <c r="D12033" s="359"/>
      <c r="E12033" s="359"/>
      <c r="G12033" s="561"/>
      <c r="H12033" s="359"/>
    </row>
    <row r="12034" spans="4:8" x14ac:dyDescent="0.2">
      <c r="D12034" s="359"/>
      <c r="E12034" s="359"/>
      <c r="G12034" s="561"/>
      <c r="H12034" s="359"/>
    </row>
    <row r="12035" spans="4:8" x14ac:dyDescent="0.2">
      <c r="D12035" s="359"/>
      <c r="E12035" s="359"/>
      <c r="G12035" s="561"/>
      <c r="H12035" s="359"/>
    </row>
    <row r="12036" spans="4:8" x14ac:dyDescent="0.2">
      <c r="D12036" s="359"/>
      <c r="E12036" s="359"/>
      <c r="G12036" s="561"/>
      <c r="H12036" s="359"/>
    </row>
    <row r="12037" spans="4:8" x14ac:dyDescent="0.2">
      <c r="D12037" s="359"/>
      <c r="E12037" s="359"/>
      <c r="G12037" s="561"/>
      <c r="H12037" s="359"/>
    </row>
    <row r="12038" spans="4:8" x14ac:dyDescent="0.2">
      <c r="D12038" s="359"/>
      <c r="E12038" s="359"/>
      <c r="G12038" s="561"/>
      <c r="H12038" s="359"/>
    </row>
    <row r="12039" spans="4:8" x14ac:dyDescent="0.2">
      <c r="D12039" s="359"/>
      <c r="E12039" s="359"/>
      <c r="G12039" s="561"/>
      <c r="H12039" s="359"/>
    </row>
    <row r="12040" spans="4:8" x14ac:dyDescent="0.2">
      <c r="D12040" s="359"/>
      <c r="E12040" s="359"/>
      <c r="G12040" s="561"/>
      <c r="H12040" s="359"/>
    </row>
    <row r="12041" spans="4:8" x14ac:dyDescent="0.2">
      <c r="D12041" s="359"/>
      <c r="E12041" s="359"/>
      <c r="G12041" s="561"/>
      <c r="H12041" s="359"/>
    </row>
    <row r="12042" spans="4:8" x14ac:dyDescent="0.2">
      <c r="D12042" s="359"/>
      <c r="E12042" s="359"/>
      <c r="G12042" s="561"/>
      <c r="H12042" s="359"/>
    </row>
    <row r="12043" spans="4:8" x14ac:dyDescent="0.2">
      <c r="D12043" s="359"/>
      <c r="E12043" s="359"/>
      <c r="G12043" s="561"/>
      <c r="H12043" s="359"/>
    </row>
    <row r="12044" spans="4:8" x14ac:dyDescent="0.2">
      <c r="D12044" s="359"/>
      <c r="E12044" s="359"/>
      <c r="G12044" s="561"/>
      <c r="H12044" s="359"/>
    </row>
    <row r="12045" spans="4:8" x14ac:dyDescent="0.2">
      <c r="D12045" s="359"/>
      <c r="E12045" s="359"/>
      <c r="G12045" s="561"/>
      <c r="H12045" s="359"/>
    </row>
    <row r="12046" spans="4:8" x14ac:dyDescent="0.2">
      <c r="D12046" s="359"/>
      <c r="E12046" s="359"/>
      <c r="G12046" s="561"/>
      <c r="H12046" s="359"/>
    </row>
    <row r="12047" spans="4:8" x14ac:dyDescent="0.2">
      <c r="D12047" s="359"/>
      <c r="E12047" s="359"/>
      <c r="G12047" s="561"/>
      <c r="H12047" s="359"/>
    </row>
    <row r="12048" spans="4:8" x14ac:dyDescent="0.2">
      <c r="D12048" s="359"/>
      <c r="E12048" s="359"/>
      <c r="G12048" s="561"/>
      <c r="H12048" s="359"/>
    </row>
    <row r="12049" spans="4:8" x14ac:dyDescent="0.2">
      <c r="D12049" s="359"/>
      <c r="E12049" s="359"/>
      <c r="G12049" s="561"/>
      <c r="H12049" s="359"/>
    </row>
    <row r="12050" spans="4:8" x14ac:dyDescent="0.2">
      <c r="D12050" s="359"/>
      <c r="E12050" s="359"/>
      <c r="G12050" s="561"/>
      <c r="H12050" s="359"/>
    </row>
    <row r="12051" spans="4:8" x14ac:dyDescent="0.2">
      <c r="D12051" s="359"/>
      <c r="E12051" s="359"/>
      <c r="G12051" s="561"/>
      <c r="H12051" s="359"/>
    </row>
    <row r="12052" spans="4:8" x14ac:dyDescent="0.2">
      <c r="D12052" s="359"/>
      <c r="E12052" s="359"/>
      <c r="G12052" s="561"/>
      <c r="H12052" s="359"/>
    </row>
    <row r="12053" spans="4:8" x14ac:dyDescent="0.2">
      <c r="D12053" s="359"/>
      <c r="E12053" s="359"/>
      <c r="G12053" s="561"/>
      <c r="H12053" s="359"/>
    </row>
    <row r="12054" spans="4:8" x14ac:dyDescent="0.2">
      <c r="D12054" s="359"/>
      <c r="E12054" s="359"/>
      <c r="G12054" s="561"/>
      <c r="H12054" s="359"/>
    </row>
    <row r="12055" spans="4:8" x14ac:dyDescent="0.2">
      <c r="D12055" s="359"/>
      <c r="E12055" s="359"/>
      <c r="G12055" s="561"/>
      <c r="H12055" s="359"/>
    </row>
    <row r="12056" spans="4:8" x14ac:dyDescent="0.2">
      <c r="D12056" s="359"/>
      <c r="E12056" s="359"/>
      <c r="G12056" s="561"/>
      <c r="H12056" s="359"/>
    </row>
    <row r="12057" spans="4:8" x14ac:dyDescent="0.2">
      <c r="D12057" s="359"/>
      <c r="E12057" s="359"/>
      <c r="G12057" s="561"/>
      <c r="H12057" s="359"/>
    </row>
    <row r="12058" spans="4:8" x14ac:dyDescent="0.2">
      <c r="D12058" s="359"/>
      <c r="E12058" s="359"/>
      <c r="G12058" s="561"/>
      <c r="H12058" s="359"/>
    </row>
    <row r="12059" spans="4:8" x14ac:dyDescent="0.2">
      <c r="D12059" s="359"/>
      <c r="E12059" s="359"/>
      <c r="G12059" s="561"/>
      <c r="H12059" s="359"/>
    </row>
    <row r="12060" spans="4:8" x14ac:dyDescent="0.2">
      <c r="D12060" s="359"/>
      <c r="E12060" s="359"/>
      <c r="G12060" s="561"/>
      <c r="H12060" s="359"/>
    </row>
    <row r="12061" spans="4:8" x14ac:dyDescent="0.2">
      <c r="D12061" s="359"/>
      <c r="E12061" s="359"/>
      <c r="G12061" s="561"/>
      <c r="H12061" s="359"/>
    </row>
    <row r="12062" spans="4:8" x14ac:dyDescent="0.2">
      <c r="D12062" s="359"/>
      <c r="E12062" s="359"/>
      <c r="G12062" s="561"/>
      <c r="H12062" s="359"/>
    </row>
    <row r="12063" spans="4:8" x14ac:dyDescent="0.2">
      <c r="D12063" s="359"/>
      <c r="E12063" s="359"/>
      <c r="G12063" s="561"/>
      <c r="H12063" s="359"/>
    </row>
    <row r="12064" spans="4:8" x14ac:dyDescent="0.2">
      <c r="D12064" s="359"/>
      <c r="E12064" s="359"/>
      <c r="G12064" s="561"/>
      <c r="H12064" s="359"/>
    </row>
    <row r="12065" spans="4:8" x14ac:dyDescent="0.2">
      <c r="D12065" s="359"/>
      <c r="E12065" s="359"/>
      <c r="G12065" s="561"/>
      <c r="H12065" s="359"/>
    </row>
    <row r="12066" spans="4:8" x14ac:dyDescent="0.2">
      <c r="D12066" s="359"/>
      <c r="E12066" s="359"/>
      <c r="G12066" s="561"/>
      <c r="H12066" s="359"/>
    </row>
    <row r="12067" spans="4:8" x14ac:dyDescent="0.2">
      <c r="D12067" s="359"/>
      <c r="E12067" s="359"/>
      <c r="G12067" s="561"/>
      <c r="H12067" s="359"/>
    </row>
    <row r="12068" spans="4:8" x14ac:dyDescent="0.2">
      <c r="D12068" s="359"/>
      <c r="E12068" s="359"/>
      <c r="G12068" s="561"/>
      <c r="H12068" s="359"/>
    </row>
    <row r="12069" spans="4:8" x14ac:dyDescent="0.2">
      <c r="D12069" s="359"/>
      <c r="E12069" s="359"/>
      <c r="G12069" s="561"/>
      <c r="H12069" s="359"/>
    </row>
    <row r="12070" spans="4:8" x14ac:dyDescent="0.2">
      <c r="D12070" s="359"/>
      <c r="E12070" s="359"/>
      <c r="G12070" s="561"/>
      <c r="H12070" s="359"/>
    </row>
    <row r="12071" spans="4:8" x14ac:dyDescent="0.2">
      <c r="D12071" s="359"/>
      <c r="E12071" s="359"/>
      <c r="G12071" s="561"/>
      <c r="H12071" s="359"/>
    </row>
    <row r="12072" spans="4:8" x14ac:dyDescent="0.2">
      <c r="D12072" s="359"/>
      <c r="E12072" s="359"/>
      <c r="G12072" s="561"/>
      <c r="H12072" s="359"/>
    </row>
    <row r="12073" spans="4:8" x14ac:dyDescent="0.2">
      <c r="D12073" s="359"/>
      <c r="E12073" s="359"/>
      <c r="G12073" s="561"/>
      <c r="H12073" s="359"/>
    </row>
    <row r="12074" spans="4:8" x14ac:dyDescent="0.2">
      <c r="D12074" s="359"/>
      <c r="E12074" s="359"/>
      <c r="G12074" s="561"/>
      <c r="H12074" s="359"/>
    </row>
    <row r="12075" spans="4:8" x14ac:dyDescent="0.2">
      <c r="D12075" s="359"/>
      <c r="E12075" s="359"/>
      <c r="G12075" s="561"/>
      <c r="H12075" s="359"/>
    </row>
    <row r="12076" spans="4:8" x14ac:dyDescent="0.2">
      <c r="D12076" s="359"/>
      <c r="E12076" s="359"/>
      <c r="G12076" s="561"/>
      <c r="H12076" s="359"/>
    </row>
    <row r="12077" spans="4:8" x14ac:dyDescent="0.2">
      <c r="D12077" s="359"/>
      <c r="E12077" s="359"/>
      <c r="G12077" s="561"/>
      <c r="H12077" s="359"/>
    </row>
    <row r="12078" spans="4:8" x14ac:dyDescent="0.2">
      <c r="D12078" s="359"/>
      <c r="E12078" s="359"/>
      <c r="G12078" s="561"/>
      <c r="H12078" s="359"/>
    </row>
    <row r="12079" spans="4:8" x14ac:dyDescent="0.2">
      <c r="D12079" s="359"/>
      <c r="E12079" s="359"/>
      <c r="G12079" s="561"/>
      <c r="H12079" s="359"/>
    </row>
    <row r="12080" spans="4:8" x14ac:dyDescent="0.2">
      <c r="D12080" s="359"/>
      <c r="E12080" s="359"/>
      <c r="G12080" s="561"/>
      <c r="H12080" s="359"/>
    </row>
    <row r="12081" spans="4:8" x14ac:dyDescent="0.2">
      <c r="D12081" s="359"/>
      <c r="E12081" s="359"/>
      <c r="G12081" s="561"/>
      <c r="H12081" s="359"/>
    </row>
    <row r="12082" spans="4:8" x14ac:dyDescent="0.2">
      <c r="D12082" s="359"/>
      <c r="E12082" s="359"/>
      <c r="G12082" s="561"/>
      <c r="H12082" s="359"/>
    </row>
    <row r="12083" spans="4:8" x14ac:dyDescent="0.2">
      <c r="D12083" s="359"/>
      <c r="E12083" s="359"/>
      <c r="G12083" s="561"/>
      <c r="H12083" s="359"/>
    </row>
    <row r="12084" spans="4:8" x14ac:dyDescent="0.2">
      <c r="D12084" s="359"/>
      <c r="E12084" s="359"/>
      <c r="G12084" s="561"/>
      <c r="H12084" s="359"/>
    </row>
    <row r="12085" spans="4:8" x14ac:dyDescent="0.2">
      <c r="D12085" s="359"/>
      <c r="E12085" s="359"/>
      <c r="G12085" s="561"/>
      <c r="H12085" s="359"/>
    </row>
    <row r="12086" spans="4:8" x14ac:dyDescent="0.2">
      <c r="D12086" s="359"/>
      <c r="E12086" s="359"/>
      <c r="G12086" s="561"/>
      <c r="H12086" s="359"/>
    </row>
    <row r="12087" spans="4:8" x14ac:dyDescent="0.2">
      <c r="D12087" s="359"/>
      <c r="E12087" s="359"/>
      <c r="G12087" s="561"/>
      <c r="H12087" s="359"/>
    </row>
    <row r="12088" spans="4:8" x14ac:dyDescent="0.2">
      <c r="D12088" s="359"/>
      <c r="E12088" s="359"/>
      <c r="G12088" s="561"/>
      <c r="H12088" s="359"/>
    </row>
    <row r="12089" spans="4:8" x14ac:dyDescent="0.2">
      <c r="D12089" s="359"/>
      <c r="E12089" s="359"/>
      <c r="G12089" s="561"/>
      <c r="H12089" s="359"/>
    </row>
    <row r="12090" spans="4:8" x14ac:dyDescent="0.2">
      <c r="D12090" s="359"/>
      <c r="E12090" s="359"/>
      <c r="G12090" s="561"/>
      <c r="H12090" s="359"/>
    </row>
    <row r="12091" spans="4:8" x14ac:dyDescent="0.2">
      <c r="D12091" s="359"/>
      <c r="E12091" s="359"/>
      <c r="G12091" s="561"/>
      <c r="H12091" s="359"/>
    </row>
    <row r="12092" spans="4:8" x14ac:dyDescent="0.2">
      <c r="D12092" s="359"/>
      <c r="E12092" s="359"/>
      <c r="G12092" s="561"/>
      <c r="H12092" s="359"/>
    </row>
    <row r="12093" spans="4:8" x14ac:dyDescent="0.2">
      <c r="D12093" s="359"/>
      <c r="E12093" s="359"/>
      <c r="G12093" s="561"/>
      <c r="H12093" s="359"/>
    </row>
    <row r="12094" spans="4:8" x14ac:dyDescent="0.2">
      <c r="D12094" s="359"/>
      <c r="E12094" s="359"/>
      <c r="G12094" s="561"/>
      <c r="H12094" s="359"/>
    </row>
    <row r="12095" spans="4:8" x14ac:dyDescent="0.2">
      <c r="D12095" s="359"/>
      <c r="E12095" s="359"/>
      <c r="G12095" s="561"/>
      <c r="H12095" s="359"/>
    </row>
    <row r="12096" spans="4:8" x14ac:dyDescent="0.2">
      <c r="D12096" s="359"/>
      <c r="E12096" s="359"/>
      <c r="G12096" s="561"/>
      <c r="H12096" s="359"/>
    </row>
    <row r="12097" spans="4:8" x14ac:dyDescent="0.2">
      <c r="D12097" s="359"/>
      <c r="E12097" s="359"/>
      <c r="G12097" s="561"/>
      <c r="H12097" s="359"/>
    </row>
    <row r="12098" spans="4:8" x14ac:dyDescent="0.2">
      <c r="D12098" s="359"/>
      <c r="E12098" s="359"/>
      <c r="G12098" s="561"/>
      <c r="H12098" s="359"/>
    </row>
    <row r="12099" spans="4:8" x14ac:dyDescent="0.2">
      <c r="D12099" s="359"/>
      <c r="E12099" s="359"/>
      <c r="G12099" s="561"/>
      <c r="H12099" s="359"/>
    </row>
    <row r="12100" spans="4:8" x14ac:dyDescent="0.2">
      <c r="D12100" s="359"/>
      <c r="E12100" s="359"/>
      <c r="G12100" s="561"/>
      <c r="H12100" s="359"/>
    </row>
    <row r="12101" spans="4:8" x14ac:dyDescent="0.2">
      <c r="D12101" s="359"/>
      <c r="E12101" s="359"/>
      <c r="G12101" s="561"/>
      <c r="H12101" s="359"/>
    </row>
    <row r="12102" spans="4:8" x14ac:dyDescent="0.2">
      <c r="D12102" s="359"/>
      <c r="E12102" s="359"/>
      <c r="G12102" s="561"/>
      <c r="H12102" s="359"/>
    </row>
    <row r="12103" spans="4:8" x14ac:dyDescent="0.2">
      <c r="D12103" s="359"/>
      <c r="E12103" s="359"/>
      <c r="G12103" s="561"/>
      <c r="H12103" s="359"/>
    </row>
    <row r="12104" spans="4:8" x14ac:dyDescent="0.2">
      <c r="D12104" s="359"/>
      <c r="E12104" s="359"/>
      <c r="G12104" s="561"/>
      <c r="H12104" s="359"/>
    </row>
    <row r="12105" spans="4:8" x14ac:dyDescent="0.2">
      <c r="D12105" s="359"/>
      <c r="E12105" s="359"/>
      <c r="G12105" s="561"/>
      <c r="H12105" s="359"/>
    </row>
    <row r="12106" spans="4:8" x14ac:dyDescent="0.2">
      <c r="D12106" s="359"/>
      <c r="E12106" s="359"/>
      <c r="G12106" s="561"/>
      <c r="H12106" s="359"/>
    </row>
    <row r="12107" spans="4:8" x14ac:dyDescent="0.2">
      <c r="D12107" s="359"/>
      <c r="E12107" s="359"/>
      <c r="G12107" s="561"/>
      <c r="H12107" s="359"/>
    </row>
    <row r="12108" spans="4:8" x14ac:dyDescent="0.2">
      <c r="D12108" s="359"/>
      <c r="E12108" s="359"/>
      <c r="G12108" s="561"/>
      <c r="H12108" s="359"/>
    </row>
    <row r="12109" spans="4:8" x14ac:dyDescent="0.2">
      <c r="D12109" s="359"/>
      <c r="E12109" s="359"/>
      <c r="G12109" s="561"/>
      <c r="H12109" s="359"/>
    </row>
    <row r="12110" spans="4:8" x14ac:dyDescent="0.2">
      <c r="D12110" s="359"/>
      <c r="E12110" s="359"/>
      <c r="G12110" s="561"/>
      <c r="H12110" s="359"/>
    </row>
    <row r="12111" spans="4:8" x14ac:dyDescent="0.2">
      <c r="D12111" s="359"/>
      <c r="E12111" s="359"/>
      <c r="G12111" s="561"/>
      <c r="H12111" s="359"/>
    </row>
    <row r="12112" spans="4:8" x14ac:dyDescent="0.2">
      <c r="D12112" s="359"/>
      <c r="E12112" s="359"/>
      <c r="G12112" s="561"/>
      <c r="H12112" s="359"/>
    </row>
    <row r="12113" spans="4:8" x14ac:dyDescent="0.2">
      <c r="D12113" s="359"/>
      <c r="E12113" s="359"/>
      <c r="G12113" s="561"/>
      <c r="H12113" s="359"/>
    </row>
    <row r="12114" spans="4:8" x14ac:dyDescent="0.2">
      <c r="D12114" s="359"/>
      <c r="E12114" s="359"/>
      <c r="G12114" s="561"/>
      <c r="H12114" s="359"/>
    </row>
    <row r="12115" spans="4:8" x14ac:dyDescent="0.2">
      <c r="D12115" s="359"/>
      <c r="E12115" s="359"/>
      <c r="G12115" s="561"/>
      <c r="H12115" s="359"/>
    </row>
    <row r="12116" spans="4:8" x14ac:dyDescent="0.2">
      <c r="D12116" s="359"/>
      <c r="E12116" s="359"/>
      <c r="G12116" s="561"/>
      <c r="H12116" s="359"/>
    </row>
    <row r="12117" spans="4:8" x14ac:dyDescent="0.2">
      <c r="D12117" s="359"/>
      <c r="E12117" s="359"/>
      <c r="G12117" s="561"/>
      <c r="H12117" s="359"/>
    </row>
    <row r="12118" spans="4:8" x14ac:dyDescent="0.2">
      <c r="D12118" s="359"/>
      <c r="E12118" s="359"/>
      <c r="G12118" s="561"/>
      <c r="H12118" s="359"/>
    </row>
    <row r="12119" spans="4:8" x14ac:dyDescent="0.2">
      <c r="D12119" s="359"/>
      <c r="E12119" s="359"/>
      <c r="G12119" s="561"/>
      <c r="H12119" s="359"/>
    </row>
    <row r="12120" spans="4:8" x14ac:dyDescent="0.2">
      <c r="D12120" s="359"/>
      <c r="E12120" s="359"/>
      <c r="G12120" s="561"/>
      <c r="H12120" s="359"/>
    </row>
    <row r="12121" spans="4:8" x14ac:dyDescent="0.2">
      <c r="D12121" s="359"/>
      <c r="E12121" s="359"/>
      <c r="G12121" s="561"/>
      <c r="H12121" s="359"/>
    </row>
    <row r="12122" spans="4:8" x14ac:dyDescent="0.2">
      <c r="D12122" s="359"/>
      <c r="E12122" s="359"/>
      <c r="G12122" s="561"/>
      <c r="H12122" s="359"/>
    </row>
    <row r="12123" spans="4:8" x14ac:dyDescent="0.2">
      <c r="D12123" s="359"/>
      <c r="E12123" s="359"/>
      <c r="G12123" s="561"/>
      <c r="H12123" s="359"/>
    </row>
    <row r="12124" spans="4:8" x14ac:dyDescent="0.2">
      <c r="D12124" s="359"/>
      <c r="E12124" s="359"/>
      <c r="G12124" s="561"/>
      <c r="H12124" s="359"/>
    </row>
    <row r="12125" spans="4:8" x14ac:dyDescent="0.2">
      <c r="D12125" s="359"/>
      <c r="E12125" s="359"/>
      <c r="G12125" s="561"/>
      <c r="H12125" s="359"/>
    </row>
    <row r="12126" spans="4:8" x14ac:dyDescent="0.2">
      <c r="D12126" s="359"/>
      <c r="E12126" s="359"/>
      <c r="G12126" s="561"/>
      <c r="H12126" s="359"/>
    </row>
    <row r="12127" spans="4:8" x14ac:dyDescent="0.2">
      <c r="D12127" s="359"/>
      <c r="E12127" s="359"/>
      <c r="G12127" s="561"/>
      <c r="H12127" s="359"/>
    </row>
    <row r="12128" spans="4:8" x14ac:dyDescent="0.2">
      <c r="D12128" s="359"/>
      <c r="E12128" s="359"/>
      <c r="G12128" s="561"/>
      <c r="H12128" s="359"/>
    </row>
    <row r="12129" spans="4:8" x14ac:dyDescent="0.2">
      <c r="D12129" s="359"/>
      <c r="E12129" s="359"/>
      <c r="G12129" s="561"/>
      <c r="H12129" s="359"/>
    </row>
    <row r="12130" spans="4:8" x14ac:dyDescent="0.2">
      <c r="D12130" s="359"/>
      <c r="E12130" s="359"/>
      <c r="G12130" s="561"/>
      <c r="H12130" s="359"/>
    </row>
    <row r="12131" spans="4:8" x14ac:dyDescent="0.2">
      <c r="D12131" s="359"/>
      <c r="E12131" s="359"/>
      <c r="G12131" s="561"/>
      <c r="H12131" s="359"/>
    </row>
    <row r="12132" spans="4:8" x14ac:dyDescent="0.2">
      <c r="D12132" s="359"/>
      <c r="E12132" s="359"/>
      <c r="G12132" s="561"/>
      <c r="H12132" s="359"/>
    </row>
    <row r="12133" spans="4:8" x14ac:dyDescent="0.2">
      <c r="D12133" s="359"/>
      <c r="E12133" s="359"/>
      <c r="G12133" s="561"/>
      <c r="H12133" s="359"/>
    </row>
    <row r="12134" spans="4:8" x14ac:dyDescent="0.2">
      <c r="D12134" s="359"/>
      <c r="E12134" s="359"/>
      <c r="G12134" s="561"/>
      <c r="H12134" s="359"/>
    </row>
    <row r="12135" spans="4:8" x14ac:dyDescent="0.2">
      <c r="D12135" s="359"/>
      <c r="E12135" s="359"/>
      <c r="G12135" s="561"/>
      <c r="H12135" s="359"/>
    </row>
    <row r="12136" spans="4:8" x14ac:dyDescent="0.2">
      <c r="D12136" s="359"/>
      <c r="E12136" s="359"/>
      <c r="G12136" s="561"/>
      <c r="H12136" s="359"/>
    </row>
    <row r="12137" spans="4:8" x14ac:dyDescent="0.2">
      <c r="D12137" s="359"/>
      <c r="E12137" s="359"/>
      <c r="G12137" s="561"/>
      <c r="H12137" s="359"/>
    </row>
    <row r="12138" spans="4:8" x14ac:dyDescent="0.2">
      <c r="D12138" s="359"/>
      <c r="E12138" s="359"/>
      <c r="G12138" s="561"/>
      <c r="H12138" s="359"/>
    </row>
    <row r="12139" spans="4:8" x14ac:dyDescent="0.2">
      <c r="D12139" s="359"/>
      <c r="E12139" s="359"/>
      <c r="G12139" s="561"/>
      <c r="H12139" s="359"/>
    </row>
    <row r="12140" spans="4:8" x14ac:dyDescent="0.2">
      <c r="D12140" s="359"/>
      <c r="E12140" s="359"/>
      <c r="G12140" s="561"/>
      <c r="H12140" s="359"/>
    </row>
    <row r="12141" spans="4:8" x14ac:dyDescent="0.2">
      <c r="D12141" s="359"/>
      <c r="E12141" s="359"/>
      <c r="G12141" s="561"/>
      <c r="H12141" s="359"/>
    </row>
    <row r="12142" spans="4:8" x14ac:dyDescent="0.2">
      <c r="D12142" s="359"/>
      <c r="E12142" s="359"/>
      <c r="G12142" s="561"/>
      <c r="H12142" s="359"/>
    </row>
    <row r="12143" spans="4:8" x14ac:dyDescent="0.2">
      <c r="D12143" s="359"/>
      <c r="E12143" s="359"/>
      <c r="G12143" s="561"/>
      <c r="H12143" s="359"/>
    </row>
    <row r="12144" spans="4:8" x14ac:dyDescent="0.2">
      <c r="D12144" s="359"/>
      <c r="E12144" s="359"/>
      <c r="G12144" s="561"/>
      <c r="H12144" s="359"/>
    </row>
    <row r="12145" spans="4:8" x14ac:dyDescent="0.2">
      <c r="D12145" s="359"/>
      <c r="E12145" s="359"/>
      <c r="G12145" s="561"/>
      <c r="H12145" s="359"/>
    </row>
    <row r="12146" spans="4:8" x14ac:dyDescent="0.2">
      <c r="D12146" s="359"/>
      <c r="E12146" s="359"/>
      <c r="G12146" s="561"/>
      <c r="H12146" s="359"/>
    </row>
    <row r="12147" spans="4:8" x14ac:dyDescent="0.2">
      <c r="D12147" s="359"/>
      <c r="E12147" s="359"/>
      <c r="G12147" s="561"/>
      <c r="H12147" s="359"/>
    </row>
    <row r="12148" spans="4:8" x14ac:dyDescent="0.2">
      <c r="D12148" s="359"/>
      <c r="E12148" s="359"/>
      <c r="G12148" s="561"/>
      <c r="H12148" s="359"/>
    </row>
    <row r="12149" spans="4:8" x14ac:dyDescent="0.2">
      <c r="D12149" s="359"/>
      <c r="E12149" s="359"/>
      <c r="G12149" s="561"/>
      <c r="H12149" s="359"/>
    </row>
    <row r="12150" spans="4:8" x14ac:dyDescent="0.2">
      <c r="D12150" s="359"/>
      <c r="E12150" s="359"/>
      <c r="G12150" s="561"/>
      <c r="H12150" s="359"/>
    </row>
    <row r="12151" spans="4:8" x14ac:dyDescent="0.2">
      <c r="D12151" s="359"/>
      <c r="E12151" s="359"/>
      <c r="G12151" s="561"/>
      <c r="H12151" s="359"/>
    </row>
    <row r="12152" spans="4:8" x14ac:dyDescent="0.2">
      <c r="D12152" s="359"/>
      <c r="E12152" s="359"/>
      <c r="G12152" s="561"/>
      <c r="H12152" s="359"/>
    </row>
    <row r="12153" spans="4:8" x14ac:dyDescent="0.2">
      <c r="D12153" s="359"/>
      <c r="E12153" s="359"/>
      <c r="G12153" s="561"/>
      <c r="H12153" s="359"/>
    </row>
    <row r="12154" spans="4:8" x14ac:dyDescent="0.2">
      <c r="D12154" s="359"/>
      <c r="E12154" s="359"/>
      <c r="G12154" s="561"/>
      <c r="H12154" s="359"/>
    </row>
    <row r="12155" spans="4:8" x14ac:dyDescent="0.2">
      <c r="D12155" s="359"/>
      <c r="E12155" s="359"/>
      <c r="G12155" s="561"/>
      <c r="H12155" s="359"/>
    </row>
    <row r="12156" spans="4:8" x14ac:dyDescent="0.2">
      <c r="D12156" s="359"/>
      <c r="E12156" s="359"/>
      <c r="G12156" s="561"/>
      <c r="H12156" s="359"/>
    </row>
    <row r="12157" spans="4:8" x14ac:dyDescent="0.2">
      <c r="D12157" s="359"/>
      <c r="E12157" s="359"/>
      <c r="G12157" s="561"/>
      <c r="H12157" s="359"/>
    </row>
    <row r="12158" spans="4:8" x14ac:dyDescent="0.2">
      <c r="D12158" s="359"/>
      <c r="E12158" s="359"/>
      <c r="G12158" s="561"/>
      <c r="H12158" s="359"/>
    </row>
    <row r="12159" spans="4:8" x14ac:dyDescent="0.2">
      <c r="D12159" s="359"/>
      <c r="E12159" s="359"/>
      <c r="G12159" s="561"/>
      <c r="H12159" s="359"/>
    </row>
    <row r="12160" spans="4:8" x14ac:dyDescent="0.2">
      <c r="D12160" s="359"/>
      <c r="E12160" s="359"/>
      <c r="G12160" s="561"/>
      <c r="H12160" s="359"/>
    </row>
    <row r="12161" spans="4:8" x14ac:dyDescent="0.2">
      <c r="D12161" s="359"/>
      <c r="E12161" s="359"/>
      <c r="G12161" s="561"/>
      <c r="H12161" s="359"/>
    </row>
    <row r="12162" spans="4:8" x14ac:dyDescent="0.2">
      <c r="D12162" s="359"/>
      <c r="E12162" s="359"/>
      <c r="G12162" s="561"/>
      <c r="H12162" s="359"/>
    </row>
    <row r="12163" spans="4:8" x14ac:dyDescent="0.2">
      <c r="D12163" s="359"/>
      <c r="E12163" s="359"/>
      <c r="G12163" s="561"/>
      <c r="H12163" s="359"/>
    </row>
    <row r="12164" spans="4:8" x14ac:dyDescent="0.2">
      <c r="D12164" s="359"/>
      <c r="E12164" s="359"/>
      <c r="G12164" s="561"/>
      <c r="H12164" s="359"/>
    </row>
    <row r="12165" spans="4:8" x14ac:dyDescent="0.2">
      <c r="D12165" s="359"/>
      <c r="E12165" s="359"/>
      <c r="G12165" s="561"/>
      <c r="H12165" s="359"/>
    </row>
    <row r="12166" spans="4:8" x14ac:dyDescent="0.2">
      <c r="D12166" s="359"/>
      <c r="E12166" s="359"/>
      <c r="G12166" s="561"/>
      <c r="H12166" s="359"/>
    </row>
    <row r="12167" spans="4:8" x14ac:dyDescent="0.2">
      <c r="D12167" s="359"/>
      <c r="E12167" s="359"/>
      <c r="G12167" s="561"/>
      <c r="H12167" s="359"/>
    </row>
    <row r="12168" spans="4:8" x14ac:dyDescent="0.2">
      <c r="D12168" s="359"/>
      <c r="E12168" s="359"/>
      <c r="G12168" s="561"/>
      <c r="H12168" s="359"/>
    </row>
    <row r="12169" spans="4:8" x14ac:dyDescent="0.2">
      <c r="D12169" s="359"/>
      <c r="E12169" s="359"/>
      <c r="G12169" s="561"/>
      <c r="H12169" s="359"/>
    </row>
    <row r="12170" spans="4:8" x14ac:dyDescent="0.2">
      <c r="D12170" s="359"/>
      <c r="E12170" s="359"/>
      <c r="G12170" s="561"/>
      <c r="H12170" s="359"/>
    </row>
    <row r="12171" spans="4:8" x14ac:dyDescent="0.2">
      <c r="D12171" s="359"/>
      <c r="E12171" s="359"/>
      <c r="G12171" s="561"/>
      <c r="H12171" s="359"/>
    </row>
    <row r="12172" spans="4:8" x14ac:dyDescent="0.2">
      <c r="D12172" s="359"/>
      <c r="E12172" s="359"/>
      <c r="G12172" s="561"/>
      <c r="H12172" s="359"/>
    </row>
    <row r="12173" spans="4:8" x14ac:dyDescent="0.2">
      <c r="D12173" s="359"/>
      <c r="E12173" s="359"/>
      <c r="G12173" s="561"/>
      <c r="H12173" s="359"/>
    </row>
    <row r="12174" spans="4:8" x14ac:dyDescent="0.2">
      <c r="D12174" s="359"/>
      <c r="E12174" s="359"/>
      <c r="G12174" s="561"/>
      <c r="H12174" s="359"/>
    </row>
    <row r="12175" spans="4:8" x14ac:dyDescent="0.2">
      <c r="D12175" s="359"/>
      <c r="E12175" s="359"/>
      <c r="G12175" s="561"/>
      <c r="H12175" s="359"/>
    </row>
    <row r="12176" spans="4:8" x14ac:dyDescent="0.2">
      <c r="D12176" s="359"/>
      <c r="E12176" s="359"/>
      <c r="G12176" s="561"/>
      <c r="H12176" s="359"/>
    </row>
    <row r="12177" spans="4:8" x14ac:dyDescent="0.2">
      <c r="D12177" s="359"/>
      <c r="E12177" s="359"/>
      <c r="G12177" s="561"/>
      <c r="H12177" s="359"/>
    </row>
    <row r="12178" spans="4:8" x14ac:dyDescent="0.2">
      <c r="D12178" s="359"/>
      <c r="E12178" s="359"/>
      <c r="G12178" s="561"/>
      <c r="H12178" s="359"/>
    </row>
    <row r="12179" spans="4:8" x14ac:dyDescent="0.2">
      <c r="D12179" s="359"/>
      <c r="E12179" s="359"/>
      <c r="G12179" s="561"/>
      <c r="H12179" s="359"/>
    </row>
    <row r="12180" spans="4:8" x14ac:dyDescent="0.2">
      <c r="D12180" s="359"/>
      <c r="E12180" s="359"/>
      <c r="G12180" s="561"/>
      <c r="H12180" s="359"/>
    </row>
    <row r="12181" spans="4:8" x14ac:dyDescent="0.2">
      <c r="D12181" s="359"/>
      <c r="E12181" s="359"/>
      <c r="G12181" s="561"/>
      <c r="H12181" s="359"/>
    </row>
    <row r="12182" spans="4:8" x14ac:dyDescent="0.2">
      <c r="D12182" s="359"/>
      <c r="E12182" s="359"/>
      <c r="G12182" s="561"/>
      <c r="H12182" s="359"/>
    </row>
    <row r="12183" spans="4:8" x14ac:dyDescent="0.2">
      <c r="D12183" s="359"/>
      <c r="E12183" s="359"/>
      <c r="G12183" s="561"/>
      <c r="H12183" s="359"/>
    </row>
    <row r="12184" spans="4:8" x14ac:dyDescent="0.2">
      <c r="D12184" s="359"/>
      <c r="E12184" s="359"/>
      <c r="G12184" s="561"/>
      <c r="H12184" s="359"/>
    </row>
    <row r="12185" spans="4:8" x14ac:dyDescent="0.2">
      <c r="D12185" s="359"/>
      <c r="E12185" s="359"/>
      <c r="G12185" s="561"/>
      <c r="H12185" s="359"/>
    </row>
    <row r="12186" spans="4:8" x14ac:dyDescent="0.2">
      <c r="D12186" s="359"/>
      <c r="E12186" s="359"/>
      <c r="G12186" s="561"/>
      <c r="H12186" s="359"/>
    </row>
    <row r="12187" spans="4:8" x14ac:dyDescent="0.2">
      <c r="D12187" s="359"/>
      <c r="E12187" s="359"/>
      <c r="G12187" s="561"/>
      <c r="H12187" s="359"/>
    </row>
    <row r="12188" spans="4:8" x14ac:dyDescent="0.2">
      <c r="D12188" s="359"/>
      <c r="E12188" s="359"/>
      <c r="G12188" s="561"/>
      <c r="H12188" s="359"/>
    </row>
    <row r="12189" spans="4:8" x14ac:dyDescent="0.2">
      <c r="D12189" s="359"/>
      <c r="E12189" s="359"/>
      <c r="G12189" s="561"/>
      <c r="H12189" s="359"/>
    </row>
    <row r="12190" spans="4:8" x14ac:dyDescent="0.2">
      <c r="D12190" s="359"/>
      <c r="E12190" s="359"/>
      <c r="G12190" s="561"/>
      <c r="H12190" s="359"/>
    </row>
    <row r="12191" spans="4:8" x14ac:dyDescent="0.2">
      <c r="D12191" s="359"/>
      <c r="E12191" s="359"/>
      <c r="G12191" s="561"/>
      <c r="H12191" s="359"/>
    </row>
    <row r="12192" spans="4:8" x14ac:dyDescent="0.2">
      <c r="D12192" s="359"/>
      <c r="E12192" s="359"/>
      <c r="G12192" s="561"/>
      <c r="H12192" s="359"/>
    </row>
    <row r="12193" spans="4:8" x14ac:dyDescent="0.2">
      <c r="D12193" s="359"/>
      <c r="E12193" s="359"/>
      <c r="G12193" s="561"/>
      <c r="H12193" s="359"/>
    </row>
    <row r="12194" spans="4:8" x14ac:dyDescent="0.2">
      <c r="D12194" s="359"/>
      <c r="E12194" s="359"/>
      <c r="G12194" s="561"/>
      <c r="H12194" s="359"/>
    </row>
    <row r="12195" spans="4:8" x14ac:dyDescent="0.2">
      <c r="D12195" s="359"/>
      <c r="E12195" s="359"/>
      <c r="G12195" s="561"/>
      <c r="H12195" s="359"/>
    </row>
    <row r="12196" spans="4:8" x14ac:dyDescent="0.2">
      <c r="D12196" s="359"/>
      <c r="E12196" s="359"/>
      <c r="G12196" s="561"/>
      <c r="H12196" s="359"/>
    </row>
    <row r="12197" spans="4:8" x14ac:dyDescent="0.2">
      <c r="D12197" s="359"/>
      <c r="E12197" s="359"/>
      <c r="G12197" s="561"/>
      <c r="H12197" s="359"/>
    </row>
    <row r="12198" spans="4:8" x14ac:dyDescent="0.2">
      <c r="D12198" s="359"/>
      <c r="E12198" s="359"/>
      <c r="G12198" s="561"/>
      <c r="H12198" s="359"/>
    </row>
    <row r="12199" spans="4:8" x14ac:dyDescent="0.2">
      <c r="D12199" s="359"/>
      <c r="E12199" s="359"/>
      <c r="G12199" s="561"/>
      <c r="H12199" s="359"/>
    </row>
    <row r="12200" spans="4:8" x14ac:dyDescent="0.2">
      <c r="D12200" s="359"/>
      <c r="E12200" s="359"/>
      <c r="G12200" s="561"/>
      <c r="H12200" s="359"/>
    </row>
    <row r="12201" spans="4:8" x14ac:dyDescent="0.2">
      <c r="D12201" s="359"/>
      <c r="E12201" s="359"/>
      <c r="G12201" s="561"/>
      <c r="H12201" s="359"/>
    </row>
    <row r="12202" spans="4:8" x14ac:dyDescent="0.2">
      <c r="D12202" s="359"/>
      <c r="E12202" s="359"/>
      <c r="G12202" s="561"/>
      <c r="H12202" s="359"/>
    </row>
    <row r="12203" spans="4:8" x14ac:dyDescent="0.2">
      <c r="D12203" s="359"/>
      <c r="E12203" s="359"/>
      <c r="G12203" s="561"/>
      <c r="H12203" s="359"/>
    </row>
    <row r="12204" spans="4:8" x14ac:dyDescent="0.2">
      <c r="D12204" s="359"/>
      <c r="E12204" s="359"/>
      <c r="G12204" s="561"/>
      <c r="H12204" s="359"/>
    </row>
    <row r="12205" spans="4:8" x14ac:dyDescent="0.2">
      <c r="D12205" s="359"/>
      <c r="E12205" s="359"/>
      <c r="G12205" s="561"/>
      <c r="H12205" s="359"/>
    </row>
    <row r="12206" spans="4:8" x14ac:dyDescent="0.2">
      <c r="D12206" s="359"/>
      <c r="E12206" s="359"/>
      <c r="G12206" s="561"/>
      <c r="H12206" s="359"/>
    </row>
    <row r="12207" spans="4:8" x14ac:dyDescent="0.2">
      <c r="D12207" s="359"/>
      <c r="E12207" s="359"/>
      <c r="G12207" s="561"/>
      <c r="H12207" s="359"/>
    </row>
    <row r="12208" spans="4:8" x14ac:dyDescent="0.2">
      <c r="D12208" s="359"/>
      <c r="E12208" s="359"/>
      <c r="G12208" s="561"/>
      <c r="H12208" s="359"/>
    </row>
    <row r="12209" spans="4:8" x14ac:dyDescent="0.2">
      <c r="D12209" s="359"/>
      <c r="E12209" s="359"/>
      <c r="G12209" s="561"/>
      <c r="H12209" s="359"/>
    </row>
    <row r="12210" spans="4:8" x14ac:dyDescent="0.2">
      <c r="D12210" s="359"/>
      <c r="E12210" s="359"/>
      <c r="G12210" s="561"/>
      <c r="H12210" s="359"/>
    </row>
    <row r="12211" spans="4:8" x14ac:dyDescent="0.2">
      <c r="D12211" s="359"/>
      <c r="E12211" s="359"/>
      <c r="G12211" s="561"/>
      <c r="H12211" s="359"/>
    </row>
    <row r="12212" spans="4:8" x14ac:dyDescent="0.2">
      <c r="D12212" s="359"/>
      <c r="E12212" s="359"/>
      <c r="G12212" s="561"/>
      <c r="H12212" s="359"/>
    </row>
    <row r="12213" spans="4:8" x14ac:dyDescent="0.2">
      <c r="D12213" s="359"/>
      <c r="E12213" s="359"/>
      <c r="G12213" s="561"/>
      <c r="H12213" s="359"/>
    </row>
    <row r="12214" spans="4:8" x14ac:dyDescent="0.2">
      <c r="D12214" s="359"/>
      <c r="E12214" s="359"/>
      <c r="G12214" s="561"/>
      <c r="H12214" s="359"/>
    </row>
    <row r="12215" spans="4:8" x14ac:dyDescent="0.2">
      <c r="D12215" s="359"/>
      <c r="E12215" s="359"/>
      <c r="G12215" s="561"/>
      <c r="H12215" s="359"/>
    </row>
    <row r="12216" spans="4:8" x14ac:dyDescent="0.2">
      <c r="D12216" s="359"/>
      <c r="E12216" s="359"/>
      <c r="G12216" s="561"/>
      <c r="H12216" s="359"/>
    </row>
    <row r="12217" spans="4:8" x14ac:dyDescent="0.2">
      <c r="D12217" s="359"/>
      <c r="E12217" s="359"/>
      <c r="G12217" s="561"/>
      <c r="H12217" s="359"/>
    </row>
    <row r="12218" spans="4:8" x14ac:dyDescent="0.2">
      <c r="D12218" s="359"/>
      <c r="E12218" s="359"/>
      <c r="G12218" s="561"/>
      <c r="H12218" s="359"/>
    </row>
    <row r="12219" spans="4:8" x14ac:dyDescent="0.2">
      <c r="D12219" s="359"/>
      <c r="E12219" s="359"/>
      <c r="G12219" s="561"/>
      <c r="H12219" s="359"/>
    </row>
    <row r="12220" spans="4:8" x14ac:dyDescent="0.2">
      <c r="D12220" s="359"/>
      <c r="E12220" s="359"/>
      <c r="G12220" s="561"/>
      <c r="H12220" s="359"/>
    </row>
    <row r="12221" spans="4:8" x14ac:dyDescent="0.2">
      <c r="D12221" s="359"/>
      <c r="E12221" s="359"/>
      <c r="G12221" s="561"/>
      <c r="H12221" s="359"/>
    </row>
    <row r="12222" spans="4:8" x14ac:dyDescent="0.2">
      <c r="D12222" s="359"/>
      <c r="E12222" s="359"/>
      <c r="G12222" s="561"/>
      <c r="H12222" s="359"/>
    </row>
    <row r="12223" spans="4:8" x14ac:dyDescent="0.2">
      <c r="D12223" s="359"/>
      <c r="E12223" s="359"/>
      <c r="G12223" s="561"/>
      <c r="H12223" s="359"/>
    </row>
    <row r="12224" spans="4:8" x14ac:dyDescent="0.2">
      <c r="D12224" s="359"/>
      <c r="E12224" s="359"/>
      <c r="G12224" s="561"/>
      <c r="H12224" s="359"/>
    </row>
    <row r="12225" spans="4:8" x14ac:dyDescent="0.2">
      <c r="D12225" s="359"/>
      <c r="E12225" s="359"/>
      <c r="G12225" s="561"/>
      <c r="H12225" s="359"/>
    </row>
    <row r="12226" spans="4:8" x14ac:dyDescent="0.2">
      <c r="D12226" s="359"/>
      <c r="E12226" s="359"/>
      <c r="G12226" s="561"/>
      <c r="H12226" s="359"/>
    </row>
    <row r="12227" spans="4:8" x14ac:dyDescent="0.2">
      <c r="D12227" s="359"/>
      <c r="E12227" s="359"/>
      <c r="G12227" s="561"/>
      <c r="H12227" s="359"/>
    </row>
    <row r="12228" spans="4:8" x14ac:dyDescent="0.2">
      <c r="D12228" s="359"/>
      <c r="E12228" s="359"/>
      <c r="G12228" s="561"/>
      <c r="H12228" s="359"/>
    </row>
    <row r="12229" spans="4:8" x14ac:dyDescent="0.2">
      <c r="D12229" s="359"/>
      <c r="E12229" s="359"/>
      <c r="G12229" s="561"/>
      <c r="H12229" s="359"/>
    </row>
    <row r="12230" spans="4:8" x14ac:dyDescent="0.2">
      <c r="D12230" s="359"/>
      <c r="E12230" s="359"/>
      <c r="G12230" s="561"/>
      <c r="H12230" s="359"/>
    </row>
    <row r="12231" spans="4:8" x14ac:dyDescent="0.2">
      <c r="D12231" s="359"/>
      <c r="E12231" s="359"/>
      <c r="G12231" s="561"/>
      <c r="H12231" s="359"/>
    </row>
    <row r="12232" spans="4:8" x14ac:dyDescent="0.2">
      <c r="D12232" s="359"/>
      <c r="E12232" s="359"/>
      <c r="G12232" s="561"/>
      <c r="H12232" s="359"/>
    </row>
    <row r="12233" spans="4:8" x14ac:dyDescent="0.2">
      <c r="D12233" s="359"/>
      <c r="E12233" s="359"/>
      <c r="G12233" s="561"/>
      <c r="H12233" s="359"/>
    </row>
    <row r="12234" spans="4:8" x14ac:dyDescent="0.2">
      <c r="D12234" s="359"/>
      <c r="E12234" s="359"/>
      <c r="G12234" s="561"/>
      <c r="H12234" s="359"/>
    </row>
    <row r="12235" spans="4:8" x14ac:dyDescent="0.2">
      <c r="D12235" s="359"/>
      <c r="E12235" s="359"/>
      <c r="G12235" s="561"/>
      <c r="H12235" s="359"/>
    </row>
    <row r="12236" spans="4:8" x14ac:dyDescent="0.2">
      <c r="D12236" s="359"/>
      <c r="E12236" s="359"/>
      <c r="G12236" s="561"/>
      <c r="H12236" s="359"/>
    </row>
    <row r="12237" spans="4:8" x14ac:dyDescent="0.2">
      <c r="D12237" s="359"/>
      <c r="E12237" s="359"/>
      <c r="G12237" s="561"/>
      <c r="H12237" s="359"/>
    </row>
    <row r="12238" spans="4:8" x14ac:dyDescent="0.2">
      <c r="D12238" s="359"/>
      <c r="E12238" s="359"/>
      <c r="G12238" s="561"/>
      <c r="H12238" s="359"/>
    </row>
    <row r="12239" spans="4:8" x14ac:dyDescent="0.2">
      <c r="D12239" s="359"/>
      <c r="E12239" s="359"/>
      <c r="G12239" s="561"/>
      <c r="H12239" s="359"/>
    </row>
    <row r="12240" spans="4:8" x14ac:dyDescent="0.2">
      <c r="D12240" s="359"/>
      <c r="E12240" s="359"/>
      <c r="G12240" s="561"/>
      <c r="H12240" s="359"/>
    </row>
    <row r="12241" spans="4:8" x14ac:dyDescent="0.2">
      <c r="D12241" s="359"/>
      <c r="E12241" s="359"/>
      <c r="G12241" s="561"/>
      <c r="H12241" s="359"/>
    </row>
    <row r="12242" spans="4:8" x14ac:dyDescent="0.2">
      <c r="D12242" s="359"/>
      <c r="E12242" s="359"/>
      <c r="G12242" s="561"/>
      <c r="H12242" s="359"/>
    </row>
    <row r="12243" spans="4:8" x14ac:dyDescent="0.2">
      <c r="D12243" s="359"/>
      <c r="E12243" s="359"/>
      <c r="G12243" s="561"/>
      <c r="H12243" s="359"/>
    </row>
    <row r="12244" spans="4:8" x14ac:dyDescent="0.2">
      <c r="D12244" s="359"/>
      <c r="E12244" s="359"/>
      <c r="G12244" s="561"/>
      <c r="H12244" s="359"/>
    </row>
    <row r="12245" spans="4:8" x14ac:dyDescent="0.2">
      <c r="D12245" s="359"/>
      <c r="E12245" s="359"/>
      <c r="G12245" s="561"/>
      <c r="H12245" s="359"/>
    </row>
    <row r="12246" spans="4:8" x14ac:dyDescent="0.2">
      <c r="D12246" s="359"/>
      <c r="E12246" s="359"/>
      <c r="G12246" s="561"/>
      <c r="H12246" s="359"/>
    </row>
    <row r="12247" spans="4:8" x14ac:dyDescent="0.2">
      <c r="D12247" s="359"/>
      <c r="E12247" s="359"/>
      <c r="G12247" s="561"/>
      <c r="H12247" s="359"/>
    </row>
    <row r="12248" spans="4:8" x14ac:dyDescent="0.2">
      <c r="D12248" s="359"/>
      <c r="E12248" s="359"/>
      <c r="G12248" s="561"/>
      <c r="H12248" s="359"/>
    </row>
    <row r="12249" spans="4:8" x14ac:dyDescent="0.2">
      <c r="D12249" s="359"/>
      <c r="E12249" s="359"/>
      <c r="G12249" s="561"/>
      <c r="H12249" s="359"/>
    </row>
    <row r="12250" spans="4:8" x14ac:dyDescent="0.2">
      <c r="D12250" s="359"/>
      <c r="E12250" s="359"/>
      <c r="G12250" s="561"/>
      <c r="H12250" s="359"/>
    </row>
    <row r="12251" spans="4:8" x14ac:dyDescent="0.2">
      <c r="D12251" s="359"/>
      <c r="E12251" s="359"/>
      <c r="G12251" s="561"/>
      <c r="H12251" s="359"/>
    </row>
    <row r="12252" spans="4:8" x14ac:dyDescent="0.2">
      <c r="D12252" s="359"/>
      <c r="E12252" s="359"/>
      <c r="G12252" s="561"/>
      <c r="H12252" s="359"/>
    </row>
    <row r="12253" spans="4:8" x14ac:dyDescent="0.2">
      <c r="D12253" s="359"/>
      <c r="E12253" s="359"/>
      <c r="G12253" s="561"/>
      <c r="H12253" s="359"/>
    </row>
    <row r="12254" spans="4:8" x14ac:dyDescent="0.2">
      <c r="D12254" s="359"/>
      <c r="E12254" s="359"/>
      <c r="G12254" s="561"/>
      <c r="H12254" s="359"/>
    </row>
    <row r="12255" spans="4:8" x14ac:dyDescent="0.2">
      <c r="D12255" s="359"/>
      <c r="E12255" s="359"/>
      <c r="G12255" s="561"/>
      <c r="H12255" s="359"/>
    </row>
    <row r="12256" spans="4:8" x14ac:dyDescent="0.2">
      <c r="D12256" s="359"/>
      <c r="E12256" s="359"/>
      <c r="G12256" s="561"/>
      <c r="H12256" s="359"/>
    </row>
    <row r="12257" spans="4:8" x14ac:dyDescent="0.2">
      <c r="D12257" s="359"/>
      <c r="E12257" s="359"/>
      <c r="G12257" s="561"/>
      <c r="H12257" s="359"/>
    </row>
    <row r="12258" spans="4:8" x14ac:dyDescent="0.2">
      <c r="D12258" s="359"/>
      <c r="E12258" s="359"/>
      <c r="G12258" s="561"/>
      <c r="H12258" s="359"/>
    </row>
    <row r="12259" spans="4:8" x14ac:dyDescent="0.2">
      <c r="D12259" s="359"/>
      <c r="E12259" s="359"/>
      <c r="G12259" s="561"/>
      <c r="H12259" s="359"/>
    </row>
    <row r="12260" spans="4:8" x14ac:dyDescent="0.2">
      <c r="D12260" s="359"/>
      <c r="E12260" s="359"/>
      <c r="G12260" s="561"/>
      <c r="H12260" s="359"/>
    </row>
    <row r="12261" spans="4:8" x14ac:dyDescent="0.2">
      <c r="D12261" s="359"/>
      <c r="E12261" s="359"/>
      <c r="G12261" s="561"/>
      <c r="H12261" s="359"/>
    </row>
    <row r="12262" spans="4:8" x14ac:dyDescent="0.2">
      <c r="D12262" s="359"/>
      <c r="E12262" s="359"/>
      <c r="G12262" s="561"/>
      <c r="H12262" s="359"/>
    </row>
    <row r="12263" spans="4:8" x14ac:dyDescent="0.2">
      <c r="D12263" s="359"/>
      <c r="E12263" s="359"/>
      <c r="G12263" s="561"/>
      <c r="H12263" s="359"/>
    </row>
    <row r="12264" spans="4:8" x14ac:dyDescent="0.2">
      <c r="D12264" s="359"/>
      <c r="E12264" s="359"/>
      <c r="G12264" s="561"/>
      <c r="H12264" s="359"/>
    </row>
    <row r="12265" spans="4:8" x14ac:dyDescent="0.2">
      <c r="D12265" s="359"/>
      <c r="E12265" s="359"/>
      <c r="G12265" s="561"/>
      <c r="H12265" s="359"/>
    </row>
    <row r="12266" spans="4:8" x14ac:dyDescent="0.2">
      <c r="D12266" s="359"/>
      <c r="E12266" s="359"/>
      <c r="G12266" s="561"/>
      <c r="H12266" s="359"/>
    </row>
    <row r="12267" spans="4:8" x14ac:dyDescent="0.2">
      <c r="D12267" s="359"/>
      <c r="E12267" s="359"/>
      <c r="G12267" s="561"/>
      <c r="H12267" s="359"/>
    </row>
    <row r="12268" spans="4:8" x14ac:dyDescent="0.2">
      <c r="D12268" s="359"/>
      <c r="E12268" s="359"/>
      <c r="G12268" s="561"/>
      <c r="H12268" s="359"/>
    </row>
    <row r="12269" spans="4:8" x14ac:dyDescent="0.2">
      <c r="D12269" s="359"/>
      <c r="E12269" s="359"/>
      <c r="G12269" s="561"/>
      <c r="H12269" s="359"/>
    </row>
    <row r="12270" spans="4:8" x14ac:dyDescent="0.2">
      <c r="D12270" s="359"/>
      <c r="E12270" s="359"/>
      <c r="G12270" s="561"/>
      <c r="H12270" s="359"/>
    </row>
    <row r="12271" spans="4:8" x14ac:dyDescent="0.2">
      <c r="D12271" s="359"/>
      <c r="E12271" s="359"/>
      <c r="G12271" s="561"/>
      <c r="H12271" s="359"/>
    </row>
    <row r="12272" spans="4:8" x14ac:dyDescent="0.2">
      <c r="D12272" s="359"/>
      <c r="E12272" s="359"/>
      <c r="G12272" s="561"/>
      <c r="H12272" s="359"/>
    </row>
    <row r="12273" spans="4:8" x14ac:dyDescent="0.2">
      <c r="D12273" s="359"/>
      <c r="E12273" s="359"/>
      <c r="G12273" s="561"/>
      <c r="H12273" s="359"/>
    </row>
    <row r="12274" spans="4:8" x14ac:dyDescent="0.2">
      <c r="D12274" s="359"/>
      <c r="E12274" s="359"/>
      <c r="G12274" s="561"/>
      <c r="H12274" s="359"/>
    </row>
    <row r="12275" spans="4:8" x14ac:dyDescent="0.2">
      <c r="D12275" s="359"/>
      <c r="E12275" s="359"/>
      <c r="G12275" s="561"/>
      <c r="H12275" s="359"/>
    </row>
    <row r="12276" spans="4:8" x14ac:dyDescent="0.2">
      <c r="D12276" s="359"/>
      <c r="E12276" s="359"/>
      <c r="G12276" s="561"/>
      <c r="H12276" s="359"/>
    </row>
    <row r="12277" spans="4:8" x14ac:dyDescent="0.2">
      <c r="D12277" s="359"/>
      <c r="E12277" s="359"/>
      <c r="G12277" s="561"/>
      <c r="H12277" s="359"/>
    </row>
    <row r="12278" spans="4:8" x14ac:dyDescent="0.2">
      <c r="D12278" s="359"/>
      <c r="E12278" s="359"/>
      <c r="G12278" s="561"/>
      <c r="H12278" s="359"/>
    </row>
    <row r="12279" spans="4:8" x14ac:dyDescent="0.2">
      <c r="D12279" s="359"/>
      <c r="E12279" s="359"/>
      <c r="G12279" s="561"/>
      <c r="H12279" s="359"/>
    </row>
    <row r="12280" spans="4:8" x14ac:dyDescent="0.2">
      <c r="D12280" s="359"/>
      <c r="E12280" s="359"/>
      <c r="G12280" s="561"/>
      <c r="H12280" s="359"/>
    </row>
    <row r="12281" spans="4:8" x14ac:dyDescent="0.2">
      <c r="D12281" s="359"/>
      <c r="E12281" s="359"/>
      <c r="G12281" s="561"/>
      <c r="H12281" s="359"/>
    </row>
    <row r="12282" spans="4:8" x14ac:dyDescent="0.2">
      <c r="D12282" s="359"/>
      <c r="E12282" s="359"/>
      <c r="G12282" s="561"/>
      <c r="H12282" s="359"/>
    </row>
    <row r="12283" spans="4:8" x14ac:dyDescent="0.2">
      <c r="D12283" s="359"/>
      <c r="E12283" s="359"/>
      <c r="G12283" s="561"/>
      <c r="H12283" s="359"/>
    </row>
    <row r="12284" spans="4:8" x14ac:dyDescent="0.2">
      <c r="D12284" s="359"/>
      <c r="E12284" s="359"/>
      <c r="G12284" s="561"/>
      <c r="H12284" s="359"/>
    </row>
    <row r="12285" spans="4:8" x14ac:dyDescent="0.2">
      <c r="D12285" s="359"/>
      <c r="E12285" s="359"/>
      <c r="G12285" s="561"/>
      <c r="H12285" s="359"/>
    </row>
    <row r="12286" spans="4:8" x14ac:dyDescent="0.2">
      <c r="D12286" s="359"/>
      <c r="E12286" s="359"/>
      <c r="G12286" s="561"/>
      <c r="H12286" s="359"/>
    </row>
    <row r="12287" spans="4:8" x14ac:dyDescent="0.2">
      <c r="D12287" s="359"/>
      <c r="E12287" s="359"/>
      <c r="G12287" s="561"/>
      <c r="H12287" s="359"/>
    </row>
    <row r="12288" spans="4:8" x14ac:dyDescent="0.2">
      <c r="D12288" s="359"/>
      <c r="E12288" s="359"/>
      <c r="G12288" s="561"/>
      <c r="H12288" s="359"/>
    </row>
    <row r="12289" spans="4:8" x14ac:dyDescent="0.2">
      <c r="D12289" s="359"/>
      <c r="E12289" s="359"/>
      <c r="G12289" s="561"/>
      <c r="H12289" s="359"/>
    </row>
    <row r="12290" spans="4:8" x14ac:dyDescent="0.2">
      <c r="D12290" s="359"/>
      <c r="E12290" s="359"/>
      <c r="G12290" s="561"/>
      <c r="H12290" s="359"/>
    </row>
    <row r="12291" spans="4:8" x14ac:dyDescent="0.2">
      <c r="D12291" s="359"/>
      <c r="E12291" s="359"/>
      <c r="G12291" s="561"/>
      <c r="H12291" s="359"/>
    </row>
    <row r="12292" spans="4:8" x14ac:dyDescent="0.2">
      <c r="D12292" s="359"/>
      <c r="E12292" s="359"/>
      <c r="G12292" s="561"/>
      <c r="H12292" s="359"/>
    </row>
    <row r="12293" spans="4:8" x14ac:dyDescent="0.2">
      <c r="D12293" s="359"/>
      <c r="E12293" s="359"/>
      <c r="G12293" s="561"/>
      <c r="H12293" s="359"/>
    </row>
    <row r="12294" spans="4:8" x14ac:dyDescent="0.2">
      <c r="D12294" s="359"/>
      <c r="E12294" s="359"/>
      <c r="G12294" s="561"/>
      <c r="H12294" s="359"/>
    </row>
    <row r="12295" spans="4:8" x14ac:dyDescent="0.2">
      <c r="D12295" s="359"/>
      <c r="E12295" s="359"/>
      <c r="G12295" s="561"/>
      <c r="H12295" s="359"/>
    </row>
    <row r="12296" spans="4:8" x14ac:dyDescent="0.2">
      <c r="D12296" s="359"/>
      <c r="E12296" s="359"/>
      <c r="G12296" s="561"/>
      <c r="H12296" s="359"/>
    </row>
    <row r="12297" spans="4:8" x14ac:dyDescent="0.2">
      <c r="D12297" s="359"/>
      <c r="E12297" s="359"/>
      <c r="G12297" s="561"/>
      <c r="H12297" s="359"/>
    </row>
    <row r="12298" spans="4:8" x14ac:dyDescent="0.2">
      <c r="D12298" s="359"/>
      <c r="E12298" s="359"/>
      <c r="G12298" s="561"/>
      <c r="H12298" s="359"/>
    </row>
    <row r="12299" spans="4:8" x14ac:dyDescent="0.2">
      <c r="D12299" s="359"/>
      <c r="E12299" s="359"/>
      <c r="G12299" s="561"/>
      <c r="H12299" s="359"/>
    </row>
    <row r="12300" spans="4:8" x14ac:dyDescent="0.2">
      <c r="D12300" s="359"/>
      <c r="E12300" s="359"/>
      <c r="G12300" s="561"/>
      <c r="H12300" s="359"/>
    </row>
    <row r="12301" spans="4:8" x14ac:dyDescent="0.2">
      <c r="D12301" s="359"/>
      <c r="E12301" s="359"/>
      <c r="G12301" s="561"/>
      <c r="H12301" s="359"/>
    </row>
    <row r="12302" spans="4:8" x14ac:dyDescent="0.2">
      <c r="D12302" s="359"/>
      <c r="E12302" s="359"/>
      <c r="G12302" s="561"/>
      <c r="H12302" s="359"/>
    </row>
    <row r="12303" spans="4:8" x14ac:dyDescent="0.2">
      <c r="D12303" s="359"/>
      <c r="E12303" s="359"/>
      <c r="G12303" s="561"/>
      <c r="H12303" s="359"/>
    </row>
    <row r="12304" spans="4:8" x14ac:dyDescent="0.2">
      <c r="D12304" s="359"/>
      <c r="E12304" s="359"/>
      <c r="G12304" s="561"/>
      <c r="H12304" s="359"/>
    </row>
    <row r="12305" spans="4:8" x14ac:dyDescent="0.2">
      <c r="D12305" s="359"/>
      <c r="E12305" s="359"/>
      <c r="G12305" s="561"/>
      <c r="H12305" s="359"/>
    </row>
    <row r="12306" spans="4:8" x14ac:dyDescent="0.2">
      <c r="D12306" s="359"/>
      <c r="E12306" s="359"/>
      <c r="G12306" s="561"/>
      <c r="H12306" s="359"/>
    </row>
    <row r="12307" spans="4:8" x14ac:dyDescent="0.2">
      <c r="D12307" s="359"/>
      <c r="E12307" s="359"/>
      <c r="G12307" s="561"/>
      <c r="H12307" s="359"/>
    </row>
    <row r="12308" spans="4:8" x14ac:dyDescent="0.2">
      <c r="D12308" s="359"/>
      <c r="E12308" s="359"/>
      <c r="G12308" s="561"/>
      <c r="H12308" s="359"/>
    </row>
    <row r="12309" spans="4:8" x14ac:dyDescent="0.2">
      <c r="D12309" s="359"/>
      <c r="E12309" s="359"/>
      <c r="G12309" s="561"/>
      <c r="H12309" s="359"/>
    </row>
    <row r="12310" spans="4:8" x14ac:dyDescent="0.2">
      <c r="D12310" s="359"/>
      <c r="E12310" s="359"/>
      <c r="G12310" s="561"/>
      <c r="H12310" s="359"/>
    </row>
    <row r="12311" spans="4:8" x14ac:dyDescent="0.2">
      <c r="D12311" s="359"/>
      <c r="E12311" s="359"/>
      <c r="G12311" s="561"/>
      <c r="H12311" s="359"/>
    </row>
    <row r="12312" spans="4:8" x14ac:dyDescent="0.2">
      <c r="D12312" s="359"/>
      <c r="E12312" s="359"/>
      <c r="G12312" s="561"/>
      <c r="H12312" s="359"/>
    </row>
    <row r="12313" spans="4:8" x14ac:dyDescent="0.2">
      <c r="D12313" s="359"/>
      <c r="E12313" s="359"/>
      <c r="G12313" s="561"/>
      <c r="H12313" s="359"/>
    </row>
    <row r="12314" spans="4:8" x14ac:dyDescent="0.2">
      <c r="D12314" s="359"/>
      <c r="E12314" s="359"/>
      <c r="G12314" s="561"/>
      <c r="H12314" s="359"/>
    </row>
    <row r="12315" spans="4:8" x14ac:dyDescent="0.2">
      <c r="D12315" s="359"/>
      <c r="E12315" s="359"/>
      <c r="G12315" s="561"/>
      <c r="H12315" s="359"/>
    </row>
    <row r="12316" spans="4:8" x14ac:dyDescent="0.2">
      <c r="D12316" s="359"/>
      <c r="E12316" s="359"/>
      <c r="G12316" s="561"/>
      <c r="H12316" s="359"/>
    </row>
    <row r="12317" spans="4:8" x14ac:dyDescent="0.2">
      <c r="D12317" s="359"/>
      <c r="E12317" s="359"/>
      <c r="G12317" s="561"/>
      <c r="H12317" s="359"/>
    </row>
    <row r="12318" spans="4:8" x14ac:dyDescent="0.2">
      <c r="D12318" s="359"/>
      <c r="E12318" s="359"/>
      <c r="G12318" s="561"/>
      <c r="H12318" s="359"/>
    </row>
    <row r="12319" spans="4:8" x14ac:dyDescent="0.2">
      <c r="D12319" s="359"/>
      <c r="E12319" s="359"/>
      <c r="G12319" s="561"/>
      <c r="H12319" s="359"/>
    </row>
    <row r="12320" spans="4:8" x14ac:dyDescent="0.2">
      <c r="D12320" s="359"/>
      <c r="E12320" s="359"/>
      <c r="G12320" s="561"/>
      <c r="H12320" s="359"/>
    </row>
    <row r="12321" spans="4:8" x14ac:dyDescent="0.2">
      <c r="D12321" s="359"/>
      <c r="E12321" s="359"/>
      <c r="G12321" s="561"/>
      <c r="H12321" s="359"/>
    </row>
    <row r="12322" spans="4:8" x14ac:dyDescent="0.2">
      <c r="D12322" s="359"/>
      <c r="E12322" s="359"/>
      <c r="G12322" s="561"/>
      <c r="H12322" s="359"/>
    </row>
    <row r="12323" spans="4:8" x14ac:dyDescent="0.2">
      <c r="D12323" s="359"/>
      <c r="E12323" s="359"/>
      <c r="G12323" s="561"/>
      <c r="H12323" s="359"/>
    </row>
    <row r="12324" spans="4:8" x14ac:dyDescent="0.2">
      <c r="D12324" s="359"/>
      <c r="E12324" s="359"/>
      <c r="G12324" s="561"/>
      <c r="H12324" s="359"/>
    </row>
    <row r="12325" spans="4:8" x14ac:dyDescent="0.2">
      <c r="D12325" s="359"/>
      <c r="E12325" s="359"/>
      <c r="G12325" s="561"/>
      <c r="H12325" s="359"/>
    </row>
    <row r="12326" spans="4:8" x14ac:dyDescent="0.2">
      <c r="D12326" s="359"/>
      <c r="E12326" s="359"/>
      <c r="G12326" s="561"/>
      <c r="H12326" s="359"/>
    </row>
    <row r="12327" spans="4:8" x14ac:dyDescent="0.2">
      <c r="D12327" s="359"/>
      <c r="E12327" s="359"/>
      <c r="G12327" s="561"/>
      <c r="H12327" s="359"/>
    </row>
    <row r="12328" spans="4:8" x14ac:dyDescent="0.2">
      <c r="D12328" s="359"/>
      <c r="E12328" s="359"/>
      <c r="G12328" s="561"/>
      <c r="H12328" s="359"/>
    </row>
    <row r="12329" spans="4:8" x14ac:dyDescent="0.2">
      <c r="D12329" s="359"/>
      <c r="E12329" s="359"/>
      <c r="G12329" s="561"/>
      <c r="H12329" s="359"/>
    </row>
    <row r="12330" spans="4:8" x14ac:dyDescent="0.2">
      <c r="D12330" s="359"/>
      <c r="E12330" s="359"/>
      <c r="G12330" s="561"/>
      <c r="H12330" s="359"/>
    </row>
    <row r="12331" spans="4:8" x14ac:dyDescent="0.2">
      <c r="D12331" s="359"/>
      <c r="E12331" s="359"/>
      <c r="G12331" s="561"/>
      <c r="H12331" s="359"/>
    </row>
    <row r="12332" spans="4:8" x14ac:dyDescent="0.2">
      <c r="D12332" s="359"/>
      <c r="E12332" s="359"/>
      <c r="G12332" s="561"/>
      <c r="H12332" s="359"/>
    </row>
    <row r="12333" spans="4:8" x14ac:dyDescent="0.2">
      <c r="D12333" s="359"/>
      <c r="E12333" s="359"/>
      <c r="G12333" s="561"/>
      <c r="H12333" s="359"/>
    </row>
    <row r="12334" spans="4:8" x14ac:dyDescent="0.2">
      <c r="D12334" s="359"/>
      <c r="E12334" s="359"/>
      <c r="G12334" s="561"/>
      <c r="H12334" s="359"/>
    </row>
    <row r="12335" spans="4:8" x14ac:dyDescent="0.2">
      <c r="D12335" s="359"/>
      <c r="E12335" s="359"/>
      <c r="G12335" s="561"/>
      <c r="H12335" s="359"/>
    </row>
    <row r="12336" spans="4:8" x14ac:dyDescent="0.2">
      <c r="D12336" s="359"/>
      <c r="E12336" s="359"/>
      <c r="G12336" s="561"/>
      <c r="H12336" s="359"/>
    </row>
    <row r="12337" spans="4:8" x14ac:dyDescent="0.2">
      <c r="D12337" s="359"/>
      <c r="E12337" s="359"/>
      <c r="G12337" s="561"/>
      <c r="H12337" s="359"/>
    </row>
    <row r="12338" spans="4:8" x14ac:dyDescent="0.2">
      <c r="D12338" s="359"/>
      <c r="E12338" s="359"/>
      <c r="G12338" s="561"/>
      <c r="H12338" s="359"/>
    </row>
    <row r="12339" spans="4:8" x14ac:dyDescent="0.2">
      <c r="D12339" s="359"/>
      <c r="E12339" s="359"/>
      <c r="G12339" s="561"/>
      <c r="H12339" s="359"/>
    </row>
    <row r="12340" spans="4:8" x14ac:dyDescent="0.2">
      <c r="D12340" s="359"/>
      <c r="E12340" s="359"/>
      <c r="G12340" s="561"/>
      <c r="H12340" s="359"/>
    </row>
    <row r="12341" spans="4:8" x14ac:dyDescent="0.2">
      <c r="D12341" s="359"/>
      <c r="E12341" s="359"/>
      <c r="G12341" s="561"/>
      <c r="H12341" s="359"/>
    </row>
    <row r="12342" spans="4:8" x14ac:dyDescent="0.2">
      <c r="D12342" s="359"/>
      <c r="E12342" s="359"/>
      <c r="G12342" s="561"/>
      <c r="H12342" s="359"/>
    </row>
    <row r="12343" spans="4:8" x14ac:dyDescent="0.2">
      <c r="D12343" s="359"/>
      <c r="E12343" s="359"/>
      <c r="G12343" s="561"/>
      <c r="H12343" s="359"/>
    </row>
    <row r="12344" spans="4:8" x14ac:dyDescent="0.2">
      <c r="D12344" s="359"/>
      <c r="E12344" s="359"/>
      <c r="G12344" s="561"/>
      <c r="H12344" s="359"/>
    </row>
    <row r="12345" spans="4:8" x14ac:dyDescent="0.2">
      <c r="D12345" s="359"/>
      <c r="E12345" s="359"/>
      <c r="G12345" s="561"/>
      <c r="H12345" s="359"/>
    </row>
    <row r="12346" spans="4:8" x14ac:dyDescent="0.2">
      <c r="D12346" s="359"/>
      <c r="E12346" s="359"/>
      <c r="G12346" s="561"/>
      <c r="H12346" s="359"/>
    </row>
    <row r="12347" spans="4:8" x14ac:dyDescent="0.2">
      <c r="D12347" s="359"/>
      <c r="E12347" s="359"/>
      <c r="G12347" s="561"/>
      <c r="H12347" s="359"/>
    </row>
    <row r="12348" spans="4:8" x14ac:dyDescent="0.2">
      <c r="D12348" s="359"/>
      <c r="E12348" s="359"/>
      <c r="G12348" s="561"/>
      <c r="H12348" s="359"/>
    </row>
    <row r="12349" spans="4:8" x14ac:dyDescent="0.2">
      <c r="D12349" s="359"/>
      <c r="E12349" s="359"/>
      <c r="G12349" s="561"/>
      <c r="H12349" s="359"/>
    </row>
    <row r="12350" spans="4:8" x14ac:dyDescent="0.2">
      <c r="D12350" s="359"/>
      <c r="E12350" s="359"/>
      <c r="G12350" s="561"/>
      <c r="H12350" s="359"/>
    </row>
    <row r="12351" spans="4:8" x14ac:dyDescent="0.2">
      <c r="D12351" s="359"/>
      <c r="E12351" s="359"/>
      <c r="G12351" s="561"/>
      <c r="H12351" s="359"/>
    </row>
    <row r="12352" spans="4:8" x14ac:dyDescent="0.2">
      <c r="D12352" s="359"/>
      <c r="E12352" s="359"/>
      <c r="G12352" s="561"/>
      <c r="H12352" s="359"/>
    </row>
    <row r="12353" spans="4:8" x14ac:dyDescent="0.2">
      <c r="D12353" s="359"/>
      <c r="E12353" s="359"/>
      <c r="G12353" s="561"/>
      <c r="H12353" s="359"/>
    </row>
    <row r="12354" spans="4:8" x14ac:dyDescent="0.2">
      <c r="D12354" s="359"/>
      <c r="E12354" s="359"/>
      <c r="G12354" s="561"/>
      <c r="H12354" s="359"/>
    </row>
    <row r="12355" spans="4:8" x14ac:dyDescent="0.2">
      <c r="D12355" s="359"/>
      <c r="E12355" s="359"/>
      <c r="G12355" s="561"/>
      <c r="H12355" s="359"/>
    </row>
    <row r="12356" spans="4:8" x14ac:dyDescent="0.2">
      <c r="D12356" s="359"/>
      <c r="E12356" s="359"/>
      <c r="G12356" s="561"/>
      <c r="H12356" s="359"/>
    </row>
    <row r="12357" spans="4:8" x14ac:dyDescent="0.2">
      <c r="D12357" s="359"/>
      <c r="E12357" s="359"/>
      <c r="G12357" s="561"/>
      <c r="H12357" s="359"/>
    </row>
    <row r="12358" spans="4:8" x14ac:dyDescent="0.2">
      <c r="D12358" s="359"/>
      <c r="E12358" s="359"/>
      <c r="G12358" s="561"/>
      <c r="H12358" s="359"/>
    </row>
    <row r="12359" spans="4:8" x14ac:dyDescent="0.2">
      <c r="D12359" s="359"/>
      <c r="E12359" s="359"/>
      <c r="G12359" s="561"/>
      <c r="H12359" s="359"/>
    </row>
    <row r="12360" spans="4:8" x14ac:dyDescent="0.2">
      <c r="D12360" s="359"/>
      <c r="E12360" s="359"/>
      <c r="G12360" s="561"/>
      <c r="H12360" s="359"/>
    </row>
    <row r="12361" spans="4:8" x14ac:dyDescent="0.2">
      <c r="D12361" s="359"/>
      <c r="E12361" s="359"/>
      <c r="G12361" s="561"/>
      <c r="H12361" s="359"/>
    </row>
    <row r="12362" spans="4:8" x14ac:dyDescent="0.2">
      <c r="D12362" s="359"/>
      <c r="E12362" s="359"/>
      <c r="G12362" s="561"/>
      <c r="H12362" s="359"/>
    </row>
    <row r="12363" spans="4:8" x14ac:dyDescent="0.2">
      <c r="D12363" s="359"/>
      <c r="E12363" s="359"/>
      <c r="G12363" s="561"/>
      <c r="H12363" s="359"/>
    </row>
    <row r="12364" spans="4:8" x14ac:dyDescent="0.2">
      <c r="D12364" s="359"/>
      <c r="E12364" s="359"/>
      <c r="G12364" s="561"/>
      <c r="H12364" s="359"/>
    </row>
    <row r="12365" spans="4:8" x14ac:dyDescent="0.2">
      <c r="D12365" s="359"/>
      <c r="E12365" s="359"/>
      <c r="G12365" s="561"/>
      <c r="H12365" s="359"/>
    </row>
    <row r="12366" spans="4:8" x14ac:dyDescent="0.2">
      <c r="D12366" s="359"/>
      <c r="E12366" s="359"/>
      <c r="G12366" s="561"/>
      <c r="H12366" s="359"/>
    </row>
    <row r="12367" spans="4:8" x14ac:dyDescent="0.2">
      <c r="D12367" s="359"/>
      <c r="E12367" s="359"/>
      <c r="G12367" s="561"/>
      <c r="H12367" s="359"/>
    </row>
    <row r="12368" spans="4:8" x14ac:dyDescent="0.2">
      <c r="D12368" s="359"/>
      <c r="E12368" s="359"/>
      <c r="G12368" s="561"/>
      <c r="H12368" s="359"/>
    </row>
    <row r="12369" spans="4:8" x14ac:dyDescent="0.2">
      <c r="D12369" s="359"/>
      <c r="E12369" s="359"/>
      <c r="G12369" s="561"/>
      <c r="H12369" s="359"/>
    </row>
    <row r="12370" spans="4:8" x14ac:dyDescent="0.2">
      <c r="D12370" s="359"/>
      <c r="E12370" s="359"/>
      <c r="G12370" s="561"/>
      <c r="H12370" s="359"/>
    </row>
    <row r="12371" spans="4:8" x14ac:dyDescent="0.2">
      <c r="D12371" s="359"/>
      <c r="E12371" s="359"/>
      <c r="G12371" s="561"/>
      <c r="H12371" s="359"/>
    </row>
    <row r="12372" spans="4:8" x14ac:dyDescent="0.2">
      <c r="D12372" s="359"/>
      <c r="E12372" s="359"/>
      <c r="G12372" s="561"/>
      <c r="H12372" s="359"/>
    </row>
    <row r="12373" spans="4:8" x14ac:dyDescent="0.2">
      <c r="D12373" s="359"/>
      <c r="E12373" s="359"/>
      <c r="G12373" s="561"/>
      <c r="H12373" s="359"/>
    </row>
    <row r="12374" spans="4:8" x14ac:dyDescent="0.2">
      <c r="D12374" s="359"/>
      <c r="E12374" s="359"/>
      <c r="G12374" s="561"/>
      <c r="H12374" s="359"/>
    </row>
    <row r="12375" spans="4:8" x14ac:dyDescent="0.2">
      <c r="D12375" s="359"/>
      <c r="E12375" s="359"/>
      <c r="G12375" s="561"/>
      <c r="H12375" s="359"/>
    </row>
    <row r="12376" spans="4:8" x14ac:dyDescent="0.2">
      <c r="D12376" s="359"/>
      <c r="E12376" s="359"/>
      <c r="G12376" s="561"/>
      <c r="H12376" s="359"/>
    </row>
    <row r="12377" spans="4:8" x14ac:dyDescent="0.2">
      <c r="D12377" s="359"/>
      <c r="E12377" s="359"/>
      <c r="G12377" s="561"/>
      <c r="H12377" s="359"/>
    </row>
    <row r="12378" spans="4:8" x14ac:dyDescent="0.2">
      <c r="D12378" s="359"/>
      <c r="E12378" s="359"/>
      <c r="G12378" s="561"/>
      <c r="H12378" s="359"/>
    </row>
    <row r="12379" spans="4:8" x14ac:dyDescent="0.2">
      <c r="D12379" s="359"/>
      <c r="E12379" s="359"/>
      <c r="G12379" s="561"/>
      <c r="H12379" s="359"/>
    </row>
    <row r="12380" spans="4:8" x14ac:dyDescent="0.2">
      <c r="D12380" s="359"/>
      <c r="E12380" s="359"/>
      <c r="G12380" s="561"/>
      <c r="H12380" s="359"/>
    </row>
    <row r="12381" spans="4:8" x14ac:dyDescent="0.2">
      <c r="D12381" s="359"/>
      <c r="E12381" s="359"/>
      <c r="G12381" s="561"/>
      <c r="H12381" s="359"/>
    </row>
    <row r="12382" spans="4:8" x14ac:dyDescent="0.2">
      <c r="D12382" s="359"/>
      <c r="E12382" s="359"/>
      <c r="G12382" s="561"/>
      <c r="H12382" s="359"/>
    </row>
    <row r="12383" spans="4:8" x14ac:dyDescent="0.2">
      <c r="D12383" s="359"/>
      <c r="E12383" s="359"/>
      <c r="G12383" s="561"/>
      <c r="H12383" s="359"/>
    </row>
    <row r="12384" spans="4:8" x14ac:dyDescent="0.2">
      <c r="D12384" s="359"/>
      <c r="E12384" s="359"/>
      <c r="G12384" s="561"/>
      <c r="H12384" s="359"/>
    </row>
    <row r="12385" spans="4:8" x14ac:dyDescent="0.2">
      <c r="D12385" s="359"/>
      <c r="E12385" s="359"/>
      <c r="G12385" s="561"/>
      <c r="H12385" s="359"/>
    </row>
    <row r="12386" spans="4:8" x14ac:dyDescent="0.2">
      <c r="D12386" s="359"/>
      <c r="E12386" s="359"/>
      <c r="G12386" s="561"/>
      <c r="H12386" s="359"/>
    </row>
    <row r="12387" spans="4:8" x14ac:dyDescent="0.2">
      <c r="D12387" s="359"/>
      <c r="E12387" s="359"/>
      <c r="G12387" s="561"/>
      <c r="H12387" s="359"/>
    </row>
    <row r="12388" spans="4:8" x14ac:dyDescent="0.2">
      <c r="D12388" s="359"/>
      <c r="E12388" s="359"/>
      <c r="G12388" s="561"/>
      <c r="H12388" s="359"/>
    </row>
    <row r="12389" spans="4:8" x14ac:dyDescent="0.2">
      <c r="D12389" s="359"/>
      <c r="E12389" s="359"/>
      <c r="G12389" s="561"/>
      <c r="H12389" s="359"/>
    </row>
    <row r="12390" spans="4:8" x14ac:dyDescent="0.2">
      <c r="D12390" s="359"/>
      <c r="E12390" s="359"/>
      <c r="G12390" s="561"/>
      <c r="H12390" s="359"/>
    </row>
    <row r="12391" spans="4:8" x14ac:dyDescent="0.2">
      <c r="D12391" s="359"/>
      <c r="E12391" s="359"/>
      <c r="G12391" s="561"/>
      <c r="H12391" s="359"/>
    </row>
    <row r="12392" spans="4:8" x14ac:dyDescent="0.2">
      <c r="D12392" s="359"/>
      <c r="E12392" s="359"/>
      <c r="G12392" s="561"/>
      <c r="H12392" s="359"/>
    </row>
    <row r="12393" spans="4:8" x14ac:dyDescent="0.2">
      <c r="D12393" s="359"/>
      <c r="E12393" s="359"/>
      <c r="G12393" s="561"/>
      <c r="H12393" s="359"/>
    </row>
    <row r="12394" spans="4:8" x14ac:dyDescent="0.2">
      <c r="D12394" s="359"/>
      <c r="E12394" s="359"/>
      <c r="G12394" s="561"/>
      <c r="H12394" s="359"/>
    </row>
    <row r="12395" spans="4:8" x14ac:dyDescent="0.2">
      <c r="D12395" s="359"/>
      <c r="E12395" s="359"/>
      <c r="G12395" s="561"/>
      <c r="H12395" s="359"/>
    </row>
    <row r="12396" spans="4:8" x14ac:dyDescent="0.2">
      <c r="D12396" s="359"/>
      <c r="E12396" s="359"/>
      <c r="G12396" s="561"/>
      <c r="H12396" s="359"/>
    </row>
    <row r="12397" spans="4:8" x14ac:dyDescent="0.2">
      <c r="D12397" s="359"/>
      <c r="E12397" s="359"/>
      <c r="G12397" s="561"/>
      <c r="H12397" s="359"/>
    </row>
    <row r="12398" spans="4:8" x14ac:dyDescent="0.2">
      <c r="D12398" s="359"/>
      <c r="E12398" s="359"/>
      <c r="G12398" s="561"/>
      <c r="H12398" s="359"/>
    </row>
    <row r="12399" spans="4:8" x14ac:dyDescent="0.2">
      <c r="D12399" s="359"/>
      <c r="E12399" s="359"/>
      <c r="G12399" s="561"/>
      <c r="H12399" s="359"/>
    </row>
    <row r="12400" spans="4:8" x14ac:dyDescent="0.2">
      <c r="D12400" s="359"/>
      <c r="E12400" s="359"/>
      <c r="G12400" s="561"/>
      <c r="H12400" s="359"/>
    </row>
    <row r="12401" spans="4:8" x14ac:dyDescent="0.2">
      <c r="D12401" s="359"/>
      <c r="E12401" s="359"/>
      <c r="G12401" s="561"/>
      <c r="H12401" s="359"/>
    </row>
    <row r="12402" spans="4:8" x14ac:dyDescent="0.2">
      <c r="D12402" s="359"/>
      <c r="E12402" s="359"/>
      <c r="G12402" s="561"/>
      <c r="H12402" s="359"/>
    </row>
    <row r="12403" spans="4:8" x14ac:dyDescent="0.2">
      <c r="D12403" s="359"/>
      <c r="E12403" s="359"/>
      <c r="G12403" s="561"/>
      <c r="H12403" s="359"/>
    </row>
    <row r="12404" spans="4:8" x14ac:dyDescent="0.2">
      <c r="D12404" s="359"/>
      <c r="E12404" s="359"/>
      <c r="G12404" s="561"/>
      <c r="H12404" s="359"/>
    </row>
    <row r="12405" spans="4:8" x14ac:dyDescent="0.2">
      <c r="D12405" s="359"/>
      <c r="E12405" s="359"/>
      <c r="G12405" s="561"/>
      <c r="H12405" s="359"/>
    </row>
    <row r="12406" spans="4:8" x14ac:dyDescent="0.2">
      <c r="D12406" s="359"/>
      <c r="E12406" s="359"/>
      <c r="G12406" s="561"/>
      <c r="H12406" s="359"/>
    </row>
    <row r="12407" spans="4:8" x14ac:dyDescent="0.2">
      <c r="D12407" s="359"/>
      <c r="E12407" s="359"/>
      <c r="G12407" s="561"/>
      <c r="H12407" s="359"/>
    </row>
    <row r="12408" spans="4:8" x14ac:dyDescent="0.2">
      <c r="D12408" s="359"/>
      <c r="E12408" s="359"/>
      <c r="G12408" s="561"/>
      <c r="H12408" s="359"/>
    </row>
    <row r="12409" spans="4:8" x14ac:dyDescent="0.2">
      <c r="D12409" s="359"/>
      <c r="E12409" s="359"/>
      <c r="G12409" s="561"/>
      <c r="H12409" s="359"/>
    </row>
    <row r="12410" spans="4:8" x14ac:dyDescent="0.2">
      <c r="D12410" s="359"/>
      <c r="E12410" s="359"/>
      <c r="G12410" s="561"/>
      <c r="H12410" s="359"/>
    </row>
    <row r="12411" spans="4:8" x14ac:dyDescent="0.2">
      <c r="D12411" s="359"/>
      <c r="E12411" s="359"/>
      <c r="G12411" s="561"/>
      <c r="H12411" s="359"/>
    </row>
    <row r="12412" spans="4:8" x14ac:dyDescent="0.2">
      <c r="D12412" s="359"/>
      <c r="E12412" s="359"/>
      <c r="G12412" s="561"/>
      <c r="H12412" s="359"/>
    </row>
    <row r="12413" spans="4:8" x14ac:dyDescent="0.2">
      <c r="D12413" s="359"/>
      <c r="E12413" s="359"/>
      <c r="G12413" s="561"/>
      <c r="H12413" s="359"/>
    </row>
    <row r="12414" spans="4:8" x14ac:dyDescent="0.2">
      <c r="D12414" s="359"/>
      <c r="E12414" s="359"/>
      <c r="G12414" s="561"/>
      <c r="H12414" s="359"/>
    </row>
    <row r="12415" spans="4:8" x14ac:dyDescent="0.2">
      <c r="D12415" s="359"/>
      <c r="E12415" s="359"/>
      <c r="G12415" s="561"/>
      <c r="H12415" s="359"/>
    </row>
    <row r="12416" spans="4:8" x14ac:dyDescent="0.2">
      <c r="D12416" s="359"/>
      <c r="E12416" s="359"/>
      <c r="G12416" s="561"/>
      <c r="H12416" s="359"/>
    </row>
    <row r="12417" spans="4:8" x14ac:dyDescent="0.2">
      <c r="D12417" s="359"/>
      <c r="E12417" s="359"/>
      <c r="G12417" s="561"/>
      <c r="H12417" s="359"/>
    </row>
    <row r="12418" spans="4:8" x14ac:dyDescent="0.2">
      <c r="D12418" s="359"/>
      <c r="E12418" s="359"/>
      <c r="G12418" s="561"/>
      <c r="H12418" s="359"/>
    </row>
    <row r="12419" spans="4:8" x14ac:dyDescent="0.2">
      <c r="D12419" s="359"/>
      <c r="E12419" s="359"/>
      <c r="G12419" s="561"/>
      <c r="H12419" s="359"/>
    </row>
    <row r="12420" spans="4:8" x14ac:dyDescent="0.2">
      <c r="D12420" s="359"/>
      <c r="E12420" s="359"/>
      <c r="G12420" s="561"/>
      <c r="H12420" s="359"/>
    </row>
    <row r="12421" spans="4:8" x14ac:dyDescent="0.2">
      <c r="D12421" s="359"/>
      <c r="E12421" s="359"/>
      <c r="G12421" s="561"/>
      <c r="H12421" s="359"/>
    </row>
    <row r="12422" spans="4:8" x14ac:dyDescent="0.2">
      <c r="D12422" s="359"/>
      <c r="E12422" s="359"/>
      <c r="G12422" s="561"/>
      <c r="H12422" s="359"/>
    </row>
    <row r="12423" spans="4:8" x14ac:dyDescent="0.2">
      <c r="D12423" s="359"/>
      <c r="E12423" s="359"/>
      <c r="G12423" s="561"/>
      <c r="H12423" s="359"/>
    </row>
    <row r="12424" spans="4:8" x14ac:dyDescent="0.2">
      <c r="D12424" s="359"/>
      <c r="E12424" s="359"/>
      <c r="G12424" s="561"/>
      <c r="H12424" s="359"/>
    </row>
    <row r="12425" spans="4:8" x14ac:dyDescent="0.2">
      <c r="D12425" s="359"/>
      <c r="E12425" s="359"/>
      <c r="G12425" s="561"/>
      <c r="H12425" s="359"/>
    </row>
    <row r="12426" spans="4:8" x14ac:dyDescent="0.2">
      <c r="D12426" s="359"/>
      <c r="E12426" s="359"/>
      <c r="G12426" s="561"/>
      <c r="H12426" s="359"/>
    </row>
    <row r="12427" spans="4:8" x14ac:dyDescent="0.2">
      <c r="D12427" s="359"/>
      <c r="E12427" s="359"/>
      <c r="G12427" s="561"/>
      <c r="H12427" s="359"/>
    </row>
    <row r="12428" spans="4:8" x14ac:dyDescent="0.2">
      <c r="D12428" s="359"/>
      <c r="E12428" s="359"/>
      <c r="G12428" s="561"/>
      <c r="H12428" s="359"/>
    </row>
    <row r="12429" spans="4:8" x14ac:dyDescent="0.2">
      <c r="D12429" s="359"/>
      <c r="E12429" s="359"/>
      <c r="G12429" s="561"/>
      <c r="H12429" s="359"/>
    </row>
    <row r="12430" spans="4:8" x14ac:dyDescent="0.2">
      <c r="D12430" s="359"/>
      <c r="E12430" s="359"/>
      <c r="G12430" s="561"/>
      <c r="H12430" s="359"/>
    </row>
    <row r="12431" spans="4:8" x14ac:dyDescent="0.2">
      <c r="D12431" s="359"/>
      <c r="E12431" s="359"/>
      <c r="G12431" s="561"/>
      <c r="H12431" s="359"/>
    </row>
    <row r="12432" spans="4:8" x14ac:dyDescent="0.2">
      <c r="D12432" s="359"/>
      <c r="E12432" s="359"/>
      <c r="G12432" s="561"/>
      <c r="H12432" s="359"/>
    </row>
    <row r="12433" spans="4:8" x14ac:dyDescent="0.2">
      <c r="D12433" s="359"/>
      <c r="E12433" s="359"/>
      <c r="G12433" s="561"/>
      <c r="H12433" s="359"/>
    </row>
    <row r="12434" spans="4:8" x14ac:dyDescent="0.2">
      <c r="D12434" s="359"/>
      <c r="E12434" s="359"/>
      <c r="G12434" s="561"/>
      <c r="H12434" s="359"/>
    </row>
    <row r="12435" spans="4:8" x14ac:dyDescent="0.2">
      <c r="D12435" s="359"/>
      <c r="E12435" s="359"/>
      <c r="G12435" s="561"/>
      <c r="H12435" s="359"/>
    </row>
    <row r="12436" spans="4:8" x14ac:dyDescent="0.2">
      <c r="D12436" s="359"/>
      <c r="E12436" s="359"/>
      <c r="G12436" s="561"/>
      <c r="H12436" s="359"/>
    </row>
    <row r="12437" spans="4:8" x14ac:dyDescent="0.2">
      <c r="D12437" s="359"/>
      <c r="E12437" s="359"/>
      <c r="G12437" s="561"/>
      <c r="H12437" s="359"/>
    </row>
    <row r="12438" spans="4:8" x14ac:dyDescent="0.2">
      <c r="D12438" s="359"/>
      <c r="E12438" s="359"/>
      <c r="G12438" s="561"/>
      <c r="H12438" s="359"/>
    </row>
    <row r="12439" spans="4:8" x14ac:dyDescent="0.2">
      <c r="D12439" s="359"/>
      <c r="E12439" s="359"/>
      <c r="G12439" s="561"/>
      <c r="H12439" s="359"/>
    </row>
    <row r="12440" spans="4:8" x14ac:dyDescent="0.2">
      <c r="D12440" s="359"/>
      <c r="E12440" s="359"/>
      <c r="G12440" s="561"/>
      <c r="H12440" s="359"/>
    </row>
    <row r="12441" spans="4:8" x14ac:dyDescent="0.2">
      <c r="D12441" s="359"/>
      <c r="E12441" s="359"/>
      <c r="G12441" s="561"/>
      <c r="H12441" s="359"/>
    </row>
    <row r="12442" spans="4:8" x14ac:dyDescent="0.2">
      <c r="D12442" s="359"/>
      <c r="E12442" s="359"/>
      <c r="G12442" s="561"/>
      <c r="H12442" s="359"/>
    </row>
    <row r="12443" spans="4:8" x14ac:dyDescent="0.2">
      <c r="D12443" s="359"/>
      <c r="E12443" s="359"/>
      <c r="G12443" s="561"/>
      <c r="H12443" s="359"/>
    </row>
    <row r="12444" spans="4:8" x14ac:dyDescent="0.2">
      <c r="D12444" s="359"/>
      <c r="E12444" s="359"/>
      <c r="G12444" s="561"/>
      <c r="H12444" s="359"/>
    </row>
    <row r="12445" spans="4:8" x14ac:dyDescent="0.2">
      <c r="D12445" s="359"/>
      <c r="E12445" s="359"/>
      <c r="G12445" s="561"/>
      <c r="H12445" s="359"/>
    </row>
    <row r="12446" spans="4:8" x14ac:dyDescent="0.2">
      <c r="D12446" s="359"/>
      <c r="E12446" s="359"/>
      <c r="G12446" s="561"/>
      <c r="H12446" s="359"/>
    </row>
    <row r="12447" spans="4:8" x14ac:dyDescent="0.2">
      <c r="D12447" s="359"/>
      <c r="E12447" s="359"/>
      <c r="G12447" s="561"/>
      <c r="H12447" s="359"/>
    </row>
    <row r="12448" spans="4:8" x14ac:dyDescent="0.2">
      <c r="D12448" s="359"/>
      <c r="E12448" s="359"/>
      <c r="G12448" s="561"/>
      <c r="H12448" s="359"/>
    </row>
    <row r="12449" spans="4:8" x14ac:dyDescent="0.2">
      <c r="D12449" s="359"/>
      <c r="E12449" s="359"/>
      <c r="G12449" s="561"/>
      <c r="H12449" s="359"/>
    </row>
    <row r="12450" spans="4:8" x14ac:dyDescent="0.2">
      <c r="D12450" s="359"/>
      <c r="E12450" s="359"/>
      <c r="G12450" s="561"/>
      <c r="H12450" s="359"/>
    </row>
    <row r="12451" spans="4:8" x14ac:dyDescent="0.2">
      <c r="D12451" s="359"/>
      <c r="E12451" s="359"/>
      <c r="G12451" s="561"/>
      <c r="H12451" s="359"/>
    </row>
    <row r="12452" spans="4:8" x14ac:dyDescent="0.2">
      <c r="D12452" s="359"/>
      <c r="E12452" s="359"/>
      <c r="G12452" s="561"/>
      <c r="H12452" s="359"/>
    </row>
    <row r="12453" spans="4:8" x14ac:dyDescent="0.2">
      <c r="D12453" s="359"/>
      <c r="E12453" s="359"/>
      <c r="G12453" s="561"/>
      <c r="H12453" s="359"/>
    </row>
    <row r="12454" spans="4:8" x14ac:dyDescent="0.2">
      <c r="D12454" s="359"/>
      <c r="E12454" s="359"/>
      <c r="G12454" s="561"/>
      <c r="H12454" s="359"/>
    </row>
    <row r="12455" spans="4:8" x14ac:dyDescent="0.2">
      <c r="D12455" s="359"/>
      <c r="E12455" s="359"/>
      <c r="G12455" s="561"/>
      <c r="H12455" s="359"/>
    </row>
    <row r="12456" spans="4:8" x14ac:dyDescent="0.2">
      <c r="D12456" s="359"/>
      <c r="E12456" s="359"/>
      <c r="G12456" s="561"/>
      <c r="H12456" s="359"/>
    </row>
    <row r="12457" spans="4:8" x14ac:dyDescent="0.2">
      <c r="D12457" s="359"/>
      <c r="E12457" s="359"/>
      <c r="G12457" s="561"/>
      <c r="H12457" s="359"/>
    </row>
    <row r="12458" spans="4:8" x14ac:dyDescent="0.2">
      <c r="D12458" s="359"/>
      <c r="E12458" s="359"/>
      <c r="G12458" s="561"/>
      <c r="H12458" s="359"/>
    </row>
    <row r="12459" spans="4:8" x14ac:dyDescent="0.2">
      <c r="D12459" s="359"/>
      <c r="E12459" s="359"/>
      <c r="G12459" s="561"/>
      <c r="H12459" s="359"/>
    </row>
    <row r="12460" spans="4:8" x14ac:dyDescent="0.2">
      <c r="D12460" s="359"/>
      <c r="E12460" s="359"/>
      <c r="G12460" s="561"/>
      <c r="H12460" s="359"/>
    </row>
    <row r="12461" spans="4:8" x14ac:dyDescent="0.2">
      <c r="D12461" s="359"/>
      <c r="E12461" s="359"/>
      <c r="G12461" s="561"/>
      <c r="H12461" s="359"/>
    </row>
    <row r="12462" spans="4:8" x14ac:dyDescent="0.2">
      <c r="D12462" s="359"/>
      <c r="E12462" s="359"/>
      <c r="G12462" s="561"/>
      <c r="H12462" s="359"/>
    </row>
    <row r="12463" spans="4:8" x14ac:dyDescent="0.2">
      <c r="D12463" s="359"/>
      <c r="E12463" s="359"/>
      <c r="G12463" s="561"/>
      <c r="H12463" s="359"/>
    </row>
    <row r="12464" spans="4:8" x14ac:dyDescent="0.2">
      <c r="D12464" s="359"/>
      <c r="E12464" s="359"/>
      <c r="G12464" s="561"/>
      <c r="H12464" s="359"/>
    </row>
    <row r="12465" spans="4:8" x14ac:dyDescent="0.2">
      <c r="D12465" s="359"/>
      <c r="E12465" s="359"/>
      <c r="G12465" s="561"/>
      <c r="H12465" s="359"/>
    </row>
    <row r="12466" spans="4:8" x14ac:dyDescent="0.2">
      <c r="D12466" s="359"/>
      <c r="E12466" s="359"/>
      <c r="G12466" s="561"/>
      <c r="H12466" s="359"/>
    </row>
    <row r="12467" spans="4:8" x14ac:dyDescent="0.2">
      <c r="D12467" s="359"/>
      <c r="E12467" s="359"/>
      <c r="G12467" s="561"/>
      <c r="H12467" s="359"/>
    </row>
    <row r="12468" spans="4:8" x14ac:dyDescent="0.2">
      <c r="D12468" s="359"/>
      <c r="E12468" s="359"/>
      <c r="G12468" s="561"/>
      <c r="H12468" s="359"/>
    </row>
    <row r="12469" spans="4:8" x14ac:dyDescent="0.2">
      <c r="D12469" s="359"/>
      <c r="E12469" s="359"/>
      <c r="G12469" s="561"/>
      <c r="H12469" s="359"/>
    </row>
    <row r="12470" spans="4:8" x14ac:dyDescent="0.2">
      <c r="D12470" s="359"/>
      <c r="E12470" s="359"/>
      <c r="G12470" s="561"/>
      <c r="H12470" s="359"/>
    </row>
    <row r="12471" spans="4:8" x14ac:dyDescent="0.2">
      <c r="D12471" s="359"/>
      <c r="E12471" s="359"/>
      <c r="G12471" s="561"/>
      <c r="H12471" s="359"/>
    </row>
    <row r="12472" spans="4:8" x14ac:dyDescent="0.2">
      <c r="D12472" s="359"/>
      <c r="E12472" s="359"/>
      <c r="G12472" s="561"/>
      <c r="H12472" s="359"/>
    </row>
    <row r="12473" spans="4:8" x14ac:dyDescent="0.2">
      <c r="D12473" s="359"/>
      <c r="E12473" s="359"/>
      <c r="G12473" s="561"/>
      <c r="H12473" s="359"/>
    </row>
    <row r="12474" spans="4:8" x14ac:dyDescent="0.2">
      <c r="D12474" s="359"/>
      <c r="E12474" s="359"/>
      <c r="G12474" s="561"/>
      <c r="H12474" s="359"/>
    </row>
    <row r="12475" spans="4:8" x14ac:dyDescent="0.2">
      <c r="D12475" s="359"/>
      <c r="E12475" s="359"/>
      <c r="G12475" s="561"/>
      <c r="H12475" s="359"/>
    </row>
    <row r="12476" spans="4:8" x14ac:dyDescent="0.2">
      <c r="D12476" s="359"/>
      <c r="E12476" s="359"/>
      <c r="G12476" s="561"/>
      <c r="H12476" s="359"/>
    </row>
    <row r="12477" spans="4:8" x14ac:dyDescent="0.2">
      <c r="D12477" s="359"/>
      <c r="E12477" s="359"/>
      <c r="G12477" s="561"/>
      <c r="H12477" s="359"/>
    </row>
    <row r="12478" spans="4:8" x14ac:dyDescent="0.2">
      <c r="D12478" s="359"/>
      <c r="E12478" s="359"/>
      <c r="G12478" s="561"/>
      <c r="H12478" s="359"/>
    </row>
    <row r="12479" spans="4:8" x14ac:dyDescent="0.2">
      <c r="D12479" s="359"/>
      <c r="E12479" s="359"/>
      <c r="G12479" s="561"/>
      <c r="H12479" s="359"/>
    </row>
    <row r="12480" spans="4:8" x14ac:dyDescent="0.2">
      <c r="D12480" s="359"/>
      <c r="E12480" s="359"/>
      <c r="G12480" s="561"/>
      <c r="H12480" s="359"/>
    </row>
    <row r="12481" spans="4:8" x14ac:dyDescent="0.2">
      <c r="D12481" s="359"/>
      <c r="E12481" s="359"/>
      <c r="G12481" s="561"/>
      <c r="H12481" s="359"/>
    </row>
    <row r="12482" spans="4:8" x14ac:dyDescent="0.2">
      <c r="D12482" s="359"/>
      <c r="E12482" s="359"/>
      <c r="G12482" s="561"/>
      <c r="H12482" s="359"/>
    </row>
    <row r="12483" spans="4:8" x14ac:dyDescent="0.2">
      <c r="D12483" s="359"/>
      <c r="E12483" s="359"/>
      <c r="G12483" s="561"/>
      <c r="H12483" s="359"/>
    </row>
    <row r="12484" spans="4:8" x14ac:dyDescent="0.2">
      <c r="D12484" s="359"/>
      <c r="E12484" s="359"/>
      <c r="G12484" s="561"/>
      <c r="H12484" s="359"/>
    </row>
    <row r="12485" spans="4:8" x14ac:dyDescent="0.2">
      <c r="D12485" s="359"/>
      <c r="E12485" s="359"/>
      <c r="G12485" s="561"/>
      <c r="H12485" s="359"/>
    </row>
    <row r="12486" spans="4:8" x14ac:dyDescent="0.2">
      <c r="D12486" s="359"/>
      <c r="E12486" s="359"/>
      <c r="G12486" s="561"/>
      <c r="H12486" s="359"/>
    </row>
    <row r="12487" spans="4:8" x14ac:dyDescent="0.2">
      <c r="D12487" s="359"/>
      <c r="E12487" s="359"/>
      <c r="G12487" s="561"/>
      <c r="H12487" s="359"/>
    </row>
    <row r="12488" spans="4:8" x14ac:dyDescent="0.2">
      <c r="D12488" s="359"/>
      <c r="E12488" s="359"/>
      <c r="G12488" s="561"/>
      <c r="H12488" s="359"/>
    </row>
    <row r="12489" spans="4:8" x14ac:dyDescent="0.2">
      <c r="D12489" s="359"/>
      <c r="E12489" s="359"/>
      <c r="G12489" s="561"/>
      <c r="H12489" s="359"/>
    </row>
    <row r="12490" spans="4:8" x14ac:dyDescent="0.2">
      <c r="D12490" s="359"/>
      <c r="E12490" s="359"/>
      <c r="G12490" s="561"/>
      <c r="H12490" s="359"/>
    </row>
    <row r="12491" spans="4:8" x14ac:dyDescent="0.2">
      <c r="D12491" s="359"/>
      <c r="E12491" s="359"/>
      <c r="G12491" s="561"/>
      <c r="H12491" s="359"/>
    </row>
    <row r="12492" spans="4:8" x14ac:dyDescent="0.2">
      <c r="D12492" s="359"/>
      <c r="E12492" s="359"/>
      <c r="G12492" s="561"/>
      <c r="H12492" s="359"/>
    </row>
    <row r="12493" spans="4:8" x14ac:dyDescent="0.2">
      <c r="D12493" s="359"/>
      <c r="E12493" s="359"/>
      <c r="G12493" s="561"/>
      <c r="H12493" s="359"/>
    </row>
    <row r="12494" spans="4:8" x14ac:dyDescent="0.2">
      <c r="D12494" s="359"/>
      <c r="E12494" s="359"/>
      <c r="G12494" s="561"/>
      <c r="H12494" s="359"/>
    </row>
    <row r="12495" spans="4:8" x14ac:dyDescent="0.2">
      <c r="D12495" s="359"/>
      <c r="E12495" s="359"/>
      <c r="G12495" s="561"/>
      <c r="H12495" s="359"/>
    </row>
    <row r="12496" spans="4:8" x14ac:dyDescent="0.2">
      <c r="D12496" s="359"/>
      <c r="E12496" s="359"/>
      <c r="G12496" s="561"/>
      <c r="H12496" s="359"/>
    </row>
    <row r="12497" spans="4:8" x14ac:dyDescent="0.2">
      <c r="D12497" s="359"/>
      <c r="E12497" s="359"/>
      <c r="G12497" s="561"/>
      <c r="H12497" s="359"/>
    </row>
    <row r="12498" spans="4:8" x14ac:dyDescent="0.2">
      <c r="D12498" s="359"/>
      <c r="E12498" s="359"/>
      <c r="G12498" s="561"/>
      <c r="H12498" s="359"/>
    </row>
    <row r="12499" spans="4:8" x14ac:dyDescent="0.2">
      <c r="D12499" s="359"/>
      <c r="E12499" s="359"/>
      <c r="G12499" s="561"/>
      <c r="H12499" s="359"/>
    </row>
    <row r="12500" spans="4:8" x14ac:dyDescent="0.2">
      <c r="D12500" s="359"/>
      <c r="E12500" s="359"/>
      <c r="G12500" s="561"/>
      <c r="H12500" s="359"/>
    </row>
    <row r="12501" spans="4:8" x14ac:dyDescent="0.2">
      <c r="D12501" s="359"/>
      <c r="E12501" s="359"/>
      <c r="G12501" s="561"/>
      <c r="H12501" s="359"/>
    </row>
    <row r="12502" spans="4:8" x14ac:dyDescent="0.2">
      <c r="D12502" s="359"/>
      <c r="E12502" s="359"/>
      <c r="G12502" s="561"/>
      <c r="H12502" s="359"/>
    </row>
    <row r="12503" spans="4:8" x14ac:dyDescent="0.2">
      <c r="D12503" s="359"/>
      <c r="E12503" s="359"/>
      <c r="G12503" s="561"/>
      <c r="H12503" s="359"/>
    </row>
    <row r="12504" spans="4:8" x14ac:dyDescent="0.2">
      <c r="D12504" s="359"/>
      <c r="E12504" s="359"/>
      <c r="G12504" s="561"/>
      <c r="H12504" s="359"/>
    </row>
    <row r="12505" spans="4:8" x14ac:dyDescent="0.2">
      <c r="D12505" s="359"/>
      <c r="E12505" s="359"/>
      <c r="G12505" s="561"/>
      <c r="H12505" s="359"/>
    </row>
    <row r="12506" spans="4:8" x14ac:dyDescent="0.2">
      <c r="D12506" s="359"/>
      <c r="E12506" s="359"/>
      <c r="G12506" s="561"/>
      <c r="H12506" s="359"/>
    </row>
    <row r="12507" spans="4:8" x14ac:dyDescent="0.2">
      <c r="D12507" s="359"/>
      <c r="E12507" s="359"/>
      <c r="G12507" s="561"/>
      <c r="H12507" s="359"/>
    </row>
    <row r="12508" spans="4:8" x14ac:dyDescent="0.2">
      <c r="D12508" s="359"/>
      <c r="E12508" s="359"/>
      <c r="G12508" s="561"/>
      <c r="H12508" s="359"/>
    </row>
    <row r="12509" spans="4:8" x14ac:dyDescent="0.2">
      <c r="D12509" s="359"/>
      <c r="E12509" s="359"/>
      <c r="G12509" s="561"/>
      <c r="H12509" s="359"/>
    </row>
    <row r="12510" spans="4:8" x14ac:dyDescent="0.2">
      <c r="D12510" s="359"/>
      <c r="E12510" s="359"/>
      <c r="G12510" s="561"/>
      <c r="H12510" s="359"/>
    </row>
    <row r="12511" spans="4:8" x14ac:dyDescent="0.2">
      <c r="D12511" s="359"/>
      <c r="E12511" s="359"/>
      <c r="G12511" s="561"/>
      <c r="H12511" s="359"/>
    </row>
    <row r="12512" spans="4:8" x14ac:dyDescent="0.2">
      <c r="D12512" s="359"/>
      <c r="E12512" s="359"/>
      <c r="G12512" s="561"/>
      <c r="H12512" s="359"/>
    </row>
    <row r="12513" spans="4:8" x14ac:dyDescent="0.2">
      <c r="D12513" s="359"/>
      <c r="E12513" s="359"/>
      <c r="G12513" s="561"/>
      <c r="H12513" s="359"/>
    </row>
    <row r="12514" spans="4:8" x14ac:dyDescent="0.2">
      <c r="D12514" s="359"/>
      <c r="E12514" s="359"/>
      <c r="G12514" s="561"/>
      <c r="H12514" s="359"/>
    </row>
    <row r="12515" spans="4:8" x14ac:dyDescent="0.2">
      <c r="D12515" s="359"/>
      <c r="E12515" s="359"/>
      <c r="G12515" s="561"/>
      <c r="H12515" s="359"/>
    </row>
    <row r="12516" spans="4:8" x14ac:dyDescent="0.2">
      <c r="D12516" s="359"/>
      <c r="E12516" s="359"/>
      <c r="G12516" s="561"/>
      <c r="H12516" s="359"/>
    </row>
    <row r="12517" spans="4:8" x14ac:dyDescent="0.2">
      <c r="D12517" s="359"/>
      <c r="E12517" s="359"/>
      <c r="G12517" s="561"/>
      <c r="H12517" s="359"/>
    </row>
    <row r="12518" spans="4:8" x14ac:dyDescent="0.2">
      <c r="D12518" s="359"/>
      <c r="E12518" s="359"/>
      <c r="G12518" s="561"/>
      <c r="H12518" s="359"/>
    </row>
    <row r="12519" spans="4:8" x14ac:dyDescent="0.2">
      <c r="D12519" s="359"/>
      <c r="E12519" s="359"/>
      <c r="G12519" s="561"/>
      <c r="H12519" s="359"/>
    </row>
    <row r="12520" spans="4:8" x14ac:dyDescent="0.2">
      <c r="D12520" s="359"/>
      <c r="E12520" s="359"/>
      <c r="G12520" s="561"/>
      <c r="H12520" s="359"/>
    </row>
    <row r="12521" spans="4:8" x14ac:dyDescent="0.2">
      <c r="D12521" s="359"/>
      <c r="E12521" s="359"/>
      <c r="G12521" s="561"/>
      <c r="H12521" s="359"/>
    </row>
    <row r="12522" spans="4:8" x14ac:dyDescent="0.2">
      <c r="D12522" s="359"/>
      <c r="E12522" s="359"/>
      <c r="G12522" s="561"/>
      <c r="H12522" s="359"/>
    </row>
    <row r="12523" spans="4:8" x14ac:dyDescent="0.2">
      <c r="D12523" s="359"/>
      <c r="E12523" s="359"/>
      <c r="G12523" s="561"/>
      <c r="H12523" s="359"/>
    </row>
    <row r="12524" spans="4:8" x14ac:dyDescent="0.2">
      <c r="D12524" s="359"/>
      <c r="E12524" s="359"/>
      <c r="G12524" s="561"/>
      <c r="H12524" s="359"/>
    </row>
    <row r="12525" spans="4:8" x14ac:dyDescent="0.2">
      <c r="D12525" s="359"/>
      <c r="E12525" s="359"/>
      <c r="G12525" s="561"/>
      <c r="H12525" s="359"/>
    </row>
    <row r="12526" spans="4:8" x14ac:dyDescent="0.2">
      <c r="D12526" s="359"/>
      <c r="E12526" s="359"/>
      <c r="G12526" s="561"/>
      <c r="H12526" s="359"/>
    </row>
    <row r="12527" spans="4:8" x14ac:dyDescent="0.2">
      <c r="D12527" s="359"/>
      <c r="E12527" s="359"/>
      <c r="G12527" s="561"/>
      <c r="H12527" s="359"/>
    </row>
    <row r="12528" spans="4:8" x14ac:dyDescent="0.2">
      <c r="D12528" s="359"/>
      <c r="E12528" s="359"/>
      <c r="G12528" s="561"/>
      <c r="H12528" s="359"/>
    </row>
    <row r="12529" spans="4:8" x14ac:dyDescent="0.2">
      <c r="D12529" s="359"/>
      <c r="E12529" s="359"/>
      <c r="G12529" s="561"/>
      <c r="H12529" s="359"/>
    </row>
    <row r="12530" spans="4:8" x14ac:dyDescent="0.2">
      <c r="D12530" s="359"/>
      <c r="E12530" s="359"/>
      <c r="G12530" s="561"/>
      <c r="H12530" s="359"/>
    </row>
    <row r="12531" spans="4:8" x14ac:dyDescent="0.2">
      <c r="D12531" s="359"/>
      <c r="E12531" s="359"/>
      <c r="G12531" s="561"/>
      <c r="H12531" s="359"/>
    </row>
    <row r="12532" spans="4:8" x14ac:dyDescent="0.2">
      <c r="D12532" s="359"/>
      <c r="E12532" s="359"/>
      <c r="G12532" s="561"/>
      <c r="H12532" s="359"/>
    </row>
    <row r="12533" spans="4:8" x14ac:dyDescent="0.2">
      <c r="D12533" s="359"/>
      <c r="E12533" s="359"/>
      <c r="G12533" s="561"/>
      <c r="H12533" s="359"/>
    </row>
    <row r="12534" spans="4:8" x14ac:dyDescent="0.2">
      <c r="D12534" s="359"/>
      <c r="E12534" s="359"/>
      <c r="G12534" s="561"/>
      <c r="H12534" s="359"/>
    </row>
    <row r="12535" spans="4:8" x14ac:dyDescent="0.2">
      <c r="D12535" s="359"/>
      <c r="E12535" s="359"/>
      <c r="G12535" s="561"/>
      <c r="H12535" s="359"/>
    </row>
    <row r="12536" spans="4:8" x14ac:dyDescent="0.2">
      <c r="D12536" s="359"/>
      <c r="E12536" s="359"/>
      <c r="G12536" s="561"/>
      <c r="H12536" s="359"/>
    </row>
    <row r="12537" spans="4:8" x14ac:dyDescent="0.2">
      <c r="D12537" s="359"/>
      <c r="E12537" s="359"/>
      <c r="G12537" s="561"/>
      <c r="H12537" s="359"/>
    </row>
    <row r="12538" spans="4:8" x14ac:dyDescent="0.2">
      <c r="D12538" s="359"/>
      <c r="E12538" s="359"/>
      <c r="G12538" s="561"/>
      <c r="H12538" s="359"/>
    </row>
    <row r="12539" spans="4:8" x14ac:dyDescent="0.2">
      <c r="D12539" s="359"/>
      <c r="E12539" s="359"/>
      <c r="G12539" s="561"/>
      <c r="H12539" s="359"/>
    </row>
    <row r="12540" spans="4:8" x14ac:dyDescent="0.2">
      <c r="D12540" s="359"/>
      <c r="E12540" s="359"/>
      <c r="G12540" s="561"/>
      <c r="H12540" s="359"/>
    </row>
    <row r="12541" spans="4:8" x14ac:dyDescent="0.2">
      <c r="D12541" s="359"/>
      <c r="E12541" s="359"/>
      <c r="G12541" s="561"/>
      <c r="H12541" s="359"/>
    </row>
    <row r="12542" spans="4:8" x14ac:dyDescent="0.2">
      <c r="D12542" s="359"/>
      <c r="E12542" s="359"/>
      <c r="G12542" s="561"/>
      <c r="H12542" s="359"/>
    </row>
    <row r="12543" spans="4:8" x14ac:dyDescent="0.2">
      <c r="D12543" s="359"/>
      <c r="E12543" s="359"/>
      <c r="G12543" s="561"/>
      <c r="H12543" s="359"/>
    </row>
    <row r="12544" spans="4:8" x14ac:dyDescent="0.2">
      <c r="D12544" s="359"/>
      <c r="E12544" s="359"/>
      <c r="G12544" s="561"/>
      <c r="H12544" s="359"/>
    </row>
    <row r="12545" spans="4:8" x14ac:dyDescent="0.2">
      <c r="D12545" s="359"/>
      <c r="E12545" s="359"/>
      <c r="G12545" s="561"/>
      <c r="H12545" s="359"/>
    </row>
    <row r="12546" spans="4:8" x14ac:dyDescent="0.2">
      <c r="D12546" s="359"/>
      <c r="E12546" s="359"/>
      <c r="G12546" s="561"/>
      <c r="H12546" s="359"/>
    </row>
    <row r="12547" spans="4:8" x14ac:dyDescent="0.2">
      <c r="D12547" s="359"/>
      <c r="E12547" s="359"/>
      <c r="G12547" s="561"/>
      <c r="H12547" s="359"/>
    </row>
    <row r="12548" spans="4:8" x14ac:dyDescent="0.2">
      <c r="D12548" s="359"/>
      <c r="E12548" s="359"/>
      <c r="G12548" s="561"/>
      <c r="H12548" s="359"/>
    </row>
    <row r="12549" spans="4:8" x14ac:dyDescent="0.2">
      <c r="D12549" s="359"/>
      <c r="E12549" s="359"/>
      <c r="G12549" s="561"/>
      <c r="H12549" s="359"/>
    </row>
    <row r="12550" spans="4:8" x14ac:dyDescent="0.2">
      <c r="D12550" s="359"/>
      <c r="E12550" s="359"/>
      <c r="G12550" s="561"/>
      <c r="H12550" s="359"/>
    </row>
    <row r="12551" spans="4:8" x14ac:dyDescent="0.2">
      <c r="D12551" s="359"/>
      <c r="E12551" s="359"/>
      <c r="G12551" s="561"/>
      <c r="H12551" s="359"/>
    </row>
    <row r="12552" spans="4:8" x14ac:dyDescent="0.2">
      <c r="D12552" s="359"/>
      <c r="E12552" s="359"/>
      <c r="G12552" s="561"/>
      <c r="H12552" s="359"/>
    </row>
    <row r="12553" spans="4:8" x14ac:dyDescent="0.2">
      <c r="D12553" s="359"/>
      <c r="E12553" s="359"/>
      <c r="G12553" s="561"/>
      <c r="H12553" s="359"/>
    </row>
    <row r="12554" spans="4:8" x14ac:dyDescent="0.2">
      <c r="D12554" s="359"/>
      <c r="E12554" s="359"/>
      <c r="G12554" s="561"/>
      <c r="H12554" s="359"/>
    </row>
    <row r="12555" spans="4:8" x14ac:dyDescent="0.2">
      <c r="D12555" s="359"/>
      <c r="E12555" s="359"/>
      <c r="G12555" s="561"/>
      <c r="H12555" s="359"/>
    </row>
    <row r="12556" spans="4:8" x14ac:dyDescent="0.2">
      <c r="D12556" s="359"/>
      <c r="E12556" s="359"/>
      <c r="G12556" s="561"/>
      <c r="H12556" s="359"/>
    </row>
    <row r="12557" spans="4:8" x14ac:dyDescent="0.2">
      <c r="D12557" s="359"/>
      <c r="E12557" s="359"/>
      <c r="G12557" s="561"/>
      <c r="H12557" s="359"/>
    </row>
    <row r="12558" spans="4:8" x14ac:dyDescent="0.2">
      <c r="D12558" s="359"/>
      <c r="E12558" s="359"/>
      <c r="G12558" s="561"/>
      <c r="H12558" s="359"/>
    </row>
    <row r="12559" spans="4:8" x14ac:dyDescent="0.2">
      <c r="D12559" s="359"/>
      <c r="E12559" s="359"/>
      <c r="G12559" s="561"/>
      <c r="H12559" s="359"/>
    </row>
    <row r="12560" spans="4:8" x14ac:dyDescent="0.2">
      <c r="D12560" s="359"/>
      <c r="E12560" s="359"/>
      <c r="G12560" s="561"/>
      <c r="H12560" s="359"/>
    </row>
    <row r="12561" spans="4:8" x14ac:dyDescent="0.2">
      <c r="D12561" s="359"/>
      <c r="E12561" s="359"/>
      <c r="G12561" s="561"/>
      <c r="H12561" s="359"/>
    </row>
    <row r="12562" spans="4:8" x14ac:dyDescent="0.2">
      <c r="D12562" s="359"/>
      <c r="E12562" s="359"/>
      <c r="G12562" s="561"/>
      <c r="H12562" s="359"/>
    </row>
    <row r="12563" spans="4:8" x14ac:dyDescent="0.2">
      <c r="D12563" s="359"/>
      <c r="E12563" s="359"/>
      <c r="G12563" s="561"/>
      <c r="H12563" s="359"/>
    </row>
    <row r="12564" spans="4:8" x14ac:dyDescent="0.2">
      <c r="D12564" s="359"/>
      <c r="E12564" s="359"/>
      <c r="G12564" s="561"/>
      <c r="H12564" s="359"/>
    </row>
    <row r="12565" spans="4:8" x14ac:dyDescent="0.2">
      <c r="D12565" s="359"/>
      <c r="E12565" s="359"/>
      <c r="G12565" s="561"/>
      <c r="H12565" s="359"/>
    </row>
    <row r="12566" spans="4:8" x14ac:dyDescent="0.2">
      <c r="D12566" s="359"/>
      <c r="E12566" s="359"/>
      <c r="G12566" s="561"/>
      <c r="H12566" s="359"/>
    </row>
    <row r="12567" spans="4:8" x14ac:dyDescent="0.2">
      <c r="D12567" s="359"/>
      <c r="E12567" s="359"/>
      <c r="G12567" s="561"/>
      <c r="H12567" s="359"/>
    </row>
    <row r="12568" spans="4:8" x14ac:dyDescent="0.2">
      <c r="D12568" s="359"/>
      <c r="E12568" s="359"/>
      <c r="G12568" s="561"/>
      <c r="H12568" s="359"/>
    </row>
    <row r="12569" spans="4:8" x14ac:dyDescent="0.2">
      <c r="D12569" s="359"/>
      <c r="E12569" s="359"/>
      <c r="G12569" s="561"/>
      <c r="H12569" s="359"/>
    </row>
    <row r="12570" spans="4:8" x14ac:dyDescent="0.2">
      <c r="D12570" s="359"/>
      <c r="E12570" s="359"/>
      <c r="G12570" s="561"/>
      <c r="H12570" s="359"/>
    </row>
    <row r="12571" spans="4:8" x14ac:dyDescent="0.2">
      <c r="D12571" s="359"/>
      <c r="E12571" s="359"/>
      <c r="G12571" s="561"/>
      <c r="H12571" s="359"/>
    </row>
    <row r="12572" spans="4:8" x14ac:dyDescent="0.2">
      <c r="D12572" s="359"/>
      <c r="E12572" s="359"/>
      <c r="G12572" s="561"/>
      <c r="H12572" s="359"/>
    </row>
    <row r="12573" spans="4:8" x14ac:dyDescent="0.2">
      <c r="D12573" s="359"/>
      <c r="E12573" s="359"/>
      <c r="G12573" s="561"/>
      <c r="H12573" s="359"/>
    </row>
    <row r="12574" spans="4:8" x14ac:dyDescent="0.2">
      <c r="D12574" s="359"/>
      <c r="E12574" s="359"/>
      <c r="G12574" s="561"/>
      <c r="H12574" s="359"/>
    </row>
    <row r="12575" spans="4:8" x14ac:dyDescent="0.2">
      <c r="D12575" s="359"/>
      <c r="E12575" s="359"/>
      <c r="G12575" s="561"/>
      <c r="H12575" s="359"/>
    </row>
    <row r="12576" spans="4:8" x14ac:dyDescent="0.2">
      <c r="D12576" s="359"/>
      <c r="E12576" s="359"/>
      <c r="G12576" s="561"/>
      <c r="H12576" s="359"/>
    </row>
    <row r="12577" spans="4:8" x14ac:dyDescent="0.2">
      <c r="D12577" s="359"/>
      <c r="E12577" s="359"/>
      <c r="G12577" s="561"/>
      <c r="H12577" s="359"/>
    </row>
    <row r="12578" spans="4:8" x14ac:dyDescent="0.2">
      <c r="D12578" s="359"/>
      <c r="E12578" s="359"/>
      <c r="G12578" s="561"/>
      <c r="H12578" s="359"/>
    </row>
    <row r="12579" spans="4:8" x14ac:dyDescent="0.2">
      <c r="D12579" s="359"/>
      <c r="E12579" s="359"/>
      <c r="G12579" s="561"/>
      <c r="H12579" s="359"/>
    </row>
    <row r="12580" spans="4:8" x14ac:dyDescent="0.2">
      <c r="D12580" s="359"/>
      <c r="E12580" s="359"/>
      <c r="G12580" s="561"/>
      <c r="H12580" s="359"/>
    </row>
    <row r="12581" spans="4:8" x14ac:dyDescent="0.2">
      <c r="D12581" s="359"/>
      <c r="E12581" s="359"/>
      <c r="G12581" s="561"/>
      <c r="H12581" s="359"/>
    </row>
    <row r="12582" spans="4:8" x14ac:dyDescent="0.2">
      <c r="D12582" s="359"/>
      <c r="E12582" s="359"/>
      <c r="G12582" s="561"/>
      <c r="H12582" s="359"/>
    </row>
    <row r="12583" spans="4:8" x14ac:dyDescent="0.2">
      <c r="D12583" s="359"/>
      <c r="E12583" s="359"/>
      <c r="G12583" s="561"/>
      <c r="H12583" s="359"/>
    </row>
    <row r="12584" spans="4:8" x14ac:dyDescent="0.2">
      <c r="D12584" s="359"/>
      <c r="E12584" s="359"/>
      <c r="G12584" s="561"/>
      <c r="H12584" s="359"/>
    </row>
    <row r="12585" spans="4:8" x14ac:dyDescent="0.2">
      <c r="D12585" s="359"/>
      <c r="E12585" s="359"/>
      <c r="G12585" s="561"/>
      <c r="H12585" s="359"/>
    </row>
    <row r="12586" spans="4:8" x14ac:dyDescent="0.2">
      <c r="D12586" s="359"/>
      <c r="E12586" s="359"/>
      <c r="G12586" s="561"/>
      <c r="H12586" s="359"/>
    </row>
    <row r="12587" spans="4:8" x14ac:dyDescent="0.2">
      <c r="D12587" s="359"/>
      <c r="E12587" s="359"/>
      <c r="G12587" s="561"/>
      <c r="H12587" s="359"/>
    </row>
    <row r="12588" spans="4:8" x14ac:dyDescent="0.2">
      <c r="D12588" s="359"/>
      <c r="E12588" s="359"/>
      <c r="G12588" s="561"/>
      <c r="H12588" s="359"/>
    </row>
    <row r="12589" spans="4:8" x14ac:dyDescent="0.2">
      <c r="D12589" s="359"/>
      <c r="E12589" s="359"/>
      <c r="G12589" s="561"/>
      <c r="H12589" s="359"/>
    </row>
    <row r="12590" spans="4:8" x14ac:dyDescent="0.2">
      <c r="D12590" s="359"/>
      <c r="E12590" s="359"/>
      <c r="G12590" s="561"/>
      <c r="H12590" s="359"/>
    </row>
    <row r="12591" spans="4:8" x14ac:dyDescent="0.2">
      <c r="D12591" s="359"/>
      <c r="E12591" s="359"/>
      <c r="G12591" s="561"/>
      <c r="H12591" s="359"/>
    </row>
    <row r="12592" spans="4:8" x14ac:dyDescent="0.2">
      <c r="D12592" s="359"/>
      <c r="E12592" s="359"/>
      <c r="G12592" s="561"/>
      <c r="H12592" s="359"/>
    </row>
    <row r="12593" spans="4:8" x14ac:dyDescent="0.2">
      <c r="D12593" s="359"/>
      <c r="E12593" s="359"/>
      <c r="G12593" s="561"/>
      <c r="H12593" s="359"/>
    </row>
    <row r="12594" spans="4:8" x14ac:dyDescent="0.2">
      <c r="D12594" s="359"/>
      <c r="E12594" s="359"/>
      <c r="G12594" s="561"/>
      <c r="H12594" s="359"/>
    </row>
    <row r="12595" spans="4:8" x14ac:dyDescent="0.2">
      <c r="D12595" s="359"/>
      <c r="E12595" s="359"/>
      <c r="G12595" s="561"/>
      <c r="H12595" s="359"/>
    </row>
    <row r="12596" spans="4:8" x14ac:dyDescent="0.2">
      <c r="D12596" s="359"/>
      <c r="E12596" s="359"/>
      <c r="G12596" s="561"/>
      <c r="H12596" s="359"/>
    </row>
    <row r="12597" spans="4:8" x14ac:dyDescent="0.2">
      <c r="D12597" s="359"/>
      <c r="E12597" s="359"/>
      <c r="G12597" s="561"/>
      <c r="H12597" s="359"/>
    </row>
    <row r="12598" spans="4:8" x14ac:dyDescent="0.2">
      <c r="D12598" s="359"/>
      <c r="E12598" s="359"/>
      <c r="G12598" s="561"/>
      <c r="H12598" s="359"/>
    </row>
    <row r="12599" spans="4:8" x14ac:dyDescent="0.2">
      <c r="D12599" s="359"/>
      <c r="E12599" s="359"/>
      <c r="G12599" s="561"/>
      <c r="H12599" s="359"/>
    </row>
    <row r="12600" spans="4:8" x14ac:dyDescent="0.2">
      <c r="D12600" s="359"/>
      <c r="E12600" s="359"/>
      <c r="G12600" s="561"/>
      <c r="H12600" s="359"/>
    </row>
    <row r="12601" spans="4:8" x14ac:dyDescent="0.2">
      <c r="D12601" s="359"/>
      <c r="E12601" s="359"/>
      <c r="G12601" s="561"/>
      <c r="H12601" s="359"/>
    </row>
    <row r="12602" spans="4:8" x14ac:dyDescent="0.2">
      <c r="D12602" s="359"/>
      <c r="E12602" s="359"/>
      <c r="G12602" s="561"/>
      <c r="H12602" s="359"/>
    </row>
    <row r="12603" spans="4:8" x14ac:dyDescent="0.2">
      <c r="D12603" s="359"/>
      <c r="E12603" s="359"/>
      <c r="G12603" s="561"/>
      <c r="H12603" s="359"/>
    </row>
    <row r="12604" spans="4:8" x14ac:dyDescent="0.2">
      <c r="D12604" s="359"/>
      <c r="E12604" s="359"/>
      <c r="G12604" s="561"/>
      <c r="H12604" s="359"/>
    </row>
    <row r="12605" spans="4:8" x14ac:dyDescent="0.2">
      <c r="D12605" s="359"/>
      <c r="E12605" s="359"/>
      <c r="G12605" s="561"/>
      <c r="H12605" s="359"/>
    </row>
    <row r="12606" spans="4:8" x14ac:dyDescent="0.2">
      <c r="D12606" s="359"/>
      <c r="E12606" s="359"/>
      <c r="G12606" s="561"/>
      <c r="H12606" s="359"/>
    </row>
    <row r="12607" spans="4:8" x14ac:dyDescent="0.2">
      <c r="D12607" s="359"/>
      <c r="E12607" s="359"/>
      <c r="G12607" s="561"/>
      <c r="H12607" s="359"/>
    </row>
    <row r="12608" spans="4:8" x14ac:dyDescent="0.2">
      <c r="D12608" s="359"/>
      <c r="E12608" s="359"/>
      <c r="G12608" s="561"/>
      <c r="H12608" s="359"/>
    </row>
    <row r="12609" spans="4:8" x14ac:dyDescent="0.2">
      <c r="D12609" s="359"/>
      <c r="E12609" s="359"/>
      <c r="G12609" s="561"/>
      <c r="H12609" s="359"/>
    </row>
    <row r="12610" spans="4:8" x14ac:dyDescent="0.2">
      <c r="D12610" s="359"/>
      <c r="E12610" s="359"/>
      <c r="G12610" s="561"/>
      <c r="H12610" s="359"/>
    </row>
    <row r="12611" spans="4:8" x14ac:dyDescent="0.2">
      <c r="D12611" s="359"/>
      <c r="E12611" s="359"/>
      <c r="G12611" s="561"/>
      <c r="H12611" s="359"/>
    </row>
    <row r="12612" spans="4:8" x14ac:dyDescent="0.2">
      <c r="D12612" s="359"/>
      <c r="E12612" s="359"/>
      <c r="G12612" s="561"/>
      <c r="H12612" s="359"/>
    </row>
    <row r="12613" spans="4:8" x14ac:dyDescent="0.2">
      <c r="D12613" s="359"/>
      <c r="E12613" s="359"/>
      <c r="G12613" s="561"/>
      <c r="H12613" s="359"/>
    </row>
    <row r="12614" spans="4:8" x14ac:dyDescent="0.2">
      <c r="D12614" s="359"/>
      <c r="E12614" s="359"/>
      <c r="G12614" s="561"/>
      <c r="H12614" s="359"/>
    </row>
    <row r="12615" spans="4:8" x14ac:dyDescent="0.2">
      <c r="D12615" s="359"/>
      <c r="E12615" s="359"/>
      <c r="G12615" s="561"/>
      <c r="H12615" s="359"/>
    </row>
    <row r="12616" spans="4:8" x14ac:dyDescent="0.2">
      <c r="D12616" s="359"/>
      <c r="E12616" s="359"/>
      <c r="G12616" s="561"/>
      <c r="H12616" s="359"/>
    </row>
    <row r="12617" spans="4:8" x14ac:dyDescent="0.2">
      <c r="D12617" s="359"/>
      <c r="E12617" s="359"/>
      <c r="G12617" s="561"/>
      <c r="H12617" s="359"/>
    </row>
    <row r="12618" spans="4:8" x14ac:dyDescent="0.2">
      <c r="D12618" s="359"/>
      <c r="E12618" s="359"/>
      <c r="G12618" s="561"/>
      <c r="H12618" s="359"/>
    </row>
    <row r="12619" spans="4:8" x14ac:dyDescent="0.2">
      <c r="D12619" s="359"/>
      <c r="E12619" s="359"/>
      <c r="G12619" s="561"/>
      <c r="H12619" s="359"/>
    </row>
    <row r="12620" spans="4:8" x14ac:dyDescent="0.2">
      <c r="D12620" s="359"/>
      <c r="E12620" s="359"/>
      <c r="G12620" s="561"/>
      <c r="H12620" s="359"/>
    </row>
    <row r="12621" spans="4:8" x14ac:dyDescent="0.2">
      <c r="D12621" s="359"/>
      <c r="E12621" s="359"/>
      <c r="G12621" s="561"/>
      <c r="H12621" s="359"/>
    </row>
    <row r="12622" spans="4:8" x14ac:dyDescent="0.2">
      <c r="D12622" s="359"/>
      <c r="E12622" s="359"/>
      <c r="G12622" s="561"/>
      <c r="H12622" s="359"/>
    </row>
    <row r="12623" spans="4:8" x14ac:dyDescent="0.2">
      <c r="D12623" s="359"/>
      <c r="E12623" s="359"/>
      <c r="G12623" s="561"/>
      <c r="H12623" s="359"/>
    </row>
    <row r="12624" spans="4:8" x14ac:dyDescent="0.2">
      <c r="D12624" s="359"/>
      <c r="E12624" s="359"/>
      <c r="G12624" s="561"/>
      <c r="H12624" s="359"/>
    </row>
    <row r="12625" spans="4:8" x14ac:dyDescent="0.2">
      <c r="D12625" s="359"/>
      <c r="E12625" s="359"/>
      <c r="G12625" s="561"/>
      <c r="H12625" s="359"/>
    </row>
    <row r="12626" spans="4:8" x14ac:dyDescent="0.2">
      <c r="D12626" s="359"/>
      <c r="E12626" s="359"/>
      <c r="G12626" s="561"/>
      <c r="H12626" s="359"/>
    </row>
    <row r="12627" spans="4:8" x14ac:dyDescent="0.2">
      <c r="D12627" s="359"/>
      <c r="E12627" s="359"/>
      <c r="G12627" s="561"/>
      <c r="H12627" s="359"/>
    </row>
    <row r="12628" spans="4:8" x14ac:dyDescent="0.2">
      <c r="D12628" s="359"/>
      <c r="E12628" s="359"/>
      <c r="G12628" s="561"/>
      <c r="H12628" s="359"/>
    </row>
    <row r="12629" spans="4:8" x14ac:dyDescent="0.2">
      <c r="D12629" s="359"/>
      <c r="E12629" s="359"/>
      <c r="G12629" s="561"/>
      <c r="H12629" s="359"/>
    </row>
    <row r="12630" spans="4:8" x14ac:dyDescent="0.2">
      <c r="D12630" s="359"/>
      <c r="E12630" s="359"/>
      <c r="G12630" s="561"/>
      <c r="H12630" s="359"/>
    </row>
    <row r="12631" spans="4:8" x14ac:dyDescent="0.2">
      <c r="D12631" s="359"/>
      <c r="E12631" s="359"/>
      <c r="G12631" s="561"/>
      <c r="H12631" s="359"/>
    </row>
    <row r="12632" spans="4:8" x14ac:dyDescent="0.2">
      <c r="D12632" s="359"/>
      <c r="E12632" s="359"/>
      <c r="G12632" s="561"/>
      <c r="H12632" s="359"/>
    </row>
    <row r="12633" spans="4:8" x14ac:dyDescent="0.2">
      <c r="D12633" s="359"/>
      <c r="E12633" s="359"/>
      <c r="G12633" s="561"/>
      <c r="H12633" s="359"/>
    </row>
    <row r="12634" spans="4:8" x14ac:dyDescent="0.2">
      <c r="D12634" s="359"/>
      <c r="E12634" s="359"/>
      <c r="G12634" s="561"/>
      <c r="H12634" s="359"/>
    </row>
    <row r="12635" spans="4:8" x14ac:dyDescent="0.2">
      <c r="D12635" s="359"/>
      <c r="E12635" s="359"/>
      <c r="G12635" s="561"/>
      <c r="H12635" s="359"/>
    </row>
    <row r="12636" spans="4:8" x14ac:dyDescent="0.2">
      <c r="D12636" s="359"/>
      <c r="E12636" s="359"/>
      <c r="G12636" s="561"/>
      <c r="H12636" s="359"/>
    </row>
    <row r="12637" spans="4:8" x14ac:dyDescent="0.2">
      <c r="D12637" s="359"/>
      <c r="E12637" s="359"/>
      <c r="G12637" s="561"/>
      <c r="H12637" s="359"/>
    </row>
    <row r="12638" spans="4:8" x14ac:dyDescent="0.2">
      <c r="D12638" s="359"/>
      <c r="E12638" s="359"/>
      <c r="G12638" s="561"/>
      <c r="H12638" s="359"/>
    </row>
    <row r="12639" spans="4:8" x14ac:dyDescent="0.2">
      <c r="D12639" s="359"/>
      <c r="E12639" s="359"/>
      <c r="G12639" s="561"/>
      <c r="H12639" s="359"/>
    </row>
    <row r="12640" spans="4:8" x14ac:dyDescent="0.2">
      <c r="D12640" s="359"/>
      <c r="E12640" s="359"/>
      <c r="G12640" s="561"/>
      <c r="H12640" s="359"/>
    </row>
    <row r="12641" spans="4:8" x14ac:dyDescent="0.2">
      <c r="D12641" s="359"/>
      <c r="E12641" s="359"/>
      <c r="G12641" s="561"/>
      <c r="H12641" s="359"/>
    </row>
    <row r="12642" spans="4:8" x14ac:dyDescent="0.2">
      <c r="D12642" s="359"/>
      <c r="E12642" s="359"/>
      <c r="G12642" s="561"/>
      <c r="H12642" s="359"/>
    </row>
    <row r="12643" spans="4:8" x14ac:dyDescent="0.2">
      <c r="D12643" s="359"/>
      <c r="E12643" s="359"/>
      <c r="G12643" s="561"/>
      <c r="H12643" s="359"/>
    </row>
    <row r="12644" spans="4:8" x14ac:dyDescent="0.2">
      <c r="D12644" s="359"/>
      <c r="E12644" s="359"/>
      <c r="G12644" s="561"/>
      <c r="H12644" s="359"/>
    </row>
    <row r="12645" spans="4:8" x14ac:dyDescent="0.2">
      <c r="D12645" s="359"/>
      <c r="E12645" s="359"/>
      <c r="G12645" s="561"/>
      <c r="H12645" s="359"/>
    </row>
    <row r="12646" spans="4:8" x14ac:dyDescent="0.2">
      <c r="D12646" s="359"/>
      <c r="E12646" s="359"/>
      <c r="G12646" s="561"/>
      <c r="H12646" s="359"/>
    </row>
    <row r="12647" spans="4:8" x14ac:dyDescent="0.2">
      <c r="D12647" s="359"/>
      <c r="E12647" s="359"/>
      <c r="G12647" s="561"/>
      <c r="H12647" s="359"/>
    </row>
    <row r="12648" spans="4:8" x14ac:dyDescent="0.2">
      <c r="D12648" s="359"/>
      <c r="E12648" s="359"/>
      <c r="G12648" s="561"/>
      <c r="H12648" s="359"/>
    </row>
    <row r="12649" spans="4:8" x14ac:dyDescent="0.2">
      <c r="D12649" s="359"/>
      <c r="E12649" s="359"/>
      <c r="G12649" s="561"/>
      <c r="H12649" s="359"/>
    </row>
    <row r="12650" spans="4:8" x14ac:dyDescent="0.2">
      <c r="D12650" s="359"/>
      <c r="E12650" s="359"/>
      <c r="G12650" s="561"/>
      <c r="H12650" s="359"/>
    </row>
    <row r="12651" spans="4:8" x14ac:dyDescent="0.2">
      <c r="D12651" s="359"/>
      <c r="E12651" s="359"/>
      <c r="G12651" s="561"/>
      <c r="H12651" s="359"/>
    </row>
    <row r="12652" spans="4:8" x14ac:dyDescent="0.2">
      <c r="D12652" s="359"/>
      <c r="E12652" s="359"/>
      <c r="G12652" s="561"/>
      <c r="H12652" s="359"/>
    </row>
    <row r="12653" spans="4:8" x14ac:dyDescent="0.2">
      <c r="D12653" s="359"/>
      <c r="E12653" s="359"/>
      <c r="G12653" s="561"/>
      <c r="H12653" s="359"/>
    </row>
    <row r="12654" spans="4:8" x14ac:dyDescent="0.2">
      <c r="D12654" s="359"/>
      <c r="E12654" s="359"/>
      <c r="G12654" s="561"/>
      <c r="H12654" s="359"/>
    </row>
    <row r="12655" spans="4:8" x14ac:dyDescent="0.2">
      <c r="D12655" s="359"/>
      <c r="E12655" s="359"/>
      <c r="G12655" s="561"/>
      <c r="H12655" s="359"/>
    </row>
    <row r="12656" spans="4:8" x14ac:dyDescent="0.2">
      <c r="D12656" s="359"/>
      <c r="E12656" s="359"/>
      <c r="G12656" s="561"/>
      <c r="H12656" s="359"/>
    </row>
    <row r="12657" spans="4:8" x14ac:dyDescent="0.2">
      <c r="D12657" s="359"/>
      <c r="E12657" s="359"/>
      <c r="G12657" s="561"/>
      <c r="H12657" s="359"/>
    </row>
    <row r="12658" spans="4:8" x14ac:dyDescent="0.2">
      <c r="D12658" s="359"/>
      <c r="E12658" s="359"/>
      <c r="G12658" s="561"/>
      <c r="H12658" s="359"/>
    </row>
    <row r="12659" spans="4:8" x14ac:dyDescent="0.2">
      <c r="D12659" s="359"/>
      <c r="E12659" s="359"/>
      <c r="G12659" s="561"/>
      <c r="H12659" s="359"/>
    </row>
    <row r="12660" spans="4:8" x14ac:dyDescent="0.2">
      <c r="D12660" s="359"/>
      <c r="E12660" s="359"/>
      <c r="G12660" s="561"/>
      <c r="H12660" s="359"/>
    </row>
    <row r="12661" spans="4:8" x14ac:dyDescent="0.2">
      <c r="D12661" s="359"/>
      <c r="E12661" s="359"/>
      <c r="G12661" s="561"/>
      <c r="H12661" s="359"/>
    </row>
    <row r="12662" spans="4:8" x14ac:dyDescent="0.2">
      <c r="D12662" s="359"/>
      <c r="E12662" s="359"/>
      <c r="G12662" s="561"/>
      <c r="H12662" s="359"/>
    </row>
    <row r="12663" spans="4:8" x14ac:dyDescent="0.2">
      <c r="D12663" s="359"/>
      <c r="E12663" s="359"/>
      <c r="G12663" s="561"/>
      <c r="H12663" s="359"/>
    </row>
    <row r="12664" spans="4:8" x14ac:dyDescent="0.2">
      <c r="D12664" s="359"/>
      <c r="E12664" s="359"/>
      <c r="G12664" s="561"/>
      <c r="H12664" s="359"/>
    </row>
    <row r="12665" spans="4:8" x14ac:dyDescent="0.2">
      <c r="D12665" s="359"/>
      <c r="E12665" s="359"/>
      <c r="G12665" s="561"/>
      <c r="H12665" s="359"/>
    </row>
    <row r="12666" spans="4:8" x14ac:dyDescent="0.2">
      <c r="D12666" s="359"/>
      <c r="E12666" s="359"/>
      <c r="G12666" s="561"/>
      <c r="H12666" s="359"/>
    </row>
    <row r="12667" spans="4:8" x14ac:dyDescent="0.2">
      <c r="D12667" s="359"/>
      <c r="E12667" s="359"/>
      <c r="G12667" s="561"/>
      <c r="H12667" s="359"/>
    </row>
    <row r="12668" spans="4:8" x14ac:dyDescent="0.2">
      <c r="D12668" s="359"/>
      <c r="E12668" s="359"/>
      <c r="G12668" s="561"/>
      <c r="H12668" s="359"/>
    </row>
    <row r="12669" spans="4:8" x14ac:dyDescent="0.2">
      <c r="D12669" s="359"/>
      <c r="E12669" s="359"/>
      <c r="G12669" s="561"/>
      <c r="H12669" s="359"/>
    </row>
    <row r="12670" spans="4:8" x14ac:dyDescent="0.2">
      <c r="D12670" s="359"/>
      <c r="E12670" s="359"/>
      <c r="G12670" s="561"/>
      <c r="H12670" s="359"/>
    </row>
    <row r="12671" spans="4:8" x14ac:dyDescent="0.2">
      <c r="D12671" s="359"/>
      <c r="E12671" s="359"/>
      <c r="G12671" s="561"/>
      <c r="H12671" s="359"/>
    </row>
    <row r="12672" spans="4:8" x14ac:dyDescent="0.2">
      <c r="D12672" s="359"/>
      <c r="E12672" s="359"/>
      <c r="G12672" s="561"/>
      <c r="H12672" s="359"/>
    </row>
    <row r="12673" spans="4:8" x14ac:dyDescent="0.2">
      <c r="D12673" s="359"/>
      <c r="E12673" s="359"/>
      <c r="G12673" s="561"/>
      <c r="H12673" s="359"/>
    </row>
    <row r="12674" spans="4:8" x14ac:dyDescent="0.2">
      <c r="D12674" s="359"/>
      <c r="E12674" s="359"/>
      <c r="G12674" s="561"/>
      <c r="H12674" s="359"/>
    </row>
    <row r="12675" spans="4:8" x14ac:dyDescent="0.2">
      <c r="D12675" s="359"/>
      <c r="E12675" s="359"/>
      <c r="G12675" s="561"/>
      <c r="H12675" s="359"/>
    </row>
    <row r="12676" spans="4:8" x14ac:dyDescent="0.2">
      <c r="D12676" s="359"/>
      <c r="E12676" s="359"/>
      <c r="G12676" s="561"/>
      <c r="H12676" s="359"/>
    </row>
    <row r="12677" spans="4:8" x14ac:dyDescent="0.2">
      <c r="D12677" s="359"/>
      <c r="E12677" s="359"/>
      <c r="G12677" s="561"/>
      <c r="H12677" s="359"/>
    </row>
    <row r="12678" spans="4:8" x14ac:dyDescent="0.2">
      <c r="D12678" s="359"/>
      <c r="E12678" s="359"/>
      <c r="G12678" s="561"/>
      <c r="H12678" s="359"/>
    </row>
    <row r="12679" spans="4:8" x14ac:dyDescent="0.2">
      <c r="D12679" s="359"/>
      <c r="E12679" s="359"/>
      <c r="G12679" s="561"/>
      <c r="H12679" s="359"/>
    </row>
    <row r="12680" spans="4:8" x14ac:dyDescent="0.2">
      <c r="D12680" s="359"/>
      <c r="E12680" s="359"/>
      <c r="G12680" s="561"/>
      <c r="H12680" s="359"/>
    </row>
    <row r="12681" spans="4:8" x14ac:dyDescent="0.2">
      <c r="D12681" s="359"/>
      <c r="E12681" s="359"/>
      <c r="G12681" s="561"/>
      <c r="H12681" s="359"/>
    </row>
    <row r="12682" spans="4:8" x14ac:dyDescent="0.2">
      <c r="D12682" s="359"/>
      <c r="E12682" s="359"/>
      <c r="G12682" s="561"/>
      <c r="H12682" s="359"/>
    </row>
    <row r="12683" spans="4:8" x14ac:dyDescent="0.2">
      <c r="D12683" s="359"/>
      <c r="E12683" s="359"/>
      <c r="G12683" s="561"/>
      <c r="H12683" s="359"/>
    </row>
    <row r="12684" spans="4:8" x14ac:dyDescent="0.2">
      <c r="D12684" s="359"/>
      <c r="E12684" s="359"/>
      <c r="G12684" s="561"/>
      <c r="H12684" s="359"/>
    </row>
    <row r="12685" spans="4:8" x14ac:dyDescent="0.2">
      <c r="D12685" s="359"/>
      <c r="E12685" s="359"/>
      <c r="G12685" s="561"/>
      <c r="H12685" s="359"/>
    </row>
    <row r="12686" spans="4:8" x14ac:dyDescent="0.2">
      <c r="D12686" s="359"/>
      <c r="E12686" s="359"/>
      <c r="G12686" s="561"/>
      <c r="H12686" s="359"/>
    </row>
    <row r="12687" spans="4:8" x14ac:dyDescent="0.2">
      <c r="D12687" s="359"/>
      <c r="E12687" s="359"/>
      <c r="G12687" s="561"/>
      <c r="H12687" s="359"/>
    </row>
    <row r="12688" spans="4:8" x14ac:dyDescent="0.2">
      <c r="D12688" s="359"/>
      <c r="E12688" s="359"/>
      <c r="G12688" s="561"/>
      <c r="H12688" s="359"/>
    </row>
    <row r="12689" spans="4:8" x14ac:dyDescent="0.2">
      <c r="D12689" s="359"/>
      <c r="E12689" s="359"/>
      <c r="G12689" s="561"/>
      <c r="H12689" s="359"/>
    </row>
    <row r="12690" spans="4:8" x14ac:dyDescent="0.2">
      <c r="D12690" s="359"/>
      <c r="E12690" s="359"/>
      <c r="G12690" s="561"/>
      <c r="H12690" s="359"/>
    </row>
    <row r="12691" spans="4:8" x14ac:dyDescent="0.2">
      <c r="D12691" s="359"/>
      <c r="E12691" s="359"/>
      <c r="G12691" s="561"/>
      <c r="H12691" s="359"/>
    </row>
    <row r="12692" spans="4:8" x14ac:dyDescent="0.2">
      <c r="D12692" s="359"/>
      <c r="E12692" s="359"/>
      <c r="G12692" s="561"/>
      <c r="H12692" s="359"/>
    </row>
    <row r="12693" spans="4:8" x14ac:dyDescent="0.2">
      <c r="D12693" s="359"/>
      <c r="E12693" s="359"/>
      <c r="G12693" s="561"/>
      <c r="H12693" s="359"/>
    </row>
    <row r="12694" spans="4:8" x14ac:dyDescent="0.2">
      <c r="D12694" s="359"/>
      <c r="E12694" s="359"/>
      <c r="G12694" s="561"/>
      <c r="H12694" s="359"/>
    </row>
    <row r="12695" spans="4:8" x14ac:dyDescent="0.2">
      <c r="D12695" s="359"/>
      <c r="E12695" s="359"/>
      <c r="G12695" s="561"/>
      <c r="H12695" s="359"/>
    </row>
    <row r="12696" spans="4:8" x14ac:dyDescent="0.2">
      <c r="D12696" s="359"/>
      <c r="E12696" s="359"/>
      <c r="G12696" s="561"/>
      <c r="H12696" s="359"/>
    </row>
    <row r="12697" spans="4:8" x14ac:dyDescent="0.2">
      <c r="D12697" s="359"/>
      <c r="E12697" s="359"/>
      <c r="G12697" s="561"/>
      <c r="H12697" s="359"/>
    </row>
    <row r="12698" spans="4:8" x14ac:dyDescent="0.2">
      <c r="D12698" s="359"/>
      <c r="E12698" s="359"/>
      <c r="G12698" s="561"/>
      <c r="H12698" s="359"/>
    </row>
    <row r="12699" spans="4:8" x14ac:dyDescent="0.2">
      <c r="D12699" s="359"/>
      <c r="E12699" s="359"/>
      <c r="G12699" s="561"/>
      <c r="H12699" s="359"/>
    </row>
    <row r="12700" spans="4:8" x14ac:dyDescent="0.2">
      <c r="D12700" s="359"/>
      <c r="E12700" s="359"/>
      <c r="G12700" s="561"/>
      <c r="H12700" s="359"/>
    </row>
    <row r="12701" spans="4:8" x14ac:dyDescent="0.2">
      <c r="D12701" s="359"/>
      <c r="E12701" s="359"/>
      <c r="G12701" s="561"/>
      <c r="H12701" s="359"/>
    </row>
    <row r="12702" spans="4:8" x14ac:dyDescent="0.2">
      <c r="D12702" s="359"/>
      <c r="E12702" s="359"/>
      <c r="G12702" s="561"/>
      <c r="H12702" s="359"/>
    </row>
    <row r="12703" spans="4:8" x14ac:dyDescent="0.2">
      <c r="D12703" s="359"/>
      <c r="E12703" s="359"/>
      <c r="G12703" s="561"/>
      <c r="H12703" s="359"/>
    </row>
    <row r="12704" spans="4:8" x14ac:dyDescent="0.2">
      <c r="D12704" s="359"/>
      <c r="E12704" s="359"/>
      <c r="G12704" s="561"/>
      <c r="H12704" s="359"/>
    </row>
    <row r="12705" spans="4:8" x14ac:dyDescent="0.2">
      <c r="D12705" s="359"/>
      <c r="E12705" s="359"/>
      <c r="G12705" s="561"/>
      <c r="H12705" s="359"/>
    </row>
    <row r="12706" spans="4:8" x14ac:dyDescent="0.2">
      <c r="D12706" s="359"/>
      <c r="E12706" s="359"/>
      <c r="G12706" s="561"/>
      <c r="H12706" s="359"/>
    </row>
    <row r="12707" spans="4:8" x14ac:dyDescent="0.2">
      <c r="D12707" s="359"/>
      <c r="E12707" s="359"/>
      <c r="G12707" s="561"/>
      <c r="H12707" s="359"/>
    </row>
    <row r="12708" spans="4:8" x14ac:dyDescent="0.2">
      <c r="D12708" s="359"/>
      <c r="E12708" s="359"/>
      <c r="G12708" s="561"/>
      <c r="H12708" s="359"/>
    </row>
    <row r="12709" spans="4:8" x14ac:dyDescent="0.2">
      <c r="D12709" s="359"/>
      <c r="E12709" s="359"/>
      <c r="G12709" s="561"/>
      <c r="H12709" s="359"/>
    </row>
    <row r="12710" spans="4:8" x14ac:dyDescent="0.2">
      <c r="D12710" s="359"/>
      <c r="E12710" s="359"/>
      <c r="G12710" s="561"/>
      <c r="H12710" s="359"/>
    </row>
    <row r="12711" spans="4:8" x14ac:dyDescent="0.2">
      <c r="D12711" s="359"/>
      <c r="E12711" s="359"/>
      <c r="G12711" s="561"/>
      <c r="H12711" s="359"/>
    </row>
    <row r="12712" spans="4:8" x14ac:dyDescent="0.2">
      <c r="D12712" s="359"/>
      <c r="E12712" s="359"/>
      <c r="G12712" s="561"/>
      <c r="H12712" s="359"/>
    </row>
    <row r="12713" spans="4:8" x14ac:dyDescent="0.2">
      <c r="D12713" s="359"/>
      <c r="E12713" s="359"/>
      <c r="G12713" s="561"/>
      <c r="H12713" s="359"/>
    </row>
    <row r="12714" spans="4:8" x14ac:dyDescent="0.2">
      <c r="D12714" s="359"/>
      <c r="E12714" s="359"/>
      <c r="G12714" s="561"/>
      <c r="H12714" s="359"/>
    </row>
    <row r="12715" spans="4:8" x14ac:dyDescent="0.2">
      <c r="D12715" s="359"/>
      <c r="E12715" s="359"/>
      <c r="G12715" s="561"/>
      <c r="H12715" s="359"/>
    </row>
    <row r="12716" spans="4:8" x14ac:dyDescent="0.2">
      <c r="D12716" s="359"/>
      <c r="E12716" s="359"/>
      <c r="G12716" s="561"/>
      <c r="H12716" s="359"/>
    </row>
    <row r="12717" spans="4:8" x14ac:dyDescent="0.2">
      <c r="D12717" s="359"/>
      <c r="E12717" s="359"/>
      <c r="G12717" s="561"/>
      <c r="H12717" s="359"/>
    </row>
    <row r="12718" spans="4:8" x14ac:dyDescent="0.2">
      <c r="D12718" s="359"/>
      <c r="E12718" s="359"/>
      <c r="G12718" s="561"/>
      <c r="H12718" s="359"/>
    </row>
    <row r="12719" spans="4:8" x14ac:dyDescent="0.2">
      <c r="D12719" s="359"/>
      <c r="E12719" s="359"/>
      <c r="G12719" s="561"/>
      <c r="H12719" s="359"/>
    </row>
    <row r="12720" spans="4:8" x14ac:dyDescent="0.2">
      <c r="D12720" s="359"/>
      <c r="E12720" s="359"/>
      <c r="G12720" s="561"/>
      <c r="H12720" s="359"/>
    </row>
    <row r="12721" spans="4:8" x14ac:dyDescent="0.2">
      <c r="D12721" s="359"/>
      <c r="E12721" s="359"/>
      <c r="G12721" s="561"/>
      <c r="H12721" s="359"/>
    </row>
    <row r="12722" spans="4:8" x14ac:dyDescent="0.2">
      <c r="D12722" s="359"/>
      <c r="E12722" s="359"/>
      <c r="G12722" s="561"/>
      <c r="H12722" s="359"/>
    </row>
    <row r="12723" spans="4:8" x14ac:dyDescent="0.2">
      <c r="D12723" s="359"/>
      <c r="E12723" s="359"/>
      <c r="G12723" s="561"/>
      <c r="H12723" s="359"/>
    </row>
    <row r="12724" spans="4:8" x14ac:dyDescent="0.2">
      <c r="D12724" s="359"/>
      <c r="E12724" s="359"/>
      <c r="G12724" s="561"/>
      <c r="H12724" s="359"/>
    </row>
    <row r="12725" spans="4:8" x14ac:dyDescent="0.2">
      <c r="D12725" s="359"/>
      <c r="E12725" s="359"/>
      <c r="G12725" s="561"/>
      <c r="H12725" s="359"/>
    </row>
    <row r="12726" spans="4:8" x14ac:dyDescent="0.2">
      <c r="D12726" s="359"/>
      <c r="E12726" s="359"/>
      <c r="G12726" s="561"/>
      <c r="H12726" s="359"/>
    </row>
    <row r="12727" spans="4:8" x14ac:dyDescent="0.2">
      <c r="D12727" s="359"/>
      <c r="E12727" s="359"/>
      <c r="G12727" s="561"/>
      <c r="H12727" s="359"/>
    </row>
    <row r="12728" spans="4:8" x14ac:dyDescent="0.2">
      <c r="D12728" s="359"/>
      <c r="E12728" s="359"/>
      <c r="G12728" s="561"/>
      <c r="H12728" s="359"/>
    </row>
    <row r="12729" spans="4:8" x14ac:dyDescent="0.2">
      <c r="D12729" s="359"/>
      <c r="E12729" s="359"/>
      <c r="G12729" s="561"/>
      <c r="H12729" s="359"/>
    </row>
    <row r="12730" spans="4:8" x14ac:dyDescent="0.2">
      <c r="D12730" s="359"/>
      <c r="E12730" s="359"/>
      <c r="G12730" s="561"/>
      <c r="H12730" s="359"/>
    </row>
    <row r="12731" spans="4:8" x14ac:dyDescent="0.2">
      <c r="D12731" s="359"/>
      <c r="E12731" s="359"/>
      <c r="G12731" s="561"/>
      <c r="H12731" s="359"/>
    </row>
    <row r="12732" spans="4:8" x14ac:dyDescent="0.2">
      <c r="D12732" s="359"/>
      <c r="E12732" s="359"/>
      <c r="G12732" s="561"/>
      <c r="H12732" s="359"/>
    </row>
    <row r="12733" spans="4:8" x14ac:dyDescent="0.2">
      <c r="D12733" s="359"/>
      <c r="E12733" s="359"/>
      <c r="G12733" s="561"/>
      <c r="H12733" s="359"/>
    </row>
    <row r="12734" spans="4:8" x14ac:dyDescent="0.2">
      <c r="D12734" s="359"/>
      <c r="E12734" s="359"/>
      <c r="G12734" s="561"/>
      <c r="H12734" s="359"/>
    </row>
    <row r="12735" spans="4:8" x14ac:dyDescent="0.2">
      <c r="D12735" s="359"/>
      <c r="E12735" s="359"/>
      <c r="G12735" s="561"/>
      <c r="H12735" s="359"/>
    </row>
    <row r="12736" spans="4:8" x14ac:dyDescent="0.2">
      <c r="D12736" s="359"/>
      <c r="E12736" s="359"/>
      <c r="G12736" s="561"/>
      <c r="H12736" s="359"/>
    </row>
    <row r="12737" spans="4:8" x14ac:dyDescent="0.2">
      <c r="D12737" s="359"/>
      <c r="E12737" s="359"/>
      <c r="G12737" s="561"/>
      <c r="H12737" s="359"/>
    </row>
    <row r="12738" spans="4:8" x14ac:dyDescent="0.2">
      <c r="D12738" s="359"/>
      <c r="E12738" s="359"/>
      <c r="G12738" s="561"/>
      <c r="H12738" s="359"/>
    </row>
    <row r="12739" spans="4:8" x14ac:dyDescent="0.2">
      <c r="D12739" s="359"/>
      <c r="E12739" s="359"/>
      <c r="G12739" s="561"/>
      <c r="H12739" s="359"/>
    </row>
    <row r="12740" spans="4:8" x14ac:dyDescent="0.2">
      <c r="D12740" s="359"/>
      <c r="E12740" s="359"/>
      <c r="G12740" s="561"/>
      <c r="H12740" s="359"/>
    </row>
    <row r="12741" spans="4:8" x14ac:dyDescent="0.2">
      <c r="D12741" s="359"/>
      <c r="E12741" s="359"/>
      <c r="G12741" s="561"/>
      <c r="H12741" s="359"/>
    </row>
    <row r="12742" spans="4:8" x14ac:dyDescent="0.2">
      <c r="D12742" s="359"/>
      <c r="E12742" s="359"/>
      <c r="G12742" s="561"/>
      <c r="H12742" s="359"/>
    </row>
    <row r="12743" spans="4:8" x14ac:dyDescent="0.2">
      <c r="D12743" s="359"/>
      <c r="E12743" s="359"/>
      <c r="G12743" s="561"/>
      <c r="H12743" s="359"/>
    </row>
    <row r="12744" spans="4:8" x14ac:dyDescent="0.2">
      <c r="D12744" s="359"/>
      <c r="E12744" s="359"/>
      <c r="G12744" s="561"/>
      <c r="H12744" s="359"/>
    </row>
    <row r="12745" spans="4:8" x14ac:dyDescent="0.2">
      <c r="D12745" s="359"/>
      <c r="E12745" s="359"/>
      <c r="G12745" s="561"/>
      <c r="H12745" s="359"/>
    </row>
    <row r="12746" spans="4:8" x14ac:dyDescent="0.2">
      <c r="D12746" s="359"/>
      <c r="E12746" s="359"/>
      <c r="G12746" s="561"/>
      <c r="H12746" s="359"/>
    </row>
    <row r="12747" spans="4:8" x14ac:dyDescent="0.2">
      <c r="D12747" s="359"/>
      <c r="E12747" s="359"/>
      <c r="G12747" s="561"/>
      <c r="H12747" s="359"/>
    </row>
    <row r="12748" spans="4:8" x14ac:dyDescent="0.2">
      <c r="D12748" s="359"/>
      <c r="E12748" s="359"/>
      <c r="G12748" s="561"/>
      <c r="H12748" s="359"/>
    </row>
    <row r="12749" spans="4:8" x14ac:dyDescent="0.2">
      <c r="D12749" s="359"/>
      <c r="E12749" s="359"/>
      <c r="G12749" s="561"/>
      <c r="H12749" s="359"/>
    </row>
    <row r="12750" spans="4:8" x14ac:dyDescent="0.2">
      <c r="D12750" s="359"/>
      <c r="E12750" s="359"/>
      <c r="G12750" s="561"/>
      <c r="H12750" s="359"/>
    </row>
    <row r="12751" spans="4:8" x14ac:dyDescent="0.2">
      <c r="D12751" s="359"/>
      <c r="E12751" s="359"/>
      <c r="G12751" s="561"/>
      <c r="H12751" s="359"/>
    </row>
    <row r="12752" spans="4:8" x14ac:dyDescent="0.2">
      <c r="D12752" s="359"/>
      <c r="E12752" s="359"/>
      <c r="G12752" s="561"/>
      <c r="H12752" s="359"/>
    </row>
    <row r="12753" spans="4:8" x14ac:dyDescent="0.2">
      <c r="D12753" s="359"/>
      <c r="E12753" s="359"/>
      <c r="G12753" s="561"/>
      <c r="H12753" s="359"/>
    </row>
    <row r="12754" spans="4:8" x14ac:dyDescent="0.2">
      <c r="D12754" s="359"/>
      <c r="E12754" s="359"/>
      <c r="G12754" s="561"/>
      <c r="H12754" s="359"/>
    </row>
    <row r="12755" spans="4:8" x14ac:dyDescent="0.2">
      <c r="D12755" s="359"/>
      <c r="E12755" s="359"/>
      <c r="G12755" s="561"/>
      <c r="H12755" s="359"/>
    </row>
    <row r="12756" spans="4:8" x14ac:dyDescent="0.2">
      <c r="D12756" s="359"/>
      <c r="E12756" s="359"/>
      <c r="G12756" s="561"/>
      <c r="H12756" s="359"/>
    </row>
    <row r="12757" spans="4:8" x14ac:dyDescent="0.2">
      <c r="D12757" s="359"/>
      <c r="E12757" s="359"/>
      <c r="G12757" s="561"/>
      <c r="H12757" s="359"/>
    </row>
    <row r="12758" spans="4:8" x14ac:dyDescent="0.2">
      <c r="D12758" s="359"/>
      <c r="E12758" s="359"/>
      <c r="G12758" s="561"/>
      <c r="H12758" s="359"/>
    </row>
    <row r="12759" spans="4:8" x14ac:dyDescent="0.2">
      <c r="D12759" s="359"/>
      <c r="E12759" s="359"/>
      <c r="G12759" s="561"/>
      <c r="H12759" s="359"/>
    </row>
    <row r="12760" spans="4:8" x14ac:dyDescent="0.2">
      <c r="D12760" s="359"/>
      <c r="E12760" s="359"/>
      <c r="G12760" s="561"/>
      <c r="H12760" s="359"/>
    </row>
    <row r="12761" spans="4:8" x14ac:dyDescent="0.2">
      <c r="D12761" s="359"/>
      <c r="E12761" s="359"/>
      <c r="G12761" s="561"/>
      <c r="H12761" s="359"/>
    </row>
    <row r="12762" spans="4:8" x14ac:dyDescent="0.2">
      <c r="D12762" s="359"/>
      <c r="E12762" s="359"/>
      <c r="G12762" s="561"/>
      <c r="H12762" s="359"/>
    </row>
    <row r="12763" spans="4:8" x14ac:dyDescent="0.2">
      <c r="D12763" s="359"/>
      <c r="E12763" s="359"/>
      <c r="G12763" s="561"/>
      <c r="H12763" s="359"/>
    </row>
    <row r="12764" spans="4:8" x14ac:dyDescent="0.2">
      <c r="D12764" s="359"/>
      <c r="E12764" s="359"/>
      <c r="G12764" s="561"/>
      <c r="H12764" s="359"/>
    </row>
    <row r="12765" spans="4:8" x14ac:dyDescent="0.2">
      <c r="D12765" s="359"/>
      <c r="E12765" s="359"/>
      <c r="G12765" s="561"/>
      <c r="H12765" s="359"/>
    </row>
    <row r="12766" spans="4:8" x14ac:dyDescent="0.2">
      <c r="D12766" s="359"/>
      <c r="E12766" s="359"/>
      <c r="G12766" s="561"/>
      <c r="H12766" s="359"/>
    </row>
    <row r="12767" spans="4:8" x14ac:dyDescent="0.2">
      <c r="D12767" s="359"/>
      <c r="E12767" s="359"/>
      <c r="G12767" s="561"/>
      <c r="H12767" s="359"/>
    </row>
    <row r="12768" spans="4:8" x14ac:dyDescent="0.2">
      <c r="D12768" s="359"/>
      <c r="E12768" s="359"/>
      <c r="G12768" s="561"/>
      <c r="H12768" s="359"/>
    </row>
    <row r="12769" spans="4:8" x14ac:dyDescent="0.2">
      <c r="D12769" s="359"/>
      <c r="E12769" s="359"/>
      <c r="G12769" s="561"/>
      <c r="H12769" s="359"/>
    </row>
    <row r="12770" spans="4:8" x14ac:dyDescent="0.2">
      <c r="D12770" s="359"/>
      <c r="E12770" s="359"/>
      <c r="G12770" s="561"/>
      <c r="H12770" s="359"/>
    </row>
    <row r="12771" spans="4:8" x14ac:dyDescent="0.2">
      <c r="D12771" s="359"/>
      <c r="E12771" s="359"/>
      <c r="G12771" s="561"/>
      <c r="H12771" s="359"/>
    </row>
    <row r="12772" spans="4:8" x14ac:dyDescent="0.2">
      <c r="D12772" s="359"/>
      <c r="E12772" s="359"/>
      <c r="G12772" s="561"/>
      <c r="H12772" s="359"/>
    </row>
    <row r="12773" spans="4:8" x14ac:dyDescent="0.2">
      <c r="D12773" s="359"/>
      <c r="E12773" s="359"/>
      <c r="G12773" s="561"/>
      <c r="H12773" s="359"/>
    </row>
    <row r="12774" spans="4:8" x14ac:dyDescent="0.2">
      <c r="D12774" s="359"/>
      <c r="E12774" s="359"/>
      <c r="G12774" s="561"/>
      <c r="H12774" s="359"/>
    </row>
    <row r="12775" spans="4:8" x14ac:dyDescent="0.2">
      <c r="D12775" s="359"/>
      <c r="E12775" s="359"/>
      <c r="G12775" s="561"/>
      <c r="H12775" s="359"/>
    </row>
    <row r="12776" spans="4:8" x14ac:dyDescent="0.2">
      <c r="D12776" s="359"/>
      <c r="E12776" s="359"/>
      <c r="G12776" s="561"/>
      <c r="H12776" s="359"/>
    </row>
    <row r="12777" spans="4:8" x14ac:dyDescent="0.2">
      <c r="D12777" s="359"/>
      <c r="E12777" s="359"/>
      <c r="G12777" s="561"/>
      <c r="H12777" s="359"/>
    </row>
    <row r="12778" spans="4:8" x14ac:dyDescent="0.2">
      <c r="D12778" s="359"/>
      <c r="E12778" s="359"/>
      <c r="G12778" s="561"/>
      <c r="H12778" s="359"/>
    </row>
    <row r="12779" spans="4:8" x14ac:dyDescent="0.2">
      <c r="D12779" s="359"/>
      <c r="E12779" s="359"/>
      <c r="G12779" s="561"/>
      <c r="H12779" s="359"/>
    </row>
    <row r="12780" spans="4:8" x14ac:dyDescent="0.2">
      <c r="D12780" s="359"/>
      <c r="E12780" s="359"/>
      <c r="G12780" s="561"/>
      <c r="H12780" s="359"/>
    </row>
    <row r="12781" spans="4:8" x14ac:dyDescent="0.2">
      <c r="D12781" s="359"/>
      <c r="E12781" s="359"/>
      <c r="G12781" s="561"/>
      <c r="H12781" s="359"/>
    </row>
    <row r="12782" spans="4:8" x14ac:dyDescent="0.2">
      <c r="D12782" s="359"/>
      <c r="E12782" s="359"/>
      <c r="G12782" s="561"/>
      <c r="H12782" s="359"/>
    </row>
    <row r="12783" spans="4:8" x14ac:dyDescent="0.2">
      <c r="D12783" s="359"/>
      <c r="E12783" s="359"/>
      <c r="G12783" s="561"/>
      <c r="H12783" s="359"/>
    </row>
    <row r="12784" spans="4:8" x14ac:dyDescent="0.2">
      <c r="D12784" s="359"/>
      <c r="E12784" s="359"/>
      <c r="G12784" s="561"/>
      <c r="H12784" s="359"/>
    </row>
    <row r="12785" spans="4:8" x14ac:dyDescent="0.2">
      <c r="D12785" s="359"/>
      <c r="E12785" s="359"/>
      <c r="G12785" s="561"/>
      <c r="H12785" s="359"/>
    </row>
    <row r="12786" spans="4:8" x14ac:dyDescent="0.2">
      <c r="D12786" s="359"/>
      <c r="E12786" s="359"/>
      <c r="G12786" s="561"/>
      <c r="H12786" s="359"/>
    </row>
    <row r="12787" spans="4:8" x14ac:dyDescent="0.2">
      <c r="D12787" s="359"/>
      <c r="E12787" s="359"/>
      <c r="G12787" s="561"/>
      <c r="H12787" s="359"/>
    </row>
    <row r="12788" spans="4:8" x14ac:dyDescent="0.2">
      <c r="D12788" s="359"/>
      <c r="E12788" s="359"/>
      <c r="G12788" s="561"/>
      <c r="H12788" s="359"/>
    </row>
    <row r="12789" spans="4:8" x14ac:dyDescent="0.2">
      <c r="D12789" s="359"/>
      <c r="E12789" s="359"/>
      <c r="G12789" s="561"/>
      <c r="H12789" s="359"/>
    </row>
    <row r="12790" spans="4:8" x14ac:dyDescent="0.2">
      <c r="D12790" s="359"/>
      <c r="E12790" s="359"/>
      <c r="G12790" s="561"/>
      <c r="H12790" s="359"/>
    </row>
    <row r="12791" spans="4:8" x14ac:dyDescent="0.2">
      <c r="D12791" s="359"/>
      <c r="E12791" s="359"/>
      <c r="G12791" s="561"/>
      <c r="H12791" s="359"/>
    </row>
    <row r="12792" spans="4:8" x14ac:dyDescent="0.2">
      <c r="D12792" s="359"/>
      <c r="E12792" s="359"/>
      <c r="G12792" s="561"/>
      <c r="H12792" s="359"/>
    </row>
    <row r="12793" spans="4:8" x14ac:dyDescent="0.2">
      <c r="D12793" s="359"/>
      <c r="E12793" s="359"/>
      <c r="G12793" s="561"/>
      <c r="H12793" s="359"/>
    </row>
    <row r="12794" spans="4:8" x14ac:dyDescent="0.2">
      <c r="D12794" s="359"/>
      <c r="E12794" s="359"/>
      <c r="G12794" s="561"/>
      <c r="H12794" s="359"/>
    </row>
    <row r="12795" spans="4:8" x14ac:dyDescent="0.2">
      <c r="D12795" s="359"/>
      <c r="E12795" s="359"/>
      <c r="G12795" s="561"/>
      <c r="H12795" s="359"/>
    </row>
    <row r="12796" spans="4:8" x14ac:dyDescent="0.2">
      <c r="D12796" s="359"/>
      <c r="E12796" s="359"/>
      <c r="G12796" s="561"/>
      <c r="H12796" s="359"/>
    </row>
    <row r="12797" spans="4:8" x14ac:dyDescent="0.2">
      <c r="D12797" s="359"/>
      <c r="E12797" s="359"/>
      <c r="G12797" s="561"/>
      <c r="H12797" s="359"/>
    </row>
    <row r="12798" spans="4:8" x14ac:dyDescent="0.2">
      <c r="D12798" s="359"/>
      <c r="E12798" s="359"/>
      <c r="G12798" s="561"/>
      <c r="H12798" s="359"/>
    </row>
    <row r="12799" spans="4:8" x14ac:dyDescent="0.2">
      <c r="D12799" s="359"/>
      <c r="E12799" s="359"/>
      <c r="G12799" s="561"/>
      <c r="H12799" s="359"/>
    </row>
    <row r="12800" spans="4:8" x14ac:dyDescent="0.2">
      <c r="D12800" s="359"/>
      <c r="E12800" s="359"/>
      <c r="G12800" s="561"/>
      <c r="H12800" s="359"/>
    </row>
    <row r="12801" spans="4:8" x14ac:dyDescent="0.2">
      <c r="D12801" s="359"/>
      <c r="E12801" s="359"/>
      <c r="G12801" s="561"/>
      <c r="H12801" s="359"/>
    </row>
    <row r="12802" spans="4:8" x14ac:dyDescent="0.2">
      <c r="D12802" s="359"/>
      <c r="E12802" s="359"/>
      <c r="G12802" s="561"/>
      <c r="H12802" s="359"/>
    </row>
    <row r="12803" spans="4:8" x14ac:dyDescent="0.2">
      <c r="D12803" s="359"/>
      <c r="E12803" s="359"/>
      <c r="G12803" s="561"/>
      <c r="H12803" s="359"/>
    </row>
    <row r="12804" spans="4:8" x14ac:dyDescent="0.2">
      <c r="D12804" s="359"/>
      <c r="E12804" s="359"/>
      <c r="G12804" s="561"/>
      <c r="H12804" s="359"/>
    </row>
    <row r="12805" spans="4:8" x14ac:dyDescent="0.2">
      <c r="D12805" s="359"/>
      <c r="E12805" s="359"/>
      <c r="G12805" s="561"/>
      <c r="H12805" s="359"/>
    </row>
    <row r="12806" spans="4:8" x14ac:dyDescent="0.2">
      <c r="D12806" s="359"/>
      <c r="E12806" s="359"/>
      <c r="G12806" s="561"/>
      <c r="H12806" s="359"/>
    </row>
    <row r="12807" spans="4:8" x14ac:dyDescent="0.2">
      <c r="D12807" s="359"/>
      <c r="E12807" s="359"/>
      <c r="G12807" s="561"/>
      <c r="H12807" s="359"/>
    </row>
    <row r="12808" spans="4:8" x14ac:dyDescent="0.2">
      <c r="D12808" s="359"/>
      <c r="E12808" s="359"/>
      <c r="G12808" s="561"/>
      <c r="H12808" s="359"/>
    </row>
    <row r="12809" spans="4:8" x14ac:dyDescent="0.2">
      <c r="D12809" s="359"/>
      <c r="E12809" s="359"/>
      <c r="G12809" s="561"/>
      <c r="H12809" s="359"/>
    </row>
    <row r="12810" spans="4:8" x14ac:dyDescent="0.2">
      <c r="D12810" s="359"/>
      <c r="E12810" s="359"/>
      <c r="G12810" s="561"/>
      <c r="H12810" s="359"/>
    </row>
    <row r="12811" spans="4:8" x14ac:dyDescent="0.2">
      <c r="D12811" s="359"/>
      <c r="E12811" s="359"/>
      <c r="G12811" s="561"/>
      <c r="H12811" s="359"/>
    </row>
    <row r="12812" spans="4:8" x14ac:dyDescent="0.2">
      <c r="D12812" s="359"/>
      <c r="E12812" s="359"/>
      <c r="G12812" s="561"/>
      <c r="H12812" s="359"/>
    </row>
    <row r="12813" spans="4:8" x14ac:dyDescent="0.2">
      <c r="D12813" s="359"/>
      <c r="E12813" s="359"/>
      <c r="G12813" s="561"/>
      <c r="H12813" s="359"/>
    </row>
    <row r="12814" spans="4:8" x14ac:dyDescent="0.2">
      <c r="D12814" s="359"/>
      <c r="E12814" s="359"/>
      <c r="G12814" s="561"/>
      <c r="H12814" s="359"/>
    </row>
    <row r="12815" spans="4:8" x14ac:dyDescent="0.2">
      <c r="D12815" s="359"/>
      <c r="E12815" s="359"/>
      <c r="G12815" s="561"/>
      <c r="H12815" s="359"/>
    </row>
    <row r="12816" spans="4:8" x14ac:dyDescent="0.2">
      <c r="D12816" s="359"/>
      <c r="E12816" s="359"/>
      <c r="G12816" s="561"/>
      <c r="H12816" s="359"/>
    </row>
    <row r="12817" spans="4:8" x14ac:dyDescent="0.2">
      <c r="D12817" s="359"/>
      <c r="E12817" s="359"/>
      <c r="G12817" s="561"/>
      <c r="H12817" s="359"/>
    </row>
    <row r="12818" spans="4:8" x14ac:dyDescent="0.2">
      <c r="D12818" s="359"/>
      <c r="E12818" s="359"/>
      <c r="G12818" s="561"/>
      <c r="H12818" s="359"/>
    </row>
    <row r="12819" spans="4:8" x14ac:dyDescent="0.2">
      <c r="D12819" s="359"/>
      <c r="E12819" s="359"/>
      <c r="G12819" s="561"/>
      <c r="H12819" s="359"/>
    </row>
    <row r="12820" spans="4:8" x14ac:dyDescent="0.2">
      <c r="D12820" s="359"/>
      <c r="E12820" s="359"/>
      <c r="G12820" s="561"/>
      <c r="H12820" s="359"/>
    </row>
    <row r="12821" spans="4:8" x14ac:dyDescent="0.2">
      <c r="D12821" s="359"/>
      <c r="E12821" s="359"/>
      <c r="G12821" s="561"/>
      <c r="H12821" s="359"/>
    </row>
    <row r="12822" spans="4:8" x14ac:dyDescent="0.2">
      <c r="D12822" s="359"/>
      <c r="E12822" s="359"/>
      <c r="G12822" s="561"/>
      <c r="H12822" s="359"/>
    </row>
    <row r="12823" spans="4:8" x14ac:dyDescent="0.2">
      <c r="D12823" s="359"/>
      <c r="E12823" s="359"/>
      <c r="G12823" s="561"/>
      <c r="H12823" s="359"/>
    </row>
    <row r="12824" spans="4:8" x14ac:dyDescent="0.2">
      <c r="D12824" s="359"/>
      <c r="E12824" s="359"/>
      <c r="G12824" s="561"/>
      <c r="H12824" s="359"/>
    </row>
    <row r="12825" spans="4:8" x14ac:dyDescent="0.2">
      <c r="D12825" s="359"/>
      <c r="E12825" s="359"/>
      <c r="G12825" s="561"/>
      <c r="H12825" s="359"/>
    </row>
    <row r="12826" spans="4:8" x14ac:dyDescent="0.2">
      <c r="D12826" s="359"/>
      <c r="E12826" s="359"/>
      <c r="G12826" s="561"/>
      <c r="H12826" s="359"/>
    </row>
    <row r="12827" spans="4:8" x14ac:dyDescent="0.2">
      <c r="D12827" s="359"/>
      <c r="E12827" s="359"/>
      <c r="G12827" s="561"/>
      <c r="H12827" s="359"/>
    </row>
    <row r="12828" spans="4:8" x14ac:dyDescent="0.2">
      <c r="D12828" s="359"/>
      <c r="E12828" s="359"/>
      <c r="G12828" s="561"/>
      <c r="H12828" s="359"/>
    </row>
    <row r="12829" spans="4:8" x14ac:dyDescent="0.2">
      <c r="D12829" s="359"/>
      <c r="E12829" s="359"/>
      <c r="G12829" s="561"/>
      <c r="H12829" s="359"/>
    </row>
    <row r="12830" spans="4:8" x14ac:dyDescent="0.2">
      <c r="D12830" s="359"/>
      <c r="E12830" s="359"/>
      <c r="G12830" s="561"/>
      <c r="H12830" s="359"/>
    </row>
    <row r="12831" spans="4:8" x14ac:dyDescent="0.2">
      <c r="D12831" s="359"/>
      <c r="E12831" s="359"/>
      <c r="G12831" s="561"/>
      <c r="H12831" s="359"/>
    </row>
    <row r="12832" spans="4:8" x14ac:dyDescent="0.2">
      <c r="D12832" s="359"/>
      <c r="E12832" s="359"/>
      <c r="G12832" s="561"/>
      <c r="H12832" s="359"/>
    </row>
    <row r="12833" spans="4:8" x14ac:dyDescent="0.2">
      <c r="D12833" s="359"/>
      <c r="E12833" s="359"/>
      <c r="G12833" s="561"/>
      <c r="H12833" s="359"/>
    </row>
    <row r="12834" spans="4:8" x14ac:dyDescent="0.2">
      <c r="D12834" s="359"/>
      <c r="E12834" s="359"/>
      <c r="G12834" s="561"/>
      <c r="H12834" s="359"/>
    </row>
    <row r="12835" spans="4:8" x14ac:dyDescent="0.2">
      <c r="D12835" s="359"/>
      <c r="E12835" s="359"/>
      <c r="G12835" s="561"/>
      <c r="H12835" s="359"/>
    </row>
    <row r="12836" spans="4:8" x14ac:dyDescent="0.2">
      <c r="D12836" s="359"/>
      <c r="E12836" s="359"/>
      <c r="G12836" s="561"/>
      <c r="H12836" s="359"/>
    </row>
    <row r="12837" spans="4:8" x14ac:dyDescent="0.2">
      <c r="D12837" s="359"/>
      <c r="E12837" s="359"/>
      <c r="G12837" s="561"/>
      <c r="H12837" s="359"/>
    </row>
    <row r="12838" spans="4:8" x14ac:dyDescent="0.2">
      <c r="D12838" s="359"/>
      <c r="E12838" s="359"/>
      <c r="G12838" s="561"/>
      <c r="H12838" s="359"/>
    </row>
    <row r="12839" spans="4:8" x14ac:dyDescent="0.2">
      <c r="D12839" s="359"/>
      <c r="E12839" s="359"/>
      <c r="G12839" s="561"/>
      <c r="H12839" s="359"/>
    </row>
    <row r="12840" spans="4:8" x14ac:dyDescent="0.2">
      <c r="D12840" s="359"/>
      <c r="E12840" s="359"/>
      <c r="G12840" s="561"/>
      <c r="H12840" s="359"/>
    </row>
    <row r="12841" spans="4:8" x14ac:dyDescent="0.2">
      <c r="D12841" s="359"/>
      <c r="E12841" s="359"/>
      <c r="G12841" s="561"/>
      <c r="H12841" s="359"/>
    </row>
    <row r="12842" spans="4:8" x14ac:dyDescent="0.2">
      <c r="D12842" s="359"/>
      <c r="E12842" s="359"/>
      <c r="G12842" s="561"/>
      <c r="H12842" s="359"/>
    </row>
    <row r="12843" spans="4:8" x14ac:dyDescent="0.2">
      <c r="D12843" s="359"/>
      <c r="E12843" s="359"/>
      <c r="G12843" s="561"/>
      <c r="H12843" s="359"/>
    </row>
    <row r="12844" spans="4:8" x14ac:dyDescent="0.2">
      <c r="D12844" s="359"/>
      <c r="E12844" s="359"/>
      <c r="G12844" s="561"/>
      <c r="H12844" s="359"/>
    </row>
    <row r="12845" spans="4:8" x14ac:dyDescent="0.2">
      <c r="D12845" s="359"/>
      <c r="E12845" s="359"/>
      <c r="G12845" s="561"/>
      <c r="H12845" s="359"/>
    </row>
    <row r="12846" spans="4:8" x14ac:dyDescent="0.2">
      <c r="D12846" s="359"/>
      <c r="E12846" s="359"/>
      <c r="G12846" s="561"/>
      <c r="H12846" s="359"/>
    </row>
    <row r="12847" spans="4:8" x14ac:dyDescent="0.2">
      <c r="D12847" s="359"/>
      <c r="E12847" s="359"/>
      <c r="G12847" s="561"/>
      <c r="H12847" s="359"/>
    </row>
    <row r="12848" spans="4:8" x14ac:dyDescent="0.2">
      <c r="D12848" s="359"/>
      <c r="E12848" s="359"/>
      <c r="G12848" s="561"/>
      <c r="H12848" s="359"/>
    </row>
    <row r="12849" spans="4:8" x14ac:dyDescent="0.2">
      <c r="D12849" s="359"/>
      <c r="E12849" s="359"/>
      <c r="G12849" s="561"/>
      <c r="H12849" s="359"/>
    </row>
    <row r="12850" spans="4:8" x14ac:dyDescent="0.2">
      <c r="D12850" s="359"/>
      <c r="E12850" s="359"/>
      <c r="G12850" s="561"/>
      <c r="H12850" s="359"/>
    </row>
    <row r="12851" spans="4:8" x14ac:dyDescent="0.2">
      <c r="D12851" s="359"/>
      <c r="E12851" s="359"/>
      <c r="G12851" s="561"/>
      <c r="H12851" s="359"/>
    </row>
    <row r="12852" spans="4:8" x14ac:dyDescent="0.2">
      <c r="D12852" s="359"/>
      <c r="E12852" s="359"/>
      <c r="G12852" s="561"/>
      <c r="H12852" s="359"/>
    </row>
    <row r="12853" spans="4:8" x14ac:dyDescent="0.2">
      <c r="D12853" s="359"/>
      <c r="E12853" s="359"/>
      <c r="G12853" s="561"/>
      <c r="H12853" s="359"/>
    </row>
    <row r="12854" spans="4:8" x14ac:dyDescent="0.2">
      <c r="D12854" s="359"/>
      <c r="E12854" s="359"/>
      <c r="G12854" s="561"/>
      <c r="H12854" s="359"/>
    </row>
    <row r="12855" spans="4:8" x14ac:dyDescent="0.2">
      <c r="D12855" s="359"/>
      <c r="E12855" s="359"/>
      <c r="G12855" s="561"/>
      <c r="H12855" s="359"/>
    </row>
    <row r="12856" spans="4:8" x14ac:dyDescent="0.2">
      <c r="D12856" s="359"/>
      <c r="E12856" s="359"/>
      <c r="G12856" s="561"/>
      <c r="H12856" s="359"/>
    </row>
    <row r="12857" spans="4:8" x14ac:dyDescent="0.2">
      <c r="D12857" s="359"/>
      <c r="E12857" s="359"/>
      <c r="G12857" s="561"/>
      <c r="H12857" s="359"/>
    </row>
    <row r="12858" spans="4:8" x14ac:dyDescent="0.2">
      <c r="D12858" s="359"/>
      <c r="E12858" s="359"/>
      <c r="G12858" s="561"/>
      <c r="H12858" s="359"/>
    </row>
    <row r="12859" spans="4:8" x14ac:dyDescent="0.2">
      <c r="D12859" s="359"/>
      <c r="E12859" s="359"/>
      <c r="G12859" s="561"/>
      <c r="H12859" s="359"/>
    </row>
    <row r="12860" spans="4:8" x14ac:dyDescent="0.2">
      <c r="D12860" s="359"/>
      <c r="E12860" s="359"/>
      <c r="G12860" s="561"/>
      <c r="H12860" s="359"/>
    </row>
    <row r="12861" spans="4:8" x14ac:dyDescent="0.2">
      <c r="D12861" s="359"/>
      <c r="E12861" s="359"/>
      <c r="G12861" s="561"/>
      <c r="H12861" s="359"/>
    </row>
    <row r="12862" spans="4:8" x14ac:dyDescent="0.2">
      <c r="D12862" s="359"/>
      <c r="E12862" s="359"/>
      <c r="G12862" s="561"/>
      <c r="H12862" s="359"/>
    </row>
    <row r="12863" spans="4:8" x14ac:dyDescent="0.2">
      <c r="D12863" s="359"/>
      <c r="E12863" s="359"/>
      <c r="G12863" s="561"/>
      <c r="H12863" s="359"/>
    </row>
    <row r="12864" spans="4:8" x14ac:dyDescent="0.2">
      <c r="D12864" s="359"/>
      <c r="E12864" s="359"/>
      <c r="G12864" s="561"/>
      <c r="H12864" s="359"/>
    </row>
    <row r="12865" spans="4:8" x14ac:dyDescent="0.2">
      <c r="D12865" s="359"/>
      <c r="E12865" s="359"/>
      <c r="G12865" s="561"/>
      <c r="H12865" s="359"/>
    </row>
    <row r="12866" spans="4:8" x14ac:dyDescent="0.2">
      <c r="D12866" s="359"/>
      <c r="E12866" s="359"/>
      <c r="G12866" s="561"/>
      <c r="H12866" s="359"/>
    </row>
    <row r="12867" spans="4:8" x14ac:dyDescent="0.2">
      <c r="D12867" s="359"/>
      <c r="E12867" s="359"/>
      <c r="G12867" s="561"/>
      <c r="H12867" s="359"/>
    </row>
    <row r="12868" spans="4:8" x14ac:dyDescent="0.2">
      <c r="D12868" s="359"/>
      <c r="E12868" s="359"/>
      <c r="G12868" s="561"/>
      <c r="H12868" s="359"/>
    </row>
    <row r="12869" spans="4:8" x14ac:dyDescent="0.2">
      <c r="D12869" s="359"/>
      <c r="E12869" s="359"/>
      <c r="G12869" s="561"/>
      <c r="H12869" s="359"/>
    </row>
    <row r="12870" spans="4:8" x14ac:dyDescent="0.2">
      <c r="D12870" s="359"/>
      <c r="E12870" s="359"/>
      <c r="G12870" s="561"/>
      <c r="H12870" s="359"/>
    </row>
    <row r="12871" spans="4:8" x14ac:dyDescent="0.2">
      <c r="D12871" s="359"/>
      <c r="E12871" s="359"/>
      <c r="G12871" s="561"/>
      <c r="H12871" s="359"/>
    </row>
    <row r="12872" spans="4:8" x14ac:dyDescent="0.2">
      <c r="D12872" s="359"/>
      <c r="E12872" s="359"/>
      <c r="G12872" s="561"/>
      <c r="H12872" s="359"/>
    </row>
    <row r="12873" spans="4:8" x14ac:dyDescent="0.2">
      <c r="D12873" s="359"/>
      <c r="E12873" s="359"/>
      <c r="G12873" s="561"/>
      <c r="H12873" s="359"/>
    </row>
    <row r="12874" spans="4:8" x14ac:dyDescent="0.2">
      <c r="D12874" s="359"/>
      <c r="E12874" s="359"/>
      <c r="G12874" s="561"/>
      <c r="H12874" s="359"/>
    </row>
    <row r="12875" spans="4:8" x14ac:dyDescent="0.2">
      <c r="D12875" s="359"/>
      <c r="E12875" s="359"/>
      <c r="G12875" s="561"/>
      <c r="H12875" s="359"/>
    </row>
    <row r="12876" spans="4:8" x14ac:dyDescent="0.2">
      <c r="D12876" s="359"/>
      <c r="E12876" s="359"/>
      <c r="G12876" s="561"/>
      <c r="H12876" s="359"/>
    </row>
    <row r="12877" spans="4:8" x14ac:dyDescent="0.2">
      <c r="D12877" s="359"/>
      <c r="E12877" s="359"/>
      <c r="G12877" s="561"/>
      <c r="H12877" s="359"/>
    </row>
    <row r="12878" spans="4:8" x14ac:dyDescent="0.2">
      <c r="D12878" s="359"/>
      <c r="E12878" s="359"/>
      <c r="G12878" s="561"/>
      <c r="H12878" s="359"/>
    </row>
    <row r="12879" spans="4:8" x14ac:dyDescent="0.2">
      <c r="D12879" s="359"/>
      <c r="E12879" s="359"/>
      <c r="G12879" s="561"/>
      <c r="H12879" s="359"/>
    </row>
    <row r="12880" spans="4:8" x14ac:dyDescent="0.2">
      <c r="D12880" s="359"/>
      <c r="E12880" s="359"/>
      <c r="G12880" s="561"/>
      <c r="H12880" s="359"/>
    </row>
    <row r="12881" spans="4:8" x14ac:dyDescent="0.2">
      <c r="D12881" s="359"/>
      <c r="E12881" s="359"/>
      <c r="G12881" s="561"/>
      <c r="H12881" s="359"/>
    </row>
    <row r="12882" spans="4:8" x14ac:dyDescent="0.2">
      <c r="D12882" s="359"/>
      <c r="E12882" s="359"/>
      <c r="G12882" s="561"/>
      <c r="H12882" s="359"/>
    </row>
    <row r="12883" spans="4:8" x14ac:dyDescent="0.2">
      <c r="D12883" s="359"/>
      <c r="E12883" s="359"/>
      <c r="G12883" s="561"/>
      <c r="H12883" s="359"/>
    </row>
    <row r="12884" spans="4:8" x14ac:dyDescent="0.2">
      <c r="D12884" s="359"/>
      <c r="E12884" s="359"/>
      <c r="G12884" s="561"/>
      <c r="H12884" s="359"/>
    </row>
    <row r="12885" spans="4:8" x14ac:dyDescent="0.2">
      <c r="D12885" s="359"/>
      <c r="E12885" s="359"/>
      <c r="G12885" s="561"/>
      <c r="H12885" s="359"/>
    </row>
    <row r="12886" spans="4:8" x14ac:dyDescent="0.2">
      <c r="D12886" s="359"/>
      <c r="E12886" s="359"/>
      <c r="G12886" s="561"/>
      <c r="H12886" s="359"/>
    </row>
    <row r="12887" spans="4:8" x14ac:dyDescent="0.2">
      <c r="D12887" s="359"/>
      <c r="E12887" s="359"/>
      <c r="G12887" s="561"/>
      <c r="H12887" s="359"/>
    </row>
    <row r="12888" spans="4:8" x14ac:dyDescent="0.2">
      <c r="D12888" s="359"/>
      <c r="E12888" s="359"/>
      <c r="G12888" s="561"/>
      <c r="H12888" s="359"/>
    </row>
    <row r="12889" spans="4:8" x14ac:dyDescent="0.2">
      <c r="D12889" s="359"/>
      <c r="E12889" s="359"/>
      <c r="G12889" s="561"/>
      <c r="H12889" s="359"/>
    </row>
    <row r="12890" spans="4:8" x14ac:dyDescent="0.2">
      <c r="D12890" s="359"/>
      <c r="E12890" s="359"/>
      <c r="G12890" s="561"/>
      <c r="H12890" s="359"/>
    </row>
    <row r="12891" spans="4:8" x14ac:dyDescent="0.2">
      <c r="D12891" s="359"/>
      <c r="E12891" s="359"/>
      <c r="G12891" s="561"/>
      <c r="H12891" s="359"/>
    </row>
    <row r="12892" spans="4:8" x14ac:dyDescent="0.2">
      <c r="D12892" s="359"/>
      <c r="E12892" s="359"/>
      <c r="G12892" s="561"/>
      <c r="H12892" s="359"/>
    </row>
    <row r="12893" spans="4:8" x14ac:dyDescent="0.2">
      <c r="D12893" s="359"/>
      <c r="E12893" s="359"/>
      <c r="G12893" s="561"/>
      <c r="H12893" s="359"/>
    </row>
    <row r="12894" spans="4:8" x14ac:dyDescent="0.2">
      <c r="D12894" s="359"/>
      <c r="E12894" s="359"/>
      <c r="G12894" s="561"/>
      <c r="H12894" s="359"/>
    </row>
    <row r="12895" spans="4:8" x14ac:dyDescent="0.2">
      <c r="D12895" s="359"/>
      <c r="E12895" s="359"/>
      <c r="G12895" s="561"/>
      <c r="H12895" s="359"/>
    </row>
    <row r="12896" spans="4:8" x14ac:dyDescent="0.2">
      <c r="D12896" s="359"/>
      <c r="E12896" s="359"/>
      <c r="G12896" s="561"/>
      <c r="H12896" s="359"/>
    </row>
    <row r="12897" spans="4:8" x14ac:dyDescent="0.2">
      <c r="D12897" s="359"/>
      <c r="E12897" s="359"/>
      <c r="G12897" s="561"/>
      <c r="H12897" s="359"/>
    </row>
    <row r="12898" spans="4:8" x14ac:dyDescent="0.2">
      <c r="D12898" s="359"/>
      <c r="E12898" s="359"/>
      <c r="G12898" s="561"/>
      <c r="H12898" s="359"/>
    </row>
    <row r="12899" spans="4:8" x14ac:dyDescent="0.2">
      <c r="D12899" s="359"/>
      <c r="E12899" s="359"/>
      <c r="G12899" s="561"/>
      <c r="H12899" s="359"/>
    </row>
    <row r="12900" spans="4:8" x14ac:dyDescent="0.2">
      <c r="D12900" s="359"/>
      <c r="E12900" s="359"/>
      <c r="G12900" s="561"/>
      <c r="H12900" s="359"/>
    </row>
    <row r="12901" spans="4:8" x14ac:dyDescent="0.2">
      <c r="D12901" s="359"/>
      <c r="E12901" s="359"/>
      <c r="G12901" s="561"/>
      <c r="H12901" s="359"/>
    </row>
    <row r="12902" spans="4:8" x14ac:dyDescent="0.2">
      <c r="D12902" s="359"/>
      <c r="E12902" s="359"/>
      <c r="G12902" s="561"/>
      <c r="H12902" s="359"/>
    </row>
    <row r="12903" spans="4:8" x14ac:dyDescent="0.2">
      <c r="D12903" s="359"/>
      <c r="E12903" s="359"/>
      <c r="G12903" s="561"/>
      <c r="H12903" s="359"/>
    </row>
    <row r="12904" spans="4:8" x14ac:dyDescent="0.2">
      <c r="D12904" s="359"/>
      <c r="E12904" s="359"/>
      <c r="G12904" s="561"/>
      <c r="H12904" s="359"/>
    </row>
    <row r="12905" spans="4:8" x14ac:dyDescent="0.2">
      <c r="D12905" s="359"/>
      <c r="E12905" s="359"/>
      <c r="G12905" s="561"/>
      <c r="H12905" s="359"/>
    </row>
    <row r="12906" spans="4:8" x14ac:dyDescent="0.2">
      <c r="D12906" s="359"/>
      <c r="E12906" s="359"/>
      <c r="G12906" s="561"/>
      <c r="H12906" s="359"/>
    </row>
    <row r="12907" spans="4:8" x14ac:dyDescent="0.2">
      <c r="D12907" s="359"/>
      <c r="E12907" s="359"/>
      <c r="G12907" s="561"/>
      <c r="H12907" s="359"/>
    </row>
    <row r="12908" spans="4:8" x14ac:dyDescent="0.2">
      <c r="D12908" s="359"/>
      <c r="E12908" s="359"/>
      <c r="G12908" s="561"/>
      <c r="H12908" s="359"/>
    </row>
    <row r="12909" spans="4:8" x14ac:dyDescent="0.2">
      <c r="D12909" s="359"/>
      <c r="E12909" s="359"/>
      <c r="G12909" s="561"/>
      <c r="H12909" s="359"/>
    </row>
    <row r="12910" spans="4:8" x14ac:dyDescent="0.2">
      <c r="D12910" s="359"/>
      <c r="E12910" s="359"/>
      <c r="G12910" s="561"/>
      <c r="H12910" s="359"/>
    </row>
    <row r="12911" spans="4:8" x14ac:dyDescent="0.2">
      <c r="D12911" s="359"/>
      <c r="E12911" s="359"/>
      <c r="G12911" s="561"/>
      <c r="H12911" s="359"/>
    </row>
    <row r="12912" spans="4:8" x14ac:dyDescent="0.2">
      <c r="D12912" s="359"/>
      <c r="E12912" s="359"/>
      <c r="G12912" s="561"/>
      <c r="H12912" s="359"/>
    </row>
    <row r="12913" spans="4:8" x14ac:dyDescent="0.2">
      <c r="D12913" s="359"/>
      <c r="E12913" s="359"/>
      <c r="G12913" s="561"/>
      <c r="H12913" s="359"/>
    </row>
    <row r="12914" spans="4:8" x14ac:dyDescent="0.2">
      <c r="D12914" s="359"/>
      <c r="E12914" s="359"/>
      <c r="G12914" s="561"/>
      <c r="H12914" s="359"/>
    </row>
    <row r="12915" spans="4:8" x14ac:dyDescent="0.2">
      <c r="D12915" s="359"/>
      <c r="E12915" s="359"/>
      <c r="G12915" s="561"/>
      <c r="H12915" s="359"/>
    </row>
    <row r="12916" spans="4:8" x14ac:dyDescent="0.2">
      <c r="D12916" s="359"/>
      <c r="E12916" s="359"/>
      <c r="G12916" s="561"/>
      <c r="H12916" s="359"/>
    </row>
    <row r="12917" spans="4:8" x14ac:dyDescent="0.2">
      <c r="D12917" s="359"/>
      <c r="E12917" s="359"/>
      <c r="G12917" s="561"/>
      <c r="H12917" s="359"/>
    </row>
    <row r="12918" spans="4:8" x14ac:dyDescent="0.2">
      <c r="D12918" s="359"/>
      <c r="E12918" s="359"/>
      <c r="G12918" s="561"/>
      <c r="H12918" s="359"/>
    </row>
    <row r="12919" spans="4:8" x14ac:dyDescent="0.2">
      <c r="D12919" s="359"/>
      <c r="E12919" s="359"/>
      <c r="G12919" s="561"/>
      <c r="H12919" s="359"/>
    </row>
    <row r="12920" spans="4:8" x14ac:dyDescent="0.2">
      <c r="D12920" s="359"/>
      <c r="E12920" s="359"/>
      <c r="G12920" s="561"/>
      <c r="H12920" s="359"/>
    </row>
    <row r="12921" spans="4:8" x14ac:dyDescent="0.2">
      <c r="D12921" s="359"/>
      <c r="E12921" s="359"/>
      <c r="G12921" s="561"/>
      <c r="H12921" s="359"/>
    </row>
    <row r="12922" spans="4:8" x14ac:dyDescent="0.2">
      <c r="D12922" s="359"/>
      <c r="E12922" s="359"/>
      <c r="G12922" s="561"/>
      <c r="H12922" s="359"/>
    </row>
    <row r="12923" spans="4:8" x14ac:dyDescent="0.2">
      <c r="D12923" s="359"/>
      <c r="E12923" s="359"/>
      <c r="G12923" s="561"/>
      <c r="H12923" s="359"/>
    </row>
    <row r="12924" spans="4:8" x14ac:dyDescent="0.2">
      <c r="D12924" s="359"/>
      <c r="E12924" s="359"/>
      <c r="G12924" s="561"/>
      <c r="H12924" s="359"/>
    </row>
    <row r="12925" spans="4:8" x14ac:dyDescent="0.2">
      <c r="D12925" s="359"/>
      <c r="E12925" s="359"/>
      <c r="G12925" s="561"/>
      <c r="H12925" s="359"/>
    </row>
    <row r="12926" spans="4:8" x14ac:dyDescent="0.2">
      <c r="D12926" s="359"/>
      <c r="E12926" s="359"/>
      <c r="G12926" s="561"/>
      <c r="H12926" s="359"/>
    </row>
    <row r="12927" spans="4:8" x14ac:dyDescent="0.2">
      <c r="D12927" s="359"/>
      <c r="E12927" s="359"/>
      <c r="G12927" s="561"/>
      <c r="H12927" s="359"/>
    </row>
    <row r="12928" spans="4:8" x14ac:dyDescent="0.2">
      <c r="D12928" s="359"/>
      <c r="E12928" s="359"/>
      <c r="G12928" s="561"/>
      <c r="H12928" s="359"/>
    </row>
    <row r="12929" spans="4:8" x14ac:dyDescent="0.2">
      <c r="D12929" s="359"/>
      <c r="E12929" s="359"/>
      <c r="G12929" s="561"/>
      <c r="H12929" s="359"/>
    </row>
    <row r="12930" spans="4:8" x14ac:dyDescent="0.2">
      <c r="D12930" s="359"/>
      <c r="E12930" s="359"/>
      <c r="G12930" s="561"/>
      <c r="H12930" s="359"/>
    </row>
    <row r="12931" spans="4:8" x14ac:dyDescent="0.2">
      <c r="D12931" s="359"/>
      <c r="E12931" s="359"/>
      <c r="G12931" s="561"/>
      <c r="H12931" s="359"/>
    </row>
    <row r="12932" spans="4:8" x14ac:dyDescent="0.2">
      <c r="D12932" s="359"/>
      <c r="E12932" s="359"/>
      <c r="G12932" s="561"/>
      <c r="H12932" s="359"/>
    </row>
    <row r="12933" spans="4:8" x14ac:dyDescent="0.2">
      <c r="D12933" s="359"/>
      <c r="E12933" s="359"/>
      <c r="G12933" s="561"/>
      <c r="H12933" s="359"/>
    </row>
    <row r="12934" spans="4:8" x14ac:dyDescent="0.2">
      <c r="D12934" s="359"/>
      <c r="E12934" s="359"/>
      <c r="G12934" s="561"/>
      <c r="H12934" s="359"/>
    </row>
    <row r="12935" spans="4:8" x14ac:dyDescent="0.2">
      <c r="D12935" s="359"/>
      <c r="E12935" s="359"/>
      <c r="G12935" s="561"/>
      <c r="H12935" s="359"/>
    </row>
    <row r="12936" spans="4:8" x14ac:dyDescent="0.2">
      <c r="D12936" s="359"/>
      <c r="E12936" s="359"/>
      <c r="G12936" s="561"/>
      <c r="H12936" s="359"/>
    </row>
    <row r="12937" spans="4:8" x14ac:dyDescent="0.2">
      <c r="D12937" s="359"/>
      <c r="E12937" s="359"/>
      <c r="G12937" s="561"/>
      <c r="H12937" s="359"/>
    </row>
    <row r="12938" spans="4:8" x14ac:dyDescent="0.2">
      <c r="D12938" s="359"/>
      <c r="E12938" s="359"/>
      <c r="G12938" s="561"/>
      <c r="H12938" s="359"/>
    </row>
    <row r="12939" spans="4:8" x14ac:dyDescent="0.2">
      <c r="D12939" s="359"/>
      <c r="E12939" s="359"/>
      <c r="G12939" s="561"/>
      <c r="H12939" s="359"/>
    </row>
    <row r="12940" spans="4:8" x14ac:dyDescent="0.2">
      <c r="D12940" s="359"/>
      <c r="E12940" s="359"/>
      <c r="G12940" s="561"/>
      <c r="H12940" s="359"/>
    </row>
    <row r="12941" spans="4:8" x14ac:dyDescent="0.2">
      <c r="D12941" s="359"/>
      <c r="E12941" s="359"/>
      <c r="G12941" s="561"/>
      <c r="H12941" s="359"/>
    </row>
    <row r="12942" spans="4:8" x14ac:dyDescent="0.2">
      <c r="D12942" s="359"/>
      <c r="E12942" s="359"/>
      <c r="G12942" s="561"/>
      <c r="H12942" s="359"/>
    </row>
    <row r="12943" spans="4:8" x14ac:dyDescent="0.2">
      <c r="D12943" s="359"/>
      <c r="E12943" s="359"/>
      <c r="G12943" s="561"/>
      <c r="H12943" s="359"/>
    </row>
    <row r="12944" spans="4:8" x14ac:dyDescent="0.2">
      <c r="D12944" s="359"/>
      <c r="E12944" s="359"/>
      <c r="G12944" s="561"/>
      <c r="H12944" s="359"/>
    </row>
    <row r="12945" spans="4:8" x14ac:dyDescent="0.2">
      <c r="D12945" s="359"/>
      <c r="E12945" s="359"/>
      <c r="G12945" s="561"/>
      <c r="H12945" s="359"/>
    </row>
    <row r="12946" spans="4:8" x14ac:dyDescent="0.2">
      <c r="D12946" s="359"/>
      <c r="E12946" s="359"/>
      <c r="G12946" s="561"/>
      <c r="H12946" s="359"/>
    </row>
    <row r="12947" spans="4:8" x14ac:dyDescent="0.2">
      <c r="D12947" s="359"/>
      <c r="E12947" s="359"/>
      <c r="G12947" s="561"/>
      <c r="H12947" s="359"/>
    </row>
    <row r="12948" spans="4:8" x14ac:dyDescent="0.2">
      <c r="D12948" s="359"/>
      <c r="E12948" s="359"/>
      <c r="G12948" s="561"/>
      <c r="H12948" s="359"/>
    </row>
    <row r="12949" spans="4:8" x14ac:dyDescent="0.2">
      <c r="D12949" s="359"/>
      <c r="E12949" s="359"/>
      <c r="G12949" s="561"/>
      <c r="H12949" s="359"/>
    </row>
    <row r="12950" spans="4:8" x14ac:dyDescent="0.2">
      <c r="D12950" s="359"/>
      <c r="E12950" s="359"/>
      <c r="G12950" s="561"/>
      <c r="H12950" s="359"/>
    </row>
    <row r="12951" spans="4:8" x14ac:dyDescent="0.2">
      <c r="D12951" s="359"/>
      <c r="E12951" s="359"/>
      <c r="G12951" s="561"/>
      <c r="H12951" s="359"/>
    </row>
    <row r="12952" spans="4:8" x14ac:dyDescent="0.2">
      <c r="D12952" s="359"/>
      <c r="E12952" s="359"/>
      <c r="G12952" s="561"/>
      <c r="H12952" s="359"/>
    </row>
    <row r="12953" spans="4:8" x14ac:dyDescent="0.2">
      <c r="D12953" s="359"/>
      <c r="E12953" s="359"/>
      <c r="G12953" s="561"/>
      <c r="H12953" s="359"/>
    </row>
    <row r="12954" spans="4:8" x14ac:dyDescent="0.2">
      <c r="D12954" s="359"/>
      <c r="E12954" s="359"/>
      <c r="G12954" s="561"/>
      <c r="H12954" s="359"/>
    </row>
    <row r="12955" spans="4:8" x14ac:dyDescent="0.2">
      <c r="D12955" s="359"/>
      <c r="E12955" s="359"/>
      <c r="G12955" s="561"/>
      <c r="H12955" s="359"/>
    </row>
    <row r="12956" spans="4:8" x14ac:dyDescent="0.2">
      <c r="D12956" s="359"/>
      <c r="E12956" s="359"/>
      <c r="G12956" s="561"/>
      <c r="H12956" s="359"/>
    </row>
    <row r="12957" spans="4:8" x14ac:dyDescent="0.2">
      <c r="D12957" s="359"/>
      <c r="E12957" s="359"/>
      <c r="G12957" s="561"/>
      <c r="H12957" s="359"/>
    </row>
    <row r="12958" spans="4:8" x14ac:dyDescent="0.2">
      <c r="D12958" s="359"/>
      <c r="E12958" s="359"/>
      <c r="G12958" s="561"/>
      <c r="H12958" s="359"/>
    </row>
    <row r="12959" spans="4:8" x14ac:dyDescent="0.2">
      <c r="D12959" s="359"/>
      <c r="E12959" s="359"/>
      <c r="G12959" s="561"/>
      <c r="H12959" s="359"/>
    </row>
    <row r="12960" spans="4:8" x14ac:dyDescent="0.2">
      <c r="D12960" s="359"/>
      <c r="E12960" s="359"/>
      <c r="G12960" s="561"/>
      <c r="H12960" s="359"/>
    </row>
    <row r="12961" spans="4:8" x14ac:dyDescent="0.2">
      <c r="D12961" s="359"/>
      <c r="E12961" s="359"/>
      <c r="G12961" s="561"/>
      <c r="H12961" s="359"/>
    </row>
    <row r="12962" spans="4:8" x14ac:dyDescent="0.2">
      <c r="D12962" s="359"/>
      <c r="E12962" s="359"/>
      <c r="G12962" s="561"/>
      <c r="H12962" s="359"/>
    </row>
    <row r="12963" spans="4:8" x14ac:dyDescent="0.2">
      <c r="D12963" s="359"/>
      <c r="E12963" s="359"/>
      <c r="G12963" s="561"/>
      <c r="H12963" s="359"/>
    </row>
    <row r="12964" spans="4:8" x14ac:dyDescent="0.2">
      <c r="D12964" s="359"/>
      <c r="E12964" s="359"/>
      <c r="G12964" s="561"/>
      <c r="H12964" s="359"/>
    </row>
    <row r="12965" spans="4:8" x14ac:dyDescent="0.2">
      <c r="D12965" s="359"/>
      <c r="E12965" s="359"/>
      <c r="G12965" s="561"/>
      <c r="H12965" s="359"/>
    </row>
    <row r="12966" spans="4:8" x14ac:dyDescent="0.2">
      <c r="D12966" s="359"/>
      <c r="E12966" s="359"/>
      <c r="G12966" s="561"/>
      <c r="H12966" s="359"/>
    </row>
    <row r="12967" spans="4:8" x14ac:dyDescent="0.2">
      <c r="D12967" s="359"/>
      <c r="E12967" s="359"/>
      <c r="G12967" s="561"/>
      <c r="H12967" s="359"/>
    </row>
    <row r="12968" spans="4:8" x14ac:dyDescent="0.2">
      <c r="D12968" s="359"/>
      <c r="E12968" s="359"/>
      <c r="G12968" s="561"/>
      <c r="H12968" s="359"/>
    </row>
    <row r="12969" spans="4:8" x14ac:dyDescent="0.2">
      <c r="D12969" s="359"/>
      <c r="E12969" s="359"/>
      <c r="G12969" s="561"/>
      <c r="H12969" s="359"/>
    </row>
    <row r="12970" spans="4:8" x14ac:dyDescent="0.2">
      <c r="D12970" s="359"/>
      <c r="E12970" s="359"/>
      <c r="G12970" s="561"/>
      <c r="H12970" s="359"/>
    </row>
    <row r="12971" spans="4:8" x14ac:dyDescent="0.2">
      <c r="D12971" s="359"/>
      <c r="E12971" s="359"/>
      <c r="G12971" s="561"/>
      <c r="H12971" s="359"/>
    </row>
    <row r="12972" spans="4:8" x14ac:dyDescent="0.2">
      <c r="D12972" s="359"/>
      <c r="E12972" s="359"/>
      <c r="G12972" s="561"/>
      <c r="H12972" s="359"/>
    </row>
    <row r="12973" spans="4:8" x14ac:dyDescent="0.2">
      <c r="D12973" s="359"/>
      <c r="E12973" s="359"/>
      <c r="G12973" s="561"/>
      <c r="H12973" s="359"/>
    </row>
    <row r="12974" spans="4:8" x14ac:dyDescent="0.2">
      <c r="D12974" s="359"/>
      <c r="E12974" s="359"/>
      <c r="G12974" s="561"/>
      <c r="H12974" s="359"/>
    </row>
    <row r="12975" spans="4:8" x14ac:dyDescent="0.2">
      <c r="D12975" s="359"/>
      <c r="E12975" s="359"/>
      <c r="G12975" s="561"/>
      <c r="H12975" s="359"/>
    </row>
    <row r="12976" spans="4:8" x14ac:dyDescent="0.2">
      <c r="D12976" s="359"/>
      <c r="E12976" s="359"/>
      <c r="G12976" s="561"/>
      <c r="H12976" s="359"/>
    </row>
    <row r="12977" spans="4:8" x14ac:dyDescent="0.2">
      <c r="D12977" s="359"/>
      <c r="E12977" s="359"/>
      <c r="G12977" s="561"/>
      <c r="H12977" s="359"/>
    </row>
    <row r="12978" spans="4:8" x14ac:dyDescent="0.2">
      <c r="D12978" s="359"/>
      <c r="E12978" s="359"/>
      <c r="G12978" s="561"/>
      <c r="H12978" s="359"/>
    </row>
    <row r="12979" spans="4:8" x14ac:dyDescent="0.2">
      <c r="D12979" s="359"/>
      <c r="E12979" s="359"/>
      <c r="G12979" s="561"/>
      <c r="H12979" s="359"/>
    </row>
    <row r="12980" spans="4:8" x14ac:dyDescent="0.2">
      <c r="D12980" s="359"/>
      <c r="E12980" s="359"/>
      <c r="G12980" s="561"/>
      <c r="H12980" s="359"/>
    </row>
    <row r="12981" spans="4:8" x14ac:dyDescent="0.2">
      <c r="D12981" s="359"/>
      <c r="E12981" s="359"/>
      <c r="G12981" s="561"/>
      <c r="H12981" s="359"/>
    </row>
    <row r="12982" spans="4:8" x14ac:dyDescent="0.2">
      <c r="D12982" s="359"/>
      <c r="E12982" s="359"/>
      <c r="G12982" s="561"/>
      <c r="H12982" s="359"/>
    </row>
    <row r="12983" spans="4:8" x14ac:dyDescent="0.2">
      <c r="D12983" s="359"/>
      <c r="E12983" s="359"/>
      <c r="G12983" s="561"/>
      <c r="H12983" s="359"/>
    </row>
    <row r="12984" spans="4:8" x14ac:dyDescent="0.2">
      <c r="D12984" s="359"/>
      <c r="E12984" s="359"/>
      <c r="G12984" s="561"/>
      <c r="H12984" s="359"/>
    </row>
    <row r="12985" spans="4:8" x14ac:dyDescent="0.2">
      <c r="D12985" s="359"/>
      <c r="E12985" s="359"/>
      <c r="G12985" s="561"/>
      <c r="H12985" s="359"/>
    </row>
    <row r="12986" spans="4:8" x14ac:dyDescent="0.2">
      <c r="D12986" s="359"/>
      <c r="E12986" s="359"/>
      <c r="G12986" s="561"/>
      <c r="H12986" s="359"/>
    </row>
    <row r="12987" spans="4:8" x14ac:dyDescent="0.2">
      <c r="D12987" s="359"/>
      <c r="E12987" s="359"/>
      <c r="G12987" s="561"/>
      <c r="H12987" s="359"/>
    </row>
    <row r="12988" spans="4:8" x14ac:dyDescent="0.2">
      <c r="D12988" s="359"/>
      <c r="E12988" s="359"/>
      <c r="G12988" s="561"/>
      <c r="H12988" s="359"/>
    </row>
    <row r="12989" spans="4:8" x14ac:dyDescent="0.2">
      <c r="D12989" s="359"/>
      <c r="E12989" s="359"/>
      <c r="G12989" s="561"/>
      <c r="H12989" s="359"/>
    </row>
    <row r="12990" spans="4:8" x14ac:dyDescent="0.2">
      <c r="D12990" s="359"/>
      <c r="E12990" s="359"/>
      <c r="G12990" s="561"/>
      <c r="H12990" s="359"/>
    </row>
    <row r="12991" spans="4:8" x14ac:dyDescent="0.2">
      <c r="D12991" s="359"/>
      <c r="E12991" s="359"/>
      <c r="G12991" s="561"/>
      <c r="H12991" s="359"/>
    </row>
    <row r="12992" spans="4:8" x14ac:dyDescent="0.2">
      <c r="D12992" s="359"/>
      <c r="E12992" s="359"/>
      <c r="G12992" s="561"/>
      <c r="H12992" s="359"/>
    </row>
    <row r="12993" spans="4:8" x14ac:dyDescent="0.2">
      <c r="D12993" s="359"/>
      <c r="E12993" s="359"/>
      <c r="G12993" s="561"/>
      <c r="H12993" s="359"/>
    </row>
    <row r="12994" spans="4:8" x14ac:dyDescent="0.2">
      <c r="D12994" s="359"/>
      <c r="E12994" s="359"/>
      <c r="G12994" s="561"/>
      <c r="H12994" s="359"/>
    </row>
    <row r="12995" spans="4:8" x14ac:dyDescent="0.2">
      <c r="D12995" s="359"/>
      <c r="E12995" s="359"/>
      <c r="G12995" s="561"/>
      <c r="H12995" s="359"/>
    </row>
    <row r="12996" spans="4:8" x14ac:dyDescent="0.2">
      <c r="D12996" s="359"/>
      <c r="E12996" s="359"/>
      <c r="G12996" s="561"/>
      <c r="H12996" s="359"/>
    </row>
    <row r="12997" spans="4:8" x14ac:dyDescent="0.2">
      <c r="D12997" s="359"/>
      <c r="E12997" s="359"/>
      <c r="G12997" s="561"/>
      <c r="H12997" s="359"/>
    </row>
    <row r="12998" spans="4:8" x14ac:dyDescent="0.2">
      <c r="D12998" s="359"/>
      <c r="E12998" s="359"/>
      <c r="G12998" s="561"/>
      <c r="H12998" s="359"/>
    </row>
    <row r="12999" spans="4:8" x14ac:dyDescent="0.2">
      <c r="D12999" s="359"/>
      <c r="E12999" s="359"/>
      <c r="G12999" s="561"/>
      <c r="H12999" s="359"/>
    </row>
    <row r="13000" spans="4:8" x14ac:dyDescent="0.2">
      <c r="D13000" s="359"/>
      <c r="E13000" s="359"/>
      <c r="G13000" s="561"/>
      <c r="H13000" s="359"/>
    </row>
    <row r="13001" spans="4:8" x14ac:dyDescent="0.2">
      <c r="D13001" s="359"/>
      <c r="E13001" s="359"/>
      <c r="G13001" s="561"/>
      <c r="H13001" s="359"/>
    </row>
    <row r="13002" spans="4:8" x14ac:dyDescent="0.2">
      <c r="D13002" s="359"/>
      <c r="E13002" s="359"/>
      <c r="G13002" s="561"/>
      <c r="H13002" s="359"/>
    </row>
    <row r="13003" spans="4:8" x14ac:dyDescent="0.2">
      <c r="D13003" s="359"/>
      <c r="E13003" s="359"/>
      <c r="G13003" s="561"/>
      <c r="H13003" s="359"/>
    </row>
    <row r="13004" spans="4:8" x14ac:dyDescent="0.2">
      <c r="D13004" s="359"/>
      <c r="E13004" s="359"/>
      <c r="G13004" s="561"/>
      <c r="H13004" s="359"/>
    </row>
    <row r="13005" spans="4:8" x14ac:dyDescent="0.2">
      <c r="D13005" s="359"/>
      <c r="E13005" s="359"/>
      <c r="G13005" s="561"/>
      <c r="H13005" s="359"/>
    </row>
    <row r="13006" spans="4:8" x14ac:dyDescent="0.2">
      <c r="D13006" s="359"/>
      <c r="E13006" s="359"/>
      <c r="G13006" s="561"/>
      <c r="H13006" s="359"/>
    </row>
    <row r="13007" spans="4:8" x14ac:dyDescent="0.2">
      <c r="D13007" s="359"/>
      <c r="E13007" s="359"/>
      <c r="G13007" s="561"/>
      <c r="H13007" s="359"/>
    </row>
    <row r="13008" spans="4:8" x14ac:dyDescent="0.2">
      <c r="D13008" s="359"/>
      <c r="E13008" s="359"/>
      <c r="G13008" s="561"/>
      <c r="H13008" s="359"/>
    </row>
    <row r="13009" spans="4:8" x14ac:dyDescent="0.2">
      <c r="D13009" s="359"/>
      <c r="E13009" s="359"/>
      <c r="G13009" s="561"/>
      <c r="H13009" s="359"/>
    </row>
    <row r="13010" spans="4:8" x14ac:dyDescent="0.2">
      <c r="D13010" s="359"/>
      <c r="E13010" s="359"/>
      <c r="G13010" s="561"/>
      <c r="H13010" s="359"/>
    </row>
    <row r="13011" spans="4:8" x14ac:dyDescent="0.2">
      <c r="D13011" s="359"/>
      <c r="E13011" s="359"/>
      <c r="G13011" s="561"/>
      <c r="H13011" s="359"/>
    </row>
    <row r="13012" spans="4:8" x14ac:dyDescent="0.2">
      <c r="D13012" s="359"/>
      <c r="E13012" s="359"/>
      <c r="G13012" s="561"/>
      <c r="H13012" s="359"/>
    </row>
    <row r="13013" spans="4:8" x14ac:dyDescent="0.2">
      <c r="D13013" s="359"/>
      <c r="E13013" s="359"/>
      <c r="G13013" s="561"/>
      <c r="H13013" s="359"/>
    </row>
    <row r="13014" spans="4:8" x14ac:dyDescent="0.2">
      <c r="D13014" s="359"/>
      <c r="E13014" s="359"/>
      <c r="G13014" s="561"/>
      <c r="H13014" s="359"/>
    </row>
    <row r="13015" spans="4:8" x14ac:dyDescent="0.2">
      <c r="D13015" s="359"/>
      <c r="E13015" s="359"/>
      <c r="G13015" s="561"/>
      <c r="H13015" s="359"/>
    </row>
    <row r="13016" spans="4:8" x14ac:dyDescent="0.2">
      <c r="D13016" s="359"/>
      <c r="E13016" s="359"/>
      <c r="G13016" s="561"/>
      <c r="H13016" s="359"/>
    </row>
    <row r="13017" spans="4:8" x14ac:dyDescent="0.2">
      <c r="D13017" s="359"/>
      <c r="E13017" s="359"/>
      <c r="G13017" s="561"/>
      <c r="H13017" s="359"/>
    </row>
    <row r="13018" spans="4:8" x14ac:dyDescent="0.2">
      <c r="D13018" s="359"/>
      <c r="E13018" s="359"/>
      <c r="G13018" s="561"/>
      <c r="H13018" s="359"/>
    </row>
    <row r="13019" spans="4:8" x14ac:dyDescent="0.2">
      <c r="D13019" s="359"/>
      <c r="E13019" s="359"/>
      <c r="G13019" s="561"/>
      <c r="H13019" s="359"/>
    </row>
    <row r="13020" spans="4:8" x14ac:dyDescent="0.2">
      <c r="D13020" s="359"/>
      <c r="E13020" s="359"/>
      <c r="G13020" s="561"/>
      <c r="H13020" s="359"/>
    </row>
    <row r="13021" spans="4:8" x14ac:dyDescent="0.2">
      <c r="D13021" s="359"/>
      <c r="E13021" s="359"/>
      <c r="G13021" s="561"/>
      <c r="H13021" s="359"/>
    </row>
    <row r="13022" spans="4:8" x14ac:dyDescent="0.2">
      <c r="D13022" s="359"/>
      <c r="E13022" s="359"/>
      <c r="G13022" s="561"/>
      <c r="H13022" s="359"/>
    </row>
    <row r="13023" spans="4:8" x14ac:dyDescent="0.2">
      <c r="D13023" s="359"/>
      <c r="E13023" s="359"/>
      <c r="G13023" s="561"/>
      <c r="H13023" s="359"/>
    </row>
    <row r="13024" spans="4:8" x14ac:dyDescent="0.2">
      <c r="D13024" s="359"/>
      <c r="E13024" s="359"/>
      <c r="G13024" s="561"/>
      <c r="H13024" s="359"/>
    </row>
    <row r="13025" spans="4:8" x14ac:dyDescent="0.2">
      <c r="D13025" s="359"/>
      <c r="E13025" s="359"/>
      <c r="G13025" s="561"/>
      <c r="H13025" s="359"/>
    </row>
    <row r="13026" spans="4:8" x14ac:dyDescent="0.2">
      <c r="D13026" s="359"/>
      <c r="E13026" s="359"/>
      <c r="G13026" s="561"/>
      <c r="H13026" s="359"/>
    </row>
    <row r="13027" spans="4:8" x14ac:dyDescent="0.2">
      <c r="D13027" s="359"/>
      <c r="E13027" s="359"/>
      <c r="G13027" s="561"/>
      <c r="H13027" s="359"/>
    </row>
    <row r="13028" spans="4:8" x14ac:dyDescent="0.2">
      <c r="D13028" s="359"/>
      <c r="E13028" s="359"/>
      <c r="G13028" s="561"/>
      <c r="H13028" s="359"/>
    </row>
    <row r="13029" spans="4:8" x14ac:dyDescent="0.2">
      <c r="D13029" s="359"/>
      <c r="E13029" s="359"/>
      <c r="G13029" s="561"/>
      <c r="H13029" s="359"/>
    </row>
    <row r="13030" spans="4:8" x14ac:dyDescent="0.2">
      <c r="D13030" s="359"/>
      <c r="E13030" s="359"/>
      <c r="G13030" s="561"/>
      <c r="H13030" s="359"/>
    </row>
    <row r="13031" spans="4:8" x14ac:dyDescent="0.2">
      <c r="D13031" s="359"/>
      <c r="E13031" s="359"/>
      <c r="G13031" s="561"/>
      <c r="H13031" s="359"/>
    </row>
    <row r="13032" spans="4:8" x14ac:dyDescent="0.2">
      <c r="D13032" s="359"/>
      <c r="E13032" s="359"/>
      <c r="G13032" s="561"/>
      <c r="H13032" s="359"/>
    </row>
    <row r="13033" spans="4:8" x14ac:dyDescent="0.2">
      <c r="D13033" s="359"/>
      <c r="E13033" s="359"/>
      <c r="G13033" s="561"/>
      <c r="H13033" s="359"/>
    </row>
    <row r="13034" spans="4:8" x14ac:dyDescent="0.2">
      <c r="D13034" s="359"/>
      <c r="E13034" s="359"/>
      <c r="G13034" s="561"/>
      <c r="H13034" s="359"/>
    </row>
    <row r="13035" spans="4:8" x14ac:dyDescent="0.2">
      <c r="D13035" s="359"/>
      <c r="E13035" s="359"/>
      <c r="G13035" s="561"/>
      <c r="H13035" s="359"/>
    </row>
    <row r="13036" spans="4:8" x14ac:dyDescent="0.2">
      <c r="D13036" s="359"/>
      <c r="E13036" s="359"/>
      <c r="G13036" s="561"/>
      <c r="H13036" s="359"/>
    </row>
    <row r="13037" spans="4:8" x14ac:dyDescent="0.2">
      <c r="D13037" s="359"/>
      <c r="E13037" s="359"/>
      <c r="G13037" s="561"/>
      <c r="H13037" s="359"/>
    </row>
    <row r="13038" spans="4:8" x14ac:dyDescent="0.2">
      <c r="D13038" s="359"/>
      <c r="E13038" s="359"/>
      <c r="G13038" s="561"/>
      <c r="H13038" s="359"/>
    </row>
    <row r="13039" spans="4:8" x14ac:dyDescent="0.2">
      <c r="D13039" s="359"/>
      <c r="E13039" s="359"/>
      <c r="G13039" s="561"/>
      <c r="H13039" s="359"/>
    </row>
    <row r="13040" spans="4:8" x14ac:dyDescent="0.2">
      <c r="D13040" s="359"/>
      <c r="E13040" s="359"/>
      <c r="G13040" s="561"/>
      <c r="H13040" s="359"/>
    </row>
    <row r="13041" spans="4:8" x14ac:dyDescent="0.2">
      <c r="D13041" s="359"/>
      <c r="E13041" s="359"/>
      <c r="G13041" s="561"/>
      <c r="H13041" s="359"/>
    </row>
    <row r="13042" spans="4:8" x14ac:dyDescent="0.2">
      <c r="D13042" s="359"/>
      <c r="E13042" s="359"/>
      <c r="G13042" s="561"/>
      <c r="H13042" s="359"/>
    </row>
    <row r="13043" spans="4:8" x14ac:dyDescent="0.2">
      <c r="D13043" s="359"/>
      <c r="E13043" s="359"/>
      <c r="G13043" s="561"/>
      <c r="H13043" s="359"/>
    </row>
    <row r="13044" spans="4:8" x14ac:dyDescent="0.2">
      <c r="D13044" s="359"/>
      <c r="E13044" s="359"/>
      <c r="G13044" s="561"/>
      <c r="H13044" s="359"/>
    </row>
    <row r="13045" spans="4:8" x14ac:dyDescent="0.2">
      <c r="D13045" s="359"/>
      <c r="E13045" s="359"/>
      <c r="G13045" s="561"/>
      <c r="H13045" s="359"/>
    </row>
    <row r="13046" spans="4:8" x14ac:dyDescent="0.2">
      <c r="D13046" s="359"/>
      <c r="E13046" s="359"/>
      <c r="G13046" s="561"/>
      <c r="H13046" s="359"/>
    </row>
    <row r="13047" spans="4:8" x14ac:dyDescent="0.2">
      <c r="D13047" s="359"/>
      <c r="E13047" s="359"/>
      <c r="G13047" s="561"/>
      <c r="H13047" s="359"/>
    </row>
    <row r="13048" spans="4:8" x14ac:dyDescent="0.2">
      <c r="D13048" s="359"/>
      <c r="E13048" s="359"/>
      <c r="G13048" s="561"/>
      <c r="H13048" s="359"/>
    </row>
    <row r="13049" spans="4:8" x14ac:dyDescent="0.2">
      <c r="D13049" s="359"/>
      <c r="E13049" s="359"/>
      <c r="G13049" s="561"/>
      <c r="H13049" s="359"/>
    </row>
    <row r="13050" spans="4:8" x14ac:dyDescent="0.2">
      <c r="D13050" s="359"/>
      <c r="E13050" s="359"/>
      <c r="G13050" s="561"/>
      <c r="H13050" s="359"/>
    </row>
    <row r="13051" spans="4:8" x14ac:dyDescent="0.2">
      <c r="D13051" s="359"/>
      <c r="E13051" s="359"/>
      <c r="G13051" s="561"/>
      <c r="H13051" s="359"/>
    </row>
    <row r="13052" spans="4:8" x14ac:dyDescent="0.2">
      <c r="D13052" s="359"/>
      <c r="E13052" s="359"/>
      <c r="G13052" s="561"/>
      <c r="H13052" s="359"/>
    </row>
    <row r="13053" spans="4:8" x14ac:dyDescent="0.2">
      <c r="D13053" s="359"/>
      <c r="E13053" s="359"/>
      <c r="G13053" s="561"/>
      <c r="H13053" s="359"/>
    </row>
    <row r="13054" spans="4:8" x14ac:dyDescent="0.2">
      <c r="D13054" s="359"/>
      <c r="E13054" s="359"/>
      <c r="G13054" s="561"/>
      <c r="H13054" s="359"/>
    </row>
    <row r="13055" spans="4:8" x14ac:dyDescent="0.2">
      <c r="D13055" s="359"/>
      <c r="E13055" s="359"/>
      <c r="G13055" s="561"/>
      <c r="H13055" s="359"/>
    </row>
    <row r="13056" spans="4:8" x14ac:dyDescent="0.2">
      <c r="D13056" s="359"/>
      <c r="E13056" s="359"/>
      <c r="G13056" s="561"/>
      <c r="H13056" s="359"/>
    </row>
    <row r="13057" spans="4:8" x14ac:dyDescent="0.2">
      <c r="D13057" s="359"/>
      <c r="E13057" s="359"/>
      <c r="G13057" s="561"/>
      <c r="H13057" s="359"/>
    </row>
    <row r="13058" spans="4:8" x14ac:dyDescent="0.2">
      <c r="D13058" s="359"/>
      <c r="E13058" s="359"/>
      <c r="G13058" s="561"/>
      <c r="H13058" s="359"/>
    </row>
    <row r="13059" spans="4:8" x14ac:dyDescent="0.2">
      <c r="D13059" s="359"/>
      <c r="E13059" s="359"/>
      <c r="G13059" s="561"/>
      <c r="H13059" s="359"/>
    </row>
    <row r="13060" spans="4:8" x14ac:dyDescent="0.2">
      <c r="D13060" s="359"/>
      <c r="E13060" s="359"/>
      <c r="G13060" s="561"/>
      <c r="H13060" s="359"/>
    </row>
    <row r="13061" spans="4:8" x14ac:dyDescent="0.2">
      <c r="D13061" s="359"/>
      <c r="E13061" s="359"/>
      <c r="G13061" s="561"/>
      <c r="H13061" s="359"/>
    </row>
    <row r="13062" spans="4:8" x14ac:dyDescent="0.2">
      <c r="D13062" s="359"/>
      <c r="E13062" s="359"/>
      <c r="G13062" s="561"/>
      <c r="H13062" s="359"/>
    </row>
    <row r="13063" spans="4:8" x14ac:dyDescent="0.2">
      <c r="D13063" s="359"/>
      <c r="E13063" s="359"/>
      <c r="G13063" s="561"/>
      <c r="H13063" s="359"/>
    </row>
    <row r="13064" spans="4:8" x14ac:dyDescent="0.2">
      <c r="D13064" s="359"/>
      <c r="E13064" s="359"/>
      <c r="G13064" s="561"/>
      <c r="H13064" s="359"/>
    </row>
    <row r="13065" spans="4:8" x14ac:dyDescent="0.2">
      <c r="D13065" s="359"/>
      <c r="E13065" s="359"/>
      <c r="G13065" s="561"/>
      <c r="H13065" s="359"/>
    </row>
    <row r="13066" spans="4:8" x14ac:dyDescent="0.2">
      <c r="D13066" s="359"/>
      <c r="E13066" s="359"/>
      <c r="G13066" s="561"/>
      <c r="H13066" s="359"/>
    </row>
    <row r="13067" spans="4:8" x14ac:dyDescent="0.2">
      <c r="D13067" s="359"/>
      <c r="E13067" s="359"/>
      <c r="G13067" s="561"/>
      <c r="H13067" s="359"/>
    </row>
    <row r="13068" spans="4:8" x14ac:dyDescent="0.2">
      <c r="D13068" s="359"/>
      <c r="E13068" s="359"/>
      <c r="G13068" s="561"/>
      <c r="H13068" s="359"/>
    </row>
    <row r="13069" spans="4:8" x14ac:dyDescent="0.2">
      <c r="D13069" s="359"/>
      <c r="E13069" s="359"/>
      <c r="G13069" s="561"/>
      <c r="H13069" s="359"/>
    </row>
    <row r="13070" spans="4:8" x14ac:dyDescent="0.2">
      <c r="D13070" s="359"/>
      <c r="E13070" s="359"/>
      <c r="G13070" s="561"/>
      <c r="H13070" s="359"/>
    </row>
    <row r="13071" spans="4:8" x14ac:dyDescent="0.2">
      <c r="D13071" s="359"/>
      <c r="E13071" s="359"/>
      <c r="G13071" s="561"/>
      <c r="H13071" s="359"/>
    </row>
    <row r="13072" spans="4:8" x14ac:dyDescent="0.2">
      <c r="D13072" s="359"/>
      <c r="E13072" s="359"/>
      <c r="G13072" s="561"/>
      <c r="H13072" s="359"/>
    </row>
    <row r="13073" spans="4:8" x14ac:dyDescent="0.2">
      <c r="D13073" s="359"/>
      <c r="E13073" s="359"/>
      <c r="G13073" s="561"/>
      <c r="H13073" s="359"/>
    </row>
    <row r="13074" spans="4:8" x14ac:dyDescent="0.2">
      <c r="D13074" s="359"/>
      <c r="E13074" s="359"/>
      <c r="G13074" s="561"/>
      <c r="H13074" s="359"/>
    </row>
    <row r="13075" spans="4:8" x14ac:dyDescent="0.2">
      <c r="D13075" s="359"/>
      <c r="E13075" s="359"/>
      <c r="G13075" s="561"/>
      <c r="H13075" s="359"/>
    </row>
    <row r="13076" spans="4:8" x14ac:dyDescent="0.2">
      <c r="D13076" s="359"/>
      <c r="E13076" s="359"/>
      <c r="G13076" s="561"/>
      <c r="H13076" s="359"/>
    </row>
    <row r="13077" spans="4:8" x14ac:dyDescent="0.2">
      <c r="D13077" s="359"/>
      <c r="E13077" s="359"/>
      <c r="G13077" s="561"/>
      <c r="H13077" s="359"/>
    </row>
    <row r="13078" spans="4:8" x14ac:dyDescent="0.2">
      <c r="D13078" s="359"/>
      <c r="E13078" s="359"/>
      <c r="G13078" s="561"/>
      <c r="H13078" s="359"/>
    </row>
    <row r="13079" spans="4:8" x14ac:dyDescent="0.2">
      <c r="D13079" s="359"/>
      <c r="E13079" s="359"/>
      <c r="G13079" s="561"/>
      <c r="H13079" s="359"/>
    </row>
    <row r="13080" spans="4:8" x14ac:dyDescent="0.2">
      <c r="D13080" s="359"/>
      <c r="E13080" s="359"/>
      <c r="G13080" s="561"/>
      <c r="H13080" s="359"/>
    </row>
    <row r="13081" spans="4:8" x14ac:dyDescent="0.2">
      <c r="D13081" s="359"/>
      <c r="E13081" s="359"/>
      <c r="G13081" s="561"/>
      <c r="H13081" s="359"/>
    </row>
    <row r="13082" spans="4:8" x14ac:dyDescent="0.2">
      <c r="D13082" s="359"/>
      <c r="E13082" s="359"/>
      <c r="G13082" s="561"/>
      <c r="H13082" s="359"/>
    </row>
    <row r="13083" spans="4:8" x14ac:dyDescent="0.2">
      <c r="D13083" s="359"/>
      <c r="E13083" s="359"/>
      <c r="G13083" s="561"/>
      <c r="H13083" s="359"/>
    </row>
    <row r="13084" spans="4:8" x14ac:dyDescent="0.2">
      <c r="D13084" s="359"/>
      <c r="E13084" s="359"/>
      <c r="G13084" s="561"/>
      <c r="H13084" s="359"/>
    </row>
    <row r="13085" spans="4:8" x14ac:dyDescent="0.2">
      <c r="D13085" s="359"/>
      <c r="E13085" s="359"/>
      <c r="G13085" s="561"/>
      <c r="H13085" s="359"/>
    </row>
    <row r="13086" spans="4:8" x14ac:dyDescent="0.2">
      <c r="D13086" s="359"/>
      <c r="E13086" s="359"/>
      <c r="G13086" s="561"/>
      <c r="H13086" s="359"/>
    </row>
    <row r="13087" spans="4:8" x14ac:dyDescent="0.2">
      <c r="D13087" s="359"/>
      <c r="E13087" s="359"/>
      <c r="G13087" s="561"/>
      <c r="H13087" s="359"/>
    </row>
    <row r="13088" spans="4:8" x14ac:dyDescent="0.2">
      <c r="D13088" s="359"/>
      <c r="E13088" s="359"/>
      <c r="G13088" s="561"/>
      <c r="H13088" s="359"/>
    </row>
    <row r="13089" spans="4:8" x14ac:dyDescent="0.2">
      <c r="D13089" s="359"/>
      <c r="E13089" s="359"/>
      <c r="G13089" s="561"/>
      <c r="H13089" s="359"/>
    </row>
    <row r="13090" spans="4:8" x14ac:dyDescent="0.2">
      <c r="D13090" s="359"/>
      <c r="E13090" s="359"/>
      <c r="G13090" s="561"/>
      <c r="H13090" s="359"/>
    </row>
    <row r="13091" spans="4:8" x14ac:dyDescent="0.2">
      <c r="D13091" s="359"/>
      <c r="E13091" s="359"/>
      <c r="G13091" s="561"/>
      <c r="H13091" s="359"/>
    </row>
    <row r="13092" spans="4:8" x14ac:dyDescent="0.2">
      <c r="D13092" s="359"/>
      <c r="E13092" s="359"/>
      <c r="G13092" s="561"/>
      <c r="H13092" s="359"/>
    </row>
    <row r="13093" spans="4:8" x14ac:dyDescent="0.2">
      <c r="D13093" s="359"/>
      <c r="E13093" s="359"/>
      <c r="G13093" s="561"/>
      <c r="H13093" s="359"/>
    </row>
    <row r="13094" spans="4:8" x14ac:dyDescent="0.2">
      <c r="D13094" s="359"/>
      <c r="E13094" s="359"/>
      <c r="G13094" s="561"/>
      <c r="H13094" s="359"/>
    </row>
    <row r="13095" spans="4:8" x14ac:dyDescent="0.2">
      <c r="D13095" s="359"/>
      <c r="E13095" s="359"/>
      <c r="G13095" s="561"/>
      <c r="H13095" s="359"/>
    </row>
    <row r="13096" spans="4:8" x14ac:dyDescent="0.2">
      <c r="D13096" s="359"/>
      <c r="E13096" s="359"/>
      <c r="G13096" s="561"/>
      <c r="H13096" s="359"/>
    </row>
    <row r="13097" spans="4:8" x14ac:dyDescent="0.2">
      <c r="D13097" s="359"/>
      <c r="E13097" s="359"/>
      <c r="G13097" s="561"/>
      <c r="H13097" s="359"/>
    </row>
    <row r="13098" spans="4:8" x14ac:dyDescent="0.2">
      <c r="D13098" s="359"/>
      <c r="E13098" s="359"/>
      <c r="G13098" s="561"/>
      <c r="H13098" s="359"/>
    </row>
    <row r="13099" spans="4:8" x14ac:dyDescent="0.2">
      <c r="D13099" s="359"/>
      <c r="E13099" s="359"/>
      <c r="G13099" s="561"/>
      <c r="H13099" s="359"/>
    </row>
    <row r="13100" spans="4:8" x14ac:dyDescent="0.2">
      <c r="D13100" s="359"/>
      <c r="E13100" s="359"/>
      <c r="G13100" s="561"/>
      <c r="H13100" s="359"/>
    </row>
    <row r="13101" spans="4:8" x14ac:dyDescent="0.2">
      <c r="D13101" s="359"/>
      <c r="E13101" s="359"/>
      <c r="G13101" s="561"/>
      <c r="H13101" s="359"/>
    </row>
    <row r="13102" spans="4:8" x14ac:dyDescent="0.2">
      <c r="D13102" s="359"/>
      <c r="E13102" s="359"/>
      <c r="G13102" s="561"/>
      <c r="H13102" s="359"/>
    </row>
    <row r="13103" spans="4:8" x14ac:dyDescent="0.2">
      <c r="D13103" s="359"/>
      <c r="E13103" s="359"/>
      <c r="G13103" s="561"/>
      <c r="H13103" s="359"/>
    </row>
    <row r="13104" spans="4:8" x14ac:dyDescent="0.2">
      <c r="D13104" s="359"/>
      <c r="E13104" s="359"/>
      <c r="G13104" s="561"/>
      <c r="H13104" s="359"/>
    </row>
    <row r="13105" spans="4:8" x14ac:dyDescent="0.2">
      <c r="D13105" s="359"/>
      <c r="E13105" s="359"/>
      <c r="G13105" s="561"/>
      <c r="H13105" s="359"/>
    </row>
    <row r="13106" spans="4:8" x14ac:dyDescent="0.2">
      <c r="D13106" s="359"/>
      <c r="E13106" s="359"/>
      <c r="G13106" s="561"/>
      <c r="H13106" s="359"/>
    </row>
    <row r="13107" spans="4:8" x14ac:dyDescent="0.2">
      <c r="D13107" s="359"/>
      <c r="E13107" s="359"/>
      <c r="G13107" s="561"/>
      <c r="H13107" s="359"/>
    </row>
    <row r="13108" spans="4:8" x14ac:dyDescent="0.2">
      <c r="D13108" s="359"/>
      <c r="E13108" s="359"/>
      <c r="G13108" s="561"/>
      <c r="H13108" s="359"/>
    </row>
    <row r="13109" spans="4:8" x14ac:dyDescent="0.2">
      <c r="D13109" s="359"/>
      <c r="E13109" s="359"/>
      <c r="G13109" s="561"/>
      <c r="H13109" s="359"/>
    </row>
    <row r="13110" spans="4:8" x14ac:dyDescent="0.2">
      <c r="D13110" s="359"/>
      <c r="E13110" s="359"/>
      <c r="G13110" s="561"/>
      <c r="H13110" s="359"/>
    </row>
    <row r="13111" spans="4:8" x14ac:dyDescent="0.2">
      <c r="D13111" s="359"/>
      <c r="E13111" s="359"/>
      <c r="G13111" s="561"/>
      <c r="H13111" s="359"/>
    </row>
    <row r="13112" spans="4:8" x14ac:dyDescent="0.2">
      <c r="D13112" s="359"/>
      <c r="E13112" s="359"/>
      <c r="G13112" s="561"/>
      <c r="H13112" s="359"/>
    </row>
    <row r="13113" spans="4:8" x14ac:dyDescent="0.2">
      <c r="D13113" s="359"/>
      <c r="E13113" s="359"/>
      <c r="G13113" s="561"/>
      <c r="H13113" s="359"/>
    </row>
    <row r="13114" spans="4:8" x14ac:dyDescent="0.2">
      <c r="D13114" s="359"/>
      <c r="E13114" s="359"/>
      <c r="G13114" s="561"/>
      <c r="H13114" s="359"/>
    </row>
    <row r="13115" spans="4:8" x14ac:dyDescent="0.2">
      <c r="D13115" s="359"/>
      <c r="E13115" s="359"/>
      <c r="G13115" s="561"/>
      <c r="H13115" s="359"/>
    </row>
    <row r="13116" spans="4:8" x14ac:dyDescent="0.2">
      <c r="D13116" s="359"/>
      <c r="E13116" s="359"/>
      <c r="G13116" s="561"/>
      <c r="H13116" s="359"/>
    </row>
    <row r="13117" spans="4:8" x14ac:dyDescent="0.2">
      <c r="D13117" s="359"/>
      <c r="E13117" s="359"/>
      <c r="G13117" s="561"/>
      <c r="H13117" s="359"/>
    </row>
    <row r="13118" spans="4:8" x14ac:dyDescent="0.2">
      <c r="D13118" s="359"/>
      <c r="E13118" s="359"/>
      <c r="G13118" s="561"/>
      <c r="H13118" s="359"/>
    </row>
    <row r="13119" spans="4:8" x14ac:dyDescent="0.2">
      <c r="D13119" s="359"/>
      <c r="E13119" s="359"/>
      <c r="G13119" s="561"/>
      <c r="H13119" s="359"/>
    </row>
    <row r="13120" spans="4:8" x14ac:dyDescent="0.2">
      <c r="D13120" s="359"/>
      <c r="E13120" s="359"/>
      <c r="G13120" s="561"/>
      <c r="H13120" s="359"/>
    </row>
    <row r="13121" spans="4:8" x14ac:dyDescent="0.2">
      <c r="D13121" s="359"/>
      <c r="E13121" s="359"/>
      <c r="G13121" s="561"/>
      <c r="H13121" s="359"/>
    </row>
    <row r="13122" spans="4:8" x14ac:dyDescent="0.2">
      <c r="D13122" s="359"/>
      <c r="E13122" s="359"/>
      <c r="G13122" s="561"/>
      <c r="H13122" s="359"/>
    </row>
    <row r="13123" spans="4:8" x14ac:dyDescent="0.2">
      <c r="D13123" s="359"/>
      <c r="E13123" s="359"/>
      <c r="G13123" s="561"/>
      <c r="H13123" s="359"/>
    </row>
    <row r="13124" spans="4:8" x14ac:dyDescent="0.2">
      <c r="D13124" s="359"/>
      <c r="E13124" s="359"/>
      <c r="G13124" s="561"/>
      <c r="H13124" s="359"/>
    </row>
    <row r="13125" spans="4:8" x14ac:dyDescent="0.2">
      <c r="D13125" s="359"/>
      <c r="E13125" s="359"/>
      <c r="G13125" s="561"/>
      <c r="H13125" s="359"/>
    </row>
    <row r="13126" spans="4:8" x14ac:dyDescent="0.2">
      <c r="D13126" s="359"/>
      <c r="E13126" s="359"/>
      <c r="G13126" s="561"/>
      <c r="H13126" s="359"/>
    </row>
    <row r="13127" spans="4:8" x14ac:dyDescent="0.2">
      <c r="D13127" s="359"/>
      <c r="E13127" s="359"/>
      <c r="G13127" s="561"/>
      <c r="H13127" s="359"/>
    </row>
    <row r="13128" spans="4:8" x14ac:dyDescent="0.2">
      <c r="D13128" s="359"/>
      <c r="E13128" s="359"/>
      <c r="G13128" s="561"/>
      <c r="H13128" s="359"/>
    </row>
    <row r="13129" spans="4:8" x14ac:dyDescent="0.2">
      <c r="D13129" s="359"/>
      <c r="E13129" s="359"/>
      <c r="G13129" s="561"/>
      <c r="H13129" s="359"/>
    </row>
    <row r="13130" spans="4:8" x14ac:dyDescent="0.2">
      <c r="D13130" s="359"/>
      <c r="E13130" s="359"/>
      <c r="G13130" s="561"/>
      <c r="H13130" s="359"/>
    </row>
    <row r="13131" spans="4:8" x14ac:dyDescent="0.2">
      <c r="D13131" s="359"/>
      <c r="E13131" s="359"/>
      <c r="G13131" s="561"/>
      <c r="H13131" s="359"/>
    </row>
    <row r="13132" spans="4:8" x14ac:dyDescent="0.2">
      <c r="D13132" s="359"/>
      <c r="E13132" s="359"/>
      <c r="G13132" s="561"/>
      <c r="H13132" s="359"/>
    </row>
    <row r="13133" spans="4:8" x14ac:dyDescent="0.2">
      <c r="D13133" s="359"/>
      <c r="E13133" s="359"/>
      <c r="G13133" s="561"/>
      <c r="H13133" s="359"/>
    </row>
    <row r="13134" spans="4:8" x14ac:dyDescent="0.2">
      <c r="D13134" s="359"/>
      <c r="E13134" s="359"/>
      <c r="G13134" s="561"/>
      <c r="H13134" s="359"/>
    </row>
    <row r="13135" spans="4:8" x14ac:dyDescent="0.2">
      <c r="D13135" s="359"/>
      <c r="E13135" s="359"/>
      <c r="G13135" s="561"/>
      <c r="H13135" s="359"/>
    </row>
    <row r="13136" spans="4:8" x14ac:dyDescent="0.2">
      <c r="D13136" s="359"/>
      <c r="E13136" s="359"/>
      <c r="G13136" s="561"/>
      <c r="H13136" s="359"/>
    </row>
    <row r="13137" spans="4:8" x14ac:dyDescent="0.2">
      <c r="D13137" s="359"/>
      <c r="E13137" s="359"/>
      <c r="G13137" s="561"/>
      <c r="H13137" s="359"/>
    </row>
    <row r="13138" spans="4:8" x14ac:dyDescent="0.2">
      <c r="D13138" s="359"/>
      <c r="E13138" s="359"/>
      <c r="G13138" s="561"/>
      <c r="H13138" s="359"/>
    </row>
    <row r="13139" spans="4:8" x14ac:dyDescent="0.2">
      <c r="D13139" s="359"/>
      <c r="E13139" s="359"/>
      <c r="G13139" s="561"/>
      <c r="H13139" s="359"/>
    </row>
    <row r="13140" spans="4:8" x14ac:dyDescent="0.2">
      <c r="D13140" s="359"/>
      <c r="E13140" s="359"/>
      <c r="G13140" s="561"/>
      <c r="H13140" s="359"/>
    </row>
    <row r="13141" spans="4:8" x14ac:dyDescent="0.2">
      <c r="D13141" s="359"/>
      <c r="E13141" s="359"/>
      <c r="G13141" s="561"/>
      <c r="H13141" s="359"/>
    </row>
    <row r="13142" spans="4:8" x14ac:dyDescent="0.2">
      <c r="D13142" s="359"/>
      <c r="E13142" s="359"/>
      <c r="G13142" s="561"/>
      <c r="H13142" s="359"/>
    </row>
    <row r="13143" spans="4:8" x14ac:dyDescent="0.2">
      <c r="D13143" s="359"/>
      <c r="E13143" s="359"/>
      <c r="G13143" s="561"/>
      <c r="H13143" s="359"/>
    </row>
    <row r="13144" spans="4:8" x14ac:dyDescent="0.2">
      <c r="D13144" s="359"/>
      <c r="E13144" s="359"/>
      <c r="G13144" s="561"/>
      <c r="H13144" s="359"/>
    </row>
    <row r="13145" spans="4:8" x14ac:dyDescent="0.2">
      <c r="D13145" s="359"/>
      <c r="E13145" s="359"/>
      <c r="G13145" s="561"/>
      <c r="H13145" s="359"/>
    </row>
    <row r="13146" spans="4:8" x14ac:dyDescent="0.2">
      <c r="D13146" s="359"/>
      <c r="E13146" s="359"/>
      <c r="G13146" s="561"/>
      <c r="H13146" s="359"/>
    </row>
    <row r="13147" spans="4:8" x14ac:dyDescent="0.2">
      <c r="D13147" s="359"/>
      <c r="E13147" s="359"/>
      <c r="G13147" s="561"/>
      <c r="H13147" s="359"/>
    </row>
    <row r="13148" spans="4:8" x14ac:dyDescent="0.2">
      <c r="D13148" s="359"/>
      <c r="E13148" s="359"/>
      <c r="G13148" s="561"/>
      <c r="H13148" s="359"/>
    </row>
    <row r="13149" spans="4:8" x14ac:dyDescent="0.2">
      <c r="D13149" s="359"/>
      <c r="E13149" s="359"/>
      <c r="G13149" s="561"/>
      <c r="H13149" s="359"/>
    </row>
    <row r="13150" spans="4:8" x14ac:dyDescent="0.2">
      <c r="D13150" s="359"/>
      <c r="E13150" s="359"/>
      <c r="G13150" s="561"/>
      <c r="H13150" s="359"/>
    </row>
    <row r="13151" spans="4:8" x14ac:dyDescent="0.2">
      <c r="D13151" s="359"/>
      <c r="E13151" s="359"/>
      <c r="G13151" s="561"/>
      <c r="H13151" s="359"/>
    </row>
    <row r="13152" spans="4:8" x14ac:dyDescent="0.2">
      <c r="D13152" s="359"/>
      <c r="E13152" s="359"/>
      <c r="G13152" s="561"/>
      <c r="H13152" s="359"/>
    </row>
    <row r="13153" spans="4:8" x14ac:dyDescent="0.2">
      <c r="D13153" s="359"/>
      <c r="E13153" s="359"/>
      <c r="G13153" s="561"/>
      <c r="H13153" s="359"/>
    </row>
    <row r="13154" spans="4:8" x14ac:dyDescent="0.2">
      <c r="D13154" s="359"/>
      <c r="E13154" s="359"/>
      <c r="G13154" s="561"/>
      <c r="H13154" s="359"/>
    </row>
    <row r="13155" spans="4:8" x14ac:dyDescent="0.2">
      <c r="D13155" s="359"/>
      <c r="E13155" s="359"/>
      <c r="G13155" s="561"/>
      <c r="H13155" s="359"/>
    </row>
    <row r="13156" spans="4:8" x14ac:dyDescent="0.2">
      <c r="D13156" s="359"/>
      <c r="E13156" s="359"/>
      <c r="G13156" s="561"/>
      <c r="H13156" s="359"/>
    </row>
    <row r="13157" spans="4:8" x14ac:dyDescent="0.2">
      <c r="D13157" s="359"/>
      <c r="E13157" s="359"/>
      <c r="G13157" s="561"/>
      <c r="H13157" s="359"/>
    </row>
    <row r="13158" spans="4:8" x14ac:dyDescent="0.2">
      <c r="D13158" s="359"/>
      <c r="E13158" s="359"/>
      <c r="G13158" s="561"/>
      <c r="H13158" s="359"/>
    </row>
    <row r="13159" spans="4:8" x14ac:dyDescent="0.2">
      <c r="D13159" s="359"/>
      <c r="E13159" s="359"/>
      <c r="G13159" s="561"/>
      <c r="H13159" s="359"/>
    </row>
    <row r="13160" spans="4:8" x14ac:dyDescent="0.2">
      <c r="D13160" s="359"/>
      <c r="E13160" s="359"/>
      <c r="G13160" s="561"/>
      <c r="H13160" s="359"/>
    </row>
    <row r="13161" spans="4:8" x14ac:dyDescent="0.2">
      <c r="D13161" s="359"/>
      <c r="E13161" s="359"/>
      <c r="G13161" s="561"/>
      <c r="H13161" s="359"/>
    </row>
    <row r="13162" spans="4:8" x14ac:dyDescent="0.2">
      <c r="D13162" s="359"/>
      <c r="E13162" s="359"/>
      <c r="G13162" s="561"/>
      <c r="H13162" s="359"/>
    </row>
    <row r="13163" spans="4:8" x14ac:dyDescent="0.2">
      <c r="D13163" s="359"/>
      <c r="E13163" s="359"/>
      <c r="G13163" s="561"/>
      <c r="H13163" s="359"/>
    </row>
    <row r="13164" spans="4:8" x14ac:dyDescent="0.2">
      <c r="D13164" s="359"/>
      <c r="E13164" s="359"/>
      <c r="G13164" s="561"/>
      <c r="H13164" s="359"/>
    </row>
    <row r="13165" spans="4:8" x14ac:dyDescent="0.2">
      <c r="D13165" s="359"/>
      <c r="E13165" s="359"/>
      <c r="G13165" s="561"/>
      <c r="H13165" s="359"/>
    </row>
    <row r="13166" spans="4:8" x14ac:dyDescent="0.2">
      <c r="D13166" s="359"/>
      <c r="E13166" s="359"/>
      <c r="G13166" s="561"/>
      <c r="H13166" s="359"/>
    </row>
    <row r="13167" spans="4:8" x14ac:dyDescent="0.2">
      <c r="D13167" s="359"/>
      <c r="E13167" s="359"/>
      <c r="G13167" s="561"/>
      <c r="H13167" s="359"/>
    </row>
    <row r="13168" spans="4:8" x14ac:dyDescent="0.2">
      <c r="D13168" s="359"/>
      <c r="E13168" s="359"/>
      <c r="G13168" s="561"/>
      <c r="H13168" s="359"/>
    </row>
    <row r="13169" spans="4:8" x14ac:dyDescent="0.2">
      <c r="D13169" s="359"/>
      <c r="E13169" s="359"/>
      <c r="G13169" s="561"/>
      <c r="H13169" s="359"/>
    </row>
    <row r="13170" spans="4:8" x14ac:dyDescent="0.2">
      <c r="D13170" s="359"/>
      <c r="E13170" s="359"/>
      <c r="G13170" s="561"/>
      <c r="H13170" s="359"/>
    </row>
    <row r="13171" spans="4:8" x14ac:dyDescent="0.2">
      <c r="D13171" s="359"/>
      <c r="E13171" s="359"/>
      <c r="G13171" s="561"/>
      <c r="H13171" s="359"/>
    </row>
    <row r="13172" spans="4:8" x14ac:dyDescent="0.2">
      <c r="D13172" s="359"/>
      <c r="E13172" s="359"/>
      <c r="G13172" s="561"/>
      <c r="H13172" s="359"/>
    </row>
    <row r="13173" spans="4:8" x14ac:dyDescent="0.2">
      <c r="D13173" s="359"/>
      <c r="E13173" s="359"/>
      <c r="G13173" s="561"/>
      <c r="H13173" s="359"/>
    </row>
    <row r="13174" spans="4:8" x14ac:dyDescent="0.2">
      <c r="D13174" s="359"/>
      <c r="E13174" s="359"/>
      <c r="G13174" s="561"/>
      <c r="H13174" s="359"/>
    </row>
    <row r="13175" spans="4:8" x14ac:dyDescent="0.2">
      <c r="D13175" s="359"/>
      <c r="E13175" s="359"/>
      <c r="G13175" s="561"/>
      <c r="H13175" s="359"/>
    </row>
    <row r="13176" spans="4:8" x14ac:dyDescent="0.2">
      <c r="D13176" s="359"/>
      <c r="E13176" s="359"/>
      <c r="G13176" s="561"/>
      <c r="H13176" s="359"/>
    </row>
    <row r="13177" spans="4:8" x14ac:dyDescent="0.2">
      <c r="D13177" s="359"/>
      <c r="E13177" s="359"/>
      <c r="G13177" s="561"/>
      <c r="H13177" s="359"/>
    </row>
    <row r="13178" spans="4:8" x14ac:dyDescent="0.2">
      <c r="D13178" s="359"/>
      <c r="E13178" s="359"/>
      <c r="G13178" s="561"/>
      <c r="H13178" s="359"/>
    </row>
    <row r="13179" spans="4:8" x14ac:dyDescent="0.2">
      <c r="D13179" s="359"/>
      <c r="E13179" s="359"/>
      <c r="G13179" s="561"/>
      <c r="H13179" s="359"/>
    </row>
    <row r="13180" spans="4:8" x14ac:dyDescent="0.2">
      <c r="D13180" s="359"/>
      <c r="E13180" s="359"/>
      <c r="G13180" s="561"/>
      <c r="H13180" s="359"/>
    </row>
    <row r="13181" spans="4:8" x14ac:dyDescent="0.2">
      <c r="D13181" s="359"/>
      <c r="E13181" s="359"/>
      <c r="G13181" s="561"/>
      <c r="H13181" s="359"/>
    </row>
    <row r="13182" spans="4:8" x14ac:dyDescent="0.2">
      <c r="D13182" s="359"/>
      <c r="E13182" s="359"/>
      <c r="G13182" s="561"/>
      <c r="H13182" s="359"/>
    </row>
    <row r="13183" spans="4:8" x14ac:dyDescent="0.2">
      <c r="D13183" s="359"/>
      <c r="E13183" s="359"/>
      <c r="G13183" s="561"/>
      <c r="H13183" s="359"/>
    </row>
    <row r="13184" spans="4:8" x14ac:dyDescent="0.2">
      <c r="D13184" s="359"/>
      <c r="E13184" s="359"/>
      <c r="G13184" s="561"/>
      <c r="H13184" s="359"/>
    </row>
    <row r="13185" spans="4:8" x14ac:dyDescent="0.2">
      <c r="D13185" s="359"/>
      <c r="E13185" s="359"/>
      <c r="G13185" s="561"/>
      <c r="H13185" s="359"/>
    </row>
    <row r="13186" spans="4:8" x14ac:dyDescent="0.2">
      <c r="D13186" s="359"/>
      <c r="E13186" s="359"/>
      <c r="G13186" s="561"/>
      <c r="H13186" s="359"/>
    </row>
    <row r="13187" spans="4:8" x14ac:dyDescent="0.2">
      <c r="D13187" s="359"/>
      <c r="E13187" s="359"/>
      <c r="G13187" s="561"/>
      <c r="H13187" s="359"/>
    </row>
    <row r="13188" spans="4:8" x14ac:dyDescent="0.2">
      <c r="D13188" s="359"/>
      <c r="E13188" s="359"/>
      <c r="G13188" s="561"/>
      <c r="H13188" s="359"/>
    </row>
    <row r="13189" spans="4:8" x14ac:dyDescent="0.2">
      <c r="D13189" s="359"/>
      <c r="E13189" s="359"/>
      <c r="G13189" s="561"/>
      <c r="H13189" s="359"/>
    </row>
    <row r="13190" spans="4:8" x14ac:dyDescent="0.2">
      <c r="D13190" s="359"/>
      <c r="E13190" s="359"/>
      <c r="G13190" s="561"/>
      <c r="H13190" s="359"/>
    </row>
    <row r="13191" spans="4:8" x14ac:dyDescent="0.2">
      <c r="D13191" s="359"/>
      <c r="E13191" s="359"/>
      <c r="G13191" s="561"/>
      <c r="H13191" s="359"/>
    </row>
    <row r="13192" spans="4:8" x14ac:dyDescent="0.2">
      <c r="D13192" s="359"/>
      <c r="E13192" s="359"/>
      <c r="G13192" s="561"/>
      <c r="H13192" s="359"/>
    </row>
    <row r="13193" spans="4:8" x14ac:dyDescent="0.2">
      <c r="D13193" s="359"/>
      <c r="E13193" s="359"/>
      <c r="G13193" s="561"/>
      <c r="H13193" s="359"/>
    </row>
    <row r="13194" spans="4:8" x14ac:dyDescent="0.2">
      <c r="D13194" s="359"/>
      <c r="E13194" s="359"/>
      <c r="G13194" s="561"/>
      <c r="H13194" s="359"/>
    </row>
    <row r="13195" spans="4:8" x14ac:dyDescent="0.2">
      <c r="D13195" s="359"/>
      <c r="E13195" s="359"/>
      <c r="G13195" s="561"/>
      <c r="H13195" s="359"/>
    </row>
    <row r="13196" spans="4:8" x14ac:dyDescent="0.2">
      <c r="D13196" s="359"/>
      <c r="E13196" s="359"/>
      <c r="G13196" s="561"/>
      <c r="H13196" s="359"/>
    </row>
    <row r="13197" spans="4:8" x14ac:dyDescent="0.2">
      <c r="D13197" s="359"/>
      <c r="E13197" s="359"/>
      <c r="G13197" s="561"/>
      <c r="H13197" s="359"/>
    </row>
    <row r="13198" spans="4:8" x14ac:dyDescent="0.2">
      <c r="D13198" s="359"/>
      <c r="E13198" s="359"/>
      <c r="G13198" s="561"/>
      <c r="H13198" s="359"/>
    </row>
    <row r="13199" spans="4:8" x14ac:dyDescent="0.2">
      <c r="D13199" s="359"/>
      <c r="E13199" s="359"/>
      <c r="G13199" s="561"/>
      <c r="H13199" s="359"/>
    </row>
    <row r="13200" spans="4:8" x14ac:dyDescent="0.2">
      <c r="D13200" s="359"/>
      <c r="E13200" s="359"/>
      <c r="G13200" s="561"/>
      <c r="H13200" s="359"/>
    </row>
    <row r="13201" spans="4:8" x14ac:dyDescent="0.2">
      <c r="D13201" s="359"/>
      <c r="E13201" s="359"/>
      <c r="G13201" s="561"/>
      <c r="H13201" s="359"/>
    </row>
    <row r="13202" spans="4:8" x14ac:dyDescent="0.2">
      <c r="D13202" s="359"/>
      <c r="E13202" s="359"/>
      <c r="G13202" s="561"/>
      <c r="H13202" s="359"/>
    </row>
    <row r="13203" spans="4:8" x14ac:dyDescent="0.2">
      <c r="D13203" s="359"/>
      <c r="E13203" s="359"/>
      <c r="G13203" s="561"/>
      <c r="H13203" s="359"/>
    </row>
    <row r="13204" spans="4:8" x14ac:dyDescent="0.2">
      <c r="D13204" s="359"/>
      <c r="E13204" s="359"/>
      <c r="G13204" s="561"/>
      <c r="H13204" s="359"/>
    </row>
    <row r="13205" spans="4:8" x14ac:dyDescent="0.2">
      <c r="D13205" s="359"/>
      <c r="E13205" s="359"/>
      <c r="G13205" s="561"/>
      <c r="H13205" s="359"/>
    </row>
    <row r="13206" spans="4:8" x14ac:dyDescent="0.2">
      <c r="D13206" s="359"/>
      <c r="E13206" s="359"/>
      <c r="G13206" s="561"/>
      <c r="H13206" s="359"/>
    </row>
    <row r="13207" spans="4:8" x14ac:dyDescent="0.2">
      <c r="D13207" s="359"/>
      <c r="E13207" s="359"/>
      <c r="G13207" s="561"/>
      <c r="H13207" s="359"/>
    </row>
    <row r="13208" spans="4:8" x14ac:dyDescent="0.2">
      <c r="D13208" s="359"/>
      <c r="E13208" s="359"/>
      <c r="G13208" s="561"/>
      <c r="H13208" s="359"/>
    </row>
    <row r="13209" spans="4:8" x14ac:dyDescent="0.2">
      <c r="D13209" s="359"/>
      <c r="E13209" s="359"/>
      <c r="G13209" s="561"/>
      <c r="H13209" s="359"/>
    </row>
    <row r="13210" spans="4:8" x14ac:dyDescent="0.2">
      <c r="D13210" s="359"/>
      <c r="E13210" s="359"/>
      <c r="G13210" s="561"/>
      <c r="H13210" s="359"/>
    </row>
    <row r="13211" spans="4:8" x14ac:dyDescent="0.2">
      <c r="D13211" s="359"/>
      <c r="E13211" s="359"/>
      <c r="G13211" s="561"/>
      <c r="H13211" s="359"/>
    </row>
    <row r="13212" spans="4:8" x14ac:dyDescent="0.2">
      <c r="D13212" s="359"/>
      <c r="E13212" s="359"/>
      <c r="G13212" s="561"/>
      <c r="H13212" s="359"/>
    </row>
    <row r="13213" spans="4:8" x14ac:dyDescent="0.2">
      <c r="D13213" s="359"/>
      <c r="E13213" s="359"/>
      <c r="G13213" s="561"/>
      <c r="H13213" s="359"/>
    </row>
    <row r="13214" spans="4:8" x14ac:dyDescent="0.2">
      <c r="D13214" s="359"/>
      <c r="E13214" s="359"/>
      <c r="G13214" s="561"/>
      <c r="H13214" s="359"/>
    </row>
    <row r="13215" spans="4:8" x14ac:dyDescent="0.2">
      <c r="D13215" s="359"/>
      <c r="E13215" s="359"/>
      <c r="G13215" s="561"/>
      <c r="H13215" s="359"/>
    </row>
    <row r="13216" spans="4:8" x14ac:dyDescent="0.2">
      <c r="D13216" s="359"/>
      <c r="E13216" s="359"/>
      <c r="G13216" s="561"/>
      <c r="H13216" s="359"/>
    </row>
    <row r="13217" spans="4:8" x14ac:dyDescent="0.2">
      <c r="D13217" s="359"/>
      <c r="E13217" s="359"/>
      <c r="G13217" s="561"/>
      <c r="H13217" s="359"/>
    </row>
    <row r="13218" spans="4:8" x14ac:dyDescent="0.2">
      <c r="D13218" s="359"/>
      <c r="E13218" s="359"/>
      <c r="G13218" s="561"/>
      <c r="H13218" s="359"/>
    </row>
    <row r="13219" spans="4:8" x14ac:dyDescent="0.2">
      <c r="D13219" s="359"/>
      <c r="E13219" s="359"/>
      <c r="G13219" s="561"/>
      <c r="H13219" s="359"/>
    </row>
    <row r="13220" spans="4:8" x14ac:dyDescent="0.2">
      <c r="D13220" s="359"/>
      <c r="E13220" s="359"/>
      <c r="G13220" s="561"/>
      <c r="H13220" s="359"/>
    </row>
    <row r="13221" spans="4:8" x14ac:dyDescent="0.2">
      <c r="D13221" s="359"/>
      <c r="E13221" s="359"/>
      <c r="G13221" s="561"/>
      <c r="H13221" s="359"/>
    </row>
    <row r="13222" spans="4:8" x14ac:dyDescent="0.2">
      <c r="D13222" s="359"/>
      <c r="E13222" s="359"/>
      <c r="G13222" s="561"/>
      <c r="H13222" s="359"/>
    </row>
    <row r="13223" spans="4:8" x14ac:dyDescent="0.2">
      <c r="D13223" s="359"/>
      <c r="E13223" s="359"/>
      <c r="G13223" s="561"/>
      <c r="H13223" s="359"/>
    </row>
    <row r="13224" spans="4:8" x14ac:dyDescent="0.2">
      <c r="D13224" s="359"/>
      <c r="E13224" s="359"/>
      <c r="G13224" s="561"/>
      <c r="H13224" s="359"/>
    </row>
    <row r="13225" spans="4:8" x14ac:dyDescent="0.2">
      <c r="D13225" s="359"/>
      <c r="E13225" s="359"/>
      <c r="G13225" s="561"/>
      <c r="H13225" s="359"/>
    </row>
    <row r="13226" spans="4:8" x14ac:dyDescent="0.2">
      <c r="D13226" s="359"/>
      <c r="E13226" s="359"/>
      <c r="G13226" s="561"/>
      <c r="H13226" s="359"/>
    </row>
    <row r="13227" spans="4:8" x14ac:dyDescent="0.2">
      <c r="D13227" s="359"/>
      <c r="E13227" s="359"/>
      <c r="G13227" s="561"/>
      <c r="H13227" s="359"/>
    </row>
    <row r="13228" spans="4:8" x14ac:dyDescent="0.2">
      <c r="D13228" s="359"/>
      <c r="E13228" s="359"/>
      <c r="G13228" s="561"/>
      <c r="H13228" s="359"/>
    </row>
    <row r="13229" spans="4:8" x14ac:dyDescent="0.2">
      <c r="D13229" s="359"/>
      <c r="E13229" s="359"/>
      <c r="G13229" s="561"/>
      <c r="H13229" s="359"/>
    </row>
    <row r="13230" spans="4:8" x14ac:dyDescent="0.2">
      <c r="D13230" s="359"/>
      <c r="E13230" s="359"/>
      <c r="G13230" s="561"/>
      <c r="H13230" s="359"/>
    </row>
    <row r="13231" spans="4:8" x14ac:dyDescent="0.2">
      <c r="D13231" s="359"/>
      <c r="E13231" s="359"/>
      <c r="G13231" s="561"/>
      <c r="H13231" s="359"/>
    </row>
    <row r="13232" spans="4:8" x14ac:dyDescent="0.2">
      <c r="D13232" s="359"/>
      <c r="E13232" s="359"/>
      <c r="G13232" s="561"/>
      <c r="H13232" s="359"/>
    </row>
    <row r="13233" spans="4:8" x14ac:dyDescent="0.2">
      <c r="D13233" s="359"/>
      <c r="E13233" s="359"/>
      <c r="G13233" s="561"/>
      <c r="H13233" s="359"/>
    </row>
    <row r="13234" spans="4:8" x14ac:dyDescent="0.2">
      <c r="D13234" s="359"/>
      <c r="E13234" s="359"/>
      <c r="G13234" s="561"/>
      <c r="H13234" s="359"/>
    </row>
    <row r="13235" spans="4:8" x14ac:dyDescent="0.2">
      <c r="D13235" s="359"/>
      <c r="E13235" s="359"/>
      <c r="G13235" s="561"/>
      <c r="H13235" s="359"/>
    </row>
    <row r="13236" spans="4:8" x14ac:dyDescent="0.2">
      <c r="D13236" s="359"/>
      <c r="E13236" s="359"/>
      <c r="G13236" s="561"/>
      <c r="H13236" s="359"/>
    </row>
    <row r="13237" spans="4:8" x14ac:dyDescent="0.2">
      <c r="D13237" s="359"/>
      <c r="E13237" s="359"/>
      <c r="G13237" s="561"/>
      <c r="H13237" s="359"/>
    </row>
    <row r="13238" spans="4:8" x14ac:dyDescent="0.2">
      <c r="D13238" s="359"/>
      <c r="E13238" s="359"/>
      <c r="G13238" s="561"/>
      <c r="H13238" s="359"/>
    </row>
    <row r="13239" spans="4:8" x14ac:dyDescent="0.2">
      <c r="D13239" s="359"/>
      <c r="E13239" s="359"/>
      <c r="G13239" s="561"/>
      <c r="H13239" s="359"/>
    </row>
    <row r="13240" spans="4:8" x14ac:dyDescent="0.2">
      <c r="D13240" s="359"/>
      <c r="E13240" s="359"/>
      <c r="G13240" s="561"/>
      <c r="H13240" s="359"/>
    </row>
    <row r="13241" spans="4:8" x14ac:dyDescent="0.2">
      <c r="D13241" s="359"/>
      <c r="E13241" s="359"/>
      <c r="G13241" s="561"/>
      <c r="H13241" s="359"/>
    </row>
    <row r="13242" spans="4:8" x14ac:dyDescent="0.2">
      <c r="D13242" s="359"/>
      <c r="E13242" s="359"/>
      <c r="G13242" s="561"/>
      <c r="H13242" s="359"/>
    </row>
    <row r="13243" spans="4:8" x14ac:dyDescent="0.2">
      <c r="D13243" s="359"/>
      <c r="E13243" s="359"/>
      <c r="G13243" s="561"/>
      <c r="H13243" s="359"/>
    </row>
    <row r="13244" spans="4:8" x14ac:dyDescent="0.2">
      <c r="D13244" s="359"/>
      <c r="E13244" s="359"/>
      <c r="G13244" s="561"/>
      <c r="H13244" s="359"/>
    </row>
    <row r="13245" spans="4:8" x14ac:dyDescent="0.2">
      <c r="D13245" s="359"/>
      <c r="E13245" s="359"/>
      <c r="G13245" s="561"/>
      <c r="H13245" s="359"/>
    </row>
    <row r="13246" spans="4:8" x14ac:dyDescent="0.2">
      <c r="D13246" s="359"/>
      <c r="E13246" s="359"/>
      <c r="G13246" s="561"/>
      <c r="H13246" s="359"/>
    </row>
    <row r="13247" spans="4:8" x14ac:dyDescent="0.2">
      <c r="D13247" s="359"/>
      <c r="E13247" s="359"/>
      <c r="G13247" s="561"/>
      <c r="H13247" s="359"/>
    </row>
    <row r="13248" spans="4:8" x14ac:dyDescent="0.2">
      <c r="D13248" s="359"/>
      <c r="E13248" s="359"/>
      <c r="G13248" s="561"/>
      <c r="H13248" s="359"/>
    </row>
    <row r="13249" spans="4:8" x14ac:dyDescent="0.2">
      <c r="D13249" s="359"/>
      <c r="E13249" s="359"/>
      <c r="G13249" s="561"/>
      <c r="H13249" s="359"/>
    </row>
    <row r="13250" spans="4:8" x14ac:dyDescent="0.2">
      <c r="D13250" s="359"/>
      <c r="E13250" s="359"/>
      <c r="G13250" s="561"/>
      <c r="H13250" s="359"/>
    </row>
    <row r="13251" spans="4:8" x14ac:dyDescent="0.2">
      <c r="D13251" s="359"/>
      <c r="E13251" s="359"/>
      <c r="G13251" s="561"/>
      <c r="H13251" s="359"/>
    </row>
    <row r="13252" spans="4:8" x14ac:dyDescent="0.2">
      <c r="D13252" s="359"/>
      <c r="E13252" s="359"/>
      <c r="G13252" s="561"/>
      <c r="H13252" s="359"/>
    </row>
    <row r="13253" spans="4:8" x14ac:dyDescent="0.2">
      <c r="D13253" s="359"/>
      <c r="E13253" s="359"/>
      <c r="G13253" s="561"/>
      <c r="H13253" s="359"/>
    </row>
    <row r="13254" spans="4:8" x14ac:dyDescent="0.2">
      <c r="D13254" s="359"/>
      <c r="E13254" s="359"/>
      <c r="G13254" s="561"/>
      <c r="H13254" s="359"/>
    </row>
    <row r="13255" spans="4:8" x14ac:dyDescent="0.2">
      <c r="D13255" s="359"/>
      <c r="E13255" s="359"/>
      <c r="G13255" s="561"/>
      <c r="H13255" s="359"/>
    </row>
    <row r="13256" spans="4:8" x14ac:dyDescent="0.2">
      <c r="D13256" s="359"/>
      <c r="E13256" s="359"/>
      <c r="G13256" s="561"/>
      <c r="H13256" s="359"/>
    </row>
    <row r="13257" spans="4:8" x14ac:dyDescent="0.2">
      <c r="D13257" s="359"/>
      <c r="E13257" s="359"/>
      <c r="G13257" s="561"/>
      <c r="H13257" s="359"/>
    </row>
    <row r="13258" spans="4:8" x14ac:dyDescent="0.2">
      <c r="D13258" s="359"/>
      <c r="E13258" s="359"/>
      <c r="G13258" s="561"/>
      <c r="H13258" s="359"/>
    </row>
    <row r="13259" spans="4:8" x14ac:dyDescent="0.2">
      <c r="D13259" s="359"/>
      <c r="E13259" s="359"/>
      <c r="G13259" s="561"/>
      <c r="H13259" s="359"/>
    </row>
    <row r="13260" spans="4:8" x14ac:dyDescent="0.2">
      <c r="D13260" s="359"/>
      <c r="E13260" s="359"/>
      <c r="G13260" s="561"/>
      <c r="H13260" s="359"/>
    </row>
    <row r="13261" spans="4:8" x14ac:dyDescent="0.2">
      <c r="D13261" s="359"/>
      <c r="E13261" s="359"/>
      <c r="G13261" s="561"/>
      <c r="H13261" s="359"/>
    </row>
    <row r="13262" spans="4:8" x14ac:dyDescent="0.2">
      <c r="D13262" s="359"/>
      <c r="E13262" s="359"/>
      <c r="G13262" s="561"/>
      <c r="H13262" s="359"/>
    </row>
    <row r="13263" spans="4:8" x14ac:dyDescent="0.2">
      <c r="D13263" s="359"/>
      <c r="E13263" s="359"/>
      <c r="G13263" s="561"/>
      <c r="H13263" s="359"/>
    </row>
    <row r="13264" spans="4:8" x14ac:dyDescent="0.2">
      <c r="D13264" s="359"/>
      <c r="E13264" s="359"/>
      <c r="G13264" s="561"/>
      <c r="H13264" s="359"/>
    </row>
    <row r="13265" spans="4:8" x14ac:dyDescent="0.2">
      <c r="D13265" s="359"/>
      <c r="E13265" s="359"/>
      <c r="G13265" s="561"/>
      <c r="H13265" s="359"/>
    </row>
    <row r="13266" spans="4:8" x14ac:dyDescent="0.2">
      <c r="D13266" s="359"/>
      <c r="E13266" s="359"/>
      <c r="G13266" s="561"/>
      <c r="H13266" s="359"/>
    </row>
    <row r="13267" spans="4:8" x14ac:dyDescent="0.2">
      <c r="D13267" s="359"/>
      <c r="E13267" s="359"/>
      <c r="G13267" s="561"/>
      <c r="H13267" s="359"/>
    </row>
    <row r="13268" spans="4:8" x14ac:dyDescent="0.2">
      <c r="D13268" s="359"/>
      <c r="E13268" s="359"/>
      <c r="G13268" s="561"/>
      <c r="H13268" s="359"/>
    </row>
    <row r="13269" spans="4:8" x14ac:dyDescent="0.2">
      <c r="D13269" s="359"/>
      <c r="E13269" s="359"/>
      <c r="G13269" s="561"/>
      <c r="H13269" s="359"/>
    </row>
    <row r="13270" spans="4:8" x14ac:dyDescent="0.2">
      <c r="D13270" s="359"/>
      <c r="E13270" s="359"/>
      <c r="G13270" s="561"/>
      <c r="H13270" s="359"/>
    </row>
    <row r="13271" spans="4:8" x14ac:dyDescent="0.2">
      <c r="D13271" s="359"/>
      <c r="E13271" s="359"/>
      <c r="G13271" s="561"/>
      <c r="H13271" s="359"/>
    </row>
    <row r="13272" spans="4:8" x14ac:dyDescent="0.2">
      <c r="D13272" s="359"/>
      <c r="E13272" s="359"/>
      <c r="G13272" s="561"/>
      <c r="H13272" s="359"/>
    </row>
    <row r="13273" spans="4:8" x14ac:dyDescent="0.2">
      <c r="D13273" s="359"/>
      <c r="E13273" s="359"/>
      <c r="G13273" s="561"/>
      <c r="H13273" s="359"/>
    </row>
    <row r="13274" spans="4:8" x14ac:dyDescent="0.2">
      <c r="D13274" s="359"/>
      <c r="E13274" s="359"/>
      <c r="G13274" s="561"/>
      <c r="H13274" s="359"/>
    </row>
    <row r="13275" spans="4:8" x14ac:dyDescent="0.2">
      <c r="D13275" s="359"/>
      <c r="E13275" s="359"/>
      <c r="G13275" s="561"/>
      <c r="H13275" s="359"/>
    </row>
    <row r="13276" spans="4:8" x14ac:dyDescent="0.2">
      <c r="D13276" s="359"/>
      <c r="E13276" s="359"/>
      <c r="G13276" s="561"/>
      <c r="H13276" s="359"/>
    </row>
    <row r="13277" spans="4:8" x14ac:dyDescent="0.2">
      <c r="D13277" s="359"/>
      <c r="E13277" s="359"/>
      <c r="G13277" s="561"/>
      <c r="H13277" s="359"/>
    </row>
    <row r="13278" spans="4:8" x14ac:dyDescent="0.2">
      <c r="D13278" s="359"/>
      <c r="E13278" s="359"/>
      <c r="G13278" s="561"/>
      <c r="H13278" s="359"/>
    </row>
    <row r="13279" spans="4:8" x14ac:dyDescent="0.2">
      <c r="D13279" s="359"/>
      <c r="E13279" s="359"/>
      <c r="G13279" s="561"/>
      <c r="H13279" s="359"/>
    </row>
    <row r="13280" spans="4:8" x14ac:dyDescent="0.2">
      <c r="D13280" s="359"/>
      <c r="E13280" s="359"/>
      <c r="G13280" s="561"/>
      <c r="H13280" s="359"/>
    </row>
    <row r="13281" spans="4:8" x14ac:dyDescent="0.2">
      <c r="D13281" s="359"/>
      <c r="E13281" s="359"/>
      <c r="G13281" s="561"/>
      <c r="H13281" s="359"/>
    </row>
    <row r="13282" spans="4:8" x14ac:dyDescent="0.2">
      <c r="D13282" s="359"/>
      <c r="E13282" s="359"/>
      <c r="G13282" s="561"/>
      <c r="H13282" s="359"/>
    </row>
    <row r="13283" spans="4:8" x14ac:dyDescent="0.2">
      <c r="D13283" s="359"/>
      <c r="E13283" s="359"/>
      <c r="G13283" s="561"/>
      <c r="H13283" s="359"/>
    </row>
    <row r="13284" spans="4:8" x14ac:dyDescent="0.2">
      <c r="D13284" s="359"/>
      <c r="E13284" s="359"/>
      <c r="G13284" s="561"/>
      <c r="H13284" s="359"/>
    </row>
    <row r="13285" spans="4:8" x14ac:dyDescent="0.2">
      <c r="D13285" s="359"/>
      <c r="E13285" s="359"/>
      <c r="G13285" s="561"/>
      <c r="H13285" s="359"/>
    </row>
    <row r="13286" spans="4:8" x14ac:dyDescent="0.2">
      <c r="D13286" s="359"/>
      <c r="E13286" s="359"/>
      <c r="G13286" s="561"/>
      <c r="H13286" s="359"/>
    </row>
    <row r="13287" spans="4:8" x14ac:dyDescent="0.2">
      <c r="D13287" s="359"/>
      <c r="E13287" s="359"/>
      <c r="G13287" s="561"/>
      <c r="H13287" s="359"/>
    </row>
    <row r="13288" spans="4:8" x14ac:dyDescent="0.2">
      <c r="D13288" s="359"/>
      <c r="E13288" s="359"/>
      <c r="G13288" s="561"/>
      <c r="H13288" s="359"/>
    </row>
    <row r="13289" spans="4:8" x14ac:dyDescent="0.2">
      <c r="D13289" s="359"/>
      <c r="E13289" s="359"/>
      <c r="G13289" s="561"/>
      <c r="H13289" s="359"/>
    </row>
    <row r="13290" spans="4:8" x14ac:dyDescent="0.2">
      <c r="D13290" s="359"/>
      <c r="E13290" s="359"/>
      <c r="G13290" s="561"/>
      <c r="H13290" s="359"/>
    </row>
    <row r="13291" spans="4:8" x14ac:dyDescent="0.2">
      <c r="D13291" s="359"/>
      <c r="E13291" s="359"/>
      <c r="G13291" s="561"/>
      <c r="H13291" s="359"/>
    </row>
    <row r="13292" spans="4:8" x14ac:dyDescent="0.2">
      <c r="D13292" s="359"/>
      <c r="E13292" s="359"/>
      <c r="G13292" s="561"/>
      <c r="H13292" s="359"/>
    </row>
    <row r="13293" spans="4:8" x14ac:dyDescent="0.2">
      <c r="D13293" s="359"/>
      <c r="E13293" s="359"/>
      <c r="G13293" s="561"/>
      <c r="H13293" s="359"/>
    </row>
    <row r="13294" spans="4:8" x14ac:dyDescent="0.2">
      <c r="D13294" s="359"/>
      <c r="E13294" s="359"/>
      <c r="G13294" s="561"/>
      <c r="H13294" s="359"/>
    </row>
    <row r="13295" spans="4:8" x14ac:dyDescent="0.2">
      <c r="D13295" s="359"/>
      <c r="E13295" s="359"/>
      <c r="G13295" s="561"/>
      <c r="H13295" s="359"/>
    </row>
    <row r="13296" spans="4:8" x14ac:dyDescent="0.2">
      <c r="D13296" s="359"/>
      <c r="E13296" s="359"/>
      <c r="G13296" s="561"/>
      <c r="H13296" s="359"/>
    </row>
    <row r="13297" spans="4:8" x14ac:dyDescent="0.2">
      <c r="D13297" s="359"/>
      <c r="E13297" s="359"/>
      <c r="G13297" s="561"/>
      <c r="H13297" s="359"/>
    </row>
    <row r="13298" spans="4:8" x14ac:dyDescent="0.2">
      <c r="D13298" s="359"/>
      <c r="E13298" s="359"/>
      <c r="G13298" s="561"/>
      <c r="H13298" s="359"/>
    </row>
    <row r="13299" spans="4:8" x14ac:dyDescent="0.2">
      <c r="D13299" s="359"/>
      <c r="E13299" s="359"/>
      <c r="G13299" s="561"/>
      <c r="H13299" s="359"/>
    </row>
    <row r="13300" spans="4:8" x14ac:dyDescent="0.2">
      <c r="D13300" s="359"/>
      <c r="E13300" s="359"/>
      <c r="G13300" s="561"/>
      <c r="H13300" s="359"/>
    </row>
    <row r="13301" spans="4:8" x14ac:dyDescent="0.2">
      <c r="D13301" s="359"/>
      <c r="E13301" s="359"/>
      <c r="G13301" s="561"/>
      <c r="H13301" s="359"/>
    </row>
    <row r="13302" spans="4:8" x14ac:dyDescent="0.2">
      <c r="D13302" s="359"/>
      <c r="E13302" s="359"/>
      <c r="G13302" s="561"/>
      <c r="H13302" s="359"/>
    </row>
    <row r="13303" spans="4:8" x14ac:dyDescent="0.2">
      <c r="D13303" s="359"/>
      <c r="E13303" s="359"/>
      <c r="G13303" s="561"/>
      <c r="H13303" s="359"/>
    </row>
    <row r="13304" spans="4:8" x14ac:dyDescent="0.2">
      <c r="D13304" s="359"/>
      <c r="E13304" s="359"/>
      <c r="G13304" s="561"/>
      <c r="H13304" s="359"/>
    </row>
    <row r="13305" spans="4:8" x14ac:dyDescent="0.2">
      <c r="D13305" s="359"/>
      <c r="E13305" s="359"/>
      <c r="G13305" s="561"/>
      <c r="H13305" s="359"/>
    </row>
    <row r="13306" spans="4:8" x14ac:dyDescent="0.2">
      <c r="D13306" s="359"/>
      <c r="E13306" s="359"/>
      <c r="G13306" s="561"/>
      <c r="H13306" s="359"/>
    </row>
    <row r="13307" spans="4:8" x14ac:dyDescent="0.2">
      <c r="D13307" s="359"/>
      <c r="E13307" s="359"/>
      <c r="G13307" s="561"/>
      <c r="H13307" s="359"/>
    </row>
    <row r="13308" spans="4:8" x14ac:dyDescent="0.2">
      <c r="D13308" s="359"/>
      <c r="E13308" s="359"/>
      <c r="G13308" s="561"/>
      <c r="H13308" s="359"/>
    </row>
    <row r="13309" spans="4:8" x14ac:dyDescent="0.2">
      <c r="D13309" s="359"/>
      <c r="E13309" s="359"/>
      <c r="G13309" s="561"/>
      <c r="H13309" s="359"/>
    </row>
    <row r="13310" spans="4:8" x14ac:dyDescent="0.2">
      <c r="D13310" s="359"/>
      <c r="E13310" s="359"/>
      <c r="G13310" s="561"/>
      <c r="H13310" s="359"/>
    </row>
    <row r="13311" spans="4:8" x14ac:dyDescent="0.2">
      <c r="D13311" s="359"/>
      <c r="E13311" s="359"/>
      <c r="G13311" s="561"/>
      <c r="H13311" s="359"/>
    </row>
    <row r="13312" spans="4:8" x14ac:dyDescent="0.2">
      <c r="D13312" s="359"/>
      <c r="E13312" s="359"/>
      <c r="G13312" s="561"/>
      <c r="H13312" s="359"/>
    </row>
    <row r="13313" spans="4:8" x14ac:dyDescent="0.2">
      <c r="D13313" s="359"/>
      <c r="E13313" s="359"/>
      <c r="G13313" s="561"/>
      <c r="H13313" s="359"/>
    </row>
    <row r="13314" spans="4:8" x14ac:dyDescent="0.2">
      <c r="D13314" s="359"/>
      <c r="E13314" s="359"/>
      <c r="G13314" s="561"/>
      <c r="H13314" s="359"/>
    </row>
    <row r="13315" spans="4:8" x14ac:dyDescent="0.2">
      <c r="D13315" s="359"/>
      <c r="E13315" s="359"/>
      <c r="G13315" s="561"/>
      <c r="H13315" s="359"/>
    </row>
    <row r="13316" spans="4:8" x14ac:dyDescent="0.2">
      <c r="D13316" s="359"/>
      <c r="E13316" s="359"/>
      <c r="G13316" s="561"/>
      <c r="H13316" s="359"/>
    </row>
    <row r="13317" spans="4:8" x14ac:dyDescent="0.2">
      <c r="D13317" s="359"/>
      <c r="E13317" s="359"/>
      <c r="G13317" s="561"/>
      <c r="H13317" s="359"/>
    </row>
    <row r="13318" spans="4:8" x14ac:dyDescent="0.2">
      <c r="D13318" s="359"/>
      <c r="E13318" s="359"/>
      <c r="G13318" s="561"/>
      <c r="H13318" s="359"/>
    </row>
    <row r="13319" spans="4:8" x14ac:dyDescent="0.2">
      <c r="D13319" s="359"/>
      <c r="E13319" s="359"/>
      <c r="G13319" s="561"/>
      <c r="H13319" s="359"/>
    </row>
    <row r="13320" spans="4:8" x14ac:dyDescent="0.2">
      <c r="D13320" s="359"/>
      <c r="E13320" s="359"/>
      <c r="G13320" s="561"/>
      <c r="H13320" s="359"/>
    </row>
    <row r="13321" spans="4:8" x14ac:dyDescent="0.2">
      <c r="D13321" s="359"/>
      <c r="E13321" s="359"/>
      <c r="G13321" s="561"/>
      <c r="H13321" s="359"/>
    </row>
    <row r="13322" spans="4:8" x14ac:dyDescent="0.2">
      <c r="D13322" s="359"/>
      <c r="E13322" s="359"/>
      <c r="G13322" s="561"/>
      <c r="H13322" s="359"/>
    </row>
    <row r="13323" spans="4:8" x14ac:dyDescent="0.2">
      <c r="D13323" s="359"/>
      <c r="E13323" s="359"/>
      <c r="G13323" s="561"/>
      <c r="H13323" s="359"/>
    </row>
    <row r="13324" spans="4:8" x14ac:dyDescent="0.2">
      <c r="D13324" s="359"/>
      <c r="E13324" s="359"/>
      <c r="G13324" s="561"/>
      <c r="H13324" s="359"/>
    </row>
    <row r="13325" spans="4:8" x14ac:dyDescent="0.2">
      <c r="D13325" s="359"/>
      <c r="E13325" s="359"/>
      <c r="G13325" s="561"/>
      <c r="H13325" s="359"/>
    </row>
    <row r="13326" spans="4:8" x14ac:dyDescent="0.2">
      <c r="D13326" s="359"/>
      <c r="E13326" s="359"/>
      <c r="G13326" s="561"/>
      <c r="H13326" s="359"/>
    </row>
    <row r="13327" spans="4:8" x14ac:dyDescent="0.2">
      <c r="D13327" s="359"/>
      <c r="E13327" s="359"/>
      <c r="G13327" s="561"/>
      <c r="H13327" s="359"/>
    </row>
    <row r="13328" spans="4:8" x14ac:dyDescent="0.2">
      <c r="D13328" s="359"/>
      <c r="E13328" s="359"/>
      <c r="G13328" s="561"/>
      <c r="H13328" s="359"/>
    </row>
    <row r="13329" spans="4:8" x14ac:dyDescent="0.2">
      <c r="D13329" s="359"/>
      <c r="E13329" s="359"/>
      <c r="G13329" s="561"/>
      <c r="H13329" s="359"/>
    </row>
    <row r="13330" spans="4:8" x14ac:dyDescent="0.2">
      <c r="D13330" s="359"/>
      <c r="E13330" s="359"/>
      <c r="G13330" s="561"/>
      <c r="H13330" s="359"/>
    </row>
    <row r="13331" spans="4:8" x14ac:dyDescent="0.2">
      <c r="D13331" s="359"/>
      <c r="E13331" s="359"/>
      <c r="G13331" s="561"/>
      <c r="H13331" s="359"/>
    </row>
    <row r="13332" spans="4:8" x14ac:dyDescent="0.2">
      <c r="D13332" s="359"/>
      <c r="E13332" s="359"/>
      <c r="G13332" s="561"/>
      <c r="H13332" s="359"/>
    </row>
    <row r="13333" spans="4:8" x14ac:dyDescent="0.2">
      <c r="D13333" s="359"/>
      <c r="E13333" s="359"/>
      <c r="G13333" s="561"/>
      <c r="H13333" s="359"/>
    </row>
    <row r="13334" spans="4:8" x14ac:dyDescent="0.2">
      <c r="D13334" s="359"/>
      <c r="E13334" s="359"/>
      <c r="G13334" s="561"/>
      <c r="H13334" s="359"/>
    </row>
    <row r="13335" spans="4:8" x14ac:dyDescent="0.2">
      <c r="D13335" s="359"/>
      <c r="E13335" s="359"/>
      <c r="G13335" s="561"/>
      <c r="H13335" s="359"/>
    </row>
    <row r="13336" spans="4:8" x14ac:dyDescent="0.2">
      <c r="D13336" s="359"/>
      <c r="E13336" s="359"/>
      <c r="G13336" s="561"/>
      <c r="H13336" s="359"/>
    </row>
    <row r="13337" spans="4:8" x14ac:dyDescent="0.2">
      <c r="D13337" s="359"/>
      <c r="E13337" s="359"/>
      <c r="G13337" s="561"/>
      <c r="H13337" s="359"/>
    </row>
    <row r="13338" spans="4:8" x14ac:dyDescent="0.2">
      <c r="D13338" s="359"/>
      <c r="E13338" s="359"/>
      <c r="G13338" s="561"/>
      <c r="H13338" s="359"/>
    </row>
    <row r="13339" spans="4:8" x14ac:dyDescent="0.2">
      <c r="D13339" s="359"/>
      <c r="E13339" s="359"/>
      <c r="G13339" s="561"/>
      <c r="H13339" s="359"/>
    </row>
    <row r="13340" spans="4:8" x14ac:dyDescent="0.2">
      <c r="D13340" s="359"/>
      <c r="E13340" s="359"/>
      <c r="G13340" s="561"/>
      <c r="H13340" s="359"/>
    </row>
    <row r="13341" spans="4:8" x14ac:dyDescent="0.2">
      <c r="D13341" s="359"/>
      <c r="E13341" s="359"/>
      <c r="G13341" s="561"/>
      <c r="H13341" s="359"/>
    </row>
    <row r="13342" spans="4:8" x14ac:dyDescent="0.2">
      <c r="D13342" s="359"/>
      <c r="E13342" s="359"/>
      <c r="G13342" s="561"/>
      <c r="H13342" s="359"/>
    </row>
    <row r="13343" spans="4:8" x14ac:dyDescent="0.2">
      <c r="D13343" s="359"/>
      <c r="E13343" s="359"/>
      <c r="G13343" s="561"/>
      <c r="H13343" s="359"/>
    </row>
    <row r="13344" spans="4:8" x14ac:dyDescent="0.2">
      <c r="D13344" s="359"/>
      <c r="E13344" s="359"/>
      <c r="G13344" s="561"/>
      <c r="H13344" s="359"/>
    </row>
    <row r="13345" spans="4:8" x14ac:dyDescent="0.2">
      <c r="D13345" s="359"/>
      <c r="E13345" s="359"/>
      <c r="G13345" s="561"/>
      <c r="H13345" s="359"/>
    </row>
    <row r="13346" spans="4:8" x14ac:dyDescent="0.2">
      <c r="D13346" s="359"/>
      <c r="E13346" s="359"/>
      <c r="G13346" s="561"/>
      <c r="H13346" s="359"/>
    </row>
    <row r="13347" spans="4:8" x14ac:dyDescent="0.2">
      <c r="D13347" s="359"/>
      <c r="E13347" s="359"/>
      <c r="G13347" s="561"/>
      <c r="H13347" s="359"/>
    </row>
    <row r="13348" spans="4:8" x14ac:dyDescent="0.2">
      <c r="D13348" s="359"/>
      <c r="E13348" s="359"/>
      <c r="G13348" s="561"/>
      <c r="H13348" s="359"/>
    </row>
    <row r="13349" spans="4:8" x14ac:dyDescent="0.2">
      <c r="D13349" s="359"/>
      <c r="E13349" s="359"/>
      <c r="G13349" s="561"/>
      <c r="H13349" s="359"/>
    </row>
    <row r="13350" spans="4:8" x14ac:dyDescent="0.2">
      <c r="D13350" s="359"/>
      <c r="E13350" s="359"/>
      <c r="G13350" s="561"/>
      <c r="H13350" s="359"/>
    </row>
    <row r="13351" spans="4:8" x14ac:dyDescent="0.2">
      <c r="D13351" s="359"/>
      <c r="E13351" s="359"/>
      <c r="G13351" s="561"/>
      <c r="H13351" s="359"/>
    </row>
    <row r="13352" spans="4:8" x14ac:dyDescent="0.2">
      <c r="D13352" s="359"/>
      <c r="E13352" s="359"/>
      <c r="G13352" s="561"/>
      <c r="H13352" s="359"/>
    </row>
    <row r="13353" spans="4:8" x14ac:dyDescent="0.2">
      <c r="D13353" s="359"/>
      <c r="E13353" s="359"/>
      <c r="G13353" s="561"/>
      <c r="H13353" s="359"/>
    </row>
    <row r="13354" spans="4:8" x14ac:dyDescent="0.2">
      <c r="D13354" s="359"/>
      <c r="E13354" s="359"/>
      <c r="G13354" s="561"/>
      <c r="H13354" s="359"/>
    </row>
    <row r="13355" spans="4:8" x14ac:dyDescent="0.2">
      <c r="D13355" s="359"/>
      <c r="E13355" s="359"/>
      <c r="G13355" s="561"/>
      <c r="H13355" s="359"/>
    </row>
    <row r="13356" spans="4:8" x14ac:dyDescent="0.2">
      <c r="D13356" s="359"/>
      <c r="E13356" s="359"/>
      <c r="G13356" s="561"/>
      <c r="H13356" s="359"/>
    </row>
    <row r="13357" spans="4:8" x14ac:dyDescent="0.2">
      <c r="D13357" s="359"/>
      <c r="E13357" s="359"/>
      <c r="G13357" s="561"/>
      <c r="H13357" s="359"/>
    </row>
    <row r="13358" spans="4:8" x14ac:dyDescent="0.2">
      <c r="D13358" s="359"/>
      <c r="E13358" s="359"/>
      <c r="G13358" s="561"/>
      <c r="H13358" s="359"/>
    </row>
    <row r="13359" spans="4:8" x14ac:dyDescent="0.2">
      <c r="D13359" s="359"/>
      <c r="E13359" s="359"/>
      <c r="G13359" s="561"/>
      <c r="H13359" s="359"/>
    </row>
    <row r="13360" spans="4:8" x14ac:dyDescent="0.2">
      <c r="D13360" s="359"/>
      <c r="E13360" s="359"/>
      <c r="G13360" s="561"/>
      <c r="H13360" s="359"/>
    </row>
    <row r="13361" spans="4:8" x14ac:dyDescent="0.2">
      <c r="D13361" s="359"/>
      <c r="E13361" s="359"/>
      <c r="G13361" s="561"/>
      <c r="H13361" s="359"/>
    </row>
    <row r="13362" spans="4:8" x14ac:dyDescent="0.2">
      <c r="D13362" s="359"/>
      <c r="E13362" s="359"/>
      <c r="G13362" s="561"/>
      <c r="H13362" s="359"/>
    </row>
    <row r="13363" spans="4:8" x14ac:dyDescent="0.2">
      <c r="D13363" s="359"/>
      <c r="E13363" s="359"/>
      <c r="G13363" s="561"/>
      <c r="H13363" s="359"/>
    </row>
    <row r="13364" spans="4:8" x14ac:dyDescent="0.2">
      <c r="D13364" s="359"/>
      <c r="E13364" s="359"/>
      <c r="G13364" s="561"/>
      <c r="H13364" s="359"/>
    </row>
    <row r="13365" spans="4:8" x14ac:dyDescent="0.2">
      <c r="D13365" s="359"/>
      <c r="E13365" s="359"/>
      <c r="G13365" s="561"/>
      <c r="H13365" s="359"/>
    </row>
    <row r="13366" spans="4:8" x14ac:dyDescent="0.2">
      <c r="D13366" s="359"/>
      <c r="E13366" s="359"/>
      <c r="G13366" s="561"/>
      <c r="H13366" s="359"/>
    </row>
    <row r="13367" spans="4:8" x14ac:dyDescent="0.2">
      <c r="D13367" s="359"/>
      <c r="E13367" s="359"/>
      <c r="G13367" s="561"/>
      <c r="H13367" s="359"/>
    </row>
    <row r="13368" spans="4:8" x14ac:dyDescent="0.2">
      <c r="D13368" s="359"/>
      <c r="E13368" s="359"/>
      <c r="G13368" s="561"/>
      <c r="H13368" s="359"/>
    </row>
    <row r="13369" spans="4:8" x14ac:dyDescent="0.2">
      <c r="D13369" s="359"/>
      <c r="E13369" s="359"/>
      <c r="G13369" s="561"/>
      <c r="H13369" s="359"/>
    </row>
    <row r="13370" spans="4:8" x14ac:dyDescent="0.2">
      <c r="D13370" s="359"/>
      <c r="E13370" s="359"/>
      <c r="G13370" s="561"/>
      <c r="H13370" s="359"/>
    </row>
    <row r="13371" spans="4:8" x14ac:dyDescent="0.2">
      <c r="D13371" s="359"/>
      <c r="E13371" s="359"/>
      <c r="G13371" s="561"/>
      <c r="H13371" s="359"/>
    </row>
    <row r="13372" spans="4:8" x14ac:dyDescent="0.2">
      <c r="D13372" s="359"/>
      <c r="E13372" s="359"/>
      <c r="G13372" s="561"/>
      <c r="H13372" s="359"/>
    </row>
    <row r="13373" spans="4:8" x14ac:dyDescent="0.2">
      <c r="D13373" s="359"/>
      <c r="E13373" s="359"/>
      <c r="G13373" s="561"/>
      <c r="H13373" s="359"/>
    </row>
    <row r="13374" spans="4:8" x14ac:dyDescent="0.2">
      <c r="D13374" s="359"/>
      <c r="E13374" s="359"/>
      <c r="G13374" s="561"/>
      <c r="H13374" s="359"/>
    </row>
    <row r="13375" spans="4:8" x14ac:dyDescent="0.2">
      <c r="D13375" s="359"/>
      <c r="E13375" s="359"/>
      <c r="G13375" s="561"/>
      <c r="H13375" s="359"/>
    </row>
    <row r="13376" spans="4:8" x14ac:dyDescent="0.2">
      <c r="D13376" s="359"/>
      <c r="E13376" s="359"/>
      <c r="G13376" s="561"/>
      <c r="H13376" s="359"/>
    </row>
    <row r="13377" spans="4:8" x14ac:dyDescent="0.2">
      <c r="D13377" s="359"/>
      <c r="E13377" s="359"/>
      <c r="G13377" s="561"/>
      <c r="H13377" s="359"/>
    </row>
    <row r="13378" spans="4:8" x14ac:dyDescent="0.2">
      <c r="D13378" s="359"/>
      <c r="E13378" s="359"/>
      <c r="G13378" s="561"/>
      <c r="H13378" s="359"/>
    </row>
    <row r="13379" spans="4:8" x14ac:dyDescent="0.2">
      <c r="D13379" s="359"/>
      <c r="E13379" s="359"/>
      <c r="G13379" s="561"/>
      <c r="H13379" s="359"/>
    </row>
    <row r="13380" spans="4:8" x14ac:dyDescent="0.2">
      <c r="D13380" s="359"/>
      <c r="E13380" s="359"/>
      <c r="G13380" s="561"/>
      <c r="H13380" s="359"/>
    </row>
    <row r="13381" spans="4:8" x14ac:dyDescent="0.2">
      <c r="D13381" s="359"/>
      <c r="E13381" s="359"/>
      <c r="G13381" s="561"/>
      <c r="H13381" s="359"/>
    </row>
    <row r="13382" spans="4:8" x14ac:dyDescent="0.2">
      <c r="D13382" s="359"/>
      <c r="E13382" s="359"/>
      <c r="G13382" s="561"/>
      <c r="H13382" s="359"/>
    </row>
    <row r="13383" spans="4:8" x14ac:dyDescent="0.2">
      <c r="D13383" s="359"/>
      <c r="E13383" s="359"/>
      <c r="G13383" s="561"/>
      <c r="H13383" s="359"/>
    </row>
    <row r="13384" spans="4:8" x14ac:dyDescent="0.2">
      <c r="D13384" s="359"/>
      <c r="E13384" s="359"/>
      <c r="G13384" s="561"/>
      <c r="H13384" s="359"/>
    </row>
    <row r="13385" spans="4:8" x14ac:dyDescent="0.2">
      <c r="D13385" s="359"/>
      <c r="E13385" s="359"/>
      <c r="G13385" s="561"/>
      <c r="H13385" s="359"/>
    </row>
    <row r="13386" spans="4:8" x14ac:dyDescent="0.2">
      <c r="D13386" s="359"/>
      <c r="E13386" s="359"/>
      <c r="G13386" s="561"/>
      <c r="H13386" s="359"/>
    </row>
    <row r="13387" spans="4:8" x14ac:dyDescent="0.2">
      <c r="D13387" s="359"/>
      <c r="E13387" s="359"/>
      <c r="G13387" s="561"/>
      <c r="H13387" s="359"/>
    </row>
    <row r="13388" spans="4:8" x14ac:dyDescent="0.2">
      <c r="D13388" s="359"/>
      <c r="E13388" s="359"/>
      <c r="G13388" s="561"/>
      <c r="H13388" s="359"/>
    </row>
    <row r="13389" spans="4:8" x14ac:dyDescent="0.2">
      <c r="D13389" s="359"/>
      <c r="E13389" s="359"/>
      <c r="G13389" s="561"/>
      <c r="H13389" s="359"/>
    </row>
    <row r="13390" spans="4:8" x14ac:dyDescent="0.2">
      <c r="D13390" s="359"/>
      <c r="E13390" s="359"/>
      <c r="G13390" s="561"/>
      <c r="H13390" s="359"/>
    </row>
    <row r="13391" spans="4:8" x14ac:dyDescent="0.2">
      <c r="D13391" s="359"/>
      <c r="E13391" s="359"/>
      <c r="G13391" s="561"/>
      <c r="H13391" s="359"/>
    </row>
    <row r="13392" spans="4:8" x14ac:dyDescent="0.2">
      <c r="D13392" s="359"/>
      <c r="E13392" s="359"/>
      <c r="G13392" s="561"/>
      <c r="H13392" s="359"/>
    </row>
    <row r="13393" spans="4:8" x14ac:dyDescent="0.2">
      <c r="D13393" s="359"/>
      <c r="E13393" s="359"/>
      <c r="G13393" s="561"/>
      <c r="H13393" s="359"/>
    </row>
    <row r="13394" spans="4:8" x14ac:dyDescent="0.2">
      <c r="D13394" s="359"/>
      <c r="E13394" s="359"/>
      <c r="G13394" s="561"/>
      <c r="H13394" s="359"/>
    </row>
    <row r="13395" spans="4:8" x14ac:dyDescent="0.2">
      <c r="D13395" s="359"/>
      <c r="E13395" s="359"/>
      <c r="G13395" s="561"/>
      <c r="H13395" s="359"/>
    </row>
    <row r="13396" spans="4:8" x14ac:dyDescent="0.2">
      <c r="D13396" s="359"/>
      <c r="E13396" s="359"/>
      <c r="G13396" s="561"/>
      <c r="H13396" s="359"/>
    </row>
    <row r="13397" spans="4:8" x14ac:dyDescent="0.2">
      <c r="D13397" s="359"/>
      <c r="E13397" s="359"/>
      <c r="G13397" s="561"/>
      <c r="H13397" s="359"/>
    </row>
    <row r="13398" spans="4:8" x14ac:dyDescent="0.2">
      <c r="D13398" s="359"/>
      <c r="E13398" s="359"/>
      <c r="G13398" s="561"/>
      <c r="H13398" s="359"/>
    </row>
    <row r="13399" spans="4:8" x14ac:dyDescent="0.2">
      <c r="D13399" s="359"/>
      <c r="E13399" s="359"/>
      <c r="G13399" s="561"/>
      <c r="H13399" s="359"/>
    </row>
    <row r="13400" spans="4:8" x14ac:dyDescent="0.2">
      <c r="D13400" s="359"/>
      <c r="E13400" s="359"/>
      <c r="G13400" s="561"/>
      <c r="H13400" s="359"/>
    </row>
    <row r="13401" spans="4:8" x14ac:dyDescent="0.2">
      <c r="D13401" s="359"/>
      <c r="E13401" s="359"/>
      <c r="G13401" s="561"/>
      <c r="H13401" s="359"/>
    </row>
    <row r="13402" spans="4:8" x14ac:dyDescent="0.2">
      <c r="D13402" s="359"/>
      <c r="E13402" s="359"/>
      <c r="G13402" s="561"/>
      <c r="H13402" s="359"/>
    </row>
    <row r="13403" spans="4:8" x14ac:dyDescent="0.2">
      <c r="D13403" s="359"/>
      <c r="E13403" s="359"/>
      <c r="G13403" s="561"/>
      <c r="H13403" s="359"/>
    </row>
    <row r="13404" spans="4:8" x14ac:dyDescent="0.2">
      <c r="D13404" s="359"/>
      <c r="E13404" s="359"/>
      <c r="G13404" s="561"/>
      <c r="H13404" s="359"/>
    </row>
    <row r="13405" spans="4:8" x14ac:dyDescent="0.2">
      <c r="D13405" s="359"/>
      <c r="E13405" s="359"/>
      <c r="G13405" s="561"/>
      <c r="H13405" s="359"/>
    </row>
    <row r="13406" spans="4:8" x14ac:dyDescent="0.2">
      <c r="D13406" s="359"/>
      <c r="E13406" s="359"/>
      <c r="G13406" s="561"/>
      <c r="H13406" s="359"/>
    </row>
    <row r="13407" spans="4:8" x14ac:dyDescent="0.2">
      <c r="D13407" s="359"/>
      <c r="E13407" s="359"/>
      <c r="G13407" s="561"/>
      <c r="H13407" s="359"/>
    </row>
    <row r="13408" spans="4:8" x14ac:dyDescent="0.2">
      <c r="D13408" s="359"/>
      <c r="E13408" s="359"/>
      <c r="G13408" s="561"/>
      <c r="H13408" s="359"/>
    </row>
    <row r="13409" spans="4:8" x14ac:dyDescent="0.2">
      <c r="D13409" s="359"/>
      <c r="E13409" s="359"/>
      <c r="G13409" s="561"/>
      <c r="H13409" s="359"/>
    </row>
    <row r="13410" spans="4:8" x14ac:dyDescent="0.2">
      <c r="D13410" s="359"/>
      <c r="E13410" s="359"/>
      <c r="G13410" s="561"/>
      <c r="H13410" s="359"/>
    </row>
    <row r="13411" spans="4:8" x14ac:dyDescent="0.2">
      <c r="D13411" s="359"/>
      <c r="E13411" s="359"/>
      <c r="G13411" s="561"/>
      <c r="H13411" s="359"/>
    </row>
    <row r="13412" spans="4:8" x14ac:dyDescent="0.2">
      <c r="D13412" s="359"/>
      <c r="E13412" s="359"/>
      <c r="G13412" s="561"/>
      <c r="H13412" s="359"/>
    </row>
    <row r="13413" spans="4:8" x14ac:dyDescent="0.2">
      <c r="D13413" s="359"/>
      <c r="E13413" s="359"/>
      <c r="G13413" s="561"/>
      <c r="H13413" s="359"/>
    </row>
    <row r="13414" spans="4:8" x14ac:dyDescent="0.2">
      <c r="D13414" s="359"/>
      <c r="E13414" s="359"/>
      <c r="G13414" s="561"/>
      <c r="H13414" s="359"/>
    </row>
    <row r="13415" spans="4:8" x14ac:dyDescent="0.2">
      <c r="D13415" s="359"/>
      <c r="E13415" s="359"/>
      <c r="G13415" s="561"/>
      <c r="H13415" s="359"/>
    </row>
    <row r="13416" spans="4:8" x14ac:dyDescent="0.2">
      <c r="D13416" s="359"/>
      <c r="E13416" s="359"/>
      <c r="G13416" s="561"/>
      <c r="H13416" s="359"/>
    </row>
    <row r="13417" spans="4:8" x14ac:dyDescent="0.2">
      <c r="D13417" s="359"/>
      <c r="E13417" s="359"/>
      <c r="G13417" s="561"/>
      <c r="H13417" s="359"/>
    </row>
    <row r="13418" spans="4:8" x14ac:dyDescent="0.2">
      <c r="D13418" s="359"/>
      <c r="E13418" s="359"/>
      <c r="G13418" s="561"/>
      <c r="H13418" s="359"/>
    </row>
    <row r="13419" spans="4:8" x14ac:dyDescent="0.2">
      <c r="D13419" s="359"/>
      <c r="E13419" s="359"/>
      <c r="G13419" s="561"/>
      <c r="H13419" s="359"/>
    </row>
    <row r="13420" spans="4:8" x14ac:dyDescent="0.2">
      <c r="D13420" s="359"/>
      <c r="E13420" s="359"/>
      <c r="G13420" s="561"/>
      <c r="H13420" s="359"/>
    </row>
    <row r="13421" spans="4:8" x14ac:dyDescent="0.2">
      <c r="D13421" s="359"/>
      <c r="E13421" s="359"/>
      <c r="G13421" s="561"/>
      <c r="H13421" s="359"/>
    </row>
    <row r="13422" spans="4:8" x14ac:dyDescent="0.2">
      <c r="D13422" s="359"/>
      <c r="E13422" s="359"/>
      <c r="G13422" s="561"/>
      <c r="H13422" s="359"/>
    </row>
    <row r="13423" spans="4:8" x14ac:dyDescent="0.2">
      <c r="D13423" s="359"/>
      <c r="E13423" s="359"/>
      <c r="G13423" s="561"/>
      <c r="H13423" s="359"/>
    </row>
    <row r="13424" spans="4:8" x14ac:dyDescent="0.2">
      <c r="D13424" s="359"/>
      <c r="E13424" s="359"/>
      <c r="G13424" s="561"/>
      <c r="H13424" s="359"/>
    </row>
    <row r="13425" spans="4:8" x14ac:dyDescent="0.2">
      <c r="D13425" s="359"/>
      <c r="E13425" s="359"/>
      <c r="G13425" s="561"/>
      <c r="H13425" s="359"/>
    </row>
    <row r="13426" spans="4:8" x14ac:dyDescent="0.2">
      <c r="D13426" s="359"/>
      <c r="E13426" s="359"/>
      <c r="G13426" s="561"/>
      <c r="H13426" s="359"/>
    </row>
    <row r="13427" spans="4:8" x14ac:dyDescent="0.2">
      <c r="D13427" s="359"/>
      <c r="E13427" s="359"/>
      <c r="G13427" s="561"/>
      <c r="H13427" s="359"/>
    </row>
    <row r="13428" spans="4:8" x14ac:dyDescent="0.2">
      <c r="D13428" s="359"/>
      <c r="E13428" s="359"/>
      <c r="G13428" s="561"/>
      <c r="H13428" s="359"/>
    </row>
    <row r="13429" spans="4:8" x14ac:dyDescent="0.2">
      <c r="D13429" s="359"/>
      <c r="E13429" s="359"/>
      <c r="G13429" s="561"/>
      <c r="H13429" s="359"/>
    </row>
    <row r="13430" spans="4:8" x14ac:dyDescent="0.2">
      <c r="D13430" s="359"/>
      <c r="E13430" s="359"/>
      <c r="G13430" s="561"/>
      <c r="H13430" s="359"/>
    </row>
    <row r="13431" spans="4:8" x14ac:dyDescent="0.2">
      <c r="D13431" s="359"/>
      <c r="E13431" s="359"/>
      <c r="G13431" s="561"/>
      <c r="H13431" s="359"/>
    </row>
    <row r="13432" spans="4:8" x14ac:dyDescent="0.2">
      <c r="D13432" s="359"/>
      <c r="E13432" s="359"/>
      <c r="G13432" s="561"/>
      <c r="H13432" s="359"/>
    </row>
    <row r="13433" spans="4:8" x14ac:dyDescent="0.2">
      <c r="D13433" s="359"/>
      <c r="E13433" s="359"/>
      <c r="G13433" s="561"/>
      <c r="H13433" s="359"/>
    </row>
    <row r="13434" spans="4:8" x14ac:dyDescent="0.2">
      <c r="D13434" s="359"/>
      <c r="E13434" s="359"/>
      <c r="G13434" s="561"/>
      <c r="H13434" s="359"/>
    </row>
    <row r="13435" spans="4:8" x14ac:dyDescent="0.2">
      <c r="D13435" s="359"/>
      <c r="E13435" s="359"/>
      <c r="G13435" s="561"/>
      <c r="H13435" s="359"/>
    </row>
    <row r="13436" spans="4:8" x14ac:dyDescent="0.2">
      <c r="D13436" s="359"/>
      <c r="E13436" s="359"/>
      <c r="G13436" s="561"/>
      <c r="H13436" s="359"/>
    </row>
    <row r="13437" spans="4:8" x14ac:dyDescent="0.2">
      <c r="D13437" s="359"/>
      <c r="E13437" s="359"/>
      <c r="G13437" s="561"/>
      <c r="H13437" s="359"/>
    </row>
    <row r="13438" spans="4:8" x14ac:dyDescent="0.2">
      <c r="D13438" s="359"/>
      <c r="E13438" s="359"/>
      <c r="G13438" s="561"/>
      <c r="H13438" s="359"/>
    </row>
    <row r="13439" spans="4:8" x14ac:dyDescent="0.2">
      <c r="D13439" s="359"/>
      <c r="E13439" s="359"/>
      <c r="G13439" s="561"/>
      <c r="H13439" s="359"/>
    </row>
    <row r="13440" spans="4:8" x14ac:dyDescent="0.2">
      <c r="D13440" s="359"/>
      <c r="E13440" s="359"/>
      <c r="G13440" s="561"/>
      <c r="H13440" s="359"/>
    </row>
    <row r="13441" spans="4:8" x14ac:dyDescent="0.2">
      <c r="D13441" s="359"/>
      <c r="E13441" s="359"/>
      <c r="G13441" s="561"/>
      <c r="H13441" s="359"/>
    </row>
    <row r="13442" spans="4:8" x14ac:dyDescent="0.2">
      <c r="D13442" s="359"/>
      <c r="E13442" s="359"/>
      <c r="G13442" s="561"/>
      <c r="H13442" s="359"/>
    </row>
    <row r="13443" spans="4:8" x14ac:dyDescent="0.2">
      <c r="D13443" s="359"/>
      <c r="E13443" s="359"/>
      <c r="G13443" s="561"/>
      <c r="H13443" s="359"/>
    </row>
    <row r="13444" spans="4:8" x14ac:dyDescent="0.2">
      <c r="D13444" s="359"/>
      <c r="E13444" s="359"/>
      <c r="G13444" s="561"/>
      <c r="H13444" s="359"/>
    </row>
    <row r="13445" spans="4:8" x14ac:dyDescent="0.2">
      <c r="D13445" s="359"/>
      <c r="E13445" s="359"/>
      <c r="G13445" s="561"/>
      <c r="H13445" s="359"/>
    </row>
    <row r="13446" spans="4:8" x14ac:dyDescent="0.2">
      <c r="D13446" s="359"/>
      <c r="E13446" s="359"/>
      <c r="G13446" s="561"/>
      <c r="H13446" s="359"/>
    </row>
    <row r="13447" spans="4:8" x14ac:dyDescent="0.2">
      <c r="D13447" s="359"/>
      <c r="E13447" s="359"/>
      <c r="G13447" s="561"/>
      <c r="H13447" s="359"/>
    </row>
    <row r="13448" spans="4:8" x14ac:dyDescent="0.2">
      <c r="D13448" s="359"/>
      <c r="E13448" s="359"/>
      <c r="G13448" s="561"/>
      <c r="H13448" s="359"/>
    </row>
    <row r="13449" spans="4:8" x14ac:dyDescent="0.2">
      <c r="D13449" s="359"/>
      <c r="E13449" s="359"/>
      <c r="G13449" s="561"/>
      <c r="H13449" s="359"/>
    </row>
    <row r="13450" spans="4:8" x14ac:dyDescent="0.2">
      <c r="D13450" s="359"/>
      <c r="E13450" s="359"/>
      <c r="G13450" s="561"/>
      <c r="H13450" s="359"/>
    </row>
    <row r="13451" spans="4:8" x14ac:dyDescent="0.2">
      <c r="D13451" s="359"/>
      <c r="E13451" s="359"/>
      <c r="G13451" s="561"/>
      <c r="H13451" s="359"/>
    </row>
    <row r="13452" spans="4:8" x14ac:dyDescent="0.2">
      <c r="D13452" s="359"/>
      <c r="E13452" s="359"/>
      <c r="G13452" s="561"/>
      <c r="H13452" s="359"/>
    </row>
    <row r="13453" spans="4:8" x14ac:dyDescent="0.2">
      <c r="D13453" s="359"/>
      <c r="E13453" s="359"/>
      <c r="G13453" s="561"/>
      <c r="H13453" s="359"/>
    </row>
    <row r="13454" spans="4:8" x14ac:dyDescent="0.2">
      <c r="D13454" s="359"/>
      <c r="E13454" s="359"/>
      <c r="G13454" s="561"/>
      <c r="H13454" s="359"/>
    </row>
    <row r="13455" spans="4:8" x14ac:dyDescent="0.2">
      <c r="D13455" s="359"/>
      <c r="E13455" s="359"/>
      <c r="G13455" s="561"/>
      <c r="H13455" s="359"/>
    </row>
    <row r="13456" spans="4:8" x14ac:dyDescent="0.2">
      <c r="D13456" s="359"/>
      <c r="E13456" s="359"/>
      <c r="G13456" s="561"/>
      <c r="H13456" s="359"/>
    </row>
    <row r="13457" spans="4:8" x14ac:dyDescent="0.2">
      <c r="D13457" s="359"/>
      <c r="E13457" s="359"/>
      <c r="G13457" s="561"/>
      <c r="H13457" s="359"/>
    </row>
    <row r="13458" spans="4:8" x14ac:dyDescent="0.2">
      <c r="D13458" s="359"/>
      <c r="E13458" s="359"/>
      <c r="G13458" s="561"/>
      <c r="H13458" s="359"/>
    </row>
    <row r="13459" spans="4:8" x14ac:dyDescent="0.2">
      <c r="D13459" s="359"/>
      <c r="E13459" s="359"/>
      <c r="G13459" s="561"/>
      <c r="H13459" s="359"/>
    </row>
    <row r="13460" spans="4:8" x14ac:dyDescent="0.2">
      <c r="D13460" s="359"/>
      <c r="E13460" s="359"/>
      <c r="G13460" s="561"/>
      <c r="H13460" s="359"/>
    </row>
    <row r="13461" spans="4:8" x14ac:dyDescent="0.2">
      <c r="D13461" s="359"/>
      <c r="E13461" s="359"/>
      <c r="G13461" s="561"/>
      <c r="H13461" s="359"/>
    </row>
    <row r="13462" spans="4:8" x14ac:dyDescent="0.2">
      <c r="D13462" s="359"/>
      <c r="E13462" s="359"/>
      <c r="G13462" s="561"/>
      <c r="H13462" s="359"/>
    </row>
    <row r="13463" spans="4:8" x14ac:dyDescent="0.2">
      <c r="D13463" s="359"/>
      <c r="E13463" s="359"/>
      <c r="G13463" s="561"/>
      <c r="H13463" s="359"/>
    </row>
    <row r="13464" spans="4:8" x14ac:dyDescent="0.2">
      <c r="D13464" s="359"/>
      <c r="E13464" s="359"/>
      <c r="G13464" s="561"/>
      <c r="H13464" s="359"/>
    </row>
    <row r="13465" spans="4:8" x14ac:dyDescent="0.2">
      <c r="D13465" s="359"/>
      <c r="E13465" s="359"/>
      <c r="G13465" s="561"/>
      <c r="H13465" s="359"/>
    </row>
    <row r="13466" spans="4:8" x14ac:dyDescent="0.2">
      <c r="D13466" s="359"/>
      <c r="E13466" s="359"/>
      <c r="G13466" s="561"/>
      <c r="H13466" s="359"/>
    </row>
    <row r="13467" spans="4:8" x14ac:dyDescent="0.2">
      <c r="D13467" s="359"/>
      <c r="E13467" s="359"/>
      <c r="G13467" s="561"/>
      <c r="H13467" s="359"/>
    </row>
    <row r="13468" spans="4:8" x14ac:dyDescent="0.2">
      <c r="D13468" s="359"/>
      <c r="E13468" s="359"/>
      <c r="G13468" s="561"/>
      <c r="H13468" s="359"/>
    </row>
    <row r="13469" spans="4:8" x14ac:dyDescent="0.2">
      <c r="D13469" s="359"/>
      <c r="E13469" s="359"/>
      <c r="G13469" s="561"/>
      <c r="H13469" s="359"/>
    </row>
    <row r="13470" spans="4:8" x14ac:dyDescent="0.2">
      <c r="D13470" s="359"/>
      <c r="E13470" s="359"/>
      <c r="G13470" s="561"/>
      <c r="H13470" s="359"/>
    </row>
    <row r="13471" spans="4:8" x14ac:dyDescent="0.2">
      <c r="D13471" s="359"/>
      <c r="E13471" s="359"/>
      <c r="G13471" s="561"/>
      <c r="H13471" s="359"/>
    </row>
    <row r="13472" spans="4:8" x14ac:dyDescent="0.2">
      <c r="D13472" s="359"/>
      <c r="E13472" s="359"/>
      <c r="G13472" s="561"/>
      <c r="H13472" s="359"/>
    </row>
    <row r="13473" spans="4:8" x14ac:dyDescent="0.2">
      <c r="D13473" s="359"/>
      <c r="E13473" s="359"/>
      <c r="G13473" s="561"/>
      <c r="H13473" s="359"/>
    </row>
    <row r="13474" spans="4:8" x14ac:dyDescent="0.2">
      <c r="D13474" s="359"/>
      <c r="E13474" s="359"/>
      <c r="G13474" s="561"/>
      <c r="H13474" s="359"/>
    </row>
    <row r="13475" spans="4:8" x14ac:dyDescent="0.2">
      <c r="D13475" s="359"/>
      <c r="E13475" s="359"/>
      <c r="G13475" s="561"/>
      <c r="H13475" s="359"/>
    </row>
    <row r="13476" spans="4:8" x14ac:dyDescent="0.2">
      <c r="D13476" s="359"/>
      <c r="E13476" s="359"/>
      <c r="G13476" s="561"/>
      <c r="H13476" s="359"/>
    </row>
    <row r="13477" spans="4:8" x14ac:dyDescent="0.2">
      <c r="D13477" s="359"/>
      <c r="E13477" s="359"/>
      <c r="G13477" s="561"/>
      <c r="H13477" s="359"/>
    </row>
    <row r="13478" spans="4:8" x14ac:dyDescent="0.2">
      <c r="D13478" s="359"/>
      <c r="E13478" s="359"/>
      <c r="G13478" s="561"/>
      <c r="H13478" s="359"/>
    </row>
    <row r="13479" spans="4:8" x14ac:dyDescent="0.2">
      <c r="D13479" s="359"/>
      <c r="E13479" s="359"/>
      <c r="G13479" s="561"/>
      <c r="H13479" s="359"/>
    </row>
    <row r="13480" spans="4:8" x14ac:dyDescent="0.2">
      <c r="D13480" s="359"/>
      <c r="E13480" s="359"/>
      <c r="G13480" s="561"/>
      <c r="H13480" s="359"/>
    </row>
    <row r="13481" spans="4:8" x14ac:dyDescent="0.2">
      <c r="D13481" s="359"/>
      <c r="E13481" s="359"/>
      <c r="G13481" s="561"/>
      <c r="H13481" s="359"/>
    </row>
    <row r="13482" spans="4:8" x14ac:dyDescent="0.2">
      <c r="D13482" s="359"/>
      <c r="E13482" s="359"/>
      <c r="G13482" s="561"/>
      <c r="H13482" s="359"/>
    </row>
    <row r="13483" spans="4:8" x14ac:dyDescent="0.2">
      <c r="D13483" s="359"/>
      <c r="E13483" s="359"/>
      <c r="G13483" s="561"/>
      <c r="H13483" s="359"/>
    </row>
    <row r="13484" spans="4:8" x14ac:dyDescent="0.2">
      <c r="D13484" s="359"/>
      <c r="E13484" s="359"/>
      <c r="G13484" s="561"/>
      <c r="H13484" s="359"/>
    </row>
    <row r="13485" spans="4:8" x14ac:dyDescent="0.2">
      <c r="D13485" s="359"/>
      <c r="E13485" s="359"/>
      <c r="G13485" s="561"/>
      <c r="H13485" s="359"/>
    </row>
    <row r="13486" spans="4:8" x14ac:dyDescent="0.2">
      <c r="D13486" s="359"/>
      <c r="E13486" s="359"/>
      <c r="G13486" s="561"/>
      <c r="H13486" s="359"/>
    </row>
    <row r="13487" spans="4:8" x14ac:dyDescent="0.2">
      <c r="D13487" s="359"/>
      <c r="E13487" s="359"/>
      <c r="G13487" s="561"/>
      <c r="H13487" s="359"/>
    </row>
    <row r="13488" spans="4:8" x14ac:dyDescent="0.2">
      <c r="D13488" s="359"/>
      <c r="E13488" s="359"/>
      <c r="G13488" s="561"/>
      <c r="H13488" s="359"/>
    </row>
    <row r="13489" spans="4:8" x14ac:dyDescent="0.2">
      <c r="D13489" s="359"/>
      <c r="E13489" s="359"/>
      <c r="G13489" s="561"/>
      <c r="H13489" s="359"/>
    </row>
    <row r="13490" spans="4:8" x14ac:dyDescent="0.2">
      <c r="D13490" s="359"/>
      <c r="E13490" s="359"/>
      <c r="G13490" s="561"/>
      <c r="H13490" s="359"/>
    </row>
    <row r="13491" spans="4:8" x14ac:dyDescent="0.2">
      <c r="D13491" s="359"/>
      <c r="E13491" s="359"/>
      <c r="G13491" s="561"/>
      <c r="H13491" s="359"/>
    </row>
    <row r="13492" spans="4:8" x14ac:dyDescent="0.2">
      <c r="D13492" s="359"/>
      <c r="E13492" s="359"/>
      <c r="G13492" s="561"/>
      <c r="H13492" s="359"/>
    </row>
    <row r="13493" spans="4:8" x14ac:dyDescent="0.2">
      <c r="D13493" s="359"/>
      <c r="E13493" s="359"/>
      <c r="G13493" s="561"/>
      <c r="H13493" s="359"/>
    </row>
    <row r="13494" spans="4:8" x14ac:dyDescent="0.2">
      <c r="D13494" s="359"/>
      <c r="E13494" s="359"/>
      <c r="G13494" s="561"/>
      <c r="H13494" s="359"/>
    </row>
    <row r="13495" spans="4:8" x14ac:dyDescent="0.2">
      <c r="D13495" s="359"/>
      <c r="E13495" s="359"/>
      <c r="G13495" s="561"/>
      <c r="H13495" s="359"/>
    </row>
    <row r="13496" spans="4:8" x14ac:dyDescent="0.2">
      <c r="D13496" s="359"/>
      <c r="E13496" s="359"/>
      <c r="G13496" s="561"/>
      <c r="H13496" s="359"/>
    </row>
    <row r="13497" spans="4:8" x14ac:dyDescent="0.2">
      <c r="D13497" s="359"/>
      <c r="E13497" s="359"/>
      <c r="G13497" s="561"/>
      <c r="H13497" s="359"/>
    </row>
    <row r="13498" spans="4:8" x14ac:dyDescent="0.2">
      <c r="D13498" s="359"/>
      <c r="E13498" s="359"/>
      <c r="G13498" s="561"/>
      <c r="H13498" s="359"/>
    </row>
    <row r="13499" spans="4:8" x14ac:dyDescent="0.2">
      <c r="D13499" s="359"/>
      <c r="E13499" s="359"/>
      <c r="G13499" s="561"/>
      <c r="H13499" s="359"/>
    </row>
    <row r="13500" spans="4:8" x14ac:dyDescent="0.2">
      <c r="D13500" s="359"/>
      <c r="E13500" s="359"/>
      <c r="G13500" s="561"/>
      <c r="H13500" s="359"/>
    </row>
    <row r="13501" spans="4:8" x14ac:dyDescent="0.2">
      <c r="D13501" s="359"/>
      <c r="E13501" s="359"/>
      <c r="G13501" s="561"/>
      <c r="H13501" s="359"/>
    </row>
    <row r="13502" spans="4:8" x14ac:dyDescent="0.2">
      <c r="D13502" s="359"/>
      <c r="E13502" s="359"/>
      <c r="G13502" s="561"/>
      <c r="H13502" s="359"/>
    </row>
    <row r="13503" spans="4:8" x14ac:dyDescent="0.2">
      <c r="D13503" s="359"/>
      <c r="E13503" s="359"/>
      <c r="G13503" s="561"/>
      <c r="H13503" s="359"/>
    </row>
    <row r="13504" spans="4:8" x14ac:dyDescent="0.2">
      <c r="D13504" s="359"/>
      <c r="E13504" s="359"/>
      <c r="G13504" s="561"/>
      <c r="H13504" s="359"/>
    </row>
    <row r="13505" spans="4:8" x14ac:dyDescent="0.2">
      <c r="D13505" s="359"/>
      <c r="E13505" s="359"/>
      <c r="G13505" s="561"/>
      <c r="H13505" s="359"/>
    </row>
    <row r="13506" spans="4:8" x14ac:dyDescent="0.2">
      <c r="D13506" s="359"/>
      <c r="E13506" s="359"/>
      <c r="G13506" s="561"/>
      <c r="H13506" s="359"/>
    </row>
    <row r="13507" spans="4:8" x14ac:dyDescent="0.2">
      <c r="D13507" s="359"/>
      <c r="E13507" s="359"/>
      <c r="G13507" s="561"/>
      <c r="H13507" s="359"/>
    </row>
    <row r="13508" spans="4:8" x14ac:dyDescent="0.2">
      <c r="D13508" s="359"/>
      <c r="E13508" s="359"/>
      <c r="G13508" s="561"/>
      <c r="H13508" s="359"/>
    </row>
    <row r="13509" spans="4:8" x14ac:dyDescent="0.2">
      <c r="D13509" s="359"/>
      <c r="E13509" s="359"/>
      <c r="G13509" s="561"/>
      <c r="H13509" s="359"/>
    </row>
    <row r="13510" spans="4:8" x14ac:dyDescent="0.2">
      <c r="D13510" s="359"/>
      <c r="E13510" s="359"/>
      <c r="G13510" s="561"/>
      <c r="H13510" s="359"/>
    </row>
    <row r="13511" spans="4:8" x14ac:dyDescent="0.2">
      <c r="D13511" s="359"/>
      <c r="E13511" s="359"/>
      <c r="G13511" s="561"/>
      <c r="H13511" s="359"/>
    </row>
    <row r="13512" spans="4:8" x14ac:dyDescent="0.2">
      <c r="D13512" s="359"/>
      <c r="E13512" s="359"/>
      <c r="G13512" s="561"/>
      <c r="H13512" s="359"/>
    </row>
    <row r="13513" spans="4:8" x14ac:dyDescent="0.2">
      <c r="D13513" s="359"/>
      <c r="E13513" s="359"/>
      <c r="G13513" s="561"/>
      <c r="H13513" s="359"/>
    </row>
    <row r="13514" spans="4:8" x14ac:dyDescent="0.2">
      <c r="D13514" s="359"/>
      <c r="E13514" s="359"/>
      <c r="G13514" s="561"/>
      <c r="H13514" s="359"/>
    </row>
    <row r="13515" spans="4:8" x14ac:dyDescent="0.2">
      <c r="D13515" s="359"/>
      <c r="E13515" s="359"/>
      <c r="G13515" s="561"/>
      <c r="H13515" s="359"/>
    </row>
    <row r="13516" spans="4:8" x14ac:dyDescent="0.2">
      <c r="D13516" s="359"/>
      <c r="E13516" s="359"/>
      <c r="G13516" s="561"/>
      <c r="H13516" s="359"/>
    </row>
    <row r="13517" spans="4:8" x14ac:dyDescent="0.2">
      <c r="D13517" s="359"/>
      <c r="E13517" s="359"/>
      <c r="G13517" s="561"/>
      <c r="H13517" s="359"/>
    </row>
    <row r="13518" spans="4:8" x14ac:dyDescent="0.2">
      <c r="D13518" s="359"/>
      <c r="E13518" s="359"/>
      <c r="G13518" s="561"/>
      <c r="H13518" s="359"/>
    </row>
    <row r="13519" spans="4:8" x14ac:dyDescent="0.2">
      <c r="D13519" s="359"/>
      <c r="E13519" s="359"/>
      <c r="G13519" s="561"/>
      <c r="H13519" s="359"/>
    </row>
    <row r="13520" spans="4:8" x14ac:dyDescent="0.2">
      <c r="D13520" s="359"/>
      <c r="E13520" s="359"/>
      <c r="G13520" s="561"/>
      <c r="H13520" s="359"/>
    </row>
    <row r="13521" spans="4:8" x14ac:dyDescent="0.2">
      <c r="D13521" s="359"/>
      <c r="E13521" s="359"/>
      <c r="G13521" s="561"/>
      <c r="H13521" s="359"/>
    </row>
    <row r="13522" spans="4:8" x14ac:dyDescent="0.2">
      <c r="D13522" s="359"/>
      <c r="E13522" s="359"/>
      <c r="G13522" s="561"/>
      <c r="H13522" s="359"/>
    </row>
    <row r="13523" spans="4:8" x14ac:dyDescent="0.2">
      <c r="D13523" s="359"/>
      <c r="E13523" s="359"/>
      <c r="G13523" s="561"/>
      <c r="H13523" s="359"/>
    </row>
    <row r="13524" spans="4:8" x14ac:dyDescent="0.2">
      <c r="D13524" s="359"/>
      <c r="E13524" s="359"/>
      <c r="G13524" s="561"/>
      <c r="H13524" s="359"/>
    </row>
    <row r="13525" spans="4:8" x14ac:dyDescent="0.2">
      <c r="D13525" s="359"/>
      <c r="E13525" s="359"/>
      <c r="G13525" s="561"/>
      <c r="H13525" s="359"/>
    </row>
    <row r="13526" spans="4:8" x14ac:dyDescent="0.2">
      <c r="D13526" s="359"/>
      <c r="E13526" s="359"/>
      <c r="G13526" s="561"/>
      <c r="H13526" s="359"/>
    </row>
    <row r="13527" spans="4:8" x14ac:dyDescent="0.2">
      <c r="D13527" s="359"/>
      <c r="E13527" s="359"/>
      <c r="G13527" s="561"/>
      <c r="H13527" s="359"/>
    </row>
    <row r="13528" spans="4:8" x14ac:dyDescent="0.2">
      <c r="D13528" s="359"/>
      <c r="E13528" s="359"/>
      <c r="G13528" s="561"/>
      <c r="H13528" s="359"/>
    </row>
    <row r="13529" spans="4:8" x14ac:dyDescent="0.2">
      <c r="D13529" s="359"/>
      <c r="E13529" s="359"/>
      <c r="G13529" s="561"/>
      <c r="H13529" s="359"/>
    </row>
    <row r="13530" spans="4:8" x14ac:dyDescent="0.2">
      <c r="D13530" s="359"/>
      <c r="E13530" s="359"/>
      <c r="G13530" s="561"/>
      <c r="H13530" s="359"/>
    </row>
    <row r="13531" spans="4:8" x14ac:dyDescent="0.2">
      <c r="D13531" s="359"/>
      <c r="E13531" s="359"/>
      <c r="G13531" s="561"/>
      <c r="H13531" s="359"/>
    </row>
    <row r="13532" spans="4:8" x14ac:dyDescent="0.2">
      <c r="D13532" s="359"/>
      <c r="E13532" s="359"/>
      <c r="G13532" s="561"/>
      <c r="H13532" s="359"/>
    </row>
    <row r="13533" spans="4:8" x14ac:dyDescent="0.2">
      <c r="D13533" s="359"/>
      <c r="E13533" s="359"/>
      <c r="G13533" s="561"/>
      <c r="H13533" s="359"/>
    </row>
    <row r="13534" spans="4:8" x14ac:dyDescent="0.2">
      <c r="D13534" s="359"/>
      <c r="E13534" s="359"/>
      <c r="G13534" s="561"/>
      <c r="H13534" s="359"/>
    </row>
    <row r="13535" spans="4:8" x14ac:dyDescent="0.2">
      <c r="D13535" s="359"/>
      <c r="E13535" s="359"/>
      <c r="G13535" s="561"/>
      <c r="H13535" s="359"/>
    </row>
    <row r="13536" spans="4:8" x14ac:dyDescent="0.2">
      <c r="D13536" s="359"/>
      <c r="E13536" s="359"/>
      <c r="G13536" s="561"/>
      <c r="H13536" s="359"/>
    </row>
    <row r="13537" spans="4:8" x14ac:dyDescent="0.2">
      <c r="D13537" s="359"/>
      <c r="E13537" s="359"/>
      <c r="G13537" s="561"/>
      <c r="H13537" s="359"/>
    </row>
    <row r="13538" spans="4:8" x14ac:dyDescent="0.2">
      <c r="D13538" s="359"/>
      <c r="E13538" s="359"/>
      <c r="G13538" s="561"/>
      <c r="H13538" s="359"/>
    </row>
    <row r="13539" spans="4:8" x14ac:dyDescent="0.2">
      <c r="D13539" s="359"/>
      <c r="E13539" s="359"/>
      <c r="G13539" s="561"/>
      <c r="H13539" s="359"/>
    </row>
    <row r="13540" spans="4:8" x14ac:dyDescent="0.2">
      <c r="D13540" s="359"/>
      <c r="E13540" s="359"/>
      <c r="G13540" s="561"/>
      <c r="H13540" s="359"/>
    </row>
    <row r="13541" spans="4:8" x14ac:dyDescent="0.2">
      <c r="D13541" s="359"/>
      <c r="E13541" s="359"/>
      <c r="G13541" s="561"/>
      <c r="H13541" s="359"/>
    </row>
    <row r="13542" spans="4:8" x14ac:dyDescent="0.2">
      <c r="D13542" s="359"/>
      <c r="E13542" s="359"/>
      <c r="G13542" s="561"/>
      <c r="H13542" s="359"/>
    </row>
    <row r="13543" spans="4:8" x14ac:dyDescent="0.2">
      <c r="D13543" s="359"/>
      <c r="E13543" s="359"/>
      <c r="G13543" s="561"/>
      <c r="H13543" s="359"/>
    </row>
    <row r="13544" spans="4:8" x14ac:dyDescent="0.2">
      <c r="D13544" s="359"/>
      <c r="E13544" s="359"/>
      <c r="G13544" s="561"/>
      <c r="H13544" s="359"/>
    </row>
    <row r="13545" spans="4:8" x14ac:dyDescent="0.2">
      <c r="D13545" s="359"/>
      <c r="E13545" s="359"/>
      <c r="G13545" s="561"/>
      <c r="H13545" s="359"/>
    </row>
    <row r="13546" spans="4:8" x14ac:dyDescent="0.2">
      <c r="D13546" s="359"/>
      <c r="E13546" s="359"/>
      <c r="G13546" s="561"/>
      <c r="H13546" s="359"/>
    </row>
    <row r="13547" spans="4:8" x14ac:dyDescent="0.2">
      <c r="D13547" s="359"/>
      <c r="E13547" s="359"/>
      <c r="G13547" s="561"/>
      <c r="H13547" s="359"/>
    </row>
    <row r="13548" spans="4:8" x14ac:dyDescent="0.2">
      <c r="D13548" s="359"/>
      <c r="E13548" s="359"/>
      <c r="G13548" s="561"/>
      <c r="H13548" s="359"/>
    </row>
    <row r="13549" spans="4:8" x14ac:dyDescent="0.2">
      <c r="D13549" s="359"/>
      <c r="E13549" s="359"/>
      <c r="G13549" s="561"/>
      <c r="H13549" s="359"/>
    </row>
    <row r="13550" spans="4:8" x14ac:dyDescent="0.2">
      <c r="D13550" s="359"/>
      <c r="E13550" s="359"/>
      <c r="G13550" s="561"/>
      <c r="H13550" s="359"/>
    </row>
    <row r="13551" spans="4:8" x14ac:dyDescent="0.2">
      <c r="D13551" s="359"/>
      <c r="E13551" s="359"/>
      <c r="G13551" s="561"/>
      <c r="H13551" s="359"/>
    </row>
    <row r="13552" spans="4:8" x14ac:dyDescent="0.2">
      <c r="D13552" s="359"/>
      <c r="E13552" s="359"/>
      <c r="G13552" s="561"/>
      <c r="H13552" s="359"/>
    </row>
    <row r="13553" spans="4:8" x14ac:dyDescent="0.2">
      <c r="D13553" s="359"/>
      <c r="E13553" s="359"/>
      <c r="G13553" s="561"/>
      <c r="H13553" s="359"/>
    </row>
    <row r="13554" spans="4:8" x14ac:dyDescent="0.2">
      <c r="D13554" s="359"/>
      <c r="E13554" s="359"/>
      <c r="G13554" s="561"/>
      <c r="H13554" s="359"/>
    </row>
    <row r="13555" spans="4:8" x14ac:dyDescent="0.2">
      <c r="D13555" s="359"/>
      <c r="E13555" s="359"/>
      <c r="G13555" s="561"/>
      <c r="H13555" s="359"/>
    </row>
    <row r="13556" spans="4:8" x14ac:dyDescent="0.2">
      <c r="D13556" s="359"/>
      <c r="E13556" s="359"/>
      <c r="G13556" s="561"/>
      <c r="H13556" s="359"/>
    </row>
    <row r="13557" spans="4:8" x14ac:dyDescent="0.2">
      <c r="D13557" s="359"/>
      <c r="E13557" s="359"/>
      <c r="G13557" s="561"/>
      <c r="H13557" s="359"/>
    </row>
    <row r="13558" spans="4:8" x14ac:dyDescent="0.2">
      <c r="D13558" s="359"/>
      <c r="E13558" s="359"/>
      <c r="G13558" s="561"/>
      <c r="H13558" s="359"/>
    </row>
    <row r="13559" spans="4:8" x14ac:dyDescent="0.2">
      <c r="D13559" s="359"/>
      <c r="E13559" s="359"/>
      <c r="G13559" s="561"/>
      <c r="H13559" s="359"/>
    </row>
    <row r="13560" spans="4:8" x14ac:dyDescent="0.2">
      <c r="D13560" s="359"/>
      <c r="E13560" s="359"/>
      <c r="G13560" s="561"/>
      <c r="H13560" s="359"/>
    </row>
    <row r="13561" spans="4:8" x14ac:dyDescent="0.2">
      <c r="D13561" s="359"/>
      <c r="E13561" s="359"/>
      <c r="G13561" s="561"/>
      <c r="H13561" s="359"/>
    </row>
    <row r="13562" spans="4:8" x14ac:dyDescent="0.2">
      <c r="D13562" s="359"/>
      <c r="E13562" s="359"/>
      <c r="G13562" s="561"/>
      <c r="H13562" s="359"/>
    </row>
    <row r="13563" spans="4:8" x14ac:dyDescent="0.2">
      <c r="D13563" s="359"/>
      <c r="E13563" s="359"/>
      <c r="G13563" s="561"/>
      <c r="H13563" s="359"/>
    </row>
    <row r="13564" spans="4:8" x14ac:dyDescent="0.2">
      <c r="D13564" s="359"/>
      <c r="E13564" s="359"/>
      <c r="G13564" s="561"/>
      <c r="H13564" s="359"/>
    </row>
    <row r="13565" spans="4:8" x14ac:dyDescent="0.2">
      <c r="D13565" s="359"/>
      <c r="E13565" s="359"/>
      <c r="G13565" s="561"/>
      <c r="H13565" s="359"/>
    </row>
    <row r="13566" spans="4:8" x14ac:dyDescent="0.2">
      <c r="D13566" s="359"/>
      <c r="E13566" s="359"/>
      <c r="G13566" s="561"/>
      <c r="H13566" s="359"/>
    </row>
    <row r="13567" spans="4:8" x14ac:dyDescent="0.2">
      <c r="D13567" s="359"/>
      <c r="E13567" s="359"/>
      <c r="G13567" s="561"/>
      <c r="H13567" s="359"/>
    </row>
    <row r="13568" spans="4:8" x14ac:dyDescent="0.2">
      <c r="D13568" s="359"/>
      <c r="E13568" s="359"/>
      <c r="G13568" s="561"/>
      <c r="H13568" s="359"/>
    </row>
    <row r="13569" spans="4:8" x14ac:dyDescent="0.2">
      <c r="D13569" s="359"/>
      <c r="E13569" s="359"/>
      <c r="G13569" s="561"/>
      <c r="H13569" s="359"/>
    </row>
    <row r="13570" spans="4:8" x14ac:dyDescent="0.2">
      <c r="D13570" s="359"/>
      <c r="E13570" s="359"/>
      <c r="G13570" s="561"/>
      <c r="H13570" s="359"/>
    </row>
    <row r="13571" spans="4:8" x14ac:dyDescent="0.2">
      <c r="D13571" s="359"/>
      <c r="E13571" s="359"/>
      <c r="G13571" s="561"/>
      <c r="H13571" s="359"/>
    </row>
    <row r="13572" spans="4:8" x14ac:dyDescent="0.2">
      <c r="D13572" s="359"/>
      <c r="E13572" s="359"/>
      <c r="G13572" s="561"/>
      <c r="H13572" s="359"/>
    </row>
    <row r="13573" spans="4:8" x14ac:dyDescent="0.2">
      <c r="D13573" s="359"/>
      <c r="E13573" s="359"/>
      <c r="G13573" s="561"/>
      <c r="H13573" s="359"/>
    </row>
    <row r="13574" spans="4:8" x14ac:dyDescent="0.2">
      <c r="D13574" s="359"/>
      <c r="E13574" s="359"/>
      <c r="G13574" s="561"/>
      <c r="H13574" s="359"/>
    </row>
    <row r="13575" spans="4:8" x14ac:dyDescent="0.2">
      <c r="D13575" s="359"/>
      <c r="E13575" s="359"/>
      <c r="G13575" s="561"/>
      <c r="H13575" s="359"/>
    </row>
    <row r="13576" spans="4:8" x14ac:dyDescent="0.2">
      <c r="D13576" s="359"/>
      <c r="E13576" s="359"/>
      <c r="G13576" s="561"/>
      <c r="H13576" s="359"/>
    </row>
    <row r="13577" spans="4:8" x14ac:dyDescent="0.2">
      <c r="D13577" s="359"/>
      <c r="E13577" s="359"/>
      <c r="G13577" s="561"/>
      <c r="H13577" s="359"/>
    </row>
    <row r="13578" spans="4:8" x14ac:dyDescent="0.2">
      <c r="D13578" s="359"/>
      <c r="E13578" s="359"/>
      <c r="G13578" s="561"/>
      <c r="H13578" s="359"/>
    </row>
    <row r="13579" spans="4:8" x14ac:dyDescent="0.2">
      <c r="D13579" s="359"/>
      <c r="E13579" s="359"/>
      <c r="G13579" s="561"/>
      <c r="H13579" s="359"/>
    </row>
    <row r="13580" spans="4:8" x14ac:dyDescent="0.2">
      <c r="D13580" s="359"/>
      <c r="E13580" s="359"/>
      <c r="G13580" s="561"/>
      <c r="H13580" s="359"/>
    </row>
    <row r="13581" spans="4:8" x14ac:dyDescent="0.2">
      <c r="D13581" s="359"/>
      <c r="E13581" s="359"/>
      <c r="G13581" s="561"/>
      <c r="H13581" s="359"/>
    </row>
    <row r="13582" spans="4:8" x14ac:dyDescent="0.2">
      <c r="D13582" s="359"/>
      <c r="E13582" s="359"/>
      <c r="G13582" s="561"/>
      <c r="H13582" s="359"/>
    </row>
    <row r="13583" spans="4:8" x14ac:dyDescent="0.2">
      <c r="D13583" s="359"/>
      <c r="E13583" s="359"/>
      <c r="G13583" s="561"/>
      <c r="H13583" s="359"/>
    </row>
    <row r="13584" spans="4:8" x14ac:dyDescent="0.2">
      <c r="D13584" s="359"/>
      <c r="E13584" s="359"/>
      <c r="G13584" s="561"/>
      <c r="H13584" s="359"/>
    </row>
    <row r="13585" spans="4:8" x14ac:dyDescent="0.2">
      <c r="D13585" s="359"/>
      <c r="E13585" s="359"/>
      <c r="G13585" s="561"/>
      <c r="H13585" s="359"/>
    </row>
    <row r="13586" spans="4:8" x14ac:dyDescent="0.2">
      <c r="D13586" s="359"/>
      <c r="E13586" s="359"/>
      <c r="G13586" s="561"/>
      <c r="H13586" s="359"/>
    </row>
    <row r="13587" spans="4:8" x14ac:dyDescent="0.2">
      <c r="D13587" s="359"/>
      <c r="E13587" s="359"/>
      <c r="G13587" s="561"/>
      <c r="H13587" s="359"/>
    </row>
    <row r="13588" spans="4:8" x14ac:dyDescent="0.2">
      <c r="D13588" s="359"/>
      <c r="E13588" s="359"/>
      <c r="G13588" s="561"/>
      <c r="H13588" s="359"/>
    </row>
    <row r="13589" spans="4:8" x14ac:dyDescent="0.2">
      <c r="D13589" s="359"/>
      <c r="E13589" s="359"/>
      <c r="G13589" s="561"/>
      <c r="H13589" s="359"/>
    </row>
    <row r="13590" spans="4:8" x14ac:dyDescent="0.2">
      <c r="D13590" s="359"/>
      <c r="E13590" s="359"/>
      <c r="G13590" s="561"/>
      <c r="H13590" s="359"/>
    </row>
    <row r="13591" spans="4:8" x14ac:dyDescent="0.2">
      <c r="D13591" s="359"/>
      <c r="E13591" s="359"/>
      <c r="G13591" s="561"/>
      <c r="H13591" s="359"/>
    </row>
    <row r="13592" spans="4:8" x14ac:dyDescent="0.2">
      <c r="D13592" s="359"/>
      <c r="E13592" s="359"/>
      <c r="G13592" s="561"/>
      <c r="H13592" s="359"/>
    </row>
    <row r="13593" spans="4:8" x14ac:dyDescent="0.2">
      <c r="D13593" s="359"/>
      <c r="E13593" s="359"/>
      <c r="G13593" s="561"/>
      <c r="H13593" s="359"/>
    </row>
    <row r="13594" spans="4:8" x14ac:dyDescent="0.2">
      <c r="D13594" s="359"/>
      <c r="E13594" s="359"/>
      <c r="G13594" s="561"/>
      <c r="H13594" s="359"/>
    </row>
    <row r="13595" spans="4:8" x14ac:dyDescent="0.2">
      <c r="D13595" s="359"/>
      <c r="E13595" s="359"/>
      <c r="G13595" s="561"/>
      <c r="H13595" s="359"/>
    </row>
    <row r="13596" spans="4:8" x14ac:dyDescent="0.2">
      <c r="D13596" s="359"/>
      <c r="E13596" s="359"/>
      <c r="G13596" s="561"/>
      <c r="H13596" s="359"/>
    </row>
    <row r="13597" spans="4:8" x14ac:dyDescent="0.2">
      <c r="D13597" s="359"/>
      <c r="E13597" s="359"/>
      <c r="G13597" s="561"/>
      <c r="H13597" s="359"/>
    </row>
    <row r="13598" spans="4:8" x14ac:dyDescent="0.2">
      <c r="D13598" s="359"/>
      <c r="E13598" s="359"/>
      <c r="G13598" s="561"/>
      <c r="H13598" s="359"/>
    </row>
    <row r="13599" spans="4:8" x14ac:dyDescent="0.2">
      <c r="D13599" s="359"/>
      <c r="E13599" s="359"/>
      <c r="G13599" s="561"/>
      <c r="H13599" s="359"/>
    </row>
    <row r="13600" spans="4:8" x14ac:dyDescent="0.2">
      <c r="D13600" s="359"/>
      <c r="E13600" s="359"/>
      <c r="G13600" s="561"/>
      <c r="H13600" s="359"/>
    </row>
    <row r="13601" spans="4:8" x14ac:dyDescent="0.2">
      <c r="D13601" s="359"/>
      <c r="E13601" s="359"/>
      <c r="G13601" s="561"/>
      <c r="H13601" s="359"/>
    </row>
    <row r="13602" spans="4:8" x14ac:dyDescent="0.2">
      <c r="D13602" s="359"/>
      <c r="E13602" s="359"/>
      <c r="G13602" s="561"/>
      <c r="H13602" s="359"/>
    </row>
    <row r="13603" spans="4:8" x14ac:dyDescent="0.2">
      <c r="D13603" s="359"/>
      <c r="E13603" s="359"/>
      <c r="G13603" s="561"/>
      <c r="H13603" s="359"/>
    </row>
    <row r="13604" spans="4:8" x14ac:dyDescent="0.2">
      <c r="D13604" s="359"/>
      <c r="E13604" s="359"/>
      <c r="G13604" s="561"/>
      <c r="H13604" s="359"/>
    </row>
    <row r="13605" spans="4:8" x14ac:dyDescent="0.2">
      <c r="D13605" s="359"/>
      <c r="E13605" s="359"/>
      <c r="G13605" s="561"/>
      <c r="H13605" s="359"/>
    </row>
    <row r="13606" spans="4:8" x14ac:dyDescent="0.2">
      <c r="D13606" s="359"/>
      <c r="E13606" s="359"/>
      <c r="G13606" s="561"/>
      <c r="H13606" s="359"/>
    </row>
    <row r="13607" spans="4:8" x14ac:dyDescent="0.2">
      <c r="D13607" s="359"/>
      <c r="E13607" s="359"/>
      <c r="G13607" s="561"/>
      <c r="H13607" s="359"/>
    </row>
    <row r="13608" spans="4:8" x14ac:dyDescent="0.2">
      <c r="D13608" s="359"/>
      <c r="E13608" s="359"/>
      <c r="G13608" s="561"/>
      <c r="H13608" s="359"/>
    </row>
    <row r="13609" spans="4:8" x14ac:dyDescent="0.2">
      <c r="D13609" s="359"/>
      <c r="E13609" s="359"/>
      <c r="G13609" s="561"/>
      <c r="H13609" s="359"/>
    </row>
    <row r="13610" spans="4:8" x14ac:dyDescent="0.2">
      <c r="D13610" s="359"/>
      <c r="E13610" s="359"/>
      <c r="G13610" s="561"/>
      <c r="H13610" s="359"/>
    </row>
    <row r="13611" spans="4:8" x14ac:dyDescent="0.2">
      <c r="D13611" s="359"/>
      <c r="E13611" s="359"/>
      <c r="G13611" s="561"/>
      <c r="H13611" s="359"/>
    </row>
    <row r="13612" spans="4:8" x14ac:dyDescent="0.2">
      <c r="D13612" s="359"/>
      <c r="E13612" s="359"/>
      <c r="G13612" s="561"/>
      <c r="H13612" s="359"/>
    </row>
    <row r="13613" spans="4:8" x14ac:dyDescent="0.2">
      <c r="D13613" s="359"/>
      <c r="E13613" s="359"/>
      <c r="G13613" s="561"/>
      <c r="H13613" s="359"/>
    </row>
    <row r="13614" spans="4:8" x14ac:dyDescent="0.2">
      <c r="D13614" s="359"/>
      <c r="E13614" s="359"/>
      <c r="G13614" s="561"/>
      <c r="H13614" s="359"/>
    </row>
    <row r="13615" spans="4:8" x14ac:dyDescent="0.2">
      <c r="D13615" s="359"/>
      <c r="E13615" s="359"/>
      <c r="G13615" s="561"/>
      <c r="H13615" s="359"/>
    </row>
    <row r="13616" spans="4:8" x14ac:dyDescent="0.2">
      <c r="D13616" s="359"/>
      <c r="E13616" s="359"/>
      <c r="G13616" s="561"/>
      <c r="H13616" s="359"/>
    </row>
    <row r="13617" spans="4:8" x14ac:dyDescent="0.2">
      <c r="D13617" s="359"/>
      <c r="E13617" s="359"/>
      <c r="G13617" s="561"/>
      <c r="H13617" s="359"/>
    </row>
    <row r="13618" spans="4:8" x14ac:dyDescent="0.2">
      <c r="D13618" s="359"/>
      <c r="E13618" s="359"/>
      <c r="G13618" s="561"/>
      <c r="H13618" s="359"/>
    </row>
    <row r="13619" spans="4:8" x14ac:dyDescent="0.2">
      <c r="D13619" s="359"/>
      <c r="E13619" s="359"/>
      <c r="G13619" s="561"/>
      <c r="H13619" s="359"/>
    </row>
    <row r="13620" spans="4:8" x14ac:dyDescent="0.2">
      <c r="D13620" s="359"/>
      <c r="E13620" s="359"/>
      <c r="G13620" s="561"/>
      <c r="H13620" s="359"/>
    </row>
    <row r="13621" spans="4:8" x14ac:dyDescent="0.2">
      <c r="D13621" s="359"/>
      <c r="E13621" s="359"/>
      <c r="G13621" s="561"/>
      <c r="H13621" s="359"/>
    </row>
    <row r="13622" spans="4:8" x14ac:dyDescent="0.2">
      <c r="D13622" s="359"/>
      <c r="E13622" s="359"/>
      <c r="G13622" s="561"/>
      <c r="H13622" s="359"/>
    </row>
    <row r="13623" spans="4:8" x14ac:dyDescent="0.2">
      <c r="D13623" s="359"/>
      <c r="E13623" s="359"/>
      <c r="G13623" s="561"/>
      <c r="H13623" s="359"/>
    </row>
    <row r="13624" spans="4:8" x14ac:dyDescent="0.2">
      <c r="D13624" s="359"/>
      <c r="E13624" s="359"/>
      <c r="G13624" s="561"/>
      <c r="H13624" s="359"/>
    </row>
    <row r="13625" spans="4:8" x14ac:dyDescent="0.2">
      <c r="D13625" s="359"/>
      <c r="E13625" s="359"/>
      <c r="G13625" s="561"/>
      <c r="H13625" s="359"/>
    </row>
    <row r="13626" spans="4:8" x14ac:dyDescent="0.2">
      <c r="D13626" s="359"/>
      <c r="E13626" s="359"/>
      <c r="G13626" s="561"/>
      <c r="H13626" s="359"/>
    </row>
    <row r="13627" spans="4:8" x14ac:dyDescent="0.2">
      <c r="D13627" s="359"/>
      <c r="E13627" s="359"/>
      <c r="G13627" s="561"/>
      <c r="H13627" s="359"/>
    </row>
    <row r="13628" spans="4:8" x14ac:dyDescent="0.2">
      <c r="D13628" s="359"/>
      <c r="E13628" s="359"/>
      <c r="G13628" s="561"/>
      <c r="H13628" s="359"/>
    </row>
    <row r="13629" spans="4:8" x14ac:dyDescent="0.2">
      <c r="D13629" s="359"/>
      <c r="E13629" s="359"/>
      <c r="G13629" s="561"/>
      <c r="H13629" s="359"/>
    </row>
    <row r="13630" spans="4:8" x14ac:dyDescent="0.2">
      <c r="D13630" s="359"/>
      <c r="E13630" s="359"/>
      <c r="G13630" s="561"/>
      <c r="H13630" s="359"/>
    </row>
    <row r="13631" spans="4:8" x14ac:dyDescent="0.2">
      <c r="D13631" s="359"/>
      <c r="E13631" s="359"/>
      <c r="G13631" s="561"/>
      <c r="H13631" s="359"/>
    </row>
    <row r="13632" spans="4:8" x14ac:dyDescent="0.2">
      <c r="D13632" s="359"/>
      <c r="E13632" s="359"/>
      <c r="G13632" s="561"/>
      <c r="H13632" s="359"/>
    </row>
    <row r="13633" spans="4:8" x14ac:dyDescent="0.2">
      <c r="D13633" s="359"/>
      <c r="E13633" s="359"/>
      <c r="G13633" s="561"/>
      <c r="H13633" s="359"/>
    </row>
    <row r="13634" spans="4:8" x14ac:dyDescent="0.2">
      <c r="D13634" s="359"/>
      <c r="E13634" s="359"/>
      <c r="G13634" s="561"/>
      <c r="H13634" s="359"/>
    </row>
    <row r="13635" spans="4:8" x14ac:dyDescent="0.2">
      <c r="D13635" s="359"/>
      <c r="E13635" s="359"/>
      <c r="G13635" s="561"/>
      <c r="H13635" s="359"/>
    </row>
    <row r="13636" spans="4:8" x14ac:dyDescent="0.2">
      <c r="D13636" s="359"/>
      <c r="E13636" s="359"/>
      <c r="G13636" s="561"/>
      <c r="H13636" s="359"/>
    </row>
    <row r="13637" spans="4:8" x14ac:dyDescent="0.2">
      <c r="D13637" s="359"/>
      <c r="E13637" s="359"/>
      <c r="G13637" s="561"/>
      <c r="H13637" s="359"/>
    </row>
    <row r="13638" spans="4:8" x14ac:dyDescent="0.2">
      <c r="D13638" s="359"/>
      <c r="E13638" s="359"/>
      <c r="G13638" s="561"/>
      <c r="H13638" s="359"/>
    </row>
    <row r="13639" spans="4:8" x14ac:dyDescent="0.2">
      <c r="D13639" s="359"/>
      <c r="E13639" s="359"/>
      <c r="G13639" s="561"/>
      <c r="H13639" s="359"/>
    </row>
    <row r="13640" spans="4:8" x14ac:dyDescent="0.2">
      <c r="D13640" s="359"/>
      <c r="E13640" s="359"/>
      <c r="G13640" s="561"/>
      <c r="H13640" s="359"/>
    </row>
    <row r="13641" spans="4:8" x14ac:dyDescent="0.2">
      <c r="D13641" s="359"/>
      <c r="E13641" s="359"/>
      <c r="G13641" s="561"/>
      <c r="H13641" s="359"/>
    </row>
    <row r="13642" spans="4:8" x14ac:dyDescent="0.2">
      <c r="D13642" s="359"/>
      <c r="E13642" s="359"/>
      <c r="G13642" s="561"/>
      <c r="H13642" s="359"/>
    </row>
    <row r="13643" spans="4:8" x14ac:dyDescent="0.2">
      <c r="D13643" s="359"/>
      <c r="E13643" s="359"/>
      <c r="G13643" s="561"/>
      <c r="H13643" s="359"/>
    </row>
    <row r="13644" spans="4:8" x14ac:dyDescent="0.2">
      <c r="D13644" s="359"/>
      <c r="E13644" s="359"/>
      <c r="G13644" s="561"/>
      <c r="H13644" s="359"/>
    </row>
    <row r="13645" spans="4:8" x14ac:dyDescent="0.2">
      <c r="D13645" s="359"/>
      <c r="E13645" s="359"/>
      <c r="G13645" s="561"/>
      <c r="H13645" s="359"/>
    </row>
    <row r="13646" spans="4:8" x14ac:dyDescent="0.2">
      <c r="D13646" s="359"/>
      <c r="E13646" s="359"/>
      <c r="G13646" s="561"/>
      <c r="H13646" s="359"/>
    </row>
    <row r="13647" spans="4:8" x14ac:dyDescent="0.2">
      <c r="D13647" s="359"/>
      <c r="E13647" s="359"/>
      <c r="G13647" s="561"/>
      <c r="H13647" s="359"/>
    </row>
    <row r="13648" spans="4:8" x14ac:dyDescent="0.2">
      <c r="D13648" s="359"/>
      <c r="E13648" s="359"/>
      <c r="G13648" s="561"/>
      <c r="H13648" s="359"/>
    </row>
    <row r="13649" spans="4:8" x14ac:dyDescent="0.2">
      <c r="D13649" s="359"/>
      <c r="E13649" s="359"/>
      <c r="G13649" s="561"/>
      <c r="H13649" s="359"/>
    </row>
    <row r="13650" spans="4:8" x14ac:dyDescent="0.2">
      <c r="D13650" s="359"/>
      <c r="E13650" s="359"/>
      <c r="G13650" s="561"/>
      <c r="H13650" s="359"/>
    </row>
    <row r="13651" spans="4:8" x14ac:dyDescent="0.2">
      <c r="D13651" s="359"/>
      <c r="E13651" s="359"/>
      <c r="G13651" s="561"/>
      <c r="H13651" s="359"/>
    </row>
    <row r="13652" spans="4:8" x14ac:dyDescent="0.2">
      <c r="D13652" s="359"/>
      <c r="E13652" s="359"/>
      <c r="G13652" s="561"/>
      <c r="H13652" s="359"/>
    </row>
    <row r="13653" spans="4:8" x14ac:dyDescent="0.2">
      <c r="D13653" s="359"/>
      <c r="E13653" s="359"/>
      <c r="G13653" s="561"/>
      <c r="H13653" s="359"/>
    </row>
    <row r="13654" spans="4:8" x14ac:dyDescent="0.2">
      <c r="D13654" s="359"/>
      <c r="E13654" s="359"/>
      <c r="G13654" s="561"/>
      <c r="H13654" s="359"/>
    </row>
    <row r="13655" spans="4:8" x14ac:dyDescent="0.2">
      <c r="D13655" s="359"/>
      <c r="E13655" s="359"/>
      <c r="G13655" s="561"/>
      <c r="H13655" s="359"/>
    </row>
    <row r="13656" spans="4:8" x14ac:dyDescent="0.2">
      <c r="D13656" s="359"/>
      <c r="E13656" s="359"/>
      <c r="G13656" s="561"/>
      <c r="H13656" s="359"/>
    </row>
    <row r="13657" spans="4:8" x14ac:dyDescent="0.2">
      <c r="D13657" s="359"/>
      <c r="E13657" s="359"/>
      <c r="G13657" s="561"/>
      <c r="H13657" s="359"/>
    </row>
    <row r="13658" spans="4:8" x14ac:dyDescent="0.2">
      <c r="D13658" s="359"/>
      <c r="E13658" s="359"/>
      <c r="G13658" s="561"/>
      <c r="H13658" s="359"/>
    </row>
    <row r="13659" spans="4:8" x14ac:dyDescent="0.2">
      <c r="D13659" s="359"/>
      <c r="E13659" s="359"/>
      <c r="G13659" s="561"/>
      <c r="H13659" s="359"/>
    </row>
    <row r="13660" spans="4:8" x14ac:dyDescent="0.2">
      <c r="D13660" s="359"/>
      <c r="E13660" s="359"/>
      <c r="G13660" s="561"/>
      <c r="H13660" s="359"/>
    </row>
    <row r="13661" spans="4:8" x14ac:dyDescent="0.2">
      <c r="D13661" s="359"/>
      <c r="E13661" s="359"/>
      <c r="G13661" s="561"/>
      <c r="H13661" s="359"/>
    </row>
    <row r="13662" spans="4:8" x14ac:dyDescent="0.2">
      <c r="D13662" s="359"/>
      <c r="E13662" s="359"/>
      <c r="G13662" s="561"/>
      <c r="H13662" s="359"/>
    </row>
    <row r="13663" spans="4:8" x14ac:dyDescent="0.2">
      <c r="D13663" s="359"/>
      <c r="E13663" s="359"/>
      <c r="G13663" s="561"/>
      <c r="H13663" s="359"/>
    </row>
    <row r="13664" spans="4:8" x14ac:dyDescent="0.2">
      <c r="D13664" s="359"/>
      <c r="E13664" s="359"/>
      <c r="G13664" s="561"/>
      <c r="H13664" s="359"/>
    </row>
    <row r="13665" spans="4:8" x14ac:dyDescent="0.2">
      <c r="D13665" s="359"/>
      <c r="E13665" s="359"/>
      <c r="G13665" s="561"/>
      <c r="H13665" s="359"/>
    </row>
    <row r="13666" spans="4:8" x14ac:dyDescent="0.2">
      <c r="D13666" s="359"/>
      <c r="E13666" s="359"/>
      <c r="G13666" s="561"/>
      <c r="H13666" s="359"/>
    </row>
    <row r="13667" spans="4:8" x14ac:dyDescent="0.2">
      <c r="D13667" s="359"/>
      <c r="E13667" s="359"/>
      <c r="G13667" s="561"/>
      <c r="H13667" s="359"/>
    </row>
    <row r="13668" spans="4:8" x14ac:dyDescent="0.2">
      <c r="D13668" s="359"/>
      <c r="E13668" s="359"/>
      <c r="G13668" s="561"/>
      <c r="H13668" s="359"/>
    </row>
    <row r="13669" spans="4:8" x14ac:dyDescent="0.2">
      <c r="D13669" s="359"/>
      <c r="E13669" s="359"/>
      <c r="G13669" s="561"/>
      <c r="H13669" s="359"/>
    </row>
    <row r="13670" spans="4:8" x14ac:dyDescent="0.2">
      <c r="D13670" s="359"/>
      <c r="E13670" s="359"/>
      <c r="G13670" s="561"/>
      <c r="H13670" s="359"/>
    </row>
    <row r="13671" spans="4:8" x14ac:dyDescent="0.2">
      <c r="D13671" s="359"/>
      <c r="E13671" s="359"/>
      <c r="G13671" s="561"/>
      <c r="H13671" s="359"/>
    </row>
    <row r="13672" spans="4:8" x14ac:dyDescent="0.2">
      <c r="D13672" s="359"/>
      <c r="E13672" s="359"/>
      <c r="G13672" s="561"/>
      <c r="H13672" s="359"/>
    </row>
    <row r="13673" spans="4:8" x14ac:dyDescent="0.2">
      <c r="D13673" s="359"/>
      <c r="E13673" s="359"/>
      <c r="G13673" s="561"/>
      <c r="H13673" s="359"/>
    </row>
    <row r="13674" spans="4:8" x14ac:dyDescent="0.2">
      <c r="D13674" s="359"/>
      <c r="E13674" s="359"/>
      <c r="G13674" s="561"/>
      <c r="H13674" s="359"/>
    </row>
    <row r="13675" spans="4:8" x14ac:dyDescent="0.2">
      <c r="D13675" s="359"/>
      <c r="E13675" s="359"/>
      <c r="G13675" s="561"/>
      <c r="H13675" s="359"/>
    </row>
    <row r="13676" spans="4:8" x14ac:dyDescent="0.2">
      <c r="D13676" s="359"/>
      <c r="E13676" s="359"/>
      <c r="G13676" s="561"/>
      <c r="H13676" s="359"/>
    </row>
    <row r="13677" spans="4:8" x14ac:dyDescent="0.2">
      <c r="D13677" s="359"/>
      <c r="E13677" s="359"/>
      <c r="G13677" s="561"/>
      <c r="H13677" s="359"/>
    </row>
    <row r="13678" spans="4:8" x14ac:dyDescent="0.2">
      <c r="D13678" s="359"/>
      <c r="E13678" s="359"/>
      <c r="G13678" s="561"/>
      <c r="H13678" s="359"/>
    </row>
    <row r="13679" spans="4:8" x14ac:dyDescent="0.2">
      <c r="D13679" s="359"/>
      <c r="E13679" s="359"/>
      <c r="G13679" s="561"/>
      <c r="H13679" s="359"/>
    </row>
    <row r="13680" spans="4:8" x14ac:dyDescent="0.2">
      <c r="D13680" s="359"/>
      <c r="E13680" s="359"/>
      <c r="G13680" s="561"/>
      <c r="H13680" s="359"/>
    </row>
    <row r="13681" spans="4:8" x14ac:dyDescent="0.2">
      <c r="D13681" s="359"/>
      <c r="E13681" s="359"/>
      <c r="G13681" s="561"/>
      <c r="H13681" s="359"/>
    </row>
    <row r="13682" spans="4:8" x14ac:dyDescent="0.2">
      <c r="D13682" s="359"/>
      <c r="E13682" s="359"/>
      <c r="G13682" s="561"/>
      <c r="H13682" s="359"/>
    </row>
    <row r="13683" spans="4:8" x14ac:dyDescent="0.2">
      <c r="D13683" s="359"/>
      <c r="E13683" s="359"/>
      <c r="G13683" s="561"/>
      <c r="H13683" s="359"/>
    </row>
    <row r="13684" spans="4:8" x14ac:dyDescent="0.2">
      <c r="D13684" s="359"/>
      <c r="E13684" s="359"/>
      <c r="G13684" s="561"/>
      <c r="H13684" s="359"/>
    </row>
    <row r="13685" spans="4:8" x14ac:dyDescent="0.2">
      <c r="D13685" s="359"/>
      <c r="E13685" s="359"/>
      <c r="G13685" s="561"/>
      <c r="H13685" s="359"/>
    </row>
    <row r="13686" spans="4:8" x14ac:dyDescent="0.2">
      <c r="D13686" s="359"/>
      <c r="E13686" s="359"/>
      <c r="G13686" s="561"/>
      <c r="H13686" s="359"/>
    </row>
    <row r="13687" spans="4:8" x14ac:dyDescent="0.2">
      <c r="D13687" s="359"/>
      <c r="E13687" s="359"/>
      <c r="G13687" s="561"/>
      <c r="H13687" s="359"/>
    </row>
    <row r="13688" spans="4:8" x14ac:dyDescent="0.2">
      <c r="D13688" s="359"/>
      <c r="E13688" s="359"/>
      <c r="G13688" s="561"/>
      <c r="H13688" s="359"/>
    </row>
    <row r="13689" spans="4:8" x14ac:dyDescent="0.2">
      <c r="D13689" s="359"/>
      <c r="E13689" s="359"/>
      <c r="G13689" s="561"/>
      <c r="H13689" s="359"/>
    </row>
    <row r="13690" spans="4:8" x14ac:dyDescent="0.2">
      <c r="D13690" s="359"/>
      <c r="E13690" s="359"/>
      <c r="G13690" s="561"/>
      <c r="H13690" s="359"/>
    </row>
    <row r="13691" spans="4:8" x14ac:dyDescent="0.2">
      <c r="D13691" s="359"/>
      <c r="E13691" s="359"/>
      <c r="G13691" s="561"/>
      <c r="H13691" s="359"/>
    </row>
    <row r="13692" spans="4:8" x14ac:dyDescent="0.2">
      <c r="D13692" s="359"/>
      <c r="E13692" s="359"/>
      <c r="G13692" s="561"/>
      <c r="H13692" s="359"/>
    </row>
    <row r="13693" spans="4:8" x14ac:dyDescent="0.2">
      <c r="D13693" s="359"/>
      <c r="E13693" s="359"/>
      <c r="G13693" s="561"/>
      <c r="H13693" s="359"/>
    </row>
    <row r="13694" spans="4:8" x14ac:dyDescent="0.2">
      <c r="D13694" s="359"/>
      <c r="E13694" s="359"/>
      <c r="G13694" s="561"/>
      <c r="H13694" s="359"/>
    </row>
    <row r="13695" spans="4:8" x14ac:dyDescent="0.2">
      <c r="D13695" s="359"/>
      <c r="E13695" s="359"/>
      <c r="G13695" s="561"/>
      <c r="H13695" s="359"/>
    </row>
    <row r="13696" spans="4:8" x14ac:dyDescent="0.2">
      <c r="D13696" s="359"/>
      <c r="E13696" s="359"/>
      <c r="G13696" s="561"/>
      <c r="H13696" s="359"/>
    </row>
    <row r="13697" spans="4:8" x14ac:dyDescent="0.2">
      <c r="D13697" s="359"/>
      <c r="E13697" s="359"/>
      <c r="G13697" s="561"/>
      <c r="H13697" s="359"/>
    </row>
    <row r="13698" spans="4:8" x14ac:dyDescent="0.2">
      <c r="D13698" s="359"/>
      <c r="E13698" s="359"/>
      <c r="G13698" s="561"/>
      <c r="H13698" s="359"/>
    </row>
    <row r="13699" spans="4:8" x14ac:dyDescent="0.2">
      <c r="D13699" s="359"/>
      <c r="E13699" s="359"/>
      <c r="G13699" s="561"/>
      <c r="H13699" s="359"/>
    </row>
    <row r="13700" spans="4:8" x14ac:dyDescent="0.2">
      <c r="D13700" s="359"/>
      <c r="E13700" s="359"/>
      <c r="G13700" s="561"/>
      <c r="H13700" s="359"/>
    </row>
    <row r="13701" spans="4:8" x14ac:dyDescent="0.2">
      <c r="D13701" s="359"/>
      <c r="E13701" s="359"/>
      <c r="G13701" s="561"/>
      <c r="H13701" s="359"/>
    </row>
    <row r="13702" spans="4:8" x14ac:dyDescent="0.2">
      <c r="D13702" s="359"/>
      <c r="E13702" s="359"/>
      <c r="G13702" s="561"/>
      <c r="H13702" s="359"/>
    </row>
    <row r="13703" spans="4:8" x14ac:dyDescent="0.2">
      <c r="D13703" s="359"/>
      <c r="E13703" s="359"/>
      <c r="G13703" s="561"/>
      <c r="H13703" s="359"/>
    </row>
    <row r="13704" spans="4:8" x14ac:dyDescent="0.2">
      <c r="D13704" s="359"/>
      <c r="E13704" s="359"/>
      <c r="G13704" s="561"/>
      <c r="H13704" s="359"/>
    </row>
    <row r="13705" spans="4:8" x14ac:dyDescent="0.2">
      <c r="D13705" s="359"/>
      <c r="E13705" s="359"/>
      <c r="G13705" s="561"/>
      <c r="H13705" s="359"/>
    </row>
    <row r="13706" spans="4:8" x14ac:dyDescent="0.2">
      <c r="D13706" s="359"/>
      <c r="E13706" s="359"/>
      <c r="G13706" s="561"/>
      <c r="H13706" s="359"/>
    </row>
    <row r="13707" spans="4:8" x14ac:dyDescent="0.2">
      <c r="D13707" s="359"/>
      <c r="E13707" s="359"/>
      <c r="G13707" s="561"/>
      <c r="H13707" s="359"/>
    </row>
    <row r="13708" spans="4:8" x14ac:dyDescent="0.2">
      <c r="D13708" s="359"/>
      <c r="E13708" s="359"/>
      <c r="G13708" s="561"/>
      <c r="H13708" s="359"/>
    </row>
    <row r="13709" spans="4:8" x14ac:dyDescent="0.2">
      <c r="D13709" s="359"/>
      <c r="E13709" s="359"/>
      <c r="G13709" s="561"/>
      <c r="H13709" s="359"/>
    </row>
    <row r="13710" spans="4:8" x14ac:dyDescent="0.2">
      <c r="D13710" s="359"/>
      <c r="E13710" s="359"/>
      <c r="G13710" s="561"/>
      <c r="H13710" s="359"/>
    </row>
    <row r="13711" spans="4:8" x14ac:dyDescent="0.2">
      <c r="D13711" s="359"/>
      <c r="E13711" s="359"/>
      <c r="G13711" s="561"/>
      <c r="H13711" s="359"/>
    </row>
    <row r="13712" spans="4:8" x14ac:dyDescent="0.2">
      <c r="D13712" s="359"/>
      <c r="E13712" s="359"/>
      <c r="G13712" s="561"/>
      <c r="H13712" s="359"/>
    </row>
    <row r="13713" spans="4:8" x14ac:dyDescent="0.2">
      <c r="D13713" s="359"/>
      <c r="E13713" s="359"/>
      <c r="G13713" s="561"/>
      <c r="H13713" s="359"/>
    </row>
    <row r="13714" spans="4:8" x14ac:dyDescent="0.2">
      <c r="D13714" s="359"/>
      <c r="E13714" s="359"/>
      <c r="G13714" s="561"/>
      <c r="H13714" s="359"/>
    </row>
    <row r="13715" spans="4:8" x14ac:dyDescent="0.2">
      <c r="D13715" s="359"/>
      <c r="E13715" s="359"/>
      <c r="G13715" s="561"/>
      <c r="H13715" s="359"/>
    </row>
    <row r="13716" spans="4:8" x14ac:dyDescent="0.2">
      <c r="D13716" s="359"/>
      <c r="E13716" s="359"/>
      <c r="G13716" s="561"/>
      <c r="H13716" s="359"/>
    </row>
    <row r="13717" spans="4:8" x14ac:dyDescent="0.2">
      <c r="D13717" s="359"/>
      <c r="E13717" s="359"/>
      <c r="G13717" s="561"/>
      <c r="H13717" s="359"/>
    </row>
    <row r="13718" spans="4:8" x14ac:dyDescent="0.2">
      <c r="D13718" s="359"/>
      <c r="E13718" s="359"/>
      <c r="G13718" s="561"/>
      <c r="H13718" s="359"/>
    </row>
    <row r="13719" spans="4:8" x14ac:dyDescent="0.2">
      <c r="D13719" s="359"/>
      <c r="E13719" s="359"/>
      <c r="G13719" s="561"/>
      <c r="H13719" s="359"/>
    </row>
    <row r="13720" spans="4:8" x14ac:dyDescent="0.2">
      <c r="D13720" s="359"/>
      <c r="E13720" s="359"/>
      <c r="G13720" s="561"/>
      <c r="H13720" s="359"/>
    </row>
    <row r="13721" spans="4:8" x14ac:dyDescent="0.2">
      <c r="D13721" s="359"/>
      <c r="E13721" s="359"/>
      <c r="G13721" s="561"/>
      <c r="H13721" s="359"/>
    </row>
    <row r="13722" spans="4:8" x14ac:dyDescent="0.2">
      <c r="D13722" s="359"/>
      <c r="E13722" s="359"/>
      <c r="G13722" s="561"/>
      <c r="H13722" s="359"/>
    </row>
    <row r="13723" spans="4:8" x14ac:dyDescent="0.2">
      <c r="D13723" s="359"/>
      <c r="E13723" s="359"/>
      <c r="G13723" s="561"/>
      <c r="H13723" s="359"/>
    </row>
    <row r="13724" spans="4:8" x14ac:dyDescent="0.2">
      <c r="D13724" s="359"/>
      <c r="E13724" s="359"/>
      <c r="G13724" s="561"/>
      <c r="H13724" s="359"/>
    </row>
    <row r="13725" spans="4:8" x14ac:dyDescent="0.2">
      <c r="D13725" s="359"/>
      <c r="E13725" s="359"/>
      <c r="G13725" s="561"/>
      <c r="H13725" s="359"/>
    </row>
    <row r="13726" spans="4:8" x14ac:dyDescent="0.2">
      <c r="D13726" s="359"/>
      <c r="E13726" s="359"/>
      <c r="G13726" s="561"/>
      <c r="H13726" s="359"/>
    </row>
    <row r="13727" spans="4:8" x14ac:dyDescent="0.2">
      <c r="D13727" s="359"/>
      <c r="E13727" s="359"/>
      <c r="G13727" s="561"/>
      <c r="H13727" s="359"/>
    </row>
    <row r="13728" spans="4:8" x14ac:dyDescent="0.2">
      <c r="D13728" s="359"/>
      <c r="E13728" s="359"/>
      <c r="G13728" s="561"/>
      <c r="H13728" s="359"/>
    </row>
    <row r="13729" spans="4:8" x14ac:dyDescent="0.2">
      <c r="D13729" s="359"/>
      <c r="E13729" s="359"/>
      <c r="G13729" s="561"/>
      <c r="H13729" s="359"/>
    </row>
    <row r="13730" spans="4:8" x14ac:dyDescent="0.2">
      <c r="D13730" s="359"/>
      <c r="E13730" s="359"/>
      <c r="G13730" s="561"/>
      <c r="H13730" s="359"/>
    </row>
    <row r="13731" spans="4:8" x14ac:dyDescent="0.2">
      <c r="D13731" s="359"/>
      <c r="E13731" s="359"/>
      <c r="G13731" s="561"/>
      <c r="H13731" s="359"/>
    </row>
    <row r="13732" spans="4:8" x14ac:dyDescent="0.2">
      <c r="D13732" s="359"/>
      <c r="E13732" s="359"/>
      <c r="G13732" s="561"/>
      <c r="H13732" s="359"/>
    </row>
    <row r="13733" spans="4:8" x14ac:dyDescent="0.2">
      <c r="D13733" s="359"/>
      <c r="E13733" s="359"/>
      <c r="G13733" s="561"/>
      <c r="H13733" s="359"/>
    </row>
    <row r="13734" spans="4:8" x14ac:dyDescent="0.2">
      <c r="D13734" s="359"/>
      <c r="E13734" s="359"/>
      <c r="G13734" s="561"/>
      <c r="H13734" s="359"/>
    </row>
    <row r="13735" spans="4:8" x14ac:dyDescent="0.2">
      <c r="D13735" s="359"/>
      <c r="E13735" s="359"/>
      <c r="G13735" s="561"/>
      <c r="H13735" s="359"/>
    </row>
    <row r="13736" spans="4:8" x14ac:dyDescent="0.2">
      <c r="D13736" s="359"/>
      <c r="E13736" s="359"/>
      <c r="G13736" s="561"/>
      <c r="H13736" s="359"/>
    </row>
    <row r="13737" spans="4:8" x14ac:dyDescent="0.2">
      <c r="D13737" s="359"/>
      <c r="E13737" s="359"/>
      <c r="G13737" s="561"/>
      <c r="H13737" s="359"/>
    </row>
    <row r="13738" spans="4:8" x14ac:dyDescent="0.2">
      <c r="D13738" s="359"/>
      <c r="E13738" s="359"/>
      <c r="G13738" s="561"/>
      <c r="H13738" s="359"/>
    </row>
    <row r="13739" spans="4:8" x14ac:dyDescent="0.2">
      <c r="D13739" s="359"/>
      <c r="E13739" s="359"/>
      <c r="G13739" s="561"/>
      <c r="H13739" s="359"/>
    </row>
    <row r="13740" spans="4:8" x14ac:dyDescent="0.2">
      <c r="D13740" s="359"/>
      <c r="E13740" s="359"/>
      <c r="G13740" s="561"/>
      <c r="H13740" s="359"/>
    </row>
    <row r="13741" spans="4:8" x14ac:dyDescent="0.2">
      <c r="D13741" s="359"/>
      <c r="E13741" s="359"/>
      <c r="G13741" s="561"/>
      <c r="H13741" s="359"/>
    </row>
    <row r="13742" spans="4:8" x14ac:dyDescent="0.2">
      <c r="D13742" s="359"/>
      <c r="E13742" s="359"/>
      <c r="G13742" s="561"/>
      <c r="H13742" s="359"/>
    </row>
    <row r="13743" spans="4:8" x14ac:dyDescent="0.2">
      <c r="D13743" s="359"/>
      <c r="E13743" s="359"/>
      <c r="G13743" s="561"/>
      <c r="H13743" s="359"/>
    </row>
    <row r="13744" spans="4:8" x14ac:dyDescent="0.2">
      <c r="D13744" s="359"/>
      <c r="E13744" s="359"/>
      <c r="G13744" s="561"/>
      <c r="H13744" s="359"/>
    </row>
    <row r="13745" spans="4:8" x14ac:dyDescent="0.2">
      <c r="D13745" s="359"/>
      <c r="E13745" s="359"/>
      <c r="G13745" s="561"/>
      <c r="H13745" s="359"/>
    </row>
    <row r="13746" spans="4:8" x14ac:dyDescent="0.2">
      <c r="D13746" s="359"/>
      <c r="E13746" s="359"/>
      <c r="G13746" s="561"/>
      <c r="H13746" s="359"/>
    </row>
    <row r="13747" spans="4:8" x14ac:dyDescent="0.2">
      <c r="D13747" s="359"/>
      <c r="E13747" s="359"/>
      <c r="G13747" s="561"/>
      <c r="H13747" s="359"/>
    </row>
    <row r="13748" spans="4:8" x14ac:dyDescent="0.2">
      <c r="D13748" s="359"/>
      <c r="E13748" s="359"/>
      <c r="G13748" s="561"/>
      <c r="H13748" s="359"/>
    </row>
    <row r="13749" spans="4:8" x14ac:dyDescent="0.2">
      <c r="D13749" s="359"/>
      <c r="E13749" s="359"/>
      <c r="G13749" s="561"/>
      <c r="H13749" s="359"/>
    </row>
    <row r="13750" spans="4:8" x14ac:dyDescent="0.2">
      <c r="D13750" s="359"/>
      <c r="E13750" s="359"/>
      <c r="G13750" s="561"/>
      <c r="H13750" s="359"/>
    </row>
    <row r="13751" spans="4:8" x14ac:dyDescent="0.2">
      <c r="D13751" s="359"/>
      <c r="E13751" s="359"/>
      <c r="G13751" s="561"/>
      <c r="H13751" s="359"/>
    </row>
    <row r="13752" spans="4:8" x14ac:dyDescent="0.2">
      <c r="D13752" s="359"/>
      <c r="E13752" s="359"/>
      <c r="G13752" s="561"/>
      <c r="H13752" s="359"/>
    </row>
    <row r="13753" spans="4:8" x14ac:dyDescent="0.2">
      <c r="D13753" s="359"/>
      <c r="E13753" s="359"/>
      <c r="G13753" s="561"/>
      <c r="H13753" s="359"/>
    </row>
    <row r="13754" spans="4:8" x14ac:dyDescent="0.2">
      <c r="D13754" s="359"/>
      <c r="E13754" s="359"/>
      <c r="G13754" s="561"/>
      <c r="H13754" s="359"/>
    </row>
    <row r="13755" spans="4:8" x14ac:dyDescent="0.2">
      <c r="D13755" s="359"/>
      <c r="E13755" s="359"/>
      <c r="G13755" s="561"/>
      <c r="H13755" s="359"/>
    </row>
    <row r="13756" spans="4:8" x14ac:dyDescent="0.2">
      <c r="D13756" s="359"/>
      <c r="E13756" s="359"/>
      <c r="G13756" s="561"/>
      <c r="H13756" s="359"/>
    </row>
    <row r="13757" spans="4:8" x14ac:dyDescent="0.2">
      <c r="D13757" s="359"/>
      <c r="E13757" s="359"/>
      <c r="G13757" s="561"/>
      <c r="H13757" s="359"/>
    </row>
    <row r="13758" spans="4:8" x14ac:dyDescent="0.2">
      <c r="D13758" s="359"/>
      <c r="E13758" s="359"/>
      <c r="G13758" s="561"/>
      <c r="H13758" s="359"/>
    </row>
    <row r="13759" spans="4:8" x14ac:dyDescent="0.2">
      <c r="D13759" s="359"/>
      <c r="E13759" s="359"/>
      <c r="G13759" s="561"/>
      <c r="H13759" s="359"/>
    </row>
    <row r="13760" spans="4:8" x14ac:dyDescent="0.2">
      <c r="D13760" s="359"/>
      <c r="E13760" s="359"/>
      <c r="G13760" s="561"/>
      <c r="H13760" s="359"/>
    </row>
    <row r="13761" spans="4:8" x14ac:dyDescent="0.2">
      <c r="D13761" s="359"/>
      <c r="E13761" s="359"/>
      <c r="G13761" s="561"/>
      <c r="H13761" s="359"/>
    </row>
    <row r="13762" spans="4:8" x14ac:dyDescent="0.2">
      <c r="D13762" s="359"/>
      <c r="E13762" s="359"/>
      <c r="G13762" s="561"/>
      <c r="H13762" s="359"/>
    </row>
    <row r="13763" spans="4:8" x14ac:dyDescent="0.2">
      <c r="D13763" s="359"/>
      <c r="E13763" s="359"/>
      <c r="G13763" s="561"/>
      <c r="H13763" s="359"/>
    </row>
    <row r="13764" spans="4:8" x14ac:dyDescent="0.2">
      <c r="D13764" s="359"/>
      <c r="E13764" s="359"/>
      <c r="G13764" s="561"/>
      <c r="H13764" s="359"/>
    </row>
    <row r="13765" spans="4:8" x14ac:dyDescent="0.2">
      <c r="D13765" s="359"/>
      <c r="E13765" s="359"/>
      <c r="G13765" s="561"/>
      <c r="H13765" s="359"/>
    </row>
    <row r="13766" spans="4:8" x14ac:dyDescent="0.2">
      <c r="D13766" s="359"/>
      <c r="E13766" s="359"/>
      <c r="G13766" s="561"/>
      <c r="H13766" s="359"/>
    </row>
    <row r="13767" spans="4:8" x14ac:dyDescent="0.2">
      <c r="D13767" s="359"/>
      <c r="E13767" s="359"/>
      <c r="G13767" s="561"/>
      <c r="H13767" s="359"/>
    </row>
    <row r="13768" spans="4:8" x14ac:dyDescent="0.2">
      <c r="D13768" s="359"/>
      <c r="E13768" s="359"/>
      <c r="G13768" s="561"/>
      <c r="H13768" s="359"/>
    </row>
    <row r="13769" spans="4:8" x14ac:dyDescent="0.2">
      <c r="D13769" s="359"/>
      <c r="E13769" s="359"/>
      <c r="G13769" s="561"/>
      <c r="H13769" s="359"/>
    </row>
    <row r="13770" spans="4:8" x14ac:dyDescent="0.2">
      <c r="D13770" s="359"/>
      <c r="E13770" s="359"/>
      <c r="G13770" s="561"/>
      <c r="H13770" s="359"/>
    </row>
    <row r="13771" spans="4:8" x14ac:dyDescent="0.2">
      <c r="D13771" s="359"/>
      <c r="E13771" s="359"/>
      <c r="G13771" s="561"/>
      <c r="H13771" s="359"/>
    </row>
    <row r="13772" spans="4:8" x14ac:dyDescent="0.2">
      <c r="D13772" s="359"/>
      <c r="E13772" s="359"/>
      <c r="G13772" s="561"/>
      <c r="H13772" s="359"/>
    </row>
    <row r="13773" spans="4:8" x14ac:dyDescent="0.2">
      <c r="D13773" s="359"/>
      <c r="E13773" s="359"/>
      <c r="G13773" s="561"/>
      <c r="H13773" s="359"/>
    </row>
    <row r="13774" spans="4:8" x14ac:dyDescent="0.2">
      <c r="D13774" s="359"/>
      <c r="E13774" s="359"/>
      <c r="G13774" s="561"/>
      <c r="H13774" s="359"/>
    </row>
    <row r="13775" spans="4:8" x14ac:dyDescent="0.2">
      <c r="D13775" s="359"/>
      <c r="E13775" s="359"/>
      <c r="G13775" s="561"/>
      <c r="H13775" s="359"/>
    </row>
    <row r="13776" spans="4:8" x14ac:dyDescent="0.2">
      <c r="D13776" s="359"/>
      <c r="E13776" s="359"/>
      <c r="G13776" s="561"/>
      <c r="H13776" s="359"/>
    </row>
    <row r="13777" spans="4:8" x14ac:dyDescent="0.2">
      <c r="D13777" s="359"/>
      <c r="E13777" s="359"/>
      <c r="G13777" s="561"/>
      <c r="H13777" s="359"/>
    </row>
    <row r="13778" spans="4:8" x14ac:dyDescent="0.2">
      <c r="D13778" s="359"/>
      <c r="E13778" s="359"/>
      <c r="G13778" s="561"/>
      <c r="H13778" s="359"/>
    </row>
    <row r="13779" spans="4:8" x14ac:dyDescent="0.2">
      <c r="D13779" s="359"/>
      <c r="E13779" s="359"/>
      <c r="G13779" s="561"/>
      <c r="H13779" s="359"/>
    </row>
    <row r="13780" spans="4:8" x14ac:dyDescent="0.2">
      <c r="D13780" s="359"/>
      <c r="E13780" s="359"/>
      <c r="G13780" s="561"/>
      <c r="H13780" s="359"/>
    </row>
    <row r="13781" spans="4:8" x14ac:dyDescent="0.2">
      <c r="D13781" s="359"/>
      <c r="E13781" s="359"/>
      <c r="G13781" s="561"/>
      <c r="H13781" s="359"/>
    </row>
    <row r="13782" spans="4:8" x14ac:dyDescent="0.2">
      <c r="D13782" s="359"/>
      <c r="E13782" s="359"/>
      <c r="G13782" s="561"/>
      <c r="H13782" s="359"/>
    </row>
    <row r="13783" spans="4:8" x14ac:dyDescent="0.2">
      <c r="D13783" s="359"/>
      <c r="E13783" s="359"/>
      <c r="G13783" s="561"/>
      <c r="H13783" s="359"/>
    </row>
    <row r="13784" spans="4:8" x14ac:dyDescent="0.2">
      <c r="D13784" s="359"/>
      <c r="E13784" s="359"/>
      <c r="G13784" s="561"/>
      <c r="H13784" s="359"/>
    </row>
    <row r="13785" spans="4:8" x14ac:dyDescent="0.2">
      <c r="D13785" s="359"/>
      <c r="E13785" s="359"/>
      <c r="G13785" s="561"/>
      <c r="H13785" s="359"/>
    </row>
    <row r="13786" spans="4:8" x14ac:dyDescent="0.2">
      <c r="D13786" s="359"/>
      <c r="E13786" s="359"/>
      <c r="G13786" s="561"/>
      <c r="H13786" s="359"/>
    </row>
    <row r="13787" spans="4:8" x14ac:dyDescent="0.2">
      <c r="D13787" s="359"/>
      <c r="E13787" s="359"/>
      <c r="G13787" s="561"/>
      <c r="H13787" s="359"/>
    </row>
    <row r="13788" spans="4:8" x14ac:dyDescent="0.2">
      <c r="D13788" s="359"/>
      <c r="E13788" s="359"/>
      <c r="G13788" s="561"/>
      <c r="H13788" s="359"/>
    </row>
    <row r="13789" spans="4:8" x14ac:dyDescent="0.2">
      <c r="D13789" s="359"/>
      <c r="E13789" s="359"/>
      <c r="G13789" s="561"/>
      <c r="H13789" s="359"/>
    </row>
    <row r="13790" spans="4:8" x14ac:dyDescent="0.2">
      <c r="D13790" s="359"/>
      <c r="E13790" s="359"/>
      <c r="G13790" s="561"/>
      <c r="H13790" s="359"/>
    </row>
    <row r="13791" spans="4:8" x14ac:dyDescent="0.2">
      <c r="D13791" s="359"/>
      <c r="E13791" s="359"/>
      <c r="G13791" s="561"/>
      <c r="H13791" s="359"/>
    </row>
    <row r="13792" spans="4:8" x14ac:dyDescent="0.2">
      <c r="D13792" s="359"/>
      <c r="E13792" s="359"/>
      <c r="G13792" s="561"/>
      <c r="H13792" s="359"/>
    </row>
    <row r="13793" spans="4:8" x14ac:dyDescent="0.2">
      <c r="D13793" s="359"/>
      <c r="E13793" s="359"/>
      <c r="G13793" s="561"/>
      <c r="H13793" s="359"/>
    </row>
    <row r="13794" spans="4:8" x14ac:dyDescent="0.2">
      <c r="D13794" s="359"/>
      <c r="E13794" s="359"/>
      <c r="G13794" s="561"/>
      <c r="H13794" s="359"/>
    </row>
    <row r="13795" spans="4:8" x14ac:dyDescent="0.2">
      <c r="D13795" s="359"/>
      <c r="E13795" s="359"/>
      <c r="G13795" s="561"/>
      <c r="H13795" s="359"/>
    </row>
    <row r="13796" spans="4:8" x14ac:dyDescent="0.2">
      <c r="D13796" s="359"/>
      <c r="E13796" s="359"/>
      <c r="G13796" s="561"/>
      <c r="H13796" s="359"/>
    </row>
    <row r="13797" spans="4:8" x14ac:dyDescent="0.2">
      <c r="D13797" s="359"/>
      <c r="E13797" s="359"/>
      <c r="G13797" s="561"/>
      <c r="H13797" s="359"/>
    </row>
    <row r="13798" spans="4:8" x14ac:dyDescent="0.2">
      <c r="D13798" s="359"/>
      <c r="E13798" s="359"/>
      <c r="G13798" s="561"/>
      <c r="H13798" s="359"/>
    </row>
    <row r="13799" spans="4:8" x14ac:dyDescent="0.2">
      <c r="D13799" s="359"/>
      <c r="E13799" s="359"/>
      <c r="G13799" s="561"/>
      <c r="H13799" s="359"/>
    </row>
    <row r="13800" spans="4:8" x14ac:dyDescent="0.2">
      <c r="D13800" s="359"/>
      <c r="E13800" s="359"/>
      <c r="G13800" s="561"/>
      <c r="H13800" s="359"/>
    </row>
    <row r="13801" spans="4:8" x14ac:dyDescent="0.2">
      <c r="D13801" s="359"/>
      <c r="E13801" s="359"/>
      <c r="G13801" s="561"/>
      <c r="H13801" s="359"/>
    </row>
    <row r="13802" spans="4:8" x14ac:dyDescent="0.2">
      <c r="D13802" s="359"/>
      <c r="E13802" s="359"/>
      <c r="G13802" s="561"/>
      <c r="H13802" s="359"/>
    </row>
    <row r="13803" spans="4:8" x14ac:dyDescent="0.2">
      <c r="D13803" s="359"/>
      <c r="E13803" s="359"/>
      <c r="G13803" s="561"/>
      <c r="H13803" s="359"/>
    </row>
    <row r="13804" spans="4:8" x14ac:dyDescent="0.2">
      <c r="D13804" s="359"/>
      <c r="E13804" s="359"/>
      <c r="G13804" s="561"/>
      <c r="H13804" s="359"/>
    </row>
    <row r="13805" spans="4:8" x14ac:dyDescent="0.2">
      <c r="D13805" s="359"/>
      <c r="E13805" s="359"/>
      <c r="G13805" s="561"/>
      <c r="H13805" s="359"/>
    </row>
    <row r="13806" spans="4:8" x14ac:dyDescent="0.2">
      <c r="D13806" s="359"/>
      <c r="E13806" s="359"/>
      <c r="G13806" s="561"/>
      <c r="H13806" s="359"/>
    </row>
    <row r="13807" spans="4:8" x14ac:dyDescent="0.2">
      <c r="D13807" s="359"/>
      <c r="E13807" s="359"/>
      <c r="G13807" s="561"/>
      <c r="H13807" s="359"/>
    </row>
    <row r="13808" spans="4:8" x14ac:dyDescent="0.2">
      <c r="D13808" s="359"/>
      <c r="E13808" s="359"/>
      <c r="G13808" s="561"/>
      <c r="H13808" s="359"/>
    </row>
    <row r="13809" spans="4:8" x14ac:dyDescent="0.2">
      <c r="D13809" s="359"/>
      <c r="E13809" s="359"/>
      <c r="G13809" s="561"/>
      <c r="H13809" s="359"/>
    </row>
    <row r="13810" spans="4:8" x14ac:dyDescent="0.2">
      <c r="D13810" s="359"/>
      <c r="E13810" s="359"/>
      <c r="G13810" s="561"/>
      <c r="H13810" s="359"/>
    </row>
    <row r="13811" spans="4:8" x14ac:dyDescent="0.2">
      <c r="D13811" s="359"/>
      <c r="E13811" s="359"/>
      <c r="G13811" s="561"/>
      <c r="H13811" s="359"/>
    </row>
    <row r="13812" spans="4:8" x14ac:dyDescent="0.2">
      <c r="D13812" s="359"/>
      <c r="E13812" s="359"/>
      <c r="G13812" s="561"/>
      <c r="H13812" s="359"/>
    </row>
    <row r="13813" spans="4:8" x14ac:dyDescent="0.2">
      <c r="D13813" s="359"/>
      <c r="E13813" s="359"/>
      <c r="G13813" s="561"/>
      <c r="H13813" s="359"/>
    </row>
    <row r="13814" spans="4:8" x14ac:dyDescent="0.2">
      <c r="D13814" s="359"/>
      <c r="E13814" s="359"/>
      <c r="G13814" s="561"/>
      <c r="H13814" s="359"/>
    </row>
    <row r="13815" spans="4:8" x14ac:dyDescent="0.2">
      <c r="D13815" s="359"/>
      <c r="E13815" s="359"/>
      <c r="G13815" s="561"/>
      <c r="H13815" s="359"/>
    </row>
    <row r="13816" spans="4:8" x14ac:dyDescent="0.2">
      <c r="D13816" s="359"/>
      <c r="E13816" s="359"/>
      <c r="G13816" s="561"/>
      <c r="H13816" s="359"/>
    </row>
    <row r="13817" spans="4:8" x14ac:dyDescent="0.2">
      <c r="D13817" s="359"/>
      <c r="E13817" s="359"/>
      <c r="G13817" s="561"/>
      <c r="H13817" s="359"/>
    </row>
    <row r="13818" spans="4:8" x14ac:dyDescent="0.2">
      <c r="D13818" s="359"/>
      <c r="E13818" s="359"/>
      <c r="G13818" s="561"/>
      <c r="H13818" s="359"/>
    </row>
    <row r="13819" spans="4:8" x14ac:dyDescent="0.2">
      <c r="D13819" s="359"/>
      <c r="E13819" s="359"/>
      <c r="G13819" s="561"/>
      <c r="H13819" s="359"/>
    </row>
    <row r="13820" spans="4:8" x14ac:dyDescent="0.2">
      <c r="D13820" s="359"/>
      <c r="E13820" s="359"/>
      <c r="G13820" s="561"/>
      <c r="H13820" s="359"/>
    </row>
    <row r="13821" spans="4:8" x14ac:dyDescent="0.2">
      <c r="D13821" s="359"/>
      <c r="E13821" s="359"/>
      <c r="G13821" s="561"/>
      <c r="H13821" s="359"/>
    </row>
    <row r="13822" spans="4:8" x14ac:dyDescent="0.2">
      <c r="D13822" s="359"/>
      <c r="E13822" s="359"/>
      <c r="G13822" s="561"/>
      <c r="H13822" s="359"/>
    </row>
    <row r="13823" spans="4:8" x14ac:dyDescent="0.2">
      <c r="D13823" s="359"/>
      <c r="E13823" s="359"/>
      <c r="G13823" s="561"/>
      <c r="H13823" s="359"/>
    </row>
    <row r="13824" spans="4:8" x14ac:dyDescent="0.2">
      <c r="D13824" s="359"/>
      <c r="E13824" s="359"/>
      <c r="G13824" s="561"/>
      <c r="H13824" s="359"/>
    </row>
    <row r="13825" spans="4:8" x14ac:dyDescent="0.2">
      <c r="D13825" s="359"/>
      <c r="E13825" s="359"/>
      <c r="G13825" s="561"/>
      <c r="H13825" s="359"/>
    </row>
    <row r="13826" spans="4:8" x14ac:dyDescent="0.2">
      <c r="D13826" s="359"/>
      <c r="E13826" s="359"/>
      <c r="G13826" s="561"/>
      <c r="H13826" s="359"/>
    </row>
    <row r="13827" spans="4:8" x14ac:dyDescent="0.2">
      <c r="D13827" s="359"/>
      <c r="E13827" s="359"/>
      <c r="G13827" s="561"/>
      <c r="H13827" s="359"/>
    </row>
    <row r="13828" spans="4:8" x14ac:dyDescent="0.2">
      <c r="D13828" s="359"/>
      <c r="E13828" s="359"/>
      <c r="G13828" s="561"/>
      <c r="H13828" s="359"/>
    </row>
    <row r="13829" spans="4:8" x14ac:dyDescent="0.2">
      <c r="D13829" s="359"/>
      <c r="E13829" s="359"/>
      <c r="G13829" s="561"/>
      <c r="H13829" s="359"/>
    </row>
    <row r="13830" spans="4:8" x14ac:dyDescent="0.2">
      <c r="D13830" s="359"/>
      <c r="E13830" s="359"/>
      <c r="G13830" s="561"/>
      <c r="H13830" s="359"/>
    </row>
    <row r="13831" spans="4:8" x14ac:dyDescent="0.2">
      <c r="D13831" s="359"/>
      <c r="E13831" s="359"/>
      <c r="G13831" s="561"/>
      <c r="H13831" s="359"/>
    </row>
    <row r="13832" spans="4:8" x14ac:dyDescent="0.2">
      <c r="D13832" s="359"/>
      <c r="E13832" s="359"/>
      <c r="G13832" s="561"/>
      <c r="H13832" s="359"/>
    </row>
    <row r="13833" spans="4:8" x14ac:dyDescent="0.2">
      <c r="D13833" s="359"/>
      <c r="E13833" s="359"/>
      <c r="G13833" s="561"/>
      <c r="H13833" s="359"/>
    </row>
    <row r="13834" spans="4:8" x14ac:dyDescent="0.2">
      <c r="D13834" s="359"/>
      <c r="E13834" s="359"/>
      <c r="G13834" s="561"/>
      <c r="H13834" s="359"/>
    </row>
    <row r="13835" spans="4:8" x14ac:dyDescent="0.2">
      <c r="D13835" s="359"/>
      <c r="E13835" s="359"/>
      <c r="G13835" s="561"/>
      <c r="H13835" s="359"/>
    </row>
    <row r="13836" spans="4:8" x14ac:dyDescent="0.2">
      <c r="D13836" s="359"/>
      <c r="E13836" s="359"/>
      <c r="G13836" s="561"/>
      <c r="H13836" s="359"/>
    </row>
    <row r="13837" spans="4:8" x14ac:dyDescent="0.2">
      <c r="D13837" s="359"/>
      <c r="E13837" s="359"/>
      <c r="G13837" s="561"/>
      <c r="H13837" s="359"/>
    </row>
    <row r="13838" spans="4:8" x14ac:dyDescent="0.2">
      <c r="D13838" s="359"/>
      <c r="E13838" s="359"/>
      <c r="G13838" s="561"/>
      <c r="H13838" s="359"/>
    </row>
    <row r="13839" spans="4:8" x14ac:dyDescent="0.2">
      <c r="D13839" s="359"/>
      <c r="E13839" s="359"/>
      <c r="G13839" s="561"/>
      <c r="H13839" s="359"/>
    </row>
    <row r="13840" spans="4:8" x14ac:dyDescent="0.2">
      <c r="D13840" s="359"/>
      <c r="E13840" s="359"/>
      <c r="G13840" s="561"/>
      <c r="H13840" s="359"/>
    </row>
    <row r="13841" spans="4:8" x14ac:dyDescent="0.2">
      <c r="D13841" s="359"/>
      <c r="E13841" s="359"/>
      <c r="G13841" s="561"/>
      <c r="H13841" s="359"/>
    </row>
    <row r="13842" spans="4:8" x14ac:dyDescent="0.2">
      <c r="D13842" s="359"/>
      <c r="E13842" s="359"/>
      <c r="G13842" s="561"/>
      <c r="H13842" s="359"/>
    </row>
    <row r="13843" spans="4:8" x14ac:dyDescent="0.2">
      <c r="D13843" s="359"/>
      <c r="E13843" s="359"/>
      <c r="G13843" s="561"/>
      <c r="H13843" s="359"/>
    </row>
    <row r="13844" spans="4:8" x14ac:dyDescent="0.2">
      <c r="D13844" s="359"/>
      <c r="E13844" s="359"/>
      <c r="G13844" s="561"/>
      <c r="H13844" s="359"/>
    </row>
    <row r="13845" spans="4:8" x14ac:dyDescent="0.2">
      <c r="D13845" s="359"/>
      <c r="E13845" s="359"/>
      <c r="G13845" s="561"/>
      <c r="H13845" s="359"/>
    </row>
    <row r="13846" spans="4:8" x14ac:dyDescent="0.2">
      <c r="D13846" s="359"/>
      <c r="E13846" s="359"/>
      <c r="G13846" s="561"/>
      <c r="H13846" s="359"/>
    </row>
    <row r="13847" spans="4:8" x14ac:dyDescent="0.2">
      <c r="D13847" s="359"/>
      <c r="E13847" s="359"/>
      <c r="G13847" s="561"/>
      <c r="H13847" s="359"/>
    </row>
    <row r="13848" spans="4:8" x14ac:dyDescent="0.2">
      <c r="D13848" s="359"/>
      <c r="E13848" s="359"/>
      <c r="G13848" s="561"/>
      <c r="H13848" s="359"/>
    </row>
    <row r="13849" spans="4:8" x14ac:dyDescent="0.2">
      <c r="D13849" s="359"/>
      <c r="E13849" s="359"/>
      <c r="G13849" s="561"/>
      <c r="H13849" s="359"/>
    </row>
    <row r="13850" spans="4:8" x14ac:dyDescent="0.2">
      <c r="D13850" s="359"/>
      <c r="E13850" s="359"/>
      <c r="G13850" s="561"/>
      <c r="H13850" s="359"/>
    </row>
    <row r="13851" spans="4:8" x14ac:dyDescent="0.2">
      <c r="D13851" s="359"/>
      <c r="E13851" s="359"/>
      <c r="G13851" s="561"/>
      <c r="H13851" s="359"/>
    </row>
    <row r="13852" spans="4:8" x14ac:dyDescent="0.2">
      <c r="D13852" s="359"/>
      <c r="E13852" s="359"/>
      <c r="G13852" s="561"/>
      <c r="H13852" s="359"/>
    </row>
    <row r="13853" spans="4:8" x14ac:dyDescent="0.2">
      <c r="D13853" s="359"/>
      <c r="E13853" s="359"/>
      <c r="G13853" s="561"/>
      <c r="H13853" s="359"/>
    </row>
    <row r="13854" spans="4:8" x14ac:dyDescent="0.2">
      <c r="D13854" s="359"/>
      <c r="E13854" s="359"/>
      <c r="G13854" s="561"/>
      <c r="H13854" s="359"/>
    </row>
    <row r="13855" spans="4:8" x14ac:dyDescent="0.2">
      <c r="D13855" s="359"/>
      <c r="E13855" s="359"/>
      <c r="G13855" s="561"/>
      <c r="H13855" s="359"/>
    </row>
    <row r="13856" spans="4:8" x14ac:dyDescent="0.2">
      <c r="D13856" s="359"/>
      <c r="E13856" s="359"/>
      <c r="G13856" s="561"/>
      <c r="H13856" s="359"/>
    </row>
    <row r="13857" spans="4:8" x14ac:dyDescent="0.2">
      <c r="D13857" s="359"/>
      <c r="E13857" s="359"/>
      <c r="G13857" s="561"/>
      <c r="H13857" s="359"/>
    </row>
    <row r="13858" spans="4:8" x14ac:dyDescent="0.2">
      <c r="D13858" s="359"/>
      <c r="E13858" s="359"/>
      <c r="G13858" s="561"/>
      <c r="H13858" s="359"/>
    </row>
    <row r="13859" spans="4:8" x14ac:dyDescent="0.2">
      <c r="D13859" s="359"/>
      <c r="E13859" s="359"/>
      <c r="G13859" s="561"/>
      <c r="H13859" s="359"/>
    </row>
    <row r="13860" spans="4:8" x14ac:dyDescent="0.2">
      <c r="D13860" s="359"/>
      <c r="E13860" s="359"/>
      <c r="G13860" s="561"/>
      <c r="H13860" s="359"/>
    </row>
    <row r="13861" spans="4:8" x14ac:dyDescent="0.2">
      <c r="D13861" s="359"/>
      <c r="E13861" s="359"/>
      <c r="G13861" s="561"/>
      <c r="H13861" s="359"/>
    </row>
    <row r="13862" spans="4:8" x14ac:dyDescent="0.2">
      <c r="D13862" s="359"/>
      <c r="E13862" s="359"/>
      <c r="G13862" s="561"/>
      <c r="H13862" s="359"/>
    </row>
    <row r="13863" spans="4:8" x14ac:dyDescent="0.2">
      <c r="D13863" s="359"/>
      <c r="E13863" s="359"/>
      <c r="G13863" s="561"/>
      <c r="H13863" s="359"/>
    </row>
    <row r="13864" spans="4:8" x14ac:dyDescent="0.2">
      <c r="D13864" s="359"/>
      <c r="E13864" s="359"/>
      <c r="G13864" s="561"/>
      <c r="H13864" s="359"/>
    </row>
    <row r="13865" spans="4:8" x14ac:dyDescent="0.2">
      <c r="D13865" s="359"/>
      <c r="E13865" s="359"/>
      <c r="G13865" s="561"/>
      <c r="H13865" s="359"/>
    </row>
    <row r="13866" spans="4:8" x14ac:dyDescent="0.2">
      <c r="D13866" s="359"/>
      <c r="E13866" s="359"/>
      <c r="G13866" s="561"/>
      <c r="H13866" s="359"/>
    </row>
    <row r="13867" spans="4:8" x14ac:dyDescent="0.2">
      <c r="D13867" s="359"/>
      <c r="E13867" s="359"/>
      <c r="G13867" s="561"/>
      <c r="H13867" s="359"/>
    </row>
    <row r="13868" spans="4:8" x14ac:dyDescent="0.2">
      <c r="D13868" s="359"/>
      <c r="E13868" s="359"/>
      <c r="G13868" s="561"/>
      <c r="H13868" s="359"/>
    </row>
    <row r="13869" spans="4:8" x14ac:dyDescent="0.2">
      <c r="D13869" s="359"/>
      <c r="E13869" s="359"/>
      <c r="G13869" s="561"/>
      <c r="H13869" s="359"/>
    </row>
    <row r="13870" spans="4:8" x14ac:dyDescent="0.2">
      <c r="D13870" s="359"/>
      <c r="E13870" s="359"/>
      <c r="G13870" s="561"/>
      <c r="H13870" s="359"/>
    </row>
    <row r="13871" spans="4:8" x14ac:dyDescent="0.2">
      <c r="D13871" s="359"/>
      <c r="E13871" s="359"/>
      <c r="G13871" s="561"/>
      <c r="H13871" s="359"/>
    </row>
    <row r="13872" spans="4:8" x14ac:dyDescent="0.2">
      <c r="D13872" s="359"/>
      <c r="E13872" s="359"/>
      <c r="G13872" s="561"/>
      <c r="H13872" s="359"/>
    </row>
    <row r="13873" spans="4:8" x14ac:dyDescent="0.2">
      <c r="D13873" s="359"/>
      <c r="E13873" s="359"/>
      <c r="G13873" s="561"/>
      <c r="H13873" s="359"/>
    </row>
    <row r="13874" spans="4:8" x14ac:dyDescent="0.2">
      <c r="D13874" s="359"/>
      <c r="E13874" s="359"/>
      <c r="G13874" s="561"/>
      <c r="H13874" s="359"/>
    </row>
    <row r="13875" spans="4:8" x14ac:dyDescent="0.2">
      <c r="D13875" s="359"/>
      <c r="E13875" s="359"/>
      <c r="G13875" s="561"/>
      <c r="H13875" s="359"/>
    </row>
    <row r="13876" spans="4:8" x14ac:dyDescent="0.2">
      <c r="D13876" s="359"/>
      <c r="E13876" s="359"/>
      <c r="G13876" s="561"/>
      <c r="H13876" s="359"/>
    </row>
    <row r="13877" spans="4:8" x14ac:dyDescent="0.2">
      <c r="D13877" s="359"/>
      <c r="E13877" s="359"/>
      <c r="G13877" s="561"/>
      <c r="H13877" s="359"/>
    </row>
    <row r="13878" spans="4:8" x14ac:dyDescent="0.2">
      <c r="D13878" s="359"/>
      <c r="E13878" s="359"/>
      <c r="G13878" s="561"/>
      <c r="H13878" s="359"/>
    </row>
    <row r="13879" spans="4:8" x14ac:dyDescent="0.2">
      <c r="D13879" s="359"/>
      <c r="E13879" s="359"/>
      <c r="G13879" s="561"/>
      <c r="H13879" s="359"/>
    </row>
    <row r="13880" spans="4:8" x14ac:dyDescent="0.2">
      <c r="D13880" s="359"/>
      <c r="E13880" s="359"/>
      <c r="G13880" s="561"/>
      <c r="H13880" s="359"/>
    </row>
    <row r="13881" spans="4:8" x14ac:dyDescent="0.2">
      <c r="D13881" s="359"/>
      <c r="E13881" s="359"/>
      <c r="G13881" s="561"/>
      <c r="H13881" s="359"/>
    </row>
    <row r="13882" spans="4:8" x14ac:dyDescent="0.2">
      <c r="D13882" s="359"/>
      <c r="E13882" s="359"/>
      <c r="G13882" s="561"/>
      <c r="H13882" s="359"/>
    </row>
    <row r="13883" spans="4:8" x14ac:dyDescent="0.2">
      <c r="D13883" s="359"/>
      <c r="E13883" s="359"/>
      <c r="G13883" s="561"/>
      <c r="H13883" s="359"/>
    </row>
    <row r="13884" spans="4:8" x14ac:dyDescent="0.2">
      <c r="D13884" s="359"/>
      <c r="E13884" s="359"/>
      <c r="G13884" s="561"/>
      <c r="H13884" s="359"/>
    </row>
    <row r="13885" spans="4:8" x14ac:dyDescent="0.2">
      <c r="D13885" s="359"/>
      <c r="E13885" s="359"/>
      <c r="G13885" s="561"/>
      <c r="H13885" s="359"/>
    </row>
    <row r="13886" spans="4:8" x14ac:dyDescent="0.2">
      <c r="D13886" s="359"/>
      <c r="E13886" s="359"/>
      <c r="G13886" s="561"/>
      <c r="H13886" s="359"/>
    </row>
    <row r="13887" spans="4:8" x14ac:dyDescent="0.2">
      <c r="D13887" s="359"/>
      <c r="E13887" s="359"/>
      <c r="G13887" s="561"/>
      <c r="H13887" s="359"/>
    </row>
    <row r="13888" spans="4:8" x14ac:dyDescent="0.2">
      <c r="D13888" s="359"/>
      <c r="E13888" s="359"/>
      <c r="G13888" s="561"/>
      <c r="H13888" s="359"/>
    </row>
    <row r="13889" spans="4:8" x14ac:dyDescent="0.2">
      <c r="D13889" s="359"/>
      <c r="E13889" s="359"/>
      <c r="G13889" s="561"/>
      <c r="H13889" s="359"/>
    </row>
    <row r="13890" spans="4:8" x14ac:dyDescent="0.2">
      <c r="D13890" s="359"/>
      <c r="E13890" s="359"/>
      <c r="G13890" s="561"/>
      <c r="H13890" s="359"/>
    </row>
    <row r="13891" spans="4:8" x14ac:dyDescent="0.2">
      <c r="D13891" s="359"/>
      <c r="E13891" s="359"/>
      <c r="G13891" s="561"/>
      <c r="H13891" s="359"/>
    </row>
    <row r="13892" spans="4:8" x14ac:dyDescent="0.2">
      <c r="D13892" s="359"/>
      <c r="E13892" s="359"/>
      <c r="G13892" s="561"/>
      <c r="H13892" s="359"/>
    </row>
    <row r="13893" spans="4:8" x14ac:dyDescent="0.2">
      <c r="D13893" s="359"/>
      <c r="E13893" s="359"/>
      <c r="G13893" s="561"/>
      <c r="H13893" s="359"/>
    </row>
    <row r="13894" spans="4:8" x14ac:dyDescent="0.2">
      <c r="D13894" s="359"/>
      <c r="E13894" s="359"/>
      <c r="G13894" s="561"/>
      <c r="H13894" s="359"/>
    </row>
    <row r="13895" spans="4:8" x14ac:dyDescent="0.2">
      <c r="D13895" s="359"/>
      <c r="E13895" s="359"/>
      <c r="G13895" s="561"/>
      <c r="H13895" s="359"/>
    </row>
    <row r="13896" spans="4:8" x14ac:dyDescent="0.2">
      <c r="D13896" s="359"/>
      <c r="E13896" s="359"/>
      <c r="G13896" s="561"/>
      <c r="H13896" s="359"/>
    </row>
    <row r="13897" spans="4:8" x14ac:dyDescent="0.2">
      <c r="D13897" s="359"/>
      <c r="E13897" s="359"/>
      <c r="G13897" s="561"/>
      <c r="H13897" s="359"/>
    </row>
    <row r="13898" spans="4:8" x14ac:dyDescent="0.2">
      <c r="D13898" s="359"/>
      <c r="E13898" s="359"/>
      <c r="G13898" s="561"/>
      <c r="H13898" s="359"/>
    </row>
    <row r="13899" spans="4:8" x14ac:dyDescent="0.2">
      <c r="D13899" s="359"/>
      <c r="E13899" s="359"/>
      <c r="G13899" s="561"/>
      <c r="H13899" s="359"/>
    </row>
    <row r="13900" spans="4:8" x14ac:dyDescent="0.2">
      <c r="D13900" s="359"/>
      <c r="E13900" s="359"/>
      <c r="G13900" s="561"/>
      <c r="H13900" s="359"/>
    </row>
    <row r="13901" spans="4:8" x14ac:dyDescent="0.2">
      <c r="D13901" s="359"/>
      <c r="E13901" s="359"/>
      <c r="G13901" s="561"/>
      <c r="H13901" s="359"/>
    </row>
    <row r="13902" spans="4:8" x14ac:dyDescent="0.2">
      <c r="D13902" s="359"/>
      <c r="E13902" s="359"/>
      <c r="G13902" s="561"/>
      <c r="H13902" s="359"/>
    </row>
    <row r="13903" spans="4:8" x14ac:dyDescent="0.2">
      <c r="D13903" s="359"/>
      <c r="E13903" s="359"/>
      <c r="G13903" s="561"/>
      <c r="H13903" s="359"/>
    </row>
    <row r="13904" spans="4:8" x14ac:dyDescent="0.2">
      <c r="D13904" s="359"/>
      <c r="E13904" s="359"/>
      <c r="G13904" s="561"/>
      <c r="H13904" s="359"/>
    </row>
    <row r="13905" spans="4:8" x14ac:dyDescent="0.2">
      <c r="D13905" s="359"/>
      <c r="E13905" s="359"/>
      <c r="G13905" s="561"/>
      <c r="H13905" s="359"/>
    </row>
    <row r="13906" spans="4:8" x14ac:dyDescent="0.2">
      <c r="D13906" s="359"/>
      <c r="E13906" s="359"/>
      <c r="G13906" s="561"/>
      <c r="H13906" s="359"/>
    </row>
    <row r="13907" spans="4:8" x14ac:dyDescent="0.2">
      <c r="D13907" s="359"/>
      <c r="E13907" s="359"/>
      <c r="G13907" s="561"/>
      <c r="H13907" s="359"/>
    </row>
    <row r="13908" spans="4:8" x14ac:dyDescent="0.2">
      <c r="D13908" s="359"/>
      <c r="E13908" s="359"/>
      <c r="G13908" s="561"/>
      <c r="H13908" s="359"/>
    </row>
    <row r="13909" spans="4:8" x14ac:dyDescent="0.2">
      <c r="D13909" s="359"/>
      <c r="E13909" s="359"/>
      <c r="G13909" s="561"/>
      <c r="H13909" s="359"/>
    </row>
    <row r="13910" spans="4:8" x14ac:dyDescent="0.2">
      <c r="D13910" s="359"/>
      <c r="E13910" s="359"/>
      <c r="G13910" s="561"/>
      <c r="H13910" s="359"/>
    </row>
    <row r="13911" spans="4:8" x14ac:dyDescent="0.2">
      <c r="D13911" s="359"/>
      <c r="E13911" s="359"/>
      <c r="G13911" s="561"/>
      <c r="H13911" s="359"/>
    </row>
    <row r="13912" spans="4:8" x14ac:dyDescent="0.2">
      <c r="D13912" s="359"/>
      <c r="E13912" s="359"/>
      <c r="G13912" s="561"/>
      <c r="H13912" s="359"/>
    </row>
    <row r="13913" spans="4:8" x14ac:dyDescent="0.2">
      <c r="D13913" s="359"/>
      <c r="E13913" s="359"/>
      <c r="G13913" s="561"/>
      <c r="H13913" s="359"/>
    </row>
    <row r="13914" spans="4:8" x14ac:dyDescent="0.2">
      <c r="D13914" s="359"/>
      <c r="E13914" s="359"/>
      <c r="G13914" s="561"/>
      <c r="H13914" s="359"/>
    </row>
    <row r="13915" spans="4:8" x14ac:dyDescent="0.2">
      <c r="D13915" s="359"/>
      <c r="E13915" s="359"/>
      <c r="G13915" s="561"/>
      <c r="H13915" s="359"/>
    </row>
    <row r="13916" spans="4:8" x14ac:dyDescent="0.2">
      <c r="D13916" s="359"/>
      <c r="E13916" s="359"/>
      <c r="G13916" s="561"/>
      <c r="H13916" s="359"/>
    </row>
    <row r="13917" spans="4:8" x14ac:dyDescent="0.2">
      <c r="D13917" s="359"/>
      <c r="E13917" s="359"/>
      <c r="G13917" s="561"/>
      <c r="H13917" s="359"/>
    </row>
    <row r="13918" spans="4:8" x14ac:dyDescent="0.2">
      <c r="D13918" s="359"/>
      <c r="E13918" s="359"/>
      <c r="G13918" s="561"/>
      <c r="H13918" s="359"/>
    </row>
    <row r="13919" spans="4:8" x14ac:dyDescent="0.2">
      <c r="D13919" s="359"/>
      <c r="E13919" s="359"/>
      <c r="G13919" s="561"/>
      <c r="H13919" s="359"/>
    </row>
    <row r="13920" spans="4:8" x14ac:dyDescent="0.2">
      <c r="D13920" s="359"/>
      <c r="E13920" s="359"/>
      <c r="G13920" s="561"/>
      <c r="H13920" s="359"/>
    </row>
    <row r="13921" spans="4:8" x14ac:dyDescent="0.2">
      <c r="D13921" s="359"/>
      <c r="E13921" s="359"/>
      <c r="G13921" s="561"/>
      <c r="H13921" s="359"/>
    </row>
    <row r="13922" spans="4:8" x14ac:dyDescent="0.2">
      <c r="D13922" s="359"/>
      <c r="E13922" s="359"/>
      <c r="G13922" s="561"/>
      <c r="H13922" s="359"/>
    </row>
    <row r="13923" spans="4:8" x14ac:dyDescent="0.2">
      <c r="D13923" s="359"/>
      <c r="E13923" s="359"/>
      <c r="G13923" s="561"/>
      <c r="H13923" s="359"/>
    </row>
    <row r="13924" spans="4:8" x14ac:dyDescent="0.2">
      <c r="D13924" s="359"/>
      <c r="E13924" s="359"/>
      <c r="G13924" s="561"/>
      <c r="H13924" s="359"/>
    </row>
    <row r="13925" spans="4:8" x14ac:dyDescent="0.2">
      <c r="D13925" s="359"/>
      <c r="E13925" s="359"/>
      <c r="G13925" s="561"/>
      <c r="H13925" s="359"/>
    </row>
    <row r="13926" spans="4:8" x14ac:dyDescent="0.2">
      <c r="D13926" s="359"/>
      <c r="E13926" s="359"/>
      <c r="G13926" s="561"/>
      <c r="H13926" s="359"/>
    </row>
    <row r="13927" spans="4:8" x14ac:dyDescent="0.2">
      <c r="D13927" s="359"/>
      <c r="E13927" s="359"/>
      <c r="G13927" s="561"/>
      <c r="H13927" s="359"/>
    </row>
    <row r="13928" spans="4:8" x14ac:dyDescent="0.2">
      <c r="D13928" s="359"/>
      <c r="E13928" s="359"/>
      <c r="G13928" s="561"/>
      <c r="H13928" s="359"/>
    </row>
    <row r="13929" spans="4:8" x14ac:dyDescent="0.2">
      <c r="D13929" s="359"/>
      <c r="E13929" s="359"/>
      <c r="G13929" s="561"/>
      <c r="H13929" s="359"/>
    </row>
    <row r="13930" spans="4:8" x14ac:dyDescent="0.2">
      <c r="D13930" s="359"/>
      <c r="E13930" s="359"/>
      <c r="G13930" s="561"/>
      <c r="H13930" s="359"/>
    </row>
    <row r="13931" spans="4:8" x14ac:dyDescent="0.2">
      <c r="D13931" s="359"/>
      <c r="E13931" s="359"/>
      <c r="G13931" s="561"/>
      <c r="H13931" s="359"/>
    </row>
    <row r="13932" spans="4:8" x14ac:dyDescent="0.2">
      <c r="D13932" s="359"/>
      <c r="E13932" s="359"/>
      <c r="G13932" s="561"/>
      <c r="H13932" s="359"/>
    </row>
    <row r="13933" spans="4:8" x14ac:dyDescent="0.2">
      <c r="D13933" s="359"/>
      <c r="E13933" s="359"/>
      <c r="G13933" s="561"/>
      <c r="H13933" s="359"/>
    </row>
    <row r="13934" spans="4:8" x14ac:dyDescent="0.2">
      <c r="D13934" s="359"/>
      <c r="E13934" s="359"/>
      <c r="G13934" s="561"/>
      <c r="H13934" s="359"/>
    </row>
    <row r="13935" spans="4:8" x14ac:dyDescent="0.2">
      <c r="D13935" s="359"/>
      <c r="E13935" s="359"/>
      <c r="G13935" s="561"/>
      <c r="H13935" s="359"/>
    </row>
    <row r="13936" spans="4:8" x14ac:dyDescent="0.2">
      <c r="D13936" s="359"/>
      <c r="E13936" s="359"/>
      <c r="G13936" s="561"/>
      <c r="H13936" s="359"/>
    </row>
    <row r="13937" spans="4:8" x14ac:dyDescent="0.2">
      <c r="D13937" s="359"/>
      <c r="E13937" s="359"/>
      <c r="G13937" s="561"/>
      <c r="H13937" s="359"/>
    </row>
    <row r="13938" spans="4:8" x14ac:dyDescent="0.2">
      <c r="D13938" s="359"/>
      <c r="E13938" s="359"/>
      <c r="G13938" s="561"/>
      <c r="H13938" s="359"/>
    </row>
    <row r="13939" spans="4:8" x14ac:dyDescent="0.2">
      <c r="D13939" s="359"/>
      <c r="E13939" s="359"/>
      <c r="G13939" s="561"/>
      <c r="H13939" s="359"/>
    </row>
    <row r="13940" spans="4:8" x14ac:dyDescent="0.2">
      <c r="D13940" s="359"/>
      <c r="E13940" s="359"/>
      <c r="G13940" s="561"/>
      <c r="H13940" s="359"/>
    </row>
    <row r="13941" spans="4:8" x14ac:dyDescent="0.2">
      <c r="D13941" s="359"/>
      <c r="E13941" s="359"/>
      <c r="G13941" s="561"/>
      <c r="H13941" s="359"/>
    </row>
    <row r="13942" spans="4:8" x14ac:dyDescent="0.2">
      <c r="D13942" s="359"/>
      <c r="E13942" s="359"/>
      <c r="G13942" s="561"/>
      <c r="H13942" s="359"/>
    </row>
    <row r="13943" spans="4:8" x14ac:dyDescent="0.2">
      <c r="D13943" s="359"/>
      <c r="E13943" s="359"/>
      <c r="G13943" s="561"/>
      <c r="H13943" s="359"/>
    </row>
    <row r="13944" spans="4:8" x14ac:dyDescent="0.2">
      <c r="D13944" s="359"/>
      <c r="E13944" s="359"/>
      <c r="G13944" s="561"/>
      <c r="H13944" s="359"/>
    </row>
    <row r="13945" spans="4:8" x14ac:dyDescent="0.2">
      <c r="D13945" s="359"/>
      <c r="E13945" s="359"/>
      <c r="G13945" s="561"/>
      <c r="H13945" s="359"/>
    </row>
    <row r="13946" spans="4:8" x14ac:dyDescent="0.2">
      <c r="D13946" s="359"/>
      <c r="E13946" s="359"/>
      <c r="G13946" s="561"/>
      <c r="H13946" s="359"/>
    </row>
    <row r="13947" spans="4:8" x14ac:dyDescent="0.2">
      <c r="D13947" s="359"/>
      <c r="E13947" s="359"/>
      <c r="G13947" s="561"/>
      <c r="H13947" s="359"/>
    </row>
    <row r="13948" spans="4:8" x14ac:dyDescent="0.2">
      <c r="D13948" s="359"/>
      <c r="E13948" s="359"/>
      <c r="G13948" s="561"/>
      <c r="H13948" s="359"/>
    </row>
    <row r="13949" spans="4:8" x14ac:dyDescent="0.2">
      <c r="D13949" s="359"/>
      <c r="E13949" s="359"/>
      <c r="G13949" s="561"/>
      <c r="H13949" s="359"/>
    </row>
    <row r="13950" spans="4:8" x14ac:dyDescent="0.2">
      <c r="D13950" s="359"/>
      <c r="E13950" s="359"/>
      <c r="G13950" s="561"/>
      <c r="H13950" s="359"/>
    </row>
    <row r="13951" spans="4:8" x14ac:dyDescent="0.2">
      <c r="D13951" s="359"/>
      <c r="E13951" s="359"/>
      <c r="G13951" s="561"/>
      <c r="H13951" s="359"/>
    </row>
    <row r="13952" spans="4:8" x14ac:dyDescent="0.2">
      <c r="D13952" s="359"/>
      <c r="E13952" s="359"/>
      <c r="G13952" s="561"/>
      <c r="H13952" s="359"/>
    </row>
    <row r="13953" spans="4:8" x14ac:dyDescent="0.2">
      <c r="D13953" s="359"/>
      <c r="E13953" s="359"/>
      <c r="G13953" s="561"/>
      <c r="H13953" s="359"/>
    </row>
    <row r="13954" spans="4:8" x14ac:dyDescent="0.2">
      <c r="D13954" s="359"/>
      <c r="E13954" s="359"/>
      <c r="G13954" s="561"/>
      <c r="H13954" s="359"/>
    </row>
    <row r="13955" spans="4:8" x14ac:dyDescent="0.2">
      <c r="D13955" s="359"/>
      <c r="E13955" s="359"/>
      <c r="G13955" s="561"/>
      <c r="H13955" s="359"/>
    </row>
    <row r="13956" spans="4:8" x14ac:dyDescent="0.2">
      <c r="D13956" s="359"/>
      <c r="E13956" s="359"/>
      <c r="G13956" s="561"/>
      <c r="H13956" s="359"/>
    </row>
    <row r="13957" spans="4:8" x14ac:dyDescent="0.2">
      <c r="D13957" s="359"/>
      <c r="E13957" s="359"/>
      <c r="G13957" s="561"/>
      <c r="H13957" s="359"/>
    </row>
    <row r="13958" spans="4:8" x14ac:dyDescent="0.2">
      <c r="D13958" s="359"/>
      <c r="E13958" s="359"/>
      <c r="G13958" s="561"/>
      <c r="H13958" s="359"/>
    </row>
    <row r="13959" spans="4:8" x14ac:dyDescent="0.2">
      <c r="D13959" s="359"/>
      <c r="E13959" s="359"/>
      <c r="G13959" s="561"/>
      <c r="H13959" s="359"/>
    </row>
    <row r="13960" spans="4:8" x14ac:dyDescent="0.2">
      <c r="D13960" s="359"/>
      <c r="E13960" s="359"/>
      <c r="G13960" s="561"/>
      <c r="H13960" s="359"/>
    </row>
    <row r="13961" spans="4:8" x14ac:dyDescent="0.2">
      <c r="D13961" s="359"/>
      <c r="E13961" s="359"/>
      <c r="G13961" s="561"/>
      <c r="H13961" s="359"/>
    </row>
    <row r="13962" spans="4:8" x14ac:dyDescent="0.2">
      <c r="D13962" s="359"/>
      <c r="E13962" s="359"/>
      <c r="G13962" s="561"/>
      <c r="H13962" s="359"/>
    </row>
    <row r="13963" spans="4:8" x14ac:dyDescent="0.2">
      <c r="D13963" s="359"/>
      <c r="E13963" s="359"/>
      <c r="G13963" s="561"/>
      <c r="H13963" s="359"/>
    </row>
    <row r="13964" spans="4:8" x14ac:dyDescent="0.2">
      <c r="D13964" s="359"/>
      <c r="E13964" s="359"/>
      <c r="G13964" s="561"/>
      <c r="H13964" s="359"/>
    </row>
    <row r="13965" spans="4:8" x14ac:dyDescent="0.2">
      <c r="D13965" s="359"/>
      <c r="E13965" s="359"/>
      <c r="G13965" s="561"/>
      <c r="H13965" s="359"/>
    </row>
    <row r="13966" spans="4:8" x14ac:dyDescent="0.2">
      <c r="D13966" s="359"/>
      <c r="E13966" s="359"/>
      <c r="G13966" s="561"/>
      <c r="H13966" s="359"/>
    </row>
    <row r="13967" spans="4:8" x14ac:dyDescent="0.2">
      <c r="D13967" s="359"/>
      <c r="E13967" s="359"/>
      <c r="G13967" s="561"/>
      <c r="H13967" s="359"/>
    </row>
    <row r="13968" spans="4:8" x14ac:dyDescent="0.2">
      <c r="D13968" s="359"/>
      <c r="E13968" s="359"/>
      <c r="G13968" s="561"/>
      <c r="H13968" s="359"/>
    </row>
    <row r="13969" spans="4:8" x14ac:dyDescent="0.2">
      <c r="D13969" s="359"/>
      <c r="E13969" s="359"/>
      <c r="G13969" s="561"/>
      <c r="H13969" s="359"/>
    </row>
    <row r="13970" spans="4:8" x14ac:dyDescent="0.2">
      <c r="D13970" s="359"/>
      <c r="E13970" s="359"/>
      <c r="G13970" s="561"/>
      <c r="H13970" s="359"/>
    </row>
    <row r="13971" spans="4:8" x14ac:dyDescent="0.2">
      <c r="D13971" s="359"/>
      <c r="E13971" s="359"/>
      <c r="G13971" s="561"/>
      <c r="H13971" s="359"/>
    </row>
    <row r="13972" spans="4:8" x14ac:dyDescent="0.2">
      <c r="D13972" s="359"/>
      <c r="E13972" s="359"/>
      <c r="G13972" s="561"/>
      <c r="H13972" s="359"/>
    </row>
    <row r="13973" spans="4:8" x14ac:dyDescent="0.2">
      <c r="D13973" s="359"/>
      <c r="E13973" s="359"/>
      <c r="G13973" s="561"/>
      <c r="H13973" s="359"/>
    </row>
    <row r="13974" spans="4:8" x14ac:dyDescent="0.2">
      <c r="D13974" s="359"/>
      <c r="E13974" s="359"/>
      <c r="G13974" s="561"/>
      <c r="H13974" s="359"/>
    </row>
    <row r="13975" spans="4:8" x14ac:dyDescent="0.2">
      <c r="D13975" s="359"/>
      <c r="E13975" s="359"/>
      <c r="G13975" s="561"/>
      <c r="H13975" s="359"/>
    </row>
    <row r="13976" spans="4:8" x14ac:dyDescent="0.2">
      <c r="D13976" s="359"/>
      <c r="E13976" s="359"/>
      <c r="G13976" s="561"/>
      <c r="H13976" s="359"/>
    </row>
    <row r="13977" spans="4:8" x14ac:dyDescent="0.2">
      <c r="D13977" s="359"/>
      <c r="E13977" s="359"/>
      <c r="G13977" s="561"/>
      <c r="H13977" s="359"/>
    </row>
    <row r="13978" spans="4:8" x14ac:dyDescent="0.2">
      <c r="D13978" s="359"/>
      <c r="E13978" s="359"/>
      <c r="G13978" s="561"/>
      <c r="H13978" s="359"/>
    </row>
    <row r="13979" spans="4:8" x14ac:dyDescent="0.2">
      <c r="D13979" s="359"/>
      <c r="E13979" s="359"/>
      <c r="G13979" s="561"/>
      <c r="H13979" s="359"/>
    </row>
    <row r="13980" spans="4:8" x14ac:dyDescent="0.2">
      <c r="D13980" s="359"/>
      <c r="E13980" s="359"/>
      <c r="G13980" s="561"/>
      <c r="H13980" s="359"/>
    </row>
    <row r="13981" spans="4:8" x14ac:dyDescent="0.2">
      <c r="D13981" s="359"/>
      <c r="E13981" s="359"/>
      <c r="G13981" s="561"/>
      <c r="H13981" s="359"/>
    </row>
    <row r="13982" spans="4:8" x14ac:dyDescent="0.2">
      <c r="D13982" s="359"/>
      <c r="E13982" s="359"/>
      <c r="G13982" s="561"/>
      <c r="H13982" s="359"/>
    </row>
    <row r="13983" spans="4:8" x14ac:dyDescent="0.2">
      <c r="D13983" s="359"/>
      <c r="E13983" s="359"/>
      <c r="G13983" s="561"/>
      <c r="H13983" s="359"/>
    </row>
    <row r="13984" spans="4:8" x14ac:dyDescent="0.2">
      <c r="D13984" s="359"/>
      <c r="E13984" s="359"/>
      <c r="G13984" s="561"/>
      <c r="H13984" s="359"/>
    </row>
    <row r="13985" spans="4:8" x14ac:dyDescent="0.2">
      <c r="D13985" s="359"/>
      <c r="E13985" s="359"/>
      <c r="G13985" s="561"/>
      <c r="H13985" s="359"/>
    </row>
    <row r="13986" spans="4:8" x14ac:dyDescent="0.2">
      <c r="D13986" s="359"/>
      <c r="E13986" s="359"/>
      <c r="G13986" s="561"/>
      <c r="H13986" s="359"/>
    </row>
    <row r="13987" spans="4:8" x14ac:dyDescent="0.2">
      <c r="D13987" s="359"/>
      <c r="E13987" s="359"/>
      <c r="G13987" s="561"/>
      <c r="H13987" s="359"/>
    </row>
    <row r="13988" spans="4:8" x14ac:dyDescent="0.2">
      <c r="D13988" s="359"/>
      <c r="E13988" s="359"/>
      <c r="G13988" s="561"/>
      <c r="H13988" s="359"/>
    </row>
    <row r="13989" spans="4:8" x14ac:dyDescent="0.2">
      <c r="D13989" s="359"/>
      <c r="E13989" s="359"/>
      <c r="G13989" s="561"/>
      <c r="H13989" s="359"/>
    </row>
    <row r="13990" spans="4:8" x14ac:dyDescent="0.2">
      <c r="D13990" s="359"/>
      <c r="E13990" s="359"/>
      <c r="G13990" s="561"/>
      <c r="H13990" s="359"/>
    </row>
    <row r="13991" spans="4:8" x14ac:dyDescent="0.2">
      <c r="D13991" s="359"/>
      <c r="E13991" s="359"/>
      <c r="G13991" s="561"/>
      <c r="H13991" s="359"/>
    </row>
    <row r="13992" spans="4:8" x14ac:dyDescent="0.2">
      <c r="D13992" s="359"/>
      <c r="E13992" s="359"/>
      <c r="G13992" s="561"/>
      <c r="H13992" s="359"/>
    </row>
    <row r="13993" spans="4:8" x14ac:dyDescent="0.2">
      <c r="D13993" s="359"/>
      <c r="E13993" s="359"/>
      <c r="G13993" s="561"/>
      <c r="H13993" s="359"/>
    </row>
    <row r="13994" spans="4:8" x14ac:dyDescent="0.2">
      <c r="D13994" s="359"/>
      <c r="E13994" s="359"/>
      <c r="G13994" s="561"/>
      <c r="H13994" s="359"/>
    </row>
    <row r="13995" spans="4:8" x14ac:dyDescent="0.2">
      <c r="D13995" s="359"/>
      <c r="E13995" s="359"/>
      <c r="G13995" s="561"/>
      <c r="H13995" s="359"/>
    </row>
    <row r="13996" spans="4:8" x14ac:dyDescent="0.2">
      <c r="D13996" s="359"/>
      <c r="E13996" s="359"/>
      <c r="G13996" s="561"/>
      <c r="H13996" s="359"/>
    </row>
    <row r="13997" spans="4:8" x14ac:dyDescent="0.2">
      <c r="D13997" s="359"/>
      <c r="E13997" s="359"/>
      <c r="G13997" s="561"/>
      <c r="H13997" s="359"/>
    </row>
    <row r="13998" spans="4:8" x14ac:dyDescent="0.2">
      <c r="D13998" s="359"/>
      <c r="E13998" s="359"/>
      <c r="G13998" s="561"/>
      <c r="H13998" s="359"/>
    </row>
    <row r="13999" spans="4:8" x14ac:dyDescent="0.2">
      <c r="D13999" s="359"/>
      <c r="E13999" s="359"/>
      <c r="G13999" s="561"/>
      <c r="H13999" s="359"/>
    </row>
    <row r="14000" spans="4:8" x14ac:dyDescent="0.2">
      <c r="D14000" s="359"/>
      <c r="E14000" s="359"/>
      <c r="G14000" s="561"/>
      <c r="H14000" s="359"/>
    </row>
    <row r="14001" spans="4:8" x14ac:dyDescent="0.2">
      <c r="D14001" s="359"/>
      <c r="E14001" s="359"/>
      <c r="G14001" s="561"/>
      <c r="H14001" s="359"/>
    </row>
    <row r="14002" spans="4:8" x14ac:dyDescent="0.2">
      <c r="D14002" s="359"/>
      <c r="E14002" s="359"/>
      <c r="G14002" s="561"/>
      <c r="H14002" s="359"/>
    </row>
    <row r="14003" spans="4:8" x14ac:dyDescent="0.2">
      <c r="D14003" s="359"/>
      <c r="E14003" s="359"/>
      <c r="G14003" s="561"/>
      <c r="H14003" s="359"/>
    </row>
    <row r="14004" spans="4:8" x14ac:dyDescent="0.2">
      <c r="D14004" s="359"/>
      <c r="E14004" s="359"/>
      <c r="G14004" s="561"/>
      <c r="H14004" s="359"/>
    </row>
    <row r="14005" spans="4:8" x14ac:dyDescent="0.2">
      <c r="D14005" s="359"/>
      <c r="E14005" s="359"/>
      <c r="G14005" s="561"/>
      <c r="H14005" s="359"/>
    </row>
    <row r="14006" spans="4:8" x14ac:dyDescent="0.2">
      <c r="D14006" s="359"/>
      <c r="E14006" s="359"/>
      <c r="G14006" s="561"/>
      <c r="H14006" s="359"/>
    </row>
    <row r="14007" spans="4:8" x14ac:dyDescent="0.2">
      <c r="D14007" s="359"/>
      <c r="E14007" s="359"/>
      <c r="G14007" s="561"/>
      <c r="H14007" s="359"/>
    </row>
    <row r="14008" spans="4:8" x14ac:dyDescent="0.2">
      <c r="D14008" s="359"/>
      <c r="E14008" s="359"/>
      <c r="G14008" s="561"/>
      <c r="H14008" s="359"/>
    </row>
    <row r="14009" spans="4:8" x14ac:dyDescent="0.2">
      <c r="D14009" s="359"/>
      <c r="E14009" s="359"/>
      <c r="G14009" s="561"/>
      <c r="H14009" s="359"/>
    </row>
    <row r="14010" spans="4:8" x14ac:dyDescent="0.2">
      <c r="D14010" s="359"/>
      <c r="E14010" s="359"/>
      <c r="G14010" s="561"/>
      <c r="H14010" s="359"/>
    </row>
    <row r="14011" spans="4:8" x14ac:dyDescent="0.2">
      <c r="D14011" s="359"/>
      <c r="E14011" s="359"/>
      <c r="G14011" s="561"/>
      <c r="H14011" s="359"/>
    </row>
    <row r="14012" spans="4:8" x14ac:dyDescent="0.2">
      <c r="D14012" s="359"/>
      <c r="E14012" s="359"/>
      <c r="G14012" s="561"/>
      <c r="H14012" s="359"/>
    </row>
    <row r="14013" spans="4:8" x14ac:dyDescent="0.2">
      <c r="D14013" s="359"/>
      <c r="E14013" s="359"/>
      <c r="G14013" s="561"/>
      <c r="H14013" s="359"/>
    </row>
    <row r="14014" spans="4:8" x14ac:dyDescent="0.2">
      <c r="D14014" s="359"/>
      <c r="E14014" s="359"/>
      <c r="G14014" s="561"/>
      <c r="H14014" s="359"/>
    </row>
    <row r="14015" spans="4:8" x14ac:dyDescent="0.2">
      <c r="D14015" s="359"/>
      <c r="E14015" s="359"/>
      <c r="G14015" s="561"/>
      <c r="H14015" s="359"/>
    </row>
    <row r="14016" spans="4:8" x14ac:dyDescent="0.2">
      <c r="D14016" s="359"/>
      <c r="E14016" s="359"/>
      <c r="G14016" s="561"/>
      <c r="H14016" s="359"/>
    </row>
    <row r="14017" spans="4:8" x14ac:dyDescent="0.2">
      <c r="D14017" s="359"/>
      <c r="E14017" s="359"/>
      <c r="G14017" s="561"/>
      <c r="H14017" s="359"/>
    </row>
    <row r="14018" spans="4:8" x14ac:dyDescent="0.2">
      <c r="D14018" s="359"/>
      <c r="E14018" s="359"/>
      <c r="G14018" s="561"/>
      <c r="H14018" s="359"/>
    </row>
    <row r="14019" spans="4:8" x14ac:dyDescent="0.2">
      <c r="D14019" s="359"/>
      <c r="E14019" s="359"/>
      <c r="G14019" s="561"/>
      <c r="H14019" s="359"/>
    </row>
    <row r="14020" spans="4:8" x14ac:dyDescent="0.2">
      <c r="D14020" s="359"/>
      <c r="E14020" s="359"/>
      <c r="G14020" s="561"/>
      <c r="H14020" s="359"/>
    </row>
    <row r="14021" spans="4:8" x14ac:dyDescent="0.2">
      <c r="D14021" s="359"/>
      <c r="E14021" s="359"/>
      <c r="G14021" s="561"/>
      <c r="H14021" s="359"/>
    </row>
    <row r="14022" spans="4:8" x14ac:dyDescent="0.2">
      <c r="D14022" s="359"/>
      <c r="E14022" s="359"/>
      <c r="G14022" s="561"/>
      <c r="H14022" s="359"/>
    </row>
    <row r="14023" spans="4:8" x14ac:dyDescent="0.2">
      <c r="D14023" s="359"/>
      <c r="E14023" s="359"/>
      <c r="G14023" s="561"/>
      <c r="H14023" s="359"/>
    </row>
    <row r="14024" spans="4:8" x14ac:dyDescent="0.2">
      <c r="D14024" s="359"/>
      <c r="E14024" s="359"/>
      <c r="G14024" s="561"/>
      <c r="H14024" s="359"/>
    </row>
    <row r="14025" spans="4:8" x14ac:dyDescent="0.2">
      <c r="D14025" s="359"/>
      <c r="E14025" s="359"/>
      <c r="G14025" s="561"/>
      <c r="H14025" s="359"/>
    </row>
    <row r="14026" spans="4:8" x14ac:dyDescent="0.2">
      <c r="D14026" s="359"/>
      <c r="E14026" s="359"/>
      <c r="G14026" s="561"/>
      <c r="H14026" s="359"/>
    </row>
    <row r="14027" spans="4:8" x14ac:dyDescent="0.2">
      <c r="D14027" s="359"/>
      <c r="E14027" s="359"/>
      <c r="G14027" s="561"/>
      <c r="H14027" s="359"/>
    </row>
    <row r="14028" spans="4:8" x14ac:dyDescent="0.2">
      <c r="D14028" s="359"/>
      <c r="E14028" s="359"/>
      <c r="G14028" s="561"/>
      <c r="H14028" s="359"/>
    </row>
    <row r="14029" spans="4:8" x14ac:dyDescent="0.2">
      <c r="D14029" s="359"/>
      <c r="E14029" s="359"/>
      <c r="G14029" s="561"/>
      <c r="H14029" s="359"/>
    </row>
    <row r="14030" spans="4:8" x14ac:dyDescent="0.2">
      <c r="D14030" s="359"/>
      <c r="E14030" s="359"/>
      <c r="G14030" s="561"/>
      <c r="H14030" s="359"/>
    </row>
    <row r="14031" spans="4:8" x14ac:dyDescent="0.2">
      <c r="D14031" s="359"/>
      <c r="E14031" s="359"/>
      <c r="G14031" s="561"/>
      <c r="H14031" s="359"/>
    </row>
    <row r="14032" spans="4:8" x14ac:dyDescent="0.2">
      <c r="D14032" s="359"/>
      <c r="E14032" s="359"/>
      <c r="G14032" s="561"/>
      <c r="H14032" s="359"/>
    </row>
    <row r="14033" spans="4:8" x14ac:dyDescent="0.2">
      <c r="D14033" s="359"/>
      <c r="E14033" s="359"/>
      <c r="G14033" s="561"/>
      <c r="H14033" s="359"/>
    </row>
    <row r="14034" spans="4:8" x14ac:dyDescent="0.2">
      <c r="D14034" s="359"/>
      <c r="E14034" s="359"/>
      <c r="G14034" s="561"/>
      <c r="H14034" s="359"/>
    </row>
    <row r="14035" spans="4:8" x14ac:dyDescent="0.2">
      <c r="D14035" s="359"/>
      <c r="E14035" s="359"/>
      <c r="G14035" s="561"/>
      <c r="H14035" s="359"/>
    </row>
    <row r="14036" spans="4:8" x14ac:dyDescent="0.2">
      <c r="D14036" s="359"/>
      <c r="E14036" s="359"/>
      <c r="G14036" s="561"/>
      <c r="H14036" s="359"/>
    </row>
    <row r="14037" spans="4:8" x14ac:dyDescent="0.2">
      <c r="D14037" s="359"/>
      <c r="E14037" s="359"/>
      <c r="G14037" s="561"/>
      <c r="H14037" s="359"/>
    </row>
    <row r="14038" spans="4:8" x14ac:dyDescent="0.2">
      <c r="D14038" s="359"/>
      <c r="E14038" s="359"/>
      <c r="G14038" s="561"/>
      <c r="H14038" s="359"/>
    </row>
    <row r="14039" spans="4:8" x14ac:dyDescent="0.2">
      <c r="D14039" s="359"/>
      <c r="E14039" s="359"/>
      <c r="G14039" s="561"/>
      <c r="H14039" s="359"/>
    </row>
    <row r="14040" spans="4:8" x14ac:dyDescent="0.2">
      <c r="D14040" s="359"/>
      <c r="E14040" s="359"/>
      <c r="G14040" s="561"/>
      <c r="H14040" s="359"/>
    </row>
    <row r="14041" spans="4:8" x14ac:dyDescent="0.2">
      <c r="D14041" s="359"/>
      <c r="E14041" s="359"/>
      <c r="G14041" s="561"/>
      <c r="H14041" s="359"/>
    </row>
    <row r="14042" spans="4:8" x14ac:dyDescent="0.2">
      <c r="D14042" s="359"/>
      <c r="E14042" s="359"/>
      <c r="G14042" s="561"/>
      <c r="H14042" s="359"/>
    </row>
    <row r="14043" spans="4:8" x14ac:dyDescent="0.2">
      <c r="D14043" s="359"/>
      <c r="E14043" s="359"/>
      <c r="G14043" s="561"/>
      <c r="H14043" s="359"/>
    </row>
    <row r="14044" spans="4:8" x14ac:dyDescent="0.2">
      <c r="D14044" s="359"/>
      <c r="E14044" s="359"/>
      <c r="G14044" s="561"/>
      <c r="H14044" s="359"/>
    </row>
    <row r="14045" spans="4:8" x14ac:dyDescent="0.2">
      <c r="D14045" s="359"/>
      <c r="E14045" s="359"/>
      <c r="G14045" s="561"/>
      <c r="H14045" s="359"/>
    </row>
    <row r="14046" spans="4:8" x14ac:dyDescent="0.2">
      <c r="D14046" s="359"/>
      <c r="E14046" s="359"/>
      <c r="G14046" s="561"/>
      <c r="H14046" s="359"/>
    </row>
    <row r="14047" spans="4:8" x14ac:dyDescent="0.2">
      <c r="D14047" s="359"/>
      <c r="E14047" s="359"/>
      <c r="G14047" s="561"/>
      <c r="H14047" s="359"/>
    </row>
    <row r="14048" spans="4:8" x14ac:dyDescent="0.2">
      <c r="D14048" s="359"/>
      <c r="E14048" s="359"/>
      <c r="G14048" s="561"/>
      <c r="H14048" s="359"/>
    </row>
    <row r="14049" spans="4:8" x14ac:dyDescent="0.2">
      <c r="D14049" s="359"/>
      <c r="E14049" s="359"/>
      <c r="G14049" s="561"/>
      <c r="H14049" s="359"/>
    </row>
    <row r="14050" spans="4:8" x14ac:dyDescent="0.2">
      <c r="D14050" s="359"/>
      <c r="E14050" s="359"/>
      <c r="G14050" s="561"/>
      <c r="H14050" s="359"/>
    </row>
    <row r="14051" spans="4:8" x14ac:dyDescent="0.2">
      <c r="D14051" s="359"/>
      <c r="E14051" s="359"/>
      <c r="G14051" s="561"/>
      <c r="H14051" s="359"/>
    </row>
    <row r="14052" spans="4:8" x14ac:dyDescent="0.2">
      <c r="D14052" s="359"/>
      <c r="E14052" s="359"/>
      <c r="G14052" s="561"/>
      <c r="H14052" s="359"/>
    </row>
    <row r="14053" spans="4:8" x14ac:dyDescent="0.2">
      <c r="D14053" s="359"/>
      <c r="E14053" s="359"/>
      <c r="G14053" s="561"/>
      <c r="H14053" s="359"/>
    </row>
    <row r="14054" spans="4:8" x14ac:dyDescent="0.2">
      <c r="D14054" s="359"/>
      <c r="E14054" s="359"/>
      <c r="G14054" s="561"/>
      <c r="H14054" s="359"/>
    </row>
    <row r="14055" spans="4:8" x14ac:dyDescent="0.2">
      <c r="D14055" s="359"/>
      <c r="E14055" s="359"/>
      <c r="G14055" s="561"/>
      <c r="H14055" s="359"/>
    </row>
    <row r="14056" spans="4:8" x14ac:dyDescent="0.2">
      <c r="D14056" s="359"/>
      <c r="E14056" s="359"/>
      <c r="G14056" s="561"/>
      <c r="H14056" s="359"/>
    </row>
    <row r="14057" spans="4:8" x14ac:dyDescent="0.2">
      <c r="D14057" s="359"/>
      <c r="E14057" s="359"/>
      <c r="G14057" s="561"/>
      <c r="H14057" s="359"/>
    </row>
    <row r="14058" spans="4:8" x14ac:dyDescent="0.2">
      <c r="D14058" s="359"/>
      <c r="E14058" s="359"/>
      <c r="G14058" s="561"/>
      <c r="H14058" s="359"/>
    </row>
    <row r="14059" spans="4:8" x14ac:dyDescent="0.2">
      <c r="D14059" s="359"/>
      <c r="E14059" s="359"/>
      <c r="G14059" s="561"/>
      <c r="H14059" s="359"/>
    </row>
    <row r="14060" spans="4:8" x14ac:dyDescent="0.2">
      <c r="D14060" s="359"/>
      <c r="E14060" s="359"/>
      <c r="G14060" s="561"/>
      <c r="H14060" s="359"/>
    </row>
    <row r="14061" spans="4:8" x14ac:dyDescent="0.2">
      <c r="D14061" s="359"/>
      <c r="E14061" s="359"/>
      <c r="G14061" s="561"/>
      <c r="H14061" s="359"/>
    </row>
    <row r="14062" spans="4:8" x14ac:dyDescent="0.2">
      <c r="D14062" s="359"/>
      <c r="E14062" s="359"/>
      <c r="G14062" s="561"/>
      <c r="H14062" s="359"/>
    </row>
    <row r="14063" spans="4:8" x14ac:dyDescent="0.2">
      <c r="D14063" s="359"/>
      <c r="E14063" s="359"/>
      <c r="G14063" s="561"/>
      <c r="H14063" s="359"/>
    </row>
    <row r="14064" spans="4:8" x14ac:dyDescent="0.2">
      <c r="D14064" s="359"/>
      <c r="E14064" s="359"/>
      <c r="G14064" s="561"/>
      <c r="H14064" s="359"/>
    </row>
    <row r="14065" spans="4:8" x14ac:dyDescent="0.2">
      <c r="D14065" s="359"/>
      <c r="E14065" s="359"/>
      <c r="G14065" s="561"/>
      <c r="H14065" s="359"/>
    </row>
    <row r="14066" spans="4:8" x14ac:dyDescent="0.2">
      <c r="D14066" s="359"/>
      <c r="E14066" s="359"/>
      <c r="G14066" s="561"/>
      <c r="H14066" s="359"/>
    </row>
    <row r="14067" spans="4:8" x14ac:dyDescent="0.2">
      <c r="D14067" s="359"/>
      <c r="E14067" s="359"/>
      <c r="G14067" s="561"/>
      <c r="H14067" s="359"/>
    </row>
    <row r="14068" spans="4:8" x14ac:dyDescent="0.2">
      <c r="D14068" s="359"/>
      <c r="E14068" s="359"/>
      <c r="G14068" s="561"/>
      <c r="H14068" s="359"/>
    </row>
    <row r="14069" spans="4:8" x14ac:dyDescent="0.2">
      <c r="D14069" s="359"/>
      <c r="E14069" s="359"/>
      <c r="G14069" s="561"/>
      <c r="H14069" s="359"/>
    </row>
    <row r="14070" spans="4:8" x14ac:dyDescent="0.2">
      <c r="D14070" s="359"/>
      <c r="E14070" s="359"/>
      <c r="G14070" s="561"/>
      <c r="H14070" s="359"/>
    </row>
    <row r="14071" spans="4:8" x14ac:dyDescent="0.2">
      <c r="D14071" s="359"/>
      <c r="E14071" s="359"/>
      <c r="G14071" s="561"/>
      <c r="H14071" s="359"/>
    </row>
    <row r="14072" spans="4:8" x14ac:dyDescent="0.2">
      <c r="D14072" s="359"/>
      <c r="E14072" s="359"/>
      <c r="G14072" s="561"/>
      <c r="H14072" s="359"/>
    </row>
    <row r="14073" spans="4:8" x14ac:dyDescent="0.2">
      <c r="D14073" s="359"/>
      <c r="E14073" s="359"/>
      <c r="G14073" s="561"/>
      <c r="H14073" s="359"/>
    </row>
    <row r="14074" spans="4:8" x14ac:dyDescent="0.2">
      <c r="D14074" s="359"/>
      <c r="E14074" s="359"/>
      <c r="G14074" s="561"/>
      <c r="H14074" s="359"/>
    </row>
    <row r="14075" spans="4:8" x14ac:dyDescent="0.2">
      <c r="D14075" s="359"/>
      <c r="E14075" s="359"/>
      <c r="G14075" s="561"/>
      <c r="H14075" s="359"/>
    </row>
    <row r="14076" spans="4:8" x14ac:dyDescent="0.2">
      <c r="D14076" s="359"/>
      <c r="E14076" s="359"/>
      <c r="G14076" s="561"/>
      <c r="H14076" s="359"/>
    </row>
    <row r="14077" spans="4:8" x14ac:dyDescent="0.2">
      <c r="D14077" s="359"/>
      <c r="E14077" s="359"/>
      <c r="G14077" s="561"/>
      <c r="H14077" s="359"/>
    </row>
    <row r="14078" spans="4:8" x14ac:dyDescent="0.2">
      <c r="D14078" s="359"/>
      <c r="E14078" s="359"/>
      <c r="G14078" s="561"/>
      <c r="H14078" s="359"/>
    </row>
    <row r="14079" spans="4:8" x14ac:dyDescent="0.2">
      <c r="D14079" s="359"/>
      <c r="E14079" s="359"/>
      <c r="G14079" s="561"/>
      <c r="H14079" s="359"/>
    </row>
    <row r="14080" spans="4:8" x14ac:dyDescent="0.2">
      <c r="D14080" s="359"/>
      <c r="E14080" s="359"/>
      <c r="G14080" s="561"/>
      <c r="H14080" s="359"/>
    </row>
    <row r="14081" spans="4:8" x14ac:dyDescent="0.2">
      <c r="D14081" s="359"/>
      <c r="E14081" s="359"/>
      <c r="G14081" s="561"/>
      <c r="H14081" s="359"/>
    </row>
    <row r="14082" spans="4:8" x14ac:dyDescent="0.2">
      <c r="D14082" s="359"/>
      <c r="E14082" s="359"/>
      <c r="G14082" s="561"/>
      <c r="H14082" s="359"/>
    </row>
    <row r="14083" spans="4:8" x14ac:dyDescent="0.2">
      <c r="D14083" s="359"/>
      <c r="E14083" s="359"/>
      <c r="G14083" s="561"/>
      <c r="H14083" s="359"/>
    </row>
    <row r="14084" spans="4:8" x14ac:dyDescent="0.2">
      <c r="D14084" s="359"/>
      <c r="E14084" s="359"/>
      <c r="G14084" s="561"/>
      <c r="H14084" s="359"/>
    </row>
    <row r="14085" spans="4:8" x14ac:dyDescent="0.2">
      <c r="D14085" s="359"/>
      <c r="E14085" s="359"/>
      <c r="G14085" s="561"/>
      <c r="H14085" s="359"/>
    </row>
    <row r="14086" spans="4:8" x14ac:dyDescent="0.2">
      <c r="D14086" s="359"/>
      <c r="E14086" s="359"/>
      <c r="G14086" s="561"/>
      <c r="H14086" s="359"/>
    </row>
    <row r="14087" spans="4:8" x14ac:dyDescent="0.2">
      <c r="D14087" s="359"/>
      <c r="E14087" s="359"/>
      <c r="G14087" s="561"/>
      <c r="H14087" s="359"/>
    </row>
    <row r="14088" spans="4:8" x14ac:dyDescent="0.2">
      <c r="D14088" s="359"/>
      <c r="E14088" s="359"/>
      <c r="G14088" s="561"/>
      <c r="H14088" s="359"/>
    </row>
    <row r="14089" spans="4:8" x14ac:dyDescent="0.2">
      <c r="D14089" s="359"/>
      <c r="E14089" s="359"/>
      <c r="G14089" s="561"/>
      <c r="H14089" s="359"/>
    </row>
    <row r="14090" spans="4:8" x14ac:dyDescent="0.2">
      <c r="D14090" s="359"/>
      <c r="E14090" s="359"/>
      <c r="G14090" s="561"/>
      <c r="H14090" s="359"/>
    </row>
    <row r="14091" spans="4:8" x14ac:dyDescent="0.2">
      <c r="D14091" s="359"/>
      <c r="E14091" s="359"/>
      <c r="G14091" s="561"/>
      <c r="H14091" s="359"/>
    </row>
    <row r="14092" spans="4:8" x14ac:dyDescent="0.2">
      <c r="D14092" s="359"/>
      <c r="E14092" s="359"/>
      <c r="G14092" s="561"/>
      <c r="H14092" s="359"/>
    </row>
    <row r="14093" spans="4:8" x14ac:dyDescent="0.2">
      <c r="D14093" s="359"/>
      <c r="E14093" s="359"/>
      <c r="G14093" s="561"/>
      <c r="H14093" s="359"/>
    </row>
    <row r="14094" spans="4:8" x14ac:dyDescent="0.2">
      <c r="D14094" s="359"/>
      <c r="E14094" s="359"/>
      <c r="G14094" s="561"/>
      <c r="H14094" s="359"/>
    </row>
    <row r="14095" spans="4:8" x14ac:dyDescent="0.2">
      <c r="D14095" s="359"/>
      <c r="E14095" s="359"/>
      <c r="G14095" s="561"/>
      <c r="H14095" s="359"/>
    </row>
    <row r="14096" spans="4:8" x14ac:dyDescent="0.2">
      <c r="D14096" s="359"/>
      <c r="E14096" s="359"/>
      <c r="G14096" s="561"/>
      <c r="H14096" s="359"/>
    </row>
    <row r="14097" spans="4:8" x14ac:dyDescent="0.2">
      <c r="D14097" s="359"/>
      <c r="E14097" s="359"/>
      <c r="G14097" s="561"/>
      <c r="H14097" s="359"/>
    </row>
    <row r="14098" spans="4:8" x14ac:dyDescent="0.2">
      <c r="D14098" s="359"/>
      <c r="E14098" s="359"/>
      <c r="G14098" s="561"/>
      <c r="H14098" s="359"/>
    </row>
    <row r="14099" spans="4:8" x14ac:dyDescent="0.2">
      <c r="D14099" s="359"/>
      <c r="E14099" s="359"/>
      <c r="G14099" s="561"/>
      <c r="H14099" s="359"/>
    </row>
    <row r="14100" spans="4:8" x14ac:dyDescent="0.2">
      <c r="D14100" s="359"/>
      <c r="E14100" s="359"/>
      <c r="G14100" s="561"/>
      <c r="H14100" s="359"/>
    </row>
    <row r="14101" spans="4:8" x14ac:dyDescent="0.2">
      <c r="D14101" s="359"/>
      <c r="E14101" s="359"/>
      <c r="G14101" s="561"/>
      <c r="H14101" s="359"/>
    </row>
    <row r="14102" spans="4:8" x14ac:dyDescent="0.2">
      <c r="D14102" s="359"/>
      <c r="E14102" s="359"/>
      <c r="G14102" s="561"/>
      <c r="H14102" s="359"/>
    </row>
    <row r="14103" spans="4:8" x14ac:dyDescent="0.2">
      <c r="D14103" s="359"/>
      <c r="E14103" s="359"/>
      <c r="G14103" s="561"/>
      <c r="H14103" s="359"/>
    </row>
    <row r="14104" spans="4:8" x14ac:dyDescent="0.2">
      <c r="D14104" s="359"/>
      <c r="E14104" s="359"/>
      <c r="G14104" s="561"/>
      <c r="H14104" s="359"/>
    </row>
    <row r="14105" spans="4:8" x14ac:dyDescent="0.2">
      <c r="D14105" s="359"/>
      <c r="E14105" s="359"/>
      <c r="G14105" s="561"/>
      <c r="H14105" s="359"/>
    </row>
    <row r="14106" spans="4:8" x14ac:dyDescent="0.2">
      <c r="D14106" s="359"/>
      <c r="E14106" s="359"/>
      <c r="G14106" s="561"/>
      <c r="H14106" s="359"/>
    </row>
    <row r="14107" spans="4:8" x14ac:dyDescent="0.2">
      <c r="D14107" s="359"/>
      <c r="E14107" s="359"/>
      <c r="G14107" s="561"/>
      <c r="H14107" s="359"/>
    </row>
    <row r="14108" spans="4:8" x14ac:dyDescent="0.2">
      <c r="D14108" s="359"/>
      <c r="E14108" s="359"/>
      <c r="G14108" s="561"/>
      <c r="H14108" s="359"/>
    </row>
    <row r="14109" spans="4:8" x14ac:dyDescent="0.2">
      <c r="D14109" s="359"/>
      <c r="E14109" s="359"/>
      <c r="G14109" s="561"/>
      <c r="H14109" s="359"/>
    </row>
    <row r="14110" spans="4:8" x14ac:dyDescent="0.2">
      <c r="D14110" s="359"/>
      <c r="E14110" s="359"/>
      <c r="G14110" s="561"/>
      <c r="H14110" s="359"/>
    </row>
    <row r="14111" spans="4:8" x14ac:dyDescent="0.2">
      <c r="D14111" s="359"/>
      <c r="E14111" s="359"/>
      <c r="G14111" s="561"/>
      <c r="H14111" s="359"/>
    </row>
    <row r="14112" spans="4:8" x14ac:dyDescent="0.2">
      <c r="D14112" s="359"/>
      <c r="E14112" s="359"/>
      <c r="G14112" s="561"/>
      <c r="H14112" s="359"/>
    </row>
    <row r="14113" spans="4:8" x14ac:dyDescent="0.2">
      <c r="D14113" s="359"/>
      <c r="E14113" s="359"/>
      <c r="G14113" s="561"/>
      <c r="H14113" s="359"/>
    </row>
    <row r="14114" spans="4:8" x14ac:dyDescent="0.2">
      <c r="D14114" s="359"/>
      <c r="E14114" s="359"/>
      <c r="G14114" s="561"/>
      <c r="H14114" s="359"/>
    </row>
    <row r="14115" spans="4:8" x14ac:dyDescent="0.2">
      <c r="D14115" s="359"/>
      <c r="E14115" s="359"/>
      <c r="G14115" s="561"/>
      <c r="H14115" s="359"/>
    </row>
    <row r="14116" spans="4:8" x14ac:dyDescent="0.2">
      <c r="D14116" s="359"/>
      <c r="E14116" s="359"/>
      <c r="G14116" s="561"/>
      <c r="H14116" s="359"/>
    </row>
    <row r="14117" spans="4:8" x14ac:dyDescent="0.2">
      <c r="D14117" s="359"/>
      <c r="E14117" s="359"/>
      <c r="G14117" s="561"/>
      <c r="H14117" s="359"/>
    </row>
    <row r="14118" spans="4:8" x14ac:dyDescent="0.2">
      <c r="D14118" s="359"/>
      <c r="E14118" s="359"/>
      <c r="G14118" s="561"/>
      <c r="H14118" s="359"/>
    </row>
    <row r="14119" spans="4:8" x14ac:dyDescent="0.2">
      <c r="D14119" s="359"/>
      <c r="E14119" s="359"/>
      <c r="G14119" s="561"/>
      <c r="H14119" s="359"/>
    </row>
    <row r="14120" spans="4:8" x14ac:dyDescent="0.2">
      <c r="D14120" s="359"/>
      <c r="E14120" s="359"/>
      <c r="G14120" s="561"/>
      <c r="H14120" s="359"/>
    </row>
    <row r="14121" spans="4:8" x14ac:dyDescent="0.2">
      <c r="D14121" s="359"/>
      <c r="E14121" s="359"/>
      <c r="G14121" s="561"/>
      <c r="H14121" s="359"/>
    </row>
    <row r="14122" spans="4:8" x14ac:dyDescent="0.2">
      <c r="D14122" s="359"/>
      <c r="E14122" s="359"/>
      <c r="G14122" s="561"/>
      <c r="H14122" s="359"/>
    </row>
    <row r="14123" spans="4:8" x14ac:dyDescent="0.2">
      <c r="D14123" s="359"/>
      <c r="E14123" s="359"/>
      <c r="G14123" s="561"/>
      <c r="H14123" s="359"/>
    </row>
    <row r="14124" spans="4:8" x14ac:dyDescent="0.2">
      <c r="D14124" s="359"/>
      <c r="E14124" s="359"/>
      <c r="G14124" s="561"/>
      <c r="H14124" s="359"/>
    </row>
    <row r="14125" spans="4:8" x14ac:dyDescent="0.2">
      <c r="D14125" s="359"/>
      <c r="E14125" s="359"/>
      <c r="G14125" s="561"/>
      <c r="H14125" s="359"/>
    </row>
    <row r="14126" spans="4:8" x14ac:dyDescent="0.2">
      <c r="D14126" s="359"/>
      <c r="E14126" s="359"/>
      <c r="G14126" s="561"/>
      <c r="H14126" s="359"/>
    </row>
    <row r="14127" spans="4:8" x14ac:dyDescent="0.2">
      <c r="D14127" s="359"/>
      <c r="E14127" s="359"/>
      <c r="G14127" s="561"/>
      <c r="H14127" s="359"/>
    </row>
    <row r="14128" spans="4:8" x14ac:dyDescent="0.2">
      <c r="D14128" s="359"/>
      <c r="E14128" s="359"/>
      <c r="G14128" s="561"/>
      <c r="H14128" s="359"/>
    </row>
    <row r="14129" spans="4:8" x14ac:dyDescent="0.2">
      <c r="D14129" s="359"/>
      <c r="E14129" s="359"/>
      <c r="G14129" s="561"/>
      <c r="H14129" s="359"/>
    </row>
    <row r="14130" spans="4:8" x14ac:dyDescent="0.2">
      <c r="D14130" s="359"/>
      <c r="E14130" s="359"/>
      <c r="G14130" s="561"/>
      <c r="H14130" s="359"/>
    </row>
    <row r="14131" spans="4:8" x14ac:dyDescent="0.2">
      <c r="D14131" s="359"/>
      <c r="E14131" s="359"/>
      <c r="G14131" s="561"/>
      <c r="H14131" s="359"/>
    </row>
    <row r="14132" spans="4:8" x14ac:dyDescent="0.2">
      <c r="D14132" s="359"/>
      <c r="E14132" s="359"/>
      <c r="G14132" s="561"/>
      <c r="H14132" s="359"/>
    </row>
    <row r="14133" spans="4:8" x14ac:dyDescent="0.2">
      <c r="D14133" s="359"/>
      <c r="E14133" s="359"/>
      <c r="G14133" s="561"/>
      <c r="H14133" s="359"/>
    </row>
    <row r="14134" spans="4:8" x14ac:dyDescent="0.2">
      <c r="D14134" s="359"/>
      <c r="E14134" s="359"/>
      <c r="G14134" s="561"/>
      <c r="H14134" s="359"/>
    </row>
    <row r="14135" spans="4:8" x14ac:dyDescent="0.2">
      <c r="D14135" s="359"/>
      <c r="E14135" s="359"/>
      <c r="G14135" s="561"/>
      <c r="H14135" s="359"/>
    </row>
    <row r="14136" spans="4:8" x14ac:dyDescent="0.2">
      <c r="D14136" s="359"/>
      <c r="E14136" s="359"/>
      <c r="G14136" s="561"/>
      <c r="H14136" s="359"/>
    </row>
    <row r="14137" spans="4:8" x14ac:dyDescent="0.2">
      <c r="D14137" s="359"/>
      <c r="E14137" s="359"/>
      <c r="G14137" s="561"/>
      <c r="H14137" s="359"/>
    </row>
    <row r="14138" spans="4:8" x14ac:dyDescent="0.2">
      <c r="D14138" s="359"/>
      <c r="E14138" s="359"/>
      <c r="G14138" s="561"/>
      <c r="H14138" s="359"/>
    </row>
    <row r="14139" spans="4:8" x14ac:dyDescent="0.2">
      <c r="D14139" s="359"/>
      <c r="E14139" s="359"/>
      <c r="G14139" s="561"/>
      <c r="H14139" s="359"/>
    </row>
    <row r="14140" spans="4:8" x14ac:dyDescent="0.2">
      <c r="D14140" s="359"/>
      <c r="E14140" s="359"/>
      <c r="G14140" s="561"/>
      <c r="H14140" s="359"/>
    </row>
    <row r="14141" spans="4:8" x14ac:dyDescent="0.2">
      <c r="D14141" s="359"/>
      <c r="E14141" s="359"/>
      <c r="G14141" s="561"/>
      <c r="H14141" s="359"/>
    </row>
    <row r="14142" spans="4:8" x14ac:dyDescent="0.2">
      <c r="D14142" s="359"/>
      <c r="E14142" s="359"/>
      <c r="G14142" s="561"/>
      <c r="H14142" s="359"/>
    </row>
    <row r="14143" spans="4:8" x14ac:dyDescent="0.2">
      <c r="D14143" s="359"/>
      <c r="E14143" s="359"/>
      <c r="G14143" s="561"/>
      <c r="H14143" s="359"/>
    </row>
    <row r="14144" spans="4:8" x14ac:dyDescent="0.2">
      <c r="D14144" s="359"/>
      <c r="E14144" s="359"/>
      <c r="G14144" s="561"/>
      <c r="H14144" s="359"/>
    </row>
    <row r="14145" spans="4:8" x14ac:dyDescent="0.2">
      <c r="D14145" s="359"/>
      <c r="E14145" s="359"/>
      <c r="G14145" s="561"/>
      <c r="H14145" s="359"/>
    </row>
    <row r="14146" spans="4:8" x14ac:dyDescent="0.2">
      <c r="D14146" s="359"/>
      <c r="E14146" s="359"/>
      <c r="G14146" s="561"/>
      <c r="H14146" s="359"/>
    </row>
    <row r="14147" spans="4:8" x14ac:dyDescent="0.2">
      <c r="D14147" s="359"/>
      <c r="E14147" s="359"/>
      <c r="G14147" s="561"/>
      <c r="H14147" s="359"/>
    </row>
    <row r="14148" spans="4:8" x14ac:dyDescent="0.2">
      <c r="D14148" s="359"/>
      <c r="E14148" s="359"/>
      <c r="G14148" s="561"/>
      <c r="H14148" s="359"/>
    </row>
    <row r="14149" spans="4:8" x14ac:dyDescent="0.2">
      <c r="D14149" s="359"/>
      <c r="E14149" s="359"/>
      <c r="G14149" s="561"/>
      <c r="H14149" s="359"/>
    </row>
    <row r="14150" spans="4:8" x14ac:dyDescent="0.2">
      <c r="D14150" s="359"/>
      <c r="E14150" s="359"/>
      <c r="G14150" s="561"/>
      <c r="H14150" s="359"/>
    </row>
    <row r="14151" spans="4:8" x14ac:dyDescent="0.2">
      <c r="D14151" s="359"/>
      <c r="E14151" s="359"/>
      <c r="G14151" s="561"/>
      <c r="H14151" s="359"/>
    </row>
    <row r="14152" spans="4:8" x14ac:dyDescent="0.2">
      <c r="D14152" s="359"/>
      <c r="E14152" s="359"/>
      <c r="G14152" s="561"/>
      <c r="H14152" s="359"/>
    </row>
    <row r="14153" spans="4:8" x14ac:dyDescent="0.2">
      <c r="D14153" s="359"/>
      <c r="E14153" s="359"/>
      <c r="G14153" s="561"/>
      <c r="H14153" s="359"/>
    </row>
    <row r="14154" spans="4:8" x14ac:dyDescent="0.2">
      <c r="D14154" s="359"/>
      <c r="E14154" s="359"/>
      <c r="G14154" s="561"/>
      <c r="H14154" s="359"/>
    </row>
    <row r="14155" spans="4:8" x14ac:dyDescent="0.2">
      <c r="D14155" s="359"/>
      <c r="E14155" s="359"/>
      <c r="G14155" s="561"/>
      <c r="H14155" s="359"/>
    </row>
    <row r="14156" spans="4:8" x14ac:dyDescent="0.2">
      <c r="D14156" s="359"/>
      <c r="E14156" s="359"/>
      <c r="G14156" s="561"/>
      <c r="H14156" s="359"/>
    </row>
    <row r="14157" spans="4:8" x14ac:dyDescent="0.2">
      <c r="D14157" s="359"/>
      <c r="E14157" s="359"/>
      <c r="G14157" s="561"/>
      <c r="H14157" s="359"/>
    </row>
    <row r="14158" spans="4:8" x14ac:dyDescent="0.2">
      <c r="D14158" s="359"/>
      <c r="E14158" s="359"/>
      <c r="G14158" s="561"/>
      <c r="H14158" s="359"/>
    </row>
    <row r="14159" spans="4:8" x14ac:dyDescent="0.2">
      <c r="D14159" s="359"/>
      <c r="E14159" s="359"/>
      <c r="G14159" s="561"/>
      <c r="H14159" s="359"/>
    </row>
    <row r="14160" spans="4:8" x14ac:dyDescent="0.2">
      <c r="D14160" s="359"/>
      <c r="E14160" s="359"/>
      <c r="G14160" s="561"/>
      <c r="H14160" s="359"/>
    </row>
    <row r="14161" spans="4:8" x14ac:dyDescent="0.2">
      <c r="D14161" s="359"/>
      <c r="E14161" s="359"/>
      <c r="G14161" s="561"/>
      <c r="H14161" s="359"/>
    </row>
    <row r="14162" spans="4:8" x14ac:dyDescent="0.2">
      <c r="D14162" s="359"/>
      <c r="E14162" s="359"/>
      <c r="G14162" s="561"/>
      <c r="H14162" s="359"/>
    </row>
    <row r="14163" spans="4:8" x14ac:dyDescent="0.2">
      <c r="D14163" s="359"/>
      <c r="E14163" s="359"/>
      <c r="G14163" s="561"/>
      <c r="H14163" s="359"/>
    </row>
    <row r="14164" spans="4:8" x14ac:dyDescent="0.2">
      <c r="D14164" s="359"/>
      <c r="E14164" s="359"/>
      <c r="G14164" s="561"/>
      <c r="H14164" s="359"/>
    </row>
    <row r="14165" spans="4:8" x14ac:dyDescent="0.2">
      <c r="D14165" s="359"/>
      <c r="E14165" s="359"/>
      <c r="G14165" s="561"/>
      <c r="H14165" s="359"/>
    </row>
    <row r="14166" spans="4:8" x14ac:dyDescent="0.2">
      <c r="D14166" s="359"/>
      <c r="E14166" s="359"/>
      <c r="G14166" s="561"/>
      <c r="H14166" s="359"/>
    </row>
    <row r="14167" spans="4:8" x14ac:dyDescent="0.2">
      <c r="D14167" s="359"/>
      <c r="E14167" s="359"/>
      <c r="G14167" s="561"/>
      <c r="H14167" s="359"/>
    </row>
    <row r="14168" spans="4:8" x14ac:dyDescent="0.2">
      <c r="D14168" s="359"/>
      <c r="E14168" s="359"/>
      <c r="G14168" s="561"/>
      <c r="H14168" s="359"/>
    </row>
    <row r="14169" spans="4:8" x14ac:dyDescent="0.2">
      <c r="D14169" s="359"/>
      <c r="E14169" s="359"/>
      <c r="G14169" s="561"/>
      <c r="H14169" s="359"/>
    </row>
    <row r="14170" spans="4:8" x14ac:dyDescent="0.2">
      <c r="D14170" s="359"/>
      <c r="E14170" s="359"/>
      <c r="G14170" s="561"/>
      <c r="H14170" s="359"/>
    </row>
    <row r="14171" spans="4:8" x14ac:dyDescent="0.2">
      <c r="D14171" s="359"/>
      <c r="E14171" s="359"/>
      <c r="G14171" s="561"/>
      <c r="H14171" s="359"/>
    </row>
    <row r="14172" spans="4:8" x14ac:dyDescent="0.2">
      <c r="D14172" s="359"/>
      <c r="E14172" s="359"/>
      <c r="G14172" s="561"/>
      <c r="H14172" s="359"/>
    </row>
    <row r="14173" spans="4:8" x14ac:dyDescent="0.2">
      <c r="D14173" s="359"/>
      <c r="E14173" s="359"/>
      <c r="G14173" s="561"/>
      <c r="H14173" s="359"/>
    </row>
    <row r="14174" spans="4:8" x14ac:dyDescent="0.2">
      <c r="D14174" s="359"/>
      <c r="E14174" s="359"/>
      <c r="G14174" s="561"/>
      <c r="H14174" s="359"/>
    </row>
    <row r="14175" spans="4:8" x14ac:dyDescent="0.2">
      <c r="D14175" s="359"/>
      <c r="E14175" s="359"/>
      <c r="G14175" s="561"/>
      <c r="H14175" s="359"/>
    </row>
    <row r="14176" spans="4:8" x14ac:dyDescent="0.2">
      <c r="D14176" s="359"/>
      <c r="E14176" s="359"/>
      <c r="G14176" s="561"/>
      <c r="H14176" s="359"/>
    </row>
    <row r="14177" spans="4:8" x14ac:dyDescent="0.2">
      <c r="D14177" s="359"/>
      <c r="E14177" s="359"/>
      <c r="G14177" s="561"/>
      <c r="H14177" s="359"/>
    </row>
    <row r="14178" spans="4:8" x14ac:dyDescent="0.2">
      <c r="D14178" s="359"/>
      <c r="E14178" s="359"/>
      <c r="G14178" s="561"/>
      <c r="H14178" s="359"/>
    </row>
    <row r="14179" spans="4:8" x14ac:dyDescent="0.2">
      <c r="D14179" s="359"/>
      <c r="E14179" s="359"/>
      <c r="G14179" s="561"/>
      <c r="H14179" s="359"/>
    </row>
    <row r="14180" spans="4:8" x14ac:dyDescent="0.2">
      <c r="D14180" s="359"/>
      <c r="E14180" s="359"/>
      <c r="G14180" s="561"/>
      <c r="H14180" s="359"/>
    </row>
    <row r="14181" spans="4:8" x14ac:dyDescent="0.2">
      <c r="D14181" s="359"/>
      <c r="E14181" s="359"/>
      <c r="G14181" s="561"/>
      <c r="H14181" s="359"/>
    </row>
    <row r="14182" spans="4:8" x14ac:dyDescent="0.2">
      <c r="D14182" s="359"/>
      <c r="E14182" s="359"/>
      <c r="G14182" s="561"/>
      <c r="H14182" s="359"/>
    </row>
    <row r="14183" spans="4:8" x14ac:dyDescent="0.2">
      <c r="D14183" s="359"/>
      <c r="E14183" s="359"/>
      <c r="G14183" s="561"/>
      <c r="H14183" s="359"/>
    </row>
    <row r="14184" spans="4:8" x14ac:dyDescent="0.2">
      <c r="D14184" s="359"/>
      <c r="E14184" s="359"/>
      <c r="G14184" s="561"/>
      <c r="H14184" s="359"/>
    </row>
    <row r="14185" spans="4:8" x14ac:dyDescent="0.2">
      <c r="D14185" s="359"/>
      <c r="E14185" s="359"/>
      <c r="G14185" s="561"/>
      <c r="H14185" s="359"/>
    </row>
    <row r="14186" spans="4:8" x14ac:dyDescent="0.2">
      <c r="D14186" s="359"/>
      <c r="E14186" s="359"/>
      <c r="G14186" s="561"/>
      <c r="H14186" s="359"/>
    </row>
    <row r="14187" spans="4:8" x14ac:dyDescent="0.2">
      <c r="D14187" s="359"/>
      <c r="E14187" s="359"/>
      <c r="G14187" s="561"/>
      <c r="H14187" s="359"/>
    </row>
    <row r="14188" spans="4:8" x14ac:dyDescent="0.2">
      <c r="D14188" s="359"/>
      <c r="E14188" s="359"/>
      <c r="G14188" s="561"/>
      <c r="H14188" s="359"/>
    </row>
    <row r="14189" spans="4:8" x14ac:dyDescent="0.2">
      <c r="D14189" s="359"/>
      <c r="E14189" s="359"/>
      <c r="G14189" s="561"/>
      <c r="H14189" s="359"/>
    </row>
    <row r="14190" spans="4:8" x14ac:dyDescent="0.2">
      <c r="D14190" s="359"/>
      <c r="E14190" s="359"/>
      <c r="G14190" s="561"/>
      <c r="H14190" s="359"/>
    </row>
    <row r="14191" spans="4:8" x14ac:dyDescent="0.2">
      <c r="D14191" s="359"/>
      <c r="E14191" s="359"/>
      <c r="G14191" s="561"/>
      <c r="H14191" s="359"/>
    </row>
    <row r="14192" spans="4:8" x14ac:dyDescent="0.2">
      <c r="D14192" s="359"/>
      <c r="E14192" s="359"/>
      <c r="G14192" s="561"/>
      <c r="H14192" s="359"/>
    </row>
    <row r="14193" spans="4:8" x14ac:dyDescent="0.2">
      <c r="D14193" s="359"/>
      <c r="E14193" s="359"/>
      <c r="G14193" s="561"/>
      <c r="H14193" s="359"/>
    </row>
    <row r="14194" spans="4:8" x14ac:dyDescent="0.2">
      <c r="D14194" s="359"/>
      <c r="E14194" s="359"/>
      <c r="G14194" s="561"/>
      <c r="H14194" s="359"/>
    </row>
    <row r="14195" spans="4:8" x14ac:dyDescent="0.2">
      <c r="D14195" s="359"/>
      <c r="E14195" s="359"/>
      <c r="G14195" s="561"/>
      <c r="H14195" s="359"/>
    </row>
    <row r="14196" spans="4:8" x14ac:dyDescent="0.2">
      <c r="D14196" s="359"/>
      <c r="E14196" s="359"/>
      <c r="G14196" s="561"/>
      <c r="H14196" s="359"/>
    </row>
    <row r="14197" spans="4:8" x14ac:dyDescent="0.2">
      <c r="D14197" s="359"/>
      <c r="E14197" s="359"/>
      <c r="G14197" s="561"/>
      <c r="H14197" s="359"/>
    </row>
    <row r="14198" spans="4:8" x14ac:dyDescent="0.2">
      <c r="D14198" s="359"/>
      <c r="E14198" s="359"/>
      <c r="G14198" s="561"/>
      <c r="H14198" s="359"/>
    </row>
    <row r="14199" spans="4:8" x14ac:dyDescent="0.2">
      <c r="D14199" s="359"/>
      <c r="E14199" s="359"/>
      <c r="G14199" s="561"/>
      <c r="H14199" s="359"/>
    </row>
    <row r="14200" spans="4:8" x14ac:dyDescent="0.2">
      <c r="D14200" s="359"/>
      <c r="E14200" s="359"/>
      <c r="G14200" s="561"/>
      <c r="H14200" s="359"/>
    </row>
    <row r="14201" spans="4:8" x14ac:dyDescent="0.2">
      <c r="D14201" s="359"/>
      <c r="E14201" s="359"/>
      <c r="G14201" s="561"/>
      <c r="H14201" s="359"/>
    </row>
    <row r="14202" spans="4:8" x14ac:dyDescent="0.2">
      <c r="D14202" s="359"/>
      <c r="E14202" s="359"/>
      <c r="G14202" s="561"/>
      <c r="H14202" s="359"/>
    </row>
    <row r="14203" spans="4:8" x14ac:dyDescent="0.2">
      <c r="D14203" s="359"/>
      <c r="E14203" s="359"/>
      <c r="G14203" s="561"/>
      <c r="H14203" s="359"/>
    </row>
    <row r="14204" spans="4:8" x14ac:dyDescent="0.2">
      <c r="D14204" s="359"/>
      <c r="E14204" s="359"/>
      <c r="G14204" s="561"/>
      <c r="H14204" s="359"/>
    </row>
    <row r="14205" spans="4:8" x14ac:dyDescent="0.2">
      <c r="D14205" s="359"/>
      <c r="E14205" s="359"/>
      <c r="G14205" s="561"/>
      <c r="H14205" s="359"/>
    </row>
    <row r="14206" spans="4:8" x14ac:dyDescent="0.2">
      <c r="D14206" s="359"/>
      <c r="E14206" s="359"/>
      <c r="G14206" s="561"/>
      <c r="H14206" s="359"/>
    </row>
    <row r="14207" spans="4:8" x14ac:dyDescent="0.2">
      <c r="D14207" s="359"/>
      <c r="E14207" s="359"/>
      <c r="G14207" s="561"/>
      <c r="H14207" s="359"/>
    </row>
    <row r="14208" spans="4:8" x14ac:dyDescent="0.2">
      <c r="D14208" s="359"/>
      <c r="E14208" s="359"/>
      <c r="G14208" s="561"/>
      <c r="H14208" s="359"/>
    </row>
    <row r="14209" spans="4:8" x14ac:dyDescent="0.2">
      <c r="D14209" s="359"/>
      <c r="E14209" s="359"/>
      <c r="G14209" s="561"/>
      <c r="H14209" s="359"/>
    </row>
    <row r="14210" spans="4:8" x14ac:dyDescent="0.2">
      <c r="D14210" s="359"/>
      <c r="E14210" s="359"/>
      <c r="G14210" s="561"/>
      <c r="H14210" s="359"/>
    </row>
    <row r="14211" spans="4:8" x14ac:dyDescent="0.2">
      <c r="D14211" s="359"/>
      <c r="E14211" s="359"/>
      <c r="G14211" s="561"/>
      <c r="H14211" s="359"/>
    </row>
    <row r="14212" spans="4:8" x14ac:dyDescent="0.2">
      <c r="D14212" s="359"/>
      <c r="E14212" s="359"/>
      <c r="G14212" s="561"/>
      <c r="H14212" s="359"/>
    </row>
    <row r="14213" spans="4:8" x14ac:dyDescent="0.2">
      <c r="D14213" s="359"/>
      <c r="E14213" s="359"/>
      <c r="G14213" s="561"/>
      <c r="H14213" s="359"/>
    </row>
    <row r="14214" spans="4:8" x14ac:dyDescent="0.2">
      <c r="D14214" s="359"/>
      <c r="E14214" s="359"/>
      <c r="G14214" s="561"/>
      <c r="H14214" s="359"/>
    </row>
    <row r="14215" spans="4:8" x14ac:dyDescent="0.2">
      <c r="D14215" s="359"/>
      <c r="E14215" s="359"/>
      <c r="G14215" s="561"/>
      <c r="H14215" s="359"/>
    </row>
    <row r="14216" spans="4:8" x14ac:dyDescent="0.2">
      <c r="D14216" s="359"/>
      <c r="E14216" s="359"/>
      <c r="G14216" s="561"/>
      <c r="H14216" s="359"/>
    </row>
    <row r="14217" spans="4:8" x14ac:dyDescent="0.2">
      <c r="D14217" s="359"/>
      <c r="E14217" s="359"/>
      <c r="G14217" s="561"/>
      <c r="H14217" s="359"/>
    </row>
    <row r="14218" spans="4:8" x14ac:dyDescent="0.2">
      <c r="D14218" s="359"/>
      <c r="E14218" s="359"/>
      <c r="G14218" s="561"/>
      <c r="H14218" s="359"/>
    </row>
    <row r="14219" spans="4:8" x14ac:dyDescent="0.2">
      <c r="D14219" s="359"/>
      <c r="E14219" s="359"/>
      <c r="G14219" s="561"/>
      <c r="H14219" s="359"/>
    </row>
    <row r="14220" spans="4:8" x14ac:dyDescent="0.2">
      <c r="D14220" s="359"/>
      <c r="E14220" s="359"/>
      <c r="G14220" s="561"/>
      <c r="H14220" s="359"/>
    </row>
    <row r="14221" spans="4:8" x14ac:dyDescent="0.2">
      <c r="D14221" s="359"/>
      <c r="E14221" s="359"/>
      <c r="G14221" s="561"/>
      <c r="H14221" s="359"/>
    </row>
    <row r="14222" spans="4:8" x14ac:dyDescent="0.2">
      <c r="D14222" s="359"/>
      <c r="E14222" s="359"/>
      <c r="G14222" s="561"/>
      <c r="H14222" s="359"/>
    </row>
    <row r="14223" spans="4:8" x14ac:dyDescent="0.2">
      <c r="D14223" s="359"/>
      <c r="E14223" s="359"/>
      <c r="G14223" s="561"/>
      <c r="H14223" s="359"/>
    </row>
    <row r="14224" spans="4:8" x14ac:dyDescent="0.2">
      <c r="D14224" s="359"/>
      <c r="E14224" s="359"/>
      <c r="G14224" s="561"/>
      <c r="H14224" s="359"/>
    </row>
    <row r="14225" spans="4:8" x14ac:dyDescent="0.2">
      <c r="D14225" s="359"/>
      <c r="E14225" s="359"/>
      <c r="G14225" s="561"/>
      <c r="H14225" s="359"/>
    </row>
    <row r="14226" spans="4:8" x14ac:dyDescent="0.2">
      <c r="D14226" s="359"/>
      <c r="E14226" s="359"/>
      <c r="G14226" s="561"/>
      <c r="H14226" s="359"/>
    </row>
    <row r="14227" spans="4:8" x14ac:dyDescent="0.2">
      <c r="D14227" s="359"/>
      <c r="E14227" s="359"/>
      <c r="G14227" s="561"/>
      <c r="H14227" s="359"/>
    </row>
    <row r="14228" spans="4:8" x14ac:dyDescent="0.2">
      <c r="D14228" s="359"/>
      <c r="E14228" s="359"/>
      <c r="G14228" s="561"/>
      <c r="H14228" s="359"/>
    </row>
    <row r="14229" spans="4:8" x14ac:dyDescent="0.2">
      <c r="D14229" s="359"/>
      <c r="E14229" s="359"/>
      <c r="G14229" s="561"/>
      <c r="H14229" s="359"/>
    </row>
    <row r="14230" spans="4:8" x14ac:dyDescent="0.2">
      <c r="D14230" s="359"/>
      <c r="E14230" s="359"/>
      <c r="G14230" s="561"/>
      <c r="H14230" s="359"/>
    </row>
    <row r="14231" spans="4:8" x14ac:dyDescent="0.2">
      <c r="D14231" s="359"/>
      <c r="E14231" s="359"/>
      <c r="G14231" s="561"/>
      <c r="H14231" s="359"/>
    </row>
    <row r="14232" spans="4:8" x14ac:dyDescent="0.2">
      <c r="D14232" s="359"/>
      <c r="E14232" s="359"/>
      <c r="G14232" s="561"/>
      <c r="H14232" s="359"/>
    </row>
    <row r="14233" spans="4:8" x14ac:dyDescent="0.2">
      <c r="D14233" s="359"/>
      <c r="E14233" s="359"/>
      <c r="G14233" s="561"/>
      <c r="H14233" s="359"/>
    </row>
    <row r="14234" spans="4:8" x14ac:dyDescent="0.2">
      <c r="D14234" s="359"/>
      <c r="E14234" s="359"/>
      <c r="G14234" s="561"/>
      <c r="H14234" s="359"/>
    </row>
    <row r="14235" spans="4:8" x14ac:dyDescent="0.2">
      <c r="D14235" s="359"/>
      <c r="E14235" s="359"/>
      <c r="G14235" s="561"/>
      <c r="H14235" s="359"/>
    </row>
    <row r="14236" spans="4:8" x14ac:dyDescent="0.2">
      <c r="D14236" s="359"/>
      <c r="E14236" s="359"/>
      <c r="G14236" s="561"/>
      <c r="H14236" s="359"/>
    </row>
    <row r="14237" spans="4:8" x14ac:dyDescent="0.2">
      <c r="D14237" s="359"/>
      <c r="E14237" s="359"/>
      <c r="G14237" s="561"/>
      <c r="H14237" s="359"/>
    </row>
    <row r="14238" spans="4:8" x14ac:dyDescent="0.2">
      <c r="D14238" s="359"/>
      <c r="E14238" s="359"/>
      <c r="G14238" s="561"/>
      <c r="H14238" s="359"/>
    </row>
    <row r="14239" spans="4:8" x14ac:dyDescent="0.2">
      <c r="D14239" s="359"/>
      <c r="E14239" s="359"/>
      <c r="G14239" s="561"/>
      <c r="H14239" s="359"/>
    </row>
    <row r="14240" spans="4:8" x14ac:dyDescent="0.2">
      <c r="D14240" s="359"/>
      <c r="E14240" s="359"/>
      <c r="G14240" s="561"/>
      <c r="H14240" s="359"/>
    </row>
    <row r="14241" spans="4:8" x14ac:dyDescent="0.2">
      <c r="D14241" s="359"/>
      <c r="E14241" s="359"/>
      <c r="G14241" s="561"/>
      <c r="H14241" s="359"/>
    </row>
    <row r="14242" spans="4:8" x14ac:dyDescent="0.2">
      <c r="D14242" s="359"/>
      <c r="E14242" s="359"/>
      <c r="G14242" s="561"/>
      <c r="H14242" s="359"/>
    </row>
    <row r="14243" spans="4:8" x14ac:dyDescent="0.2">
      <c r="D14243" s="359"/>
      <c r="E14243" s="359"/>
      <c r="G14243" s="561"/>
      <c r="H14243" s="359"/>
    </row>
    <row r="14244" spans="4:8" x14ac:dyDescent="0.2">
      <c r="D14244" s="359"/>
      <c r="E14244" s="359"/>
      <c r="G14244" s="561"/>
      <c r="H14244" s="359"/>
    </row>
    <row r="14245" spans="4:8" x14ac:dyDescent="0.2">
      <c r="D14245" s="359"/>
      <c r="E14245" s="359"/>
      <c r="G14245" s="561"/>
      <c r="H14245" s="359"/>
    </row>
    <row r="14246" spans="4:8" x14ac:dyDescent="0.2">
      <c r="D14246" s="359"/>
      <c r="E14246" s="359"/>
      <c r="G14246" s="561"/>
      <c r="H14246" s="359"/>
    </row>
    <row r="14247" spans="4:8" x14ac:dyDescent="0.2">
      <c r="D14247" s="359"/>
      <c r="E14247" s="359"/>
      <c r="G14247" s="561"/>
      <c r="H14247" s="359"/>
    </row>
    <row r="14248" spans="4:8" x14ac:dyDescent="0.2">
      <c r="D14248" s="359"/>
      <c r="E14248" s="359"/>
      <c r="G14248" s="561"/>
      <c r="H14248" s="359"/>
    </row>
    <row r="14249" spans="4:8" x14ac:dyDescent="0.2">
      <c r="D14249" s="359"/>
      <c r="E14249" s="359"/>
      <c r="G14249" s="561"/>
      <c r="H14249" s="359"/>
    </row>
    <row r="14250" spans="4:8" x14ac:dyDescent="0.2">
      <c r="D14250" s="359"/>
      <c r="E14250" s="359"/>
      <c r="G14250" s="561"/>
      <c r="H14250" s="359"/>
    </row>
    <row r="14251" spans="4:8" x14ac:dyDescent="0.2">
      <c r="D14251" s="359"/>
      <c r="E14251" s="359"/>
      <c r="G14251" s="561"/>
      <c r="H14251" s="359"/>
    </row>
    <row r="14252" spans="4:8" x14ac:dyDescent="0.2">
      <c r="D14252" s="359"/>
      <c r="E14252" s="359"/>
      <c r="G14252" s="561"/>
      <c r="H14252" s="359"/>
    </row>
    <row r="14253" spans="4:8" x14ac:dyDescent="0.2">
      <c r="D14253" s="359"/>
      <c r="E14253" s="359"/>
      <c r="G14253" s="561"/>
      <c r="H14253" s="359"/>
    </row>
    <row r="14254" spans="4:8" x14ac:dyDescent="0.2">
      <c r="D14254" s="359"/>
      <c r="E14254" s="359"/>
      <c r="G14254" s="561"/>
      <c r="H14254" s="359"/>
    </row>
    <row r="14255" spans="4:8" x14ac:dyDescent="0.2">
      <c r="D14255" s="359"/>
      <c r="E14255" s="359"/>
      <c r="G14255" s="561"/>
      <c r="H14255" s="359"/>
    </row>
    <row r="14256" spans="4:8" x14ac:dyDescent="0.2">
      <c r="D14256" s="359"/>
      <c r="E14256" s="359"/>
      <c r="G14256" s="561"/>
      <c r="H14256" s="359"/>
    </row>
    <row r="14257" spans="4:8" x14ac:dyDescent="0.2">
      <c r="D14257" s="359"/>
      <c r="E14257" s="359"/>
      <c r="G14257" s="561"/>
      <c r="H14257" s="359"/>
    </row>
    <row r="14258" spans="4:8" x14ac:dyDescent="0.2">
      <c r="D14258" s="359"/>
      <c r="E14258" s="359"/>
      <c r="G14258" s="561"/>
      <c r="H14258" s="359"/>
    </row>
    <row r="14259" spans="4:8" x14ac:dyDescent="0.2">
      <c r="D14259" s="359"/>
      <c r="E14259" s="359"/>
      <c r="G14259" s="561"/>
      <c r="H14259" s="359"/>
    </row>
    <row r="14260" spans="4:8" x14ac:dyDescent="0.2">
      <c r="D14260" s="359"/>
      <c r="E14260" s="359"/>
      <c r="G14260" s="561"/>
      <c r="H14260" s="359"/>
    </row>
    <row r="14261" spans="4:8" x14ac:dyDescent="0.2">
      <c r="D14261" s="359"/>
      <c r="E14261" s="359"/>
      <c r="G14261" s="561"/>
      <c r="H14261" s="359"/>
    </row>
    <row r="14262" spans="4:8" x14ac:dyDescent="0.2">
      <c r="D14262" s="359"/>
      <c r="E14262" s="359"/>
      <c r="G14262" s="561"/>
      <c r="H14262" s="359"/>
    </row>
    <row r="14263" spans="4:8" x14ac:dyDescent="0.2">
      <c r="D14263" s="359"/>
      <c r="E14263" s="359"/>
      <c r="G14263" s="561"/>
      <c r="H14263" s="359"/>
    </row>
    <row r="14264" spans="4:8" x14ac:dyDescent="0.2">
      <c r="D14264" s="359"/>
      <c r="E14264" s="359"/>
      <c r="G14264" s="561"/>
      <c r="H14264" s="359"/>
    </row>
    <row r="14265" spans="4:8" x14ac:dyDescent="0.2">
      <c r="D14265" s="359"/>
      <c r="E14265" s="359"/>
      <c r="G14265" s="561"/>
      <c r="H14265" s="359"/>
    </row>
    <row r="14266" spans="4:8" x14ac:dyDescent="0.2">
      <c r="D14266" s="359"/>
      <c r="E14266" s="359"/>
      <c r="G14266" s="561"/>
      <c r="H14266" s="359"/>
    </row>
    <row r="14267" spans="4:8" x14ac:dyDescent="0.2">
      <c r="D14267" s="359"/>
      <c r="E14267" s="359"/>
      <c r="G14267" s="561"/>
      <c r="H14267" s="359"/>
    </row>
    <row r="14268" spans="4:8" x14ac:dyDescent="0.2">
      <c r="D14268" s="359"/>
      <c r="E14268" s="359"/>
      <c r="G14268" s="561"/>
      <c r="H14268" s="359"/>
    </row>
    <row r="14269" spans="4:8" x14ac:dyDescent="0.2">
      <c r="D14269" s="359"/>
      <c r="E14269" s="359"/>
      <c r="G14269" s="561"/>
      <c r="H14269" s="359"/>
    </row>
    <row r="14270" spans="4:8" x14ac:dyDescent="0.2">
      <c r="D14270" s="359"/>
      <c r="E14270" s="359"/>
      <c r="G14270" s="561"/>
      <c r="H14270" s="359"/>
    </row>
    <row r="14271" spans="4:8" x14ac:dyDescent="0.2">
      <c r="D14271" s="359"/>
      <c r="E14271" s="359"/>
      <c r="G14271" s="561"/>
      <c r="H14271" s="359"/>
    </row>
    <row r="14272" spans="4:8" x14ac:dyDescent="0.2">
      <c r="D14272" s="359"/>
      <c r="E14272" s="359"/>
      <c r="G14272" s="561"/>
      <c r="H14272" s="359"/>
    </row>
    <row r="14273" spans="4:8" x14ac:dyDescent="0.2">
      <c r="D14273" s="359"/>
      <c r="E14273" s="359"/>
      <c r="G14273" s="561"/>
      <c r="H14273" s="359"/>
    </row>
    <row r="14274" spans="4:8" x14ac:dyDescent="0.2">
      <c r="D14274" s="359"/>
      <c r="E14274" s="359"/>
      <c r="G14274" s="561"/>
      <c r="H14274" s="359"/>
    </row>
    <row r="14275" spans="4:8" x14ac:dyDescent="0.2">
      <c r="D14275" s="359"/>
      <c r="E14275" s="359"/>
      <c r="G14275" s="561"/>
      <c r="H14275" s="359"/>
    </row>
    <row r="14276" spans="4:8" x14ac:dyDescent="0.2">
      <c r="D14276" s="359"/>
      <c r="E14276" s="359"/>
      <c r="G14276" s="561"/>
      <c r="H14276" s="359"/>
    </row>
    <row r="14277" spans="4:8" x14ac:dyDescent="0.2">
      <c r="D14277" s="359"/>
      <c r="E14277" s="359"/>
      <c r="G14277" s="561"/>
      <c r="H14277" s="359"/>
    </row>
    <row r="14278" spans="4:8" x14ac:dyDescent="0.2">
      <c r="D14278" s="359"/>
      <c r="E14278" s="359"/>
      <c r="G14278" s="561"/>
      <c r="H14278" s="359"/>
    </row>
    <row r="14279" spans="4:8" x14ac:dyDescent="0.2">
      <c r="D14279" s="359"/>
      <c r="E14279" s="359"/>
      <c r="G14279" s="561"/>
      <c r="H14279" s="359"/>
    </row>
    <row r="14280" spans="4:8" x14ac:dyDescent="0.2">
      <c r="D14280" s="359"/>
      <c r="E14280" s="359"/>
      <c r="G14280" s="561"/>
      <c r="H14280" s="359"/>
    </row>
    <row r="14281" spans="4:8" x14ac:dyDescent="0.2">
      <c r="D14281" s="359"/>
      <c r="E14281" s="359"/>
      <c r="G14281" s="561"/>
      <c r="H14281" s="359"/>
    </row>
    <row r="14282" spans="4:8" x14ac:dyDescent="0.2">
      <c r="D14282" s="359"/>
      <c r="E14282" s="359"/>
      <c r="G14282" s="561"/>
      <c r="H14282" s="359"/>
    </row>
    <row r="14283" spans="4:8" x14ac:dyDescent="0.2">
      <c r="D14283" s="359"/>
      <c r="E14283" s="359"/>
      <c r="G14283" s="561"/>
      <c r="H14283" s="359"/>
    </row>
    <row r="14284" spans="4:8" x14ac:dyDescent="0.2">
      <c r="D14284" s="359"/>
      <c r="E14284" s="359"/>
      <c r="G14284" s="561"/>
      <c r="H14284" s="359"/>
    </row>
    <row r="14285" spans="4:8" x14ac:dyDescent="0.2">
      <c r="D14285" s="359"/>
      <c r="E14285" s="359"/>
      <c r="G14285" s="561"/>
      <c r="H14285" s="359"/>
    </row>
    <row r="14286" spans="4:8" x14ac:dyDescent="0.2">
      <c r="D14286" s="359"/>
      <c r="E14286" s="359"/>
      <c r="G14286" s="561"/>
      <c r="H14286" s="359"/>
    </row>
    <row r="14287" spans="4:8" x14ac:dyDescent="0.2">
      <c r="D14287" s="359"/>
      <c r="E14287" s="359"/>
      <c r="G14287" s="561"/>
      <c r="H14287" s="359"/>
    </row>
    <row r="14288" spans="4:8" x14ac:dyDescent="0.2">
      <c r="D14288" s="359"/>
      <c r="E14288" s="359"/>
      <c r="G14288" s="561"/>
      <c r="H14288" s="359"/>
    </row>
    <row r="14289" spans="4:8" x14ac:dyDescent="0.2">
      <c r="D14289" s="359"/>
      <c r="E14289" s="359"/>
      <c r="G14289" s="561"/>
      <c r="H14289" s="359"/>
    </row>
    <row r="14290" spans="4:8" x14ac:dyDescent="0.2">
      <c r="D14290" s="359"/>
      <c r="E14290" s="359"/>
      <c r="G14290" s="561"/>
      <c r="H14290" s="359"/>
    </row>
    <row r="14291" spans="4:8" x14ac:dyDescent="0.2">
      <c r="D14291" s="359"/>
      <c r="E14291" s="359"/>
      <c r="G14291" s="561"/>
      <c r="H14291" s="359"/>
    </row>
    <row r="14292" spans="4:8" x14ac:dyDescent="0.2">
      <c r="D14292" s="359"/>
      <c r="E14292" s="359"/>
      <c r="G14292" s="561"/>
      <c r="H14292" s="359"/>
    </row>
    <row r="14293" spans="4:8" x14ac:dyDescent="0.2">
      <c r="D14293" s="359"/>
      <c r="E14293" s="359"/>
      <c r="G14293" s="561"/>
      <c r="H14293" s="359"/>
    </row>
    <row r="14294" spans="4:8" x14ac:dyDescent="0.2">
      <c r="D14294" s="359"/>
      <c r="E14294" s="359"/>
      <c r="G14294" s="561"/>
      <c r="H14294" s="359"/>
    </row>
    <row r="14295" spans="4:8" x14ac:dyDescent="0.2">
      <c r="D14295" s="359"/>
      <c r="E14295" s="359"/>
      <c r="G14295" s="561"/>
      <c r="H14295" s="359"/>
    </row>
    <row r="14296" spans="4:8" x14ac:dyDescent="0.2">
      <c r="D14296" s="359"/>
      <c r="E14296" s="359"/>
      <c r="G14296" s="561"/>
      <c r="H14296" s="359"/>
    </row>
    <row r="14297" spans="4:8" x14ac:dyDescent="0.2">
      <c r="D14297" s="359"/>
      <c r="E14297" s="359"/>
      <c r="G14297" s="561"/>
      <c r="H14297" s="359"/>
    </row>
    <row r="14298" spans="4:8" x14ac:dyDescent="0.2">
      <c r="D14298" s="359"/>
      <c r="E14298" s="359"/>
      <c r="G14298" s="561"/>
      <c r="H14298" s="359"/>
    </row>
    <row r="14299" spans="4:8" x14ac:dyDescent="0.2">
      <c r="D14299" s="359"/>
      <c r="E14299" s="359"/>
      <c r="G14299" s="561"/>
      <c r="H14299" s="359"/>
    </row>
    <row r="14300" spans="4:8" x14ac:dyDescent="0.2">
      <c r="D14300" s="359"/>
      <c r="E14300" s="359"/>
      <c r="G14300" s="561"/>
      <c r="H14300" s="359"/>
    </row>
    <row r="14301" spans="4:8" x14ac:dyDescent="0.2">
      <c r="D14301" s="359"/>
      <c r="E14301" s="359"/>
      <c r="G14301" s="561"/>
      <c r="H14301" s="359"/>
    </row>
    <row r="14302" spans="4:8" x14ac:dyDescent="0.2">
      <c r="D14302" s="359"/>
      <c r="E14302" s="359"/>
      <c r="G14302" s="561"/>
      <c r="H14302" s="359"/>
    </row>
    <row r="14303" spans="4:8" x14ac:dyDescent="0.2">
      <c r="D14303" s="359"/>
      <c r="E14303" s="359"/>
      <c r="G14303" s="561"/>
      <c r="H14303" s="359"/>
    </row>
    <row r="14304" spans="4:8" x14ac:dyDescent="0.2">
      <c r="D14304" s="359"/>
      <c r="E14304" s="359"/>
      <c r="G14304" s="561"/>
      <c r="H14304" s="359"/>
    </row>
    <row r="14305" spans="4:8" x14ac:dyDescent="0.2">
      <c r="D14305" s="359"/>
      <c r="E14305" s="359"/>
      <c r="G14305" s="561"/>
      <c r="H14305" s="359"/>
    </row>
    <row r="14306" spans="4:8" x14ac:dyDescent="0.2">
      <c r="D14306" s="359"/>
      <c r="E14306" s="359"/>
      <c r="G14306" s="561"/>
      <c r="H14306" s="359"/>
    </row>
    <row r="14307" spans="4:8" x14ac:dyDescent="0.2">
      <c r="D14307" s="359"/>
      <c r="E14307" s="359"/>
      <c r="G14307" s="561"/>
      <c r="H14307" s="359"/>
    </row>
    <row r="14308" spans="4:8" x14ac:dyDescent="0.2">
      <c r="D14308" s="359"/>
      <c r="E14308" s="359"/>
      <c r="G14308" s="561"/>
      <c r="H14308" s="359"/>
    </row>
    <row r="14309" spans="4:8" x14ac:dyDescent="0.2">
      <c r="D14309" s="359"/>
      <c r="E14309" s="359"/>
      <c r="G14309" s="561"/>
      <c r="H14309" s="359"/>
    </row>
    <row r="14310" spans="4:8" x14ac:dyDescent="0.2">
      <c r="D14310" s="359"/>
      <c r="E14310" s="359"/>
      <c r="G14310" s="561"/>
      <c r="H14310" s="359"/>
    </row>
    <row r="14311" spans="4:8" x14ac:dyDescent="0.2">
      <c r="D14311" s="359"/>
      <c r="E14311" s="359"/>
      <c r="G14311" s="561"/>
      <c r="H14311" s="359"/>
    </row>
    <row r="14312" spans="4:8" x14ac:dyDescent="0.2">
      <c r="D14312" s="359"/>
      <c r="E14312" s="359"/>
      <c r="G14312" s="561"/>
      <c r="H14312" s="359"/>
    </row>
    <row r="14313" spans="4:8" x14ac:dyDescent="0.2">
      <c r="D14313" s="359"/>
      <c r="E14313" s="359"/>
      <c r="G14313" s="561"/>
      <c r="H14313" s="359"/>
    </row>
    <row r="14314" spans="4:8" x14ac:dyDescent="0.2">
      <c r="D14314" s="359"/>
      <c r="E14314" s="359"/>
      <c r="G14314" s="561"/>
      <c r="H14314" s="359"/>
    </row>
    <row r="14315" spans="4:8" x14ac:dyDescent="0.2">
      <c r="D14315" s="359"/>
      <c r="E14315" s="359"/>
      <c r="G14315" s="561"/>
      <c r="H14315" s="359"/>
    </row>
    <row r="14316" spans="4:8" x14ac:dyDescent="0.2">
      <c r="D14316" s="359"/>
      <c r="E14316" s="359"/>
      <c r="G14316" s="561"/>
      <c r="H14316" s="359"/>
    </row>
    <row r="14317" spans="4:8" x14ac:dyDescent="0.2">
      <c r="D14317" s="359"/>
      <c r="E14317" s="359"/>
      <c r="G14317" s="561"/>
      <c r="H14317" s="359"/>
    </row>
    <row r="14318" spans="4:8" x14ac:dyDescent="0.2">
      <c r="D14318" s="359"/>
      <c r="E14318" s="359"/>
      <c r="G14318" s="561"/>
      <c r="H14318" s="359"/>
    </row>
    <row r="14319" spans="4:8" x14ac:dyDescent="0.2">
      <c r="D14319" s="359"/>
      <c r="E14319" s="359"/>
      <c r="G14319" s="561"/>
      <c r="H14319" s="359"/>
    </row>
    <row r="14320" spans="4:8" x14ac:dyDescent="0.2">
      <c r="D14320" s="359"/>
      <c r="E14320" s="359"/>
      <c r="G14320" s="561"/>
      <c r="H14320" s="359"/>
    </row>
    <row r="14321" spans="4:8" x14ac:dyDescent="0.2">
      <c r="D14321" s="359"/>
      <c r="E14321" s="359"/>
      <c r="G14321" s="561"/>
      <c r="H14321" s="359"/>
    </row>
    <row r="14322" spans="4:8" x14ac:dyDescent="0.2">
      <c r="D14322" s="359"/>
      <c r="E14322" s="359"/>
      <c r="G14322" s="561"/>
      <c r="H14322" s="359"/>
    </row>
    <row r="14323" spans="4:8" x14ac:dyDescent="0.2">
      <c r="D14323" s="359"/>
      <c r="E14323" s="359"/>
      <c r="G14323" s="561"/>
      <c r="H14323" s="359"/>
    </row>
    <row r="14324" spans="4:8" x14ac:dyDescent="0.2">
      <c r="D14324" s="359"/>
      <c r="E14324" s="359"/>
      <c r="G14324" s="561"/>
      <c r="H14324" s="359"/>
    </row>
    <row r="14325" spans="4:8" x14ac:dyDescent="0.2">
      <c r="D14325" s="359"/>
      <c r="E14325" s="359"/>
      <c r="G14325" s="561"/>
      <c r="H14325" s="359"/>
    </row>
    <row r="14326" spans="4:8" x14ac:dyDescent="0.2">
      <c r="D14326" s="359"/>
      <c r="E14326" s="359"/>
      <c r="G14326" s="561"/>
      <c r="H14326" s="359"/>
    </row>
    <row r="14327" spans="4:8" x14ac:dyDescent="0.2">
      <c r="D14327" s="359"/>
      <c r="E14327" s="359"/>
      <c r="G14327" s="561"/>
      <c r="H14327" s="359"/>
    </row>
    <row r="14328" spans="4:8" x14ac:dyDescent="0.2">
      <c r="D14328" s="359"/>
      <c r="E14328" s="359"/>
      <c r="G14328" s="561"/>
      <c r="H14328" s="359"/>
    </row>
    <row r="14329" spans="4:8" x14ac:dyDescent="0.2">
      <c r="D14329" s="359"/>
      <c r="E14329" s="359"/>
      <c r="G14329" s="561"/>
      <c r="H14329" s="359"/>
    </row>
    <row r="14330" spans="4:8" x14ac:dyDescent="0.2">
      <c r="D14330" s="359"/>
      <c r="E14330" s="359"/>
      <c r="G14330" s="561"/>
      <c r="H14330" s="359"/>
    </row>
    <row r="14331" spans="4:8" x14ac:dyDescent="0.2">
      <c r="D14331" s="359"/>
      <c r="E14331" s="359"/>
      <c r="G14331" s="561"/>
      <c r="H14331" s="359"/>
    </row>
    <row r="14332" spans="4:8" x14ac:dyDescent="0.2">
      <c r="D14332" s="359"/>
      <c r="E14332" s="359"/>
      <c r="G14332" s="561"/>
      <c r="H14332" s="359"/>
    </row>
    <row r="14333" spans="4:8" x14ac:dyDescent="0.2">
      <c r="D14333" s="359"/>
      <c r="E14333" s="359"/>
      <c r="G14333" s="561"/>
      <c r="H14333" s="359"/>
    </row>
    <row r="14334" spans="4:8" x14ac:dyDescent="0.2">
      <c r="D14334" s="359"/>
      <c r="E14334" s="359"/>
      <c r="G14334" s="561"/>
      <c r="H14334" s="359"/>
    </row>
    <row r="14335" spans="4:8" x14ac:dyDescent="0.2">
      <c r="D14335" s="359"/>
      <c r="E14335" s="359"/>
      <c r="G14335" s="561"/>
      <c r="H14335" s="359"/>
    </row>
    <row r="14336" spans="4:8" x14ac:dyDescent="0.2">
      <c r="D14336" s="359"/>
      <c r="E14336" s="359"/>
      <c r="G14336" s="561"/>
      <c r="H14336" s="359"/>
    </row>
    <row r="14337" spans="4:8" x14ac:dyDescent="0.2">
      <c r="D14337" s="359"/>
      <c r="E14337" s="359"/>
      <c r="G14337" s="561"/>
      <c r="H14337" s="359"/>
    </row>
    <row r="14338" spans="4:8" x14ac:dyDescent="0.2">
      <c r="D14338" s="359"/>
      <c r="E14338" s="359"/>
      <c r="G14338" s="561"/>
      <c r="H14338" s="359"/>
    </row>
    <row r="14339" spans="4:8" x14ac:dyDescent="0.2">
      <c r="D14339" s="359"/>
      <c r="E14339" s="359"/>
      <c r="G14339" s="561"/>
      <c r="H14339" s="359"/>
    </row>
    <row r="14340" spans="4:8" x14ac:dyDescent="0.2">
      <c r="D14340" s="359"/>
      <c r="E14340" s="359"/>
      <c r="G14340" s="561"/>
      <c r="H14340" s="359"/>
    </row>
    <row r="14341" spans="4:8" x14ac:dyDescent="0.2">
      <c r="D14341" s="359"/>
      <c r="E14341" s="359"/>
      <c r="G14341" s="561"/>
      <c r="H14341" s="359"/>
    </row>
    <row r="14342" spans="4:8" x14ac:dyDescent="0.2">
      <c r="D14342" s="359"/>
      <c r="E14342" s="359"/>
      <c r="G14342" s="561"/>
      <c r="H14342" s="359"/>
    </row>
    <row r="14343" spans="4:8" x14ac:dyDescent="0.2">
      <c r="D14343" s="359"/>
      <c r="E14343" s="359"/>
      <c r="G14343" s="561"/>
      <c r="H14343" s="359"/>
    </row>
    <row r="14344" spans="4:8" x14ac:dyDescent="0.2">
      <c r="D14344" s="359"/>
      <c r="E14344" s="359"/>
      <c r="G14344" s="561"/>
      <c r="H14344" s="359"/>
    </row>
    <row r="14345" spans="4:8" x14ac:dyDescent="0.2">
      <c r="D14345" s="359"/>
      <c r="E14345" s="359"/>
      <c r="G14345" s="561"/>
      <c r="H14345" s="359"/>
    </row>
    <row r="14346" spans="4:8" x14ac:dyDescent="0.2">
      <c r="D14346" s="359"/>
      <c r="E14346" s="359"/>
      <c r="G14346" s="561"/>
      <c r="H14346" s="359"/>
    </row>
    <row r="14347" spans="4:8" x14ac:dyDescent="0.2">
      <c r="D14347" s="359"/>
      <c r="E14347" s="359"/>
      <c r="G14347" s="561"/>
      <c r="H14347" s="359"/>
    </row>
    <row r="14348" spans="4:8" x14ac:dyDescent="0.2">
      <c r="D14348" s="359"/>
      <c r="E14348" s="359"/>
      <c r="G14348" s="561"/>
      <c r="H14348" s="359"/>
    </row>
    <row r="14349" spans="4:8" x14ac:dyDescent="0.2">
      <c r="D14349" s="359"/>
      <c r="E14349" s="359"/>
      <c r="G14349" s="561"/>
      <c r="H14349" s="359"/>
    </row>
    <row r="14350" spans="4:8" x14ac:dyDescent="0.2">
      <c r="D14350" s="359"/>
      <c r="E14350" s="359"/>
      <c r="G14350" s="561"/>
      <c r="H14350" s="359"/>
    </row>
    <row r="14351" spans="4:8" x14ac:dyDescent="0.2">
      <c r="D14351" s="359"/>
      <c r="E14351" s="359"/>
      <c r="G14351" s="561"/>
      <c r="H14351" s="359"/>
    </row>
    <row r="14352" spans="4:8" x14ac:dyDescent="0.2">
      <c r="D14352" s="359"/>
      <c r="E14352" s="359"/>
      <c r="G14352" s="561"/>
      <c r="H14352" s="359"/>
    </row>
    <row r="14353" spans="4:8" x14ac:dyDescent="0.2">
      <c r="D14353" s="359"/>
      <c r="E14353" s="359"/>
      <c r="G14353" s="561"/>
      <c r="H14353" s="359"/>
    </row>
    <row r="14354" spans="4:8" x14ac:dyDescent="0.2">
      <c r="D14354" s="359"/>
      <c r="E14354" s="359"/>
      <c r="G14354" s="561"/>
      <c r="H14354" s="359"/>
    </row>
    <row r="14355" spans="4:8" x14ac:dyDescent="0.2">
      <c r="D14355" s="359"/>
      <c r="E14355" s="359"/>
      <c r="G14355" s="561"/>
      <c r="H14355" s="359"/>
    </row>
    <row r="14356" spans="4:8" x14ac:dyDescent="0.2">
      <c r="D14356" s="359"/>
      <c r="E14356" s="359"/>
      <c r="G14356" s="561"/>
      <c r="H14356" s="359"/>
    </row>
    <row r="14357" spans="4:8" x14ac:dyDescent="0.2">
      <c r="D14357" s="359"/>
      <c r="E14357" s="359"/>
      <c r="G14357" s="561"/>
      <c r="H14357" s="359"/>
    </row>
    <row r="14358" spans="4:8" x14ac:dyDescent="0.2">
      <c r="D14358" s="359"/>
      <c r="E14358" s="359"/>
      <c r="G14358" s="561"/>
      <c r="H14358" s="359"/>
    </row>
    <row r="14359" spans="4:8" x14ac:dyDescent="0.2">
      <c r="D14359" s="359"/>
      <c r="E14359" s="359"/>
      <c r="G14359" s="561"/>
      <c r="H14359" s="359"/>
    </row>
    <row r="14360" spans="4:8" x14ac:dyDescent="0.2">
      <c r="D14360" s="359"/>
      <c r="E14360" s="359"/>
      <c r="G14360" s="561"/>
      <c r="H14360" s="359"/>
    </row>
    <row r="14361" spans="4:8" x14ac:dyDescent="0.2">
      <c r="D14361" s="359"/>
      <c r="E14361" s="359"/>
      <c r="G14361" s="561"/>
      <c r="H14361" s="359"/>
    </row>
    <row r="14362" spans="4:8" x14ac:dyDescent="0.2">
      <c r="D14362" s="359"/>
      <c r="E14362" s="359"/>
      <c r="G14362" s="561"/>
      <c r="H14362" s="359"/>
    </row>
    <row r="14363" spans="4:8" x14ac:dyDescent="0.2">
      <c r="D14363" s="359"/>
      <c r="E14363" s="359"/>
      <c r="G14363" s="561"/>
      <c r="H14363" s="359"/>
    </row>
    <row r="14364" spans="4:8" x14ac:dyDescent="0.2">
      <c r="D14364" s="359"/>
      <c r="E14364" s="359"/>
      <c r="G14364" s="561"/>
      <c r="H14364" s="359"/>
    </row>
    <row r="14365" spans="4:8" x14ac:dyDescent="0.2">
      <c r="D14365" s="359"/>
      <c r="E14365" s="359"/>
      <c r="G14365" s="561"/>
      <c r="H14365" s="359"/>
    </row>
    <row r="14366" spans="4:8" x14ac:dyDescent="0.2">
      <c r="D14366" s="359"/>
      <c r="E14366" s="359"/>
      <c r="G14366" s="561"/>
      <c r="H14366" s="359"/>
    </row>
    <row r="14367" spans="4:8" x14ac:dyDescent="0.2">
      <c r="D14367" s="359"/>
      <c r="E14367" s="359"/>
      <c r="G14367" s="561"/>
      <c r="H14367" s="359"/>
    </row>
    <row r="14368" spans="4:8" x14ac:dyDescent="0.2">
      <c r="D14368" s="359"/>
      <c r="E14368" s="359"/>
      <c r="G14368" s="561"/>
      <c r="H14368" s="359"/>
    </row>
    <row r="14369" spans="4:8" x14ac:dyDescent="0.2">
      <c r="D14369" s="359"/>
      <c r="E14369" s="359"/>
      <c r="G14369" s="561"/>
      <c r="H14369" s="359"/>
    </row>
    <row r="14370" spans="4:8" x14ac:dyDescent="0.2">
      <c r="D14370" s="359"/>
      <c r="E14370" s="359"/>
      <c r="G14370" s="561"/>
      <c r="H14370" s="359"/>
    </row>
    <row r="14371" spans="4:8" x14ac:dyDescent="0.2">
      <c r="D14371" s="359"/>
      <c r="E14371" s="359"/>
      <c r="G14371" s="561"/>
      <c r="H14371" s="359"/>
    </row>
    <row r="14372" spans="4:8" x14ac:dyDescent="0.2">
      <c r="D14372" s="359"/>
      <c r="E14372" s="359"/>
      <c r="G14372" s="561"/>
      <c r="H14372" s="359"/>
    </row>
    <row r="14373" spans="4:8" x14ac:dyDescent="0.2">
      <c r="D14373" s="359"/>
      <c r="E14373" s="359"/>
      <c r="G14373" s="561"/>
      <c r="H14373" s="359"/>
    </row>
    <row r="14374" spans="4:8" x14ac:dyDescent="0.2">
      <c r="D14374" s="359"/>
      <c r="E14374" s="359"/>
      <c r="G14374" s="561"/>
      <c r="H14374" s="359"/>
    </row>
    <row r="14375" spans="4:8" x14ac:dyDescent="0.2">
      <c r="D14375" s="359"/>
      <c r="E14375" s="359"/>
      <c r="G14375" s="561"/>
      <c r="H14375" s="359"/>
    </row>
    <row r="14376" spans="4:8" x14ac:dyDescent="0.2">
      <c r="D14376" s="359"/>
      <c r="E14376" s="359"/>
      <c r="G14376" s="561"/>
      <c r="H14376" s="359"/>
    </row>
    <row r="14377" spans="4:8" x14ac:dyDescent="0.2">
      <c r="D14377" s="359"/>
      <c r="E14377" s="359"/>
      <c r="G14377" s="561"/>
      <c r="H14377" s="359"/>
    </row>
    <row r="14378" spans="4:8" x14ac:dyDescent="0.2">
      <c r="D14378" s="359"/>
      <c r="E14378" s="359"/>
      <c r="G14378" s="561"/>
      <c r="H14378" s="359"/>
    </row>
    <row r="14379" spans="4:8" x14ac:dyDescent="0.2">
      <c r="D14379" s="359"/>
      <c r="E14379" s="359"/>
      <c r="G14379" s="561"/>
      <c r="H14379" s="359"/>
    </row>
    <row r="14380" spans="4:8" x14ac:dyDescent="0.2">
      <c r="D14380" s="359"/>
      <c r="E14380" s="359"/>
      <c r="G14380" s="561"/>
      <c r="H14380" s="359"/>
    </row>
    <row r="14381" spans="4:8" x14ac:dyDescent="0.2">
      <c r="D14381" s="359"/>
      <c r="E14381" s="359"/>
      <c r="G14381" s="561"/>
      <c r="H14381" s="359"/>
    </row>
    <row r="14382" spans="4:8" x14ac:dyDescent="0.2">
      <c r="D14382" s="359"/>
      <c r="E14382" s="359"/>
      <c r="G14382" s="561"/>
      <c r="H14382" s="359"/>
    </row>
    <row r="14383" spans="4:8" x14ac:dyDescent="0.2">
      <c r="D14383" s="359"/>
      <c r="E14383" s="359"/>
      <c r="G14383" s="561"/>
      <c r="H14383" s="359"/>
    </row>
    <row r="14384" spans="4:8" x14ac:dyDescent="0.2">
      <c r="D14384" s="359"/>
      <c r="E14384" s="359"/>
      <c r="G14384" s="561"/>
      <c r="H14384" s="359"/>
    </row>
    <row r="14385" spans="4:8" x14ac:dyDescent="0.2">
      <c r="D14385" s="359"/>
      <c r="E14385" s="359"/>
      <c r="G14385" s="561"/>
      <c r="H14385" s="359"/>
    </row>
    <row r="14386" spans="4:8" x14ac:dyDescent="0.2">
      <c r="D14386" s="359"/>
      <c r="E14386" s="359"/>
      <c r="G14386" s="561"/>
      <c r="H14386" s="359"/>
    </row>
    <row r="14387" spans="4:8" x14ac:dyDescent="0.2">
      <c r="D14387" s="359"/>
      <c r="E14387" s="359"/>
      <c r="G14387" s="561"/>
      <c r="H14387" s="359"/>
    </row>
    <row r="14388" spans="4:8" x14ac:dyDescent="0.2">
      <c r="D14388" s="359"/>
      <c r="E14388" s="359"/>
      <c r="G14388" s="561"/>
      <c r="H14388" s="359"/>
    </row>
    <row r="14389" spans="4:8" x14ac:dyDescent="0.2">
      <c r="D14389" s="359"/>
      <c r="E14389" s="359"/>
      <c r="G14389" s="561"/>
      <c r="H14389" s="359"/>
    </row>
    <row r="14390" spans="4:8" x14ac:dyDescent="0.2">
      <c r="D14390" s="359"/>
      <c r="E14390" s="359"/>
      <c r="G14390" s="561"/>
      <c r="H14390" s="359"/>
    </row>
    <row r="14391" spans="4:8" x14ac:dyDescent="0.2">
      <c r="D14391" s="359"/>
      <c r="E14391" s="359"/>
      <c r="G14391" s="561"/>
      <c r="H14391" s="359"/>
    </row>
    <row r="14392" spans="4:8" x14ac:dyDescent="0.2">
      <c r="D14392" s="359"/>
      <c r="E14392" s="359"/>
      <c r="G14392" s="561"/>
      <c r="H14392" s="359"/>
    </row>
    <row r="14393" spans="4:8" x14ac:dyDescent="0.2">
      <c r="D14393" s="359"/>
      <c r="E14393" s="359"/>
      <c r="G14393" s="561"/>
      <c r="H14393" s="359"/>
    </row>
    <row r="14394" spans="4:8" x14ac:dyDescent="0.2">
      <c r="D14394" s="359"/>
      <c r="E14394" s="359"/>
      <c r="G14394" s="561"/>
      <c r="H14394" s="359"/>
    </row>
    <row r="14395" spans="4:8" x14ac:dyDescent="0.2">
      <c r="D14395" s="359"/>
      <c r="E14395" s="359"/>
      <c r="G14395" s="561"/>
      <c r="H14395" s="359"/>
    </row>
    <row r="14396" spans="4:8" x14ac:dyDescent="0.2">
      <c r="D14396" s="359"/>
      <c r="E14396" s="359"/>
      <c r="G14396" s="561"/>
      <c r="H14396" s="359"/>
    </row>
    <row r="14397" spans="4:8" x14ac:dyDescent="0.2">
      <c r="D14397" s="359"/>
      <c r="E14397" s="359"/>
      <c r="G14397" s="561"/>
      <c r="H14397" s="359"/>
    </row>
    <row r="14398" spans="4:8" x14ac:dyDescent="0.2">
      <c r="D14398" s="359"/>
      <c r="E14398" s="359"/>
      <c r="G14398" s="561"/>
      <c r="H14398" s="359"/>
    </row>
    <row r="14399" spans="4:8" x14ac:dyDescent="0.2">
      <c r="D14399" s="359"/>
      <c r="E14399" s="359"/>
      <c r="G14399" s="561"/>
      <c r="H14399" s="359"/>
    </row>
    <row r="14400" spans="4:8" x14ac:dyDescent="0.2">
      <c r="D14400" s="359"/>
      <c r="E14400" s="359"/>
      <c r="G14400" s="561"/>
      <c r="H14400" s="359"/>
    </row>
    <row r="14401" spans="4:8" x14ac:dyDescent="0.2">
      <c r="D14401" s="359"/>
      <c r="E14401" s="359"/>
      <c r="G14401" s="561"/>
      <c r="H14401" s="359"/>
    </row>
    <row r="14402" spans="4:8" x14ac:dyDescent="0.2">
      <c r="D14402" s="359"/>
      <c r="E14402" s="359"/>
      <c r="G14402" s="561"/>
      <c r="H14402" s="359"/>
    </row>
    <row r="14403" spans="4:8" x14ac:dyDescent="0.2">
      <c r="D14403" s="359"/>
      <c r="E14403" s="359"/>
      <c r="G14403" s="561"/>
      <c r="H14403" s="359"/>
    </row>
    <row r="14404" spans="4:8" x14ac:dyDescent="0.2">
      <c r="D14404" s="359"/>
      <c r="E14404" s="359"/>
      <c r="G14404" s="561"/>
      <c r="H14404" s="359"/>
    </row>
    <row r="14405" spans="4:8" x14ac:dyDescent="0.2">
      <c r="D14405" s="359"/>
      <c r="E14405" s="359"/>
      <c r="G14405" s="561"/>
      <c r="H14405" s="359"/>
    </row>
    <row r="14406" spans="4:8" x14ac:dyDescent="0.2">
      <c r="D14406" s="359"/>
      <c r="E14406" s="359"/>
      <c r="G14406" s="561"/>
      <c r="H14406" s="359"/>
    </row>
    <row r="14407" spans="4:8" x14ac:dyDescent="0.2">
      <c r="D14407" s="359"/>
      <c r="E14407" s="359"/>
      <c r="G14407" s="561"/>
      <c r="H14407" s="359"/>
    </row>
    <row r="14408" spans="4:8" x14ac:dyDescent="0.2">
      <c r="D14408" s="359"/>
      <c r="E14408" s="359"/>
      <c r="G14408" s="561"/>
      <c r="H14408" s="359"/>
    </row>
    <row r="14409" spans="4:8" x14ac:dyDescent="0.2">
      <c r="D14409" s="359"/>
      <c r="E14409" s="359"/>
      <c r="G14409" s="561"/>
      <c r="H14409" s="359"/>
    </row>
    <row r="14410" spans="4:8" x14ac:dyDescent="0.2">
      <c r="D14410" s="359"/>
      <c r="E14410" s="359"/>
      <c r="G14410" s="561"/>
      <c r="H14410" s="359"/>
    </row>
    <row r="14411" spans="4:8" x14ac:dyDescent="0.2">
      <c r="D14411" s="359"/>
      <c r="E14411" s="359"/>
      <c r="G14411" s="561"/>
      <c r="H14411" s="359"/>
    </row>
    <row r="14412" spans="4:8" x14ac:dyDescent="0.2">
      <c r="D14412" s="359"/>
      <c r="E14412" s="359"/>
      <c r="G14412" s="561"/>
      <c r="H14412" s="359"/>
    </row>
    <row r="14413" spans="4:8" x14ac:dyDescent="0.2">
      <c r="D14413" s="359"/>
      <c r="E14413" s="359"/>
      <c r="G14413" s="561"/>
      <c r="H14413" s="359"/>
    </row>
    <row r="14414" spans="4:8" x14ac:dyDescent="0.2">
      <c r="D14414" s="359"/>
      <c r="E14414" s="359"/>
      <c r="G14414" s="561"/>
      <c r="H14414" s="359"/>
    </row>
    <row r="14415" spans="4:8" x14ac:dyDescent="0.2">
      <c r="D14415" s="359"/>
      <c r="E14415" s="359"/>
      <c r="G14415" s="561"/>
      <c r="H14415" s="359"/>
    </row>
    <row r="14416" spans="4:8" x14ac:dyDescent="0.2">
      <c r="D14416" s="359"/>
      <c r="E14416" s="359"/>
      <c r="G14416" s="561"/>
      <c r="H14416" s="359"/>
    </row>
    <row r="14417" spans="4:8" x14ac:dyDescent="0.2">
      <c r="D14417" s="359"/>
      <c r="E14417" s="359"/>
      <c r="G14417" s="561"/>
      <c r="H14417" s="359"/>
    </row>
    <row r="14418" spans="4:8" x14ac:dyDescent="0.2">
      <c r="D14418" s="359"/>
      <c r="E14418" s="359"/>
      <c r="G14418" s="561"/>
      <c r="H14418" s="359"/>
    </row>
    <row r="14419" spans="4:8" x14ac:dyDescent="0.2">
      <c r="D14419" s="359"/>
      <c r="E14419" s="359"/>
      <c r="G14419" s="561"/>
      <c r="H14419" s="359"/>
    </row>
    <row r="14420" spans="4:8" x14ac:dyDescent="0.2">
      <c r="D14420" s="359"/>
      <c r="E14420" s="359"/>
      <c r="G14420" s="561"/>
      <c r="H14420" s="359"/>
    </row>
    <row r="14421" spans="4:8" x14ac:dyDescent="0.2">
      <c r="D14421" s="359"/>
      <c r="E14421" s="359"/>
      <c r="G14421" s="561"/>
      <c r="H14421" s="359"/>
    </row>
    <row r="14422" spans="4:8" x14ac:dyDescent="0.2">
      <c r="D14422" s="359"/>
      <c r="E14422" s="359"/>
      <c r="G14422" s="561"/>
      <c r="H14422" s="359"/>
    </row>
    <row r="14423" spans="4:8" x14ac:dyDescent="0.2">
      <c r="D14423" s="359"/>
      <c r="E14423" s="359"/>
      <c r="G14423" s="561"/>
      <c r="H14423" s="359"/>
    </row>
    <row r="14424" spans="4:8" x14ac:dyDescent="0.2">
      <c r="D14424" s="359"/>
      <c r="E14424" s="359"/>
      <c r="G14424" s="561"/>
      <c r="H14424" s="359"/>
    </row>
    <row r="14425" spans="4:8" x14ac:dyDescent="0.2">
      <c r="D14425" s="359"/>
      <c r="E14425" s="359"/>
      <c r="G14425" s="561"/>
      <c r="H14425" s="359"/>
    </row>
    <row r="14426" spans="4:8" x14ac:dyDescent="0.2">
      <c r="D14426" s="359"/>
      <c r="E14426" s="359"/>
      <c r="G14426" s="561"/>
      <c r="H14426" s="359"/>
    </row>
    <row r="14427" spans="4:8" x14ac:dyDescent="0.2">
      <c r="D14427" s="359"/>
      <c r="E14427" s="359"/>
      <c r="G14427" s="561"/>
      <c r="H14427" s="359"/>
    </row>
    <row r="14428" spans="4:8" x14ac:dyDescent="0.2">
      <c r="D14428" s="359"/>
      <c r="E14428" s="359"/>
      <c r="G14428" s="561"/>
      <c r="H14428" s="359"/>
    </row>
    <row r="14429" spans="4:8" x14ac:dyDescent="0.2">
      <c r="D14429" s="359"/>
      <c r="E14429" s="359"/>
      <c r="G14429" s="561"/>
      <c r="H14429" s="359"/>
    </row>
    <row r="14430" spans="4:8" x14ac:dyDescent="0.2">
      <c r="D14430" s="359"/>
      <c r="E14430" s="359"/>
      <c r="G14430" s="561"/>
      <c r="H14430" s="359"/>
    </row>
    <row r="14431" spans="4:8" x14ac:dyDescent="0.2">
      <c r="D14431" s="359"/>
      <c r="E14431" s="359"/>
      <c r="G14431" s="561"/>
      <c r="H14431" s="359"/>
    </row>
    <row r="14432" spans="4:8" x14ac:dyDescent="0.2">
      <c r="D14432" s="359"/>
      <c r="E14432" s="359"/>
      <c r="G14432" s="561"/>
      <c r="H14432" s="359"/>
    </row>
    <row r="14433" spans="4:8" x14ac:dyDescent="0.2">
      <c r="D14433" s="359"/>
      <c r="E14433" s="359"/>
      <c r="G14433" s="561"/>
      <c r="H14433" s="359"/>
    </row>
    <row r="14434" spans="4:8" x14ac:dyDescent="0.2">
      <c r="D14434" s="359"/>
      <c r="E14434" s="359"/>
      <c r="G14434" s="561"/>
      <c r="H14434" s="359"/>
    </row>
    <row r="14435" spans="4:8" x14ac:dyDescent="0.2">
      <c r="D14435" s="359"/>
      <c r="E14435" s="359"/>
      <c r="G14435" s="561"/>
      <c r="H14435" s="359"/>
    </row>
    <row r="14436" spans="4:8" x14ac:dyDescent="0.2">
      <c r="D14436" s="359"/>
      <c r="E14436" s="359"/>
      <c r="G14436" s="561"/>
      <c r="H14436" s="359"/>
    </row>
    <row r="14437" spans="4:8" x14ac:dyDescent="0.2">
      <c r="D14437" s="359"/>
      <c r="E14437" s="359"/>
      <c r="G14437" s="561"/>
      <c r="H14437" s="359"/>
    </row>
    <row r="14438" spans="4:8" x14ac:dyDescent="0.2">
      <c r="D14438" s="359"/>
      <c r="E14438" s="359"/>
      <c r="G14438" s="561"/>
      <c r="H14438" s="359"/>
    </row>
    <row r="14439" spans="4:8" x14ac:dyDescent="0.2">
      <c r="D14439" s="359"/>
      <c r="E14439" s="359"/>
      <c r="G14439" s="561"/>
      <c r="H14439" s="359"/>
    </row>
    <row r="14440" spans="4:8" x14ac:dyDescent="0.2">
      <c r="D14440" s="359"/>
      <c r="E14440" s="359"/>
      <c r="G14440" s="561"/>
      <c r="H14440" s="359"/>
    </row>
    <row r="14441" spans="4:8" x14ac:dyDescent="0.2">
      <c r="D14441" s="359"/>
      <c r="E14441" s="359"/>
      <c r="G14441" s="561"/>
      <c r="H14441" s="359"/>
    </row>
    <row r="14442" spans="4:8" x14ac:dyDescent="0.2">
      <c r="D14442" s="359"/>
      <c r="E14442" s="359"/>
      <c r="G14442" s="561"/>
      <c r="H14442" s="359"/>
    </row>
    <row r="14443" spans="4:8" x14ac:dyDescent="0.2">
      <c r="D14443" s="359"/>
      <c r="E14443" s="359"/>
      <c r="G14443" s="561"/>
      <c r="H14443" s="359"/>
    </row>
    <row r="14444" spans="4:8" x14ac:dyDescent="0.2">
      <c r="D14444" s="359"/>
      <c r="E14444" s="359"/>
      <c r="G14444" s="561"/>
      <c r="H14444" s="359"/>
    </row>
    <row r="14445" spans="4:8" x14ac:dyDescent="0.2">
      <c r="D14445" s="359"/>
      <c r="E14445" s="359"/>
      <c r="G14445" s="561"/>
      <c r="H14445" s="359"/>
    </row>
    <row r="14446" spans="4:8" x14ac:dyDescent="0.2">
      <c r="D14446" s="359"/>
      <c r="E14446" s="359"/>
      <c r="G14446" s="561"/>
      <c r="H14446" s="359"/>
    </row>
    <row r="14447" spans="4:8" x14ac:dyDescent="0.2">
      <c r="D14447" s="359"/>
      <c r="E14447" s="359"/>
      <c r="G14447" s="561"/>
      <c r="H14447" s="359"/>
    </row>
    <row r="14448" spans="4:8" x14ac:dyDescent="0.2">
      <c r="D14448" s="359"/>
      <c r="E14448" s="359"/>
      <c r="G14448" s="561"/>
      <c r="H14448" s="359"/>
    </row>
    <row r="14449" spans="4:8" x14ac:dyDescent="0.2">
      <c r="D14449" s="359"/>
      <c r="E14449" s="359"/>
      <c r="G14449" s="561"/>
      <c r="H14449" s="359"/>
    </row>
    <row r="14450" spans="4:8" x14ac:dyDescent="0.2">
      <c r="D14450" s="359"/>
      <c r="E14450" s="359"/>
      <c r="G14450" s="561"/>
      <c r="H14450" s="359"/>
    </row>
    <row r="14451" spans="4:8" x14ac:dyDescent="0.2">
      <c r="D14451" s="359"/>
      <c r="E14451" s="359"/>
      <c r="G14451" s="561"/>
      <c r="H14451" s="359"/>
    </row>
    <row r="14452" spans="4:8" x14ac:dyDescent="0.2">
      <c r="D14452" s="359"/>
      <c r="E14452" s="359"/>
      <c r="G14452" s="561"/>
      <c r="H14452" s="359"/>
    </row>
    <row r="14453" spans="4:8" x14ac:dyDescent="0.2">
      <c r="D14453" s="359"/>
      <c r="E14453" s="359"/>
      <c r="G14453" s="561"/>
      <c r="H14453" s="359"/>
    </row>
    <row r="14454" spans="4:8" x14ac:dyDescent="0.2">
      <c r="D14454" s="359"/>
      <c r="E14454" s="359"/>
      <c r="G14454" s="561"/>
      <c r="H14454" s="359"/>
    </row>
    <row r="14455" spans="4:8" x14ac:dyDescent="0.2">
      <c r="D14455" s="359"/>
      <c r="E14455" s="359"/>
      <c r="G14455" s="561"/>
      <c r="H14455" s="359"/>
    </row>
    <row r="14456" spans="4:8" x14ac:dyDescent="0.2">
      <c r="D14456" s="359"/>
      <c r="E14456" s="359"/>
      <c r="G14456" s="561"/>
      <c r="H14456" s="359"/>
    </row>
    <row r="14457" spans="4:8" x14ac:dyDescent="0.2">
      <c r="D14457" s="359"/>
      <c r="E14457" s="359"/>
      <c r="G14457" s="561"/>
      <c r="H14457" s="359"/>
    </row>
    <row r="14458" spans="4:8" x14ac:dyDescent="0.2">
      <c r="D14458" s="359"/>
      <c r="E14458" s="359"/>
      <c r="G14458" s="561"/>
      <c r="H14458" s="359"/>
    </row>
    <row r="14459" spans="4:8" x14ac:dyDescent="0.2">
      <c r="D14459" s="359"/>
      <c r="E14459" s="359"/>
      <c r="G14459" s="561"/>
      <c r="H14459" s="359"/>
    </row>
    <row r="14460" spans="4:8" x14ac:dyDescent="0.2">
      <c r="D14460" s="359"/>
      <c r="E14460" s="359"/>
      <c r="G14460" s="561"/>
      <c r="H14460" s="359"/>
    </row>
    <row r="14461" spans="4:8" x14ac:dyDescent="0.2">
      <c r="D14461" s="359"/>
      <c r="E14461" s="359"/>
      <c r="G14461" s="561"/>
      <c r="H14461" s="359"/>
    </row>
    <row r="14462" spans="4:8" x14ac:dyDescent="0.2">
      <c r="D14462" s="359"/>
      <c r="E14462" s="359"/>
      <c r="G14462" s="561"/>
      <c r="H14462" s="359"/>
    </row>
    <row r="14463" spans="4:8" x14ac:dyDescent="0.2">
      <c r="D14463" s="359"/>
      <c r="E14463" s="359"/>
      <c r="G14463" s="561"/>
      <c r="H14463" s="359"/>
    </row>
    <row r="14464" spans="4:8" x14ac:dyDescent="0.2">
      <c r="D14464" s="359"/>
      <c r="E14464" s="359"/>
      <c r="G14464" s="561"/>
      <c r="H14464" s="359"/>
    </row>
    <row r="14465" spans="4:8" x14ac:dyDescent="0.2">
      <c r="D14465" s="359"/>
      <c r="E14465" s="359"/>
      <c r="G14465" s="561"/>
      <c r="H14465" s="359"/>
    </row>
    <row r="14466" spans="4:8" x14ac:dyDescent="0.2">
      <c r="D14466" s="359"/>
      <c r="E14466" s="359"/>
      <c r="G14466" s="561"/>
      <c r="H14466" s="359"/>
    </row>
    <row r="14467" spans="4:8" x14ac:dyDescent="0.2">
      <c r="D14467" s="359"/>
      <c r="E14467" s="359"/>
      <c r="G14467" s="561"/>
      <c r="H14467" s="359"/>
    </row>
    <row r="14468" spans="4:8" x14ac:dyDescent="0.2">
      <c r="D14468" s="359"/>
      <c r="E14468" s="359"/>
      <c r="G14468" s="561"/>
      <c r="H14468" s="359"/>
    </row>
    <row r="14469" spans="4:8" x14ac:dyDescent="0.2">
      <c r="D14469" s="359"/>
      <c r="E14469" s="359"/>
      <c r="G14469" s="561"/>
      <c r="H14469" s="359"/>
    </row>
    <row r="14470" spans="4:8" x14ac:dyDescent="0.2">
      <c r="D14470" s="359"/>
      <c r="E14470" s="359"/>
      <c r="G14470" s="561"/>
      <c r="H14470" s="359"/>
    </row>
    <row r="14471" spans="4:8" x14ac:dyDescent="0.2">
      <c r="D14471" s="359"/>
      <c r="E14471" s="359"/>
      <c r="G14471" s="561"/>
      <c r="H14471" s="359"/>
    </row>
    <row r="14472" spans="4:8" x14ac:dyDescent="0.2">
      <c r="D14472" s="359"/>
      <c r="E14472" s="359"/>
      <c r="G14472" s="561"/>
      <c r="H14472" s="359"/>
    </row>
    <row r="14473" spans="4:8" x14ac:dyDescent="0.2">
      <c r="D14473" s="359"/>
      <c r="E14473" s="359"/>
      <c r="G14473" s="561"/>
      <c r="H14473" s="359"/>
    </row>
    <row r="14474" spans="4:8" x14ac:dyDescent="0.2">
      <c r="D14474" s="359"/>
      <c r="E14474" s="359"/>
      <c r="G14474" s="561"/>
      <c r="H14474" s="359"/>
    </row>
    <row r="14475" spans="4:8" x14ac:dyDescent="0.2">
      <c r="D14475" s="359"/>
      <c r="E14475" s="359"/>
      <c r="G14475" s="561"/>
      <c r="H14475" s="359"/>
    </row>
    <row r="14476" spans="4:8" x14ac:dyDescent="0.2">
      <c r="D14476" s="359"/>
      <c r="E14476" s="359"/>
      <c r="G14476" s="561"/>
      <c r="H14476" s="359"/>
    </row>
    <row r="14477" spans="4:8" x14ac:dyDescent="0.2">
      <c r="D14477" s="359"/>
      <c r="E14477" s="359"/>
      <c r="G14477" s="561"/>
      <c r="H14477" s="359"/>
    </row>
    <row r="14478" spans="4:8" x14ac:dyDescent="0.2">
      <c r="D14478" s="359"/>
      <c r="E14478" s="359"/>
      <c r="G14478" s="561"/>
      <c r="H14478" s="359"/>
    </row>
    <row r="14479" spans="4:8" x14ac:dyDescent="0.2">
      <c r="D14479" s="359"/>
      <c r="E14479" s="359"/>
      <c r="G14479" s="561"/>
      <c r="H14479" s="359"/>
    </row>
    <row r="14480" spans="4:8" x14ac:dyDescent="0.2">
      <c r="D14480" s="359"/>
      <c r="E14480" s="359"/>
      <c r="G14480" s="561"/>
      <c r="H14480" s="359"/>
    </row>
    <row r="14481" spans="4:8" x14ac:dyDescent="0.2">
      <c r="D14481" s="359"/>
      <c r="E14481" s="359"/>
      <c r="G14481" s="561"/>
      <c r="H14481" s="359"/>
    </row>
    <row r="14482" spans="4:8" x14ac:dyDescent="0.2">
      <c r="D14482" s="359"/>
      <c r="E14482" s="359"/>
      <c r="G14482" s="561"/>
      <c r="H14482" s="359"/>
    </row>
    <row r="14483" spans="4:8" x14ac:dyDescent="0.2">
      <c r="D14483" s="359"/>
      <c r="E14483" s="359"/>
      <c r="G14483" s="561"/>
      <c r="H14483" s="359"/>
    </row>
    <row r="14484" spans="4:8" x14ac:dyDescent="0.2">
      <c r="D14484" s="359"/>
      <c r="E14484" s="359"/>
      <c r="G14484" s="561"/>
      <c r="H14484" s="359"/>
    </row>
    <row r="14485" spans="4:8" x14ac:dyDescent="0.2">
      <c r="D14485" s="359"/>
      <c r="E14485" s="359"/>
      <c r="G14485" s="561"/>
      <c r="H14485" s="359"/>
    </row>
    <row r="14486" spans="4:8" x14ac:dyDescent="0.2">
      <c r="D14486" s="359"/>
      <c r="E14486" s="359"/>
      <c r="G14486" s="561"/>
      <c r="H14486" s="359"/>
    </row>
    <row r="14487" spans="4:8" x14ac:dyDescent="0.2">
      <c r="D14487" s="359"/>
      <c r="E14487" s="359"/>
      <c r="G14487" s="561"/>
      <c r="H14487" s="359"/>
    </row>
    <row r="14488" spans="4:8" x14ac:dyDescent="0.2">
      <c r="D14488" s="359"/>
      <c r="E14488" s="359"/>
      <c r="G14488" s="561"/>
      <c r="H14488" s="359"/>
    </row>
    <row r="14489" spans="4:8" x14ac:dyDescent="0.2">
      <c r="D14489" s="359"/>
      <c r="E14489" s="359"/>
      <c r="G14489" s="561"/>
      <c r="H14489" s="359"/>
    </row>
    <row r="14490" spans="4:8" x14ac:dyDescent="0.2">
      <c r="D14490" s="359"/>
      <c r="E14490" s="359"/>
      <c r="G14490" s="561"/>
      <c r="H14490" s="359"/>
    </row>
    <row r="14491" spans="4:8" x14ac:dyDescent="0.2">
      <c r="D14491" s="359"/>
      <c r="E14491" s="359"/>
      <c r="G14491" s="561"/>
      <c r="H14491" s="359"/>
    </row>
    <row r="14492" spans="4:8" x14ac:dyDescent="0.2">
      <c r="D14492" s="359"/>
      <c r="E14492" s="359"/>
      <c r="G14492" s="561"/>
      <c r="H14492" s="359"/>
    </row>
    <row r="14493" spans="4:8" x14ac:dyDescent="0.2">
      <c r="D14493" s="359"/>
      <c r="E14493" s="359"/>
      <c r="G14493" s="561"/>
      <c r="H14493" s="359"/>
    </row>
    <row r="14494" spans="4:8" x14ac:dyDescent="0.2">
      <c r="D14494" s="359"/>
      <c r="E14494" s="359"/>
      <c r="G14494" s="561"/>
      <c r="H14494" s="359"/>
    </row>
    <row r="14495" spans="4:8" x14ac:dyDescent="0.2">
      <c r="D14495" s="359"/>
      <c r="E14495" s="359"/>
      <c r="G14495" s="561"/>
      <c r="H14495" s="359"/>
    </row>
    <row r="14496" spans="4:8" x14ac:dyDescent="0.2">
      <c r="D14496" s="359"/>
      <c r="E14496" s="359"/>
      <c r="G14496" s="561"/>
      <c r="H14496" s="359"/>
    </row>
    <row r="14497" spans="4:8" x14ac:dyDescent="0.2">
      <c r="D14497" s="359"/>
      <c r="E14497" s="359"/>
      <c r="G14497" s="561"/>
      <c r="H14497" s="359"/>
    </row>
    <row r="14498" spans="4:8" x14ac:dyDescent="0.2">
      <c r="D14498" s="359"/>
      <c r="E14498" s="359"/>
      <c r="G14498" s="561"/>
      <c r="H14498" s="359"/>
    </row>
    <row r="14499" spans="4:8" x14ac:dyDescent="0.2">
      <c r="D14499" s="359"/>
      <c r="E14499" s="359"/>
      <c r="G14499" s="561"/>
      <c r="H14499" s="359"/>
    </row>
    <row r="14500" spans="4:8" x14ac:dyDescent="0.2">
      <c r="D14500" s="359"/>
      <c r="E14500" s="359"/>
      <c r="G14500" s="561"/>
      <c r="H14500" s="359"/>
    </row>
    <row r="14501" spans="4:8" x14ac:dyDescent="0.2">
      <c r="D14501" s="359"/>
      <c r="E14501" s="359"/>
      <c r="G14501" s="561"/>
      <c r="H14501" s="359"/>
    </row>
    <row r="14502" spans="4:8" x14ac:dyDescent="0.2">
      <c r="D14502" s="359"/>
      <c r="E14502" s="359"/>
      <c r="G14502" s="561"/>
      <c r="H14502" s="359"/>
    </row>
    <row r="14503" spans="4:8" x14ac:dyDescent="0.2">
      <c r="D14503" s="359"/>
      <c r="E14503" s="359"/>
      <c r="G14503" s="561"/>
      <c r="H14503" s="359"/>
    </row>
    <row r="14504" spans="4:8" x14ac:dyDescent="0.2">
      <c r="D14504" s="359"/>
      <c r="E14504" s="359"/>
      <c r="G14504" s="561"/>
      <c r="H14504" s="359"/>
    </row>
    <row r="14505" spans="4:8" x14ac:dyDescent="0.2">
      <c r="D14505" s="359"/>
      <c r="E14505" s="359"/>
      <c r="G14505" s="561"/>
      <c r="H14505" s="359"/>
    </row>
    <row r="14506" spans="4:8" x14ac:dyDescent="0.2">
      <c r="D14506" s="359"/>
      <c r="E14506" s="359"/>
      <c r="G14506" s="561"/>
      <c r="H14506" s="359"/>
    </row>
    <row r="14507" spans="4:8" x14ac:dyDescent="0.2">
      <c r="D14507" s="359"/>
      <c r="E14507" s="359"/>
      <c r="G14507" s="561"/>
      <c r="H14507" s="359"/>
    </row>
    <row r="14508" spans="4:8" x14ac:dyDescent="0.2">
      <c r="D14508" s="359"/>
      <c r="E14508" s="359"/>
      <c r="G14508" s="561"/>
      <c r="H14508" s="359"/>
    </row>
    <row r="14509" spans="4:8" x14ac:dyDescent="0.2">
      <c r="D14509" s="359"/>
      <c r="E14509" s="359"/>
      <c r="G14509" s="561"/>
      <c r="H14509" s="359"/>
    </row>
    <row r="14510" spans="4:8" x14ac:dyDescent="0.2">
      <c r="D14510" s="359"/>
      <c r="E14510" s="359"/>
      <c r="G14510" s="561"/>
      <c r="H14510" s="359"/>
    </row>
    <row r="14511" spans="4:8" x14ac:dyDescent="0.2">
      <c r="D14511" s="359"/>
      <c r="E14511" s="359"/>
      <c r="G14511" s="561"/>
      <c r="H14511" s="359"/>
    </row>
    <row r="14512" spans="4:8" x14ac:dyDescent="0.2">
      <c r="D14512" s="359"/>
      <c r="E14512" s="359"/>
      <c r="G14512" s="561"/>
      <c r="H14512" s="359"/>
    </row>
    <row r="14513" spans="4:8" x14ac:dyDescent="0.2">
      <c r="D14513" s="359"/>
      <c r="E14513" s="359"/>
      <c r="G14513" s="561"/>
      <c r="H14513" s="359"/>
    </row>
    <row r="14514" spans="4:8" x14ac:dyDescent="0.2">
      <c r="D14514" s="359"/>
      <c r="E14514" s="359"/>
      <c r="G14514" s="561"/>
      <c r="H14514" s="359"/>
    </row>
    <row r="14515" spans="4:8" x14ac:dyDescent="0.2">
      <c r="D14515" s="359"/>
      <c r="E14515" s="359"/>
      <c r="G14515" s="561"/>
      <c r="H14515" s="359"/>
    </row>
    <row r="14516" spans="4:8" x14ac:dyDescent="0.2">
      <c r="D14516" s="359"/>
      <c r="E14516" s="359"/>
      <c r="G14516" s="561"/>
      <c r="H14516" s="359"/>
    </row>
    <row r="14517" spans="4:8" x14ac:dyDescent="0.2">
      <c r="D14517" s="359"/>
      <c r="E14517" s="359"/>
      <c r="G14517" s="561"/>
      <c r="H14517" s="359"/>
    </row>
    <row r="14518" spans="4:8" x14ac:dyDescent="0.2">
      <c r="D14518" s="359"/>
      <c r="E14518" s="359"/>
      <c r="G14518" s="561"/>
      <c r="H14518" s="359"/>
    </row>
    <row r="14519" spans="4:8" x14ac:dyDescent="0.2">
      <c r="D14519" s="359"/>
      <c r="E14519" s="359"/>
      <c r="G14519" s="561"/>
      <c r="H14519" s="359"/>
    </row>
    <row r="14520" spans="4:8" x14ac:dyDescent="0.2">
      <c r="D14520" s="359"/>
      <c r="E14520" s="359"/>
      <c r="G14520" s="561"/>
      <c r="H14520" s="359"/>
    </row>
    <row r="14521" spans="4:8" x14ac:dyDescent="0.2">
      <c r="D14521" s="359"/>
      <c r="E14521" s="359"/>
      <c r="G14521" s="561"/>
      <c r="H14521" s="359"/>
    </row>
    <row r="14522" spans="4:8" x14ac:dyDescent="0.2">
      <c r="D14522" s="359"/>
      <c r="E14522" s="359"/>
      <c r="G14522" s="561"/>
      <c r="H14522" s="359"/>
    </row>
    <row r="14523" spans="4:8" x14ac:dyDescent="0.2">
      <c r="D14523" s="359"/>
      <c r="E14523" s="359"/>
      <c r="G14523" s="561"/>
      <c r="H14523" s="359"/>
    </row>
    <row r="14524" spans="4:8" x14ac:dyDescent="0.2">
      <c r="D14524" s="359"/>
      <c r="E14524" s="359"/>
      <c r="G14524" s="561"/>
      <c r="H14524" s="359"/>
    </row>
    <row r="14525" spans="4:8" x14ac:dyDescent="0.2">
      <c r="D14525" s="359"/>
      <c r="E14525" s="359"/>
      <c r="G14525" s="561"/>
      <c r="H14525" s="359"/>
    </row>
    <row r="14526" spans="4:8" x14ac:dyDescent="0.2">
      <c r="D14526" s="359"/>
      <c r="E14526" s="359"/>
      <c r="G14526" s="561"/>
      <c r="H14526" s="359"/>
    </row>
    <row r="14527" spans="4:8" x14ac:dyDescent="0.2">
      <c r="D14527" s="359"/>
      <c r="E14527" s="359"/>
      <c r="G14527" s="561"/>
      <c r="H14527" s="359"/>
    </row>
    <row r="14528" spans="4:8" x14ac:dyDescent="0.2">
      <c r="D14528" s="359"/>
      <c r="E14528" s="359"/>
      <c r="G14528" s="561"/>
      <c r="H14528" s="359"/>
    </row>
    <row r="14529" spans="4:8" x14ac:dyDescent="0.2">
      <c r="D14529" s="359"/>
      <c r="E14529" s="359"/>
      <c r="G14529" s="561"/>
      <c r="H14529" s="359"/>
    </row>
    <row r="14530" spans="4:8" x14ac:dyDescent="0.2">
      <c r="D14530" s="359"/>
      <c r="E14530" s="359"/>
      <c r="G14530" s="561"/>
      <c r="H14530" s="359"/>
    </row>
    <row r="14531" spans="4:8" x14ac:dyDescent="0.2">
      <c r="D14531" s="359"/>
      <c r="E14531" s="359"/>
      <c r="G14531" s="561"/>
      <c r="H14531" s="359"/>
    </row>
    <row r="14532" spans="4:8" x14ac:dyDescent="0.2">
      <c r="D14532" s="359"/>
      <c r="E14532" s="359"/>
      <c r="G14532" s="561"/>
      <c r="H14532" s="359"/>
    </row>
    <row r="14533" spans="4:8" x14ac:dyDescent="0.2">
      <c r="D14533" s="359"/>
      <c r="E14533" s="359"/>
      <c r="G14533" s="561"/>
      <c r="H14533" s="359"/>
    </row>
    <row r="14534" spans="4:8" x14ac:dyDescent="0.2">
      <c r="D14534" s="359"/>
      <c r="E14534" s="359"/>
      <c r="G14534" s="561"/>
      <c r="H14534" s="359"/>
    </row>
    <row r="14535" spans="4:8" x14ac:dyDescent="0.2">
      <c r="D14535" s="359"/>
      <c r="E14535" s="359"/>
      <c r="G14535" s="561"/>
      <c r="H14535" s="359"/>
    </row>
    <row r="14536" spans="4:8" x14ac:dyDescent="0.2">
      <c r="D14536" s="359"/>
      <c r="E14536" s="359"/>
      <c r="G14536" s="561"/>
      <c r="H14536" s="359"/>
    </row>
    <row r="14537" spans="4:8" x14ac:dyDescent="0.2">
      <c r="D14537" s="359"/>
      <c r="E14537" s="359"/>
      <c r="G14537" s="561"/>
      <c r="H14537" s="359"/>
    </row>
    <row r="14538" spans="4:8" x14ac:dyDescent="0.2">
      <c r="D14538" s="359"/>
      <c r="E14538" s="359"/>
      <c r="G14538" s="561"/>
      <c r="H14538" s="359"/>
    </row>
    <row r="14539" spans="4:8" x14ac:dyDescent="0.2">
      <c r="D14539" s="359"/>
      <c r="E14539" s="359"/>
      <c r="G14539" s="561"/>
      <c r="H14539" s="359"/>
    </row>
    <row r="14540" spans="4:8" x14ac:dyDescent="0.2">
      <c r="D14540" s="359"/>
      <c r="E14540" s="359"/>
      <c r="G14540" s="561"/>
      <c r="H14540" s="359"/>
    </row>
    <row r="14541" spans="4:8" x14ac:dyDescent="0.2">
      <c r="D14541" s="359"/>
      <c r="E14541" s="359"/>
      <c r="G14541" s="561"/>
      <c r="H14541" s="359"/>
    </row>
    <row r="14542" spans="4:8" x14ac:dyDescent="0.2">
      <c r="D14542" s="359"/>
      <c r="E14542" s="359"/>
      <c r="G14542" s="561"/>
      <c r="H14542" s="359"/>
    </row>
    <row r="14543" spans="4:8" x14ac:dyDescent="0.2">
      <c r="D14543" s="359"/>
      <c r="E14543" s="359"/>
      <c r="G14543" s="561"/>
      <c r="H14543" s="359"/>
    </row>
    <row r="14544" spans="4:8" x14ac:dyDescent="0.2">
      <c r="D14544" s="359"/>
      <c r="E14544" s="359"/>
      <c r="G14544" s="561"/>
      <c r="H14544" s="359"/>
    </row>
    <row r="14545" spans="4:8" x14ac:dyDescent="0.2">
      <c r="D14545" s="359"/>
      <c r="E14545" s="359"/>
      <c r="G14545" s="561"/>
      <c r="H14545" s="359"/>
    </row>
    <row r="14546" spans="4:8" x14ac:dyDescent="0.2">
      <c r="D14546" s="359"/>
      <c r="E14546" s="359"/>
      <c r="G14546" s="561"/>
      <c r="H14546" s="359"/>
    </row>
    <row r="14547" spans="4:8" x14ac:dyDescent="0.2">
      <c r="D14547" s="359"/>
      <c r="E14547" s="359"/>
      <c r="G14547" s="561"/>
      <c r="H14547" s="359"/>
    </row>
    <row r="14548" spans="4:8" x14ac:dyDescent="0.2">
      <c r="D14548" s="359"/>
      <c r="E14548" s="359"/>
      <c r="G14548" s="561"/>
      <c r="H14548" s="359"/>
    </row>
    <row r="14549" spans="4:8" x14ac:dyDescent="0.2">
      <c r="D14549" s="359"/>
      <c r="E14549" s="359"/>
      <c r="G14549" s="561"/>
      <c r="H14549" s="359"/>
    </row>
    <row r="14550" spans="4:8" x14ac:dyDescent="0.2">
      <c r="D14550" s="359"/>
      <c r="E14550" s="359"/>
      <c r="G14550" s="561"/>
      <c r="H14550" s="359"/>
    </row>
    <row r="14551" spans="4:8" x14ac:dyDescent="0.2">
      <c r="D14551" s="359"/>
      <c r="E14551" s="359"/>
      <c r="G14551" s="561"/>
      <c r="H14551" s="359"/>
    </row>
    <row r="14552" spans="4:8" x14ac:dyDescent="0.2">
      <c r="D14552" s="359"/>
      <c r="E14552" s="359"/>
      <c r="G14552" s="561"/>
      <c r="H14552" s="359"/>
    </row>
    <row r="14553" spans="4:8" x14ac:dyDescent="0.2">
      <c r="D14553" s="359"/>
      <c r="E14553" s="359"/>
      <c r="G14553" s="561"/>
      <c r="H14553" s="359"/>
    </row>
    <row r="14554" spans="4:8" x14ac:dyDescent="0.2">
      <c r="D14554" s="359"/>
      <c r="E14554" s="359"/>
      <c r="G14554" s="561"/>
      <c r="H14554" s="359"/>
    </row>
    <row r="14555" spans="4:8" x14ac:dyDescent="0.2">
      <c r="D14555" s="359"/>
      <c r="E14555" s="359"/>
      <c r="G14555" s="561"/>
      <c r="H14555" s="359"/>
    </row>
    <row r="14556" spans="4:8" x14ac:dyDescent="0.2">
      <c r="D14556" s="359"/>
      <c r="E14556" s="359"/>
      <c r="G14556" s="561"/>
      <c r="H14556" s="359"/>
    </row>
    <row r="14557" spans="4:8" x14ac:dyDescent="0.2">
      <c r="D14557" s="359"/>
      <c r="E14557" s="359"/>
      <c r="G14557" s="561"/>
      <c r="H14557" s="359"/>
    </row>
    <row r="14558" spans="4:8" x14ac:dyDescent="0.2">
      <c r="D14558" s="359"/>
      <c r="E14558" s="359"/>
      <c r="G14558" s="561"/>
      <c r="H14558" s="359"/>
    </row>
    <row r="14559" spans="4:8" x14ac:dyDescent="0.2">
      <c r="D14559" s="359"/>
      <c r="E14559" s="359"/>
      <c r="G14559" s="561"/>
      <c r="H14559" s="359"/>
    </row>
    <row r="14560" spans="4:8" x14ac:dyDescent="0.2">
      <c r="D14560" s="359"/>
      <c r="E14560" s="359"/>
      <c r="G14560" s="561"/>
      <c r="H14560" s="359"/>
    </row>
    <row r="14561" spans="4:8" x14ac:dyDescent="0.2">
      <c r="D14561" s="359"/>
      <c r="E14561" s="359"/>
      <c r="G14561" s="561"/>
      <c r="H14561" s="359"/>
    </row>
    <row r="14562" spans="4:8" x14ac:dyDescent="0.2">
      <c r="D14562" s="359"/>
      <c r="E14562" s="359"/>
      <c r="G14562" s="561"/>
      <c r="H14562" s="359"/>
    </row>
    <row r="14563" spans="4:8" x14ac:dyDescent="0.2">
      <c r="D14563" s="359"/>
      <c r="E14563" s="359"/>
      <c r="G14563" s="561"/>
      <c r="H14563" s="359"/>
    </row>
    <row r="14564" spans="4:8" x14ac:dyDescent="0.2">
      <c r="D14564" s="359"/>
      <c r="E14564" s="359"/>
      <c r="G14564" s="561"/>
      <c r="H14564" s="359"/>
    </row>
    <row r="14565" spans="4:8" x14ac:dyDescent="0.2">
      <c r="D14565" s="359"/>
      <c r="E14565" s="359"/>
      <c r="G14565" s="561"/>
      <c r="H14565" s="359"/>
    </row>
    <row r="14566" spans="4:8" x14ac:dyDescent="0.2">
      <c r="D14566" s="359"/>
      <c r="E14566" s="359"/>
      <c r="G14566" s="561"/>
      <c r="H14566" s="359"/>
    </row>
    <row r="14567" spans="4:8" x14ac:dyDescent="0.2">
      <c r="D14567" s="359"/>
      <c r="E14567" s="359"/>
      <c r="G14567" s="561"/>
      <c r="H14567" s="359"/>
    </row>
    <row r="14568" spans="4:8" x14ac:dyDescent="0.2">
      <c r="D14568" s="359"/>
      <c r="E14568" s="359"/>
      <c r="G14568" s="561"/>
      <c r="H14568" s="359"/>
    </row>
    <row r="14569" spans="4:8" x14ac:dyDescent="0.2">
      <c r="D14569" s="359"/>
      <c r="E14569" s="359"/>
      <c r="G14569" s="561"/>
      <c r="H14569" s="359"/>
    </row>
    <row r="14570" spans="4:8" x14ac:dyDescent="0.2">
      <c r="D14570" s="359"/>
      <c r="E14570" s="359"/>
      <c r="G14570" s="561"/>
      <c r="H14570" s="359"/>
    </row>
    <row r="14571" spans="4:8" x14ac:dyDescent="0.2">
      <c r="D14571" s="359"/>
      <c r="E14571" s="359"/>
      <c r="G14571" s="561"/>
      <c r="H14571" s="359"/>
    </row>
    <row r="14572" spans="4:8" x14ac:dyDescent="0.2">
      <c r="D14572" s="359"/>
      <c r="E14572" s="359"/>
      <c r="G14572" s="561"/>
      <c r="H14572" s="359"/>
    </row>
    <row r="14573" spans="4:8" x14ac:dyDescent="0.2">
      <c r="D14573" s="359"/>
      <c r="E14573" s="359"/>
      <c r="G14573" s="561"/>
      <c r="H14573" s="359"/>
    </row>
    <row r="14574" spans="4:8" x14ac:dyDescent="0.2">
      <c r="D14574" s="359"/>
      <c r="E14574" s="359"/>
      <c r="G14574" s="561"/>
      <c r="H14574" s="359"/>
    </row>
    <row r="14575" spans="4:8" x14ac:dyDescent="0.2">
      <c r="D14575" s="359"/>
      <c r="E14575" s="359"/>
      <c r="G14575" s="561"/>
      <c r="H14575" s="359"/>
    </row>
    <row r="14576" spans="4:8" x14ac:dyDescent="0.2">
      <c r="D14576" s="359"/>
      <c r="E14576" s="359"/>
      <c r="G14576" s="561"/>
      <c r="H14576" s="359"/>
    </row>
    <row r="14577" spans="4:8" x14ac:dyDescent="0.2">
      <c r="D14577" s="359"/>
      <c r="E14577" s="359"/>
      <c r="G14577" s="561"/>
      <c r="H14577" s="359"/>
    </row>
    <row r="14578" spans="4:8" x14ac:dyDescent="0.2">
      <c r="D14578" s="359"/>
      <c r="E14578" s="359"/>
      <c r="G14578" s="561"/>
      <c r="H14578" s="359"/>
    </row>
    <row r="14579" spans="4:8" x14ac:dyDescent="0.2">
      <c r="D14579" s="359"/>
      <c r="E14579" s="359"/>
      <c r="G14579" s="561"/>
      <c r="H14579" s="359"/>
    </row>
    <row r="14580" spans="4:8" x14ac:dyDescent="0.2">
      <c r="D14580" s="359"/>
      <c r="E14580" s="359"/>
      <c r="G14580" s="561"/>
      <c r="H14580" s="359"/>
    </row>
    <row r="14581" spans="4:8" x14ac:dyDescent="0.2">
      <c r="D14581" s="359"/>
      <c r="E14581" s="359"/>
      <c r="G14581" s="561"/>
      <c r="H14581" s="359"/>
    </row>
    <row r="14582" spans="4:8" x14ac:dyDescent="0.2">
      <c r="D14582" s="359"/>
      <c r="E14582" s="359"/>
      <c r="G14582" s="561"/>
      <c r="H14582" s="359"/>
    </row>
    <row r="14583" spans="4:8" x14ac:dyDescent="0.2">
      <c r="D14583" s="359"/>
      <c r="E14583" s="359"/>
      <c r="G14583" s="561"/>
      <c r="H14583" s="359"/>
    </row>
    <row r="14584" spans="4:8" x14ac:dyDescent="0.2">
      <c r="D14584" s="359"/>
      <c r="E14584" s="359"/>
      <c r="G14584" s="561"/>
      <c r="H14584" s="359"/>
    </row>
    <row r="14585" spans="4:8" x14ac:dyDescent="0.2">
      <c r="D14585" s="359"/>
      <c r="E14585" s="359"/>
      <c r="G14585" s="561"/>
      <c r="H14585" s="359"/>
    </row>
    <row r="14586" spans="4:8" x14ac:dyDescent="0.2">
      <c r="D14586" s="359"/>
      <c r="E14586" s="359"/>
      <c r="G14586" s="561"/>
      <c r="H14586" s="359"/>
    </row>
    <row r="14587" spans="4:8" x14ac:dyDescent="0.2">
      <c r="D14587" s="359"/>
      <c r="E14587" s="359"/>
      <c r="G14587" s="561"/>
      <c r="H14587" s="359"/>
    </row>
    <row r="14588" spans="4:8" x14ac:dyDescent="0.2">
      <c r="D14588" s="359"/>
      <c r="E14588" s="359"/>
      <c r="G14588" s="561"/>
      <c r="H14588" s="359"/>
    </row>
    <row r="14589" spans="4:8" x14ac:dyDescent="0.2">
      <c r="D14589" s="359"/>
      <c r="E14589" s="359"/>
      <c r="G14589" s="561"/>
      <c r="H14589" s="359"/>
    </row>
    <row r="14590" spans="4:8" x14ac:dyDescent="0.2">
      <c r="D14590" s="359"/>
      <c r="E14590" s="359"/>
      <c r="G14590" s="561"/>
      <c r="H14590" s="359"/>
    </row>
    <row r="14591" spans="4:8" x14ac:dyDescent="0.2">
      <c r="D14591" s="359"/>
      <c r="E14591" s="359"/>
      <c r="G14591" s="561"/>
      <c r="H14591" s="359"/>
    </row>
    <row r="14592" spans="4:8" x14ac:dyDescent="0.2">
      <c r="D14592" s="359"/>
      <c r="E14592" s="359"/>
      <c r="G14592" s="561"/>
      <c r="H14592" s="359"/>
    </row>
    <row r="14593" spans="4:8" x14ac:dyDescent="0.2">
      <c r="D14593" s="359"/>
      <c r="E14593" s="359"/>
      <c r="G14593" s="561"/>
      <c r="H14593" s="359"/>
    </row>
    <row r="14594" spans="4:8" x14ac:dyDescent="0.2">
      <c r="D14594" s="359"/>
      <c r="E14594" s="359"/>
      <c r="G14594" s="561"/>
      <c r="H14594" s="359"/>
    </row>
    <row r="14595" spans="4:8" x14ac:dyDescent="0.2">
      <c r="D14595" s="359"/>
      <c r="E14595" s="359"/>
      <c r="G14595" s="561"/>
      <c r="H14595" s="359"/>
    </row>
    <row r="14596" spans="4:8" x14ac:dyDescent="0.2">
      <c r="D14596" s="359"/>
      <c r="E14596" s="359"/>
      <c r="G14596" s="561"/>
      <c r="H14596" s="359"/>
    </row>
    <row r="14597" spans="4:8" x14ac:dyDescent="0.2">
      <c r="D14597" s="359"/>
      <c r="E14597" s="359"/>
      <c r="G14597" s="561"/>
      <c r="H14597" s="359"/>
    </row>
    <row r="14598" spans="4:8" x14ac:dyDescent="0.2">
      <c r="D14598" s="359"/>
      <c r="E14598" s="359"/>
      <c r="G14598" s="561"/>
      <c r="H14598" s="359"/>
    </row>
    <row r="14599" spans="4:8" x14ac:dyDescent="0.2">
      <c r="D14599" s="359"/>
      <c r="E14599" s="359"/>
      <c r="G14599" s="561"/>
      <c r="H14599" s="359"/>
    </row>
    <row r="14600" spans="4:8" x14ac:dyDescent="0.2">
      <c r="D14600" s="359"/>
      <c r="E14600" s="359"/>
      <c r="G14600" s="561"/>
      <c r="H14600" s="359"/>
    </row>
    <row r="14601" spans="4:8" x14ac:dyDescent="0.2">
      <c r="D14601" s="359"/>
      <c r="E14601" s="359"/>
      <c r="G14601" s="561"/>
      <c r="H14601" s="359"/>
    </row>
    <row r="14602" spans="4:8" x14ac:dyDescent="0.2">
      <c r="D14602" s="359"/>
      <c r="E14602" s="359"/>
      <c r="G14602" s="561"/>
      <c r="H14602" s="359"/>
    </row>
    <row r="14603" spans="4:8" x14ac:dyDescent="0.2">
      <c r="D14603" s="359"/>
      <c r="E14603" s="359"/>
      <c r="G14603" s="561"/>
      <c r="H14603" s="359"/>
    </row>
    <row r="14604" spans="4:8" x14ac:dyDescent="0.2">
      <c r="D14604" s="359"/>
      <c r="E14604" s="359"/>
      <c r="G14604" s="561"/>
      <c r="H14604" s="359"/>
    </row>
    <row r="14605" spans="4:8" x14ac:dyDescent="0.2">
      <c r="D14605" s="359"/>
      <c r="E14605" s="359"/>
      <c r="G14605" s="561"/>
      <c r="H14605" s="359"/>
    </row>
    <row r="14606" spans="4:8" x14ac:dyDescent="0.2">
      <c r="D14606" s="359"/>
      <c r="E14606" s="359"/>
      <c r="G14606" s="561"/>
      <c r="H14606" s="359"/>
    </row>
    <row r="14607" spans="4:8" x14ac:dyDescent="0.2">
      <c r="D14607" s="359"/>
      <c r="E14607" s="359"/>
      <c r="G14607" s="561"/>
      <c r="H14607" s="359"/>
    </row>
    <row r="14608" spans="4:8" x14ac:dyDescent="0.2">
      <c r="D14608" s="359"/>
      <c r="E14608" s="359"/>
      <c r="G14608" s="561"/>
      <c r="H14608" s="359"/>
    </row>
    <row r="14609" spans="4:8" x14ac:dyDescent="0.2">
      <c r="D14609" s="359"/>
      <c r="E14609" s="359"/>
      <c r="G14609" s="561"/>
      <c r="H14609" s="359"/>
    </row>
    <row r="14610" spans="4:8" x14ac:dyDescent="0.2">
      <c r="D14610" s="359"/>
      <c r="E14610" s="359"/>
      <c r="G14610" s="561"/>
      <c r="H14610" s="359"/>
    </row>
    <row r="14611" spans="4:8" x14ac:dyDescent="0.2">
      <c r="D14611" s="359"/>
      <c r="E14611" s="359"/>
      <c r="G14611" s="561"/>
      <c r="H14611" s="359"/>
    </row>
    <row r="14612" spans="4:8" x14ac:dyDescent="0.2">
      <c r="D14612" s="359"/>
      <c r="E14612" s="359"/>
      <c r="G14612" s="561"/>
      <c r="H14612" s="359"/>
    </row>
    <row r="14613" spans="4:8" x14ac:dyDescent="0.2">
      <c r="D14613" s="359"/>
      <c r="E14613" s="359"/>
      <c r="G14613" s="561"/>
      <c r="H14613" s="359"/>
    </row>
    <row r="14614" spans="4:8" x14ac:dyDescent="0.2">
      <c r="D14614" s="359"/>
      <c r="E14614" s="359"/>
      <c r="G14614" s="561"/>
      <c r="H14614" s="359"/>
    </row>
    <row r="14615" spans="4:8" x14ac:dyDescent="0.2">
      <c r="D14615" s="359"/>
      <c r="E14615" s="359"/>
      <c r="G14615" s="561"/>
      <c r="H14615" s="359"/>
    </row>
    <row r="14616" spans="4:8" x14ac:dyDescent="0.2">
      <c r="D14616" s="359"/>
      <c r="E14616" s="359"/>
      <c r="G14616" s="561"/>
      <c r="H14616" s="359"/>
    </row>
    <row r="14617" spans="4:8" x14ac:dyDescent="0.2">
      <c r="D14617" s="359"/>
      <c r="E14617" s="359"/>
      <c r="G14617" s="561"/>
      <c r="H14617" s="359"/>
    </row>
    <row r="14618" spans="4:8" x14ac:dyDescent="0.2">
      <c r="D14618" s="359"/>
      <c r="E14618" s="359"/>
      <c r="G14618" s="561"/>
      <c r="H14618" s="359"/>
    </row>
    <row r="14619" spans="4:8" x14ac:dyDescent="0.2">
      <c r="D14619" s="359"/>
      <c r="E14619" s="359"/>
      <c r="G14619" s="561"/>
      <c r="H14619" s="359"/>
    </row>
    <row r="14620" spans="4:8" x14ac:dyDescent="0.2">
      <c r="D14620" s="359"/>
      <c r="E14620" s="359"/>
      <c r="G14620" s="561"/>
      <c r="H14620" s="359"/>
    </row>
    <row r="14621" spans="4:8" x14ac:dyDescent="0.2">
      <c r="D14621" s="359"/>
      <c r="E14621" s="359"/>
      <c r="G14621" s="561"/>
      <c r="H14621" s="359"/>
    </row>
    <row r="14622" spans="4:8" x14ac:dyDescent="0.2">
      <c r="D14622" s="359"/>
      <c r="E14622" s="359"/>
      <c r="G14622" s="561"/>
      <c r="H14622" s="359"/>
    </row>
    <row r="14623" spans="4:8" x14ac:dyDescent="0.2">
      <c r="D14623" s="359"/>
      <c r="E14623" s="359"/>
      <c r="G14623" s="561"/>
      <c r="H14623" s="359"/>
    </row>
    <row r="14624" spans="4:8" x14ac:dyDescent="0.2">
      <c r="D14624" s="359"/>
      <c r="E14624" s="359"/>
      <c r="G14624" s="561"/>
      <c r="H14624" s="359"/>
    </row>
    <row r="14625" spans="4:8" x14ac:dyDescent="0.2">
      <c r="D14625" s="359"/>
      <c r="E14625" s="359"/>
      <c r="G14625" s="561"/>
      <c r="H14625" s="359"/>
    </row>
    <row r="14626" spans="4:8" x14ac:dyDescent="0.2">
      <c r="D14626" s="359"/>
      <c r="E14626" s="359"/>
      <c r="G14626" s="561"/>
      <c r="H14626" s="359"/>
    </row>
    <row r="14627" spans="4:8" x14ac:dyDescent="0.2">
      <c r="D14627" s="359"/>
      <c r="E14627" s="359"/>
      <c r="G14627" s="561"/>
      <c r="H14627" s="359"/>
    </row>
    <row r="14628" spans="4:8" x14ac:dyDescent="0.2">
      <c r="D14628" s="359"/>
      <c r="E14628" s="359"/>
      <c r="G14628" s="561"/>
      <c r="H14628" s="359"/>
    </row>
    <row r="14629" spans="4:8" x14ac:dyDescent="0.2">
      <c r="D14629" s="359"/>
      <c r="E14629" s="359"/>
      <c r="G14629" s="561"/>
      <c r="H14629" s="359"/>
    </row>
    <row r="14630" spans="4:8" x14ac:dyDescent="0.2">
      <c r="D14630" s="359"/>
      <c r="E14630" s="359"/>
      <c r="G14630" s="561"/>
      <c r="H14630" s="359"/>
    </row>
    <row r="14631" spans="4:8" x14ac:dyDescent="0.2">
      <c r="D14631" s="359"/>
      <c r="E14631" s="359"/>
      <c r="G14631" s="561"/>
      <c r="H14631" s="359"/>
    </row>
    <row r="14632" spans="4:8" x14ac:dyDescent="0.2">
      <c r="D14632" s="359"/>
      <c r="E14632" s="359"/>
      <c r="G14632" s="561"/>
      <c r="H14632" s="359"/>
    </row>
    <row r="14633" spans="4:8" x14ac:dyDescent="0.2">
      <c r="D14633" s="359"/>
      <c r="E14633" s="359"/>
      <c r="G14633" s="561"/>
      <c r="H14633" s="359"/>
    </row>
    <row r="14634" spans="4:8" x14ac:dyDescent="0.2">
      <c r="D14634" s="359"/>
      <c r="E14634" s="359"/>
      <c r="G14634" s="561"/>
      <c r="H14634" s="359"/>
    </row>
    <row r="14635" spans="4:8" x14ac:dyDescent="0.2">
      <c r="D14635" s="359"/>
      <c r="E14635" s="359"/>
      <c r="G14635" s="561"/>
      <c r="H14635" s="359"/>
    </row>
    <row r="14636" spans="4:8" x14ac:dyDescent="0.2">
      <c r="D14636" s="359"/>
      <c r="E14636" s="359"/>
      <c r="G14636" s="561"/>
      <c r="H14636" s="359"/>
    </row>
    <row r="14637" spans="4:8" x14ac:dyDescent="0.2">
      <c r="D14637" s="359"/>
      <c r="E14637" s="359"/>
      <c r="G14637" s="561"/>
      <c r="H14637" s="359"/>
    </row>
    <row r="14638" spans="4:8" x14ac:dyDescent="0.2">
      <c r="D14638" s="359"/>
      <c r="E14638" s="359"/>
      <c r="G14638" s="561"/>
      <c r="H14638" s="359"/>
    </row>
    <row r="14639" spans="4:8" x14ac:dyDescent="0.2">
      <c r="D14639" s="359"/>
      <c r="E14639" s="359"/>
      <c r="G14639" s="561"/>
      <c r="H14639" s="359"/>
    </row>
    <row r="14640" spans="4:8" x14ac:dyDescent="0.2">
      <c r="D14640" s="359"/>
      <c r="E14640" s="359"/>
      <c r="G14640" s="561"/>
      <c r="H14640" s="359"/>
    </row>
    <row r="14641" spans="4:8" x14ac:dyDescent="0.2">
      <c r="D14641" s="359"/>
      <c r="E14641" s="359"/>
      <c r="G14641" s="561"/>
      <c r="H14641" s="359"/>
    </row>
    <row r="14642" spans="4:8" x14ac:dyDescent="0.2">
      <c r="D14642" s="359"/>
      <c r="E14642" s="359"/>
      <c r="G14642" s="561"/>
      <c r="H14642" s="359"/>
    </row>
    <row r="14643" spans="4:8" x14ac:dyDescent="0.2">
      <c r="D14643" s="359"/>
      <c r="E14643" s="359"/>
      <c r="G14643" s="561"/>
      <c r="H14643" s="359"/>
    </row>
    <row r="14644" spans="4:8" x14ac:dyDescent="0.2">
      <c r="D14644" s="359"/>
      <c r="E14644" s="359"/>
      <c r="G14644" s="561"/>
      <c r="H14644" s="359"/>
    </row>
    <row r="14645" spans="4:8" x14ac:dyDescent="0.2">
      <c r="D14645" s="359"/>
      <c r="E14645" s="359"/>
      <c r="G14645" s="561"/>
      <c r="H14645" s="359"/>
    </row>
    <row r="14646" spans="4:8" x14ac:dyDescent="0.2">
      <c r="D14646" s="359"/>
      <c r="E14646" s="359"/>
      <c r="G14646" s="561"/>
      <c r="H14646" s="359"/>
    </row>
    <row r="14647" spans="4:8" x14ac:dyDescent="0.2">
      <c r="D14647" s="359"/>
      <c r="E14647" s="359"/>
      <c r="G14647" s="561"/>
      <c r="H14647" s="359"/>
    </row>
    <row r="14648" spans="4:8" x14ac:dyDescent="0.2">
      <c r="D14648" s="359"/>
      <c r="E14648" s="359"/>
      <c r="G14648" s="561"/>
      <c r="H14648" s="359"/>
    </row>
    <row r="14649" spans="4:8" x14ac:dyDescent="0.2">
      <c r="D14649" s="359"/>
      <c r="E14649" s="359"/>
      <c r="G14649" s="561"/>
      <c r="H14649" s="359"/>
    </row>
    <row r="14650" spans="4:8" x14ac:dyDescent="0.2">
      <c r="D14650" s="359"/>
      <c r="E14650" s="359"/>
      <c r="G14650" s="561"/>
      <c r="H14650" s="359"/>
    </row>
    <row r="14651" spans="4:8" x14ac:dyDescent="0.2">
      <c r="D14651" s="359"/>
      <c r="E14651" s="359"/>
      <c r="G14651" s="561"/>
      <c r="H14651" s="359"/>
    </row>
    <row r="14652" spans="4:8" x14ac:dyDescent="0.2">
      <c r="D14652" s="359"/>
      <c r="E14652" s="359"/>
      <c r="G14652" s="561"/>
      <c r="H14652" s="359"/>
    </row>
    <row r="14653" spans="4:8" x14ac:dyDescent="0.2">
      <c r="D14653" s="359"/>
      <c r="E14653" s="359"/>
      <c r="G14653" s="561"/>
      <c r="H14653" s="359"/>
    </row>
    <row r="14654" spans="4:8" x14ac:dyDescent="0.2">
      <c r="D14654" s="359"/>
      <c r="E14654" s="359"/>
      <c r="G14654" s="561"/>
      <c r="H14654" s="359"/>
    </row>
    <row r="14655" spans="4:8" x14ac:dyDescent="0.2">
      <c r="D14655" s="359"/>
      <c r="E14655" s="359"/>
      <c r="G14655" s="561"/>
      <c r="H14655" s="359"/>
    </row>
    <row r="14656" spans="4:8" x14ac:dyDescent="0.2">
      <c r="D14656" s="359"/>
      <c r="E14656" s="359"/>
      <c r="G14656" s="561"/>
      <c r="H14656" s="359"/>
    </row>
    <row r="14657" spans="4:8" x14ac:dyDescent="0.2">
      <c r="D14657" s="359"/>
      <c r="E14657" s="359"/>
      <c r="G14657" s="561"/>
      <c r="H14657" s="359"/>
    </row>
    <row r="14658" spans="4:8" x14ac:dyDescent="0.2">
      <c r="D14658" s="359"/>
      <c r="E14658" s="359"/>
      <c r="G14658" s="561"/>
      <c r="H14658" s="359"/>
    </row>
    <row r="14659" spans="4:8" x14ac:dyDescent="0.2">
      <c r="D14659" s="359"/>
      <c r="E14659" s="359"/>
      <c r="G14659" s="561"/>
      <c r="H14659" s="359"/>
    </row>
    <row r="14660" spans="4:8" x14ac:dyDescent="0.2">
      <c r="D14660" s="359"/>
      <c r="E14660" s="359"/>
      <c r="G14660" s="561"/>
      <c r="H14660" s="359"/>
    </row>
    <row r="14661" spans="4:8" x14ac:dyDescent="0.2">
      <c r="D14661" s="359"/>
      <c r="E14661" s="359"/>
      <c r="G14661" s="561"/>
      <c r="H14661" s="359"/>
    </row>
    <row r="14662" spans="4:8" x14ac:dyDescent="0.2">
      <c r="D14662" s="359"/>
      <c r="E14662" s="359"/>
      <c r="G14662" s="561"/>
      <c r="H14662" s="359"/>
    </row>
    <row r="14663" spans="4:8" x14ac:dyDescent="0.2">
      <c r="D14663" s="359"/>
      <c r="E14663" s="359"/>
      <c r="G14663" s="561"/>
      <c r="H14663" s="359"/>
    </row>
    <row r="14664" spans="4:8" x14ac:dyDescent="0.2">
      <c r="D14664" s="359"/>
      <c r="E14664" s="359"/>
      <c r="G14664" s="561"/>
      <c r="H14664" s="359"/>
    </row>
    <row r="14665" spans="4:8" x14ac:dyDescent="0.2">
      <c r="D14665" s="359"/>
      <c r="E14665" s="359"/>
      <c r="G14665" s="561"/>
      <c r="H14665" s="359"/>
    </row>
    <row r="14666" spans="4:8" x14ac:dyDescent="0.2">
      <c r="D14666" s="359"/>
      <c r="E14666" s="359"/>
      <c r="G14666" s="561"/>
      <c r="H14666" s="359"/>
    </row>
    <row r="14667" spans="4:8" x14ac:dyDescent="0.2">
      <c r="D14667" s="359"/>
      <c r="E14667" s="359"/>
      <c r="G14667" s="561"/>
      <c r="H14667" s="359"/>
    </row>
    <row r="14668" spans="4:8" x14ac:dyDescent="0.2">
      <c r="D14668" s="359"/>
      <c r="E14668" s="359"/>
      <c r="G14668" s="561"/>
      <c r="H14668" s="359"/>
    </row>
    <row r="14669" spans="4:8" x14ac:dyDescent="0.2">
      <c r="D14669" s="359"/>
      <c r="E14669" s="359"/>
      <c r="G14669" s="561"/>
      <c r="H14669" s="359"/>
    </row>
    <row r="14670" spans="4:8" x14ac:dyDescent="0.2">
      <c r="D14670" s="359"/>
      <c r="E14670" s="359"/>
      <c r="G14670" s="561"/>
      <c r="H14670" s="359"/>
    </row>
    <row r="14671" spans="4:8" x14ac:dyDescent="0.2">
      <c r="D14671" s="359"/>
      <c r="E14671" s="359"/>
      <c r="G14671" s="561"/>
      <c r="H14671" s="359"/>
    </row>
    <row r="14672" spans="4:8" x14ac:dyDescent="0.2">
      <c r="D14672" s="359"/>
      <c r="E14672" s="359"/>
      <c r="G14672" s="561"/>
      <c r="H14672" s="359"/>
    </row>
    <row r="14673" spans="4:8" x14ac:dyDescent="0.2">
      <c r="D14673" s="359"/>
      <c r="E14673" s="359"/>
      <c r="G14673" s="561"/>
      <c r="H14673" s="359"/>
    </row>
    <row r="14674" spans="4:8" x14ac:dyDescent="0.2">
      <c r="D14674" s="359"/>
      <c r="E14674" s="359"/>
      <c r="G14674" s="561"/>
      <c r="H14674" s="359"/>
    </row>
    <row r="14675" spans="4:8" x14ac:dyDescent="0.2">
      <c r="D14675" s="359"/>
      <c r="E14675" s="359"/>
      <c r="G14675" s="561"/>
      <c r="H14675" s="359"/>
    </row>
    <row r="14676" spans="4:8" x14ac:dyDescent="0.2">
      <c r="D14676" s="359"/>
      <c r="E14676" s="359"/>
      <c r="G14676" s="561"/>
      <c r="H14676" s="359"/>
    </row>
    <row r="14677" spans="4:8" x14ac:dyDescent="0.2">
      <c r="D14677" s="359"/>
      <c r="E14677" s="359"/>
      <c r="G14677" s="561"/>
      <c r="H14677" s="359"/>
    </row>
    <row r="14678" spans="4:8" x14ac:dyDescent="0.2">
      <c r="D14678" s="359"/>
      <c r="E14678" s="359"/>
      <c r="G14678" s="561"/>
      <c r="H14678" s="359"/>
    </row>
    <row r="14679" spans="4:8" x14ac:dyDescent="0.2">
      <c r="D14679" s="359"/>
      <c r="E14679" s="359"/>
      <c r="G14679" s="561"/>
      <c r="H14679" s="359"/>
    </row>
    <row r="14680" spans="4:8" x14ac:dyDescent="0.2">
      <c r="D14680" s="359"/>
      <c r="E14680" s="359"/>
      <c r="G14680" s="561"/>
      <c r="H14680" s="359"/>
    </row>
    <row r="14681" spans="4:8" x14ac:dyDescent="0.2">
      <c r="D14681" s="359"/>
      <c r="E14681" s="359"/>
      <c r="G14681" s="561"/>
      <c r="H14681" s="359"/>
    </row>
    <row r="14682" spans="4:8" x14ac:dyDescent="0.2">
      <c r="D14682" s="359"/>
      <c r="E14682" s="359"/>
      <c r="G14682" s="561"/>
      <c r="H14682" s="359"/>
    </row>
    <row r="14683" spans="4:8" x14ac:dyDescent="0.2">
      <c r="D14683" s="359"/>
      <c r="E14683" s="359"/>
      <c r="G14683" s="561"/>
      <c r="H14683" s="359"/>
    </row>
    <row r="14684" spans="4:8" x14ac:dyDescent="0.2">
      <c r="D14684" s="359"/>
      <c r="E14684" s="359"/>
      <c r="G14684" s="561"/>
      <c r="H14684" s="359"/>
    </row>
    <row r="14685" spans="4:8" x14ac:dyDescent="0.2">
      <c r="D14685" s="359"/>
      <c r="E14685" s="359"/>
      <c r="G14685" s="561"/>
      <c r="H14685" s="359"/>
    </row>
    <row r="14686" spans="4:8" x14ac:dyDescent="0.2">
      <c r="D14686" s="359"/>
      <c r="E14686" s="359"/>
      <c r="G14686" s="561"/>
      <c r="H14686" s="359"/>
    </row>
    <row r="14687" spans="4:8" x14ac:dyDescent="0.2">
      <c r="D14687" s="359"/>
      <c r="E14687" s="359"/>
      <c r="G14687" s="561"/>
      <c r="H14687" s="359"/>
    </row>
    <row r="14688" spans="4:8" x14ac:dyDescent="0.2">
      <c r="D14688" s="359"/>
      <c r="E14688" s="359"/>
      <c r="G14688" s="561"/>
      <c r="H14688" s="359"/>
    </row>
    <row r="14689" spans="4:8" x14ac:dyDescent="0.2">
      <c r="D14689" s="359"/>
      <c r="E14689" s="359"/>
      <c r="G14689" s="561"/>
      <c r="H14689" s="359"/>
    </row>
    <row r="14690" spans="4:8" x14ac:dyDescent="0.2">
      <c r="D14690" s="359"/>
      <c r="E14690" s="359"/>
      <c r="G14690" s="561"/>
      <c r="H14690" s="359"/>
    </row>
    <row r="14691" spans="4:8" x14ac:dyDescent="0.2">
      <c r="D14691" s="359"/>
      <c r="E14691" s="359"/>
      <c r="G14691" s="561"/>
      <c r="H14691" s="359"/>
    </row>
    <row r="14692" spans="4:8" x14ac:dyDescent="0.2">
      <c r="D14692" s="359"/>
      <c r="E14692" s="359"/>
      <c r="G14692" s="561"/>
      <c r="H14692" s="359"/>
    </row>
    <row r="14693" spans="4:8" x14ac:dyDescent="0.2">
      <c r="D14693" s="359"/>
      <c r="E14693" s="359"/>
      <c r="G14693" s="561"/>
      <c r="H14693" s="359"/>
    </row>
    <row r="14694" spans="4:8" x14ac:dyDescent="0.2">
      <c r="D14694" s="359"/>
      <c r="E14694" s="359"/>
      <c r="G14694" s="561"/>
      <c r="H14694" s="359"/>
    </row>
    <row r="14695" spans="4:8" x14ac:dyDescent="0.2">
      <c r="D14695" s="359"/>
      <c r="E14695" s="359"/>
      <c r="G14695" s="561"/>
      <c r="H14695" s="359"/>
    </row>
    <row r="14696" spans="4:8" x14ac:dyDescent="0.2">
      <c r="D14696" s="359"/>
      <c r="E14696" s="359"/>
      <c r="G14696" s="561"/>
      <c r="H14696" s="359"/>
    </row>
    <row r="14697" spans="4:8" x14ac:dyDescent="0.2">
      <c r="D14697" s="359"/>
      <c r="E14697" s="359"/>
      <c r="G14697" s="561"/>
      <c r="H14697" s="359"/>
    </row>
    <row r="14698" spans="4:8" x14ac:dyDescent="0.2">
      <c r="D14698" s="359"/>
      <c r="E14698" s="359"/>
      <c r="G14698" s="561"/>
      <c r="H14698" s="359"/>
    </row>
    <row r="14699" spans="4:8" x14ac:dyDescent="0.2">
      <c r="D14699" s="359"/>
      <c r="E14699" s="359"/>
      <c r="G14699" s="561"/>
      <c r="H14699" s="359"/>
    </row>
    <row r="14700" spans="4:8" x14ac:dyDescent="0.2">
      <c r="D14700" s="359"/>
      <c r="E14700" s="359"/>
      <c r="G14700" s="561"/>
      <c r="H14700" s="359"/>
    </row>
    <row r="14701" spans="4:8" x14ac:dyDescent="0.2">
      <c r="D14701" s="359"/>
      <c r="E14701" s="359"/>
      <c r="G14701" s="561"/>
      <c r="H14701" s="359"/>
    </row>
    <row r="14702" spans="4:8" x14ac:dyDescent="0.2">
      <c r="D14702" s="359"/>
      <c r="E14702" s="359"/>
      <c r="G14702" s="561"/>
      <c r="H14702" s="359"/>
    </row>
    <row r="14703" spans="4:8" x14ac:dyDescent="0.2">
      <c r="D14703" s="359"/>
      <c r="E14703" s="359"/>
      <c r="G14703" s="561"/>
      <c r="H14703" s="359"/>
    </row>
    <row r="14704" spans="4:8" x14ac:dyDescent="0.2">
      <c r="D14704" s="359"/>
      <c r="E14704" s="359"/>
      <c r="G14704" s="561"/>
      <c r="H14704" s="359"/>
    </row>
    <row r="14705" spans="4:8" x14ac:dyDescent="0.2">
      <c r="D14705" s="359"/>
      <c r="E14705" s="359"/>
      <c r="G14705" s="561"/>
      <c r="H14705" s="359"/>
    </row>
    <row r="14706" spans="4:8" x14ac:dyDescent="0.2">
      <c r="D14706" s="359"/>
      <c r="E14706" s="359"/>
      <c r="G14706" s="561"/>
      <c r="H14706" s="359"/>
    </row>
    <row r="14707" spans="4:8" x14ac:dyDescent="0.2">
      <c r="D14707" s="359"/>
      <c r="E14707" s="359"/>
      <c r="G14707" s="561"/>
      <c r="H14707" s="359"/>
    </row>
    <row r="14708" spans="4:8" x14ac:dyDescent="0.2">
      <c r="D14708" s="359"/>
      <c r="E14708" s="359"/>
      <c r="G14708" s="561"/>
      <c r="H14708" s="359"/>
    </row>
    <row r="14709" spans="4:8" x14ac:dyDescent="0.2">
      <c r="D14709" s="359"/>
      <c r="E14709" s="359"/>
      <c r="G14709" s="561"/>
      <c r="H14709" s="359"/>
    </row>
    <row r="14710" spans="4:8" x14ac:dyDescent="0.2">
      <c r="D14710" s="359"/>
      <c r="E14710" s="359"/>
      <c r="G14710" s="561"/>
      <c r="H14710" s="359"/>
    </row>
    <row r="14711" spans="4:8" x14ac:dyDescent="0.2">
      <c r="D14711" s="359"/>
      <c r="E14711" s="359"/>
      <c r="G14711" s="561"/>
      <c r="H14711" s="359"/>
    </row>
    <row r="14712" spans="4:8" x14ac:dyDescent="0.2">
      <c r="D14712" s="359"/>
      <c r="E14712" s="359"/>
      <c r="G14712" s="561"/>
      <c r="H14712" s="359"/>
    </row>
    <row r="14713" spans="4:8" x14ac:dyDescent="0.2">
      <c r="D14713" s="359"/>
      <c r="E14713" s="359"/>
      <c r="G14713" s="561"/>
      <c r="H14713" s="359"/>
    </row>
    <row r="14714" spans="4:8" x14ac:dyDescent="0.2">
      <c r="D14714" s="359"/>
      <c r="E14714" s="359"/>
      <c r="G14714" s="561"/>
      <c r="H14714" s="359"/>
    </row>
    <row r="14715" spans="4:8" x14ac:dyDescent="0.2">
      <c r="D14715" s="359"/>
      <c r="E14715" s="359"/>
      <c r="G14715" s="561"/>
      <c r="H14715" s="359"/>
    </row>
    <row r="14716" spans="4:8" x14ac:dyDescent="0.2">
      <c r="D14716" s="359"/>
      <c r="E14716" s="359"/>
      <c r="G14716" s="561"/>
      <c r="H14716" s="359"/>
    </row>
    <row r="14717" spans="4:8" x14ac:dyDescent="0.2">
      <c r="D14717" s="359"/>
      <c r="E14717" s="359"/>
      <c r="G14717" s="561"/>
      <c r="H14717" s="359"/>
    </row>
    <row r="14718" spans="4:8" x14ac:dyDescent="0.2">
      <c r="D14718" s="359"/>
      <c r="E14718" s="359"/>
      <c r="G14718" s="561"/>
      <c r="H14718" s="359"/>
    </row>
    <row r="14719" spans="4:8" x14ac:dyDescent="0.2">
      <c r="D14719" s="359"/>
      <c r="E14719" s="359"/>
      <c r="G14719" s="561"/>
      <c r="H14719" s="359"/>
    </row>
    <row r="14720" spans="4:8" x14ac:dyDescent="0.2">
      <c r="D14720" s="359"/>
      <c r="E14720" s="359"/>
      <c r="G14720" s="561"/>
      <c r="H14720" s="359"/>
    </row>
    <row r="14721" spans="4:8" x14ac:dyDescent="0.2">
      <c r="D14721" s="359"/>
      <c r="E14721" s="359"/>
      <c r="G14721" s="561"/>
      <c r="H14721" s="359"/>
    </row>
    <row r="14722" spans="4:8" x14ac:dyDescent="0.2">
      <c r="D14722" s="359"/>
      <c r="E14722" s="359"/>
      <c r="G14722" s="561"/>
      <c r="H14722" s="359"/>
    </row>
    <row r="14723" spans="4:8" x14ac:dyDescent="0.2">
      <c r="D14723" s="359"/>
      <c r="E14723" s="359"/>
      <c r="G14723" s="561"/>
      <c r="H14723" s="359"/>
    </row>
    <row r="14724" spans="4:8" x14ac:dyDescent="0.2">
      <c r="D14724" s="359"/>
      <c r="E14724" s="359"/>
      <c r="G14724" s="561"/>
      <c r="H14724" s="359"/>
    </row>
    <row r="14725" spans="4:8" x14ac:dyDescent="0.2">
      <c r="D14725" s="359"/>
      <c r="E14725" s="359"/>
      <c r="G14725" s="561"/>
      <c r="H14725" s="359"/>
    </row>
    <row r="14726" spans="4:8" x14ac:dyDescent="0.2">
      <c r="D14726" s="359"/>
      <c r="E14726" s="359"/>
      <c r="G14726" s="561"/>
      <c r="H14726" s="359"/>
    </row>
    <row r="14727" spans="4:8" x14ac:dyDescent="0.2">
      <c r="D14727" s="359"/>
      <c r="E14727" s="359"/>
      <c r="G14727" s="561"/>
      <c r="H14727" s="359"/>
    </row>
    <row r="14728" spans="4:8" x14ac:dyDescent="0.2">
      <c r="D14728" s="359"/>
      <c r="E14728" s="359"/>
      <c r="G14728" s="561"/>
      <c r="H14728" s="359"/>
    </row>
    <row r="14729" spans="4:8" x14ac:dyDescent="0.2">
      <c r="D14729" s="359"/>
      <c r="E14729" s="359"/>
      <c r="G14729" s="561"/>
      <c r="H14729" s="359"/>
    </row>
    <row r="14730" spans="4:8" x14ac:dyDescent="0.2">
      <c r="D14730" s="359"/>
      <c r="E14730" s="359"/>
      <c r="G14730" s="561"/>
      <c r="H14730" s="359"/>
    </row>
    <row r="14731" spans="4:8" x14ac:dyDescent="0.2">
      <c r="D14731" s="359"/>
      <c r="E14731" s="359"/>
      <c r="G14731" s="561"/>
      <c r="H14731" s="359"/>
    </row>
    <row r="14732" spans="4:8" x14ac:dyDescent="0.2">
      <c r="D14732" s="359"/>
      <c r="E14732" s="359"/>
      <c r="G14732" s="561"/>
      <c r="H14732" s="359"/>
    </row>
    <row r="14733" spans="4:8" x14ac:dyDescent="0.2">
      <c r="D14733" s="359"/>
      <c r="E14733" s="359"/>
      <c r="G14733" s="561"/>
      <c r="H14733" s="359"/>
    </row>
    <row r="14734" spans="4:8" x14ac:dyDescent="0.2">
      <c r="D14734" s="359"/>
      <c r="E14734" s="359"/>
      <c r="G14734" s="561"/>
      <c r="H14734" s="359"/>
    </row>
    <row r="14735" spans="4:8" x14ac:dyDescent="0.2">
      <c r="D14735" s="359"/>
      <c r="E14735" s="359"/>
      <c r="G14735" s="561"/>
      <c r="H14735" s="359"/>
    </row>
    <row r="14736" spans="4:8" x14ac:dyDescent="0.2">
      <c r="D14736" s="359"/>
      <c r="E14736" s="359"/>
      <c r="G14736" s="561"/>
      <c r="H14736" s="359"/>
    </row>
    <row r="14737" spans="4:8" x14ac:dyDescent="0.2">
      <c r="D14737" s="359"/>
      <c r="E14737" s="359"/>
      <c r="G14737" s="561"/>
      <c r="H14737" s="359"/>
    </row>
    <row r="14738" spans="4:8" x14ac:dyDescent="0.2">
      <c r="D14738" s="359"/>
      <c r="E14738" s="359"/>
      <c r="G14738" s="561"/>
      <c r="H14738" s="359"/>
    </row>
    <row r="14739" spans="4:8" x14ac:dyDescent="0.2">
      <c r="D14739" s="359"/>
      <c r="E14739" s="359"/>
      <c r="G14739" s="561"/>
      <c r="H14739" s="359"/>
    </row>
    <row r="14740" spans="4:8" x14ac:dyDescent="0.2">
      <c r="D14740" s="359"/>
      <c r="E14740" s="359"/>
      <c r="G14740" s="561"/>
      <c r="H14740" s="359"/>
    </row>
    <row r="14741" spans="4:8" x14ac:dyDescent="0.2">
      <c r="D14741" s="359"/>
      <c r="E14741" s="359"/>
      <c r="G14741" s="561"/>
      <c r="H14741" s="359"/>
    </row>
    <row r="14742" spans="4:8" x14ac:dyDescent="0.2">
      <c r="D14742" s="359"/>
      <c r="E14742" s="359"/>
      <c r="G14742" s="561"/>
      <c r="H14742" s="359"/>
    </row>
    <row r="14743" spans="4:8" x14ac:dyDescent="0.2">
      <c r="D14743" s="359"/>
      <c r="E14743" s="359"/>
      <c r="G14743" s="561"/>
      <c r="H14743" s="359"/>
    </row>
    <row r="14744" spans="4:8" x14ac:dyDescent="0.2">
      <c r="D14744" s="359"/>
      <c r="E14744" s="359"/>
      <c r="G14744" s="561"/>
      <c r="H14744" s="359"/>
    </row>
    <row r="14745" spans="4:8" x14ac:dyDescent="0.2">
      <c r="D14745" s="359"/>
      <c r="E14745" s="359"/>
      <c r="G14745" s="561"/>
      <c r="H14745" s="359"/>
    </row>
    <row r="14746" spans="4:8" x14ac:dyDescent="0.2">
      <c r="D14746" s="359"/>
      <c r="E14746" s="359"/>
      <c r="G14746" s="561"/>
      <c r="H14746" s="359"/>
    </row>
    <row r="14747" spans="4:8" x14ac:dyDescent="0.2">
      <c r="D14747" s="359"/>
      <c r="E14747" s="359"/>
      <c r="G14747" s="561"/>
      <c r="H14747" s="359"/>
    </row>
    <row r="14748" spans="4:8" x14ac:dyDescent="0.2">
      <c r="D14748" s="359"/>
      <c r="E14748" s="359"/>
      <c r="G14748" s="561"/>
      <c r="H14748" s="359"/>
    </row>
    <row r="14749" spans="4:8" x14ac:dyDescent="0.2">
      <c r="D14749" s="359"/>
      <c r="E14749" s="359"/>
      <c r="G14749" s="561"/>
      <c r="H14749" s="359"/>
    </row>
    <row r="14750" spans="4:8" x14ac:dyDescent="0.2">
      <c r="D14750" s="359"/>
      <c r="E14750" s="359"/>
      <c r="G14750" s="561"/>
      <c r="H14750" s="359"/>
    </row>
    <row r="14751" spans="4:8" x14ac:dyDescent="0.2">
      <c r="D14751" s="359"/>
      <c r="E14751" s="359"/>
      <c r="G14751" s="561"/>
      <c r="H14751" s="359"/>
    </row>
    <row r="14752" spans="4:8" x14ac:dyDescent="0.2">
      <c r="D14752" s="359"/>
      <c r="E14752" s="359"/>
      <c r="G14752" s="561"/>
      <c r="H14752" s="359"/>
    </row>
    <row r="14753" spans="4:8" x14ac:dyDescent="0.2">
      <c r="D14753" s="359"/>
      <c r="E14753" s="359"/>
      <c r="G14753" s="561"/>
      <c r="H14753" s="359"/>
    </row>
    <row r="14754" spans="4:8" x14ac:dyDescent="0.2">
      <c r="D14754" s="359"/>
      <c r="E14754" s="359"/>
      <c r="G14754" s="561"/>
      <c r="H14754" s="359"/>
    </row>
    <row r="14755" spans="4:8" x14ac:dyDescent="0.2">
      <c r="D14755" s="359"/>
      <c r="E14755" s="359"/>
      <c r="G14755" s="561"/>
      <c r="H14755" s="359"/>
    </row>
    <row r="14756" spans="4:8" x14ac:dyDescent="0.2">
      <c r="D14756" s="359"/>
      <c r="E14756" s="359"/>
      <c r="G14756" s="561"/>
      <c r="H14756" s="359"/>
    </row>
    <row r="14757" spans="4:8" x14ac:dyDescent="0.2">
      <c r="D14757" s="359"/>
      <c r="E14757" s="359"/>
      <c r="G14757" s="561"/>
      <c r="H14757" s="359"/>
    </row>
    <row r="14758" spans="4:8" x14ac:dyDescent="0.2">
      <c r="D14758" s="359"/>
      <c r="E14758" s="359"/>
      <c r="G14758" s="561"/>
      <c r="H14758" s="359"/>
    </row>
    <row r="14759" spans="4:8" x14ac:dyDescent="0.2">
      <c r="D14759" s="359"/>
      <c r="E14759" s="359"/>
      <c r="G14759" s="561"/>
      <c r="H14759" s="359"/>
    </row>
    <row r="14760" spans="4:8" x14ac:dyDescent="0.2">
      <c r="D14760" s="359"/>
      <c r="E14760" s="359"/>
      <c r="G14760" s="561"/>
      <c r="H14760" s="359"/>
    </row>
    <row r="14761" spans="4:8" x14ac:dyDescent="0.2">
      <c r="D14761" s="359"/>
      <c r="E14761" s="359"/>
      <c r="G14761" s="561"/>
      <c r="H14761" s="359"/>
    </row>
    <row r="14762" spans="4:8" x14ac:dyDescent="0.2">
      <c r="D14762" s="359"/>
      <c r="E14762" s="359"/>
      <c r="G14762" s="561"/>
      <c r="H14762" s="359"/>
    </row>
    <row r="14763" spans="4:8" x14ac:dyDescent="0.2">
      <c r="D14763" s="359"/>
      <c r="E14763" s="359"/>
      <c r="G14763" s="561"/>
      <c r="H14763" s="359"/>
    </row>
    <row r="14764" spans="4:8" x14ac:dyDescent="0.2">
      <c r="D14764" s="359"/>
      <c r="E14764" s="359"/>
      <c r="G14764" s="561"/>
      <c r="H14764" s="359"/>
    </row>
    <row r="14765" spans="4:8" x14ac:dyDescent="0.2">
      <c r="D14765" s="359"/>
      <c r="E14765" s="359"/>
      <c r="G14765" s="561"/>
      <c r="H14765" s="359"/>
    </row>
    <row r="14766" spans="4:8" x14ac:dyDescent="0.2">
      <c r="D14766" s="359"/>
      <c r="E14766" s="359"/>
      <c r="G14766" s="561"/>
      <c r="H14766" s="359"/>
    </row>
    <row r="14767" spans="4:8" x14ac:dyDescent="0.2">
      <c r="D14767" s="359"/>
      <c r="E14767" s="359"/>
      <c r="G14767" s="561"/>
      <c r="H14767" s="359"/>
    </row>
    <row r="14768" spans="4:8" x14ac:dyDescent="0.2">
      <c r="D14768" s="359"/>
      <c r="E14768" s="359"/>
      <c r="G14768" s="561"/>
      <c r="H14768" s="359"/>
    </row>
    <row r="14769" spans="4:8" x14ac:dyDescent="0.2">
      <c r="D14769" s="359"/>
      <c r="E14769" s="359"/>
      <c r="G14769" s="561"/>
      <c r="H14769" s="359"/>
    </row>
    <row r="14770" spans="4:8" x14ac:dyDescent="0.2">
      <c r="D14770" s="359"/>
      <c r="E14770" s="359"/>
      <c r="G14770" s="561"/>
      <c r="H14770" s="359"/>
    </row>
    <row r="14771" spans="4:8" x14ac:dyDescent="0.2">
      <c r="D14771" s="359"/>
      <c r="E14771" s="359"/>
      <c r="G14771" s="561"/>
      <c r="H14771" s="359"/>
    </row>
    <row r="14772" spans="4:8" x14ac:dyDescent="0.2">
      <c r="D14772" s="359"/>
      <c r="E14772" s="359"/>
      <c r="G14772" s="561"/>
      <c r="H14772" s="359"/>
    </row>
    <row r="14773" spans="4:8" x14ac:dyDescent="0.2">
      <c r="D14773" s="359"/>
      <c r="E14773" s="359"/>
      <c r="G14773" s="561"/>
      <c r="H14773" s="359"/>
    </row>
    <row r="14774" spans="4:8" x14ac:dyDescent="0.2">
      <c r="D14774" s="359"/>
      <c r="E14774" s="359"/>
      <c r="G14774" s="561"/>
      <c r="H14774" s="359"/>
    </row>
    <row r="14775" spans="4:8" x14ac:dyDescent="0.2">
      <c r="D14775" s="359"/>
      <c r="E14775" s="359"/>
      <c r="G14775" s="561"/>
      <c r="H14775" s="359"/>
    </row>
    <row r="14776" spans="4:8" x14ac:dyDescent="0.2">
      <c r="D14776" s="359"/>
      <c r="E14776" s="359"/>
      <c r="G14776" s="561"/>
      <c r="H14776" s="359"/>
    </row>
    <row r="14777" spans="4:8" x14ac:dyDescent="0.2">
      <c r="D14777" s="359"/>
      <c r="E14777" s="359"/>
      <c r="G14777" s="561"/>
      <c r="H14777" s="359"/>
    </row>
    <row r="14778" spans="4:8" x14ac:dyDescent="0.2">
      <c r="D14778" s="359"/>
      <c r="E14778" s="359"/>
      <c r="G14778" s="561"/>
      <c r="H14778" s="359"/>
    </row>
    <row r="14779" spans="4:8" x14ac:dyDescent="0.2">
      <c r="D14779" s="359"/>
      <c r="E14779" s="359"/>
      <c r="G14779" s="561"/>
      <c r="H14779" s="359"/>
    </row>
    <row r="14780" spans="4:8" x14ac:dyDescent="0.2">
      <c r="D14780" s="359"/>
      <c r="E14780" s="359"/>
      <c r="G14780" s="561"/>
      <c r="H14780" s="359"/>
    </row>
    <row r="14781" spans="4:8" x14ac:dyDescent="0.2">
      <c r="D14781" s="359"/>
      <c r="E14781" s="359"/>
      <c r="G14781" s="561"/>
      <c r="H14781" s="359"/>
    </row>
    <row r="14782" spans="4:8" x14ac:dyDescent="0.2">
      <c r="D14782" s="359"/>
      <c r="E14782" s="359"/>
      <c r="G14782" s="561"/>
      <c r="H14782" s="359"/>
    </row>
    <row r="14783" spans="4:8" x14ac:dyDescent="0.2">
      <c r="D14783" s="359"/>
      <c r="E14783" s="359"/>
      <c r="G14783" s="561"/>
      <c r="H14783" s="359"/>
    </row>
    <row r="14784" spans="4:8" x14ac:dyDescent="0.2">
      <c r="D14784" s="359"/>
      <c r="E14784" s="359"/>
      <c r="G14784" s="561"/>
      <c r="H14784" s="359"/>
    </row>
    <row r="14785" spans="4:8" x14ac:dyDescent="0.2">
      <c r="D14785" s="359"/>
      <c r="E14785" s="359"/>
      <c r="G14785" s="561"/>
      <c r="H14785" s="359"/>
    </row>
    <row r="14786" spans="4:8" x14ac:dyDescent="0.2">
      <c r="D14786" s="359"/>
      <c r="E14786" s="359"/>
      <c r="G14786" s="561"/>
      <c r="H14786" s="359"/>
    </row>
    <row r="14787" spans="4:8" x14ac:dyDescent="0.2">
      <c r="D14787" s="359"/>
      <c r="E14787" s="359"/>
      <c r="G14787" s="561"/>
      <c r="H14787" s="359"/>
    </row>
    <row r="14788" spans="4:8" x14ac:dyDescent="0.2">
      <c r="D14788" s="359"/>
      <c r="E14788" s="359"/>
      <c r="G14788" s="561"/>
      <c r="H14788" s="359"/>
    </row>
    <row r="14789" spans="4:8" x14ac:dyDescent="0.2">
      <c r="D14789" s="359"/>
      <c r="E14789" s="359"/>
      <c r="G14789" s="561"/>
      <c r="H14789" s="359"/>
    </row>
    <row r="14790" spans="4:8" x14ac:dyDescent="0.2">
      <c r="D14790" s="359"/>
      <c r="E14790" s="359"/>
      <c r="G14790" s="561"/>
      <c r="H14790" s="359"/>
    </row>
    <row r="14791" spans="4:8" x14ac:dyDescent="0.2">
      <c r="D14791" s="359"/>
      <c r="E14791" s="359"/>
      <c r="G14791" s="561"/>
      <c r="H14791" s="359"/>
    </row>
    <row r="14792" spans="4:8" x14ac:dyDescent="0.2">
      <c r="D14792" s="359"/>
      <c r="E14792" s="359"/>
      <c r="G14792" s="561"/>
      <c r="H14792" s="359"/>
    </row>
    <row r="14793" spans="4:8" x14ac:dyDescent="0.2">
      <c r="D14793" s="359"/>
      <c r="E14793" s="359"/>
      <c r="G14793" s="561"/>
      <c r="H14793" s="359"/>
    </row>
    <row r="14794" spans="4:8" x14ac:dyDescent="0.2">
      <c r="D14794" s="359"/>
      <c r="E14794" s="359"/>
      <c r="G14794" s="561"/>
      <c r="H14794" s="359"/>
    </row>
    <row r="14795" spans="4:8" x14ac:dyDescent="0.2">
      <c r="D14795" s="359"/>
      <c r="E14795" s="359"/>
      <c r="G14795" s="561"/>
      <c r="H14795" s="359"/>
    </row>
    <row r="14796" spans="4:8" x14ac:dyDescent="0.2">
      <c r="D14796" s="359"/>
      <c r="E14796" s="359"/>
      <c r="G14796" s="561"/>
      <c r="H14796" s="359"/>
    </row>
    <row r="14797" spans="4:8" x14ac:dyDescent="0.2">
      <c r="D14797" s="359"/>
      <c r="E14797" s="359"/>
      <c r="G14797" s="561"/>
      <c r="H14797" s="359"/>
    </row>
    <row r="14798" spans="4:8" x14ac:dyDescent="0.2">
      <c r="D14798" s="359"/>
      <c r="E14798" s="359"/>
      <c r="G14798" s="561"/>
      <c r="H14798" s="359"/>
    </row>
    <row r="14799" spans="4:8" x14ac:dyDescent="0.2">
      <c r="D14799" s="359"/>
      <c r="E14799" s="359"/>
      <c r="G14799" s="561"/>
      <c r="H14799" s="359"/>
    </row>
    <row r="14800" spans="4:8" x14ac:dyDescent="0.2">
      <c r="D14800" s="359"/>
      <c r="E14800" s="359"/>
      <c r="G14800" s="561"/>
      <c r="H14800" s="359"/>
    </row>
    <row r="14801" spans="4:8" x14ac:dyDescent="0.2">
      <c r="D14801" s="359"/>
      <c r="E14801" s="359"/>
      <c r="G14801" s="561"/>
      <c r="H14801" s="359"/>
    </row>
    <row r="14802" spans="4:8" x14ac:dyDescent="0.2">
      <c r="D14802" s="359"/>
      <c r="E14802" s="359"/>
      <c r="G14802" s="561"/>
      <c r="H14802" s="359"/>
    </row>
    <row r="14803" spans="4:8" x14ac:dyDescent="0.2">
      <c r="D14803" s="359"/>
      <c r="E14803" s="359"/>
      <c r="G14803" s="561"/>
      <c r="H14803" s="359"/>
    </row>
    <row r="14804" spans="4:8" x14ac:dyDescent="0.2">
      <c r="D14804" s="359"/>
      <c r="E14804" s="359"/>
      <c r="G14804" s="561"/>
      <c r="H14804" s="359"/>
    </row>
    <row r="14805" spans="4:8" x14ac:dyDescent="0.2">
      <c r="D14805" s="359"/>
      <c r="E14805" s="359"/>
      <c r="G14805" s="561"/>
      <c r="H14805" s="359"/>
    </row>
    <row r="14806" spans="4:8" x14ac:dyDescent="0.2">
      <c r="D14806" s="359"/>
      <c r="E14806" s="359"/>
      <c r="G14806" s="561"/>
      <c r="H14806" s="359"/>
    </row>
    <row r="14807" spans="4:8" x14ac:dyDescent="0.2">
      <c r="D14807" s="359"/>
      <c r="E14807" s="359"/>
      <c r="G14807" s="561"/>
      <c r="H14807" s="359"/>
    </row>
    <row r="14808" spans="4:8" x14ac:dyDescent="0.2">
      <c r="D14808" s="359"/>
      <c r="E14808" s="359"/>
      <c r="G14808" s="561"/>
      <c r="H14808" s="359"/>
    </row>
    <row r="14809" spans="4:8" x14ac:dyDescent="0.2">
      <c r="D14809" s="359"/>
      <c r="E14809" s="359"/>
      <c r="G14809" s="561"/>
      <c r="H14809" s="359"/>
    </row>
    <row r="14810" spans="4:8" x14ac:dyDescent="0.2">
      <c r="D14810" s="359"/>
      <c r="E14810" s="359"/>
      <c r="G14810" s="561"/>
      <c r="H14810" s="359"/>
    </row>
    <row r="14811" spans="4:8" x14ac:dyDescent="0.2">
      <c r="D14811" s="359"/>
      <c r="E14811" s="359"/>
      <c r="G14811" s="561"/>
      <c r="H14811" s="359"/>
    </row>
    <row r="14812" spans="4:8" x14ac:dyDescent="0.2">
      <c r="D14812" s="359"/>
      <c r="E14812" s="359"/>
      <c r="G14812" s="561"/>
      <c r="H14812" s="359"/>
    </row>
    <row r="14813" spans="4:8" x14ac:dyDescent="0.2">
      <c r="D14813" s="359"/>
      <c r="E14813" s="359"/>
      <c r="G14813" s="561"/>
      <c r="H14813" s="359"/>
    </row>
    <row r="14814" spans="4:8" x14ac:dyDescent="0.2">
      <c r="D14814" s="359"/>
      <c r="E14814" s="359"/>
      <c r="G14814" s="561"/>
      <c r="H14814" s="359"/>
    </row>
    <row r="14815" spans="4:8" x14ac:dyDescent="0.2">
      <c r="D14815" s="359"/>
      <c r="E14815" s="359"/>
      <c r="G14815" s="561"/>
      <c r="H14815" s="359"/>
    </row>
    <row r="14816" spans="4:8" x14ac:dyDescent="0.2">
      <c r="D14816" s="359"/>
      <c r="E14816" s="359"/>
      <c r="G14816" s="561"/>
      <c r="H14816" s="359"/>
    </row>
    <row r="14817" spans="4:8" x14ac:dyDescent="0.2">
      <c r="D14817" s="359"/>
      <c r="E14817" s="359"/>
      <c r="G14817" s="561"/>
      <c r="H14817" s="359"/>
    </row>
    <row r="14818" spans="4:8" x14ac:dyDescent="0.2">
      <c r="D14818" s="359"/>
      <c r="E14818" s="359"/>
      <c r="G14818" s="561"/>
      <c r="H14818" s="359"/>
    </row>
    <row r="14819" spans="4:8" x14ac:dyDescent="0.2">
      <c r="D14819" s="359"/>
      <c r="E14819" s="359"/>
      <c r="G14819" s="561"/>
      <c r="H14819" s="359"/>
    </row>
    <row r="14820" spans="4:8" x14ac:dyDescent="0.2">
      <c r="D14820" s="359"/>
      <c r="E14820" s="359"/>
      <c r="G14820" s="561"/>
      <c r="H14820" s="359"/>
    </row>
    <row r="14821" spans="4:8" x14ac:dyDescent="0.2">
      <c r="D14821" s="359"/>
      <c r="E14821" s="359"/>
      <c r="G14821" s="561"/>
      <c r="H14821" s="359"/>
    </row>
    <row r="14822" spans="4:8" x14ac:dyDescent="0.2">
      <c r="D14822" s="359"/>
      <c r="E14822" s="359"/>
      <c r="G14822" s="561"/>
      <c r="H14822" s="359"/>
    </row>
    <row r="14823" spans="4:8" x14ac:dyDescent="0.2">
      <c r="D14823" s="359"/>
      <c r="E14823" s="359"/>
      <c r="G14823" s="561"/>
      <c r="H14823" s="359"/>
    </row>
    <row r="14824" spans="4:8" x14ac:dyDescent="0.2">
      <c r="D14824" s="359"/>
      <c r="E14824" s="359"/>
      <c r="G14824" s="561"/>
      <c r="H14824" s="359"/>
    </row>
    <row r="14825" spans="4:8" x14ac:dyDescent="0.2">
      <c r="D14825" s="359"/>
      <c r="E14825" s="359"/>
      <c r="G14825" s="561"/>
      <c r="H14825" s="359"/>
    </row>
    <row r="14826" spans="4:8" x14ac:dyDescent="0.2">
      <c r="D14826" s="359"/>
      <c r="E14826" s="359"/>
      <c r="G14826" s="561"/>
      <c r="H14826" s="359"/>
    </row>
    <row r="14827" spans="4:8" x14ac:dyDescent="0.2">
      <c r="D14827" s="359"/>
      <c r="E14827" s="359"/>
      <c r="G14827" s="561"/>
      <c r="H14827" s="359"/>
    </row>
    <row r="14828" spans="4:8" x14ac:dyDescent="0.2">
      <c r="D14828" s="359"/>
      <c r="E14828" s="359"/>
      <c r="G14828" s="561"/>
      <c r="H14828" s="359"/>
    </row>
    <row r="14829" spans="4:8" x14ac:dyDescent="0.2">
      <c r="D14829" s="359"/>
      <c r="E14829" s="359"/>
      <c r="G14829" s="561"/>
      <c r="H14829" s="359"/>
    </row>
    <row r="14830" spans="4:8" x14ac:dyDescent="0.2">
      <c r="D14830" s="359"/>
      <c r="E14830" s="359"/>
      <c r="G14830" s="561"/>
      <c r="H14830" s="359"/>
    </row>
    <row r="14831" spans="4:8" x14ac:dyDescent="0.2">
      <c r="D14831" s="359"/>
      <c r="E14831" s="359"/>
      <c r="G14831" s="561"/>
      <c r="H14831" s="359"/>
    </row>
    <row r="14832" spans="4:8" x14ac:dyDescent="0.2">
      <c r="D14832" s="359"/>
      <c r="E14832" s="359"/>
      <c r="G14832" s="561"/>
      <c r="H14832" s="359"/>
    </row>
    <row r="14833" spans="4:8" x14ac:dyDescent="0.2">
      <c r="D14833" s="359"/>
      <c r="E14833" s="359"/>
      <c r="G14833" s="561"/>
      <c r="H14833" s="359"/>
    </row>
    <row r="14834" spans="4:8" x14ac:dyDescent="0.2">
      <c r="D14834" s="359"/>
      <c r="E14834" s="359"/>
      <c r="G14834" s="561"/>
      <c r="H14834" s="359"/>
    </row>
    <row r="14835" spans="4:8" x14ac:dyDescent="0.2">
      <c r="D14835" s="359"/>
      <c r="E14835" s="359"/>
      <c r="G14835" s="561"/>
      <c r="H14835" s="359"/>
    </row>
    <row r="14836" spans="4:8" x14ac:dyDescent="0.2">
      <c r="D14836" s="359"/>
      <c r="E14836" s="359"/>
      <c r="G14836" s="561"/>
      <c r="H14836" s="359"/>
    </row>
    <row r="14837" spans="4:8" x14ac:dyDescent="0.2">
      <c r="D14837" s="359"/>
      <c r="E14837" s="359"/>
      <c r="G14837" s="561"/>
      <c r="H14837" s="359"/>
    </row>
    <row r="14838" spans="4:8" x14ac:dyDescent="0.2">
      <c r="D14838" s="359"/>
      <c r="E14838" s="359"/>
      <c r="G14838" s="561"/>
      <c r="H14838" s="359"/>
    </row>
    <row r="14839" spans="4:8" x14ac:dyDescent="0.2">
      <c r="D14839" s="359"/>
      <c r="E14839" s="359"/>
      <c r="G14839" s="561"/>
      <c r="H14839" s="359"/>
    </row>
    <row r="14840" spans="4:8" x14ac:dyDescent="0.2">
      <c r="D14840" s="359"/>
      <c r="E14840" s="359"/>
      <c r="G14840" s="561"/>
      <c r="H14840" s="359"/>
    </row>
    <row r="14841" spans="4:8" x14ac:dyDescent="0.2">
      <c r="D14841" s="359"/>
      <c r="E14841" s="359"/>
      <c r="G14841" s="561"/>
      <c r="H14841" s="359"/>
    </row>
    <row r="14842" spans="4:8" x14ac:dyDescent="0.2">
      <c r="D14842" s="359"/>
      <c r="E14842" s="359"/>
      <c r="G14842" s="561"/>
      <c r="H14842" s="359"/>
    </row>
    <row r="14843" spans="4:8" x14ac:dyDescent="0.2">
      <c r="D14843" s="359"/>
      <c r="E14843" s="359"/>
      <c r="G14843" s="561"/>
      <c r="H14843" s="359"/>
    </row>
    <row r="14844" spans="4:8" x14ac:dyDescent="0.2">
      <c r="D14844" s="359"/>
      <c r="E14844" s="359"/>
      <c r="G14844" s="561"/>
      <c r="H14844" s="359"/>
    </row>
    <row r="14845" spans="4:8" x14ac:dyDescent="0.2">
      <c r="D14845" s="359"/>
      <c r="E14845" s="359"/>
      <c r="G14845" s="561"/>
      <c r="H14845" s="359"/>
    </row>
    <row r="14846" spans="4:8" x14ac:dyDescent="0.2">
      <c r="D14846" s="359"/>
      <c r="E14846" s="359"/>
      <c r="G14846" s="561"/>
      <c r="H14846" s="359"/>
    </row>
    <row r="14847" spans="4:8" x14ac:dyDescent="0.2">
      <c r="D14847" s="359"/>
      <c r="E14847" s="359"/>
      <c r="G14847" s="561"/>
      <c r="H14847" s="359"/>
    </row>
    <row r="14848" spans="4:8" x14ac:dyDescent="0.2">
      <c r="D14848" s="359"/>
      <c r="E14848" s="359"/>
      <c r="G14848" s="561"/>
      <c r="H14848" s="359"/>
    </row>
    <row r="14849" spans="4:8" x14ac:dyDescent="0.2">
      <c r="D14849" s="359"/>
      <c r="E14849" s="359"/>
      <c r="G14849" s="561"/>
      <c r="H14849" s="359"/>
    </row>
    <row r="14850" spans="4:8" x14ac:dyDescent="0.2">
      <c r="D14850" s="359"/>
      <c r="E14850" s="359"/>
      <c r="G14850" s="561"/>
      <c r="H14850" s="359"/>
    </row>
    <row r="14851" spans="4:8" x14ac:dyDescent="0.2">
      <c r="D14851" s="359"/>
      <c r="E14851" s="359"/>
      <c r="G14851" s="561"/>
      <c r="H14851" s="359"/>
    </row>
    <row r="14852" spans="4:8" x14ac:dyDescent="0.2">
      <c r="D14852" s="359"/>
      <c r="E14852" s="359"/>
      <c r="G14852" s="561"/>
      <c r="H14852" s="359"/>
    </row>
    <row r="14853" spans="4:8" x14ac:dyDescent="0.2">
      <c r="D14853" s="359"/>
      <c r="E14853" s="359"/>
      <c r="G14853" s="561"/>
      <c r="H14853" s="359"/>
    </row>
    <row r="14854" spans="4:8" x14ac:dyDescent="0.2">
      <c r="D14854" s="359"/>
      <c r="E14854" s="359"/>
      <c r="G14854" s="561"/>
      <c r="H14854" s="359"/>
    </row>
    <row r="14855" spans="4:8" x14ac:dyDescent="0.2">
      <c r="D14855" s="359"/>
      <c r="E14855" s="359"/>
      <c r="G14855" s="561"/>
      <c r="H14855" s="359"/>
    </row>
    <row r="14856" spans="4:8" x14ac:dyDescent="0.2">
      <c r="D14856" s="359"/>
      <c r="E14856" s="359"/>
      <c r="G14856" s="561"/>
      <c r="H14856" s="359"/>
    </row>
    <row r="14857" spans="4:8" x14ac:dyDescent="0.2">
      <c r="D14857" s="359"/>
      <c r="E14857" s="359"/>
      <c r="G14857" s="561"/>
      <c r="H14857" s="359"/>
    </row>
    <row r="14858" spans="4:8" x14ac:dyDescent="0.2">
      <c r="D14858" s="359"/>
      <c r="E14858" s="359"/>
      <c r="G14858" s="561"/>
      <c r="H14858" s="359"/>
    </row>
    <row r="14859" spans="4:8" x14ac:dyDescent="0.2">
      <c r="D14859" s="359"/>
      <c r="E14859" s="359"/>
      <c r="G14859" s="561"/>
      <c r="H14859" s="359"/>
    </row>
    <row r="14860" spans="4:8" x14ac:dyDescent="0.2">
      <c r="D14860" s="359"/>
      <c r="E14860" s="359"/>
      <c r="G14860" s="561"/>
      <c r="H14860" s="359"/>
    </row>
    <row r="14861" spans="4:8" x14ac:dyDescent="0.2">
      <c r="D14861" s="359"/>
      <c r="E14861" s="359"/>
      <c r="G14861" s="561"/>
      <c r="H14861" s="359"/>
    </row>
    <row r="14862" spans="4:8" x14ac:dyDescent="0.2">
      <c r="D14862" s="359"/>
      <c r="E14862" s="359"/>
      <c r="G14862" s="561"/>
      <c r="H14862" s="359"/>
    </row>
    <row r="14863" spans="4:8" x14ac:dyDescent="0.2">
      <c r="D14863" s="359"/>
      <c r="E14863" s="359"/>
      <c r="G14863" s="561"/>
      <c r="H14863" s="359"/>
    </row>
    <row r="14864" spans="4:8" x14ac:dyDescent="0.2">
      <c r="D14864" s="359"/>
      <c r="E14864" s="359"/>
      <c r="G14864" s="561"/>
      <c r="H14864" s="359"/>
    </row>
    <row r="14865" spans="4:8" x14ac:dyDescent="0.2">
      <c r="D14865" s="359"/>
      <c r="E14865" s="359"/>
      <c r="G14865" s="561"/>
      <c r="H14865" s="359"/>
    </row>
    <row r="14866" spans="4:8" x14ac:dyDescent="0.2">
      <c r="D14866" s="359"/>
      <c r="E14866" s="359"/>
      <c r="G14866" s="561"/>
      <c r="H14866" s="359"/>
    </row>
    <row r="14867" spans="4:8" x14ac:dyDescent="0.2">
      <c r="D14867" s="359"/>
      <c r="E14867" s="359"/>
      <c r="G14867" s="561"/>
      <c r="H14867" s="359"/>
    </row>
    <row r="14868" spans="4:8" x14ac:dyDescent="0.2">
      <c r="D14868" s="359"/>
      <c r="E14868" s="359"/>
      <c r="G14868" s="561"/>
      <c r="H14868" s="359"/>
    </row>
    <row r="14869" spans="4:8" x14ac:dyDescent="0.2">
      <c r="D14869" s="359"/>
      <c r="E14869" s="359"/>
      <c r="G14869" s="561"/>
      <c r="H14869" s="359"/>
    </row>
    <row r="14870" spans="4:8" x14ac:dyDescent="0.2">
      <c r="D14870" s="359"/>
      <c r="E14870" s="359"/>
      <c r="G14870" s="561"/>
      <c r="H14870" s="359"/>
    </row>
    <row r="14871" spans="4:8" x14ac:dyDescent="0.2">
      <c r="D14871" s="359"/>
      <c r="E14871" s="359"/>
      <c r="G14871" s="561"/>
      <c r="H14871" s="359"/>
    </row>
    <row r="14872" spans="4:8" x14ac:dyDescent="0.2">
      <c r="D14872" s="359"/>
      <c r="E14872" s="359"/>
      <c r="G14872" s="561"/>
      <c r="H14872" s="359"/>
    </row>
    <row r="14873" spans="4:8" x14ac:dyDescent="0.2">
      <c r="D14873" s="359"/>
      <c r="E14873" s="359"/>
      <c r="G14873" s="561"/>
      <c r="H14873" s="359"/>
    </row>
    <row r="14874" spans="4:8" x14ac:dyDescent="0.2">
      <c r="D14874" s="359"/>
      <c r="E14874" s="359"/>
      <c r="G14874" s="561"/>
      <c r="H14874" s="359"/>
    </row>
    <row r="14875" spans="4:8" x14ac:dyDescent="0.2">
      <c r="D14875" s="359"/>
      <c r="E14875" s="359"/>
      <c r="G14875" s="561"/>
      <c r="H14875" s="359"/>
    </row>
    <row r="14876" spans="4:8" x14ac:dyDescent="0.2">
      <c r="D14876" s="359"/>
      <c r="E14876" s="359"/>
      <c r="G14876" s="561"/>
      <c r="H14876" s="359"/>
    </row>
    <row r="14877" spans="4:8" x14ac:dyDescent="0.2">
      <c r="D14877" s="359"/>
      <c r="E14877" s="359"/>
      <c r="G14877" s="561"/>
      <c r="H14877" s="359"/>
    </row>
    <row r="14878" spans="4:8" x14ac:dyDescent="0.2">
      <c r="D14878" s="359"/>
      <c r="E14878" s="359"/>
      <c r="G14878" s="561"/>
      <c r="H14878" s="359"/>
    </row>
    <row r="14879" spans="4:8" x14ac:dyDescent="0.2">
      <c r="D14879" s="359"/>
      <c r="E14879" s="359"/>
      <c r="G14879" s="561"/>
      <c r="H14879" s="359"/>
    </row>
    <row r="14880" spans="4:8" x14ac:dyDescent="0.2">
      <c r="D14880" s="359"/>
      <c r="E14880" s="359"/>
      <c r="G14880" s="561"/>
      <c r="H14880" s="359"/>
    </row>
    <row r="14881" spans="4:8" x14ac:dyDescent="0.2">
      <c r="D14881" s="359"/>
      <c r="E14881" s="359"/>
      <c r="G14881" s="561"/>
      <c r="H14881" s="359"/>
    </row>
    <row r="14882" spans="4:8" x14ac:dyDescent="0.2">
      <c r="D14882" s="359"/>
      <c r="E14882" s="359"/>
      <c r="G14882" s="561"/>
      <c r="H14882" s="359"/>
    </row>
    <row r="14883" spans="4:8" x14ac:dyDescent="0.2">
      <c r="D14883" s="359"/>
      <c r="E14883" s="359"/>
      <c r="G14883" s="561"/>
      <c r="H14883" s="359"/>
    </row>
    <row r="14884" spans="4:8" x14ac:dyDescent="0.2">
      <c r="D14884" s="359"/>
      <c r="E14884" s="359"/>
      <c r="G14884" s="561"/>
      <c r="H14884" s="359"/>
    </row>
    <row r="14885" spans="4:8" x14ac:dyDescent="0.2">
      <c r="D14885" s="359"/>
      <c r="E14885" s="359"/>
      <c r="G14885" s="561"/>
      <c r="H14885" s="359"/>
    </row>
    <row r="14886" spans="4:8" x14ac:dyDescent="0.2">
      <c r="D14886" s="359"/>
      <c r="E14886" s="359"/>
      <c r="G14886" s="561"/>
      <c r="H14886" s="359"/>
    </row>
    <row r="14887" spans="4:8" x14ac:dyDescent="0.2">
      <c r="D14887" s="359"/>
      <c r="E14887" s="359"/>
      <c r="G14887" s="561"/>
      <c r="H14887" s="359"/>
    </row>
    <row r="14888" spans="4:8" x14ac:dyDescent="0.2">
      <c r="D14888" s="359"/>
      <c r="E14888" s="359"/>
      <c r="G14888" s="561"/>
      <c r="H14888" s="359"/>
    </row>
    <row r="14889" spans="4:8" x14ac:dyDescent="0.2">
      <c r="D14889" s="359"/>
      <c r="E14889" s="359"/>
      <c r="G14889" s="561"/>
      <c r="H14889" s="359"/>
    </row>
    <row r="14890" spans="4:8" x14ac:dyDescent="0.2">
      <c r="D14890" s="359"/>
      <c r="E14890" s="359"/>
      <c r="G14890" s="561"/>
      <c r="H14890" s="359"/>
    </row>
    <row r="14891" spans="4:8" x14ac:dyDescent="0.2">
      <c r="D14891" s="359"/>
      <c r="E14891" s="359"/>
      <c r="G14891" s="561"/>
      <c r="H14891" s="359"/>
    </row>
    <row r="14892" spans="4:8" x14ac:dyDescent="0.2">
      <c r="D14892" s="359"/>
      <c r="E14892" s="359"/>
      <c r="G14892" s="561"/>
      <c r="H14892" s="359"/>
    </row>
    <row r="14893" spans="4:8" x14ac:dyDescent="0.2">
      <c r="D14893" s="359"/>
      <c r="E14893" s="359"/>
      <c r="G14893" s="561"/>
      <c r="H14893" s="359"/>
    </row>
    <row r="14894" spans="4:8" x14ac:dyDescent="0.2">
      <c r="D14894" s="359"/>
      <c r="E14894" s="359"/>
      <c r="G14894" s="561"/>
      <c r="H14894" s="359"/>
    </row>
    <row r="14895" spans="4:8" x14ac:dyDescent="0.2">
      <c r="D14895" s="359"/>
      <c r="E14895" s="359"/>
      <c r="G14895" s="561"/>
      <c r="H14895" s="359"/>
    </row>
    <row r="14896" spans="4:8" x14ac:dyDescent="0.2">
      <c r="D14896" s="359"/>
      <c r="E14896" s="359"/>
      <c r="G14896" s="561"/>
      <c r="H14896" s="359"/>
    </row>
    <row r="14897" spans="4:8" x14ac:dyDescent="0.2">
      <c r="D14897" s="359"/>
      <c r="E14897" s="359"/>
      <c r="G14897" s="561"/>
      <c r="H14897" s="359"/>
    </row>
    <row r="14898" spans="4:8" x14ac:dyDescent="0.2">
      <c r="D14898" s="359"/>
      <c r="E14898" s="359"/>
      <c r="G14898" s="561"/>
      <c r="H14898" s="359"/>
    </row>
    <row r="14899" spans="4:8" x14ac:dyDescent="0.2">
      <c r="D14899" s="359"/>
      <c r="E14899" s="359"/>
      <c r="G14899" s="561"/>
      <c r="H14899" s="359"/>
    </row>
    <row r="14900" spans="4:8" x14ac:dyDescent="0.2">
      <c r="D14900" s="359"/>
      <c r="E14900" s="359"/>
      <c r="G14900" s="561"/>
      <c r="H14900" s="359"/>
    </row>
    <row r="14901" spans="4:8" x14ac:dyDescent="0.2">
      <c r="D14901" s="359"/>
      <c r="E14901" s="359"/>
      <c r="G14901" s="561"/>
      <c r="H14901" s="359"/>
    </row>
    <row r="14902" spans="4:8" x14ac:dyDescent="0.2">
      <c r="D14902" s="359"/>
      <c r="E14902" s="359"/>
      <c r="G14902" s="561"/>
      <c r="H14902" s="359"/>
    </row>
    <row r="14903" spans="4:8" x14ac:dyDescent="0.2">
      <c r="D14903" s="359"/>
      <c r="E14903" s="359"/>
      <c r="G14903" s="561"/>
      <c r="H14903" s="359"/>
    </row>
    <row r="14904" spans="4:8" x14ac:dyDescent="0.2">
      <c r="D14904" s="359"/>
      <c r="E14904" s="359"/>
      <c r="G14904" s="561"/>
      <c r="H14904" s="359"/>
    </row>
    <row r="14905" spans="4:8" x14ac:dyDescent="0.2">
      <c r="D14905" s="359"/>
      <c r="E14905" s="359"/>
      <c r="G14905" s="561"/>
      <c r="H14905" s="359"/>
    </row>
    <row r="14906" spans="4:8" x14ac:dyDescent="0.2">
      <c r="D14906" s="359"/>
      <c r="E14906" s="359"/>
      <c r="G14906" s="561"/>
      <c r="H14906" s="359"/>
    </row>
    <row r="14907" spans="4:8" x14ac:dyDescent="0.2">
      <c r="D14907" s="359"/>
      <c r="E14907" s="359"/>
      <c r="G14907" s="561"/>
      <c r="H14907" s="359"/>
    </row>
    <row r="14908" spans="4:8" x14ac:dyDescent="0.2">
      <c r="D14908" s="359"/>
      <c r="E14908" s="359"/>
      <c r="G14908" s="561"/>
      <c r="H14908" s="359"/>
    </row>
    <row r="14909" spans="4:8" x14ac:dyDescent="0.2">
      <c r="D14909" s="359"/>
      <c r="E14909" s="359"/>
      <c r="G14909" s="561"/>
      <c r="H14909" s="359"/>
    </row>
    <row r="14910" spans="4:8" x14ac:dyDescent="0.2">
      <c r="D14910" s="359"/>
      <c r="E14910" s="359"/>
      <c r="G14910" s="561"/>
      <c r="H14910" s="359"/>
    </row>
    <row r="14911" spans="4:8" x14ac:dyDescent="0.2">
      <c r="D14911" s="359"/>
      <c r="E14911" s="359"/>
      <c r="G14911" s="561"/>
      <c r="H14911" s="359"/>
    </row>
    <row r="14912" spans="4:8" x14ac:dyDescent="0.2">
      <c r="D14912" s="359"/>
      <c r="E14912" s="359"/>
      <c r="G14912" s="561"/>
      <c r="H14912" s="359"/>
    </row>
    <row r="14913" spans="4:8" x14ac:dyDescent="0.2">
      <c r="D14913" s="359"/>
      <c r="E14913" s="359"/>
      <c r="G14913" s="561"/>
      <c r="H14913" s="359"/>
    </row>
    <row r="14914" spans="4:8" x14ac:dyDescent="0.2">
      <c r="D14914" s="359"/>
      <c r="E14914" s="359"/>
      <c r="G14914" s="561"/>
      <c r="H14914" s="359"/>
    </row>
    <row r="14915" spans="4:8" x14ac:dyDescent="0.2">
      <c r="D14915" s="359"/>
      <c r="E14915" s="359"/>
      <c r="G14915" s="561"/>
      <c r="H14915" s="359"/>
    </row>
    <row r="14916" spans="4:8" x14ac:dyDescent="0.2">
      <c r="D14916" s="359"/>
      <c r="E14916" s="359"/>
      <c r="G14916" s="561"/>
      <c r="H14916" s="359"/>
    </row>
    <row r="14917" spans="4:8" x14ac:dyDescent="0.2">
      <c r="D14917" s="359"/>
      <c r="E14917" s="359"/>
      <c r="G14917" s="561"/>
      <c r="H14917" s="359"/>
    </row>
    <row r="14918" spans="4:8" x14ac:dyDescent="0.2">
      <c r="D14918" s="359"/>
      <c r="E14918" s="359"/>
      <c r="G14918" s="561"/>
      <c r="H14918" s="359"/>
    </row>
    <row r="14919" spans="4:8" x14ac:dyDescent="0.2">
      <c r="D14919" s="359"/>
      <c r="E14919" s="359"/>
      <c r="G14919" s="561"/>
      <c r="H14919" s="359"/>
    </row>
    <row r="14920" spans="4:8" x14ac:dyDescent="0.2">
      <c r="D14920" s="359"/>
      <c r="E14920" s="359"/>
      <c r="G14920" s="561"/>
      <c r="H14920" s="359"/>
    </row>
    <row r="14921" spans="4:8" x14ac:dyDescent="0.2">
      <c r="D14921" s="359"/>
      <c r="E14921" s="359"/>
      <c r="G14921" s="561"/>
      <c r="H14921" s="359"/>
    </row>
    <row r="14922" spans="4:8" x14ac:dyDescent="0.2">
      <c r="D14922" s="359"/>
      <c r="E14922" s="359"/>
      <c r="G14922" s="561"/>
      <c r="H14922" s="359"/>
    </row>
    <row r="14923" spans="4:8" x14ac:dyDescent="0.2">
      <c r="D14923" s="359"/>
      <c r="E14923" s="359"/>
      <c r="G14923" s="561"/>
      <c r="H14923" s="359"/>
    </row>
    <row r="14924" spans="4:8" x14ac:dyDescent="0.2">
      <c r="D14924" s="359"/>
      <c r="E14924" s="359"/>
      <c r="G14924" s="561"/>
      <c r="H14924" s="359"/>
    </row>
    <row r="14925" spans="4:8" x14ac:dyDescent="0.2">
      <c r="D14925" s="359"/>
      <c r="E14925" s="359"/>
      <c r="G14925" s="561"/>
      <c r="H14925" s="359"/>
    </row>
    <row r="14926" spans="4:8" x14ac:dyDescent="0.2">
      <c r="D14926" s="359"/>
      <c r="E14926" s="359"/>
      <c r="G14926" s="561"/>
      <c r="H14926" s="359"/>
    </row>
    <row r="14927" spans="4:8" x14ac:dyDescent="0.2">
      <c r="D14927" s="359"/>
      <c r="E14927" s="359"/>
      <c r="G14927" s="561"/>
      <c r="H14927" s="359"/>
    </row>
    <row r="14928" spans="4:8" x14ac:dyDescent="0.2">
      <c r="D14928" s="359"/>
      <c r="E14928" s="359"/>
      <c r="G14928" s="561"/>
      <c r="H14928" s="359"/>
    </row>
    <row r="14929" spans="4:8" x14ac:dyDescent="0.2">
      <c r="D14929" s="359"/>
      <c r="E14929" s="359"/>
      <c r="G14929" s="561"/>
      <c r="H14929" s="359"/>
    </row>
    <row r="14930" spans="4:8" x14ac:dyDescent="0.2">
      <c r="D14930" s="359"/>
      <c r="E14930" s="359"/>
      <c r="G14930" s="561"/>
      <c r="H14930" s="359"/>
    </row>
    <row r="14931" spans="4:8" x14ac:dyDescent="0.2">
      <c r="D14931" s="359"/>
      <c r="E14931" s="359"/>
      <c r="G14931" s="561"/>
      <c r="H14931" s="359"/>
    </row>
    <row r="14932" spans="4:8" x14ac:dyDescent="0.2">
      <c r="D14932" s="359"/>
      <c r="E14932" s="359"/>
      <c r="G14932" s="561"/>
      <c r="H14932" s="359"/>
    </row>
    <row r="14933" spans="4:8" x14ac:dyDescent="0.2">
      <c r="D14933" s="359"/>
      <c r="E14933" s="359"/>
      <c r="G14933" s="561"/>
      <c r="H14933" s="359"/>
    </row>
    <row r="14934" spans="4:8" x14ac:dyDescent="0.2">
      <c r="D14934" s="359"/>
      <c r="E14934" s="359"/>
      <c r="G14934" s="561"/>
      <c r="H14934" s="359"/>
    </row>
    <row r="14935" spans="4:8" x14ac:dyDescent="0.2">
      <c r="D14935" s="359"/>
      <c r="E14935" s="359"/>
      <c r="G14935" s="561"/>
      <c r="H14935" s="359"/>
    </row>
    <row r="14936" spans="4:8" x14ac:dyDescent="0.2">
      <c r="D14936" s="359"/>
      <c r="E14936" s="359"/>
      <c r="G14936" s="561"/>
      <c r="H14936" s="359"/>
    </row>
    <row r="14937" spans="4:8" x14ac:dyDescent="0.2">
      <c r="D14937" s="359"/>
      <c r="E14937" s="359"/>
      <c r="G14937" s="561"/>
      <c r="H14937" s="359"/>
    </row>
    <row r="14938" spans="4:8" x14ac:dyDescent="0.2">
      <c r="D14938" s="359"/>
      <c r="E14938" s="359"/>
      <c r="G14938" s="561"/>
      <c r="H14938" s="359"/>
    </row>
    <row r="14939" spans="4:8" x14ac:dyDescent="0.2">
      <c r="D14939" s="359"/>
      <c r="E14939" s="359"/>
      <c r="G14939" s="561"/>
      <c r="H14939" s="359"/>
    </row>
    <row r="14940" spans="4:8" x14ac:dyDescent="0.2">
      <c r="D14940" s="359"/>
      <c r="E14940" s="359"/>
      <c r="G14940" s="561"/>
      <c r="H14940" s="359"/>
    </row>
    <row r="14941" spans="4:8" x14ac:dyDescent="0.2">
      <c r="D14941" s="359"/>
      <c r="E14941" s="359"/>
      <c r="G14941" s="561"/>
      <c r="H14941" s="359"/>
    </row>
    <row r="14942" spans="4:8" x14ac:dyDescent="0.2">
      <c r="D14942" s="359"/>
      <c r="E14942" s="359"/>
      <c r="G14942" s="561"/>
      <c r="H14942" s="359"/>
    </row>
    <row r="14943" spans="4:8" x14ac:dyDescent="0.2">
      <c r="D14943" s="359"/>
      <c r="E14943" s="359"/>
      <c r="G14943" s="561"/>
      <c r="H14943" s="359"/>
    </row>
    <row r="14944" spans="4:8" x14ac:dyDescent="0.2">
      <c r="D14944" s="359"/>
      <c r="E14944" s="359"/>
      <c r="G14944" s="561"/>
      <c r="H14944" s="359"/>
    </row>
    <row r="14945" spans="4:8" x14ac:dyDescent="0.2">
      <c r="D14945" s="359"/>
      <c r="E14945" s="359"/>
      <c r="G14945" s="561"/>
      <c r="H14945" s="359"/>
    </row>
    <row r="14946" spans="4:8" x14ac:dyDescent="0.2">
      <c r="D14946" s="359"/>
      <c r="E14946" s="359"/>
      <c r="G14946" s="561"/>
      <c r="H14946" s="359"/>
    </row>
    <row r="14947" spans="4:8" x14ac:dyDescent="0.2">
      <c r="D14947" s="359"/>
      <c r="E14947" s="359"/>
      <c r="G14947" s="561"/>
      <c r="H14947" s="359"/>
    </row>
    <row r="14948" spans="4:8" x14ac:dyDescent="0.2">
      <c r="D14948" s="359"/>
      <c r="E14948" s="359"/>
      <c r="G14948" s="561"/>
      <c r="H14948" s="359"/>
    </row>
    <row r="14949" spans="4:8" x14ac:dyDescent="0.2">
      <c r="D14949" s="359"/>
      <c r="E14949" s="359"/>
      <c r="G14949" s="561"/>
      <c r="H14949" s="359"/>
    </row>
    <row r="14950" spans="4:8" x14ac:dyDescent="0.2">
      <c r="D14950" s="359"/>
      <c r="E14950" s="359"/>
      <c r="G14950" s="561"/>
      <c r="H14950" s="359"/>
    </row>
    <row r="14951" spans="4:8" x14ac:dyDescent="0.2">
      <c r="D14951" s="359"/>
      <c r="E14951" s="359"/>
      <c r="G14951" s="561"/>
      <c r="H14951" s="359"/>
    </row>
    <row r="14952" spans="4:8" x14ac:dyDescent="0.2">
      <c r="D14952" s="359"/>
      <c r="E14952" s="359"/>
      <c r="G14952" s="561"/>
      <c r="H14952" s="359"/>
    </row>
    <row r="14953" spans="4:8" x14ac:dyDescent="0.2">
      <c r="D14953" s="359"/>
      <c r="E14953" s="359"/>
      <c r="G14953" s="561"/>
      <c r="H14953" s="359"/>
    </row>
    <row r="14954" spans="4:8" x14ac:dyDescent="0.2">
      <c r="D14954" s="359"/>
      <c r="E14954" s="359"/>
      <c r="G14954" s="561"/>
      <c r="H14954" s="359"/>
    </row>
    <row r="14955" spans="4:8" x14ac:dyDescent="0.2">
      <c r="D14955" s="359"/>
      <c r="E14955" s="359"/>
      <c r="G14955" s="561"/>
      <c r="H14955" s="359"/>
    </row>
    <row r="14956" spans="4:8" x14ac:dyDescent="0.2">
      <c r="D14956" s="359"/>
      <c r="E14956" s="359"/>
      <c r="G14956" s="561"/>
      <c r="H14956" s="359"/>
    </row>
    <row r="14957" spans="4:8" x14ac:dyDescent="0.2">
      <c r="D14957" s="359"/>
      <c r="E14957" s="359"/>
      <c r="G14957" s="561"/>
      <c r="H14957" s="359"/>
    </row>
    <row r="14958" spans="4:8" x14ac:dyDescent="0.2">
      <c r="D14958" s="359"/>
      <c r="E14958" s="359"/>
      <c r="G14958" s="561"/>
      <c r="H14958" s="359"/>
    </row>
    <row r="14959" spans="4:8" x14ac:dyDescent="0.2">
      <c r="D14959" s="359"/>
      <c r="E14959" s="359"/>
      <c r="G14959" s="561"/>
      <c r="H14959" s="359"/>
    </row>
    <row r="14960" spans="4:8" x14ac:dyDescent="0.2">
      <c r="D14960" s="359"/>
      <c r="E14960" s="359"/>
      <c r="G14960" s="561"/>
      <c r="H14960" s="359"/>
    </row>
    <row r="14961" spans="4:8" x14ac:dyDescent="0.2">
      <c r="D14961" s="359"/>
      <c r="E14961" s="359"/>
      <c r="G14961" s="561"/>
      <c r="H14961" s="359"/>
    </row>
    <row r="14962" spans="4:8" x14ac:dyDescent="0.2">
      <c r="D14962" s="359"/>
      <c r="E14962" s="359"/>
      <c r="G14962" s="561"/>
      <c r="H14962" s="359"/>
    </row>
    <row r="14963" spans="4:8" x14ac:dyDescent="0.2">
      <c r="D14963" s="359"/>
      <c r="E14963" s="359"/>
      <c r="G14963" s="561"/>
      <c r="H14963" s="359"/>
    </row>
    <row r="14964" spans="4:8" x14ac:dyDescent="0.2">
      <c r="D14964" s="359"/>
      <c r="E14964" s="359"/>
      <c r="G14964" s="561"/>
      <c r="H14964" s="359"/>
    </row>
    <row r="14965" spans="4:8" x14ac:dyDescent="0.2">
      <c r="D14965" s="359"/>
      <c r="E14965" s="359"/>
      <c r="G14965" s="561"/>
      <c r="H14965" s="359"/>
    </row>
    <row r="14966" spans="4:8" x14ac:dyDescent="0.2">
      <c r="D14966" s="359"/>
      <c r="E14966" s="359"/>
      <c r="G14966" s="561"/>
      <c r="H14966" s="359"/>
    </row>
    <row r="14967" spans="4:8" x14ac:dyDescent="0.2">
      <c r="D14967" s="359"/>
      <c r="E14967" s="359"/>
      <c r="G14967" s="561"/>
      <c r="H14967" s="359"/>
    </row>
    <row r="14968" spans="4:8" x14ac:dyDescent="0.2">
      <c r="D14968" s="359"/>
      <c r="E14968" s="359"/>
      <c r="G14968" s="561"/>
      <c r="H14968" s="359"/>
    </row>
    <row r="14969" spans="4:8" x14ac:dyDescent="0.2">
      <c r="D14969" s="359"/>
      <c r="E14969" s="359"/>
      <c r="G14969" s="561"/>
      <c r="H14969" s="359"/>
    </row>
    <row r="14970" spans="4:8" x14ac:dyDescent="0.2">
      <c r="D14970" s="359"/>
      <c r="E14970" s="359"/>
      <c r="G14970" s="561"/>
      <c r="H14970" s="359"/>
    </row>
    <row r="14971" spans="4:8" x14ac:dyDescent="0.2">
      <c r="D14971" s="359"/>
      <c r="E14971" s="359"/>
      <c r="G14971" s="561"/>
      <c r="H14971" s="359"/>
    </row>
    <row r="14972" spans="4:8" x14ac:dyDescent="0.2">
      <c r="D14972" s="359"/>
      <c r="E14972" s="359"/>
      <c r="G14972" s="561"/>
      <c r="H14972" s="359"/>
    </row>
    <row r="14973" spans="4:8" x14ac:dyDescent="0.2">
      <c r="D14973" s="359"/>
      <c r="E14973" s="359"/>
      <c r="G14973" s="561"/>
      <c r="H14973" s="359"/>
    </row>
    <row r="14974" spans="4:8" x14ac:dyDescent="0.2">
      <c r="D14974" s="359"/>
      <c r="E14974" s="359"/>
      <c r="G14974" s="561"/>
      <c r="H14974" s="359"/>
    </row>
    <row r="14975" spans="4:8" x14ac:dyDescent="0.2">
      <c r="D14975" s="359"/>
      <c r="E14975" s="359"/>
      <c r="G14975" s="561"/>
      <c r="H14975" s="359"/>
    </row>
    <row r="14976" spans="4:8" x14ac:dyDescent="0.2">
      <c r="D14976" s="359"/>
      <c r="E14976" s="359"/>
      <c r="G14976" s="561"/>
      <c r="H14976" s="359"/>
    </row>
    <row r="14977" spans="4:8" x14ac:dyDescent="0.2">
      <c r="D14977" s="359"/>
      <c r="E14977" s="359"/>
      <c r="G14977" s="561"/>
      <c r="H14977" s="359"/>
    </row>
    <row r="14978" spans="4:8" x14ac:dyDescent="0.2">
      <c r="D14978" s="359"/>
      <c r="E14978" s="359"/>
      <c r="G14978" s="561"/>
      <c r="H14978" s="359"/>
    </row>
    <row r="14979" spans="4:8" x14ac:dyDescent="0.2">
      <c r="D14979" s="359"/>
      <c r="E14979" s="359"/>
      <c r="G14979" s="561"/>
      <c r="H14979" s="359"/>
    </row>
    <row r="14980" spans="4:8" x14ac:dyDescent="0.2">
      <c r="D14980" s="359"/>
      <c r="E14980" s="359"/>
      <c r="G14980" s="561"/>
      <c r="H14980" s="359"/>
    </row>
    <row r="14981" spans="4:8" x14ac:dyDescent="0.2">
      <c r="D14981" s="359"/>
      <c r="E14981" s="359"/>
      <c r="G14981" s="561"/>
      <c r="H14981" s="359"/>
    </row>
    <row r="14982" spans="4:8" x14ac:dyDescent="0.2">
      <c r="D14982" s="359"/>
      <c r="E14982" s="359"/>
      <c r="G14982" s="561"/>
      <c r="H14982" s="359"/>
    </row>
    <row r="14983" spans="4:8" x14ac:dyDescent="0.2">
      <c r="D14983" s="359"/>
      <c r="E14983" s="359"/>
      <c r="G14983" s="561"/>
      <c r="H14983" s="359"/>
    </row>
    <row r="14984" spans="4:8" x14ac:dyDescent="0.2">
      <c r="D14984" s="359"/>
      <c r="E14984" s="359"/>
      <c r="G14984" s="561"/>
      <c r="H14984" s="359"/>
    </row>
    <row r="14985" spans="4:8" x14ac:dyDescent="0.2">
      <c r="D14985" s="359"/>
      <c r="E14985" s="359"/>
      <c r="G14985" s="561"/>
      <c r="H14985" s="359"/>
    </row>
    <row r="14986" spans="4:8" x14ac:dyDescent="0.2">
      <c r="D14986" s="359"/>
      <c r="E14986" s="359"/>
      <c r="G14986" s="561"/>
      <c r="H14986" s="359"/>
    </row>
    <row r="14987" spans="4:8" x14ac:dyDescent="0.2">
      <c r="D14987" s="359"/>
      <c r="E14987" s="359"/>
      <c r="G14987" s="561"/>
      <c r="H14987" s="359"/>
    </row>
    <row r="14988" spans="4:8" x14ac:dyDescent="0.2">
      <c r="D14988" s="359"/>
      <c r="E14988" s="359"/>
      <c r="G14988" s="561"/>
      <c r="H14988" s="359"/>
    </row>
    <row r="14989" spans="4:8" x14ac:dyDescent="0.2">
      <c r="D14989" s="359"/>
      <c r="E14989" s="359"/>
      <c r="G14989" s="561"/>
      <c r="H14989" s="359"/>
    </row>
    <row r="14990" spans="4:8" x14ac:dyDescent="0.2">
      <c r="D14990" s="359"/>
      <c r="E14990" s="359"/>
      <c r="G14990" s="561"/>
      <c r="H14990" s="359"/>
    </row>
    <row r="14991" spans="4:8" x14ac:dyDescent="0.2">
      <c r="D14991" s="359"/>
      <c r="E14991" s="359"/>
      <c r="G14991" s="561"/>
      <c r="H14991" s="359"/>
    </row>
    <row r="14992" spans="4:8" x14ac:dyDescent="0.2">
      <c r="D14992" s="359"/>
      <c r="E14992" s="359"/>
      <c r="G14992" s="561"/>
      <c r="H14992" s="359"/>
    </row>
    <row r="14993" spans="4:8" x14ac:dyDescent="0.2">
      <c r="D14993" s="359"/>
      <c r="E14993" s="359"/>
      <c r="G14993" s="561"/>
      <c r="H14993" s="359"/>
    </row>
    <row r="14994" spans="4:8" x14ac:dyDescent="0.2">
      <c r="D14994" s="359"/>
      <c r="E14994" s="359"/>
      <c r="G14994" s="561"/>
      <c r="H14994" s="359"/>
    </row>
    <row r="14995" spans="4:8" x14ac:dyDescent="0.2">
      <c r="D14995" s="359"/>
      <c r="E14995" s="359"/>
      <c r="G14995" s="561"/>
      <c r="H14995" s="359"/>
    </row>
    <row r="14996" spans="4:8" x14ac:dyDescent="0.2">
      <c r="D14996" s="359"/>
      <c r="E14996" s="359"/>
      <c r="G14996" s="561"/>
      <c r="H14996" s="359"/>
    </row>
    <row r="14997" spans="4:8" x14ac:dyDescent="0.2">
      <c r="D14997" s="359"/>
      <c r="E14997" s="359"/>
      <c r="G14997" s="561"/>
      <c r="H14997" s="359"/>
    </row>
    <row r="14998" spans="4:8" x14ac:dyDescent="0.2">
      <c r="D14998" s="359"/>
      <c r="E14998" s="359"/>
      <c r="G14998" s="561"/>
      <c r="H14998" s="359"/>
    </row>
    <row r="14999" spans="4:8" x14ac:dyDescent="0.2">
      <c r="D14999" s="359"/>
      <c r="E14999" s="359"/>
      <c r="G14999" s="561"/>
      <c r="H14999" s="359"/>
    </row>
    <row r="15000" spans="4:8" x14ac:dyDescent="0.2">
      <c r="D15000" s="359"/>
      <c r="E15000" s="359"/>
      <c r="G15000" s="561"/>
      <c r="H15000" s="359"/>
    </row>
    <row r="15001" spans="4:8" x14ac:dyDescent="0.2">
      <c r="D15001" s="359"/>
      <c r="E15001" s="359"/>
      <c r="G15001" s="561"/>
      <c r="H15001" s="359"/>
    </row>
    <row r="15002" spans="4:8" x14ac:dyDescent="0.2">
      <c r="D15002" s="359"/>
      <c r="E15002" s="359"/>
      <c r="G15002" s="561"/>
      <c r="H15002" s="359"/>
    </row>
    <row r="15003" spans="4:8" x14ac:dyDescent="0.2">
      <c r="D15003" s="359"/>
      <c r="E15003" s="359"/>
      <c r="G15003" s="561"/>
      <c r="H15003" s="359"/>
    </row>
    <row r="15004" spans="4:8" x14ac:dyDescent="0.2">
      <c r="D15004" s="359"/>
      <c r="E15004" s="359"/>
      <c r="G15004" s="561"/>
      <c r="H15004" s="359"/>
    </row>
    <row r="15005" spans="4:8" x14ac:dyDescent="0.2">
      <c r="D15005" s="359"/>
      <c r="E15005" s="359"/>
      <c r="G15005" s="561"/>
      <c r="H15005" s="359"/>
    </row>
    <row r="15006" spans="4:8" x14ac:dyDescent="0.2">
      <c r="D15006" s="359"/>
      <c r="E15006" s="359"/>
      <c r="G15006" s="561"/>
      <c r="H15006" s="359"/>
    </row>
    <row r="15007" spans="4:8" x14ac:dyDescent="0.2">
      <c r="D15007" s="359"/>
      <c r="E15007" s="359"/>
      <c r="G15007" s="561"/>
      <c r="H15007" s="359"/>
    </row>
    <row r="15008" spans="4:8" x14ac:dyDescent="0.2">
      <c r="D15008" s="359"/>
      <c r="E15008" s="359"/>
      <c r="G15008" s="561"/>
      <c r="H15008" s="359"/>
    </row>
    <row r="15009" spans="4:8" x14ac:dyDescent="0.2">
      <c r="D15009" s="359"/>
      <c r="E15009" s="359"/>
      <c r="G15009" s="561"/>
      <c r="H15009" s="359"/>
    </row>
    <row r="15010" spans="4:8" x14ac:dyDescent="0.2">
      <c r="D15010" s="359"/>
      <c r="E15010" s="359"/>
      <c r="G15010" s="561"/>
      <c r="H15010" s="359"/>
    </row>
    <row r="15011" spans="4:8" x14ac:dyDescent="0.2">
      <c r="D15011" s="359"/>
      <c r="E15011" s="359"/>
      <c r="G15011" s="561"/>
      <c r="H15011" s="359"/>
    </row>
    <row r="15012" spans="4:8" x14ac:dyDescent="0.2">
      <c r="D15012" s="359"/>
      <c r="E15012" s="359"/>
      <c r="G15012" s="561"/>
      <c r="H15012" s="359"/>
    </row>
    <row r="15013" spans="4:8" x14ac:dyDescent="0.2">
      <c r="D15013" s="359"/>
      <c r="E15013" s="359"/>
      <c r="G15013" s="561"/>
      <c r="H15013" s="359"/>
    </row>
    <row r="15014" spans="4:8" x14ac:dyDescent="0.2">
      <c r="D15014" s="359"/>
      <c r="E15014" s="359"/>
      <c r="G15014" s="561"/>
      <c r="H15014" s="359"/>
    </row>
    <row r="15015" spans="4:8" x14ac:dyDescent="0.2">
      <c r="D15015" s="359"/>
      <c r="E15015" s="359"/>
      <c r="G15015" s="561"/>
      <c r="H15015" s="359"/>
    </row>
    <row r="15016" spans="4:8" x14ac:dyDescent="0.2">
      <c r="D15016" s="359"/>
      <c r="E15016" s="359"/>
      <c r="G15016" s="561"/>
      <c r="H15016" s="359"/>
    </row>
    <row r="15017" spans="4:8" x14ac:dyDescent="0.2">
      <c r="D15017" s="359"/>
      <c r="E15017" s="359"/>
      <c r="G15017" s="561"/>
      <c r="H15017" s="359"/>
    </row>
    <row r="15018" spans="4:8" x14ac:dyDescent="0.2">
      <c r="D15018" s="359"/>
      <c r="E15018" s="359"/>
      <c r="G15018" s="561"/>
      <c r="H15018" s="359"/>
    </row>
    <row r="15019" spans="4:8" x14ac:dyDescent="0.2">
      <c r="D15019" s="359"/>
      <c r="E15019" s="359"/>
      <c r="G15019" s="561"/>
      <c r="H15019" s="359"/>
    </row>
    <row r="15020" spans="4:8" x14ac:dyDescent="0.2">
      <c r="D15020" s="359"/>
      <c r="E15020" s="359"/>
      <c r="G15020" s="561"/>
      <c r="H15020" s="359"/>
    </row>
    <row r="15021" spans="4:8" x14ac:dyDescent="0.2">
      <c r="D15021" s="359"/>
      <c r="E15021" s="359"/>
      <c r="G15021" s="561"/>
      <c r="H15021" s="359"/>
    </row>
    <row r="15022" spans="4:8" x14ac:dyDescent="0.2">
      <c r="D15022" s="359"/>
      <c r="E15022" s="359"/>
      <c r="G15022" s="561"/>
      <c r="H15022" s="359"/>
    </row>
    <row r="15023" spans="4:8" x14ac:dyDescent="0.2">
      <c r="D15023" s="359"/>
      <c r="E15023" s="359"/>
      <c r="G15023" s="561"/>
      <c r="H15023" s="359"/>
    </row>
    <row r="15024" spans="4:8" x14ac:dyDescent="0.2">
      <c r="D15024" s="359"/>
      <c r="E15024" s="359"/>
      <c r="G15024" s="561"/>
      <c r="H15024" s="359"/>
    </row>
    <row r="15025" spans="4:8" x14ac:dyDescent="0.2">
      <c r="D15025" s="359"/>
      <c r="E15025" s="359"/>
      <c r="G15025" s="561"/>
      <c r="H15025" s="359"/>
    </row>
    <row r="15026" spans="4:8" x14ac:dyDescent="0.2">
      <c r="D15026" s="359"/>
      <c r="E15026" s="359"/>
      <c r="G15026" s="561"/>
      <c r="H15026" s="359"/>
    </row>
    <row r="15027" spans="4:8" x14ac:dyDescent="0.2">
      <c r="D15027" s="359"/>
      <c r="E15027" s="359"/>
      <c r="G15027" s="561"/>
      <c r="H15027" s="359"/>
    </row>
    <row r="15028" spans="4:8" x14ac:dyDescent="0.2">
      <c r="D15028" s="359"/>
      <c r="E15028" s="359"/>
      <c r="G15028" s="561"/>
      <c r="H15028" s="359"/>
    </row>
    <row r="15029" spans="4:8" x14ac:dyDescent="0.2">
      <c r="D15029" s="359"/>
      <c r="E15029" s="359"/>
      <c r="G15029" s="561"/>
      <c r="H15029" s="359"/>
    </row>
    <row r="15030" spans="4:8" x14ac:dyDescent="0.2">
      <c r="D15030" s="359"/>
      <c r="E15030" s="359"/>
      <c r="G15030" s="561"/>
      <c r="H15030" s="359"/>
    </row>
    <row r="15031" spans="4:8" x14ac:dyDescent="0.2">
      <c r="D15031" s="359"/>
      <c r="E15031" s="359"/>
      <c r="G15031" s="561"/>
      <c r="H15031" s="359"/>
    </row>
    <row r="15032" spans="4:8" x14ac:dyDescent="0.2">
      <c r="D15032" s="359"/>
      <c r="E15032" s="359"/>
      <c r="G15032" s="561"/>
      <c r="H15032" s="359"/>
    </row>
    <row r="15033" spans="4:8" x14ac:dyDescent="0.2">
      <c r="D15033" s="359"/>
      <c r="E15033" s="359"/>
      <c r="G15033" s="561"/>
      <c r="H15033" s="359"/>
    </row>
    <row r="15034" spans="4:8" x14ac:dyDescent="0.2">
      <c r="D15034" s="359"/>
      <c r="E15034" s="359"/>
      <c r="G15034" s="561"/>
      <c r="H15034" s="359"/>
    </row>
    <row r="15035" spans="4:8" x14ac:dyDescent="0.2">
      <c r="D15035" s="359"/>
      <c r="E15035" s="359"/>
      <c r="G15035" s="561"/>
      <c r="H15035" s="359"/>
    </row>
    <row r="15036" spans="4:8" x14ac:dyDescent="0.2">
      <c r="D15036" s="359"/>
      <c r="E15036" s="359"/>
      <c r="G15036" s="561"/>
      <c r="H15036" s="359"/>
    </row>
    <row r="15037" spans="4:8" x14ac:dyDescent="0.2">
      <c r="D15037" s="359"/>
      <c r="E15037" s="359"/>
      <c r="G15037" s="561"/>
      <c r="H15037" s="359"/>
    </row>
    <row r="15038" spans="4:8" x14ac:dyDescent="0.2">
      <c r="D15038" s="359"/>
      <c r="E15038" s="359"/>
      <c r="G15038" s="561"/>
      <c r="H15038" s="359"/>
    </row>
    <row r="15039" spans="4:8" x14ac:dyDescent="0.2">
      <c r="D15039" s="359"/>
      <c r="E15039" s="359"/>
      <c r="G15039" s="561"/>
      <c r="H15039" s="359"/>
    </row>
    <row r="15040" spans="4:8" x14ac:dyDescent="0.2">
      <c r="D15040" s="359"/>
      <c r="E15040" s="359"/>
      <c r="G15040" s="561"/>
      <c r="H15040" s="359"/>
    </row>
    <row r="15041" spans="4:8" x14ac:dyDescent="0.2">
      <c r="D15041" s="359"/>
      <c r="E15041" s="359"/>
      <c r="G15041" s="561"/>
      <c r="H15041" s="359"/>
    </row>
    <row r="15042" spans="4:8" x14ac:dyDescent="0.2">
      <c r="D15042" s="359"/>
      <c r="E15042" s="359"/>
      <c r="G15042" s="561"/>
      <c r="H15042" s="359"/>
    </row>
    <row r="15043" spans="4:8" x14ac:dyDescent="0.2">
      <c r="D15043" s="359"/>
      <c r="E15043" s="359"/>
      <c r="G15043" s="561"/>
      <c r="H15043" s="359"/>
    </row>
    <row r="15044" spans="4:8" x14ac:dyDescent="0.2">
      <c r="D15044" s="359"/>
      <c r="E15044" s="359"/>
      <c r="G15044" s="561"/>
      <c r="H15044" s="359"/>
    </row>
    <row r="15045" spans="4:8" x14ac:dyDescent="0.2">
      <c r="D15045" s="359"/>
      <c r="E15045" s="359"/>
      <c r="G15045" s="561"/>
      <c r="H15045" s="359"/>
    </row>
    <row r="15046" spans="4:8" x14ac:dyDescent="0.2">
      <c r="D15046" s="359"/>
      <c r="E15046" s="359"/>
      <c r="G15046" s="561"/>
      <c r="H15046" s="359"/>
    </row>
    <row r="15047" spans="4:8" x14ac:dyDescent="0.2">
      <c r="D15047" s="359"/>
      <c r="E15047" s="359"/>
      <c r="G15047" s="561"/>
      <c r="H15047" s="359"/>
    </row>
    <row r="15048" spans="4:8" x14ac:dyDescent="0.2">
      <c r="D15048" s="359"/>
      <c r="E15048" s="359"/>
      <c r="G15048" s="561"/>
      <c r="H15048" s="359"/>
    </row>
    <row r="15049" spans="4:8" x14ac:dyDescent="0.2">
      <c r="D15049" s="359"/>
      <c r="E15049" s="359"/>
      <c r="G15049" s="561"/>
      <c r="H15049" s="359"/>
    </row>
    <row r="15050" spans="4:8" x14ac:dyDescent="0.2">
      <c r="D15050" s="359"/>
      <c r="E15050" s="359"/>
      <c r="G15050" s="561"/>
      <c r="H15050" s="359"/>
    </row>
    <row r="15051" spans="4:8" x14ac:dyDescent="0.2">
      <c r="D15051" s="359"/>
      <c r="E15051" s="359"/>
      <c r="G15051" s="561"/>
      <c r="H15051" s="359"/>
    </row>
    <row r="15052" spans="4:8" x14ac:dyDescent="0.2">
      <c r="D15052" s="359"/>
      <c r="E15052" s="359"/>
      <c r="G15052" s="561"/>
      <c r="H15052" s="359"/>
    </row>
    <row r="15053" spans="4:8" x14ac:dyDescent="0.2">
      <c r="D15053" s="359"/>
      <c r="E15053" s="359"/>
      <c r="G15053" s="561"/>
      <c r="H15053" s="359"/>
    </row>
    <row r="15054" spans="4:8" x14ac:dyDescent="0.2">
      <c r="D15054" s="359"/>
      <c r="E15054" s="359"/>
      <c r="G15054" s="561"/>
      <c r="H15054" s="359"/>
    </row>
    <row r="15055" spans="4:8" x14ac:dyDescent="0.2">
      <c r="D15055" s="359"/>
      <c r="E15055" s="359"/>
      <c r="G15055" s="561"/>
      <c r="H15055" s="359"/>
    </row>
    <row r="15056" spans="4:8" x14ac:dyDescent="0.2">
      <c r="D15056" s="359"/>
      <c r="E15056" s="359"/>
      <c r="G15056" s="561"/>
      <c r="H15056" s="359"/>
    </row>
    <row r="15057" spans="4:8" x14ac:dyDescent="0.2">
      <c r="D15057" s="359"/>
      <c r="E15057" s="359"/>
      <c r="G15057" s="561"/>
      <c r="H15057" s="359"/>
    </row>
    <row r="15058" spans="4:8" x14ac:dyDescent="0.2">
      <c r="D15058" s="359"/>
      <c r="E15058" s="359"/>
      <c r="G15058" s="561"/>
      <c r="H15058" s="359"/>
    </row>
    <row r="15059" spans="4:8" x14ac:dyDescent="0.2">
      <c r="D15059" s="359"/>
      <c r="E15059" s="359"/>
      <c r="G15059" s="561"/>
      <c r="H15059" s="359"/>
    </row>
    <row r="15060" spans="4:8" x14ac:dyDescent="0.2">
      <c r="D15060" s="359"/>
      <c r="E15060" s="359"/>
      <c r="G15060" s="561"/>
      <c r="H15060" s="359"/>
    </row>
    <row r="15061" spans="4:8" x14ac:dyDescent="0.2">
      <c r="D15061" s="359"/>
      <c r="E15061" s="359"/>
      <c r="G15061" s="561"/>
      <c r="H15061" s="359"/>
    </row>
    <row r="15062" spans="4:8" x14ac:dyDescent="0.2">
      <c r="D15062" s="359"/>
      <c r="E15062" s="359"/>
      <c r="G15062" s="561"/>
      <c r="H15062" s="359"/>
    </row>
    <row r="15063" spans="4:8" x14ac:dyDescent="0.2">
      <c r="D15063" s="359"/>
      <c r="E15063" s="359"/>
      <c r="G15063" s="561"/>
      <c r="H15063" s="359"/>
    </row>
    <row r="15064" spans="4:8" x14ac:dyDescent="0.2">
      <c r="D15064" s="359"/>
      <c r="E15064" s="359"/>
      <c r="G15064" s="561"/>
      <c r="H15064" s="359"/>
    </row>
    <row r="15065" spans="4:8" x14ac:dyDescent="0.2">
      <c r="D15065" s="359"/>
      <c r="E15065" s="359"/>
      <c r="G15065" s="561"/>
      <c r="H15065" s="359"/>
    </row>
    <row r="15066" spans="4:8" x14ac:dyDescent="0.2">
      <c r="D15066" s="359"/>
      <c r="E15066" s="359"/>
      <c r="G15066" s="561"/>
      <c r="H15066" s="359"/>
    </row>
    <row r="15067" spans="4:8" x14ac:dyDescent="0.2">
      <c r="D15067" s="359"/>
      <c r="E15067" s="359"/>
      <c r="G15067" s="561"/>
      <c r="H15067" s="359"/>
    </row>
    <row r="15068" spans="4:8" x14ac:dyDescent="0.2">
      <c r="D15068" s="359"/>
      <c r="E15068" s="359"/>
      <c r="G15068" s="561"/>
      <c r="H15068" s="359"/>
    </row>
    <row r="15069" spans="4:8" x14ac:dyDescent="0.2">
      <c r="D15069" s="359"/>
      <c r="E15069" s="359"/>
      <c r="G15069" s="561"/>
      <c r="H15069" s="359"/>
    </row>
    <row r="15070" spans="4:8" x14ac:dyDescent="0.2">
      <c r="D15070" s="359"/>
      <c r="E15070" s="359"/>
      <c r="G15070" s="561"/>
      <c r="H15070" s="359"/>
    </row>
    <row r="15071" spans="4:8" x14ac:dyDescent="0.2">
      <c r="D15071" s="359"/>
      <c r="E15071" s="359"/>
      <c r="G15071" s="561"/>
      <c r="H15071" s="359"/>
    </row>
    <row r="15072" spans="4:8" x14ac:dyDescent="0.2">
      <c r="D15072" s="359"/>
      <c r="E15072" s="359"/>
      <c r="G15072" s="561"/>
      <c r="H15072" s="359"/>
    </row>
    <row r="15073" spans="4:8" x14ac:dyDescent="0.2">
      <c r="D15073" s="359"/>
      <c r="E15073" s="359"/>
      <c r="G15073" s="561"/>
      <c r="H15073" s="359"/>
    </row>
    <row r="15074" spans="4:8" x14ac:dyDescent="0.2">
      <c r="D15074" s="359"/>
      <c r="E15074" s="359"/>
      <c r="G15074" s="561"/>
      <c r="H15074" s="359"/>
    </row>
    <row r="15075" spans="4:8" x14ac:dyDescent="0.2">
      <c r="D15075" s="359"/>
      <c r="E15075" s="359"/>
      <c r="G15075" s="561"/>
      <c r="H15075" s="359"/>
    </row>
    <row r="15076" spans="4:8" x14ac:dyDescent="0.2">
      <c r="D15076" s="359"/>
      <c r="E15076" s="359"/>
      <c r="G15076" s="561"/>
      <c r="H15076" s="359"/>
    </row>
    <row r="15077" spans="4:8" x14ac:dyDescent="0.2">
      <c r="D15077" s="359"/>
      <c r="E15077" s="359"/>
      <c r="G15077" s="561"/>
      <c r="H15077" s="359"/>
    </row>
    <row r="15078" spans="4:8" x14ac:dyDescent="0.2">
      <c r="D15078" s="359"/>
      <c r="E15078" s="359"/>
      <c r="G15078" s="561"/>
      <c r="H15078" s="359"/>
    </row>
    <row r="15079" spans="4:8" x14ac:dyDescent="0.2">
      <c r="D15079" s="359"/>
      <c r="E15079" s="359"/>
      <c r="G15079" s="561"/>
      <c r="H15079" s="359"/>
    </row>
    <row r="15080" spans="4:8" x14ac:dyDescent="0.2">
      <c r="D15080" s="359"/>
      <c r="E15080" s="359"/>
      <c r="G15080" s="561"/>
      <c r="H15080" s="359"/>
    </row>
    <row r="15081" spans="4:8" x14ac:dyDescent="0.2">
      <c r="D15081" s="359"/>
      <c r="E15081" s="359"/>
      <c r="G15081" s="561"/>
      <c r="H15081" s="359"/>
    </row>
    <row r="15082" spans="4:8" x14ac:dyDescent="0.2">
      <c r="D15082" s="359"/>
      <c r="E15082" s="359"/>
      <c r="G15082" s="561"/>
      <c r="H15082" s="359"/>
    </row>
    <row r="15083" spans="4:8" x14ac:dyDescent="0.2">
      <c r="D15083" s="359"/>
      <c r="E15083" s="359"/>
      <c r="G15083" s="561"/>
      <c r="H15083" s="359"/>
    </row>
    <row r="15084" spans="4:8" x14ac:dyDescent="0.2">
      <c r="D15084" s="359"/>
      <c r="E15084" s="359"/>
      <c r="G15084" s="561"/>
      <c r="H15084" s="359"/>
    </row>
    <row r="15085" spans="4:8" x14ac:dyDescent="0.2">
      <c r="D15085" s="359"/>
      <c r="E15085" s="359"/>
      <c r="G15085" s="561"/>
      <c r="H15085" s="359"/>
    </row>
    <row r="15086" spans="4:8" x14ac:dyDescent="0.2">
      <c r="D15086" s="359"/>
      <c r="E15086" s="359"/>
      <c r="G15086" s="561"/>
      <c r="H15086" s="359"/>
    </row>
    <row r="15087" spans="4:8" x14ac:dyDescent="0.2">
      <c r="D15087" s="359"/>
      <c r="E15087" s="359"/>
      <c r="G15087" s="561"/>
      <c r="H15087" s="359"/>
    </row>
    <row r="15088" spans="4:8" x14ac:dyDescent="0.2">
      <c r="D15088" s="359"/>
      <c r="E15088" s="359"/>
      <c r="G15088" s="561"/>
      <c r="H15088" s="359"/>
    </row>
    <row r="15089" spans="4:8" x14ac:dyDescent="0.2">
      <c r="D15089" s="359"/>
      <c r="E15089" s="359"/>
      <c r="G15089" s="561"/>
      <c r="H15089" s="359"/>
    </row>
    <row r="15090" spans="4:8" x14ac:dyDescent="0.2">
      <c r="D15090" s="359"/>
      <c r="E15090" s="359"/>
      <c r="G15090" s="561"/>
      <c r="H15090" s="359"/>
    </row>
    <row r="15091" spans="4:8" x14ac:dyDescent="0.2">
      <c r="D15091" s="359"/>
      <c r="E15091" s="359"/>
      <c r="G15091" s="561"/>
      <c r="H15091" s="359"/>
    </row>
    <row r="15092" spans="4:8" x14ac:dyDescent="0.2">
      <c r="D15092" s="359"/>
      <c r="E15092" s="359"/>
      <c r="G15092" s="561"/>
      <c r="H15092" s="359"/>
    </row>
    <row r="15093" spans="4:8" x14ac:dyDescent="0.2">
      <c r="D15093" s="359"/>
      <c r="E15093" s="359"/>
      <c r="G15093" s="561"/>
      <c r="H15093" s="359"/>
    </row>
    <row r="15094" spans="4:8" x14ac:dyDescent="0.2">
      <c r="D15094" s="359"/>
      <c r="E15094" s="359"/>
      <c r="G15094" s="561"/>
      <c r="H15094" s="359"/>
    </row>
    <row r="15095" spans="4:8" x14ac:dyDescent="0.2">
      <c r="D15095" s="359"/>
      <c r="E15095" s="359"/>
      <c r="G15095" s="561"/>
      <c r="H15095" s="359"/>
    </row>
    <row r="15096" spans="4:8" x14ac:dyDescent="0.2">
      <c r="D15096" s="359"/>
      <c r="E15096" s="359"/>
      <c r="G15096" s="561"/>
      <c r="H15096" s="359"/>
    </row>
    <row r="15097" spans="4:8" x14ac:dyDescent="0.2">
      <c r="D15097" s="359"/>
      <c r="E15097" s="359"/>
      <c r="G15097" s="561"/>
      <c r="H15097" s="359"/>
    </row>
    <row r="15098" spans="4:8" x14ac:dyDescent="0.2">
      <c r="D15098" s="359"/>
      <c r="E15098" s="359"/>
      <c r="G15098" s="561"/>
      <c r="H15098" s="359"/>
    </row>
    <row r="15099" spans="4:8" x14ac:dyDescent="0.2">
      <c r="D15099" s="359"/>
      <c r="E15099" s="359"/>
      <c r="G15099" s="561"/>
      <c r="H15099" s="359"/>
    </row>
    <row r="15100" spans="4:8" x14ac:dyDescent="0.2">
      <c r="D15100" s="359"/>
      <c r="E15100" s="359"/>
      <c r="G15100" s="561"/>
      <c r="H15100" s="359"/>
    </row>
    <row r="15101" spans="4:8" x14ac:dyDescent="0.2">
      <c r="D15101" s="359"/>
      <c r="E15101" s="359"/>
      <c r="G15101" s="561"/>
      <c r="H15101" s="359"/>
    </row>
    <row r="15102" spans="4:8" x14ac:dyDescent="0.2">
      <c r="D15102" s="359"/>
      <c r="E15102" s="359"/>
      <c r="G15102" s="561"/>
      <c r="H15102" s="359"/>
    </row>
    <row r="15103" spans="4:8" x14ac:dyDescent="0.2">
      <c r="D15103" s="359"/>
      <c r="E15103" s="359"/>
      <c r="G15103" s="561"/>
      <c r="H15103" s="359"/>
    </row>
    <row r="15104" spans="4:8" x14ac:dyDescent="0.2">
      <c r="D15104" s="359"/>
      <c r="E15104" s="359"/>
      <c r="G15104" s="561"/>
      <c r="H15104" s="359"/>
    </row>
    <row r="15105" spans="4:8" x14ac:dyDescent="0.2">
      <c r="D15105" s="359"/>
      <c r="E15105" s="359"/>
      <c r="G15105" s="561"/>
      <c r="H15105" s="359"/>
    </row>
    <row r="15106" spans="4:8" x14ac:dyDescent="0.2">
      <c r="D15106" s="359"/>
      <c r="E15106" s="359"/>
      <c r="G15106" s="561"/>
      <c r="H15106" s="359"/>
    </row>
    <row r="15107" spans="4:8" x14ac:dyDescent="0.2">
      <c r="D15107" s="359"/>
      <c r="E15107" s="359"/>
      <c r="G15107" s="561"/>
      <c r="H15107" s="359"/>
    </row>
    <row r="15108" spans="4:8" x14ac:dyDescent="0.2">
      <c r="D15108" s="359"/>
      <c r="E15108" s="359"/>
      <c r="G15108" s="561"/>
      <c r="H15108" s="359"/>
    </row>
    <row r="15109" spans="4:8" x14ac:dyDescent="0.2">
      <c r="D15109" s="359"/>
      <c r="E15109" s="359"/>
      <c r="G15109" s="561"/>
      <c r="H15109" s="359"/>
    </row>
    <row r="15110" spans="4:8" x14ac:dyDescent="0.2">
      <c r="D15110" s="359"/>
      <c r="E15110" s="359"/>
      <c r="G15110" s="561"/>
      <c r="H15110" s="359"/>
    </row>
    <row r="15111" spans="4:8" x14ac:dyDescent="0.2">
      <c r="D15111" s="359"/>
      <c r="E15111" s="359"/>
      <c r="G15111" s="561"/>
      <c r="H15111" s="359"/>
    </row>
    <row r="15112" spans="4:8" x14ac:dyDescent="0.2">
      <c r="D15112" s="359"/>
      <c r="E15112" s="359"/>
      <c r="G15112" s="561"/>
      <c r="H15112" s="359"/>
    </row>
    <row r="15113" spans="4:8" x14ac:dyDescent="0.2">
      <c r="D15113" s="359"/>
      <c r="E15113" s="359"/>
      <c r="G15113" s="561"/>
      <c r="H15113" s="359"/>
    </row>
    <row r="15114" spans="4:8" x14ac:dyDescent="0.2">
      <c r="D15114" s="359"/>
      <c r="E15114" s="359"/>
      <c r="G15114" s="561"/>
      <c r="H15114" s="359"/>
    </row>
    <row r="15115" spans="4:8" x14ac:dyDescent="0.2">
      <c r="D15115" s="359"/>
      <c r="E15115" s="359"/>
      <c r="G15115" s="561"/>
      <c r="H15115" s="359"/>
    </row>
    <row r="15116" spans="4:8" x14ac:dyDescent="0.2">
      <c r="D15116" s="359"/>
      <c r="E15116" s="359"/>
      <c r="G15116" s="561"/>
      <c r="H15116" s="359"/>
    </row>
    <row r="15117" spans="4:8" x14ac:dyDescent="0.2">
      <c r="D15117" s="359"/>
      <c r="E15117" s="359"/>
      <c r="G15117" s="561"/>
      <c r="H15117" s="359"/>
    </row>
    <row r="15118" spans="4:8" x14ac:dyDescent="0.2">
      <c r="D15118" s="359"/>
      <c r="E15118" s="359"/>
      <c r="G15118" s="561"/>
      <c r="H15118" s="359"/>
    </row>
    <row r="15119" spans="4:8" x14ac:dyDescent="0.2">
      <c r="D15119" s="359"/>
      <c r="E15119" s="359"/>
      <c r="G15119" s="561"/>
      <c r="H15119" s="359"/>
    </row>
    <row r="15120" spans="4:8" x14ac:dyDescent="0.2">
      <c r="D15120" s="359"/>
      <c r="E15120" s="359"/>
      <c r="G15120" s="561"/>
      <c r="H15120" s="359"/>
    </row>
    <row r="15121" spans="4:8" x14ac:dyDescent="0.2">
      <c r="D15121" s="359"/>
      <c r="E15121" s="359"/>
      <c r="G15121" s="561"/>
      <c r="H15121" s="359"/>
    </row>
    <row r="15122" spans="4:8" x14ac:dyDescent="0.2">
      <c r="D15122" s="359"/>
      <c r="E15122" s="359"/>
      <c r="G15122" s="561"/>
      <c r="H15122" s="359"/>
    </row>
    <row r="15123" spans="4:8" x14ac:dyDescent="0.2">
      <c r="D15123" s="359"/>
      <c r="E15123" s="359"/>
      <c r="G15123" s="561"/>
      <c r="H15123" s="359"/>
    </row>
    <row r="15124" spans="4:8" x14ac:dyDescent="0.2">
      <c r="D15124" s="359"/>
      <c r="E15124" s="359"/>
      <c r="G15124" s="561"/>
      <c r="H15124" s="359"/>
    </row>
    <row r="15125" spans="4:8" x14ac:dyDescent="0.2">
      <c r="D15125" s="359"/>
      <c r="E15125" s="359"/>
      <c r="G15125" s="561"/>
      <c r="H15125" s="359"/>
    </row>
    <row r="15126" spans="4:8" x14ac:dyDescent="0.2">
      <c r="D15126" s="359"/>
      <c r="E15126" s="359"/>
      <c r="G15126" s="561"/>
      <c r="H15126" s="359"/>
    </row>
    <row r="15127" spans="4:8" x14ac:dyDescent="0.2">
      <c r="D15127" s="359"/>
      <c r="E15127" s="359"/>
      <c r="G15127" s="561"/>
      <c r="H15127" s="359"/>
    </row>
    <row r="15128" spans="4:8" x14ac:dyDescent="0.2">
      <c r="D15128" s="359"/>
      <c r="E15128" s="359"/>
      <c r="G15128" s="561"/>
      <c r="H15128" s="359"/>
    </row>
    <row r="15129" spans="4:8" x14ac:dyDescent="0.2">
      <c r="D15129" s="359"/>
      <c r="E15129" s="359"/>
      <c r="G15129" s="561"/>
      <c r="H15129" s="359"/>
    </row>
    <row r="15130" spans="4:8" x14ac:dyDescent="0.2">
      <c r="D15130" s="359"/>
      <c r="E15130" s="359"/>
      <c r="G15130" s="561"/>
      <c r="H15130" s="359"/>
    </row>
    <row r="15131" spans="4:8" x14ac:dyDescent="0.2">
      <c r="D15131" s="359"/>
      <c r="E15131" s="359"/>
      <c r="G15131" s="561"/>
      <c r="H15131" s="359"/>
    </row>
    <row r="15132" spans="4:8" x14ac:dyDescent="0.2">
      <c r="D15132" s="359"/>
      <c r="E15132" s="359"/>
      <c r="G15132" s="561"/>
      <c r="H15132" s="359"/>
    </row>
    <row r="15133" spans="4:8" x14ac:dyDescent="0.2">
      <c r="D15133" s="359"/>
      <c r="E15133" s="359"/>
      <c r="G15133" s="561"/>
      <c r="H15133" s="359"/>
    </row>
    <row r="15134" spans="4:8" x14ac:dyDescent="0.2">
      <c r="D15134" s="359"/>
      <c r="E15134" s="359"/>
      <c r="G15134" s="561"/>
      <c r="H15134" s="359"/>
    </row>
    <row r="15135" spans="4:8" x14ac:dyDescent="0.2">
      <c r="D15135" s="359"/>
      <c r="E15135" s="359"/>
      <c r="G15135" s="561"/>
      <c r="H15135" s="359"/>
    </row>
    <row r="15136" spans="4:8" x14ac:dyDescent="0.2">
      <c r="D15136" s="359"/>
      <c r="E15136" s="359"/>
      <c r="G15136" s="561"/>
      <c r="H15136" s="359"/>
    </row>
    <row r="15137" spans="4:8" x14ac:dyDescent="0.2">
      <c r="D15137" s="359"/>
      <c r="E15137" s="359"/>
      <c r="G15137" s="561"/>
      <c r="H15137" s="359"/>
    </row>
    <row r="15138" spans="4:8" x14ac:dyDescent="0.2">
      <c r="D15138" s="359"/>
      <c r="E15138" s="359"/>
      <c r="G15138" s="561"/>
      <c r="H15138" s="359"/>
    </row>
    <row r="15139" spans="4:8" x14ac:dyDescent="0.2">
      <c r="D15139" s="359"/>
      <c r="E15139" s="359"/>
      <c r="G15139" s="561"/>
      <c r="H15139" s="359"/>
    </row>
    <row r="15140" spans="4:8" x14ac:dyDescent="0.2">
      <c r="D15140" s="359"/>
      <c r="E15140" s="359"/>
      <c r="G15140" s="561"/>
      <c r="H15140" s="359"/>
    </row>
    <row r="15141" spans="4:8" x14ac:dyDescent="0.2">
      <c r="D15141" s="359"/>
      <c r="E15141" s="359"/>
      <c r="G15141" s="561"/>
      <c r="H15141" s="359"/>
    </row>
    <row r="15142" spans="4:8" x14ac:dyDescent="0.2">
      <c r="D15142" s="359"/>
      <c r="E15142" s="359"/>
      <c r="G15142" s="561"/>
      <c r="H15142" s="359"/>
    </row>
    <row r="15143" spans="4:8" x14ac:dyDescent="0.2">
      <c r="D15143" s="359"/>
      <c r="E15143" s="359"/>
      <c r="G15143" s="561"/>
      <c r="H15143" s="359"/>
    </row>
    <row r="15144" spans="4:8" x14ac:dyDescent="0.2">
      <c r="D15144" s="359"/>
      <c r="E15144" s="359"/>
      <c r="G15144" s="561"/>
      <c r="H15144" s="359"/>
    </row>
    <row r="15145" spans="4:8" x14ac:dyDescent="0.2">
      <c r="D15145" s="359"/>
      <c r="E15145" s="359"/>
      <c r="G15145" s="561"/>
      <c r="H15145" s="359"/>
    </row>
    <row r="15146" spans="4:8" x14ac:dyDescent="0.2">
      <c r="D15146" s="359"/>
      <c r="E15146" s="359"/>
      <c r="G15146" s="561"/>
      <c r="H15146" s="359"/>
    </row>
    <row r="15147" spans="4:8" x14ac:dyDescent="0.2">
      <c r="D15147" s="359"/>
      <c r="E15147" s="359"/>
      <c r="G15147" s="561"/>
      <c r="H15147" s="359"/>
    </row>
    <row r="15148" spans="4:8" x14ac:dyDescent="0.2">
      <c r="D15148" s="359"/>
      <c r="E15148" s="359"/>
      <c r="G15148" s="561"/>
      <c r="H15148" s="359"/>
    </row>
    <row r="15149" spans="4:8" x14ac:dyDescent="0.2">
      <c r="D15149" s="359"/>
      <c r="E15149" s="359"/>
      <c r="G15149" s="561"/>
      <c r="H15149" s="359"/>
    </row>
    <row r="15150" spans="4:8" x14ac:dyDescent="0.2">
      <c r="D15150" s="359"/>
      <c r="E15150" s="359"/>
      <c r="G15150" s="561"/>
      <c r="H15150" s="359"/>
    </row>
    <row r="15151" spans="4:8" x14ac:dyDescent="0.2">
      <c r="D15151" s="359"/>
      <c r="E15151" s="359"/>
      <c r="G15151" s="561"/>
      <c r="H15151" s="359"/>
    </row>
    <row r="15152" spans="4:8" x14ac:dyDescent="0.2">
      <c r="D15152" s="359"/>
      <c r="E15152" s="359"/>
      <c r="G15152" s="561"/>
      <c r="H15152" s="359"/>
    </row>
    <row r="15153" spans="4:8" x14ac:dyDescent="0.2">
      <c r="D15153" s="359"/>
      <c r="E15153" s="359"/>
      <c r="G15153" s="561"/>
      <c r="H15153" s="359"/>
    </row>
    <row r="15154" spans="4:8" x14ac:dyDescent="0.2">
      <c r="D15154" s="359"/>
      <c r="E15154" s="359"/>
      <c r="G15154" s="561"/>
      <c r="H15154" s="359"/>
    </row>
    <row r="15155" spans="4:8" x14ac:dyDescent="0.2">
      <c r="D15155" s="359"/>
      <c r="E15155" s="359"/>
      <c r="G15155" s="561"/>
      <c r="H15155" s="359"/>
    </row>
    <row r="15156" spans="4:8" x14ac:dyDescent="0.2">
      <c r="D15156" s="359"/>
      <c r="E15156" s="359"/>
      <c r="G15156" s="561"/>
      <c r="H15156" s="359"/>
    </row>
    <row r="15157" spans="4:8" x14ac:dyDescent="0.2">
      <c r="D15157" s="359"/>
      <c r="E15157" s="359"/>
      <c r="G15157" s="561"/>
      <c r="H15157" s="359"/>
    </row>
    <row r="15158" spans="4:8" x14ac:dyDescent="0.2">
      <c r="D15158" s="359"/>
      <c r="E15158" s="359"/>
      <c r="G15158" s="561"/>
      <c r="H15158" s="359"/>
    </row>
    <row r="15159" spans="4:8" x14ac:dyDescent="0.2">
      <c r="D15159" s="359"/>
      <c r="E15159" s="359"/>
      <c r="G15159" s="561"/>
      <c r="H15159" s="359"/>
    </row>
    <row r="15160" spans="4:8" x14ac:dyDescent="0.2">
      <c r="D15160" s="359"/>
      <c r="E15160" s="359"/>
      <c r="G15160" s="561"/>
      <c r="H15160" s="359"/>
    </row>
    <row r="15161" spans="4:8" x14ac:dyDescent="0.2">
      <c r="D15161" s="359"/>
      <c r="E15161" s="359"/>
      <c r="G15161" s="561"/>
      <c r="H15161" s="359"/>
    </row>
    <row r="15162" spans="4:8" x14ac:dyDescent="0.2">
      <c r="D15162" s="359"/>
      <c r="E15162" s="359"/>
      <c r="G15162" s="561"/>
      <c r="H15162" s="359"/>
    </row>
    <row r="15163" spans="4:8" x14ac:dyDescent="0.2">
      <c r="D15163" s="359"/>
      <c r="E15163" s="359"/>
      <c r="G15163" s="561"/>
      <c r="H15163" s="359"/>
    </row>
    <row r="15164" spans="4:8" x14ac:dyDescent="0.2">
      <c r="D15164" s="359"/>
      <c r="E15164" s="359"/>
      <c r="G15164" s="561"/>
      <c r="H15164" s="359"/>
    </row>
    <row r="15165" spans="4:8" x14ac:dyDescent="0.2">
      <c r="D15165" s="359"/>
      <c r="E15165" s="359"/>
      <c r="G15165" s="561"/>
      <c r="H15165" s="359"/>
    </row>
    <row r="15166" spans="4:8" x14ac:dyDescent="0.2">
      <c r="D15166" s="359"/>
      <c r="E15166" s="359"/>
      <c r="G15166" s="561"/>
      <c r="H15166" s="359"/>
    </row>
    <row r="15167" spans="4:8" x14ac:dyDescent="0.2">
      <c r="D15167" s="359"/>
      <c r="E15167" s="359"/>
      <c r="G15167" s="561"/>
      <c r="H15167" s="359"/>
    </row>
    <row r="15168" spans="4:8" x14ac:dyDescent="0.2">
      <c r="D15168" s="359"/>
      <c r="E15168" s="359"/>
      <c r="G15168" s="561"/>
      <c r="H15168" s="359"/>
    </row>
    <row r="15169" spans="4:8" x14ac:dyDescent="0.2">
      <c r="D15169" s="359"/>
      <c r="E15169" s="359"/>
      <c r="G15169" s="561"/>
      <c r="H15169" s="359"/>
    </row>
    <row r="15170" spans="4:8" x14ac:dyDescent="0.2">
      <c r="D15170" s="359"/>
      <c r="E15170" s="359"/>
      <c r="G15170" s="561"/>
      <c r="H15170" s="359"/>
    </row>
    <row r="15171" spans="4:8" x14ac:dyDescent="0.2">
      <c r="D15171" s="359"/>
      <c r="E15171" s="359"/>
      <c r="G15171" s="561"/>
      <c r="H15171" s="359"/>
    </row>
    <row r="15172" spans="4:8" x14ac:dyDescent="0.2">
      <c r="D15172" s="359"/>
      <c r="E15172" s="359"/>
      <c r="G15172" s="561"/>
      <c r="H15172" s="359"/>
    </row>
    <row r="15173" spans="4:8" x14ac:dyDescent="0.2">
      <c r="D15173" s="359"/>
      <c r="E15173" s="359"/>
      <c r="G15173" s="561"/>
      <c r="H15173" s="359"/>
    </row>
    <row r="15174" spans="4:8" x14ac:dyDescent="0.2">
      <c r="D15174" s="359"/>
      <c r="E15174" s="359"/>
      <c r="G15174" s="561"/>
      <c r="H15174" s="359"/>
    </row>
    <row r="15175" spans="4:8" x14ac:dyDescent="0.2">
      <c r="D15175" s="359"/>
      <c r="E15175" s="359"/>
      <c r="G15175" s="561"/>
      <c r="H15175" s="359"/>
    </row>
    <row r="15176" spans="4:8" x14ac:dyDescent="0.2">
      <c r="D15176" s="359"/>
      <c r="E15176" s="359"/>
      <c r="G15176" s="561"/>
      <c r="H15176" s="359"/>
    </row>
    <row r="15177" spans="4:8" x14ac:dyDescent="0.2">
      <c r="D15177" s="359"/>
      <c r="E15177" s="359"/>
      <c r="G15177" s="561"/>
      <c r="H15177" s="359"/>
    </row>
    <row r="15178" spans="4:8" x14ac:dyDescent="0.2">
      <c r="D15178" s="359"/>
      <c r="E15178" s="359"/>
      <c r="G15178" s="561"/>
      <c r="H15178" s="359"/>
    </row>
    <row r="15179" spans="4:8" x14ac:dyDescent="0.2">
      <c r="D15179" s="359"/>
      <c r="E15179" s="359"/>
      <c r="G15179" s="561"/>
      <c r="H15179" s="359"/>
    </row>
    <row r="15180" spans="4:8" x14ac:dyDescent="0.2">
      <c r="D15180" s="359"/>
      <c r="E15180" s="359"/>
      <c r="G15180" s="561"/>
      <c r="H15180" s="359"/>
    </row>
    <row r="15181" spans="4:8" x14ac:dyDescent="0.2">
      <c r="D15181" s="359"/>
      <c r="E15181" s="359"/>
      <c r="G15181" s="561"/>
      <c r="H15181" s="359"/>
    </row>
    <row r="15182" spans="4:8" x14ac:dyDescent="0.2">
      <c r="D15182" s="359"/>
      <c r="E15182" s="359"/>
      <c r="G15182" s="561"/>
      <c r="H15182" s="359"/>
    </row>
    <row r="15183" spans="4:8" x14ac:dyDescent="0.2">
      <c r="D15183" s="359"/>
      <c r="E15183" s="359"/>
      <c r="G15183" s="561"/>
      <c r="H15183" s="359"/>
    </row>
    <row r="15184" spans="4:8" x14ac:dyDescent="0.2">
      <c r="D15184" s="359"/>
      <c r="E15184" s="359"/>
      <c r="G15184" s="561"/>
      <c r="H15184" s="359"/>
    </row>
    <row r="15185" spans="4:8" x14ac:dyDescent="0.2">
      <c r="D15185" s="359"/>
      <c r="E15185" s="359"/>
      <c r="G15185" s="561"/>
      <c r="H15185" s="359"/>
    </row>
    <row r="15186" spans="4:8" x14ac:dyDescent="0.2">
      <c r="D15186" s="359"/>
      <c r="E15186" s="359"/>
      <c r="G15186" s="561"/>
      <c r="H15186" s="359"/>
    </row>
    <row r="15187" spans="4:8" x14ac:dyDescent="0.2">
      <c r="D15187" s="359"/>
      <c r="E15187" s="359"/>
      <c r="G15187" s="561"/>
      <c r="H15187" s="359"/>
    </row>
    <row r="15188" spans="4:8" x14ac:dyDescent="0.2">
      <c r="D15188" s="359"/>
      <c r="E15188" s="359"/>
      <c r="G15188" s="561"/>
      <c r="H15188" s="359"/>
    </row>
    <row r="15189" spans="4:8" x14ac:dyDescent="0.2">
      <c r="D15189" s="359"/>
      <c r="E15189" s="359"/>
      <c r="G15189" s="561"/>
      <c r="H15189" s="359"/>
    </row>
    <row r="15190" spans="4:8" x14ac:dyDescent="0.2">
      <c r="D15190" s="359"/>
      <c r="E15190" s="359"/>
      <c r="G15190" s="561"/>
      <c r="H15190" s="359"/>
    </row>
    <row r="15191" spans="4:8" x14ac:dyDescent="0.2">
      <c r="D15191" s="359"/>
      <c r="E15191" s="359"/>
      <c r="G15191" s="561"/>
      <c r="H15191" s="359"/>
    </row>
    <row r="15192" spans="4:8" x14ac:dyDescent="0.2">
      <c r="D15192" s="359"/>
      <c r="E15192" s="359"/>
      <c r="G15192" s="561"/>
      <c r="H15192" s="359"/>
    </row>
    <row r="15193" spans="4:8" x14ac:dyDescent="0.2">
      <c r="D15193" s="359"/>
      <c r="E15193" s="359"/>
      <c r="G15193" s="561"/>
      <c r="H15193" s="359"/>
    </row>
    <row r="15194" spans="4:8" x14ac:dyDescent="0.2">
      <c r="D15194" s="359"/>
      <c r="E15194" s="359"/>
      <c r="G15194" s="561"/>
      <c r="H15194" s="359"/>
    </row>
    <row r="15195" spans="4:8" x14ac:dyDescent="0.2">
      <c r="D15195" s="359"/>
      <c r="E15195" s="359"/>
      <c r="G15195" s="561"/>
      <c r="H15195" s="359"/>
    </row>
    <row r="15196" spans="4:8" x14ac:dyDescent="0.2">
      <c r="D15196" s="359"/>
      <c r="E15196" s="359"/>
      <c r="G15196" s="561"/>
      <c r="H15196" s="359"/>
    </row>
    <row r="15197" spans="4:8" x14ac:dyDescent="0.2">
      <c r="D15197" s="359"/>
      <c r="E15197" s="359"/>
      <c r="G15197" s="561"/>
      <c r="H15197" s="359"/>
    </row>
    <row r="15198" spans="4:8" x14ac:dyDescent="0.2">
      <c r="D15198" s="359"/>
      <c r="E15198" s="359"/>
      <c r="G15198" s="561"/>
      <c r="H15198" s="359"/>
    </row>
    <row r="15199" spans="4:8" x14ac:dyDescent="0.2">
      <c r="D15199" s="359"/>
      <c r="E15199" s="359"/>
      <c r="G15199" s="561"/>
      <c r="H15199" s="359"/>
    </row>
    <row r="15200" spans="4:8" x14ac:dyDescent="0.2">
      <c r="D15200" s="359"/>
      <c r="E15200" s="359"/>
      <c r="G15200" s="561"/>
      <c r="H15200" s="359"/>
    </row>
    <row r="15201" spans="4:8" x14ac:dyDescent="0.2">
      <c r="D15201" s="359"/>
      <c r="E15201" s="359"/>
      <c r="G15201" s="561"/>
      <c r="H15201" s="359"/>
    </row>
    <row r="15202" spans="4:8" x14ac:dyDescent="0.2">
      <c r="D15202" s="359"/>
      <c r="E15202" s="359"/>
      <c r="G15202" s="561"/>
      <c r="H15202" s="359"/>
    </row>
    <row r="15203" spans="4:8" x14ac:dyDescent="0.2">
      <c r="D15203" s="359"/>
      <c r="E15203" s="359"/>
      <c r="G15203" s="561"/>
      <c r="H15203" s="359"/>
    </row>
    <row r="15204" spans="4:8" x14ac:dyDescent="0.2">
      <c r="D15204" s="359"/>
      <c r="E15204" s="359"/>
      <c r="G15204" s="561"/>
      <c r="H15204" s="359"/>
    </row>
    <row r="15205" spans="4:8" x14ac:dyDescent="0.2">
      <c r="D15205" s="359"/>
      <c r="E15205" s="359"/>
      <c r="G15205" s="561"/>
      <c r="H15205" s="359"/>
    </row>
    <row r="15206" spans="4:8" x14ac:dyDescent="0.2">
      <c r="D15206" s="359"/>
      <c r="E15206" s="359"/>
      <c r="G15206" s="561"/>
      <c r="H15206" s="359"/>
    </row>
    <row r="15207" spans="4:8" x14ac:dyDescent="0.2">
      <c r="D15207" s="359"/>
      <c r="E15207" s="359"/>
      <c r="G15207" s="561"/>
      <c r="H15207" s="359"/>
    </row>
    <row r="15208" spans="4:8" x14ac:dyDescent="0.2">
      <c r="D15208" s="359"/>
      <c r="E15208" s="359"/>
      <c r="G15208" s="561"/>
      <c r="H15208" s="359"/>
    </row>
    <row r="15209" spans="4:8" x14ac:dyDescent="0.2">
      <c r="D15209" s="359"/>
      <c r="E15209" s="359"/>
      <c r="G15209" s="561"/>
      <c r="H15209" s="359"/>
    </row>
    <row r="15210" spans="4:8" x14ac:dyDescent="0.2">
      <c r="D15210" s="359"/>
      <c r="E15210" s="359"/>
      <c r="G15210" s="561"/>
      <c r="H15210" s="359"/>
    </row>
    <row r="15211" spans="4:8" x14ac:dyDescent="0.2">
      <c r="D15211" s="359"/>
      <c r="E15211" s="359"/>
      <c r="G15211" s="561"/>
      <c r="H15211" s="359"/>
    </row>
    <row r="15212" spans="4:8" x14ac:dyDescent="0.2">
      <c r="D15212" s="359"/>
      <c r="E15212" s="359"/>
      <c r="G15212" s="561"/>
      <c r="H15212" s="359"/>
    </row>
    <row r="15213" spans="4:8" x14ac:dyDescent="0.2">
      <c r="D15213" s="359"/>
      <c r="E15213" s="359"/>
      <c r="G15213" s="561"/>
      <c r="H15213" s="359"/>
    </row>
    <row r="15214" spans="4:8" x14ac:dyDescent="0.2">
      <c r="D15214" s="359"/>
      <c r="E15214" s="359"/>
      <c r="G15214" s="561"/>
      <c r="H15214" s="359"/>
    </row>
    <row r="15215" spans="4:8" x14ac:dyDescent="0.2">
      <c r="D15215" s="359"/>
      <c r="E15215" s="359"/>
      <c r="G15215" s="561"/>
      <c r="H15215" s="359"/>
    </row>
    <row r="15216" spans="4:8" x14ac:dyDescent="0.2">
      <c r="D15216" s="359"/>
      <c r="E15216" s="359"/>
      <c r="G15216" s="561"/>
      <c r="H15216" s="359"/>
    </row>
    <row r="15217" spans="4:8" x14ac:dyDescent="0.2">
      <c r="D15217" s="359"/>
      <c r="E15217" s="359"/>
      <c r="G15217" s="561"/>
      <c r="H15217" s="359"/>
    </row>
    <row r="15218" spans="4:8" x14ac:dyDescent="0.2">
      <c r="D15218" s="359"/>
      <c r="E15218" s="359"/>
      <c r="G15218" s="561"/>
      <c r="H15218" s="359"/>
    </row>
    <row r="15219" spans="4:8" x14ac:dyDescent="0.2">
      <c r="D15219" s="359"/>
      <c r="E15219" s="359"/>
      <c r="G15219" s="561"/>
      <c r="H15219" s="359"/>
    </row>
    <row r="15220" spans="4:8" x14ac:dyDescent="0.2">
      <c r="D15220" s="359"/>
      <c r="E15220" s="359"/>
      <c r="G15220" s="561"/>
      <c r="H15220" s="359"/>
    </row>
    <row r="15221" spans="4:8" x14ac:dyDescent="0.2">
      <c r="D15221" s="359"/>
      <c r="E15221" s="359"/>
      <c r="G15221" s="561"/>
      <c r="H15221" s="359"/>
    </row>
    <row r="15222" spans="4:8" x14ac:dyDescent="0.2">
      <c r="D15222" s="359"/>
      <c r="E15222" s="359"/>
      <c r="G15222" s="561"/>
      <c r="H15222" s="359"/>
    </row>
    <row r="15223" spans="4:8" x14ac:dyDescent="0.2">
      <c r="D15223" s="359"/>
      <c r="E15223" s="359"/>
      <c r="G15223" s="561"/>
      <c r="H15223" s="359"/>
    </row>
    <row r="15224" spans="4:8" x14ac:dyDescent="0.2">
      <c r="D15224" s="359"/>
      <c r="E15224" s="359"/>
      <c r="G15224" s="561"/>
      <c r="H15224" s="359"/>
    </row>
    <row r="15225" spans="4:8" x14ac:dyDescent="0.2">
      <c r="D15225" s="359"/>
      <c r="E15225" s="359"/>
      <c r="G15225" s="561"/>
      <c r="H15225" s="359"/>
    </row>
    <row r="15226" spans="4:8" x14ac:dyDescent="0.2">
      <c r="D15226" s="359"/>
      <c r="E15226" s="359"/>
      <c r="G15226" s="561"/>
      <c r="H15226" s="359"/>
    </row>
    <row r="15227" spans="4:8" x14ac:dyDescent="0.2">
      <c r="D15227" s="359"/>
      <c r="E15227" s="359"/>
      <c r="G15227" s="561"/>
      <c r="H15227" s="359"/>
    </row>
    <row r="15228" spans="4:8" x14ac:dyDescent="0.2">
      <c r="D15228" s="359"/>
      <c r="E15228" s="359"/>
      <c r="G15228" s="561"/>
      <c r="H15228" s="359"/>
    </row>
    <row r="15229" spans="4:8" x14ac:dyDescent="0.2">
      <c r="D15229" s="359"/>
      <c r="E15229" s="359"/>
      <c r="G15229" s="561"/>
      <c r="H15229" s="359"/>
    </row>
    <row r="15230" spans="4:8" x14ac:dyDescent="0.2">
      <c r="D15230" s="359"/>
      <c r="E15230" s="359"/>
      <c r="G15230" s="561"/>
      <c r="H15230" s="359"/>
    </row>
    <row r="15231" spans="4:8" x14ac:dyDescent="0.2">
      <c r="D15231" s="359"/>
      <c r="E15231" s="359"/>
      <c r="G15231" s="561"/>
      <c r="H15231" s="359"/>
    </row>
    <row r="15232" spans="4:8" x14ac:dyDescent="0.2">
      <c r="D15232" s="359"/>
      <c r="E15232" s="359"/>
      <c r="G15232" s="561"/>
      <c r="H15232" s="359"/>
    </row>
    <row r="15233" spans="4:8" x14ac:dyDescent="0.2">
      <c r="D15233" s="359"/>
      <c r="E15233" s="359"/>
      <c r="G15233" s="561"/>
      <c r="H15233" s="359"/>
    </row>
    <row r="15234" spans="4:8" x14ac:dyDescent="0.2">
      <c r="D15234" s="359"/>
      <c r="E15234" s="359"/>
      <c r="G15234" s="561"/>
      <c r="H15234" s="359"/>
    </row>
    <row r="15235" spans="4:8" x14ac:dyDescent="0.2">
      <c r="D15235" s="359"/>
      <c r="E15235" s="359"/>
      <c r="G15235" s="561"/>
      <c r="H15235" s="359"/>
    </row>
    <row r="15236" spans="4:8" x14ac:dyDescent="0.2">
      <c r="D15236" s="359"/>
      <c r="E15236" s="359"/>
      <c r="G15236" s="561"/>
      <c r="H15236" s="359"/>
    </row>
    <row r="15237" spans="4:8" x14ac:dyDescent="0.2">
      <c r="D15237" s="359"/>
      <c r="E15237" s="359"/>
      <c r="G15237" s="561"/>
      <c r="H15237" s="359"/>
    </row>
    <row r="15238" spans="4:8" x14ac:dyDescent="0.2">
      <c r="D15238" s="359"/>
      <c r="E15238" s="359"/>
      <c r="G15238" s="561"/>
      <c r="H15238" s="359"/>
    </row>
    <row r="15239" spans="4:8" x14ac:dyDescent="0.2">
      <c r="D15239" s="359"/>
      <c r="E15239" s="359"/>
      <c r="G15239" s="561"/>
      <c r="H15239" s="359"/>
    </row>
    <row r="15240" spans="4:8" x14ac:dyDescent="0.2">
      <c r="D15240" s="359"/>
      <c r="E15240" s="359"/>
      <c r="G15240" s="561"/>
      <c r="H15240" s="359"/>
    </row>
    <row r="15241" spans="4:8" x14ac:dyDescent="0.2">
      <c r="D15241" s="359"/>
      <c r="E15241" s="359"/>
      <c r="G15241" s="561"/>
      <c r="H15241" s="359"/>
    </row>
    <row r="15242" spans="4:8" x14ac:dyDescent="0.2">
      <c r="D15242" s="359"/>
      <c r="E15242" s="359"/>
      <c r="G15242" s="561"/>
      <c r="H15242" s="359"/>
    </row>
    <row r="15243" spans="4:8" x14ac:dyDescent="0.2">
      <c r="D15243" s="359"/>
      <c r="E15243" s="359"/>
      <c r="G15243" s="561"/>
      <c r="H15243" s="359"/>
    </row>
    <row r="15244" spans="4:8" x14ac:dyDescent="0.2">
      <c r="D15244" s="359"/>
      <c r="E15244" s="359"/>
      <c r="G15244" s="561"/>
      <c r="H15244" s="359"/>
    </row>
    <row r="15245" spans="4:8" x14ac:dyDescent="0.2">
      <c r="D15245" s="359"/>
      <c r="E15245" s="359"/>
      <c r="G15245" s="561"/>
      <c r="H15245" s="359"/>
    </row>
    <row r="15246" spans="4:8" x14ac:dyDescent="0.2">
      <c r="D15246" s="359"/>
      <c r="E15246" s="359"/>
      <c r="G15246" s="561"/>
      <c r="H15246" s="359"/>
    </row>
    <row r="15247" spans="4:8" x14ac:dyDescent="0.2">
      <c r="D15247" s="359"/>
      <c r="E15247" s="359"/>
      <c r="G15247" s="561"/>
      <c r="H15247" s="359"/>
    </row>
    <row r="15248" spans="4:8" x14ac:dyDescent="0.2">
      <c r="D15248" s="359"/>
      <c r="E15248" s="359"/>
      <c r="G15248" s="561"/>
      <c r="H15248" s="359"/>
    </row>
    <row r="15249" spans="4:8" x14ac:dyDescent="0.2">
      <c r="D15249" s="359"/>
      <c r="E15249" s="359"/>
      <c r="G15249" s="561"/>
      <c r="H15249" s="359"/>
    </row>
    <row r="15250" spans="4:8" x14ac:dyDescent="0.2">
      <c r="D15250" s="359"/>
      <c r="E15250" s="359"/>
      <c r="G15250" s="561"/>
      <c r="H15250" s="359"/>
    </row>
    <row r="15251" spans="4:8" x14ac:dyDescent="0.2">
      <c r="D15251" s="359"/>
      <c r="E15251" s="359"/>
      <c r="G15251" s="561"/>
      <c r="H15251" s="359"/>
    </row>
    <row r="15252" spans="4:8" x14ac:dyDescent="0.2">
      <c r="D15252" s="359"/>
      <c r="E15252" s="359"/>
      <c r="G15252" s="561"/>
      <c r="H15252" s="359"/>
    </row>
    <row r="15253" spans="4:8" x14ac:dyDescent="0.2">
      <c r="D15253" s="359"/>
      <c r="E15253" s="359"/>
      <c r="G15253" s="561"/>
      <c r="H15253" s="359"/>
    </row>
    <row r="15254" spans="4:8" x14ac:dyDescent="0.2">
      <c r="D15254" s="359"/>
      <c r="E15254" s="359"/>
      <c r="G15254" s="561"/>
      <c r="H15254" s="359"/>
    </row>
    <row r="15255" spans="4:8" x14ac:dyDescent="0.2">
      <c r="D15255" s="359"/>
      <c r="E15255" s="359"/>
      <c r="G15255" s="561"/>
      <c r="H15255" s="359"/>
    </row>
    <row r="15256" spans="4:8" x14ac:dyDescent="0.2">
      <c r="D15256" s="359"/>
      <c r="E15256" s="359"/>
      <c r="G15256" s="561"/>
      <c r="H15256" s="359"/>
    </row>
    <row r="15257" spans="4:8" x14ac:dyDescent="0.2">
      <c r="D15257" s="359"/>
      <c r="E15257" s="359"/>
      <c r="G15257" s="561"/>
      <c r="H15257" s="359"/>
    </row>
    <row r="15258" spans="4:8" x14ac:dyDescent="0.2">
      <c r="D15258" s="359"/>
      <c r="E15258" s="359"/>
      <c r="G15258" s="561"/>
      <c r="H15258" s="359"/>
    </row>
    <row r="15259" spans="4:8" x14ac:dyDescent="0.2">
      <c r="D15259" s="359"/>
      <c r="E15259" s="359"/>
      <c r="G15259" s="561"/>
      <c r="H15259" s="359"/>
    </row>
    <row r="15260" spans="4:8" x14ac:dyDescent="0.2">
      <c r="D15260" s="359"/>
      <c r="E15260" s="359"/>
      <c r="G15260" s="561"/>
      <c r="H15260" s="359"/>
    </row>
    <row r="15261" spans="4:8" x14ac:dyDescent="0.2">
      <c r="D15261" s="359"/>
      <c r="E15261" s="359"/>
      <c r="G15261" s="561"/>
      <c r="H15261" s="359"/>
    </row>
    <row r="15262" spans="4:8" x14ac:dyDescent="0.2">
      <c r="D15262" s="359"/>
      <c r="E15262" s="359"/>
      <c r="G15262" s="561"/>
      <c r="H15262" s="359"/>
    </row>
    <row r="15263" spans="4:8" x14ac:dyDescent="0.2">
      <c r="D15263" s="359"/>
      <c r="E15263" s="359"/>
      <c r="G15263" s="561"/>
      <c r="H15263" s="359"/>
    </row>
    <row r="15264" spans="4:8" x14ac:dyDescent="0.2">
      <c r="D15264" s="359"/>
      <c r="E15264" s="359"/>
      <c r="G15264" s="561"/>
      <c r="H15264" s="359"/>
    </row>
    <row r="15265" spans="4:8" x14ac:dyDescent="0.2">
      <c r="D15265" s="359"/>
      <c r="E15265" s="359"/>
      <c r="G15265" s="561"/>
      <c r="H15265" s="359"/>
    </row>
    <row r="15266" spans="4:8" x14ac:dyDescent="0.2">
      <c r="D15266" s="359"/>
      <c r="E15266" s="359"/>
      <c r="G15266" s="561"/>
      <c r="H15266" s="359"/>
    </row>
    <row r="15267" spans="4:8" x14ac:dyDescent="0.2">
      <c r="D15267" s="359"/>
      <c r="E15267" s="359"/>
      <c r="G15267" s="561"/>
      <c r="H15267" s="359"/>
    </row>
    <row r="15268" spans="4:8" x14ac:dyDescent="0.2">
      <c r="D15268" s="359"/>
      <c r="E15268" s="359"/>
      <c r="G15268" s="561"/>
      <c r="H15268" s="359"/>
    </row>
    <row r="15269" spans="4:8" x14ac:dyDescent="0.2">
      <c r="D15269" s="359"/>
      <c r="E15269" s="359"/>
      <c r="G15269" s="561"/>
      <c r="H15269" s="359"/>
    </row>
    <row r="15270" spans="4:8" x14ac:dyDescent="0.2">
      <c r="D15270" s="359"/>
      <c r="E15270" s="359"/>
      <c r="G15270" s="561"/>
      <c r="H15270" s="359"/>
    </row>
    <row r="15271" spans="4:8" x14ac:dyDescent="0.2">
      <c r="D15271" s="359"/>
      <c r="E15271" s="359"/>
      <c r="G15271" s="561"/>
      <c r="H15271" s="359"/>
    </row>
    <row r="15272" spans="4:8" x14ac:dyDescent="0.2">
      <c r="D15272" s="359"/>
      <c r="E15272" s="359"/>
      <c r="G15272" s="561"/>
      <c r="H15272" s="359"/>
    </row>
    <row r="15273" spans="4:8" x14ac:dyDescent="0.2">
      <c r="D15273" s="359"/>
      <c r="E15273" s="359"/>
      <c r="G15273" s="561"/>
      <c r="H15273" s="359"/>
    </row>
    <row r="15274" spans="4:8" x14ac:dyDescent="0.2">
      <c r="D15274" s="359"/>
      <c r="E15274" s="359"/>
      <c r="G15274" s="561"/>
      <c r="H15274" s="359"/>
    </row>
    <row r="15275" spans="4:8" x14ac:dyDescent="0.2">
      <c r="D15275" s="359"/>
      <c r="E15275" s="359"/>
      <c r="G15275" s="561"/>
      <c r="H15275" s="359"/>
    </row>
    <row r="15276" spans="4:8" x14ac:dyDescent="0.2">
      <c r="D15276" s="359"/>
      <c r="E15276" s="359"/>
      <c r="G15276" s="561"/>
      <c r="H15276" s="359"/>
    </row>
    <row r="15277" spans="4:8" x14ac:dyDescent="0.2">
      <c r="D15277" s="359"/>
      <c r="E15277" s="359"/>
      <c r="G15277" s="561"/>
      <c r="H15277" s="359"/>
    </row>
    <row r="15278" spans="4:8" x14ac:dyDescent="0.2">
      <c r="D15278" s="359"/>
      <c r="E15278" s="359"/>
      <c r="G15278" s="561"/>
      <c r="H15278" s="359"/>
    </row>
    <row r="15279" spans="4:8" x14ac:dyDescent="0.2">
      <c r="D15279" s="359"/>
      <c r="E15279" s="359"/>
      <c r="G15279" s="561"/>
      <c r="H15279" s="359"/>
    </row>
    <row r="15280" spans="4:8" x14ac:dyDescent="0.2">
      <c r="D15280" s="359"/>
      <c r="E15280" s="359"/>
      <c r="G15280" s="561"/>
      <c r="H15280" s="359"/>
    </row>
    <row r="15281" spans="4:8" x14ac:dyDescent="0.2">
      <c r="D15281" s="359"/>
      <c r="E15281" s="359"/>
      <c r="G15281" s="561"/>
      <c r="H15281" s="359"/>
    </row>
    <row r="15282" spans="4:8" x14ac:dyDescent="0.2">
      <c r="D15282" s="359"/>
      <c r="E15282" s="359"/>
      <c r="G15282" s="561"/>
      <c r="H15282" s="359"/>
    </row>
    <row r="15283" spans="4:8" x14ac:dyDescent="0.2">
      <c r="D15283" s="359"/>
      <c r="E15283" s="359"/>
      <c r="G15283" s="561"/>
      <c r="H15283" s="359"/>
    </row>
    <row r="15284" spans="4:8" x14ac:dyDescent="0.2">
      <c r="D15284" s="359"/>
      <c r="E15284" s="359"/>
      <c r="G15284" s="561"/>
      <c r="H15284" s="359"/>
    </row>
    <row r="15285" spans="4:8" x14ac:dyDescent="0.2">
      <c r="D15285" s="359"/>
      <c r="E15285" s="359"/>
      <c r="G15285" s="561"/>
      <c r="H15285" s="359"/>
    </row>
    <row r="15286" spans="4:8" x14ac:dyDescent="0.2">
      <c r="D15286" s="359"/>
      <c r="E15286" s="359"/>
      <c r="G15286" s="561"/>
      <c r="H15286" s="359"/>
    </row>
    <row r="15287" spans="4:8" x14ac:dyDescent="0.2">
      <c r="D15287" s="359"/>
      <c r="E15287" s="359"/>
      <c r="G15287" s="561"/>
      <c r="H15287" s="359"/>
    </row>
    <row r="15288" spans="4:8" x14ac:dyDescent="0.2">
      <c r="D15288" s="359"/>
      <c r="E15288" s="359"/>
      <c r="G15288" s="561"/>
      <c r="H15288" s="359"/>
    </row>
    <row r="15289" spans="4:8" x14ac:dyDescent="0.2">
      <c r="D15289" s="359"/>
      <c r="E15289" s="359"/>
      <c r="G15289" s="561"/>
      <c r="H15289" s="359"/>
    </row>
    <row r="15290" spans="4:8" x14ac:dyDescent="0.2">
      <c r="D15290" s="359"/>
      <c r="E15290" s="359"/>
      <c r="G15290" s="561"/>
      <c r="H15290" s="359"/>
    </row>
    <row r="15291" spans="4:8" x14ac:dyDescent="0.2">
      <c r="D15291" s="359"/>
      <c r="E15291" s="359"/>
      <c r="G15291" s="561"/>
      <c r="H15291" s="359"/>
    </row>
    <row r="15292" spans="4:8" x14ac:dyDescent="0.2">
      <c r="D15292" s="359"/>
      <c r="E15292" s="359"/>
      <c r="G15292" s="561"/>
      <c r="H15292" s="359"/>
    </row>
    <row r="15293" spans="4:8" x14ac:dyDescent="0.2">
      <c r="D15293" s="359"/>
      <c r="E15293" s="359"/>
      <c r="G15293" s="561"/>
      <c r="H15293" s="359"/>
    </row>
    <row r="15294" spans="4:8" x14ac:dyDescent="0.2">
      <c r="D15294" s="359"/>
      <c r="E15294" s="359"/>
      <c r="G15294" s="561"/>
      <c r="H15294" s="359"/>
    </row>
    <row r="15295" spans="4:8" x14ac:dyDescent="0.2">
      <c r="D15295" s="359"/>
      <c r="E15295" s="359"/>
      <c r="G15295" s="561"/>
      <c r="H15295" s="359"/>
    </row>
    <row r="15296" spans="4:8" x14ac:dyDescent="0.2">
      <c r="D15296" s="359"/>
      <c r="E15296" s="359"/>
      <c r="G15296" s="561"/>
      <c r="H15296" s="359"/>
    </row>
    <row r="15297" spans="4:8" x14ac:dyDescent="0.2">
      <c r="D15297" s="359"/>
      <c r="E15297" s="359"/>
      <c r="G15297" s="561"/>
      <c r="H15297" s="359"/>
    </row>
    <row r="15298" spans="4:8" x14ac:dyDescent="0.2">
      <c r="D15298" s="359"/>
      <c r="E15298" s="359"/>
      <c r="G15298" s="561"/>
      <c r="H15298" s="359"/>
    </row>
    <row r="15299" spans="4:8" x14ac:dyDescent="0.2">
      <c r="D15299" s="359"/>
      <c r="E15299" s="359"/>
      <c r="G15299" s="561"/>
      <c r="H15299" s="359"/>
    </row>
    <row r="15300" spans="4:8" x14ac:dyDescent="0.2">
      <c r="D15300" s="359"/>
      <c r="E15300" s="359"/>
      <c r="G15300" s="561"/>
      <c r="H15300" s="359"/>
    </row>
    <row r="15301" spans="4:8" x14ac:dyDescent="0.2">
      <c r="D15301" s="359"/>
      <c r="E15301" s="359"/>
      <c r="G15301" s="561"/>
      <c r="H15301" s="359"/>
    </row>
    <row r="15302" spans="4:8" x14ac:dyDescent="0.2">
      <c r="D15302" s="359"/>
      <c r="E15302" s="359"/>
      <c r="G15302" s="561"/>
      <c r="H15302" s="359"/>
    </row>
    <row r="15303" spans="4:8" x14ac:dyDescent="0.2">
      <c r="D15303" s="359"/>
      <c r="E15303" s="359"/>
      <c r="G15303" s="561"/>
      <c r="H15303" s="359"/>
    </row>
    <row r="15304" spans="4:8" x14ac:dyDescent="0.2">
      <c r="D15304" s="359"/>
      <c r="E15304" s="359"/>
      <c r="G15304" s="561"/>
      <c r="H15304" s="359"/>
    </row>
    <row r="15305" spans="4:8" x14ac:dyDescent="0.2">
      <c r="D15305" s="359"/>
      <c r="E15305" s="359"/>
      <c r="G15305" s="561"/>
      <c r="H15305" s="359"/>
    </row>
    <row r="15306" spans="4:8" x14ac:dyDescent="0.2">
      <c r="D15306" s="359"/>
      <c r="E15306" s="359"/>
      <c r="G15306" s="561"/>
      <c r="H15306" s="359"/>
    </row>
    <row r="15307" spans="4:8" x14ac:dyDescent="0.2">
      <c r="D15307" s="359"/>
      <c r="E15307" s="359"/>
      <c r="G15307" s="561"/>
      <c r="H15307" s="359"/>
    </row>
    <row r="15308" spans="4:8" x14ac:dyDescent="0.2">
      <c r="D15308" s="359"/>
      <c r="E15308" s="359"/>
      <c r="G15308" s="561"/>
      <c r="H15308" s="359"/>
    </row>
    <row r="15309" spans="4:8" x14ac:dyDescent="0.2">
      <c r="D15309" s="359"/>
      <c r="E15309" s="359"/>
      <c r="G15309" s="561"/>
      <c r="H15309" s="359"/>
    </row>
    <row r="15310" spans="4:8" x14ac:dyDescent="0.2">
      <c r="D15310" s="359"/>
      <c r="E15310" s="359"/>
      <c r="G15310" s="561"/>
      <c r="H15310" s="359"/>
    </row>
    <row r="15311" spans="4:8" x14ac:dyDescent="0.2">
      <c r="D15311" s="359"/>
      <c r="E15311" s="359"/>
      <c r="G15311" s="561"/>
      <c r="H15311" s="359"/>
    </row>
    <row r="15312" spans="4:8" x14ac:dyDescent="0.2">
      <c r="D15312" s="359"/>
      <c r="E15312" s="359"/>
      <c r="G15312" s="561"/>
      <c r="H15312" s="359"/>
    </row>
    <row r="15313" spans="4:8" x14ac:dyDescent="0.2">
      <c r="D15313" s="359"/>
      <c r="E15313" s="359"/>
      <c r="G15313" s="561"/>
      <c r="H15313" s="359"/>
    </row>
    <row r="15314" spans="4:8" x14ac:dyDescent="0.2">
      <c r="D15314" s="359"/>
      <c r="E15314" s="359"/>
      <c r="G15314" s="561"/>
      <c r="H15314" s="359"/>
    </row>
    <row r="15315" spans="4:8" x14ac:dyDescent="0.2">
      <c r="D15315" s="359"/>
      <c r="E15315" s="359"/>
      <c r="G15315" s="561"/>
      <c r="H15315" s="359"/>
    </row>
    <row r="15316" spans="4:8" x14ac:dyDescent="0.2">
      <c r="D15316" s="359"/>
      <c r="E15316" s="359"/>
      <c r="G15316" s="561"/>
      <c r="H15316" s="359"/>
    </row>
    <row r="15317" spans="4:8" x14ac:dyDescent="0.2">
      <c r="D15317" s="359"/>
      <c r="E15317" s="359"/>
      <c r="G15317" s="561"/>
      <c r="H15317" s="359"/>
    </row>
    <row r="15318" spans="4:8" x14ac:dyDescent="0.2">
      <c r="D15318" s="359"/>
      <c r="E15318" s="359"/>
      <c r="G15318" s="561"/>
      <c r="H15318" s="359"/>
    </row>
    <row r="15319" spans="4:8" x14ac:dyDescent="0.2">
      <c r="D15319" s="359"/>
      <c r="E15319" s="359"/>
      <c r="G15319" s="561"/>
      <c r="H15319" s="359"/>
    </row>
    <row r="15320" spans="4:8" x14ac:dyDescent="0.2">
      <c r="D15320" s="359"/>
      <c r="E15320" s="359"/>
      <c r="G15320" s="561"/>
      <c r="H15320" s="359"/>
    </row>
    <row r="15321" spans="4:8" x14ac:dyDescent="0.2">
      <c r="D15321" s="359"/>
      <c r="E15321" s="359"/>
      <c r="G15321" s="561"/>
      <c r="H15321" s="359"/>
    </row>
    <row r="15322" spans="4:8" x14ac:dyDescent="0.2">
      <c r="D15322" s="359"/>
      <c r="E15322" s="359"/>
      <c r="G15322" s="561"/>
      <c r="H15322" s="359"/>
    </row>
    <row r="15323" spans="4:8" x14ac:dyDescent="0.2">
      <c r="D15323" s="359"/>
      <c r="E15323" s="359"/>
      <c r="G15323" s="561"/>
      <c r="H15323" s="359"/>
    </row>
    <row r="15324" spans="4:8" x14ac:dyDescent="0.2">
      <c r="D15324" s="359"/>
      <c r="E15324" s="359"/>
      <c r="G15324" s="561"/>
      <c r="H15324" s="359"/>
    </row>
    <row r="15325" spans="4:8" x14ac:dyDescent="0.2">
      <c r="D15325" s="359"/>
      <c r="E15325" s="359"/>
      <c r="G15325" s="561"/>
      <c r="H15325" s="359"/>
    </row>
    <row r="15326" spans="4:8" x14ac:dyDescent="0.2">
      <c r="D15326" s="359"/>
      <c r="E15326" s="359"/>
      <c r="G15326" s="561"/>
      <c r="H15326" s="359"/>
    </row>
    <row r="15327" spans="4:8" x14ac:dyDescent="0.2">
      <c r="D15327" s="359"/>
      <c r="E15327" s="359"/>
      <c r="G15327" s="561"/>
      <c r="H15327" s="359"/>
    </row>
    <row r="15328" spans="4:8" x14ac:dyDescent="0.2">
      <c r="D15328" s="359"/>
      <c r="E15328" s="359"/>
      <c r="G15328" s="561"/>
      <c r="H15328" s="359"/>
    </row>
    <row r="15329" spans="4:8" x14ac:dyDescent="0.2">
      <c r="D15329" s="359"/>
      <c r="E15329" s="359"/>
      <c r="G15329" s="561"/>
      <c r="H15329" s="359"/>
    </row>
    <row r="15330" spans="4:8" x14ac:dyDescent="0.2">
      <c r="D15330" s="359"/>
      <c r="E15330" s="359"/>
      <c r="G15330" s="561"/>
      <c r="H15330" s="359"/>
    </row>
    <row r="15331" spans="4:8" x14ac:dyDescent="0.2">
      <c r="D15331" s="359"/>
      <c r="E15331" s="359"/>
      <c r="G15331" s="561"/>
      <c r="H15331" s="359"/>
    </row>
    <row r="15332" spans="4:8" x14ac:dyDescent="0.2">
      <c r="D15332" s="359"/>
      <c r="E15332" s="359"/>
      <c r="G15332" s="561"/>
      <c r="H15332" s="359"/>
    </row>
    <row r="15333" spans="4:8" x14ac:dyDescent="0.2">
      <c r="D15333" s="359"/>
      <c r="E15333" s="359"/>
      <c r="G15333" s="561"/>
      <c r="H15333" s="359"/>
    </row>
    <row r="15334" spans="4:8" x14ac:dyDescent="0.2">
      <c r="D15334" s="359"/>
      <c r="E15334" s="359"/>
      <c r="G15334" s="561"/>
      <c r="H15334" s="359"/>
    </row>
    <row r="15335" spans="4:8" x14ac:dyDescent="0.2">
      <c r="D15335" s="359"/>
      <c r="E15335" s="359"/>
      <c r="G15335" s="561"/>
      <c r="H15335" s="359"/>
    </row>
    <row r="15336" spans="4:8" x14ac:dyDescent="0.2">
      <c r="D15336" s="359"/>
      <c r="E15336" s="359"/>
      <c r="G15336" s="561"/>
      <c r="H15336" s="359"/>
    </row>
    <row r="15337" spans="4:8" x14ac:dyDescent="0.2">
      <c r="D15337" s="359"/>
      <c r="E15337" s="359"/>
      <c r="G15337" s="561"/>
      <c r="H15337" s="359"/>
    </row>
    <row r="15338" spans="4:8" x14ac:dyDescent="0.2">
      <c r="D15338" s="359"/>
      <c r="E15338" s="359"/>
      <c r="G15338" s="561"/>
      <c r="H15338" s="359"/>
    </row>
    <row r="15339" spans="4:8" x14ac:dyDescent="0.2">
      <c r="D15339" s="359"/>
      <c r="E15339" s="359"/>
      <c r="G15339" s="561"/>
      <c r="H15339" s="359"/>
    </row>
    <row r="15340" spans="4:8" x14ac:dyDescent="0.2">
      <c r="D15340" s="359"/>
      <c r="E15340" s="359"/>
      <c r="G15340" s="561"/>
      <c r="H15340" s="359"/>
    </row>
    <row r="15341" spans="4:8" x14ac:dyDescent="0.2">
      <c r="D15341" s="359"/>
      <c r="E15341" s="359"/>
      <c r="G15341" s="561"/>
      <c r="H15341" s="359"/>
    </row>
    <row r="15342" spans="4:8" x14ac:dyDescent="0.2">
      <c r="D15342" s="359"/>
      <c r="E15342" s="359"/>
      <c r="G15342" s="561"/>
      <c r="H15342" s="359"/>
    </row>
    <row r="15343" spans="4:8" x14ac:dyDescent="0.2">
      <c r="D15343" s="359"/>
      <c r="E15343" s="359"/>
      <c r="G15343" s="561"/>
      <c r="H15343" s="359"/>
    </row>
    <row r="15344" spans="4:8" x14ac:dyDescent="0.2">
      <c r="D15344" s="359"/>
      <c r="E15344" s="359"/>
      <c r="G15344" s="561"/>
      <c r="H15344" s="359"/>
    </row>
    <row r="15345" spans="4:8" x14ac:dyDescent="0.2">
      <c r="D15345" s="359"/>
      <c r="E15345" s="359"/>
      <c r="G15345" s="561"/>
      <c r="H15345" s="359"/>
    </row>
    <row r="15346" spans="4:8" x14ac:dyDescent="0.2">
      <c r="D15346" s="359"/>
      <c r="E15346" s="359"/>
      <c r="G15346" s="561"/>
      <c r="H15346" s="359"/>
    </row>
    <row r="15347" spans="4:8" x14ac:dyDescent="0.2">
      <c r="D15347" s="359"/>
      <c r="E15347" s="359"/>
      <c r="G15347" s="561"/>
      <c r="H15347" s="359"/>
    </row>
    <row r="15348" spans="4:8" x14ac:dyDescent="0.2">
      <c r="D15348" s="359"/>
      <c r="E15348" s="359"/>
      <c r="G15348" s="561"/>
      <c r="H15348" s="359"/>
    </row>
    <row r="15349" spans="4:8" x14ac:dyDescent="0.2">
      <c r="D15349" s="359"/>
      <c r="E15349" s="359"/>
      <c r="G15349" s="561"/>
      <c r="H15349" s="359"/>
    </row>
    <row r="15350" spans="4:8" x14ac:dyDescent="0.2">
      <c r="D15350" s="359"/>
      <c r="E15350" s="359"/>
      <c r="G15350" s="561"/>
      <c r="H15350" s="359"/>
    </row>
    <row r="15351" spans="4:8" x14ac:dyDescent="0.2">
      <c r="D15351" s="359"/>
      <c r="E15351" s="359"/>
      <c r="G15351" s="561"/>
      <c r="H15351" s="359"/>
    </row>
    <row r="15352" spans="4:8" x14ac:dyDescent="0.2">
      <c r="D15352" s="359"/>
      <c r="E15352" s="359"/>
      <c r="G15352" s="561"/>
      <c r="H15352" s="359"/>
    </row>
    <row r="15353" spans="4:8" x14ac:dyDescent="0.2">
      <c r="D15353" s="359"/>
      <c r="E15353" s="359"/>
      <c r="G15353" s="561"/>
      <c r="H15353" s="359"/>
    </row>
    <row r="15354" spans="4:8" x14ac:dyDescent="0.2">
      <c r="D15354" s="359"/>
      <c r="E15354" s="359"/>
      <c r="G15354" s="561"/>
      <c r="H15354" s="359"/>
    </row>
    <row r="15355" spans="4:8" x14ac:dyDescent="0.2">
      <c r="D15355" s="359"/>
      <c r="E15355" s="359"/>
      <c r="G15355" s="561"/>
      <c r="H15355" s="359"/>
    </row>
    <row r="15356" spans="4:8" x14ac:dyDescent="0.2">
      <c r="D15356" s="359"/>
      <c r="E15356" s="359"/>
      <c r="G15356" s="561"/>
      <c r="H15356" s="359"/>
    </row>
    <row r="15357" spans="4:8" x14ac:dyDescent="0.2">
      <c r="D15357" s="359"/>
      <c r="E15357" s="359"/>
      <c r="G15357" s="561"/>
      <c r="H15357" s="359"/>
    </row>
    <row r="15358" spans="4:8" x14ac:dyDescent="0.2">
      <c r="D15358" s="359"/>
      <c r="E15358" s="359"/>
      <c r="G15358" s="561"/>
      <c r="H15358" s="359"/>
    </row>
    <row r="15359" spans="4:8" x14ac:dyDescent="0.2">
      <c r="D15359" s="359"/>
      <c r="E15359" s="359"/>
      <c r="G15359" s="561"/>
      <c r="H15359" s="359"/>
    </row>
    <row r="15360" spans="4:8" x14ac:dyDescent="0.2">
      <c r="D15360" s="359"/>
      <c r="E15360" s="359"/>
      <c r="G15360" s="561"/>
      <c r="H15360" s="359"/>
    </row>
    <row r="15361" spans="4:8" x14ac:dyDescent="0.2">
      <c r="D15361" s="359"/>
      <c r="E15361" s="359"/>
      <c r="G15361" s="561"/>
      <c r="H15361" s="359"/>
    </row>
    <row r="15362" spans="4:8" x14ac:dyDescent="0.2">
      <c r="D15362" s="359"/>
      <c r="E15362" s="359"/>
      <c r="G15362" s="561"/>
      <c r="H15362" s="359"/>
    </row>
    <row r="15363" spans="4:8" x14ac:dyDescent="0.2">
      <c r="D15363" s="359"/>
      <c r="E15363" s="359"/>
      <c r="G15363" s="561"/>
      <c r="H15363" s="359"/>
    </row>
    <row r="15364" spans="4:8" x14ac:dyDescent="0.2">
      <c r="D15364" s="359"/>
      <c r="E15364" s="359"/>
      <c r="G15364" s="561"/>
      <c r="H15364" s="359"/>
    </row>
    <row r="15365" spans="4:8" x14ac:dyDescent="0.2">
      <c r="D15365" s="359"/>
      <c r="E15365" s="359"/>
      <c r="G15365" s="561"/>
      <c r="H15365" s="359"/>
    </row>
    <row r="15366" spans="4:8" x14ac:dyDescent="0.2">
      <c r="D15366" s="359"/>
      <c r="E15366" s="359"/>
      <c r="G15366" s="561"/>
      <c r="H15366" s="359"/>
    </row>
    <row r="15367" spans="4:8" x14ac:dyDescent="0.2">
      <c r="D15367" s="359"/>
      <c r="E15367" s="359"/>
      <c r="G15367" s="561"/>
      <c r="H15367" s="359"/>
    </row>
    <row r="15368" spans="4:8" x14ac:dyDescent="0.2">
      <c r="D15368" s="359"/>
      <c r="E15368" s="359"/>
      <c r="G15368" s="561"/>
      <c r="H15368" s="359"/>
    </row>
    <row r="15369" spans="4:8" x14ac:dyDescent="0.2">
      <c r="D15369" s="359"/>
      <c r="E15369" s="359"/>
      <c r="G15369" s="561"/>
      <c r="H15369" s="359"/>
    </row>
    <row r="15370" spans="4:8" x14ac:dyDescent="0.2">
      <c r="D15370" s="359"/>
      <c r="E15370" s="359"/>
      <c r="G15370" s="561"/>
      <c r="H15370" s="359"/>
    </row>
    <row r="15371" spans="4:8" x14ac:dyDescent="0.2">
      <c r="D15371" s="359"/>
      <c r="E15371" s="359"/>
      <c r="G15371" s="561"/>
      <c r="H15371" s="359"/>
    </row>
    <row r="15372" spans="4:8" x14ac:dyDescent="0.2">
      <c r="D15372" s="359"/>
      <c r="E15372" s="359"/>
      <c r="G15372" s="561"/>
      <c r="H15372" s="359"/>
    </row>
    <row r="15373" spans="4:8" x14ac:dyDescent="0.2">
      <c r="D15373" s="359"/>
      <c r="E15373" s="359"/>
      <c r="G15373" s="561"/>
      <c r="H15373" s="359"/>
    </row>
    <row r="15374" spans="4:8" x14ac:dyDescent="0.2">
      <c r="D15374" s="359"/>
      <c r="E15374" s="359"/>
      <c r="G15374" s="561"/>
      <c r="H15374" s="359"/>
    </row>
    <row r="15375" spans="4:8" x14ac:dyDescent="0.2">
      <c r="D15375" s="359"/>
      <c r="E15375" s="359"/>
      <c r="G15375" s="561"/>
      <c r="H15375" s="359"/>
    </row>
    <row r="15376" spans="4:8" x14ac:dyDescent="0.2">
      <c r="D15376" s="359"/>
      <c r="E15376" s="359"/>
      <c r="G15376" s="561"/>
      <c r="H15376" s="359"/>
    </row>
    <row r="15377" spans="4:8" x14ac:dyDescent="0.2">
      <c r="D15377" s="359"/>
      <c r="E15377" s="359"/>
      <c r="G15377" s="561"/>
      <c r="H15377" s="359"/>
    </row>
    <row r="15378" spans="4:8" x14ac:dyDescent="0.2">
      <c r="D15378" s="359"/>
      <c r="E15378" s="359"/>
      <c r="G15378" s="561"/>
      <c r="H15378" s="359"/>
    </row>
    <row r="15379" spans="4:8" x14ac:dyDescent="0.2">
      <c r="D15379" s="359"/>
      <c r="E15379" s="359"/>
      <c r="G15379" s="561"/>
      <c r="H15379" s="359"/>
    </row>
    <row r="15380" spans="4:8" x14ac:dyDescent="0.2">
      <c r="D15380" s="359"/>
      <c r="E15380" s="359"/>
      <c r="G15380" s="561"/>
      <c r="H15380" s="359"/>
    </row>
    <row r="15381" spans="4:8" x14ac:dyDescent="0.2">
      <c r="D15381" s="359"/>
      <c r="E15381" s="359"/>
      <c r="G15381" s="561"/>
      <c r="H15381" s="359"/>
    </row>
    <row r="15382" spans="4:8" x14ac:dyDescent="0.2">
      <c r="D15382" s="359"/>
      <c r="E15382" s="359"/>
      <c r="G15382" s="561"/>
      <c r="H15382" s="359"/>
    </row>
    <row r="15383" spans="4:8" x14ac:dyDescent="0.2">
      <c r="D15383" s="359"/>
      <c r="E15383" s="359"/>
      <c r="G15383" s="561"/>
      <c r="H15383" s="359"/>
    </row>
    <row r="15384" spans="4:8" x14ac:dyDescent="0.2">
      <c r="D15384" s="359"/>
      <c r="E15384" s="359"/>
      <c r="G15384" s="561"/>
      <c r="H15384" s="359"/>
    </row>
    <row r="15385" spans="4:8" x14ac:dyDescent="0.2">
      <c r="D15385" s="359"/>
      <c r="E15385" s="359"/>
      <c r="G15385" s="561"/>
      <c r="H15385" s="359"/>
    </row>
    <row r="15386" spans="4:8" x14ac:dyDescent="0.2">
      <c r="D15386" s="359"/>
      <c r="E15386" s="359"/>
      <c r="G15386" s="561"/>
      <c r="H15386" s="359"/>
    </row>
    <row r="15387" spans="4:8" x14ac:dyDescent="0.2">
      <c r="D15387" s="359"/>
      <c r="E15387" s="359"/>
      <c r="G15387" s="561"/>
      <c r="H15387" s="359"/>
    </row>
    <row r="15388" spans="4:8" x14ac:dyDescent="0.2">
      <c r="D15388" s="359"/>
      <c r="E15388" s="359"/>
      <c r="G15388" s="561"/>
      <c r="H15388" s="359"/>
    </row>
    <row r="15389" spans="4:8" x14ac:dyDescent="0.2">
      <c r="D15389" s="359"/>
      <c r="E15389" s="359"/>
      <c r="G15389" s="561"/>
      <c r="H15389" s="359"/>
    </row>
    <row r="15390" spans="4:8" x14ac:dyDescent="0.2">
      <c r="D15390" s="359"/>
      <c r="E15390" s="359"/>
      <c r="G15390" s="561"/>
      <c r="H15390" s="359"/>
    </row>
    <row r="15391" spans="4:8" x14ac:dyDescent="0.2">
      <c r="D15391" s="359"/>
      <c r="E15391" s="359"/>
      <c r="G15391" s="561"/>
      <c r="H15391" s="359"/>
    </row>
    <row r="15392" spans="4:8" x14ac:dyDescent="0.2">
      <c r="D15392" s="359"/>
      <c r="E15392" s="359"/>
      <c r="G15392" s="561"/>
      <c r="H15392" s="359"/>
    </row>
    <row r="15393" spans="4:8" x14ac:dyDescent="0.2">
      <c r="D15393" s="359"/>
      <c r="E15393" s="359"/>
      <c r="G15393" s="561"/>
      <c r="H15393" s="359"/>
    </row>
    <row r="15394" spans="4:8" x14ac:dyDescent="0.2">
      <c r="D15394" s="359"/>
      <c r="E15394" s="359"/>
      <c r="G15394" s="561"/>
      <c r="H15394" s="359"/>
    </row>
    <row r="15395" spans="4:8" x14ac:dyDescent="0.2">
      <c r="D15395" s="359"/>
      <c r="E15395" s="359"/>
      <c r="G15395" s="561"/>
      <c r="H15395" s="359"/>
    </row>
    <row r="15396" spans="4:8" x14ac:dyDescent="0.2">
      <c r="D15396" s="359"/>
      <c r="E15396" s="359"/>
      <c r="G15396" s="561"/>
      <c r="H15396" s="359"/>
    </row>
    <row r="15397" spans="4:8" x14ac:dyDescent="0.2">
      <c r="D15397" s="359"/>
      <c r="E15397" s="359"/>
      <c r="G15397" s="561"/>
      <c r="H15397" s="359"/>
    </row>
    <row r="15398" spans="4:8" x14ac:dyDescent="0.2">
      <c r="D15398" s="359"/>
      <c r="E15398" s="359"/>
      <c r="G15398" s="561"/>
      <c r="H15398" s="359"/>
    </row>
    <row r="15399" spans="4:8" x14ac:dyDescent="0.2">
      <c r="D15399" s="359"/>
      <c r="E15399" s="359"/>
      <c r="G15399" s="561"/>
      <c r="H15399" s="359"/>
    </row>
    <row r="15400" spans="4:8" x14ac:dyDescent="0.2">
      <c r="D15400" s="359"/>
      <c r="E15400" s="359"/>
      <c r="G15400" s="561"/>
      <c r="H15400" s="359"/>
    </row>
    <row r="15401" spans="4:8" x14ac:dyDescent="0.2">
      <c r="D15401" s="359"/>
      <c r="E15401" s="359"/>
      <c r="G15401" s="561"/>
      <c r="H15401" s="359"/>
    </row>
    <row r="15402" spans="4:8" x14ac:dyDescent="0.2">
      <c r="D15402" s="359"/>
      <c r="E15402" s="359"/>
      <c r="G15402" s="561"/>
      <c r="H15402" s="359"/>
    </row>
    <row r="15403" spans="4:8" x14ac:dyDescent="0.2">
      <c r="D15403" s="359"/>
      <c r="E15403" s="359"/>
      <c r="G15403" s="561"/>
      <c r="H15403" s="359"/>
    </row>
    <row r="15404" spans="4:8" x14ac:dyDescent="0.2">
      <c r="D15404" s="359"/>
      <c r="E15404" s="359"/>
      <c r="G15404" s="561"/>
      <c r="H15404" s="359"/>
    </row>
    <row r="15405" spans="4:8" x14ac:dyDescent="0.2">
      <c r="D15405" s="359"/>
      <c r="E15405" s="359"/>
      <c r="G15405" s="561"/>
      <c r="H15405" s="359"/>
    </row>
    <row r="15406" spans="4:8" x14ac:dyDescent="0.2">
      <c r="D15406" s="359"/>
      <c r="E15406" s="359"/>
      <c r="G15406" s="561"/>
      <c r="H15406" s="359"/>
    </row>
    <row r="15407" spans="4:8" x14ac:dyDescent="0.2">
      <c r="D15407" s="359"/>
      <c r="E15407" s="359"/>
      <c r="G15407" s="561"/>
      <c r="H15407" s="359"/>
    </row>
    <row r="15408" spans="4:8" x14ac:dyDescent="0.2">
      <c r="D15408" s="359"/>
      <c r="E15408" s="359"/>
      <c r="G15408" s="561"/>
      <c r="H15408" s="359"/>
    </row>
    <row r="15409" spans="4:8" x14ac:dyDescent="0.2">
      <c r="D15409" s="359"/>
      <c r="E15409" s="359"/>
      <c r="G15409" s="561"/>
      <c r="H15409" s="359"/>
    </row>
    <row r="15410" spans="4:8" x14ac:dyDescent="0.2">
      <c r="D15410" s="359"/>
      <c r="E15410" s="359"/>
      <c r="G15410" s="561"/>
      <c r="H15410" s="359"/>
    </row>
    <row r="15411" spans="4:8" x14ac:dyDescent="0.2">
      <c r="D15411" s="359"/>
      <c r="E15411" s="359"/>
      <c r="G15411" s="561"/>
      <c r="H15411" s="359"/>
    </row>
    <row r="15412" spans="4:8" x14ac:dyDescent="0.2">
      <c r="D15412" s="359"/>
      <c r="E15412" s="359"/>
      <c r="G15412" s="561"/>
      <c r="H15412" s="359"/>
    </row>
    <row r="15413" spans="4:8" x14ac:dyDescent="0.2">
      <c r="D15413" s="359"/>
      <c r="E15413" s="359"/>
      <c r="G15413" s="561"/>
      <c r="H15413" s="359"/>
    </row>
    <row r="15414" spans="4:8" x14ac:dyDescent="0.2">
      <c r="D15414" s="359"/>
      <c r="E15414" s="359"/>
      <c r="G15414" s="561"/>
      <c r="H15414" s="359"/>
    </row>
    <row r="15415" spans="4:8" x14ac:dyDescent="0.2">
      <c r="D15415" s="359"/>
      <c r="E15415" s="359"/>
      <c r="G15415" s="561"/>
      <c r="H15415" s="359"/>
    </row>
    <row r="15416" spans="4:8" x14ac:dyDescent="0.2">
      <c r="D15416" s="359"/>
      <c r="E15416" s="359"/>
      <c r="G15416" s="561"/>
      <c r="H15416" s="359"/>
    </row>
    <row r="15417" spans="4:8" x14ac:dyDescent="0.2">
      <c r="D15417" s="359"/>
      <c r="E15417" s="359"/>
      <c r="G15417" s="561"/>
      <c r="H15417" s="359"/>
    </row>
    <row r="15418" spans="4:8" x14ac:dyDescent="0.2">
      <c r="D15418" s="359"/>
      <c r="E15418" s="359"/>
      <c r="G15418" s="561"/>
      <c r="H15418" s="359"/>
    </row>
    <row r="15419" spans="4:8" x14ac:dyDescent="0.2">
      <c r="D15419" s="359"/>
      <c r="E15419" s="359"/>
      <c r="G15419" s="561"/>
      <c r="H15419" s="359"/>
    </row>
    <row r="15420" spans="4:8" x14ac:dyDescent="0.2">
      <c r="D15420" s="359"/>
      <c r="E15420" s="359"/>
      <c r="G15420" s="561"/>
      <c r="H15420" s="359"/>
    </row>
    <row r="15421" spans="4:8" x14ac:dyDescent="0.2">
      <c r="D15421" s="359"/>
      <c r="E15421" s="359"/>
      <c r="G15421" s="561"/>
      <c r="H15421" s="359"/>
    </row>
    <row r="15422" spans="4:8" x14ac:dyDescent="0.2">
      <c r="D15422" s="359"/>
      <c r="E15422" s="359"/>
      <c r="G15422" s="561"/>
      <c r="H15422" s="359"/>
    </row>
    <row r="15423" spans="4:8" x14ac:dyDescent="0.2">
      <c r="D15423" s="359"/>
      <c r="E15423" s="359"/>
      <c r="G15423" s="561"/>
      <c r="H15423" s="359"/>
    </row>
    <row r="15424" spans="4:8" x14ac:dyDescent="0.2">
      <c r="D15424" s="359"/>
      <c r="E15424" s="359"/>
      <c r="G15424" s="561"/>
      <c r="H15424" s="359"/>
    </row>
    <row r="15425" spans="4:8" x14ac:dyDescent="0.2">
      <c r="D15425" s="359"/>
      <c r="E15425" s="359"/>
      <c r="G15425" s="561"/>
      <c r="H15425" s="359"/>
    </row>
    <row r="15426" spans="4:8" x14ac:dyDescent="0.2">
      <c r="D15426" s="359"/>
      <c r="E15426" s="359"/>
      <c r="G15426" s="561"/>
      <c r="H15426" s="359"/>
    </row>
    <row r="15427" spans="4:8" x14ac:dyDescent="0.2">
      <c r="D15427" s="359"/>
      <c r="E15427" s="359"/>
      <c r="G15427" s="561"/>
      <c r="H15427" s="359"/>
    </row>
    <row r="15428" spans="4:8" x14ac:dyDescent="0.2">
      <c r="D15428" s="359"/>
      <c r="E15428" s="359"/>
      <c r="G15428" s="561"/>
      <c r="H15428" s="359"/>
    </row>
    <row r="15429" spans="4:8" x14ac:dyDescent="0.2">
      <c r="D15429" s="359"/>
      <c r="E15429" s="359"/>
      <c r="G15429" s="561"/>
      <c r="H15429" s="359"/>
    </row>
    <row r="15430" spans="4:8" x14ac:dyDescent="0.2">
      <c r="D15430" s="359"/>
      <c r="E15430" s="359"/>
      <c r="G15430" s="561"/>
      <c r="H15430" s="359"/>
    </row>
    <row r="15431" spans="4:8" x14ac:dyDescent="0.2">
      <c r="D15431" s="359"/>
      <c r="E15431" s="359"/>
      <c r="G15431" s="561"/>
      <c r="H15431" s="359"/>
    </row>
    <row r="15432" spans="4:8" x14ac:dyDescent="0.2">
      <c r="D15432" s="359"/>
      <c r="E15432" s="359"/>
      <c r="G15432" s="561"/>
      <c r="H15432" s="359"/>
    </row>
    <row r="15433" spans="4:8" x14ac:dyDescent="0.2">
      <c r="D15433" s="359"/>
      <c r="E15433" s="359"/>
      <c r="G15433" s="561"/>
      <c r="H15433" s="359"/>
    </row>
    <row r="15434" spans="4:8" x14ac:dyDescent="0.2">
      <c r="D15434" s="359"/>
      <c r="E15434" s="359"/>
      <c r="G15434" s="561"/>
      <c r="H15434" s="359"/>
    </row>
    <row r="15435" spans="4:8" x14ac:dyDescent="0.2">
      <c r="D15435" s="359"/>
      <c r="E15435" s="359"/>
      <c r="G15435" s="561"/>
      <c r="H15435" s="359"/>
    </row>
    <row r="15436" spans="4:8" x14ac:dyDescent="0.2">
      <c r="D15436" s="359"/>
      <c r="E15436" s="359"/>
      <c r="G15436" s="561"/>
      <c r="H15436" s="359"/>
    </row>
    <row r="15437" spans="4:8" x14ac:dyDescent="0.2">
      <c r="D15437" s="359"/>
      <c r="E15437" s="359"/>
      <c r="G15437" s="561"/>
      <c r="H15437" s="359"/>
    </row>
    <row r="15438" spans="4:8" x14ac:dyDescent="0.2">
      <c r="D15438" s="359"/>
      <c r="E15438" s="359"/>
      <c r="G15438" s="561"/>
      <c r="H15438" s="359"/>
    </row>
    <row r="15439" spans="4:8" x14ac:dyDescent="0.2">
      <c r="D15439" s="359"/>
      <c r="E15439" s="359"/>
      <c r="G15439" s="561"/>
      <c r="H15439" s="359"/>
    </row>
    <row r="15440" spans="4:8" x14ac:dyDescent="0.2">
      <c r="D15440" s="359"/>
      <c r="E15440" s="359"/>
      <c r="G15440" s="561"/>
      <c r="H15440" s="359"/>
    </row>
    <row r="15441" spans="4:8" x14ac:dyDescent="0.2">
      <c r="D15441" s="359"/>
      <c r="E15441" s="359"/>
      <c r="G15441" s="561"/>
      <c r="H15441" s="359"/>
    </row>
    <row r="15442" spans="4:8" x14ac:dyDescent="0.2">
      <c r="D15442" s="359"/>
      <c r="E15442" s="359"/>
      <c r="G15442" s="561"/>
      <c r="H15442" s="359"/>
    </row>
    <row r="15443" spans="4:8" x14ac:dyDescent="0.2">
      <c r="D15443" s="359"/>
      <c r="E15443" s="359"/>
      <c r="G15443" s="561"/>
      <c r="H15443" s="359"/>
    </row>
    <row r="15444" spans="4:8" x14ac:dyDescent="0.2">
      <c r="D15444" s="359"/>
      <c r="E15444" s="359"/>
      <c r="G15444" s="561"/>
      <c r="H15444" s="359"/>
    </row>
    <row r="15445" spans="4:8" x14ac:dyDescent="0.2">
      <c r="D15445" s="359"/>
      <c r="E15445" s="359"/>
      <c r="G15445" s="561"/>
      <c r="H15445" s="359"/>
    </row>
    <row r="15446" spans="4:8" x14ac:dyDescent="0.2">
      <c r="D15446" s="359"/>
      <c r="E15446" s="359"/>
      <c r="G15446" s="561"/>
      <c r="H15446" s="359"/>
    </row>
    <row r="15447" spans="4:8" x14ac:dyDescent="0.2">
      <c r="D15447" s="359"/>
      <c r="E15447" s="359"/>
      <c r="G15447" s="561"/>
      <c r="H15447" s="359"/>
    </row>
    <row r="15448" spans="4:8" x14ac:dyDescent="0.2">
      <c r="D15448" s="359"/>
      <c r="E15448" s="359"/>
      <c r="G15448" s="561"/>
      <c r="H15448" s="359"/>
    </row>
    <row r="15449" spans="4:8" x14ac:dyDescent="0.2">
      <c r="D15449" s="359"/>
      <c r="E15449" s="359"/>
      <c r="G15449" s="561"/>
      <c r="H15449" s="359"/>
    </row>
    <row r="15450" spans="4:8" x14ac:dyDescent="0.2">
      <c r="D15450" s="359"/>
      <c r="E15450" s="359"/>
      <c r="G15450" s="561"/>
      <c r="H15450" s="359"/>
    </row>
    <row r="15451" spans="4:8" x14ac:dyDescent="0.2">
      <c r="D15451" s="359"/>
      <c r="E15451" s="359"/>
      <c r="G15451" s="561"/>
      <c r="H15451" s="359"/>
    </row>
    <row r="15452" spans="4:8" x14ac:dyDescent="0.2">
      <c r="D15452" s="359"/>
      <c r="E15452" s="359"/>
      <c r="G15452" s="561"/>
      <c r="H15452" s="359"/>
    </row>
    <row r="15453" spans="4:8" x14ac:dyDescent="0.2">
      <c r="D15453" s="359"/>
      <c r="E15453" s="359"/>
      <c r="G15453" s="561"/>
      <c r="H15453" s="359"/>
    </row>
    <row r="15454" spans="4:8" x14ac:dyDescent="0.2">
      <c r="D15454" s="359"/>
      <c r="E15454" s="359"/>
      <c r="G15454" s="561"/>
      <c r="H15454" s="359"/>
    </row>
    <row r="15455" spans="4:8" x14ac:dyDescent="0.2">
      <c r="D15455" s="359"/>
      <c r="E15455" s="359"/>
      <c r="G15455" s="561"/>
      <c r="H15455" s="359"/>
    </row>
    <row r="15456" spans="4:8" x14ac:dyDescent="0.2">
      <c r="D15456" s="359"/>
      <c r="E15456" s="359"/>
      <c r="G15456" s="561"/>
      <c r="H15456" s="359"/>
    </row>
    <row r="15457" spans="4:8" x14ac:dyDescent="0.2">
      <c r="D15457" s="359"/>
      <c r="E15457" s="359"/>
      <c r="G15457" s="561"/>
      <c r="H15457" s="359"/>
    </row>
    <row r="15458" spans="4:8" x14ac:dyDescent="0.2">
      <c r="D15458" s="359"/>
      <c r="E15458" s="359"/>
      <c r="G15458" s="561"/>
      <c r="H15458" s="359"/>
    </row>
    <row r="15459" spans="4:8" x14ac:dyDescent="0.2">
      <c r="D15459" s="359"/>
      <c r="E15459" s="359"/>
      <c r="G15459" s="561"/>
      <c r="H15459" s="359"/>
    </row>
    <row r="15460" spans="4:8" x14ac:dyDescent="0.2">
      <c r="D15460" s="359"/>
      <c r="E15460" s="359"/>
      <c r="G15460" s="561"/>
      <c r="H15460" s="359"/>
    </row>
    <row r="15461" spans="4:8" x14ac:dyDescent="0.2">
      <c r="D15461" s="359"/>
      <c r="E15461" s="359"/>
      <c r="G15461" s="561"/>
      <c r="H15461" s="359"/>
    </row>
    <row r="15462" spans="4:8" x14ac:dyDescent="0.2">
      <c r="D15462" s="359"/>
      <c r="E15462" s="359"/>
      <c r="G15462" s="561"/>
      <c r="H15462" s="359"/>
    </row>
    <row r="15463" spans="4:8" x14ac:dyDescent="0.2">
      <c r="D15463" s="359"/>
      <c r="E15463" s="359"/>
      <c r="G15463" s="561"/>
      <c r="H15463" s="359"/>
    </row>
    <row r="15464" spans="4:8" x14ac:dyDescent="0.2">
      <c r="D15464" s="359"/>
      <c r="E15464" s="359"/>
      <c r="G15464" s="561"/>
      <c r="H15464" s="359"/>
    </row>
    <row r="15465" spans="4:8" x14ac:dyDescent="0.2">
      <c r="D15465" s="359"/>
      <c r="E15465" s="359"/>
      <c r="G15465" s="561"/>
      <c r="H15465" s="359"/>
    </row>
    <row r="15466" spans="4:8" x14ac:dyDescent="0.2">
      <c r="D15466" s="359"/>
      <c r="E15466" s="359"/>
      <c r="G15466" s="561"/>
      <c r="H15466" s="359"/>
    </row>
    <row r="15467" spans="4:8" x14ac:dyDescent="0.2">
      <c r="D15467" s="359"/>
      <c r="E15467" s="359"/>
      <c r="G15467" s="561"/>
      <c r="H15467" s="359"/>
    </row>
    <row r="15468" spans="4:8" x14ac:dyDescent="0.2">
      <c r="D15468" s="359"/>
      <c r="E15468" s="359"/>
      <c r="G15468" s="561"/>
      <c r="H15468" s="359"/>
    </row>
    <row r="15469" spans="4:8" x14ac:dyDescent="0.2">
      <c r="D15469" s="359"/>
      <c r="E15469" s="359"/>
      <c r="G15469" s="561"/>
      <c r="H15469" s="359"/>
    </row>
    <row r="15470" spans="4:8" x14ac:dyDescent="0.2">
      <c r="D15470" s="359"/>
      <c r="E15470" s="359"/>
      <c r="G15470" s="561"/>
      <c r="H15470" s="359"/>
    </row>
    <row r="15471" spans="4:8" x14ac:dyDescent="0.2">
      <c r="D15471" s="359"/>
      <c r="E15471" s="359"/>
      <c r="G15471" s="561"/>
      <c r="H15471" s="359"/>
    </row>
    <row r="15472" spans="4:8" x14ac:dyDescent="0.2">
      <c r="D15472" s="359"/>
      <c r="E15472" s="359"/>
      <c r="G15472" s="561"/>
      <c r="H15472" s="359"/>
    </row>
    <row r="15473" spans="4:8" x14ac:dyDescent="0.2">
      <c r="D15473" s="359"/>
      <c r="E15473" s="359"/>
      <c r="G15473" s="561"/>
      <c r="H15473" s="359"/>
    </row>
    <row r="15474" spans="4:8" x14ac:dyDescent="0.2">
      <c r="D15474" s="359"/>
      <c r="E15474" s="359"/>
      <c r="G15474" s="561"/>
      <c r="H15474" s="359"/>
    </row>
    <row r="15475" spans="4:8" x14ac:dyDescent="0.2">
      <c r="D15475" s="359"/>
      <c r="E15475" s="359"/>
      <c r="G15475" s="561"/>
      <c r="H15475" s="359"/>
    </row>
    <row r="15476" spans="4:8" x14ac:dyDescent="0.2">
      <c r="D15476" s="359"/>
      <c r="E15476" s="359"/>
      <c r="G15476" s="561"/>
      <c r="H15476" s="359"/>
    </row>
    <row r="15477" spans="4:8" x14ac:dyDescent="0.2">
      <c r="D15477" s="359"/>
      <c r="E15477" s="359"/>
      <c r="G15477" s="561"/>
      <c r="H15477" s="359"/>
    </row>
    <row r="15478" spans="4:8" x14ac:dyDescent="0.2">
      <c r="D15478" s="359"/>
      <c r="E15478" s="359"/>
      <c r="G15478" s="561"/>
      <c r="H15478" s="359"/>
    </row>
    <row r="15479" spans="4:8" x14ac:dyDescent="0.2">
      <c r="D15479" s="359"/>
      <c r="E15479" s="359"/>
      <c r="G15479" s="561"/>
      <c r="H15479" s="359"/>
    </row>
    <row r="15480" spans="4:8" x14ac:dyDescent="0.2">
      <c r="D15480" s="359"/>
      <c r="E15480" s="359"/>
      <c r="G15480" s="561"/>
      <c r="H15480" s="359"/>
    </row>
    <row r="15481" spans="4:8" x14ac:dyDescent="0.2">
      <c r="D15481" s="359"/>
      <c r="E15481" s="359"/>
      <c r="G15481" s="561"/>
      <c r="H15481" s="359"/>
    </row>
    <row r="15482" spans="4:8" x14ac:dyDescent="0.2">
      <c r="D15482" s="359"/>
      <c r="E15482" s="359"/>
      <c r="G15482" s="561"/>
      <c r="H15482" s="359"/>
    </row>
    <row r="15483" spans="4:8" x14ac:dyDescent="0.2">
      <c r="D15483" s="359"/>
      <c r="E15483" s="359"/>
      <c r="G15483" s="561"/>
      <c r="H15483" s="359"/>
    </row>
    <row r="15484" spans="4:8" x14ac:dyDescent="0.2">
      <c r="D15484" s="359"/>
      <c r="E15484" s="359"/>
      <c r="G15484" s="561"/>
      <c r="H15484" s="359"/>
    </row>
    <row r="15485" spans="4:8" x14ac:dyDescent="0.2">
      <c r="D15485" s="359"/>
      <c r="E15485" s="359"/>
      <c r="G15485" s="561"/>
      <c r="H15485" s="359"/>
    </row>
    <row r="15486" spans="4:8" x14ac:dyDescent="0.2">
      <c r="D15486" s="359"/>
      <c r="E15486" s="359"/>
      <c r="G15486" s="561"/>
      <c r="H15486" s="359"/>
    </row>
    <row r="15487" spans="4:8" x14ac:dyDescent="0.2">
      <c r="D15487" s="359"/>
      <c r="E15487" s="359"/>
      <c r="G15487" s="561"/>
      <c r="H15487" s="359"/>
    </row>
    <row r="15488" spans="4:8" x14ac:dyDescent="0.2">
      <c r="D15488" s="359"/>
      <c r="E15488" s="359"/>
      <c r="G15488" s="561"/>
      <c r="H15488" s="359"/>
    </row>
    <row r="15489" spans="4:8" x14ac:dyDescent="0.2">
      <c r="D15489" s="359"/>
      <c r="E15489" s="359"/>
      <c r="G15489" s="561"/>
      <c r="H15489" s="359"/>
    </row>
    <row r="15490" spans="4:8" x14ac:dyDescent="0.2">
      <c r="D15490" s="359"/>
      <c r="E15490" s="359"/>
      <c r="G15490" s="561"/>
      <c r="H15490" s="359"/>
    </row>
    <row r="15491" spans="4:8" x14ac:dyDescent="0.2">
      <c r="D15491" s="359"/>
      <c r="E15491" s="359"/>
      <c r="G15491" s="561"/>
      <c r="H15491" s="359"/>
    </row>
    <row r="15492" spans="4:8" x14ac:dyDescent="0.2">
      <c r="D15492" s="359"/>
      <c r="E15492" s="359"/>
      <c r="G15492" s="561"/>
      <c r="H15492" s="359"/>
    </row>
    <row r="15493" spans="4:8" x14ac:dyDescent="0.2">
      <c r="D15493" s="359"/>
      <c r="E15493" s="359"/>
      <c r="G15493" s="561"/>
      <c r="H15493" s="359"/>
    </row>
    <row r="15494" spans="4:8" x14ac:dyDescent="0.2">
      <c r="D15494" s="359"/>
      <c r="E15494" s="359"/>
      <c r="G15494" s="561"/>
      <c r="H15494" s="359"/>
    </row>
    <row r="15495" spans="4:8" x14ac:dyDescent="0.2">
      <c r="D15495" s="359"/>
      <c r="E15495" s="359"/>
      <c r="G15495" s="561"/>
      <c r="H15495" s="359"/>
    </row>
    <row r="15496" spans="4:8" x14ac:dyDescent="0.2">
      <c r="D15496" s="359"/>
      <c r="E15496" s="359"/>
      <c r="G15496" s="561"/>
      <c r="H15496" s="359"/>
    </row>
    <row r="15497" spans="4:8" x14ac:dyDescent="0.2">
      <c r="D15497" s="359"/>
      <c r="E15497" s="359"/>
      <c r="G15497" s="561"/>
      <c r="H15497" s="359"/>
    </row>
    <row r="15498" spans="4:8" x14ac:dyDescent="0.2">
      <c r="D15498" s="359"/>
      <c r="E15498" s="359"/>
      <c r="G15498" s="561"/>
      <c r="H15498" s="359"/>
    </row>
    <row r="15499" spans="4:8" x14ac:dyDescent="0.2">
      <c r="D15499" s="359"/>
      <c r="E15499" s="359"/>
      <c r="G15499" s="561"/>
      <c r="H15499" s="359"/>
    </row>
    <row r="15500" spans="4:8" x14ac:dyDescent="0.2">
      <c r="D15500" s="359"/>
      <c r="E15500" s="359"/>
      <c r="G15500" s="561"/>
      <c r="H15500" s="359"/>
    </row>
    <row r="15501" spans="4:8" x14ac:dyDescent="0.2">
      <c r="D15501" s="359"/>
      <c r="E15501" s="359"/>
      <c r="G15501" s="561"/>
      <c r="H15501" s="359"/>
    </row>
    <row r="15502" spans="4:8" x14ac:dyDescent="0.2">
      <c r="D15502" s="359"/>
      <c r="E15502" s="359"/>
      <c r="G15502" s="561"/>
      <c r="H15502" s="359"/>
    </row>
    <row r="15503" spans="4:8" x14ac:dyDescent="0.2">
      <c r="D15503" s="359"/>
      <c r="E15503" s="359"/>
      <c r="G15503" s="561"/>
      <c r="H15503" s="359"/>
    </row>
    <row r="15504" spans="4:8" x14ac:dyDescent="0.2">
      <c r="D15504" s="359"/>
      <c r="E15504" s="359"/>
      <c r="G15504" s="561"/>
      <c r="H15504" s="359"/>
    </row>
    <row r="15505" spans="4:8" x14ac:dyDescent="0.2">
      <c r="D15505" s="359"/>
      <c r="E15505" s="359"/>
      <c r="G15505" s="561"/>
      <c r="H15505" s="359"/>
    </row>
    <row r="15506" spans="4:8" x14ac:dyDescent="0.2">
      <c r="D15506" s="359"/>
      <c r="E15506" s="359"/>
      <c r="G15506" s="561"/>
      <c r="H15506" s="359"/>
    </row>
    <row r="15507" spans="4:8" x14ac:dyDescent="0.2">
      <c r="D15507" s="359"/>
      <c r="E15507" s="359"/>
      <c r="G15507" s="561"/>
      <c r="H15507" s="359"/>
    </row>
    <row r="15508" spans="4:8" x14ac:dyDescent="0.2">
      <c r="D15508" s="359"/>
      <c r="E15508" s="359"/>
      <c r="G15508" s="561"/>
      <c r="H15508" s="359"/>
    </row>
    <row r="15509" spans="4:8" x14ac:dyDescent="0.2">
      <c r="D15509" s="359"/>
      <c r="E15509" s="359"/>
      <c r="G15509" s="561"/>
      <c r="H15509" s="359"/>
    </row>
    <row r="15510" spans="4:8" x14ac:dyDescent="0.2">
      <c r="D15510" s="359"/>
      <c r="E15510" s="359"/>
      <c r="G15510" s="561"/>
      <c r="H15510" s="359"/>
    </row>
    <row r="15511" spans="4:8" x14ac:dyDescent="0.2">
      <c r="D15511" s="359"/>
      <c r="E15511" s="359"/>
      <c r="G15511" s="561"/>
      <c r="H15511" s="359"/>
    </row>
    <row r="15512" spans="4:8" x14ac:dyDescent="0.2">
      <c r="D15512" s="359"/>
      <c r="E15512" s="359"/>
      <c r="G15512" s="561"/>
      <c r="H15512" s="359"/>
    </row>
    <row r="15513" spans="4:8" x14ac:dyDescent="0.2">
      <c r="D15513" s="359"/>
      <c r="E15513" s="359"/>
      <c r="G15513" s="561"/>
      <c r="H15513" s="359"/>
    </row>
    <row r="15514" spans="4:8" x14ac:dyDescent="0.2">
      <c r="D15514" s="359"/>
      <c r="E15514" s="359"/>
      <c r="G15514" s="561"/>
      <c r="H15514" s="359"/>
    </row>
    <row r="15515" spans="4:8" x14ac:dyDescent="0.2">
      <c r="D15515" s="359"/>
      <c r="E15515" s="359"/>
      <c r="G15515" s="561"/>
      <c r="H15515" s="359"/>
    </row>
    <row r="15516" spans="4:8" x14ac:dyDescent="0.2">
      <c r="D15516" s="359"/>
      <c r="E15516" s="359"/>
      <c r="G15516" s="561"/>
      <c r="H15516" s="359"/>
    </row>
    <row r="15517" spans="4:8" x14ac:dyDescent="0.2">
      <c r="D15517" s="359"/>
      <c r="E15517" s="359"/>
      <c r="G15517" s="561"/>
      <c r="H15517" s="359"/>
    </row>
    <row r="15518" spans="4:8" x14ac:dyDescent="0.2">
      <c r="D15518" s="359"/>
      <c r="E15518" s="359"/>
      <c r="G15518" s="561"/>
      <c r="H15518" s="359"/>
    </row>
    <row r="15519" spans="4:8" x14ac:dyDescent="0.2">
      <c r="D15519" s="359"/>
      <c r="E15519" s="359"/>
      <c r="G15519" s="561"/>
      <c r="H15519" s="359"/>
    </row>
    <row r="15520" spans="4:8" x14ac:dyDescent="0.2">
      <c r="D15520" s="359"/>
      <c r="E15520" s="359"/>
      <c r="G15520" s="561"/>
      <c r="H15520" s="359"/>
    </row>
    <row r="15521" spans="4:8" x14ac:dyDescent="0.2">
      <c r="D15521" s="359"/>
      <c r="E15521" s="359"/>
      <c r="G15521" s="561"/>
      <c r="H15521" s="359"/>
    </row>
    <row r="15522" spans="4:8" x14ac:dyDescent="0.2">
      <c r="D15522" s="359"/>
      <c r="E15522" s="359"/>
      <c r="G15522" s="561"/>
      <c r="H15522" s="359"/>
    </row>
    <row r="15523" spans="4:8" x14ac:dyDescent="0.2">
      <c r="D15523" s="359"/>
      <c r="E15523" s="359"/>
      <c r="G15523" s="561"/>
      <c r="H15523" s="359"/>
    </row>
    <row r="15524" spans="4:8" x14ac:dyDescent="0.2">
      <c r="D15524" s="359"/>
      <c r="E15524" s="359"/>
      <c r="G15524" s="561"/>
      <c r="H15524" s="359"/>
    </row>
    <row r="15525" spans="4:8" x14ac:dyDescent="0.2">
      <c r="D15525" s="359"/>
      <c r="E15525" s="359"/>
      <c r="G15525" s="561"/>
      <c r="H15525" s="359"/>
    </row>
    <row r="15526" spans="4:8" x14ac:dyDescent="0.2">
      <c r="D15526" s="359"/>
      <c r="E15526" s="359"/>
      <c r="G15526" s="561"/>
      <c r="H15526" s="359"/>
    </row>
    <row r="15527" spans="4:8" x14ac:dyDescent="0.2">
      <c r="D15527" s="359"/>
      <c r="E15527" s="359"/>
      <c r="G15527" s="561"/>
      <c r="H15527" s="359"/>
    </row>
    <row r="15528" spans="4:8" x14ac:dyDescent="0.2">
      <c r="D15528" s="359"/>
      <c r="E15528" s="359"/>
      <c r="G15528" s="561"/>
      <c r="H15528" s="359"/>
    </row>
    <row r="15529" spans="4:8" x14ac:dyDescent="0.2">
      <c r="D15529" s="359"/>
      <c r="E15529" s="359"/>
      <c r="G15529" s="561"/>
      <c r="H15529" s="359"/>
    </row>
    <row r="15530" spans="4:8" x14ac:dyDescent="0.2">
      <c r="D15530" s="359"/>
      <c r="E15530" s="359"/>
      <c r="G15530" s="561"/>
      <c r="H15530" s="359"/>
    </row>
    <row r="15531" spans="4:8" x14ac:dyDescent="0.2">
      <c r="D15531" s="359"/>
      <c r="E15531" s="359"/>
      <c r="G15531" s="561"/>
      <c r="H15531" s="359"/>
    </row>
    <row r="15532" spans="4:8" x14ac:dyDescent="0.2">
      <c r="D15532" s="359"/>
      <c r="E15532" s="359"/>
      <c r="G15532" s="561"/>
      <c r="H15532" s="359"/>
    </row>
    <row r="15533" spans="4:8" x14ac:dyDescent="0.2">
      <c r="D15533" s="359"/>
      <c r="E15533" s="359"/>
      <c r="G15533" s="561"/>
      <c r="H15533" s="359"/>
    </row>
    <row r="15534" spans="4:8" x14ac:dyDescent="0.2">
      <c r="D15534" s="359"/>
      <c r="E15534" s="359"/>
      <c r="G15534" s="561"/>
      <c r="H15534" s="359"/>
    </row>
    <row r="15535" spans="4:8" x14ac:dyDescent="0.2">
      <c r="D15535" s="359"/>
      <c r="E15535" s="359"/>
      <c r="G15535" s="561"/>
      <c r="H15535" s="359"/>
    </row>
    <row r="15536" spans="4:8" x14ac:dyDescent="0.2">
      <c r="D15536" s="359"/>
      <c r="E15536" s="359"/>
      <c r="G15536" s="561"/>
      <c r="H15536" s="359"/>
    </row>
    <row r="15537" spans="4:8" x14ac:dyDescent="0.2">
      <c r="D15537" s="359"/>
      <c r="E15537" s="359"/>
      <c r="G15537" s="561"/>
      <c r="H15537" s="359"/>
    </row>
    <row r="15538" spans="4:8" x14ac:dyDescent="0.2">
      <c r="D15538" s="359"/>
      <c r="E15538" s="359"/>
      <c r="G15538" s="561"/>
      <c r="H15538" s="359"/>
    </row>
    <row r="15539" spans="4:8" x14ac:dyDescent="0.2">
      <c r="D15539" s="359"/>
      <c r="E15539" s="359"/>
      <c r="G15539" s="561"/>
      <c r="H15539" s="359"/>
    </row>
    <row r="15540" spans="4:8" x14ac:dyDescent="0.2">
      <c r="D15540" s="359"/>
      <c r="E15540" s="359"/>
      <c r="G15540" s="561"/>
      <c r="H15540" s="359"/>
    </row>
    <row r="15541" spans="4:8" x14ac:dyDescent="0.2">
      <c r="D15541" s="359"/>
      <c r="E15541" s="359"/>
      <c r="G15541" s="561"/>
      <c r="H15541" s="359"/>
    </row>
    <row r="15542" spans="4:8" x14ac:dyDescent="0.2">
      <c r="D15542" s="359"/>
      <c r="E15542" s="359"/>
      <c r="G15542" s="561"/>
      <c r="H15542" s="359"/>
    </row>
    <row r="15543" spans="4:8" x14ac:dyDescent="0.2">
      <c r="D15543" s="359"/>
      <c r="E15543" s="359"/>
      <c r="G15543" s="561"/>
      <c r="H15543" s="359"/>
    </row>
    <row r="15544" spans="4:8" x14ac:dyDescent="0.2">
      <c r="D15544" s="359"/>
      <c r="E15544" s="359"/>
      <c r="G15544" s="561"/>
      <c r="H15544" s="359"/>
    </row>
    <row r="15545" spans="4:8" x14ac:dyDescent="0.2">
      <c r="D15545" s="359"/>
      <c r="E15545" s="359"/>
      <c r="G15545" s="561"/>
      <c r="H15545" s="359"/>
    </row>
    <row r="15546" spans="4:8" x14ac:dyDescent="0.2">
      <c r="D15546" s="359"/>
      <c r="E15546" s="359"/>
      <c r="G15546" s="561"/>
      <c r="H15546" s="359"/>
    </row>
    <row r="15547" spans="4:8" x14ac:dyDescent="0.2">
      <c r="D15547" s="359"/>
      <c r="E15547" s="359"/>
      <c r="G15547" s="561"/>
      <c r="H15547" s="359"/>
    </row>
    <row r="15548" spans="4:8" x14ac:dyDescent="0.2">
      <c r="D15548" s="359"/>
      <c r="E15548" s="359"/>
      <c r="G15548" s="561"/>
      <c r="H15548" s="359"/>
    </row>
    <row r="15549" spans="4:8" x14ac:dyDescent="0.2">
      <c r="D15549" s="359"/>
      <c r="E15549" s="359"/>
      <c r="G15549" s="561"/>
      <c r="H15549" s="359"/>
    </row>
    <row r="15550" spans="4:8" x14ac:dyDescent="0.2">
      <c r="D15550" s="359"/>
      <c r="E15550" s="359"/>
      <c r="G15550" s="561"/>
      <c r="H15550" s="359"/>
    </row>
    <row r="15551" spans="4:8" x14ac:dyDescent="0.2">
      <c r="D15551" s="359"/>
      <c r="E15551" s="359"/>
      <c r="G15551" s="561"/>
      <c r="H15551" s="359"/>
    </row>
    <row r="15552" spans="4:8" x14ac:dyDescent="0.2">
      <c r="D15552" s="359"/>
      <c r="E15552" s="359"/>
      <c r="G15552" s="561"/>
      <c r="H15552" s="359"/>
    </row>
    <row r="15553" spans="4:8" x14ac:dyDescent="0.2">
      <c r="D15553" s="359"/>
      <c r="E15553" s="359"/>
      <c r="G15553" s="561"/>
      <c r="H15553" s="359"/>
    </row>
    <row r="15554" spans="4:8" x14ac:dyDescent="0.2">
      <c r="D15554" s="359"/>
      <c r="E15554" s="359"/>
      <c r="G15554" s="561"/>
      <c r="H15554" s="359"/>
    </row>
    <row r="15555" spans="4:8" x14ac:dyDescent="0.2">
      <c r="D15555" s="359"/>
      <c r="E15555" s="359"/>
      <c r="G15555" s="561"/>
      <c r="H15555" s="359"/>
    </row>
    <row r="15556" spans="4:8" x14ac:dyDescent="0.2">
      <c r="D15556" s="359"/>
      <c r="E15556" s="359"/>
      <c r="G15556" s="561"/>
      <c r="H15556" s="359"/>
    </row>
    <row r="15557" spans="4:8" x14ac:dyDescent="0.2">
      <c r="D15557" s="359"/>
      <c r="E15557" s="359"/>
      <c r="G15557" s="561"/>
      <c r="H15557" s="359"/>
    </row>
    <row r="15558" spans="4:8" x14ac:dyDescent="0.2">
      <c r="D15558" s="359"/>
      <c r="E15558" s="359"/>
      <c r="G15558" s="561"/>
      <c r="H15558" s="359"/>
    </row>
    <row r="15559" spans="4:8" x14ac:dyDescent="0.2">
      <c r="D15559" s="359"/>
      <c r="E15559" s="359"/>
      <c r="G15559" s="561"/>
      <c r="H15559" s="359"/>
    </row>
    <row r="15560" spans="4:8" x14ac:dyDescent="0.2">
      <c r="D15560" s="359"/>
      <c r="E15560" s="359"/>
      <c r="G15560" s="561"/>
      <c r="H15560" s="359"/>
    </row>
    <row r="15561" spans="4:8" x14ac:dyDescent="0.2">
      <c r="D15561" s="359"/>
      <c r="E15561" s="359"/>
      <c r="G15561" s="561"/>
      <c r="H15561" s="359"/>
    </row>
    <row r="15562" spans="4:8" x14ac:dyDescent="0.2">
      <c r="D15562" s="359"/>
      <c r="E15562" s="359"/>
      <c r="G15562" s="561"/>
      <c r="H15562" s="359"/>
    </row>
    <row r="15563" spans="4:8" x14ac:dyDescent="0.2">
      <c r="D15563" s="359"/>
      <c r="E15563" s="359"/>
      <c r="G15563" s="561"/>
      <c r="H15563" s="359"/>
    </row>
    <row r="15564" spans="4:8" x14ac:dyDescent="0.2">
      <c r="D15564" s="359"/>
      <c r="E15564" s="359"/>
      <c r="G15564" s="561"/>
      <c r="H15564" s="359"/>
    </row>
    <row r="15565" spans="4:8" x14ac:dyDescent="0.2">
      <c r="D15565" s="359"/>
      <c r="E15565" s="359"/>
      <c r="G15565" s="561"/>
      <c r="H15565" s="359"/>
    </row>
    <row r="15566" spans="4:8" x14ac:dyDescent="0.2">
      <c r="D15566" s="359"/>
      <c r="E15566" s="359"/>
      <c r="G15566" s="561"/>
      <c r="H15566" s="359"/>
    </row>
    <row r="15567" spans="4:8" x14ac:dyDescent="0.2">
      <c r="D15567" s="359"/>
      <c r="E15567" s="359"/>
      <c r="G15567" s="561"/>
      <c r="H15567" s="359"/>
    </row>
    <row r="15568" spans="4:8" x14ac:dyDescent="0.2">
      <c r="D15568" s="359"/>
      <c r="E15568" s="359"/>
      <c r="G15568" s="561"/>
      <c r="H15568" s="359"/>
    </row>
    <row r="15569" spans="4:8" x14ac:dyDescent="0.2">
      <c r="D15569" s="359"/>
      <c r="E15569" s="359"/>
      <c r="G15569" s="561"/>
      <c r="H15569" s="359"/>
    </row>
    <row r="15570" spans="4:8" x14ac:dyDescent="0.2">
      <c r="D15570" s="359"/>
      <c r="E15570" s="359"/>
      <c r="G15570" s="561"/>
      <c r="H15570" s="359"/>
    </row>
    <row r="15571" spans="4:8" x14ac:dyDescent="0.2">
      <c r="D15571" s="359"/>
      <c r="E15571" s="359"/>
      <c r="G15571" s="561"/>
      <c r="H15571" s="359"/>
    </row>
    <row r="15572" spans="4:8" x14ac:dyDescent="0.2">
      <c r="D15572" s="359"/>
      <c r="E15572" s="359"/>
      <c r="G15572" s="561"/>
      <c r="H15572" s="359"/>
    </row>
    <row r="15573" spans="4:8" x14ac:dyDescent="0.2">
      <c r="D15573" s="359"/>
      <c r="E15573" s="359"/>
      <c r="G15573" s="561"/>
      <c r="H15573" s="359"/>
    </row>
    <row r="15574" spans="4:8" x14ac:dyDescent="0.2">
      <c r="D15574" s="359"/>
      <c r="E15574" s="359"/>
      <c r="G15574" s="561"/>
      <c r="H15574" s="359"/>
    </row>
    <row r="15575" spans="4:8" x14ac:dyDescent="0.2">
      <c r="D15575" s="359"/>
      <c r="E15575" s="359"/>
      <c r="G15575" s="561"/>
      <c r="H15575" s="359"/>
    </row>
    <row r="15576" spans="4:8" x14ac:dyDescent="0.2">
      <c r="D15576" s="359"/>
      <c r="E15576" s="359"/>
      <c r="G15576" s="561"/>
      <c r="H15576" s="359"/>
    </row>
    <row r="15577" spans="4:8" x14ac:dyDescent="0.2">
      <c r="D15577" s="359"/>
      <c r="E15577" s="359"/>
      <c r="G15577" s="561"/>
      <c r="H15577" s="359"/>
    </row>
    <row r="15578" spans="4:8" x14ac:dyDescent="0.2">
      <c r="D15578" s="359"/>
      <c r="E15578" s="359"/>
      <c r="G15578" s="561"/>
      <c r="H15578" s="359"/>
    </row>
    <row r="15579" spans="4:8" x14ac:dyDescent="0.2">
      <c r="D15579" s="359"/>
      <c r="E15579" s="359"/>
      <c r="G15579" s="561"/>
      <c r="H15579" s="359"/>
    </row>
    <row r="15580" spans="4:8" x14ac:dyDescent="0.2">
      <c r="D15580" s="359"/>
      <c r="E15580" s="359"/>
      <c r="G15580" s="561"/>
      <c r="H15580" s="359"/>
    </row>
    <row r="15581" spans="4:8" x14ac:dyDescent="0.2">
      <c r="D15581" s="359"/>
      <c r="E15581" s="359"/>
      <c r="G15581" s="561"/>
      <c r="H15581" s="359"/>
    </row>
    <row r="15582" spans="4:8" x14ac:dyDescent="0.2">
      <c r="D15582" s="359"/>
      <c r="E15582" s="359"/>
      <c r="G15582" s="561"/>
      <c r="H15582" s="359"/>
    </row>
    <row r="15583" spans="4:8" x14ac:dyDescent="0.2">
      <c r="D15583" s="359"/>
      <c r="E15583" s="359"/>
      <c r="G15583" s="561"/>
      <c r="H15583" s="359"/>
    </row>
    <row r="15584" spans="4:8" x14ac:dyDescent="0.2">
      <c r="D15584" s="359"/>
      <c r="E15584" s="359"/>
      <c r="G15584" s="561"/>
      <c r="H15584" s="359"/>
    </row>
    <row r="15585" spans="4:8" x14ac:dyDescent="0.2">
      <c r="D15585" s="359"/>
      <c r="E15585" s="359"/>
      <c r="G15585" s="561"/>
      <c r="H15585" s="359"/>
    </row>
    <row r="15586" spans="4:8" x14ac:dyDescent="0.2">
      <c r="D15586" s="359"/>
      <c r="E15586" s="359"/>
      <c r="G15586" s="561"/>
      <c r="H15586" s="359"/>
    </row>
    <row r="15587" spans="4:8" x14ac:dyDescent="0.2">
      <c r="D15587" s="359"/>
      <c r="E15587" s="359"/>
      <c r="G15587" s="561"/>
      <c r="H15587" s="359"/>
    </row>
    <row r="15588" spans="4:8" x14ac:dyDescent="0.2">
      <c r="D15588" s="359"/>
      <c r="E15588" s="359"/>
      <c r="G15588" s="561"/>
      <c r="H15588" s="359"/>
    </row>
    <row r="15589" spans="4:8" x14ac:dyDescent="0.2">
      <c r="D15589" s="359"/>
      <c r="E15589" s="359"/>
      <c r="G15589" s="561"/>
      <c r="H15589" s="359"/>
    </row>
    <row r="15590" spans="4:8" x14ac:dyDescent="0.2">
      <c r="D15590" s="359"/>
      <c r="E15590" s="359"/>
      <c r="G15590" s="561"/>
      <c r="H15590" s="359"/>
    </row>
    <row r="15591" spans="4:8" x14ac:dyDescent="0.2">
      <c r="D15591" s="359"/>
      <c r="E15591" s="359"/>
      <c r="G15591" s="561"/>
      <c r="H15591" s="359"/>
    </row>
    <row r="15592" spans="4:8" x14ac:dyDescent="0.2">
      <c r="D15592" s="359"/>
      <c r="E15592" s="359"/>
      <c r="G15592" s="561"/>
      <c r="H15592" s="359"/>
    </row>
    <row r="15593" spans="4:8" x14ac:dyDescent="0.2">
      <c r="D15593" s="359"/>
      <c r="E15593" s="359"/>
      <c r="G15593" s="561"/>
      <c r="H15593" s="359"/>
    </row>
    <row r="15594" spans="4:8" x14ac:dyDescent="0.2">
      <c r="D15594" s="359"/>
      <c r="E15594" s="359"/>
      <c r="G15594" s="561"/>
      <c r="H15594" s="359"/>
    </row>
    <row r="15595" spans="4:8" x14ac:dyDescent="0.2">
      <c r="D15595" s="359"/>
      <c r="E15595" s="359"/>
      <c r="G15595" s="561"/>
      <c r="H15595" s="359"/>
    </row>
    <row r="15596" spans="4:8" x14ac:dyDescent="0.2">
      <c r="D15596" s="359"/>
      <c r="E15596" s="359"/>
      <c r="G15596" s="561"/>
      <c r="H15596" s="359"/>
    </row>
    <row r="15597" spans="4:8" x14ac:dyDescent="0.2">
      <c r="D15597" s="359"/>
      <c r="E15597" s="359"/>
      <c r="G15597" s="561"/>
      <c r="H15597" s="359"/>
    </row>
    <row r="15598" spans="4:8" x14ac:dyDescent="0.2">
      <c r="D15598" s="359"/>
      <c r="E15598" s="359"/>
      <c r="G15598" s="561"/>
      <c r="H15598" s="359"/>
    </row>
    <row r="15599" spans="4:8" x14ac:dyDescent="0.2">
      <c r="D15599" s="359"/>
      <c r="E15599" s="359"/>
      <c r="G15599" s="561"/>
      <c r="H15599" s="359"/>
    </row>
    <row r="15600" spans="4:8" x14ac:dyDescent="0.2">
      <c r="D15600" s="359"/>
      <c r="E15600" s="359"/>
      <c r="G15600" s="561"/>
      <c r="H15600" s="359"/>
    </row>
    <row r="15601" spans="4:8" x14ac:dyDescent="0.2">
      <c r="D15601" s="359"/>
      <c r="E15601" s="359"/>
      <c r="G15601" s="561"/>
      <c r="H15601" s="359"/>
    </row>
    <row r="15602" spans="4:8" x14ac:dyDescent="0.2">
      <c r="D15602" s="359"/>
      <c r="E15602" s="359"/>
      <c r="G15602" s="561"/>
      <c r="H15602" s="359"/>
    </row>
    <row r="15603" spans="4:8" x14ac:dyDescent="0.2">
      <c r="D15603" s="359"/>
      <c r="E15603" s="359"/>
      <c r="G15603" s="561"/>
      <c r="H15603" s="359"/>
    </row>
    <row r="15604" spans="4:8" x14ac:dyDescent="0.2">
      <c r="D15604" s="359"/>
      <c r="E15604" s="359"/>
      <c r="G15604" s="561"/>
      <c r="H15604" s="359"/>
    </row>
    <row r="15605" spans="4:8" x14ac:dyDescent="0.2">
      <c r="D15605" s="359"/>
      <c r="E15605" s="359"/>
      <c r="G15605" s="561"/>
      <c r="H15605" s="359"/>
    </row>
    <row r="15606" spans="4:8" x14ac:dyDescent="0.2">
      <c r="D15606" s="359"/>
      <c r="E15606" s="359"/>
      <c r="G15606" s="561"/>
      <c r="H15606" s="359"/>
    </row>
    <row r="15607" spans="4:8" x14ac:dyDescent="0.2">
      <c r="D15607" s="359"/>
      <c r="E15607" s="359"/>
      <c r="G15607" s="561"/>
      <c r="H15607" s="359"/>
    </row>
    <row r="15608" spans="4:8" x14ac:dyDescent="0.2">
      <c r="D15608" s="359"/>
      <c r="E15608" s="359"/>
      <c r="G15608" s="561"/>
      <c r="H15608" s="359"/>
    </row>
    <row r="15609" spans="4:8" x14ac:dyDescent="0.2">
      <c r="D15609" s="359"/>
      <c r="E15609" s="359"/>
      <c r="G15609" s="561"/>
      <c r="H15609" s="359"/>
    </row>
    <row r="15610" spans="4:8" x14ac:dyDescent="0.2">
      <c r="D15610" s="359"/>
      <c r="E15610" s="359"/>
      <c r="G15610" s="561"/>
      <c r="H15610" s="359"/>
    </row>
    <row r="15611" spans="4:8" x14ac:dyDescent="0.2">
      <c r="D15611" s="359"/>
      <c r="E15611" s="359"/>
      <c r="G15611" s="561"/>
      <c r="H15611" s="359"/>
    </row>
    <row r="15612" spans="4:8" x14ac:dyDescent="0.2">
      <c r="D15612" s="359"/>
      <c r="E15612" s="359"/>
      <c r="G15612" s="561"/>
      <c r="H15612" s="359"/>
    </row>
    <row r="15613" spans="4:8" x14ac:dyDescent="0.2">
      <c r="D15613" s="359"/>
      <c r="E15613" s="359"/>
      <c r="G15613" s="561"/>
      <c r="H15613" s="359"/>
    </row>
    <row r="15614" spans="4:8" x14ac:dyDescent="0.2">
      <c r="D15614" s="359"/>
      <c r="E15614" s="359"/>
      <c r="G15614" s="561"/>
      <c r="H15614" s="359"/>
    </row>
    <row r="15615" spans="4:8" x14ac:dyDescent="0.2">
      <c r="D15615" s="359"/>
      <c r="E15615" s="359"/>
      <c r="G15615" s="561"/>
      <c r="H15615" s="359"/>
    </row>
    <row r="15616" spans="4:8" x14ac:dyDescent="0.2">
      <c r="D15616" s="359"/>
      <c r="E15616" s="359"/>
      <c r="G15616" s="561"/>
      <c r="H15616" s="359"/>
    </row>
    <row r="15617" spans="4:8" x14ac:dyDescent="0.2">
      <c r="D15617" s="359"/>
      <c r="E15617" s="359"/>
      <c r="G15617" s="561"/>
      <c r="H15617" s="359"/>
    </row>
    <row r="15618" spans="4:8" x14ac:dyDescent="0.2">
      <c r="D15618" s="359"/>
      <c r="E15618" s="359"/>
      <c r="G15618" s="561"/>
      <c r="H15618" s="359"/>
    </row>
    <row r="15619" spans="4:8" x14ac:dyDescent="0.2">
      <c r="D15619" s="359"/>
      <c r="E15619" s="359"/>
      <c r="G15619" s="561"/>
      <c r="H15619" s="359"/>
    </row>
    <row r="15620" spans="4:8" x14ac:dyDescent="0.2">
      <c r="D15620" s="359"/>
      <c r="E15620" s="359"/>
      <c r="G15620" s="561"/>
      <c r="H15620" s="359"/>
    </row>
    <row r="15621" spans="4:8" x14ac:dyDescent="0.2">
      <c r="D15621" s="359"/>
      <c r="E15621" s="359"/>
      <c r="G15621" s="561"/>
      <c r="H15621" s="359"/>
    </row>
    <row r="15622" spans="4:8" x14ac:dyDescent="0.2">
      <c r="D15622" s="359"/>
      <c r="E15622" s="359"/>
      <c r="G15622" s="561"/>
      <c r="H15622" s="359"/>
    </row>
    <row r="15623" spans="4:8" x14ac:dyDescent="0.2">
      <c r="D15623" s="359"/>
      <c r="E15623" s="359"/>
      <c r="G15623" s="561"/>
      <c r="H15623" s="359"/>
    </row>
    <row r="15624" spans="4:8" x14ac:dyDescent="0.2">
      <c r="D15624" s="359"/>
      <c r="E15624" s="359"/>
      <c r="G15624" s="561"/>
      <c r="H15624" s="359"/>
    </row>
    <row r="15625" spans="4:8" x14ac:dyDescent="0.2">
      <c r="D15625" s="359"/>
      <c r="E15625" s="359"/>
      <c r="G15625" s="561"/>
      <c r="H15625" s="359"/>
    </row>
    <row r="15626" spans="4:8" x14ac:dyDescent="0.2">
      <c r="D15626" s="359"/>
      <c r="E15626" s="359"/>
      <c r="G15626" s="561"/>
      <c r="H15626" s="359"/>
    </row>
    <row r="15627" spans="4:8" x14ac:dyDescent="0.2">
      <c r="D15627" s="359"/>
      <c r="E15627" s="359"/>
      <c r="G15627" s="561"/>
      <c r="H15627" s="359"/>
    </row>
    <row r="15628" spans="4:8" x14ac:dyDescent="0.2">
      <c r="D15628" s="359"/>
      <c r="E15628" s="359"/>
      <c r="G15628" s="561"/>
      <c r="H15628" s="359"/>
    </row>
    <row r="15629" spans="4:8" x14ac:dyDescent="0.2">
      <c r="D15629" s="359"/>
      <c r="E15629" s="359"/>
      <c r="G15629" s="561"/>
      <c r="H15629" s="359"/>
    </row>
    <row r="15630" spans="4:8" x14ac:dyDescent="0.2">
      <c r="D15630" s="359"/>
      <c r="E15630" s="359"/>
      <c r="G15630" s="561"/>
      <c r="H15630" s="359"/>
    </row>
    <row r="15631" spans="4:8" x14ac:dyDescent="0.2">
      <c r="D15631" s="359"/>
      <c r="E15631" s="359"/>
      <c r="G15631" s="561"/>
      <c r="H15631" s="359"/>
    </row>
    <row r="15632" spans="4:8" x14ac:dyDescent="0.2">
      <c r="D15632" s="359"/>
      <c r="E15632" s="359"/>
      <c r="G15632" s="561"/>
      <c r="H15632" s="359"/>
    </row>
    <row r="15633" spans="4:8" x14ac:dyDescent="0.2">
      <c r="D15633" s="359"/>
      <c r="E15633" s="359"/>
      <c r="G15633" s="561"/>
      <c r="H15633" s="359"/>
    </row>
    <row r="15634" spans="4:8" x14ac:dyDescent="0.2">
      <c r="D15634" s="359"/>
      <c r="E15634" s="359"/>
      <c r="G15634" s="561"/>
      <c r="H15634" s="359"/>
    </row>
    <row r="15635" spans="4:8" x14ac:dyDescent="0.2">
      <c r="D15635" s="359"/>
      <c r="E15635" s="359"/>
      <c r="G15635" s="561"/>
      <c r="H15635" s="359"/>
    </row>
    <row r="15636" spans="4:8" x14ac:dyDescent="0.2">
      <c r="D15636" s="359"/>
      <c r="E15636" s="359"/>
      <c r="G15636" s="561"/>
      <c r="H15636" s="359"/>
    </row>
    <row r="15637" spans="4:8" x14ac:dyDescent="0.2">
      <c r="D15637" s="359"/>
      <c r="E15637" s="359"/>
      <c r="G15637" s="561"/>
      <c r="H15637" s="359"/>
    </row>
    <row r="15638" spans="4:8" x14ac:dyDescent="0.2">
      <c r="D15638" s="359"/>
      <c r="E15638" s="359"/>
      <c r="G15638" s="561"/>
      <c r="H15638" s="359"/>
    </row>
    <row r="15639" spans="4:8" x14ac:dyDescent="0.2">
      <c r="D15639" s="359"/>
      <c r="E15639" s="359"/>
      <c r="G15639" s="561"/>
      <c r="H15639" s="359"/>
    </row>
    <row r="15640" spans="4:8" x14ac:dyDescent="0.2">
      <c r="D15640" s="359"/>
      <c r="E15640" s="359"/>
      <c r="G15640" s="561"/>
      <c r="H15640" s="359"/>
    </row>
    <row r="15641" spans="4:8" x14ac:dyDescent="0.2">
      <c r="D15641" s="359"/>
      <c r="E15641" s="359"/>
      <c r="G15641" s="561"/>
      <c r="H15641" s="359"/>
    </row>
    <row r="15642" spans="4:8" x14ac:dyDescent="0.2">
      <c r="D15642" s="359"/>
      <c r="E15642" s="359"/>
      <c r="G15642" s="561"/>
      <c r="H15642" s="359"/>
    </row>
    <row r="15643" spans="4:8" x14ac:dyDescent="0.2">
      <c r="D15643" s="359"/>
      <c r="E15643" s="359"/>
      <c r="G15643" s="561"/>
      <c r="H15643" s="359"/>
    </row>
    <row r="15644" spans="4:8" x14ac:dyDescent="0.2">
      <c r="D15644" s="359"/>
      <c r="E15644" s="359"/>
      <c r="G15644" s="561"/>
      <c r="H15644" s="359"/>
    </row>
    <row r="15645" spans="4:8" x14ac:dyDescent="0.2">
      <c r="D15645" s="359"/>
      <c r="E15645" s="359"/>
      <c r="G15645" s="561"/>
      <c r="H15645" s="359"/>
    </row>
    <row r="15646" spans="4:8" x14ac:dyDescent="0.2">
      <c r="D15646" s="359"/>
      <c r="E15646" s="359"/>
      <c r="G15646" s="561"/>
      <c r="H15646" s="359"/>
    </row>
    <row r="15647" spans="4:8" x14ac:dyDescent="0.2">
      <c r="D15647" s="359"/>
      <c r="E15647" s="359"/>
      <c r="G15647" s="561"/>
      <c r="H15647" s="359"/>
    </row>
    <row r="15648" spans="4:8" x14ac:dyDescent="0.2">
      <c r="D15648" s="359"/>
      <c r="E15648" s="359"/>
      <c r="G15648" s="561"/>
      <c r="H15648" s="359"/>
    </row>
    <row r="15649" spans="4:8" x14ac:dyDescent="0.2">
      <c r="D15649" s="359"/>
      <c r="E15649" s="359"/>
      <c r="G15649" s="561"/>
      <c r="H15649" s="359"/>
    </row>
    <row r="15650" spans="4:8" x14ac:dyDescent="0.2">
      <c r="D15650" s="359"/>
      <c r="E15650" s="359"/>
      <c r="G15650" s="561"/>
      <c r="H15650" s="359"/>
    </row>
    <row r="15651" spans="4:8" x14ac:dyDescent="0.2">
      <c r="D15651" s="359"/>
      <c r="E15651" s="359"/>
      <c r="G15651" s="561"/>
      <c r="H15651" s="359"/>
    </row>
    <row r="15652" spans="4:8" x14ac:dyDescent="0.2">
      <c r="D15652" s="359"/>
      <c r="E15652" s="359"/>
      <c r="G15652" s="561"/>
      <c r="H15652" s="359"/>
    </row>
    <row r="15653" spans="4:8" x14ac:dyDescent="0.2">
      <c r="D15653" s="359"/>
      <c r="E15653" s="359"/>
      <c r="G15653" s="561"/>
      <c r="H15653" s="359"/>
    </row>
    <row r="15654" spans="4:8" x14ac:dyDescent="0.2">
      <c r="D15654" s="359"/>
      <c r="E15654" s="359"/>
      <c r="G15654" s="561"/>
      <c r="H15654" s="359"/>
    </row>
    <row r="15655" spans="4:8" x14ac:dyDescent="0.2">
      <c r="D15655" s="359"/>
      <c r="E15655" s="359"/>
      <c r="G15655" s="561"/>
      <c r="H15655" s="359"/>
    </row>
    <row r="15656" spans="4:8" x14ac:dyDescent="0.2">
      <c r="D15656" s="359"/>
      <c r="E15656" s="359"/>
      <c r="G15656" s="561"/>
      <c r="H15656" s="359"/>
    </row>
    <row r="15657" spans="4:8" x14ac:dyDescent="0.2">
      <c r="D15657" s="359"/>
      <c r="E15657" s="359"/>
      <c r="G15657" s="561"/>
      <c r="H15657" s="359"/>
    </row>
    <row r="15658" spans="4:8" x14ac:dyDescent="0.2">
      <c r="D15658" s="359"/>
      <c r="E15658" s="359"/>
      <c r="G15658" s="561"/>
      <c r="H15658" s="359"/>
    </row>
    <row r="15659" spans="4:8" x14ac:dyDescent="0.2">
      <c r="D15659" s="359"/>
      <c r="E15659" s="359"/>
      <c r="G15659" s="561"/>
      <c r="H15659" s="359"/>
    </row>
    <row r="15660" spans="4:8" x14ac:dyDescent="0.2">
      <c r="D15660" s="359"/>
      <c r="E15660" s="359"/>
      <c r="G15660" s="561"/>
      <c r="H15660" s="359"/>
    </row>
    <row r="15661" spans="4:8" x14ac:dyDescent="0.2">
      <c r="D15661" s="359"/>
      <c r="E15661" s="359"/>
      <c r="G15661" s="561"/>
      <c r="H15661" s="359"/>
    </row>
    <row r="15662" spans="4:8" x14ac:dyDescent="0.2">
      <c r="D15662" s="359"/>
      <c r="E15662" s="359"/>
      <c r="G15662" s="561"/>
      <c r="H15662" s="359"/>
    </row>
    <row r="15663" spans="4:8" x14ac:dyDescent="0.2">
      <c r="D15663" s="359"/>
      <c r="E15663" s="359"/>
      <c r="G15663" s="561"/>
      <c r="H15663" s="359"/>
    </row>
    <row r="15664" spans="4:8" x14ac:dyDescent="0.2">
      <c r="D15664" s="359"/>
      <c r="E15664" s="359"/>
      <c r="G15664" s="561"/>
      <c r="H15664" s="359"/>
    </row>
    <row r="15665" spans="4:8" x14ac:dyDescent="0.2">
      <c r="D15665" s="359"/>
      <c r="E15665" s="359"/>
      <c r="G15665" s="561"/>
      <c r="H15665" s="359"/>
    </row>
    <row r="15666" spans="4:8" x14ac:dyDescent="0.2">
      <c r="D15666" s="359"/>
      <c r="E15666" s="359"/>
      <c r="G15666" s="561"/>
      <c r="H15666" s="359"/>
    </row>
    <row r="15667" spans="4:8" x14ac:dyDescent="0.2">
      <c r="D15667" s="359"/>
      <c r="E15667" s="359"/>
      <c r="G15667" s="561"/>
      <c r="H15667" s="359"/>
    </row>
    <row r="15668" spans="4:8" x14ac:dyDescent="0.2">
      <c r="D15668" s="359"/>
      <c r="E15668" s="359"/>
      <c r="G15668" s="561"/>
      <c r="H15668" s="359"/>
    </row>
    <row r="15669" spans="4:8" x14ac:dyDescent="0.2">
      <c r="D15669" s="359"/>
      <c r="E15669" s="359"/>
      <c r="G15669" s="561"/>
      <c r="H15669" s="359"/>
    </row>
    <row r="15670" spans="4:8" x14ac:dyDescent="0.2">
      <c r="D15670" s="359"/>
      <c r="E15670" s="359"/>
      <c r="G15670" s="561"/>
      <c r="H15670" s="359"/>
    </row>
    <row r="15671" spans="4:8" x14ac:dyDescent="0.2">
      <c r="D15671" s="359"/>
      <c r="E15671" s="359"/>
      <c r="G15671" s="561"/>
      <c r="H15671" s="359"/>
    </row>
    <row r="15672" spans="4:8" x14ac:dyDescent="0.2">
      <c r="D15672" s="359"/>
      <c r="E15672" s="359"/>
      <c r="G15672" s="561"/>
      <c r="H15672" s="359"/>
    </row>
    <row r="15673" spans="4:8" x14ac:dyDescent="0.2">
      <c r="D15673" s="359"/>
      <c r="E15673" s="359"/>
      <c r="G15673" s="561"/>
      <c r="H15673" s="359"/>
    </row>
    <row r="15674" spans="4:8" x14ac:dyDescent="0.2">
      <c r="D15674" s="359"/>
      <c r="E15674" s="359"/>
      <c r="G15674" s="561"/>
      <c r="H15674" s="359"/>
    </row>
    <row r="15675" spans="4:8" x14ac:dyDescent="0.2">
      <c r="D15675" s="359"/>
      <c r="E15675" s="359"/>
      <c r="G15675" s="561"/>
      <c r="H15675" s="359"/>
    </row>
    <row r="15676" spans="4:8" x14ac:dyDescent="0.2">
      <c r="D15676" s="359"/>
      <c r="E15676" s="359"/>
      <c r="G15676" s="561"/>
      <c r="H15676" s="359"/>
    </row>
    <row r="15677" spans="4:8" x14ac:dyDescent="0.2">
      <c r="D15677" s="359"/>
      <c r="E15677" s="359"/>
      <c r="G15677" s="561"/>
      <c r="H15677" s="359"/>
    </row>
    <row r="15678" spans="4:8" x14ac:dyDescent="0.2">
      <c r="D15678" s="359"/>
      <c r="E15678" s="359"/>
      <c r="G15678" s="561"/>
      <c r="H15678" s="359"/>
    </row>
    <row r="15679" spans="4:8" x14ac:dyDescent="0.2">
      <c r="D15679" s="359"/>
      <c r="E15679" s="359"/>
      <c r="G15679" s="561"/>
      <c r="H15679" s="359"/>
    </row>
    <row r="15680" spans="4:8" x14ac:dyDescent="0.2">
      <c r="D15680" s="359"/>
      <c r="E15680" s="359"/>
      <c r="G15680" s="561"/>
      <c r="H15680" s="359"/>
    </row>
    <row r="15681" spans="4:8" x14ac:dyDescent="0.2">
      <c r="D15681" s="359"/>
      <c r="E15681" s="359"/>
      <c r="G15681" s="561"/>
      <c r="H15681" s="359"/>
    </row>
    <row r="15682" spans="4:8" x14ac:dyDescent="0.2">
      <c r="D15682" s="359"/>
      <c r="E15682" s="359"/>
      <c r="G15682" s="561"/>
      <c r="H15682" s="359"/>
    </row>
    <row r="15683" spans="4:8" x14ac:dyDescent="0.2">
      <c r="D15683" s="359"/>
      <c r="E15683" s="359"/>
      <c r="G15683" s="561"/>
      <c r="H15683" s="359"/>
    </row>
    <row r="15684" spans="4:8" x14ac:dyDescent="0.2">
      <c r="D15684" s="359"/>
      <c r="E15684" s="359"/>
      <c r="G15684" s="561"/>
      <c r="H15684" s="359"/>
    </row>
    <row r="15685" spans="4:8" x14ac:dyDescent="0.2">
      <c r="D15685" s="359"/>
      <c r="E15685" s="359"/>
      <c r="G15685" s="561"/>
      <c r="H15685" s="359"/>
    </row>
    <row r="15686" spans="4:8" x14ac:dyDescent="0.2">
      <c r="D15686" s="359"/>
      <c r="E15686" s="359"/>
      <c r="G15686" s="561"/>
      <c r="H15686" s="359"/>
    </row>
    <row r="15687" spans="4:8" x14ac:dyDescent="0.2">
      <c r="D15687" s="359"/>
      <c r="E15687" s="359"/>
      <c r="G15687" s="561"/>
      <c r="H15687" s="359"/>
    </row>
    <row r="15688" spans="4:8" x14ac:dyDescent="0.2">
      <c r="D15688" s="359"/>
      <c r="E15688" s="359"/>
      <c r="G15688" s="561"/>
      <c r="H15688" s="359"/>
    </row>
    <row r="15689" spans="4:8" x14ac:dyDescent="0.2">
      <c r="D15689" s="359"/>
      <c r="E15689" s="359"/>
      <c r="G15689" s="561"/>
      <c r="H15689" s="359"/>
    </row>
    <row r="15690" spans="4:8" x14ac:dyDescent="0.2">
      <c r="D15690" s="359"/>
      <c r="E15690" s="359"/>
      <c r="G15690" s="561"/>
      <c r="H15690" s="359"/>
    </row>
    <row r="15691" spans="4:8" x14ac:dyDescent="0.2">
      <c r="D15691" s="359"/>
      <c r="E15691" s="359"/>
      <c r="G15691" s="561"/>
      <c r="H15691" s="359"/>
    </row>
    <row r="15692" spans="4:8" x14ac:dyDescent="0.2">
      <c r="D15692" s="359"/>
      <c r="E15692" s="359"/>
      <c r="G15692" s="561"/>
      <c r="H15692" s="359"/>
    </row>
    <row r="15693" spans="4:8" x14ac:dyDescent="0.2">
      <c r="D15693" s="359"/>
      <c r="E15693" s="359"/>
      <c r="G15693" s="561"/>
      <c r="H15693" s="359"/>
    </row>
    <row r="15694" spans="4:8" x14ac:dyDescent="0.2">
      <c r="D15694" s="359"/>
      <c r="E15694" s="359"/>
      <c r="G15694" s="561"/>
      <c r="H15694" s="359"/>
    </row>
    <row r="15695" spans="4:8" x14ac:dyDescent="0.2">
      <c r="D15695" s="359"/>
      <c r="E15695" s="359"/>
      <c r="G15695" s="561"/>
      <c r="H15695" s="359"/>
    </row>
    <row r="15696" spans="4:8" x14ac:dyDescent="0.2">
      <c r="D15696" s="359"/>
      <c r="E15696" s="359"/>
      <c r="G15696" s="561"/>
      <c r="H15696" s="359"/>
    </row>
    <row r="15697" spans="4:8" x14ac:dyDescent="0.2">
      <c r="D15697" s="359"/>
      <c r="E15697" s="359"/>
      <c r="G15697" s="561"/>
      <c r="H15697" s="359"/>
    </row>
    <row r="15698" spans="4:8" x14ac:dyDescent="0.2">
      <c r="D15698" s="359"/>
      <c r="E15698" s="359"/>
      <c r="G15698" s="561"/>
      <c r="H15698" s="359"/>
    </row>
    <row r="15699" spans="4:8" x14ac:dyDescent="0.2">
      <c r="D15699" s="359"/>
      <c r="E15699" s="359"/>
      <c r="G15699" s="561"/>
      <c r="H15699" s="359"/>
    </row>
    <row r="15700" spans="4:8" x14ac:dyDescent="0.2">
      <c r="D15700" s="359"/>
      <c r="E15700" s="359"/>
      <c r="G15700" s="561"/>
      <c r="H15700" s="359"/>
    </row>
    <row r="15701" spans="4:8" x14ac:dyDescent="0.2">
      <c r="D15701" s="359"/>
      <c r="E15701" s="359"/>
      <c r="G15701" s="561"/>
      <c r="H15701" s="359"/>
    </row>
    <row r="15702" spans="4:8" x14ac:dyDescent="0.2">
      <c r="D15702" s="359"/>
      <c r="E15702" s="359"/>
      <c r="G15702" s="561"/>
      <c r="H15702" s="359"/>
    </row>
    <row r="15703" spans="4:8" x14ac:dyDescent="0.2">
      <c r="D15703" s="359"/>
      <c r="E15703" s="359"/>
      <c r="G15703" s="561"/>
      <c r="H15703" s="359"/>
    </row>
    <row r="15704" spans="4:8" x14ac:dyDescent="0.2">
      <c r="D15704" s="359"/>
      <c r="E15704" s="359"/>
      <c r="G15704" s="561"/>
      <c r="H15704" s="359"/>
    </row>
    <row r="15705" spans="4:8" x14ac:dyDescent="0.2">
      <c r="D15705" s="359"/>
      <c r="E15705" s="359"/>
      <c r="G15705" s="561"/>
      <c r="H15705" s="359"/>
    </row>
    <row r="15706" spans="4:8" x14ac:dyDescent="0.2">
      <c r="D15706" s="359"/>
      <c r="E15706" s="359"/>
      <c r="G15706" s="561"/>
      <c r="H15706" s="359"/>
    </row>
    <row r="15707" spans="4:8" x14ac:dyDescent="0.2">
      <c r="D15707" s="359"/>
      <c r="E15707" s="359"/>
      <c r="G15707" s="561"/>
      <c r="H15707" s="359"/>
    </row>
    <row r="15708" spans="4:8" x14ac:dyDescent="0.2">
      <c r="D15708" s="359"/>
      <c r="E15708" s="359"/>
      <c r="G15708" s="561"/>
      <c r="H15708" s="359"/>
    </row>
    <row r="15709" spans="4:8" x14ac:dyDescent="0.2">
      <c r="D15709" s="359"/>
      <c r="E15709" s="359"/>
      <c r="G15709" s="561"/>
      <c r="H15709" s="359"/>
    </row>
    <row r="15710" spans="4:8" x14ac:dyDescent="0.2">
      <c r="D15710" s="359"/>
      <c r="E15710" s="359"/>
      <c r="G15710" s="561"/>
      <c r="H15710" s="359"/>
    </row>
    <row r="15711" spans="4:8" x14ac:dyDescent="0.2">
      <c r="D15711" s="359"/>
      <c r="E15711" s="359"/>
      <c r="G15711" s="561"/>
      <c r="H15711" s="359"/>
    </row>
    <row r="15712" spans="4:8" x14ac:dyDescent="0.2">
      <c r="D15712" s="359"/>
      <c r="E15712" s="359"/>
      <c r="G15712" s="561"/>
      <c r="H15712" s="359"/>
    </row>
    <row r="15713" spans="4:8" x14ac:dyDescent="0.2">
      <c r="D15713" s="359"/>
      <c r="E15713" s="359"/>
      <c r="G15713" s="561"/>
      <c r="H15713" s="359"/>
    </row>
    <row r="15714" spans="4:8" x14ac:dyDescent="0.2">
      <c r="D15714" s="359"/>
      <c r="E15714" s="359"/>
      <c r="G15714" s="561"/>
      <c r="H15714" s="359"/>
    </row>
    <row r="15715" spans="4:8" x14ac:dyDescent="0.2">
      <c r="D15715" s="359"/>
      <c r="E15715" s="359"/>
      <c r="G15715" s="561"/>
      <c r="H15715" s="359"/>
    </row>
    <row r="15716" spans="4:8" x14ac:dyDescent="0.2">
      <c r="D15716" s="359"/>
      <c r="E15716" s="359"/>
      <c r="G15716" s="561"/>
      <c r="H15716" s="359"/>
    </row>
    <row r="15717" spans="4:8" x14ac:dyDescent="0.2">
      <c r="D15717" s="359"/>
      <c r="E15717" s="359"/>
      <c r="G15717" s="561"/>
      <c r="H15717" s="359"/>
    </row>
    <row r="15718" spans="4:8" x14ac:dyDescent="0.2">
      <c r="D15718" s="359"/>
      <c r="E15718" s="359"/>
      <c r="G15718" s="561"/>
      <c r="H15718" s="359"/>
    </row>
    <row r="15719" spans="4:8" x14ac:dyDescent="0.2">
      <c r="D15719" s="359"/>
      <c r="E15719" s="359"/>
      <c r="G15719" s="561"/>
      <c r="H15719" s="359"/>
    </row>
    <row r="15720" spans="4:8" x14ac:dyDescent="0.2">
      <c r="D15720" s="359"/>
      <c r="E15720" s="359"/>
      <c r="G15720" s="561"/>
      <c r="H15720" s="359"/>
    </row>
    <row r="15721" spans="4:8" x14ac:dyDescent="0.2">
      <c r="D15721" s="359"/>
      <c r="E15721" s="359"/>
      <c r="G15721" s="561"/>
      <c r="H15721" s="359"/>
    </row>
    <row r="15722" spans="4:8" x14ac:dyDescent="0.2">
      <c r="D15722" s="359"/>
      <c r="E15722" s="359"/>
      <c r="G15722" s="561"/>
      <c r="H15722" s="359"/>
    </row>
    <row r="15723" spans="4:8" x14ac:dyDescent="0.2">
      <c r="D15723" s="359"/>
      <c r="E15723" s="359"/>
      <c r="G15723" s="561"/>
      <c r="H15723" s="359"/>
    </row>
    <row r="15724" spans="4:8" x14ac:dyDescent="0.2">
      <c r="D15724" s="359"/>
      <c r="E15724" s="359"/>
      <c r="G15724" s="561"/>
      <c r="H15724" s="359"/>
    </row>
    <row r="15725" spans="4:8" x14ac:dyDescent="0.2">
      <c r="D15725" s="359"/>
      <c r="E15725" s="359"/>
      <c r="G15725" s="561"/>
      <c r="H15725" s="359"/>
    </row>
    <row r="15726" spans="4:8" x14ac:dyDescent="0.2">
      <c r="D15726" s="359"/>
      <c r="E15726" s="359"/>
      <c r="G15726" s="561"/>
      <c r="H15726" s="359"/>
    </row>
    <row r="15727" spans="4:8" x14ac:dyDescent="0.2">
      <c r="D15727" s="359"/>
      <c r="E15727" s="359"/>
      <c r="G15727" s="561"/>
      <c r="H15727" s="359"/>
    </row>
    <row r="15728" spans="4:8" x14ac:dyDescent="0.2">
      <c r="D15728" s="359"/>
      <c r="E15728" s="359"/>
      <c r="G15728" s="561"/>
      <c r="H15728" s="359"/>
    </row>
    <row r="15729" spans="4:8" x14ac:dyDescent="0.2">
      <c r="D15729" s="359"/>
      <c r="E15729" s="359"/>
      <c r="G15729" s="561"/>
      <c r="H15729" s="359"/>
    </row>
    <row r="15730" spans="4:8" x14ac:dyDescent="0.2">
      <c r="D15730" s="359"/>
      <c r="E15730" s="359"/>
      <c r="G15730" s="561"/>
      <c r="H15730" s="359"/>
    </row>
    <row r="15731" spans="4:8" x14ac:dyDescent="0.2">
      <c r="D15731" s="359"/>
      <c r="E15731" s="359"/>
      <c r="G15731" s="561"/>
      <c r="H15731" s="359"/>
    </row>
    <row r="15732" spans="4:8" x14ac:dyDescent="0.2">
      <c r="D15732" s="359"/>
      <c r="E15732" s="359"/>
      <c r="G15732" s="561"/>
      <c r="H15732" s="359"/>
    </row>
    <row r="15733" spans="4:8" x14ac:dyDescent="0.2">
      <c r="D15733" s="359"/>
      <c r="E15733" s="359"/>
      <c r="G15733" s="561"/>
      <c r="H15733" s="359"/>
    </row>
    <row r="15734" spans="4:8" x14ac:dyDescent="0.2">
      <c r="D15734" s="359"/>
      <c r="E15734" s="359"/>
      <c r="G15734" s="561"/>
      <c r="H15734" s="359"/>
    </row>
    <row r="15735" spans="4:8" x14ac:dyDescent="0.2">
      <c r="D15735" s="359"/>
      <c r="E15735" s="359"/>
      <c r="G15735" s="561"/>
      <c r="H15735" s="359"/>
    </row>
    <row r="15736" spans="4:8" x14ac:dyDescent="0.2">
      <c r="D15736" s="359"/>
      <c r="E15736" s="359"/>
      <c r="G15736" s="561"/>
      <c r="H15736" s="359"/>
    </row>
    <row r="15737" spans="4:8" x14ac:dyDescent="0.2">
      <c r="D15737" s="359"/>
      <c r="E15737" s="359"/>
      <c r="G15737" s="561"/>
      <c r="H15737" s="359"/>
    </row>
    <row r="15738" spans="4:8" x14ac:dyDescent="0.2">
      <c r="D15738" s="359"/>
      <c r="E15738" s="359"/>
      <c r="G15738" s="561"/>
      <c r="H15738" s="359"/>
    </row>
    <row r="15739" spans="4:8" x14ac:dyDescent="0.2">
      <c r="D15739" s="359"/>
      <c r="E15739" s="359"/>
      <c r="G15739" s="561"/>
      <c r="H15739" s="359"/>
    </row>
    <row r="15740" spans="4:8" x14ac:dyDescent="0.2">
      <c r="D15740" s="359"/>
      <c r="E15740" s="359"/>
      <c r="G15740" s="561"/>
      <c r="H15740" s="359"/>
    </row>
    <row r="15741" spans="4:8" x14ac:dyDescent="0.2">
      <c r="D15741" s="359"/>
      <c r="E15741" s="359"/>
      <c r="G15741" s="561"/>
      <c r="H15741" s="359"/>
    </row>
    <row r="15742" spans="4:8" x14ac:dyDescent="0.2">
      <c r="D15742" s="359"/>
      <c r="E15742" s="359"/>
      <c r="G15742" s="561"/>
      <c r="H15742" s="359"/>
    </row>
    <row r="15743" spans="4:8" x14ac:dyDescent="0.2">
      <c r="D15743" s="359"/>
      <c r="E15743" s="359"/>
      <c r="G15743" s="561"/>
      <c r="H15743" s="359"/>
    </row>
    <row r="15744" spans="4:8" x14ac:dyDescent="0.2">
      <c r="D15744" s="359"/>
      <c r="E15744" s="359"/>
      <c r="G15744" s="561"/>
      <c r="H15744" s="359"/>
    </row>
    <row r="15745" spans="4:8" x14ac:dyDescent="0.2">
      <c r="D15745" s="359"/>
      <c r="E15745" s="359"/>
      <c r="G15745" s="561"/>
      <c r="H15745" s="359"/>
    </row>
    <row r="15746" spans="4:8" x14ac:dyDescent="0.2">
      <c r="D15746" s="359"/>
      <c r="E15746" s="359"/>
      <c r="G15746" s="561"/>
      <c r="H15746" s="359"/>
    </row>
    <row r="15747" spans="4:8" x14ac:dyDescent="0.2">
      <c r="D15747" s="359"/>
      <c r="E15747" s="359"/>
      <c r="G15747" s="561"/>
      <c r="H15747" s="359"/>
    </row>
    <row r="15748" spans="4:8" x14ac:dyDescent="0.2">
      <c r="D15748" s="359"/>
      <c r="E15748" s="359"/>
      <c r="G15748" s="561"/>
      <c r="H15748" s="359"/>
    </row>
    <row r="15749" spans="4:8" x14ac:dyDescent="0.2">
      <c r="D15749" s="359"/>
      <c r="E15749" s="359"/>
      <c r="G15749" s="561"/>
      <c r="H15749" s="359"/>
    </row>
    <row r="15750" spans="4:8" x14ac:dyDescent="0.2">
      <c r="D15750" s="359"/>
      <c r="E15750" s="359"/>
      <c r="G15750" s="561"/>
      <c r="H15750" s="359"/>
    </row>
    <row r="15751" spans="4:8" x14ac:dyDescent="0.2">
      <c r="D15751" s="359"/>
      <c r="E15751" s="359"/>
      <c r="G15751" s="561"/>
      <c r="H15751" s="359"/>
    </row>
    <row r="15752" spans="4:8" x14ac:dyDescent="0.2">
      <c r="D15752" s="359"/>
      <c r="E15752" s="359"/>
      <c r="G15752" s="561"/>
      <c r="H15752" s="359"/>
    </row>
    <row r="15753" spans="4:8" x14ac:dyDescent="0.2">
      <c r="D15753" s="359"/>
      <c r="E15753" s="359"/>
      <c r="G15753" s="561"/>
      <c r="H15753" s="359"/>
    </row>
    <row r="15754" spans="4:8" x14ac:dyDescent="0.2">
      <c r="D15754" s="359"/>
      <c r="E15754" s="359"/>
      <c r="G15754" s="561"/>
      <c r="H15754" s="359"/>
    </row>
    <row r="15755" spans="4:8" x14ac:dyDescent="0.2">
      <c r="D15755" s="359"/>
      <c r="E15755" s="359"/>
      <c r="G15755" s="561"/>
      <c r="H15755" s="359"/>
    </row>
    <row r="15756" spans="4:8" x14ac:dyDescent="0.2">
      <c r="D15756" s="359"/>
      <c r="E15756" s="359"/>
      <c r="G15756" s="561"/>
      <c r="H15756" s="359"/>
    </row>
    <row r="15757" spans="4:8" x14ac:dyDescent="0.2">
      <c r="D15757" s="359"/>
      <c r="E15757" s="359"/>
      <c r="G15757" s="561"/>
      <c r="H15757" s="359"/>
    </row>
    <row r="15758" spans="4:8" x14ac:dyDescent="0.2">
      <c r="D15758" s="359"/>
      <c r="E15758" s="359"/>
      <c r="G15758" s="561"/>
      <c r="H15758" s="359"/>
    </row>
    <row r="15759" spans="4:8" x14ac:dyDescent="0.2">
      <c r="D15759" s="359"/>
      <c r="E15759" s="359"/>
      <c r="G15759" s="561"/>
      <c r="H15759" s="359"/>
    </row>
    <row r="15760" spans="4:8" x14ac:dyDescent="0.2">
      <c r="D15760" s="359"/>
      <c r="E15760" s="359"/>
      <c r="G15760" s="561"/>
      <c r="H15760" s="359"/>
    </row>
    <row r="15761" spans="4:8" x14ac:dyDescent="0.2">
      <c r="D15761" s="359"/>
      <c r="E15761" s="359"/>
      <c r="G15761" s="561"/>
      <c r="H15761" s="359"/>
    </row>
    <row r="15762" spans="4:8" x14ac:dyDescent="0.2">
      <c r="D15762" s="359"/>
      <c r="E15762" s="359"/>
      <c r="G15762" s="561"/>
      <c r="H15762" s="359"/>
    </row>
    <row r="15763" spans="4:8" x14ac:dyDescent="0.2">
      <c r="D15763" s="359"/>
      <c r="E15763" s="359"/>
      <c r="G15763" s="561"/>
      <c r="H15763" s="359"/>
    </row>
    <row r="15764" spans="4:8" x14ac:dyDescent="0.2">
      <c r="D15764" s="359"/>
      <c r="E15764" s="359"/>
      <c r="G15764" s="561"/>
      <c r="H15764" s="359"/>
    </row>
    <row r="15765" spans="4:8" x14ac:dyDescent="0.2">
      <c r="D15765" s="359"/>
      <c r="E15765" s="359"/>
      <c r="G15765" s="561"/>
      <c r="H15765" s="359"/>
    </row>
    <row r="15766" spans="4:8" x14ac:dyDescent="0.2">
      <c r="D15766" s="359"/>
      <c r="E15766" s="359"/>
      <c r="G15766" s="561"/>
      <c r="H15766" s="359"/>
    </row>
    <row r="15767" spans="4:8" x14ac:dyDescent="0.2">
      <c r="D15767" s="359"/>
      <c r="E15767" s="359"/>
      <c r="G15767" s="561"/>
      <c r="H15767" s="359"/>
    </row>
    <row r="15768" spans="4:8" x14ac:dyDescent="0.2">
      <c r="D15768" s="359"/>
      <c r="E15768" s="359"/>
      <c r="G15768" s="561"/>
      <c r="H15768" s="359"/>
    </row>
    <row r="15769" spans="4:8" x14ac:dyDescent="0.2">
      <c r="D15769" s="359"/>
      <c r="E15769" s="359"/>
      <c r="G15769" s="561"/>
      <c r="H15769" s="359"/>
    </row>
    <row r="15770" spans="4:8" x14ac:dyDescent="0.2">
      <c r="D15770" s="359"/>
      <c r="E15770" s="359"/>
      <c r="G15770" s="561"/>
      <c r="H15770" s="359"/>
    </row>
    <row r="15771" spans="4:8" x14ac:dyDescent="0.2">
      <c r="D15771" s="359"/>
      <c r="E15771" s="359"/>
      <c r="G15771" s="561"/>
      <c r="H15771" s="359"/>
    </row>
    <row r="15772" spans="4:8" x14ac:dyDescent="0.2">
      <c r="D15772" s="359"/>
      <c r="E15772" s="359"/>
      <c r="G15772" s="561"/>
      <c r="H15772" s="359"/>
    </row>
    <row r="15773" spans="4:8" x14ac:dyDescent="0.2">
      <c r="D15773" s="359"/>
      <c r="E15773" s="359"/>
      <c r="G15773" s="561"/>
      <c r="H15773" s="359"/>
    </row>
    <row r="15774" spans="4:8" x14ac:dyDescent="0.2">
      <c r="D15774" s="359"/>
      <c r="E15774" s="359"/>
      <c r="G15774" s="561"/>
      <c r="H15774" s="359"/>
    </row>
    <row r="15775" spans="4:8" x14ac:dyDescent="0.2">
      <c r="D15775" s="359"/>
      <c r="E15775" s="359"/>
      <c r="G15775" s="561"/>
      <c r="H15775" s="359"/>
    </row>
    <row r="15776" spans="4:8" x14ac:dyDescent="0.2">
      <c r="D15776" s="359"/>
      <c r="E15776" s="359"/>
      <c r="G15776" s="561"/>
      <c r="H15776" s="359"/>
    </row>
    <row r="15777" spans="4:8" x14ac:dyDescent="0.2">
      <c r="D15777" s="359"/>
      <c r="E15777" s="359"/>
      <c r="G15777" s="561"/>
      <c r="H15777" s="359"/>
    </row>
    <row r="15778" spans="4:8" x14ac:dyDescent="0.2">
      <c r="D15778" s="359"/>
      <c r="E15778" s="359"/>
      <c r="G15778" s="561"/>
      <c r="H15778" s="359"/>
    </row>
    <row r="15779" spans="4:8" x14ac:dyDescent="0.2">
      <c r="D15779" s="359"/>
      <c r="E15779" s="359"/>
      <c r="G15779" s="561"/>
      <c r="H15779" s="359"/>
    </row>
    <row r="15780" spans="4:8" x14ac:dyDescent="0.2">
      <c r="D15780" s="359"/>
      <c r="E15780" s="359"/>
      <c r="G15780" s="561"/>
      <c r="H15780" s="359"/>
    </row>
    <row r="15781" spans="4:8" x14ac:dyDescent="0.2">
      <c r="D15781" s="359"/>
      <c r="E15781" s="359"/>
      <c r="G15781" s="561"/>
      <c r="H15781" s="359"/>
    </row>
    <row r="15782" spans="4:8" x14ac:dyDescent="0.2">
      <c r="D15782" s="359"/>
      <c r="E15782" s="359"/>
      <c r="G15782" s="561"/>
      <c r="H15782" s="359"/>
    </row>
    <row r="15783" spans="4:8" x14ac:dyDescent="0.2">
      <c r="D15783" s="359"/>
      <c r="E15783" s="359"/>
      <c r="G15783" s="561"/>
      <c r="H15783" s="359"/>
    </row>
    <row r="15784" spans="4:8" x14ac:dyDescent="0.2">
      <c r="D15784" s="359"/>
      <c r="E15784" s="359"/>
      <c r="G15784" s="561"/>
      <c r="H15784" s="359"/>
    </row>
    <row r="15785" spans="4:8" x14ac:dyDescent="0.2">
      <c r="D15785" s="359"/>
      <c r="E15785" s="359"/>
      <c r="G15785" s="561"/>
      <c r="H15785" s="359"/>
    </row>
    <row r="15786" spans="4:8" x14ac:dyDescent="0.2">
      <c r="D15786" s="359"/>
      <c r="E15786" s="359"/>
      <c r="G15786" s="561"/>
      <c r="H15786" s="359"/>
    </row>
    <row r="15787" spans="4:8" x14ac:dyDescent="0.2">
      <c r="D15787" s="359"/>
      <c r="E15787" s="359"/>
      <c r="G15787" s="561"/>
      <c r="H15787" s="359"/>
    </row>
    <row r="15788" spans="4:8" x14ac:dyDescent="0.2">
      <c r="D15788" s="359"/>
      <c r="E15788" s="359"/>
      <c r="G15788" s="561"/>
      <c r="H15788" s="359"/>
    </row>
    <row r="15789" spans="4:8" x14ac:dyDescent="0.2">
      <c r="D15789" s="359"/>
      <c r="E15789" s="359"/>
      <c r="G15789" s="561"/>
      <c r="H15789" s="359"/>
    </row>
    <row r="15790" spans="4:8" x14ac:dyDescent="0.2">
      <c r="D15790" s="359"/>
      <c r="E15790" s="359"/>
      <c r="G15790" s="561"/>
      <c r="H15790" s="359"/>
    </row>
    <row r="15791" spans="4:8" x14ac:dyDescent="0.2">
      <c r="D15791" s="359"/>
      <c r="E15791" s="359"/>
      <c r="G15791" s="561"/>
      <c r="H15791" s="359"/>
    </row>
    <row r="15792" spans="4:8" x14ac:dyDescent="0.2">
      <c r="D15792" s="359"/>
      <c r="E15792" s="359"/>
      <c r="G15792" s="561"/>
      <c r="H15792" s="359"/>
    </row>
    <row r="15793" spans="4:8" x14ac:dyDescent="0.2">
      <c r="D15793" s="359"/>
      <c r="E15793" s="359"/>
      <c r="G15793" s="561"/>
      <c r="H15793" s="359"/>
    </row>
    <row r="15794" spans="4:8" x14ac:dyDescent="0.2">
      <c r="D15794" s="359"/>
      <c r="E15794" s="359"/>
      <c r="G15794" s="561"/>
      <c r="H15794" s="359"/>
    </row>
    <row r="15795" spans="4:8" x14ac:dyDescent="0.2">
      <c r="D15795" s="359"/>
      <c r="E15795" s="359"/>
      <c r="G15795" s="561"/>
      <c r="H15795" s="359"/>
    </row>
    <row r="15796" spans="4:8" x14ac:dyDescent="0.2">
      <c r="D15796" s="359"/>
      <c r="E15796" s="359"/>
      <c r="G15796" s="561"/>
      <c r="H15796" s="359"/>
    </row>
    <row r="15797" spans="4:8" x14ac:dyDescent="0.2">
      <c r="D15797" s="359"/>
      <c r="E15797" s="359"/>
      <c r="G15797" s="561"/>
      <c r="H15797" s="359"/>
    </row>
    <row r="15798" spans="4:8" x14ac:dyDescent="0.2">
      <c r="D15798" s="359"/>
      <c r="E15798" s="359"/>
      <c r="G15798" s="561"/>
      <c r="H15798" s="359"/>
    </row>
    <row r="15799" spans="4:8" x14ac:dyDescent="0.2">
      <c r="D15799" s="359"/>
      <c r="E15799" s="359"/>
      <c r="G15799" s="561"/>
      <c r="H15799" s="359"/>
    </row>
    <row r="15800" spans="4:8" x14ac:dyDescent="0.2">
      <c r="D15800" s="359"/>
      <c r="E15800" s="359"/>
      <c r="G15800" s="561"/>
      <c r="H15800" s="359"/>
    </row>
    <row r="15801" spans="4:8" x14ac:dyDescent="0.2">
      <c r="D15801" s="359"/>
      <c r="E15801" s="359"/>
      <c r="G15801" s="561"/>
      <c r="H15801" s="359"/>
    </row>
    <row r="15802" spans="4:8" x14ac:dyDescent="0.2">
      <c r="D15802" s="359"/>
      <c r="E15802" s="359"/>
      <c r="G15802" s="561"/>
      <c r="H15802" s="359"/>
    </row>
    <row r="15803" spans="4:8" x14ac:dyDescent="0.2">
      <c r="D15803" s="359"/>
      <c r="E15803" s="359"/>
      <c r="G15803" s="561"/>
      <c r="H15803" s="359"/>
    </row>
    <row r="15804" spans="4:8" x14ac:dyDescent="0.2">
      <c r="D15804" s="359"/>
      <c r="E15804" s="359"/>
      <c r="G15804" s="561"/>
      <c r="H15804" s="359"/>
    </row>
    <row r="15805" spans="4:8" x14ac:dyDescent="0.2">
      <c r="D15805" s="359"/>
      <c r="E15805" s="359"/>
      <c r="G15805" s="561"/>
      <c r="H15805" s="359"/>
    </row>
    <row r="15806" spans="4:8" x14ac:dyDescent="0.2">
      <c r="D15806" s="359"/>
      <c r="E15806" s="359"/>
      <c r="G15806" s="561"/>
      <c r="H15806" s="359"/>
    </row>
    <row r="15807" spans="4:8" x14ac:dyDescent="0.2">
      <c r="D15807" s="359"/>
      <c r="E15807" s="359"/>
      <c r="G15807" s="561"/>
      <c r="H15807" s="359"/>
    </row>
    <row r="15808" spans="4:8" x14ac:dyDescent="0.2">
      <c r="D15808" s="359"/>
      <c r="E15808" s="359"/>
      <c r="G15808" s="561"/>
      <c r="H15808" s="359"/>
    </row>
    <row r="15809" spans="4:8" x14ac:dyDescent="0.2">
      <c r="D15809" s="359"/>
      <c r="E15809" s="359"/>
      <c r="G15809" s="561"/>
      <c r="H15809" s="359"/>
    </row>
    <row r="15810" spans="4:8" x14ac:dyDescent="0.2">
      <c r="D15810" s="359"/>
      <c r="E15810" s="359"/>
      <c r="G15810" s="561"/>
      <c r="H15810" s="359"/>
    </row>
    <row r="15811" spans="4:8" x14ac:dyDescent="0.2">
      <c r="D15811" s="359"/>
      <c r="E15811" s="359"/>
      <c r="G15811" s="561"/>
      <c r="H15811" s="359"/>
    </row>
    <row r="15812" spans="4:8" x14ac:dyDescent="0.2">
      <c r="D15812" s="359"/>
      <c r="E15812" s="359"/>
      <c r="G15812" s="561"/>
      <c r="H15812" s="359"/>
    </row>
    <row r="15813" spans="4:8" x14ac:dyDescent="0.2">
      <c r="D15813" s="359"/>
      <c r="E15813" s="359"/>
      <c r="G15813" s="561"/>
      <c r="H15813" s="359"/>
    </row>
    <row r="15814" spans="4:8" x14ac:dyDescent="0.2">
      <c r="D15814" s="359"/>
      <c r="E15814" s="359"/>
      <c r="G15814" s="561"/>
      <c r="H15814" s="359"/>
    </row>
    <row r="15815" spans="4:8" x14ac:dyDescent="0.2">
      <c r="D15815" s="359"/>
      <c r="E15815" s="359"/>
      <c r="G15815" s="561"/>
      <c r="H15815" s="359"/>
    </row>
    <row r="15816" spans="4:8" x14ac:dyDescent="0.2">
      <c r="D15816" s="359"/>
      <c r="E15816" s="359"/>
      <c r="G15816" s="561"/>
      <c r="H15816" s="359"/>
    </row>
    <row r="15817" spans="4:8" x14ac:dyDescent="0.2">
      <c r="D15817" s="359"/>
      <c r="E15817" s="359"/>
      <c r="G15817" s="561"/>
      <c r="H15817" s="359"/>
    </row>
    <row r="15818" spans="4:8" x14ac:dyDescent="0.2">
      <c r="D15818" s="359"/>
      <c r="E15818" s="359"/>
      <c r="G15818" s="561"/>
      <c r="H15818" s="359"/>
    </row>
    <row r="15819" spans="4:8" x14ac:dyDescent="0.2">
      <c r="D15819" s="359"/>
      <c r="E15819" s="359"/>
      <c r="G15819" s="561"/>
      <c r="H15819" s="359"/>
    </row>
    <row r="15820" spans="4:8" x14ac:dyDescent="0.2">
      <c r="D15820" s="359"/>
      <c r="E15820" s="359"/>
      <c r="G15820" s="561"/>
      <c r="H15820" s="359"/>
    </row>
    <row r="15821" spans="4:8" x14ac:dyDescent="0.2">
      <c r="D15821" s="359"/>
      <c r="E15821" s="359"/>
      <c r="G15821" s="561"/>
      <c r="H15821" s="359"/>
    </row>
    <row r="15822" spans="4:8" x14ac:dyDescent="0.2">
      <c r="D15822" s="359"/>
      <c r="E15822" s="359"/>
      <c r="G15822" s="561"/>
      <c r="H15822" s="359"/>
    </row>
    <row r="15823" spans="4:8" x14ac:dyDescent="0.2">
      <c r="D15823" s="359"/>
      <c r="E15823" s="359"/>
      <c r="G15823" s="561"/>
      <c r="H15823" s="359"/>
    </row>
    <row r="15824" spans="4:8" x14ac:dyDescent="0.2">
      <c r="D15824" s="359"/>
      <c r="E15824" s="359"/>
      <c r="G15824" s="561"/>
      <c r="H15824" s="359"/>
    </row>
    <row r="15825" spans="4:8" x14ac:dyDescent="0.2">
      <c r="D15825" s="359"/>
      <c r="E15825" s="359"/>
      <c r="G15825" s="561"/>
      <c r="H15825" s="359"/>
    </row>
    <row r="15826" spans="4:8" x14ac:dyDescent="0.2">
      <c r="D15826" s="359"/>
      <c r="E15826" s="359"/>
      <c r="G15826" s="561"/>
      <c r="H15826" s="359"/>
    </row>
    <row r="15827" spans="4:8" x14ac:dyDescent="0.2">
      <c r="D15827" s="359"/>
      <c r="E15827" s="359"/>
      <c r="G15827" s="561"/>
      <c r="H15827" s="359"/>
    </row>
    <row r="15828" spans="4:8" x14ac:dyDescent="0.2">
      <c r="D15828" s="359"/>
      <c r="E15828" s="359"/>
      <c r="G15828" s="561"/>
      <c r="H15828" s="359"/>
    </row>
    <row r="15829" spans="4:8" x14ac:dyDescent="0.2">
      <c r="D15829" s="359"/>
      <c r="E15829" s="359"/>
      <c r="G15829" s="561"/>
      <c r="H15829" s="359"/>
    </row>
    <row r="15830" spans="4:8" x14ac:dyDescent="0.2">
      <c r="D15830" s="359"/>
      <c r="E15830" s="359"/>
      <c r="G15830" s="561"/>
      <c r="H15830" s="359"/>
    </row>
    <row r="15831" spans="4:8" x14ac:dyDescent="0.2">
      <c r="D15831" s="359"/>
      <c r="E15831" s="359"/>
      <c r="G15831" s="561"/>
      <c r="H15831" s="359"/>
    </row>
    <row r="15832" spans="4:8" x14ac:dyDescent="0.2">
      <c r="D15832" s="359"/>
      <c r="E15832" s="359"/>
      <c r="G15832" s="561"/>
      <c r="H15832" s="359"/>
    </row>
    <row r="15833" spans="4:8" x14ac:dyDescent="0.2">
      <c r="D15833" s="359"/>
      <c r="E15833" s="359"/>
      <c r="G15833" s="561"/>
      <c r="H15833" s="359"/>
    </row>
    <row r="15834" spans="4:8" x14ac:dyDescent="0.2">
      <c r="D15834" s="359"/>
      <c r="E15834" s="359"/>
      <c r="G15834" s="561"/>
      <c r="H15834" s="359"/>
    </row>
    <row r="15835" spans="4:8" x14ac:dyDescent="0.2">
      <c r="D15835" s="359"/>
      <c r="E15835" s="359"/>
      <c r="G15835" s="561"/>
      <c r="H15835" s="359"/>
    </row>
    <row r="15836" spans="4:8" x14ac:dyDescent="0.2">
      <c r="D15836" s="359"/>
      <c r="E15836" s="359"/>
      <c r="G15836" s="561"/>
      <c r="H15836" s="359"/>
    </row>
    <row r="15837" spans="4:8" x14ac:dyDescent="0.2">
      <c r="D15837" s="359"/>
      <c r="E15837" s="359"/>
      <c r="G15837" s="561"/>
      <c r="H15837" s="359"/>
    </row>
    <row r="15838" spans="4:8" x14ac:dyDescent="0.2">
      <c r="D15838" s="359"/>
      <c r="E15838" s="359"/>
      <c r="G15838" s="561"/>
      <c r="H15838" s="359"/>
    </row>
    <row r="15839" spans="4:8" x14ac:dyDescent="0.2">
      <c r="D15839" s="359"/>
      <c r="E15839" s="359"/>
      <c r="G15839" s="561"/>
      <c r="H15839" s="359"/>
    </row>
    <row r="15840" spans="4:8" x14ac:dyDescent="0.2">
      <c r="D15840" s="359"/>
      <c r="E15840" s="359"/>
      <c r="G15840" s="561"/>
      <c r="H15840" s="359"/>
    </row>
    <row r="15841" spans="4:8" x14ac:dyDescent="0.2">
      <c r="D15841" s="359"/>
      <c r="E15841" s="359"/>
      <c r="G15841" s="561"/>
      <c r="H15841" s="359"/>
    </row>
    <row r="15842" spans="4:8" x14ac:dyDescent="0.2">
      <c r="D15842" s="359"/>
      <c r="E15842" s="359"/>
      <c r="G15842" s="561"/>
      <c r="H15842" s="359"/>
    </row>
    <row r="15843" spans="4:8" x14ac:dyDescent="0.2">
      <c r="D15843" s="359"/>
      <c r="E15843" s="359"/>
      <c r="G15843" s="561"/>
      <c r="H15843" s="359"/>
    </row>
    <row r="15844" spans="4:8" x14ac:dyDescent="0.2">
      <c r="D15844" s="359"/>
      <c r="E15844" s="359"/>
      <c r="G15844" s="561"/>
      <c r="H15844" s="359"/>
    </row>
    <row r="15845" spans="4:8" x14ac:dyDescent="0.2">
      <c r="D15845" s="359"/>
      <c r="E15845" s="359"/>
      <c r="G15845" s="561"/>
      <c r="H15845" s="359"/>
    </row>
    <row r="15846" spans="4:8" x14ac:dyDescent="0.2">
      <c r="D15846" s="359"/>
      <c r="E15846" s="359"/>
      <c r="G15846" s="561"/>
      <c r="H15846" s="359"/>
    </row>
    <row r="15847" spans="4:8" x14ac:dyDescent="0.2">
      <c r="D15847" s="359"/>
      <c r="E15847" s="359"/>
      <c r="G15847" s="561"/>
      <c r="H15847" s="359"/>
    </row>
    <row r="15848" spans="4:8" x14ac:dyDescent="0.2">
      <c r="D15848" s="359"/>
      <c r="E15848" s="359"/>
      <c r="G15848" s="561"/>
      <c r="H15848" s="359"/>
    </row>
    <row r="15849" spans="4:8" x14ac:dyDescent="0.2">
      <c r="D15849" s="359"/>
      <c r="E15849" s="359"/>
      <c r="G15849" s="561"/>
      <c r="H15849" s="359"/>
    </row>
    <row r="15850" spans="4:8" x14ac:dyDescent="0.2">
      <c r="D15850" s="359"/>
      <c r="E15850" s="359"/>
      <c r="G15850" s="561"/>
      <c r="H15850" s="359"/>
    </row>
    <row r="15851" spans="4:8" x14ac:dyDescent="0.2">
      <c r="D15851" s="359"/>
      <c r="E15851" s="359"/>
      <c r="G15851" s="561"/>
      <c r="H15851" s="359"/>
    </row>
    <row r="15852" spans="4:8" x14ac:dyDescent="0.2">
      <c r="D15852" s="359"/>
      <c r="E15852" s="359"/>
      <c r="G15852" s="561"/>
      <c r="H15852" s="359"/>
    </row>
    <row r="15853" spans="4:8" x14ac:dyDescent="0.2">
      <c r="D15853" s="359"/>
      <c r="E15853" s="359"/>
      <c r="G15853" s="561"/>
      <c r="H15853" s="359"/>
    </row>
    <row r="15854" spans="4:8" x14ac:dyDescent="0.2">
      <c r="D15854" s="359"/>
      <c r="E15854" s="359"/>
      <c r="G15854" s="561"/>
      <c r="H15854" s="359"/>
    </row>
    <row r="15855" spans="4:8" x14ac:dyDescent="0.2">
      <c r="D15855" s="359"/>
      <c r="E15855" s="359"/>
      <c r="G15855" s="561"/>
      <c r="H15855" s="359"/>
    </row>
    <row r="15856" spans="4:8" x14ac:dyDescent="0.2">
      <c r="D15856" s="359"/>
      <c r="E15856" s="359"/>
      <c r="G15856" s="561"/>
      <c r="H15856" s="359"/>
    </row>
    <row r="15857" spans="4:8" x14ac:dyDescent="0.2">
      <c r="D15857" s="359"/>
      <c r="E15857" s="359"/>
      <c r="G15857" s="561"/>
      <c r="H15857" s="359"/>
    </row>
    <row r="15858" spans="4:8" x14ac:dyDescent="0.2">
      <c r="D15858" s="359"/>
      <c r="E15858" s="359"/>
      <c r="G15858" s="561"/>
      <c r="H15858" s="359"/>
    </row>
    <row r="15859" spans="4:8" x14ac:dyDescent="0.2">
      <c r="D15859" s="359"/>
      <c r="E15859" s="359"/>
      <c r="G15859" s="561"/>
      <c r="H15859" s="359"/>
    </row>
    <row r="15860" spans="4:8" x14ac:dyDescent="0.2">
      <c r="D15860" s="359"/>
      <c r="E15860" s="359"/>
      <c r="G15860" s="561"/>
      <c r="H15860" s="359"/>
    </row>
    <row r="15861" spans="4:8" x14ac:dyDescent="0.2">
      <c r="D15861" s="359"/>
      <c r="E15861" s="359"/>
      <c r="G15861" s="561"/>
      <c r="H15861" s="359"/>
    </row>
    <row r="15862" spans="4:8" x14ac:dyDescent="0.2">
      <c r="D15862" s="359"/>
      <c r="E15862" s="359"/>
      <c r="G15862" s="561"/>
      <c r="H15862" s="359"/>
    </row>
    <row r="15863" spans="4:8" x14ac:dyDescent="0.2">
      <c r="D15863" s="359"/>
      <c r="E15863" s="359"/>
      <c r="G15863" s="561"/>
      <c r="H15863" s="359"/>
    </row>
    <row r="15864" spans="4:8" x14ac:dyDescent="0.2">
      <c r="D15864" s="359"/>
      <c r="E15864" s="359"/>
      <c r="G15864" s="561"/>
      <c r="H15864" s="359"/>
    </row>
    <row r="15865" spans="4:8" x14ac:dyDescent="0.2">
      <c r="D15865" s="359"/>
      <c r="E15865" s="359"/>
      <c r="G15865" s="561"/>
      <c r="H15865" s="359"/>
    </row>
    <row r="15866" spans="4:8" x14ac:dyDescent="0.2">
      <c r="D15866" s="359"/>
      <c r="E15866" s="359"/>
      <c r="G15866" s="561"/>
      <c r="H15866" s="359"/>
    </row>
    <row r="15867" spans="4:8" x14ac:dyDescent="0.2">
      <c r="D15867" s="359"/>
      <c r="E15867" s="359"/>
      <c r="G15867" s="561"/>
      <c r="H15867" s="359"/>
    </row>
    <row r="15868" spans="4:8" x14ac:dyDescent="0.2">
      <c r="D15868" s="359"/>
      <c r="E15868" s="359"/>
      <c r="G15868" s="561"/>
      <c r="H15868" s="359"/>
    </row>
    <row r="15869" spans="4:8" x14ac:dyDescent="0.2">
      <c r="D15869" s="359"/>
      <c r="E15869" s="359"/>
      <c r="G15869" s="561"/>
      <c r="H15869" s="359"/>
    </row>
    <row r="15870" spans="4:8" x14ac:dyDescent="0.2">
      <c r="D15870" s="359"/>
      <c r="E15870" s="359"/>
      <c r="G15870" s="561"/>
      <c r="H15870" s="359"/>
    </row>
    <row r="15871" spans="4:8" x14ac:dyDescent="0.2">
      <c r="D15871" s="359"/>
      <c r="E15871" s="359"/>
      <c r="G15871" s="561"/>
      <c r="H15871" s="359"/>
    </row>
    <row r="15872" spans="4:8" x14ac:dyDescent="0.2">
      <c r="D15872" s="359"/>
      <c r="E15872" s="359"/>
      <c r="G15872" s="561"/>
      <c r="H15872" s="359"/>
    </row>
    <row r="15873" spans="4:8" x14ac:dyDescent="0.2">
      <c r="D15873" s="359"/>
      <c r="E15873" s="359"/>
      <c r="G15873" s="561"/>
      <c r="H15873" s="359"/>
    </row>
    <row r="15874" spans="4:8" x14ac:dyDescent="0.2">
      <c r="D15874" s="359"/>
      <c r="E15874" s="359"/>
      <c r="G15874" s="561"/>
      <c r="H15874" s="359"/>
    </row>
    <row r="15875" spans="4:8" x14ac:dyDescent="0.2">
      <c r="D15875" s="359"/>
      <c r="E15875" s="359"/>
      <c r="G15875" s="561"/>
      <c r="H15875" s="359"/>
    </row>
    <row r="15876" spans="4:8" x14ac:dyDescent="0.2">
      <c r="D15876" s="359"/>
      <c r="E15876" s="359"/>
      <c r="G15876" s="561"/>
      <c r="H15876" s="359"/>
    </row>
    <row r="15877" spans="4:8" x14ac:dyDescent="0.2">
      <c r="D15877" s="359"/>
      <c r="E15877" s="359"/>
      <c r="G15877" s="561"/>
      <c r="H15877" s="359"/>
    </row>
    <row r="15878" spans="4:8" x14ac:dyDescent="0.2">
      <c r="D15878" s="359"/>
      <c r="E15878" s="359"/>
      <c r="G15878" s="561"/>
      <c r="H15878" s="359"/>
    </row>
    <row r="15879" spans="4:8" x14ac:dyDescent="0.2">
      <c r="D15879" s="359"/>
      <c r="E15879" s="359"/>
      <c r="G15879" s="561"/>
      <c r="H15879" s="359"/>
    </row>
    <row r="15880" spans="4:8" x14ac:dyDescent="0.2">
      <c r="D15880" s="359"/>
      <c r="E15880" s="359"/>
      <c r="G15880" s="561"/>
      <c r="H15880" s="359"/>
    </row>
    <row r="15881" spans="4:8" x14ac:dyDescent="0.2">
      <c r="D15881" s="359"/>
      <c r="E15881" s="359"/>
      <c r="G15881" s="561"/>
      <c r="H15881" s="359"/>
    </row>
    <row r="15882" spans="4:8" x14ac:dyDescent="0.2">
      <c r="D15882" s="359"/>
      <c r="E15882" s="359"/>
      <c r="G15882" s="561"/>
      <c r="H15882" s="359"/>
    </row>
    <row r="15883" spans="4:8" x14ac:dyDescent="0.2">
      <c r="D15883" s="359"/>
      <c r="E15883" s="359"/>
      <c r="G15883" s="561"/>
      <c r="H15883" s="359"/>
    </row>
    <row r="15884" spans="4:8" x14ac:dyDescent="0.2">
      <c r="D15884" s="359"/>
      <c r="E15884" s="359"/>
      <c r="G15884" s="561"/>
      <c r="H15884" s="359"/>
    </row>
    <row r="15885" spans="4:8" x14ac:dyDescent="0.2">
      <c r="D15885" s="359"/>
      <c r="E15885" s="359"/>
      <c r="G15885" s="561"/>
      <c r="H15885" s="359"/>
    </row>
    <row r="15886" spans="4:8" x14ac:dyDescent="0.2">
      <c r="D15886" s="359"/>
      <c r="E15886" s="359"/>
      <c r="G15886" s="561"/>
      <c r="H15886" s="359"/>
    </row>
    <row r="15887" spans="4:8" x14ac:dyDescent="0.2">
      <c r="D15887" s="359"/>
      <c r="E15887" s="359"/>
      <c r="G15887" s="561"/>
      <c r="H15887" s="359"/>
    </row>
    <row r="15888" spans="4:8" x14ac:dyDescent="0.2">
      <c r="D15888" s="359"/>
      <c r="E15888" s="359"/>
      <c r="G15888" s="561"/>
      <c r="H15888" s="359"/>
    </row>
    <row r="15889" spans="4:8" x14ac:dyDescent="0.2">
      <c r="D15889" s="359"/>
      <c r="E15889" s="359"/>
      <c r="G15889" s="561"/>
      <c r="H15889" s="359"/>
    </row>
    <row r="15890" spans="4:8" x14ac:dyDescent="0.2">
      <c r="D15890" s="359"/>
      <c r="E15890" s="359"/>
      <c r="G15890" s="561"/>
      <c r="H15890" s="359"/>
    </row>
    <row r="15891" spans="4:8" x14ac:dyDescent="0.2">
      <c r="D15891" s="359"/>
      <c r="E15891" s="359"/>
      <c r="G15891" s="561"/>
      <c r="H15891" s="359"/>
    </row>
    <row r="15892" spans="4:8" x14ac:dyDescent="0.2">
      <c r="D15892" s="359"/>
      <c r="E15892" s="359"/>
      <c r="G15892" s="561"/>
      <c r="H15892" s="359"/>
    </row>
    <row r="15893" spans="4:8" x14ac:dyDescent="0.2">
      <c r="D15893" s="359"/>
      <c r="E15893" s="359"/>
      <c r="G15893" s="561"/>
      <c r="H15893" s="359"/>
    </row>
    <row r="15894" spans="4:8" x14ac:dyDescent="0.2">
      <c r="D15894" s="359"/>
      <c r="E15894" s="359"/>
      <c r="G15894" s="561"/>
      <c r="H15894" s="359"/>
    </row>
    <row r="15895" spans="4:8" x14ac:dyDescent="0.2">
      <c r="D15895" s="359"/>
      <c r="E15895" s="359"/>
      <c r="G15895" s="561"/>
      <c r="H15895" s="359"/>
    </row>
    <row r="15896" spans="4:8" x14ac:dyDescent="0.2">
      <c r="D15896" s="359"/>
      <c r="E15896" s="359"/>
      <c r="G15896" s="561"/>
      <c r="H15896" s="359"/>
    </row>
    <row r="15897" spans="4:8" x14ac:dyDescent="0.2">
      <c r="D15897" s="359"/>
      <c r="E15897" s="359"/>
      <c r="G15897" s="561"/>
      <c r="H15897" s="359"/>
    </row>
    <row r="15898" spans="4:8" x14ac:dyDescent="0.2">
      <c r="D15898" s="359"/>
      <c r="E15898" s="359"/>
      <c r="G15898" s="561"/>
      <c r="H15898" s="359"/>
    </row>
    <row r="15899" spans="4:8" x14ac:dyDescent="0.2">
      <c r="D15899" s="359"/>
      <c r="E15899" s="359"/>
      <c r="G15899" s="561"/>
      <c r="H15899" s="359"/>
    </row>
    <row r="15900" spans="4:8" x14ac:dyDescent="0.2">
      <c r="D15900" s="359"/>
      <c r="E15900" s="359"/>
      <c r="G15900" s="561"/>
      <c r="H15900" s="359"/>
    </row>
    <row r="15901" spans="4:8" x14ac:dyDescent="0.2">
      <c r="D15901" s="359"/>
      <c r="E15901" s="359"/>
      <c r="G15901" s="561"/>
      <c r="H15901" s="359"/>
    </row>
    <row r="15902" spans="4:8" x14ac:dyDescent="0.2">
      <c r="D15902" s="359"/>
      <c r="E15902" s="359"/>
      <c r="G15902" s="561"/>
      <c r="H15902" s="359"/>
    </row>
    <row r="15903" spans="4:8" x14ac:dyDescent="0.2">
      <c r="D15903" s="359"/>
      <c r="E15903" s="359"/>
      <c r="G15903" s="561"/>
      <c r="H15903" s="359"/>
    </row>
    <row r="15904" spans="4:8" x14ac:dyDescent="0.2">
      <c r="D15904" s="359"/>
      <c r="E15904" s="359"/>
      <c r="G15904" s="561"/>
      <c r="H15904" s="359"/>
    </row>
    <row r="15905" spans="4:8" x14ac:dyDescent="0.2">
      <c r="D15905" s="359"/>
      <c r="E15905" s="359"/>
      <c r="G15905" s="561"/>
      <c r="H15905" s="359"/>
    </row>
    <row r="15906" spans="4:8" x14ac:dyDescent="0.2">
      <c r="D15906" s="359"/>
      <c r="E15906" s="359"/>
      <c r="G15906" s="561"/>
      <c r="H15906" s="359"/>
    </row>
    <row r="15907" spans="4:8" x14ac:dyDescent="0.2">
      <c r="D15907" s="359"/>
      <c r="E15907" s="359"/>
      <c r="G15907" s="561"/>
      <c r="H15907" s="359"/>
    </row>
    <row r="15908" spans="4:8" x14ac:dyDescent="0.2">
      <c r="D15908" s="359"/>
      <c r="E15908" s="359"/>
      <c r="G15908" s="561"/>
      <c r="H15908" s="359"/>
    </row>
    <row r="15909" spans="4:8" x14ac:dyDescent="0.2">
      <c r="D15909" s="359"/>
      <c r="E15909" s="359"/>
      <c r="G15909" s="561"/>
      <c r="H15909" s="359"/>
    </row>
    <row r="15910" spans="4:8" x14ac:dyDescent="0.2">
      <c r="D15910" s="359"/>
      <c r="E15910" s="359"/>
      <c r="G15910" s="561"/>
      <c r="H15910" s="359"/>
    </row>
    <row r="15911" spans="4:8" x14ac:dyDescent="0.2">
      <c r="D15911" s="359"/>
      <c r="E15911" s="359"/>
      <c r="G15911" s="561"/>
      <c r="H15911" s="359"/>
    </row>
    <row r="15912" spans="4:8" x14ac:dyDescent="0.2">
      <c r="D15912" s="359"/>
      <c r="E15912" s="359"/>
      <c r="G15912" s="561"/>
      <c r="H15912" s="359"/>
    </row>
    <row r="15913" spans="4:8" x14ac:dyDescent="0.2">
      <c r="D15913" s="359"/>
      <c r="E15913" s="359"/>
      <c r="G15913" s="561"/>
      <c r="H15913" s="359"/>
    </row>
    <row r="15914" spans="4:8" x14ac:dyDescent="0.2">
      <c r="D15914" s="359"/>
      <c r="E15914" s="359"/>
      <c r="G15914" s="561"/>
      <c r="H15914" s="359"/>
    </row>
    <row r="15915" spans="4:8" x14ac:dyDescent="0.2">
      <c r="D15915" s="359"/>
      <c r="E15915" s="359"/>
      <c r="G15915" s="561"/>
      <c r="H15915" s="359"/>
    </row>
    <row r="15916" spans="4:8" x14ac:dyDescent="0.2">
      <c r="D15916" s="359"/>
      <c r="E15916" s="359"/>
      <c r="G15916" s="561"/>
      <c r="H15916" s="359"/>
    </row>
    <row r="15917" spans="4:8" x14ac:dyDescent="0.2">
      <c r="D15917" s="359"/>
      <c r="E15917" s="359"/>
      <c r="G15917" s="561"/>
      <c r="H15917" s="359"/>
    </row>
    <row r="15918" spans="4:8" x14ac:dyDescent="0.2">
      <c r="D15918" s="359"/>
      <c r="E15918" s="359"/>
      <c r="G15918" s="561"/>
      <c r="H15918" s="359"/>
    </row>
    <row r="15919" spans="4:8" x14ac:dyDescent="0.2">
      <c r="D15919" s="359"/>
      <c r="E15919" s="359"/>
      <c r="G15919" s="561"/>
      <c r="H15919" s="359"/>
    </row>
    <row r="15920" spans="4:8" x14ac:dyDescent="0.2">
      <c r="D15920" s="359"/>
      <c r="E15920" s="359"/>
      <c r="G15920" s="561"/>
      <c r="H15920" s="359"/>
    </row>
    <row r="15921" spans="4:8" x14ac:dyDescent="0.2">
      <c r="D15921" s="359"/>
      <c r="E15921" s="359"/>
      <c r="G15921" s="561"/>
      <c r="H15921" s="359"/>
    </row>
    <row r="15922" spans="4:8" x14ac:dyDescent="0.2">
      <c r="D15922" s="359"/>
      <c r="E15922" s="359"/>
      <c r="G15922" s="561"/>
      <c r="H15922" s="359"/>
    </row>
    <row r="15923" spans="4:8" x14ac:dyDescent="0.2">
      <c r="D15923" s="359"/>
      <c r="E15923" s="359"/>
      <c r="G15923" s="561"/>
      <c r="H15923" s="359"/>
    </row>
    <row r="15924" spans="4:8" x14ac:dyDescent="0.2">
      <c r="D15924" s="359"/>
      <c r="E15924" s="359"/>
      <c r="G15924" s="561"/>
      <c r="H15924" s="359"/>
    </row>
    <row r="15925" spans="4:8" x14ac:dyDescent="0.2">
      <c r="D15925" s="359"/>
      <c r="E15925" s="359"/>
      <c r="G15925" s="561"/>
      <c r="H15925" s="359"/>
    </row>
    <row r="15926" spans="4:8" x14ac:dyDescent="0.2">
      <c r="D15926" s="359"/>
      <c r="E15926" s="359"/>
      <c r="G15926" s="561"/>
      <c r="H15926" s="359"/>
    </row>
    <row r="15927" spans="4:8" x14ac:dyDescent="0.2">
      <c r="D15927" s="359"/>
      <c r="E15927" s="359"/>
      <c r="G15927" s="561"/>
      <c r="H15927" s="359"/>
    </row>
    <row r="15928" spans="4:8" x14ac:dyDescent="0.2">
      <c r="D15928" s="359"/>
      <c r="E15928" s="359"/>
      <c r="G15928" s="561"/>
      <c r="H15928" s="359"/>
    </row>
    <row r="15929" spans="4:8" x14ac:dyDescent="0.2">
      <c r="D15929" s="359"/>
      <c r="E15929" s="359"/>
      <c r="G15929" s="561"/>
      <c r="H15929" s="359"/>
    </row>
    <row r="15930" spans="4:8" x14ac:dyDescent="0.2">
      <c r="D15930" s="359"/>
      <c r="E15930" s="359"/>
      <c r="G15930" s="561"/>
      <c r="H15930" s="359"/>
    </row>
    <row r="15931" spans="4:8" x14ac:dyDescent="0.2">
      <c r="D15931" s="359"/>
      <c r="E15931" s="359"/>
      <c r="G15931" s="561"/>
      <c r="H15931" s="359"/>
    </row>
    <row r="15932" spans="4:8" x14ac:dyDescent="0.2">
      <c r="D15932" s="359"/>
      <c r="E15932" s="359"/>
      <c r="G15932" s="561"/>
      <c r="H15932" s="359"/>
    </row>
    <row r="15933" spans="4:8" x14ac:dyDescent="0.2">
      <c r="D15933" s="359"/>
      <c r="E15933" s="359"/>
      <c r="G15933" s="561"/>
      <c r="H15933" s="359"/>
    </row>
    <row r="15934" spans="4:8" x14ac:dyDescent="0.2">
      <c r="D15934" s="359"/>
      <c r="E15934" s="359"/>
      <c r="G15934" s="561"/>
      <c r="H15934" s="359"/>
    </row>
    <row r="15935" spans="4:8" x14ac:dyDescent="0.2">
      <c r="D15935" s="359"/>
      <c r="E15935" s="359"/>
      <c r="G15935" s="561"/>
      <c r="H15935" s="359"/>
    </row>
    <row r="15936" spans="4:8" x14ac:dyDescent="0.2">
      <c r="D15936" s="359"/>
      <c r="E15936" s="359"/>
      <c r="G15936" s="561"/>
      <c r="H15936" s="359"/>
    </row>
    <row r="15937" spans="4:8" x14ac:dyDescent="0.2">
      <c r="D15937" s="359"/>
      <c r="E15937" s="359"/>
      <c r="G15937" s="561"/>
      <c r="H15937" s="359"/>
    </row>
    <row r="15938" spans="4:8" x14ac:dyDescent="0.2">
      <c r="D15938" s="359"/>
      <c r="E15938" s="359"/>
      <c r="G15938" s="561"/>
      <c r="H15938" s="359"/>
    </row>
    <row r="15939" spans="4:8" x14ac:dyDescent="0.2">
      <c r="D15939" s="359"/>
      <c r="E15939" s="359"/>
      <c r="G15939" s="561"/>
      <c r="H15939" s="359"/>
    </row>
    <row r="15940" spans="4:8" x14ac:dyDescent="0.2">
      <c r="D15940" s="359"/>
      <c r="E15940" s="359"/>
      <c r="G15940" s="561"/>
      <c r="H15940" s="359"/>
    </row>
    <row r="15941" spans="4:8" x14ac:dyDescent="0.2">
      <c r="D15941" s="359"/>
      <c r="E15941" s="359"/>
      <c r="G15941" s="561"/>
      <c r="H15941" s="359"/>
    </row>
    <row r="15942" spans="4:8" x14ac:dyDescent="0.2">
      <c r="D15942" s="359"/>
      <c r="E15942" s="359"/>
      <c r="G15942" s="561"/>
      <c r="H15942" s="359"/>
    </row>
    <row r="15943" spans="4:8" x14ac:dyDescent="0.2">
      <c r="D15943" s="359"/>
      <c r="E15943" s="359"/>
      <c r="G15943" s="561"/>
      <c r="H15943" s="359"/>
    </row>
    <row r="15944" spans="4:8" x14ac:dyDescent="0.2">
      <c r="D15944" s="359"/>
      <c r="E15944" s="359"/>
      <c r="G15944" s="561"/>
      <c r="H15944" s="359"/>
    </row>
    <row r="15945" spans="4:8" x14ac:dyDescent="0.2">
      <c r="D15945" s="359"/>
      <c r="E15945" s="359"/>
      <c r="G15945" s="561"/>
      <c r="H15945" s="359"/>
    </row>
    <row r="15946" spans="4:8" x14ac:dyDescent="0.2">
      <c r="D15946" s="359"/>
      <c r="E15946" s="359"/>
      <c r="G15946" s="561"/>
      <c r="H15946" s="359"/>
    </row>
    <row r="15947" spans="4:8" x14ac:dyDescent="0.2">
      <c r="D15947" s="359"/>
      <c r="E15947" s="359"/>
      <c r="G15947" s="561"/>
      <c r="H15947" s="359"/>
    </row>
    <row r="15948" spans="4:8" x14ac:dyDescent="0.2">
      <c r="D15948" s="359"/>
      <c r="E15948" s="359"/>
      <c r="G15948" s="561"/>
      <c r="H15948" s="359"/>
    </row>
    <row r="15949" spans="4:8" x14ac:dyDescent="0.2">
      <c r="D15949" s="359"/>
      <c r="E15949" s="359"/>
      <c r="G15949" s="561"/>
      <c r="H15949" s="359"/>
    </row>
    <row r="15950" spans="4:8" x14ac:dyDescent="0.2">
      <c r="D15950" s="359"/>
      <c r="E15950" s="359"/>
      <c r="G15950" s="561"/>
      <c r="H15950" s="359"/>
    </row>
    <row r="15951" spans="4:8" x14ac:dyDescent="0.2">
      <c r="D15951" s="359"/>
      <c r="E15951" s="359"/>
      <c r="G15951" s="561"/>
      <c r="H15951" s="359"/>
    </row>
    <row r="15952" spans="4:8" x14ac:dyDescent="0.2">
      <c r="D15952" s="359"/>
      <c r="E15952" s="359"/>
      <c r="G15952" s="561"/>
      <c r="H15952" s="359"/>
    </row>
    <row r="15953" spans="4:8" x14ac:dyDescent="0.2">
      <c r="D15953" s="359"/>
      <c r="E15953" s="359"/>
      <c r="G15953" s="561"/>
      <c r="H15953" s="359"/>
    </row>
    <row r="15954" spans="4:8" x14ac:dyDescent="0.2">
      <c r="D15954" s="359"/>
      <c r="E15954" s="359"/>
      <c r="G15954" s="561"/>
      <c r="H15954" s="359"/>
    </row>
    <row r="15955" spans="4:8" x14ac:dyDescent="0.2">
      <c r="D15955" s="359"/>
      <c r="E15955" s="359"/>
      <c r="G15955" s="561"/>
      <c r="H15955" s="359"/>
    </row>
    <row r="15956" spans="4:8" x14ac:dyDescent="0.2">
      <c r="D15956" s="359"/>
      <c r="E15956" s="359"/>
      <c r="G15956" s="561"/>
      <c r="H15956" s="359"/>
    </row>
    <row r="15957" spans="4:8" x14ac:dyDescent="0.2">
      <c r="D15957" s="359"/>
      <c r="E15957" s="359"/>
      <c r="G15957" s="561"/>
      <c r="H15957" s="359"/>
    </row>
    <row r="15958" spans="4:8" x14ac:dyDescent="0.2">
      <c r="D15958" s="359"/>
      <c r="E15958" s="359"/>
      <c r="G15958" s="561"/>
      <c r="H15958" s="359"/>
    </row>
    <row r="15959" spans="4:8" x14ac:dyDescent="0.2">
      <c r="D15959" s="359"/>
      <c r="E15959" s="359"/>
      <c r="G15959" s="561"/>
      <c r="H15959" s="359"/>
    </row>
    <row r="15960" spans="4:8" x14ac:dyDescent="0.2">
      <c r="D15960" s="359"/>
      <c r="E15960" s="359"/>
      <c r="G15960" s="561"/>
      <c r="H15960" s="359"/>
    </row>
    <row r="15961" spans="4:8" x14ac:dyDescent="0.2">
      <c r="D15961" s="359"/>
      <c r="E15961" s="359"/>
      <c r="G15961" s="561"/>
      <c r="H15961" s="359"/>
    </row>
    <row r="15962" spans="4:8" x14ac:dyDescent="0.2">
      <c r="D15962" s="359"/>
      <c r="E15962" s="359"/>
      <c r="G15962" s="561"/>
      <c r="H15962" s="359"/>
    </row>
    <row r="15963" spans="4:8" x14ac:dyDescent="0.2">
      <c r="D15963" s="359"/>
      <c r="E15963" s="359"/>
      <c r="G15963" s="561"/>
      <c r="H15963" s="359"/>
    </row>
    <row r="15964" spans="4:8" x14ac:dyDescent="0.2">
      <c r="D15964" s="359"/>
      <c r="E15964" s="359"/>
      <c r="G15964" s="561"/>
      <c r="H15964" s="359"/>
    </row>
    <row r="15965" spans="4:8" x14ac:dyDescent="0.2">
      <c r="D15965" s="359"/>
      <c r="E15965" s="359"/>
      <c r="G15965" s="561"/>
      <c r="H15965" s="359"/>
    </row>
    <row r="15966" spans="4:8" x14ac:dyDescent="0.2">
      <c r="D15966" s="359"/>
      <c r="E15966" s="359"/>
      <c r="G15966" s="561"/>
      <c r="H15966" s="359"/>
    </row>
    <row r="15967" spans="4:8" x14ac:dyDescent="0.2">
      <c r="D15967" s="359"/>
      <c r="E15967" s="359"/>
      <c r="G15967" s="561"/>
      <c r="H15967" s="359"/>
    </row>
    <row r="15968" spans="4:8" x14ac:dyDescent="0.2">
      <c r="D15968" s="359"/>
      <c r="E15968" s="359"/>
      <c r="G15968" s="561"/>
      <c r="H15968" s="359"/>
    </row>
    <row r="15969" spans="4:8" x14ac:dyDescent="0.2">
      <c r="D15969" s="359"/>
      <c r="E15969" s="359"/>
      <c r="G15969" s="561"/>
      <c r="H15969" s="359"/>
    </row>
    <row r="15970" spans="4:8" x14ac:dyDescent="0.2">
      <c r="D15970" s="359"/>
      <c r="E15970" s="359"/>
      <c r="G15970" s="561"/>
      <c r="H15970" s="359"/>
    </row>
    <row r="15971" spans="4:8" x14ac:dyDescent="0.2">
      <c r="D15971" s="359"/>
      <c r="E15971" s="359"/>
      <c r="G15971" s="561"/>
      <c r="H15971" s="359"/>
    </row>
    <row r="15972" spans="4:8" x14ac:dyDescent="0.2">
      <c r="D15972" s="359"/>
      <c r="E15972" s="359"/>
      <c r="G15972" s="561"/>
      <c r="H15972" s="359"/>
    </row>
    <row r="15973" spans="4:8" x14ac:dyDescent="0.2">
      <c r="D15973" s="359"/>
      <c r="E15973" s="359"/>
      <c r="G15973" s="561"/>
      <c r="H15973" s="359"/>
    </row>
    <row r="15974" spans="4:8" x14ac:dyDescent="0.2">
      <c r="D15974" s="359"/>
      <c r="E15974" s="359"/>
      <c r="G15974" s="561"/>
      <c r="H15974" s="359"/>
    </row>
    <row r="15975" spans="4:8" x14ac:dyDescent="0.2">
      <c r="D15975" s="359"/>
      <c r="E15975" s="359"/>
      <c r="G15975" s="561"/>
      <c r="H15975" s="359"/>
    </row>
    <row r="15976" spans="4:8" x14ac:dyDescent="0.2">
      <c r="D15976" s="359"/>
      <c r="E15976" s="359"/>
      <c r="G15976" s="561"/>
      <c r="H15976" s="359"/>
    </row>
    <row r="15977" spans="4:8" x14ac:dyDescent="0.2">
      <c r="D15977" s="359"/>
      <c r="E15977" s="359"/>
      <c r="G15977" s="561"/>
      <c r="H15977" s="359"/>
    </row>
    <row r="15978" spans="4:8" x14ac:dyDescent="0.2">
      <c r="D15978" s="359"/>
      <c r="E15978" s="359"/>
      <c r="G15978" s="561"/>
      <c r="H15978" s="359"/>
    </row>
    <row r="15979" spans="4:8" x14ac:dyDescent="0.2">
      <c r="D15979" s="359"/>
      <c r="E15979" s="359"/>
      <c r="G15979" s="561"/>
      <c r="H15979" s="359"/>
    </row>
    <row r="15980" spans="4:8" x14ac:dyDescent="0.2">
      <c r="D15980" s="359"/>
      <c r="E15980" s="359"/>
      <c r="G15980" s="561"/>
      <c r="H15980" s="359"/>
    </row>
    <row r="15981" spans="4:8" x14ac:dyDescent="0.2">
      <c r="D15981" s="359"/>
      <c r="E15981" s="359"/>
      <c r="G15981" s="561"/>
      <c r="H15981" s="359"/>
    </row>
    <row r="15982" spans="4:8" x14ac:dyDescent="0.2">
      <c r="D15982" s="359"/>
      <c r="E15982" s="359"/>
      <c r="G15982" s="561"/>
      <c r="H15982" s="359"/>
    </row>
    <row r="15983" spans="4:8" x14ac:dyDescent="0.2">
      <c r="D15983" s="359"/>
      <c r="E15983" s="359"/>
      <c r="G15983" s="561"/>
      <c r="H15983" s="359"/>
    </row>
    <row r="15984" spans="4:8" x14ac:dyDescent="0.2">
      <c r="D15984" s="359"/>
      <c r="E15984" s="359"/>
      <c r="G15984" s="561"/>
      <c r="H15984" s="359"/>
    </row>
    <row r="15985" spans="4:8" x14ac:dyDescent="0.2">
      <c r="D15985" s="359"/>
      <c r="E15985" s="359"/>
      <c r="G15985" s="561"/>
      <c r="H15985" s="359"/>
    </row>
    <row r="15986" spans="4:8" x14ac:dyDescent="0.2">
      <c r="D15986" s="359"/>
      <c r="E15986" s="359"/>
      <c r="G15986" s="561"/>
      <c r="H15986" s="359"/>
    </row>
    <row r="15987" spans="4:8" x14ac:dyDescent="0.2">
      <c r="D15987" s="359"/>
      <c r="E15987" s="359"/>
      <c r="G15987" s="561"/>
      <c r="H15987" s="359"/>
    </row>
    <row r="15988" spans="4:8" x14ac:dyDescent="0.2">
      <c r="D15988" s="359"/>
      <c r="E15988" s="359"/>
      <c r="G15988" s="561"/>
      <c r="H15988" s="359"/>
    </row>
    <row r="15989" spans="4:8" x14ac:dyDescent="0.2">
      <c r="D15989" s="359"/>
      <c r="E15989" s="359"/>
      <c r="G15989" s="561"/>
      <c r="H15989" s="359"/>
    </row>
    <row r="15990" spans="4:8" x14ac:dyDescent="0.2">
      <c r="D15990" s="359"/>
      <c r="E15990" s="359"/>
      <c r="G15990" s="561"/>
      <c r="H15990" s="359"/>
    </row>
    <row r="15991" spans="4:8" x14ac:dyDescent="0.2">
      <c r="D15991" s="359"/>
      <c r="E15991" s="359"/>
      <c r="G15991" s="561"/>
      <c r="H15991" s="359"/>
    </row>
    <row r="15992" spans="4:8" x14ac:dyDescent="0.2">
      <c r="D15992" s="359"/>
      <c r="E15992" s="359"/>
      <c r="G15992" s="561"/>
      <c r="H15992" s="359"/>
    </row>
    <row r="15993" spans="4:8" x14ac:dyDescent="0.2">
      <c r="D15993" s="359"/>
      <c r="E15993" s="359"/>
      <c r="G15993" s="561"/>
      <c r="H15993" s="359"/>
    </row>
    <row r="15994" spans="4:8" x14ac:dyDescent="0.2">
      <c r="D15994" s="359"/>
      <c r="E15994" s="359"/>
      <c r="G15994" s="561"/>
      <c r="H15994" s="359"/>
    </row>
    <row r="15995" spans="4:8" x14ac:dyDescent="0.2">
      <c r="D15995" s="359"/>
      <c r="E15995" s="359"/>
      <c r="G15995" s="561"/>
      <c r="H15995" s="359"/>
    </row>
    <row r="15996" spans="4:8" x14ac:dyDescent="0.2">
      <c r="D15996" s="359"/>
      <c r="E15996" s="359"/>
      <c r="G15996" s="561"/>
      <c r="H15996" s="359"/>
    </row>
    <row r="15997" spans="4:8" x14ac:dyDescent="0.2">
      <c r="D15997" s="359"/>
      <c r="E15997" s="359"/>
      <c r="G15997" s="561"/>
      <c r="H15997" s="359"/>
    </row>
    <row r="15998" spans="4:8" x14ac:dyDescent="0.2">
      <c r="D15998" s="359"/>
      <c r="E15998" s="359"/>
      <c r="G15998" s="561"/>
      <c r="H15998" s="359"/>
    </row>
    <row r="15999" spans="4:8" x14ac:dyDescent="0.2">
      <c r="D15999" s="359"/>
      <c r="E15999" s="359"/>
      <c r="G15999" s="561"/>
      <c r="H15999" s="359"/>
    </row>
    <row r="16000" spans="4:8" x14ac:dyDescent="0.2">
      <c r="D16000" s="359"/>
      <c r="E16000" s="359"/>
      <c r="G16000" s="561"/>
      <c r="H16000" s="359"/>
    </row>
    <row r="16001" spans="4:8" x14ac:dyDescent="0.2">
      <c r="D16001" s="359"/>
      <c r="E16001" s="359"/>
      <c r="G16001" s="561"/>
      <c r="H16001" s="359"/>
    </row>
    <row r="16002" spans="4:8" x14ac:dyDescent="0.2">
      <c r="D16002" s="359"/>
      <c r="E16002" s="359"/>
      <c r="G16002" s="561"/>
      <c r="H16002" s="359"/>
    </row>
    <row r="16003" spans="4:8" x14ac:dyDescent="0.2">
      <c r="D16003" s="359"/>
      <c r="E16003" s="359"/>
      <c r="G16003" s="561"/>
      <c r="H16003" s="359"/>
    </row>
    <row r="16004" spans="4:8" x14ac:dyDescent="0.2">
      <c r="D16004" s="359"/>
      <c r="E16004" s="359"/>
      <c r="G16004" s="561"/>
      <c r="H16004" s="359"/>
    </row>
    <row r="16005" spans="4:8" x14ac:dyDescent="0.2">
      <c r="D16005" s="359"/>
      <c r="E16005" s="359"/>
      <c r="G16005" s="561"/>
      <c r="H16005" s="359"/>
    </row>
    <row r="16006" spans="4:8" x14ac:dyDescent="0.2">
      <c r="D16006" s="359"/>
      <c r="E16006" s="359"/>
      <c r="G16006" s="561"/>
      <c r="H16006" s="359"/>
    </row>
    <row r="16007" spans="4:8" x14ac:dyDescent="0.2">
      <c r="D16007" s="359"/>
      <c r="E16007" s="359"/>
      <c r="G16007" s="561"/>
      <c r="H16007" s="359"/>
    </row>
    <row r="16008" spans="4:8" x14ac:dyDescent="0.2">
      <c r="D16008" s="359"/>
      <c r="E16008" s="359"/>
      <c r="G16008" s="561"/>
      <c r="H16008" s="359"/>
    </row>
    <row r="16009" spans="4:8" x14ac:dyDescent="0.2">
      <c r="D16009" s="359"/>
      <c r="E16009" s="359"/>
      <c r="G16009" s="561"/>
      <c r="H16009" s="359"/>
    </row>
    <row r="16010" spans="4:8" x14ac:dyDescent="0.2">
      <c r="D16010" s="359"/>
      <c r="E16010" s="359"/>
      <c r="G16010" s="561"/>
      <c r="H16010" s="359"/>
    </row>
    <row r="16011" spans="4:8" x14ac:dyDescent="0.2">
      <c r="D16011" s="359"/>
      <c r="E16011" s="359"/>
      <c r="G16011" s="561"/>
      <c r="H16011" s="359"/>
    </row>
    <row r="16012" spans="4:8" x14ac:dyDescent="0.2">
      <c r="D16012" s="359"/>
      <c r="E16012" s="359"/>
      <c r="G16012" s="561"/>
      <c r="H16012" s="359"/>
    </row>
    <row r="16013" spans="4:8" x14ac:dyDescent="0.2">
      <c r="D16013" s="359"/>
      <c r="E16013" s="359"/>
      <c r="G16013" s="561"/>
      <c r="H16013" s="359"/>
    </row>
    <row r="16014" spans="4:8" x14ac:dyDescent="0.2">
      <c r="D16014" s="359"/>
      <c r="E16014" s="359"/>
      <c r="G16014" s="561"/>
      <c r="H16014" s="359"/>
    </row>
    <row r="16015" spans="4:8" x14ac:dyDescent="0.2">
      <c r="D16015" s="359"/>
      <c r="E16015" s="359"/>
      <c r="G16015" s="561"/>
      <c r="H16015" s="359"/>
    </row>
    <row r="16016" spans="4:8" x14ac:dyDescent="0.2">
      <c r="D16016" s="359"/>
      <c r="E16016" s="359"/>
      <c r="G16016" s="561"/>
      <c r="H16016" s="359"/>
    </row>
    <row r="16017" spans="4:8" x14ac:dyDescent="0.2">
      <c r="D16017" s="359"/>
      <c r="E16017" s="359"/>
      <c r="G16017" s="561"/>
      <c r="H16017" s="359"/>
    </row>
    <row r="16018" spans="4:8" x14ac:dyDescent="0.2">
      <c r="D16018" s="359"/>
      <c r="E16018" s="359"/>
      <c r="G16018" s="561"/>
      <c r="H16018" s="359"/>
    </row>
    <row r="16019" spans="4:8" x14ac:dyDescent="0.2">
      <c r="D16019" s="359"/>
      <c r="E16019" s="359"/>
      <c r="G16019" s="561"/>
      <c r="H16019" s="359"/>
    </row>
    <row r="16020" spans="4:8" x14ac:dyDescent="0.2">
      <c r="D16020" s="359"/>
      <c r="E16020" s="359"/>
      <c r="G16020" s="561"/>
      <c r="H16020" s="359"/>
    </row>
    <row r="16021" spans="4:8" x14ac:dyDescent="0.2">
      <c r="D16021" s="359"/>
      <c r="E16021" s="359"/>
      <c r="G16021" s="561"/>
      <c r="H16021" s="359"/>
    </row>
    <row r="16022" spans="4:8" x14ac:dyDescent="0.2">
      <c r="D16022" s="359"/>
      <c r="E16022" s="359"/>
      <c r="G16022" s="561"/>
      <c r="H16022" s="359"/>
    </row>
    <row r="16023" spans="4:8" x14ac:dyDescent="0.2">
      <c r="D16023" s="359"/>
      <c r="E16023" s="359"/>
      <c r="G16023" s="561"/>
      <c r="H16023" s="359"/>
    </row>
    <row r="16024" spans="4:8" x14ac:dyDescent="0.2">
      <c r="D16024" s="359"/>
      <c r="E16024" s="359"/>
      <c r="G16024" s="561"/>
      <c r="H16024" s="359"/>
    </row>
    <row r="16025" spans="4:8" x14ac:dyDescent="0.2">
      <c r="D16025" s="359"/>
      <c r="E16025" s="359"/>
      <c r="G16025" s="561"/>
      <c r="H16025" s="359"/>
    </row>
    <row r="16026" spans="4:8" x14ac:dyDescent="0.2">
      <c r="D16026" s="359"/>
      <c r="E16026" s="359"/>
      <c r="G16026" s="561"/>
      <c r="H16026" s="359"/>
    </row>
    <row r="16027" spans="4:8" x14ac:dyDescent="0.2">
      <c r="D16027" s="359"/>
      <c r="E16027" s="359"/>
      <c r="G16027" s="561"/>
      <c r="H16027" s="359"/>
    </row>
    <row r="16028" spans="4:8" x14ac:dyDescent="0.2">
      <c r="D16028" s="359"/>
      <c r="E16028" s="359"/>
      <c r="G16028" s="561"/>
      <c r="H16028" s="359"/>
    </row>
    <row r="16029" spans="4:8" x14ac:dyDescent="0.2">
      <c r="D16029" s="359"/>
      <c r="E16029" s="359"/>
      <c r="G16029" s="561"/>
      <c r="H16029" s="359"/>
    </row>
    <row r="16030" spans="4:8" x14ac:dyDescent="0.2">
      <c r="D16030" s="359"/>
      <c r="E16030" s="359"/>
      <c r="G16030" s="561"/>
      <c r="H16030" s="359"/>
    </row>
    <row r="16031" spans="4:8" x14ac:dyDescent="0.2">
      <c r="D16031" s="359"/>
      <c r="E16031" s="359"/>
      <c r="G16031" s="561"/>
      <c r="H16031" s="359"/>
    </row>
    <row r="16032" spans="4:8" x14ac:dyDescent="0.2">
      <c r="D16032" s="359"/>
      <c r="E16032" s="359"/>
      <c r="G16032" s="561"/>
      <c r="H16032" s="359"/>
    </row>
    <row r="16033" spans="4:8" x14ac:dyDescent="0.2">
      <c r="D16033" s="359"/>
      <c r="E16033" s="359"/>
      <c r="G16033" s="561"/>
      <c r="H16033" s="359"/>
    </row>
    <row r="16034" spans="4:8" x14ac:dyDescent="0.2">
      <c r="D16034" s="359"/>
      <c r="E16034" s="359"/>
      <c r="G16034" s="561"/>
      <c r="H16034" s="359"/>
    </row>
    <row r="16035" spans="4:8" x14ac:dyDescent="0.2">
      <c r="D16035" s="359"/>
      <c r="E16035" s="359"/>
      <c r="G16035" s="561"/>
      <c r="H16035" s="359"/>
    </row>
    <row r="16036" spans="4:8" x14ac:dyDescent="0.2">
      <c r="D16036" s="359"/>
      <c r="E16036" s="359"/>
      <c r="G16036" s="561"/>
      <c r="H16036" s="359"/>
    </row>
    <row r="16037" spans="4:8" x14ac:dyDescent="0.2">
      <c r="D16037" s="359"/>
      <c r="E16037" s="359"/>
      <c r="G16037" s="561"/>
      <c r="H16037" s="359"/>
    </row>
    <row r="16038" spans="4:8" x14ac:dyDescent="0.2">
      <c r="D16038" s="359"/>
      <c r="E16038" s="359"/>
      <c r="G16038" s="561"/>
      <c r="H16038" s="359"/>
    </row>
    <row r="16039" spans="4:8" x14ac:dyDescent="0.2">
      <c r="D16039" s="359"/>
      <c r="E16039" s="359"/>
      <c r="G16039" s="561"/>
      <c r="H16039" s="359"/>
    </row>
    <row r="16040" spans="4:8" x14ac:dyDescent="0.2">
      <c r="D16040" s="359"/>
      <c r="E16040" s="359"/>
      <c r="G16040" s="561"/>
      <c r="H16040" s="359"/>
    </row>
    <row r="16041" spans="4:8" x14ac:dyDescent="0.2">
      <c r="D16041" s="359"/>
      <c r="E16041" s="359"/>
      <c r="G16041" s="561"/>
      <c r="H16041" s="359"/>
    </row>
    <row r="16042" spans="4:8" x14ac:dyDescent="0.2">
      <c r="D16042" s="359"/>
      <c r="E16042" s="359"/>
      <c r="G16042" s="561"/>
      <c r="H16042" s="359"/>
    </row>
    <row r="16043" spans="4:8" x14ac:dyDescent="0.2">
      <c r="D16043" s="359"/>
      <c r="E16043" s="359"/>
      <c r="G16043" s="561"/>
      <c r="H16043" s="359"/>
    </row>
    <row r="16044" spans="4:8" x14ac:dyDescent="0.2">
      <c r="D16044" s="359"/>
      <c r="E16044" s="359"/>
      <c r="G16044" s="561"/>
      <c r="H16044" s="359"/>
    </row>
    <row r="16045" spans="4:8" x14ac:dyDescent="0.2">
      <c r="D16045" s="359"/>
      <c r="E16045" s="359"/>
      <c r="G16045" s="561"/>
      <c r="H16045" s="359"/>
    </row>
    <row r="16046" spans="4:8" x14ac:dyDescent="0.2">
      <c r="D16046" s="359"/>
      <c r="E16046" s="359"/>
      <c r="G16046" s="561"/>
      <c r="H16046" s="359"/>
    </row>
    <row r="16047" spans="4:8" x14ac:dyDescent="0.2">
      <c r="D16047" s="359"/>
      <c r="E16047" s="359"/>
      <c r="G16047" s="561"/>
      <c r="H16047" s="359"/>
    </row>
    <row r="16048" spans="4:8" x14ac:dyDescent="0.2">
      <c r="D16048" s="359"/>
      <c r="E16048" s="359"/>
      <c r="G16048" s="561"/>
      <c r="H16048" s="359"/>
    </row>
    <row r="16049" spans="4:8" x14ac:dyDescent="0.2">
      <c r="D16049" s="359"/>
      <c r="E16049" s="359"/>
      <c r="G16049" s="561"/>
      <c r="H16049" s="359"/>
    </row>
    <row r="16050" spans="4:8" x14ac:dyDescent="0.2">
      <c r="D16050" s="359"/>
      <c r="E16050" s="359"/>
      <c r="G16050" s="561"/>
      <c r="H16050" s="359"/>
    </row>
    <row r="16051" spans="4:8" x14ac:dyDescent="0.2">
      <c r="D16051" s="359"/>
      <c r="E16051" s="359"/>
      <c r="G16051" s="561"/>
      <c r="H16051" s="359"/>
    </row>
    <row r="16052" spans="4:8" x14ac:dyDescent="0.2">
      <c r="D16052" s="359"/>
      <c r="E16052" s="359"/>
      <c r="G16052" s="561"/>
      <c r="H16052" s="359"/>
    </row>
    <row r="16053" spans="4:8" x14ac:dyDescent="0.2">
      <c r="D16053" s="359"/>
      <c r="E16053" s="359"/>
      <c r="G16053" s="561"/>
      <c r="H16053" s="359"/>
    </row>
    <row r="16054" spans="4:8" x14ac:dyDescent="0.2">
      <c r="D16054" s="359"/>
      <c r="E16054" s="359"/>
      <c r="G16054" s="561"/>
      <c r="H16054" s="359"/>
    </row>
    <row r="16055" spans="4:8" x14ac:dyDescent="0.2">
      <c r="D16055" s="359"/>
      <c r="E16055" s="359"/>
      <c r="G16055" s="561"/>
      <c r="H16055" s="359"/>
    </row>
    <row r="16056" spans="4:8" x14ac:dyDescent="0.2">
      <c r="D16056" s="359"/>
      <c r="E16056" s="359"/>
      <c r="G16056" s="561"/>
      <c r="H16056" s="359"/>
    </row>
    <row r="16057" spans="4:8" x14ac:dyDescent="0.2">
      <c r="D16057" s="359"/>
      <c r="E16057" s="359"/>
      <c r="G16057" s="561"/>
      <c r="H16057" s="359"/>
    </row>
    <row r="16058" spans="4:8" x14ac:dyDescent="0.2">
      <c r="D16058" s="359"/>
      <c r="E16058" s="359"/>
      <c r="G16058" s="561"/>
      <c r="H16058" s="359"/>
    </row>
    <row r="16059" spans="4:8" x14ac:dyDescent="0.2">
      <c r="D16059" s="359"/>
      <c r="E16059" s="359"/>
      <c r="G16059" s="561"/>
      <c r="H16059" s="359"/>
    </row>
    <row r="16060" spans="4:8" x14ac:dyDescent="0.2">
      <c r="D16060" s="359"/>
      <c r="E16060" s="359"/>
      <c r="G16060" s="561"/>
      <c r="H16060" s="359"/>
    </row>
    <row r="16061" spans="4:8" x14ac:dyDescent="0.2">
      <c r="D16061" s="359"/>
      <c r="E16061" s="359"/>
      <c r="G16061" s="561"/>
      <c r="H16061" s="359"/>
    </row>
    <row r="16062" spans="4:8" x14ac:dyDescent="0.2">
      <c r="D16062" s="359"/>
      <c r="E16062" s="359"/>
      <c r="G16062" s="561"/>
      <c r="H16062" s="359"/>
    </row>
    <row r="16063" spans="4:8" x14ac:dyDescent="0.2">
      <c r="D16063" s="359"/>
      <c r="E16063" s="359"/>
      <c r="G16063" s="561"/>
      <c r="H16063" s="359"/>
    </row>
    <row r="16064" spans="4:8" x14ac:dyDescent="0.2">
      <c r="D16064" s="359"/>
      <c r="E16064" s="359"/>
      <c r="G16064" s="561"/>
      <c r="H16064" s="359"/>
    </row>
    <row r="16065" spans="4:8" x14ac:dyDescent="0.2">
      <c r="D16065" s="359"/>
      <c r="E16065" s="359"/>
      <c r="G16065" s="561"/>
      <c r="H16065" s="359"/>
    </row>
    <row r="16066" spans="4:8" x14ac:dyDescent="0.2">
      <c r="D16066" s="359"/>
      <c r="E16066" s="359"/>
      <c r="G16066" s="561"/>
      <c r="H16066" s="359"/>
    </row>
    <row r="16067" spans="4:8" x14ac:dyDescent="0.2">
      <c r="D16067" s="359"/>
      <c r="E16067" s="359"/>
      <c r="G16067" s="561"/>
      <c r="H16067" s="359"/>
    </row>
    <row r="16068" spans="4:8" x14ac:dyDescent="0.2">
      <c r="D16068" s="359"/>
      <c r="E16068" s="359"/>
      <c r="G16068" s="561"/>
      <c r="H16068" s="359"/>
    </row>
    <row r="16069" spans="4:8" x14ac:dyDescent="0.2">
      <c r="D16069" s="359"/>
      <c r="E16069" s="359"/>
      <c r="G16069" s="561"/>
      <c r="H16069" s="359"/>
    </row>
    <row r="16070" spans="4:8" x14ac:dyDescent="0.2">
      <c r="D16070" s="359"/>
      <c r="E16070" s="359"/>
      <c r="G16070" s="561"/>
      <c r="H16070" s="359"/>
    </row>
    <row r="16071" spans="4:8" x14ac:dyDescent="0.2">
      <c r="D16071" s="359"/>
      <c r="E16071" s="359"/>
      <c r="G16071" s="561"/>
      <c r="H16071" s="359"/>
    </row>
    <row r="16072" spans="4:8" x14ac:dyDescent="0.2">
      <c r="D16072" s="359"/>
      <c r="E16072" s="359"/>
      <c r="G16072" s="561"/>
      <c r="H16072" s="359"/>
    </row>
    <row r="16073" spans="4:8" x14ac:dyDescent="0.2">
      <c r="D16073" s="359"/>
      <c r="E16073" s="359"/>
      <c r="G16073" s="561"/>
      <c r="H16073" s="359"/>
    </row>
    <row r="16074" spans="4:8" x14ac:dyDescent="0.2">
      <c r="D16074" s="359"/>
      <c r="E16074" s="359"/>
      <c r="G16074" s="561"/>
      <c r="H16074" s="359"/>
    </row>
    <row r="16075" spans="4:8" x14ac:dyDescent="0.2">
      <c r="D16075" s="359"/>
      <c r="E16075" s="359"/>
      <c r="G16075" s="561"/>
      <c r="H16075" s="359"/>
    </row>
    <row r="16076" spans="4:8" x14ac:dyDescent="0.2">
      <c r="D16076" s="359"/>
      <c r="E16076" s="359"/>
      <c r="G16076" s="561"/>
      <c r="H16076" s="359"/>
    </row>
    <row r="16077" spans="4:8" x14ac:dyDescent="0.2">
      <c r="D16077" s="359"/>
      <c r="E16077" s="359"/>
      <c r="G16077" s="561"/>
      <c r="H16077" s="359"/>
    </row>
    <row r="16078" spans="4:8" x14ac:dyDescent="0.2">
      <c r="D16078" s="359"/>
      <c r="E16078" s="359"/>
      <c r="G16078" s="561"/>
      <c r="H16078" s="359"/>
    </row>
    <row r="16079" spans="4:8" x14ac:dyDescent="0.2">
      <c r="D16079" s="359"/>
      <c r="E16079" s="359"/>
      <c r="G16079" s="561"/>
      <c r="H16079" s="359"/>
    </row>
    <row r="16080" spans="4:8" x14ac:dyDescent="0.2">
      <c r="D16080" s="359"/>
      <c r="E16080" s="359"/>
      <c r="G16080" s="561"/>
      <c r="H16080" s="359"/>
    </row>
    <row r="16081" spans="4:8" x14ac:dyDescent="0.2">
      <c r="D16081" s="359"/>
      <c r="E16081" s="359"/>
      <c r="G16081" s="561"/>
      <c r="H16081" s="359"/>
    </row>
    <row r="16082" spans="4:8" x14ac:dyDescent="0.2">
      <c r="D16082" s="359"/>
      <c r="E16082" s="359"/>
      <c r="G16082" s="561"/>
      <c r="H16082" s="359"/>
    </row>
    <row r="16083" spans="4:8" x14ac:dyDescent="0.2">
      <c r="D16083" s="359"/>
      <c r="E16083" s="359"/>
      <c r="G16083" s="561"/>
      <c r="H16083" s="359"/>
    </row>
    <row r="16084" spans="4:8" x14ac:dyDescent="0.2">
      <c r="D16084" s="359"/>
      <c r="E16084" s="359"/>
      <c r="G16084" s="561"/>
      <c r="H16084" s="359"/>
    </row>
    <row r="16085" spans="4:8" x14ac:dyDescent="0.2">
      <c r="D16085" s="359"/>
      <c r="E16085" s="359"/>
      <c r="G16085" s="561"/>
      <c r="H16085" s="359"/>
    </row>
    <row r="16086" spans="4:8" x14ac:dyDescent="0.2">
      <c r="D16086" s="359"/>
      <c r="E16086" s="359"/>
      <c r="G16086" s="561"/>
      <c r="H16086" s="359"/>
    </row>
    <row r="16087" spans="4:8" x14ac:dyDescent="0.2">
      <c r="D16087" s="359"/>
      <c r="E16087" s="359"/>
      <c r="G16087" s="561"/>
      <c r="H16087" s="359"/>
    </row>
    <row r="16088" spans="4:8" x14ac:dyDescent="0.2">
      <c r="D16088" s="359"/>
      <c r="E16088" s="359"/>
      <c r="G16088" s="561"/>
      <c r="H16088" s="359"/>
    </row>
    <row r="16089" spans="4:8" x14ac:dyDescent="0.2">
      <c r="D16089" s="359"/>
      <c r="E16089" s="359"/>
      <c r="G16089" s="561"/>
      <c r="H16089" s="359"/>
    </row>
    <row r="16090" spans="4:8" x14ac:dyDescent="0.2">
      <c r="D16090" s="359"/>
      <c r="E16090" s="359"/>
      <c r="G16090" s="561"/>
      <c r="H16090" s="359"/>
    </row>
    <row r="16091" spans="4:8" x14ac:dyDescent="0.2">
      <c r="D16091" s="359"/>
      <c r="E16091" s="359"/>
      <c r="G16091" s="561"/>
      <c r="H16091" s="359"/>
    </row>
    <row r="16092" spans="4:8" x14ac:dyDescent="0.2">
      <c r="D16092" s="359"/>
      <c r="E16092" s="359"/>
      <c r="G16092" s="561"/>
      <c r="H16092" s="359"/>
    </row>
    <row r="16093" spans="4:8" x14ac:dyDescent="0.2">
      <c r="D16093" s="359"/>
      <c r="E16093" s="359"/>
      <c r="G16093" s="561"/>
      <c r="H16093" s="359"/>
    </row>
    <row r="16094" spans="4:8" x14ac:dyDescent="0.2">
      <c r="D16094" s="359"/>
      <c r="E16094" s="359"/>
      <c r="G16094" s="561"/>
      <c r="H16094" s="359"/>
    </row>
    <row r="16095" spans="4:8" x14ac:dyDescent="0.2">
      <c r="D16095" s="359"/>
      <c r="E16095" s="359"/>
      <c r="G16095" s="561"/>
      <c r="H16095" s="359"/>
    </row>
    <row r="16096" spans="4:8" x14ac:dyDescent="0.2">
      <c r="D16096" s="359"/>
      <c r="E16096" s="359"/>
      <c r="G16096" s="561"/>
      <c r="H16096" s="359"/>
    </row>
    <row r="16097" spans="4:8" x14ac:dyDescent="0.2">
      <c r="D16097" s="359"/>
      <c r="E16097" s="359"/>
      <c r="G16097" s="561"/>
      <c r="H16097" s="359"/>
    </row>
    <row r="16098" spans="4:8" x14ac:dyDescent="0.2">
      <c r="D16098" s="359"/>
      <c r="E16098" s="359"/>
      <c r="G16098" s="561"/>
      <c r="H16098" s="359"/>
    </row>
    <row r="16099" spans="4:8" x14ac:dyDescent="0.2">
      <c r="D16099" s="359"/>
      <c r="E16099" s="359"/>
      <c r="G16099" s="561"/>
      <c r="H16099" s="359"/>
    </row>
    <row r="16100" spans="4:8" x14ac:dyDescent="0.2">
      <c r="D16100" s="359"/>
      <c r="E16100" s="359"/>
      <c r="G16100" s="561"/>
      <c r="H16100" s="359"/>
    </row>
    <row r="16101" spans="4:8" x14ac:dyDescent="0.2">
      <c r="D16101" s="359"/>
      <c r="E16101" s="359"/>
      <c r="G16101" s="561"/>
      <c r="H16101" s="359"/>
    </row>
    <row r="16102" spans="4:8" x14ac:dyDescent="0.2">
      <c r="D16102" s="359"/>
      <c r="E16102" s="359"/>
      <c r="G16102" s="561"/>
      <c r="H16102" s="359"/>
    </row>
    <row r="16103" spans="4:8" x14ac:dyDescent="0.2">
      <c r="D16103" s="359"/>
      <c r="E16103" s="359"/>
      <c r="G16103" s="561"/>
      <c r="H16103" s="359"/>
    </row>
    <row r="16104" spans="4:8" x14ac:dyDescent="0.2">
      <c r="D16104" s="359"/>
      <c r="E16104" s="359"/>
      <c r="G16104" s="561"/>
      <c r="H16104" s="359"/>
    </row>
    <row r="16105" spans="4:8" x14ac:dyDescent="0.2">
      <c r="D16105" s="359"/>
      <c r="E16105" s="359"/>
      <c r="G16105" s="561"/>
      <c r="H16105" s="359"/>
    </row>
    <row r="16106" spans="4:8" x14ac:dyDescent="0.2">
      <c r="D16106" s="359"/>
      <c r="E16106" s="359"/>
      <c r="G16106" s="561"/>
      <c r="H16106" s="359"/>
    </row>
    <row r="16107" spans="4:8" x14ac:dyDescent="0.2">
      <c r="D16107" s="359"/>
      <c r="E16107" s="359"/>
      <c r="G16107" s="561"/>
      <c r="H16107" s="359"/>
    </row>
    <row r="16108" spans="4:8" x14ac:dyDescent="0.2">
      <c r="D16108" s="359"/>
      <c r="E16108" s="359"/>
      <c r="G16108" s="561"/>
      <c r="H16108" s="359"/>
    </row>
    <row r="16109" spans="4:8" x14ac:dyDescent="0.2">
      <c r="D16109" s="359"/>
      <c r="E16109" s="359"/>
      <c r="G16109" s="561"/>
      <c r="H16109" s="359"/>
    </row>
    <row r="16110" spans="4:8" x14ac:dyDescent="0.2">
      <c r="D16110" s="359"/>
      <c r="E16110" s="359"/>
      <c r="G16110" s="561"/>
      <c r="H16110" s="359"/>
    </row>
    <row r="16111" spans="4:8" x14ac:dyDescent="0.2">
      <c r="D16111" s="359"/>
      <c r="E16111" s="359"/>
      <c r="G16111" s="561"/>
      <c r="H16111" s="359"/>
    </row>
    <row r="16112" spans="4:8" x14ac:dyDescent="0.2">
      <c r="D16112" s="359"/>
      <c r="E16112" s="359"/>
      <c r="G16112" s="561"/>
      <c r="H16112" s="359"/>
    </row>
    <row r="16113" spans="4:8" x14ac:dyDescent="0.2">
      <c r="D16113" s="359"/>
      <c r="E16113" s="359"/>
      <c r="G16113" s="561"/>
      <c r="H16113" s="359"/>
    </row>
    <row r="16114" spans="4:8" x14ac:dyDescent="0.2">
      <c r="D16114" s="359"/>
      <c r="E16114" s="359"/>
      <c r="G16114" s="561"/>
      <c r="H16114" s="359"/>
    </row>
    <row r="16115" spans="4:8" x14ac:dyDescent="0.2">
      <c r="D16115" s="359"/>
      <c r="E16115" s="359"/>
      <c r="G16115" s="561"/>
      <c r="H16115" s="359"/>
    </row>
    <row r="16116" spans="4:8" x14ac:dyDescent="0.2">
      <c r="D16116" s="359"/>
      <c r="E16116" s="359"/>
      <c r="G16116" s="561"/>
      <c r="H16116" s="359"/>
    </row>
    <row r="16117" spans="4:8" x14ac:dyDescent="0.2">
      <c r="D16117" s="359"/>
      <c r="E16117" s="359"/>
      <c r="G16117" s="561"/>
      <c r="H16117" s="359"/>
    </row>
    <row r="16118" spans="4:8" x14ac:dyDescent="0.2">
      <c r="D16118" s="359"/>
      <c r="E16118" s="359"/>
      <c r="G16118" s="561"/>
      <c r="H16118" s="359"/>
    </row>
    <row r="16119" spans="4:8" x14ac:dyDescent="0.2">
      <c r="D16119" s="359"/>
      <c r="E16119" s="359"/>
      <c r="G16119" s="561"/>
      <c r="H16119" s="359"/>
    </row>
    <row r="16120" spans="4:8" x14ac:dyDescent="0.2">
      <c r="D16120" s="359"/>
      <c r="E16120" s="359"/>
      <c r="G16120" s="561"/>
      <c r="H16120" s="359"/>
    </row>
    <row r="16121" spans="4:8" x14ac:dyDescent="0.2">
      <c r="D16121" s="359"/>
      <c r="E16121" s="359"/>
      <c r="G16121" s="561"/>
      <c r="H16121" s="359"/>
    </row>
    <row r="16122" spans="4:8" x14ac:dyDescent="0.2">
      <c r="D16122" s="359"/>
      <c r="E16122" s="359"/>
      <c r="G16122" s="561"/>
      <c r="H16122" s="359"/>
    </row>
    <row r="16123" spans="4:8" x14ac:dyDescent="0.2">
      <c r="D16123" s="359"/>
      <c r="E16123" s="359"/>
      <c r="G16123" s="561"/>
      <c r="H16123" s="359"/>
    </row>
    <row r="16124" spans="4:8" x14ac:dyDescent="0.2">
      <c r="D16124" s="359"/>
      <c r="E16124" s="359"/>
      <c r="G16124" s="561"/>
      <c r="H16124" s="359"/>
    </row>
    <row r="16125" spans="4:8" x14ac:dyDescent="0.2">
      <c r="D16125" s="359"/>
      <c r="E16125" s="359"/>
      <c r="G16125" s="561"/>
      <c r="H16125" s="359"/>
    </row>
    <row r="16126" spans="4:8" x14ac:dyDescent="0.2">
      <c r="D16126" s="359"/>
      <c r="E16126" s="359"/>
      <c r="G16126" s="561"/>
      <c r="H16126" s="359"/>
    </row>
    <row r="16127" spans="4:8" x14ac:dyDescent="0.2">
      <c r="D16127" s="359"/>
      <c r="E16127" s="359"/>
      <c r="G16127" s="561"/>
      <c r="H16127" s="359"/>
    </row>
    <row r="16128" spans="4:8" x14ac:dyDescent="0.2">
      <c r="D16128" s="359"/>
      <c r="E16128" s="359"/>
      <c r="G16128" s="561"/>
      <c r="H16128" s="359"/>
    </row>
    <row r="16129" spans="4:8" x14ac:dyDescent="0.2">
      <c r="D16129" s="359"/>
      <c r="E16129" s="359"/>
      <c r="G16129" s="561"/>
      <c r="H16129" s="359"/>
    </row>
    <row r="16130" spans="4:8" x14ac:dyDescent="0.2">
      <c r="D16130" s="359"/>
      <c r="E16130" s="359"/>
      <c r="G16130" s="561"/>
      <c r="H16130" s="359"/>
    </row>
    <row r="16131" spans="4:8" x14ac:dyDescent="0.2">
      <c r="D16131" s="359"/>
      <c r="E16131" s="359"/>
      <c r="G16131" s="561"/>
      <c r="H16131" s="359"/>
    </row>
    <row r="16132" spans="4:8" x14ac:dyDescent="0.2">
      <c r="D16132" s="359"/>
      <c r="E16132" s="359"/>
      <c r="G16132" s="561"/>
      <c r="H16132" s="359"/>
    </row>
    <row r="16133" spans="4:8" x14ac:dyDescent="0.2">
      <c r="D16133" s="359"/>
      <c r="E16133" s="359"/>
      <c r="G16133" s="561"/>
      <c r="H16133" s="359"/>
    </row>
    <row r="16134" spans="4:8" x14ac:dyDescent="0.2">
      <c r="D16134" s="359"/>
      <c r="E16134" s="359"/>
      <c r="G16134" s="561"/>
      <c r="H16134" s="359"/>
    </row>
    <row r="16135" spans="4:8" x14ac:dyDescent="0.2">
      <c r="D16135" s="359"/>
      <c r="E16135" s="359"/>
      <c r="G16135" s="561"/>
      <c r="H16135" s="359"/>
    </row>
    <row r="16136" spans="4:8" x14ac:dyDescent="0.2">
      <c r="D16136" s="359"/>
      <c r="E16136" s="359"/>
      <c r="G16136" s="561"/>
      <c r="H16136" s="359"/>
    </row>
    <row r="16137" spans="4:8" x14ac:dyDescent="0.2">
      <c r="D16137" s="359"/>
      <c r="E16137" s="359"/>
      <c r="G16137" s="561"/>
      <c r="H16137" s="359"/>
    </row>
    <row r="16138" spans="4:8" x14ac:dyDescent="0.2">
      <c r="D16138" s="359"/>
      <c r="E16138" s="359"/>
      <c r="G16138" s="561"/>
      <c r="H16138" s="359"/>
    </row>
    <row r="16139" spans="4:8" x14ac:dyDescent="0.2">
      <c r="D16139" s="359"/>
      <c r="E16139" s="359"/>
      <c r="G16139" s="561"/>
      <c r="H16139" s="359"/>
    </row>
    <row r="16140" spans="4:8" x14ac:dyDescent="0.2">
      <c r="D16140" s="359"/>
      <c r="E16140" s="359"/>
      <c r="G16140" s="561"/>
      <c r="H16140" s="359"/>
    </row>
    <row r="16141" spans="4:8" x14ac:dyDescent="0.2">
      <c r="D16141" s="359"/>
      <c r="E16141" s="359"/>
      <c r="G16141" s="561"/>
      <c r="H16141" s="359"/>
    </row>
    <row r="16142" spans="4:8" x14ac:dyDescent="0.2">
      <c r="D16142" s="359"/>
      <c r="E16142" s="359"/>
      <c r="G16142" s="561"/>
      <c r="H16142" s="359"/>
    </row>
    <row r="16143" spans="4:8" x14ac:dyDescent="0.2">
      <c r="D16143" s="359"/>
      <c r="E16143" s="359"/>
      <c r="G16143" s="561"/>
      <c r="H16143" s="359"/>
    </row>
    <row r="16144" spans="4:8" x14ac:dyDescent="0.2">
      <c r="D16144" s="359"/>
      <c r="E16144" s="359"/>
      <c r="G16144" s="561"/>
      <c r="H16144" s="359"/>
    </row>
    <row r="16145" spans="4:8" x14ac:dyDescent="0.2">
      <c r="D16145" s="359"/>
      <c r="E16145" s="359"/>
      <c r="G16145" s="561"/>
      <c r="H16145" s="359"/>
    </row>
    <row r="16146" spans="4:8" x14ac:dyDescent="0.2">
      <c r="D16146" s="359"/>
      <c r="E16146" s="359"/>
      <c r="G16146" s="561"/>
      <c r="H16146" s="359"/>
    </row>
    <row r="16147" spans="4:8" x14ac:dyDescent="0.2">
      <c r="D16147" s="359"/>
      <c r="E16147" s="359"/>
      <c r="G16147" s="561"/>
      <c r="H16147" s="359"/>
    </row>
    <row r="16148" spans="4:8" x14ac:dyDescent="0.2">
      <c r="D16148" s="359"/>
      <c r="E16148" s="359"/>
      <c r="G16148" s="561"/>
      <c r="H16148" s="359"/>
    </row>
    <row r="16149" spans="4:8" x14ac:dyDescent="0.2">
      <c r="D16149" s="359"/>
      <c r="E16149" s="359"/>
      <c r="G16149" s="561"/>
      <c r="H16149" s="359"/>
    </row>
    <row r="16150" spans="4:8" x14ac:dyDescent="0.2">
      <c r="D16150" s="359"/>
      <c r="E16150" s="359"/>
      <c r="G16150" s="561"/>
      <c r="H16150" s="359"/>
    </row>
    <row r="16151" spans="4:8" x14ac:dyDescent="0.2">
      <c r="D16151" s="359"/>
      <c r="E16151" s="359"/>
      <c r="G16151" s="561"/>
      <c r="H16151" s="359"/>
    </row>
    <row r="16152" spans="4:8" x14ac:dyDescent="0.2">
      <c r="D16152" s="359"/>
      <c r="E16152" s="359"/>
      <c r="G16152" s="561"/>
      <c r="H16152" s="359"/>
    </row>
    <row r="16153" spans="4:8" x14ac:dyDescent="0.2">
      <c r="D16153" s="359"/>
      <c r="E16153" s="359"/>
      <c r="G16153" s="561"/>
      <c r="H16153" s="359"/>
    </row>
    <row r="16154" spans="4:8" x14ac:dyDescent="0.2">
      <c r="D16154" s="359"/>
      <c r="E16154" s="359"/>
      <c r="G16154" s="561"/>
      <c r="H16154" s="359"/>
    </row>
    <row r="16155" spans="4:8" x14ac:dyDescent="0.2">
      <c r="D16155" s="359"/>
      <c r="E16155" s="359"/>
      <c r="G16155" s="561"/>
      <c r="H16155" s="359"/>
    </row>
    <row r="16156" spans="4:8" x14ac:dyDescent="0.2">
      <c r="D16156" s="359"/>
      <c r="E16156" s="359"/>
      <c r="G16156" s="561"/>
      <c r="H16156" s="359"/>
    </row>
    <row r="16157" spans="4:8" x14ac:dyDescent="0.2">
      <c r="D16157" s="359"/>
      <c r="E16157" s="359"/>
      <c r="G16157" s="561"/>
      <c r="H16157" s="359"/>
    </row>
    <row r="16158" spans="4:8" x14ac:dyDescent="0.2">
      <c r="D16158" s="359"/>
      <c r="E16158" s="359"/>
      <c r="G16158" s="561"/>
      <c r="H16158" s="359"/>
    </row>
    <row r="16159" spans="4:8" x14ac:dyDescent="0.2">
      <c r="D16159" s="359"/>
      <c r="E16159" s="359"/>
      <c r="G16159" s="561"/>
      <c r="H16159" s="359"/>
    </row>
    <row r="16160" spans="4:8" x14ac:dyDescent="0.2">
      <c r="D16160" s="359"/>
      <c r="E16160" s="359"/>
      <c r="G16160" s="561"/>
      <c r="H16160" s="359"/>
    </row>
    <row r="16161" spans="4:8" x14ac:dyDescent="0.2">
      <c r="D16161" s="359"/>
      <c r="E16161" s="359"/>
      <c r="G16161" s="561"/>
      <c r="H16161" s="359"/>
    </row>
    <row r="16162" spans="4:8" x14ac:dyDescent="0.2">
      <c r="D16162" s="359"/>
      <c r="E16162" s="359"/>
      <c r="G16162" s="561"/>
      <c r="H16162" s="359"/>
    </row>
    <row r="16163" spans="4:8" x14ac:dyDescent="0.2">
      <c r="D16163" s="359"/>
      <c r="E16163" s="359"/>
      <c r="G16163" s="561"/>
      <c r="H16163" s="359"/>
    </row>
    <row r="16164" spans="4:8" x14ac:dyDescent="0.2">
      <c r="D16164" s="359"/>
      <c r="E16164" s="359"/>
      <c r="G16164" s="561"/>
      <c r="H16164" s="359"/>
    </row>
    <row r="16165" spans="4:8" x14ac:dyDescent="0.2">
      <c r="D16165" s="359"/>
      <c r="E16165" s="359"/>
      <c r="G16165" s="561"/>
      <c r="H16165" s="359"/>
    </row>
    <row r="16166" spans="4:8" x14ac:dyDescent="0.2">
      <c r="D16166" s="359"/>
      <c r="E16166" s="359"/>
      <c r="G16166" s="561"/>
      <c r="H16166" s="359"/>
    </row>
    <row r="16167" spans="4:8" x14ac:dyDescent="0.2">
      <c r="D16167" s="359"/>
      <c r="E16167" s="359"/>
      <c r="G16167" s="561"/>
      <c r="H16167" s="359"/>
    </row>
    <row r="16168" spans="4:8" x14ac:dyDescent="0.2">
      <c r="D16168" s="359"/>
      <c r="E16168" s="359"/>
      <c r="G16168" s="561"/>
      <c r="H16168" s="359"/>
    </row>
    <row r="16169" spans="4:8" x14ac:dyDescent="0.2">
      <c r="D16169" s="359"/>
      <c r="E16169" s="359"/>
      <c r="G16169" s="561"/>
      <c r="H16169" s="359"/>
    </row>
    <row r="16170" spans="4:8" x14ac:dyDescent="0.2">
      <c r="D16170" s="359"/>
      <c r="E16170" s="359"/>
      <c r="G16170" s="561"/>
      <c r="H16170" s="359"/>
    </row>
    <row r="16171" spans="4:8" x14ac:dyDescent="0.2">
      <c r="D16171" s="359"/>
      <c r="E16171" s="359"/>
      <c r="G16171" s="561"/>
      <c r="H16171" s="359"/>
    </row>
    <row r="16172" spans="4:8" x14ac:dyDescent="0.2">
      <c r="D16172" s="359"/>
      <c r="E16172" s="359"/>
      <c r="G16172" s="561"/>
      <c r="H16172" s="359"/>
    </row>
    <row r="16173" spans="4:8" x14ac:dyDescent="0.2">
      <c r="D16173" s="359"/>
      <c r="E16173" s="359"/>
      <c r="G16173" s="561"/>
      <c r="H16173" s="359"/>
    </row>
    <row r="16174" spans="4:8" x14ac:dyDescent="0.2">
      <c r="D16174" s="359"/>
      <c r="E16174" s="359"/>
      <c r="G16174" s="561"/>
      <c r="H16174" s="359"/>
    </row>
    <row r="16175" spans="4:8" x14ac:dyDescent="0.2">
      <c r="D16175" s="359"/>
      <c r="E16175" s="359"/>
      <c r="G16175" s="561"/>
      <c r="H16175" s="359"/>
    </row>
    <row r="16176" spans="4:8" x14ac:dyDescent="0.2">
      <c r="D16176" s="359"/>
      <c r="E16176" s="359"/>
      <c r="G16176" s="561"/>
      <c r="H16176" s="359"/>
    </row>
    <row r="16177" spans="4:8" x14ac:dyDescent="0.2">
      <c r="D16177" s="359"/>
      <c r="E16177" s="359"/>
      <c r="G16177" s="561"/>
      <c r="H16177" s="359"/>
    </row>
    <row r="16178" spans="4:8" x14ac:dyDescent="0.2">
      <c r="D16178" s="359"/>
      <c r="E16178" s="359"/>
      <c r="G16178" s="561"/>
      <c r="H16178" s="359"/>
    </row>
    <row r="16179" spans="4:8" x14ac:dyDescent="0.2">
      <c r="D16179" s="359"/>
      <c r="E16179" s="359"/>
      <c r="G16179" s="561"/>
      <c r="H16179" s="359"/>
    </row>
    <row r="16180" spans="4:8" x14ac:dyDescent="0.2">
      <c r="D16180" s="359"/>
      <c r="E16180" s="359"/>
      <c r="G16180" s="561"/>
      <c r="H16180" s="359"/>
    </row>
    <row r="16181" spans="4:8" x14ac:dyDescent="0.2">
      <c r="D16181" s="359"/>
      <c r="E16181" s="359"/>
      <c r="G16181" s="561"/>
      <c r="H16181" s="359"/>
    </row>
    <row r="16182" spans="4:8" x14ac:dyDescent="0.2">
      <c r="D16182" s="359"/>
      <c r="E16182" s="359"/>
      <c r="G16182" s="561"/>
      <c r="H16182" s="359"/>
    </row>
    <row r="16183" spans="4:8" x14ac:dyDescent="0.2">
      <c r="D16183" s="359"/>
      <c r="E16183" s="359"/>
      <c r="G16183" s="561"/>
      <c r="H16183" s="359"/>
    </row>
    <row r="16184" spans="4:8" x14ac:dyDescent="0.2">
      <c r="D16184" s="359"/>
      <c r="E16184" s="359"/>
      <c r="G16184" s="561"/>
      <c r="H16184" s="359"/>
    </row>
    <row r="16185" spans="4:8" x14ac:dyDescent="0.2">
      <c r="D16185" s="359"/>
      <c r="E16185" s="359"/>
      <c r="G16185" s="561"/>
      <c r="H16185" s="359"/>
    </row>
    <row r="16186" spans="4:8" x14ac:dyDescent="0.2">
      <c r="D16186" s="359"/>
      <c r="E16186" s="359"/>
      <c r="G16186" s="561"/>
      <c r="H16186" s="359"/>
    </row>
    <row r="16187" spans="4:8" x14ac:dyDescent="0.2">
      <c r="D16187" s="359"/>
      <c r="E16187" s="359"/>
      <c r="G16187" s="561"/>
      <c r="H16187" s="359"/>
    </row>
    <row r="16188" spans="4:8" x14ac:dyDescent="0.2">
      <c r="D16188" s="359"/>
      <c r="E16188" s="359"/>
      <c r="G16188" s="561"/>
      <c r="H16188" s="359"/>
    </row>
    <row r="16189" spans="4:8" x14ac:dyDescent="0.2">
      <c r="D16189" s="359"/>
      <c r="E16189" s="359"/>
      <c r="G16189" s="561"/>
      <c r="H16189" s="359"/>
    </row>
    <row r="16190" spans="4:8" x14ac:dyDescent="0.2">
      <c r="D16190" s="359"/>
      <c r="E16190" s="359"/>
      <c r="G16190" s="561"/>
      <c r="H16190" s="359"/>
    </row>
    <row r="16191" spans="4:8" x14ac:dyDescent="0.2">
      <c r="D16191" s="359"/>
      <c r="E16191" s="359"/>
      <c r="G16191" s="561"/>
      <c r="H16191" s="359"/>
    </row>
    <row r="16192" spans="4:8" x14ac:dyDescent="0.2">
      <c r="D16192" s="359"/>
      <c r="E16192" s="359"/>
      <c r="G16192" s="561"/>
      <c r="H16192" s="359"/>
    </row>
    <row r="16193" spans="4:8" x14ac:dyDescent="0.2">
      <c r="D16193" s="359"/>
      <c r="E16193" s="359"/>
      <c r="G16193" s="561"/>
      <c r="H16193" s="359"/>
    </row>
    <row r="16194" spans="4:8" x14ac:dyDescent="0.2">
      <c r="D16194" s="359"/>
      <c r="E16194" s="359"/>
      <c r="G16194" s="561"/>
      <c r="H16194" s="359"/>
    </row>
    <row r="16195" spans="4:8" x14ac:dyDescent="0.2">
      <c r="D16195" s="359"/>
      <c r="E16195" s="359"/>
      <c r="G16195" s="561"/>
      <c r="H16195" s="359"/>
    </row>
    <row r="16196" spans="4:8" x14ac:dyDescent="0.2">
      <c r="D16196" s="359"/>
      <c r="E16196" s="359"/>
      <c r="G16196" s="561"/>
      <c r="H16196" s="359"/>
    </row>
    <row r="16197" spans="4:8" x14ac:dyDescent="0.2">
      <c r="D16197" s="359"/>
      <c r="E16197" s="359"/>
      <c r="G16197" s="561"/>
      <c r="H16197" s="359"/>
    </row>
    <row r="16198" spans="4:8" x14ac:dyDescent="0.2">
      <c r="D16198" s="359"/>
      <c r="E16198" s="359"/>
      <c r="G16198" s="561"/>
      <c r="H16198" s="359"/>
    </row>
    <row r="16199" spans="4:8" x14ac:dyDescent="0.2">
      <c r="D16199" s="359"/>
      <c r="E16199" s="359"/>
      <c r="G16199" s="561"/>
      <c r="H16199" s="359"/>
    </row>
    <row r="16200" spans="4:8" x14ac:dyDescent="0.2">
      <c r="D16200" s="359"/>
      <c r="E16200" s="359"/>
      <c r="G16200" s="561"/>
      <c r="H16200" s="359"/>
    </row>
    <row r="16201" spans="4:8" x14ac:dyDescent="0.2">
      <c r="D16201" s="359"/>
      <c r="E16201" s="359"/>
      <c r="G16201" s="561"/>
      <c r="H16201" s="359"/>
    </row>
    <row r="16202" spans="4:8" x14ac:dyDescent="0.2">
      <c r="D16202" s="359"/>
      <c r="E16202" s="359"/>
      <c r="G16202" s="561"/>
      <c r="H16202" s="359"/>
    </row>
    <row r="16203" spans="4:8" x14ac:dyDescent="0.2">
      <c r="D16203" s="359"/>
      <c r="E16203" s="359"/>
      <c r="G16203" s="561"/>
      <c r="H16203" s="359"/>
    </row>
    <row r="16204" spans="4:8" x14ac:dyDescent="0.2">
      <c r="D16204" s="359"/>
      <c r="E16204" s="359"/>
      <c r="G16204" s="561"/>
      <c r="H16204" s="359"/>
    </row>
    <row r="16205" spans="4:8" x14ac:dyDescent="0.2">
      <c r="D16205" s="359"/>
      <c r="E16205" s="359"/>
      <c r="G16205" s="561"/>
      <c r="H16205" s="359"/>
    </row>
    <row r="16206" spans="4:8" x14ac:dyDescent="0.2">
      <c r="D16206" s="359"/>
      <c r="E16206" s="359"/>
      <c r="G16206" s="561"/>
      <c r="H16206" s="359"/>
    </row>
    <row r="16207" spans="4:8" x14ac:dyDescent="0.2">
      <c r="D16207" s="359"/>
      <c r="E16207" s="359"/>
      <c r="G16207" s="561"/>
      <c r="H16207" s="359"/>
    </row>
    <row r="16208" spans="4:8" x14ac:dyDescent="0.2">
      <c r="D16208" s="359"/>
      <c r="E16208" s="359"/>
      <c r="G16208" s="561"/>
      <c r="H16208" s="359"/>
    </row>
    <row r="16209" spans="4:8" x14ac:dyDescent="0.2">
      <c r="D16209" s="359"/>
      <c r="E16209" s="359"/>
      <c r="G16209" s="561"/>
      <c r="H16209" s="359"/>
    </row>
    <row r="16210" spans="4:8" x14ac:dyDescent="0.2">
      <c r="D16210" s="359"/>
      <c r="E16210" s="359"/>
      <c r="G16210" s="561"/>
      <c r="H16210" s="359"/>
    </row>
    <row r="16211" spans="4:8" x14ac:dyDescent="0.2">
      <c r="D16211" s="359"/>
      <c r="E16211" s="359"/>
      <c r="G16211" s="561"/>
      <c r="H16211" s="359"/>
    </row>
    <row r="16212" spans="4:8" x14ac:dyDescent="0.2">
      <c r="D16212" s="359"/>
      <c r="E16212" s="359"/>
      <c r="G16212" s="561"/>
      <c r="H16212" s="359"/>
    </row>
    <row r="16213" spans="4:8" x14ac:dyDescent="0.2">
      <c r="D16213" s="359"/>
      <c r="E16213" s="359"/>
      <c r="G16213" s="561"/>
      <c r="H16213" s="359"/>
    </row>
    <row r="16214" spans="4:8" x14ac:dyDescent="0.2">
      <c r="D16214" s="359"/>
      <c r="E16214" s="359"/>
      <c r="G16214" s="561"/>
      <c r="H16214" s="359"/>
    </row>
    <row r="16215" spans="4:8" x14ac:dyDescent="0.2">
      <c r="D16215" s="359"/>
      <c r="E16215" s="359"/>
      <c r="G16215" s="561"/>
      <c r="H16215" s="359"/>
    </row>
    <row r="16216" spans="4:8" x14ac:dyDescent="0.2">
      <c r="D16216" s="359"/>
      <c r="E16216" s="359"/>
      <c r="G16216" s="561"/>
      <c r="H16216" s="359"/>
    </row>
    <row r="16217" spans="4:8" x14ac:dyDescent="0.2">
      <c r="D16217" s="359"/>
      <c r="E16217" s="359"/>
      <c r="G16217" s="561"/>
      <c r="H16217" s="359"/>
    </row>
    <row r="16218" spans="4:8" x14ac:dyDescent="0.2">
      <c r="D16218" s="359"/>
      <c r="E16218" s="359"/>
      <c r="G16218" s="561"/>
      <c r="H16218" s="359"/>
    </row>
    <row r="16219" spans="4:8" x14ac:dyDescent="0.2">
      <c r="D16219" s="359"/>
      <c r="E16219" s="359"/>
      <c r="G16219" s="561"/>
      <c r="H16219" s="359"/>
    </row>
    <row r="16220" spans="4:8" x14ac:dyDescent="0.2">
      <c r="D16220" s="359"/>
      <c r="E16220" s="359"/>
      <c r="G16220" s="561"/>
      <c r="H16220" s="359"/>
    </row>
    <row r="16221" spans="4:8" x14ac:dyDescent="0.2">
      <c r="D16221" s="359"/>
      <c r="E16221" s="359"/>
      <c r="G16221" s="561"/>
      <c r="H16221" s="359"/>
    </row>
    <row r="16222" spans="4:8" x14ac:dyDescent="0.2">
      <c r="D16222" s="359"/>
      <c r="E16222" s="359"/>
      <c r="G16222" s="561"/>
      <c r="H16222" s="359"/>
    </row>
    <row r="16223" spans="4:8" x14ac:dyDescent="0.2">
      <c r="D16223" s="359"/>
      <c r="E16223" s="359"/>
      <c r="G16223" s="561"/>
      <c r="H16223" s="359"/>
    </row>
    <row r="16224" spans="4:8" x14ac:dyDescent="0.2">
      <c r="D16224" s="359"/>
      <c r="E16224" s="359"/>
      <c r="G16224" s="561"/>
      <c r="H16224" s="359"/>
    </row>
    <row r="16225" spans="4:8" x14ac:dyDescent="0.2">
      <c r="D16225" s="359"/>
      <c r="E16225" s="359"/>
      <c r="G16225" s="561"/>
      <c r="H16225" s="359"/>
    </row>
    <row r="16226" spans="4:8" x14ac:dyDescent="0.2">
      <c r="D16226" s="359"/>
      <c r="E16226" s="359"/>
      <c r="G16226" s="561"/>
      <c r="H16226" s="359"/>
    </row>
    <row r="16227" spans="4:8" x14ac:dyDescent="0.2">
      <c r="D16227" s="359"/>
      <c r="E16227" s="359"/>
      <c r="G16227" s="561"/>
      <c r="H16227" s="359"/>
    </row>
    <row r="16228" spans="4:8" x14ac:dyDescent="0.2">
      <c r="D16228" s="359"/>
      <c r="E16228" s="359"/>
      <c r="G16228" s="561"/>
      <c r="H16228" s="359"/>
    </row>
    <row r="16229" spans="4:8" x14ac:dyDescent="0.2">
      <c r="D16229" s="359"/>
      <c r="E16229" s="359"/>
      <c r="G16229" s="561"/>
      <c r="H16229" s="359"/>
    </row>
    <row r="16230" spans="4:8" x14ac:dyDescent="0.2">
      <c r="D16230" s="359"/>
      <c r="E16230" s="359"/>
      <c r="G16230" s="561"/>
      <c r="H16230" s="359"/>
    </row>
    <row r="16231" spans="4:8" x14ac:dyDescent="0.2">
      <c r="D16231" s="359"/>
      <c r="E16231" s="359"/>
      <c r="G16231" s="561"/>
      <c r="H16231" s="359"/>
    </row>
    <row r="16232" spans="4:8" x14ac:dyDescent="0.2">
      <c r="D16232" s="359"/>
      <c r="E16232" s="359"/>
      <c r="G16232" s="561"/>
      <c r="H16232" s="359"/>
    </row>
    <row r="16233" spans="4:8" x14ac:dyDescent="0.2">
      <c r="D16233" s="359"/>
      <c r="E16233" s="359"/>
      <c r="G16233" s="561"/>
      <c r="H16233" s="359"/>
    </row>
    <row r="16234" spans="4:8" x14ac:dyDescent="0.2">
      <c r="D16234" s="359"/>
      <c r="E16234" s="359"/>
      <c r="G16234" s="561"/>
      <c r="H16234" s="359"/>
    </row>
    <row r="16235" spans="4:8" x14ac:dyDescent="0.2">
      <c r="D16235" s="359"/>
      <c r="E16235" s="359"/>
      <c r="G16235" s="561"/>
      <c r="H16235" s="359"/>
    </row>
    <row r="16236" spans="4:8" x14ac:dyDescent="0.2">
      <c r="D16236" s="359"/>
      <c r="E16236" s="359"/>
      <c r="G16236" s="561"/>
      <c r="H16236" s="359"/>
    </row>
    <row r="16237" spans="4:8" x14ac:dyDescent="0.2">
      <c r="D16237" s="359"/>
      <c r="E16237" s="359"/>
      <c r="G16237" s="561"/>
      <c r="H16237" s="359"/>
    </row>
    <row r="16238" spans="4:8" x14ac:dyDescent="0.2">
      <c r="D16238" s="359"/>
      <c r="E16238" s="359"/>
      <c r="G16238" s="561"/>
      <c r="H16238" s="359"/>
    </row>
    <row r="16239" spans="4:8" x14ac:dyDescent="0.2">
      <c r="D16239" s="359"/>
      <c r="E16239" s="359"/>
      <c r="G16239" s="561"/>
      <c r="H16239" s="359"/>
    </row>
    <row r="16240" spans="4:8" x14ac:dyDescent="0.2">
      <c r="D16240" s="359"/>
      <c r="E16240" s="359"/>
      <c r="G16240" s="561"/>
      <c r="H16240" s="359"/>
    </row>
    <row r="16241" spans="4:8" x14ac:dyDescent="0.2">
      <c r="D16241" s="359"/>
      <c r="E16241" s="359"/>
      <c r="G16241" s="561"/>
      <c r="H16241" s="359"/>
    </row>
    <row r="16242" spans="4:8" x14ac:dyDescent="0.2">
      <c r="D16242" s="359"/>
      <c r="E16242" s="359"/>
      <c r="G16242" s="561"/>
      <c r="H16242" s="359"/>
    </row>
    <row r="16243" spans="4:8" x14ac:dyDescent="0.2">
      <c r="D16243" s="359"/>
      <c r="E16243" s="359"/>
      <c r="G16243" s="561"/>
      <c r="H16243" s="359"/>
    </row>
    <row r="16244" spans="4:8" x14ac:dyDescent="0.2">
      <c r="D16244" s="359"/>
      <c r="E16244" s="359"/>
      <c r="G16244" s="561"/>
      <c r="H16244" s="359"/>
    </row>
    <row r="16245" spans="4:8" x14ac:dyDescent="0.2">
      <c r="D16245" s="359"/>
      <c r="E16245" s="359"/>
      <c r="G16245" s="561"/>
      <c r="H16245" s="359"/>
    </row>
    <row r="16246" spans="4:8" x14ac:dyDescent="0.2">
      <c r="D16246" s="359"/>
      <c r="E16246" s="359"/>
      <c r="G16246" s="561"/>
      <c r="H16246" s="359"/>
    </row>
    <row r="16247" spans="4:8" x14ac:dyDescent="0.2">
      <c r="D16247" s="359"/>
      <c r="E16247" s="359"/>
      <c r="G16247" s="561"/>
      <c r="H16247" s="359"/>
    </row>
    <row r="16248" spans="4:8" x14ac:dyDescent="0.2">
      <c r="D16248" s="359"/>
      <c r="E16248" s="359"/>
      <c r="G16248" s="561"/>
      <c r="H16248" s="359"/>
    </row>
    <row r="16249" spans="4:8" x14ac:dyDescent="0.2">
      <c r="D16249" s="359"/>
      <c r="E16249" s="359"/>
      <c r="G16249" s="561"/>
      <c r="H16249" s="359"/>
    </row>
    <row r="16250" spans="4:8" x14ac:dyDescent="0.2">
      <c r="D16250" s="359"/>
      <c r="E16250" s="359"/>
      <c r="G16250" s="561"/>
      <c r="H16250" s="359"/>
    </row>
    <row r="16251" spans="4:8" x14ac:dyDescent="0.2">
      <c r="D16251" s="359"/>
      <c r="E16251" s="359"/>
      <c r="G16251" s="561"/>
      <c r="H16251" s="359"/>
    </row>
    <row r="16252" spans="4:8" x14ac:dyDescent="0.2">
      <c r="D16252" s="359"/>
      <c r="E16252" s="359"/>
      <c r="G16252" s="561"/>
      <c r="H16252" s="359"/>
    </row>
    <row r="16253" spans="4:8" x14ac:dyDescent="0.2">
      <c r="D16253" s="359"/>
      <c r="E16253" s="359"/>
      <c r="G16253" s="561"/>
      <c r="H16253" s="359"/>
    </row>
    <row r="16254" spans="4:8" x14ac:dyDescent="0.2">
      <c r="D16254" s="359"/>
      <c r="E16254" s="359"/>
      <c r="G16254" s="561"/>
      <c r="H16254" s="359"/>
    </row>
    <row r="16255" spans="4:8" x14ac:dyDescent="0.2">
      <c r="D16255" s="359"/>
      <c r="E16255" s="359"/>
      <c r="G16255" s="561"/>
      <c r="H16255" s="359"/>
    </row>
    <row r="16256" spans="4:8" x14ac:dyDescent="0.2">
      <c r="D16256" s="359"/>
      <c r="E16256" s="359"/>
      <c r="G16256" s="561"/>
      <c r="H16256" s="359"/>
    </row>
    <row r="16257" spans="4:8" x14ac:dyDescent="0.2">
      <c r="D16257" s="359"/>
      <c r="E16257" s="359"/>
      <c r="G16257" s="561"/>
      <c r="H16257" s="359"/>
    </row>
    <row r="16258" spans="4:8" x14ac:dyDescent="0.2">
      <c r="D16258" s="359"/>
      <c r="E16258" s="359"/>
      <c r="G16258" s="561"/>
      <c r="H16258" s="359"/>
    </row>
    <row r="16259" spans="4:8" x14ac:dyDescent="0.2">
      <c r="D16259" s="359"/>
      <c r="E16259" s="359"/>
      <c r="G16259" s="561"/>
      <c r="H16259" s="359"/>
    </row>
    <row r="16260" spans="4:8" x14ac:dyDescent="0.2">
      <c r="D16260" s="359"/>
      <c r="E16260" s="359"/>
      <c r="G16260" s="561"/>
      <c r="H16260" s="359"/>
    </row>
    <row r="16261" spans="4:8" x14ac:dyDescent="0.2">
      <c r="D16261" s="359"/>
      <c r="E16261" s="359"/>
      <c r="G16261" s="561"/>
      <c r="H16261" s="359"/>
    </row>
    <row r="16262" spans="4:8" x14ac:dyDescent="0.2">
      <c r="D16262" s="359"/>
      <c r="E16262" s="359"/>
      <c r="G16262" s="561"/>
      <c r="H16262" s="359"/>
    </row>
    <row r="16263" spans="4:8" x14ac:dyDescent="0.2">
      <c r="D16263" s="359"/>
      <c r="E16263" s="359"/>
      <c r="G16263" s="561"/>
      <c r="H16263" s="359"/>
    </row>
    <row r="16264" spans="4:8" x14ac:dyDescent="0.2">
      <c r="D16264" s="359"/>
      <c r="E16264" s="359"/>
      <c r="G16264" s="561"/>
      <c r="H16264" s="359"/>
    </row>
    <row r="16265" spans="4:8" x14ac:dyDescent="0.2">
      <c r="D16265" s="359"/>
      <c r="E16265" s="359"/>
      <c r="G16265" s="561"/>
      <c r="H16265" s="359"/>
    </row>
    <row r="16266" spans="4:8" x14ac:dyDescent="0.2">
      <c r="D16266" s="359"/>
      <c r="E16266" s="359"/>
      <c r="G16266" s="561"/>
      <c r="H16266" s="359"/>
    </row>
    <row r="16267" spans="4:8" x14ac:dyDescent="0.2">
      <c r="D16267" s="359"/>
      <c r="E16267" s="359"/>
      <c r="G16267" s="561"/>
      <c r="H16267" s="359"/>
    </row>
    <row r="16268" spans="4:8" x14ac:dyDescent="0.2">
      <c r="D16268" s="359"/>
      <c r="E16268" s="359"/>
      <c r="G16268" s="561"/>
      <c r="H16268" s="359"/>
    </row>
    <row r="16269" spans="4:8" x14ac:dyDescent="0.2">
      <c r="D16269" s="359"/>
      <c r="E16269" s="359"/>
      <c r="G16269" s="561"/>
      <c r="H16269" s="359"/>
    </row>
    <row r="16270" spans="4:8" x14ac:dyDescent="0.2">
      <c r="D16270" s="359"/>
      <c r="E16270" s="359"/>
      <c r="G16270" s="561"/>
      <c r="H16270" s="359"/>
    </row>
    <row r="16271" spans="4:8" x14ac:dyDescent="0.2">
      <c r="D16271" s="359"/>
      <c r="E16271" s="359"/>
      <c r="G16271" s="561"/>
      <c r="H16271" s="359"/>
    </row>
    <row r="16272" spans="4:8" x14ac:dyDescent="0.2">
      <c r="D16272" s="359"/>
      <c r="E16272" s="359"/>
      <c r="G16272" s="561"/>
      <c r="H16272" s="359"/>
    </row>
    <row r="16273" spans="4:8" x14ac:dyDescent="0.2">
      <c r="D16273" s="359"/>
      <c r="E16273" s="359"/>
      <c r="G16273" s="561"/>
      <c r="H16273" s="359"/>
    </row>
    <row r="16274" spans="4:8" x14ac:dyDescent="0.2">
      <c r="D16274" s="359"/>
      <c r="E16274" s="359"/>
      <c r="G16274" s="561"/>
      <c r="H16274" s="359"/>
    </row>
    <row r="16275" spans="4:8" x14ac:dyDescent="0.2">
      <c r="D16275" s="359"/>
      <c r="E16275" s="359"/>
      <c r="G16275" s="561"/>
      <c r="H16275" s="359"/>
    </row>
    <row r="16276" spans="4:8" x14ac:dyDescent="0.2">
      <c r="D16276" s="359"/>
      <c r="E16276" s="359"/>
      <c r="G16276" s="561"/>
      <c r="H16276" s="359"/>
    </row>
    <row r="16277" spans="4:8" x14ac:dyDescent="0.2">
      <c r="D16277" s="359"/>
      <c r="E16277" s="359"/>
      <c r="G16277" s="561"/>
      <c r="H16277" s="359"/>
    </row>
    <row r="16278" spans="4:8" x14ac:dyDescent="0.2">
      <c r="D16278" s="359"/>
      <c r="E16278" s="359"/>
      <c r="G16278" s="561"/>
      <c r="H16278" s="359"/>
    </row>
    <row r="16279" spans="4:8" x14ac:dyDescent="0.2">
      <c r="D16279" s="359"/>
      <c r="E16279" s="359"/>
      <c r="G16279" s="561"/>
      <c r="H16279" s="359"/>
    </row>
    <row r="16280" spans="4:8" x14ac:dyDescent="0.2">
      <c r="D16280" s="359"/>
      <c r="E16280" s="359"/>
      <c r="G16280" s="561"/>
      <c r="H16280" s="359"/>
    </row>
    <row r="16281" spans="4:8" x14ac:dyDescent="0.2">
      <c r="D16281" s="359"/>
      <c r="E16281" s="359"/>
      <c r="G16281" s="561"/>
      <c r="H16281" s="359"/>
    </row>
    <row r="16282" spans="4:8" x14ac:dyDescent="0.2">
      <c r="D16282" s="359"/>
      <c r="E16282" s="359"/>
      <c r="G16282" s="561"/>
      <c r="H16282" s="359"/>
    </row>
    <row r="16283" spans="4:8" x14ac:dyDescent="0.2">
      <c r="D16283" s="359"/>
      <c r="E16283" s="359"/>
      <c r="G16283" s="561"/>
      <c r="H16283" s="359"/>
    </row>
    <row r="16284" spans="4:8" x14ac:dyDescent="0.2">
      <c r="D16284" s="359"/>
      <c r="E16284" s="359"/>
      <c r="G16284" s="561"/>
      <c r="H16284" s="359"/>
    </row>
    <row r="16285" spans="4:8" x14ac:dyDescent="0.2">
      <c r="D16285" s="359"/>
      <c r="E16285" s="359"/>
      <c r="G16285" s="561"/>
      <c r="H16285" s="359"/>
    </row>
    <row r="16286" spans="4:8" x14ac:dyDescent="0.2">
      <c r="D16286" s="359"/>
      <c r="E16286" s="359"/>
      <c r="G16286" s="561"/>
      <c r="H16286" s="359"/>
    </row>
    <row r="16287" spans="4:8" x14ac:dyDescent="0.2">
      <c r="D16287" s="359"/>
      <c r="E16287" s="359"/>
      <c r="G16287" s="561"/>
      <c r="H16287" s="359"/>
    </row>
    <row r="16288" spans="4:8" x14ac:dyDescent="0.2">
      <c r="D16288" s="359"/>
      <c r="E16288" s="359"/>
      <c r="G16288" s="561"/>
      <c r="H16288" s="359"/>
    </row>
    <row r="16289" spans="4:8" x14ac:dyDescent="0.2">
      <c r="D16289" s="359"/>
      <c r="E16289" s="359"/>
      <c r="G16289" s="561"/>
      <c r="H16289" s="359"/>
    </row>
    <row r="16290" spans="4:8" x14ac:dyDescent="0.2">
      <c r="D16290" s="359"/>
      <c r="E16290" s="359"/>
      <c r="G16290" s="561"/>
      <c r="H16290" s="359"/>
    </row>
    <row r="16291" spans="4:8" x14ac:dyDescent="0.2">
      <c r="D16291" s="359"/>
      <c r="E16291" s="359"/>
      <c r="G16291" s="561"/>
      <c r="H16291" s="359"/>
    </row>
    <row r="16292" spans="4:8" x14ac:dyDescent="0.2">
      <c r="D16292" s="359"/>
      <c r="E16292" s="359"/>
      <c r="G16292" s="561"/>
      <c r="H16292" s="359"/>
    </row>
    <row r="16293" spans="4:8" x14ac:dyDescent="0.2">
      <c r="D16293" s="359"/>
      <c r="E16293" s="359"/>
      <c r="G16293" s="561"/>
      <c r="H16293" s="359"/>
    </row>
    <row r="16294" spans="4:8" x14ac:dyDescent="0.2">
      <c r="D16294" s="359"/>
      <c r="E16294" s="359"/>
      <c r="G16294" s="561"/>
      <c r="H16294" s="359"/>
    </row>
    <row r="16295" spans="4:8" x14ac:dyDescent="0.2">
      <c r="D16295" s="359"/>
      <c r="E16295" s="359"/>
      <c r="G16295" s="561"/>
      <c r="H16295" s="359"/>
    </row>
    <row r="16296" spans="4:8" x14ac:dyDescent="0.2">
      <c r="D16296" s="359"/>
      <c r="E16296" s="359"/>
      <c r="G16296" s="561"/>
      <c r="H16296" s="359"/>
    </row>
    <row r="16297" spans="4:8" x14ac:dyDescent="0.2">
      <c r="D16297" s="359"/>
      <c r="E16297" s="359"/>
      <c r="G16297" s="561"/>
      <c r="H16297" s="359"/>
    </row>
    <row r="16298" spans="4:8" x14ac:dyDescent="0.2">
      <c r="D16298" s="359"/>
      <c r="E16298" s="359"/>
      <c r="G16298" s="561"/>
      <c r="H16298" s="359"/>
    </row>
    <row r="16299" spans="4:8" x14ac:dyDescent="0.2">
      <c r="D16299" s="359"/>
      <c r="E16299" s="359"/>
      <c r="G16299" s="561"/>
      <c r="H16299" s="359"/>
    </row>
    <row r="16300" spans="4:8" x14ac:dyDescent="0.2">
      <c r="D16300" s="359"/>
      <c r="E16300" s="359"/>
      <c r="G16300" s="561"/>
      <c r="H16300" s="359"/>
    </row>
    <row r="16301" spans="4:8" x14ac:dyDescent="0.2">
      <c r="D16301" s="359"/>
      <c r="E16301" s="359"/>
      <c r="G16301" s="561"/>
      <c r="H16301" s="359"/>
    </row>
    <row r="16302" spans="4:8" x14ac:dyDescent="0.2">
      <c r="D16302" s="359"/>
      <c r="E16302" s="359"/>
      <c r="G16302" s="561"/>
      <c r="H16302" s="359"/>
    </row>
    <row r="16303" spans="4:8" x14ac:dyDescent="0.2">
      <c r="D16303" s="359"/>
      <c r="E16303" s="359"/>
      <c r="G16303" s="561"/>
      <c r="H16303" s="359"/>
    </row>
    <row r="16304" spans="4:8" x14ac:dyDescent="0.2">
      <c r="D16304" s="359"/>
      <c r="E16304" s="359"/>
      <c r="G16304" s="561"/>
      <c r="H16304" s="359"/>
    </row>
    <row r="16305" spans="4:8" x14ac:dyDescent="0.2">
      <c r="D16305" s="359"/>
      <c r="E16305" s="359"/>
      <c r="G16305" s="561"/>
      <c r="H16305" s="359"/>
    </row>
    <row r="16306" spans="4:8" x14ac:dyDescent="0.2">
      <c r="D16306" s="359"/>
      <c r="E16306" s="359"/>
      <c r="G16306" s="561"/>
      <c r="H16306" s="359"/>
    </row>
    <row r="16307" spans="4:8" x14ac:dyDescent="0.2">
      <c r="D16307" s="359"/>
      <c r="E16307" s="359"/>
      <c r="G16307" s="561"/>
      <c r="H16307" s="359"/>
    </row>
    <row r="16308" spans="4:8" x14ac:dyDescent="0.2">
      <c r="D16308" s="359"/>
      <c r="E16308" s="359"/>
      <c r="G16308" s="561"/>
      <c r="H16308" s="359"/>
    </row>
    <row r="16309" spans="4:8" x14ac:dyDescent="0.2">
      <c r="D16309" s="359"/>
      <c r="E16309" s="359"/>
      <c r="G16309" s="561"/>
      <c r="H16309" s="359"/>
    </row>
    <row r="16310" spans="4:8" x14ac:dyDescent="0.2">
      <c r="D16310" s="359"/>
      <c r="E16310" s="359"/>
      <c r="G16310" s="561"/>
      <c r="H16310" s="359"/>
    </row>
    <row r="16311" spans="4:8" x14ac:dyDescent="0.2">
      <c r="D16311" s="359"/>
      <c r="E16311" s="359"/>
      <c r="G16311" s="561"/>
      <c r="H16311" s="359"/>
    </row>
    <row r="16312" spans="4:8" x14ac:dyDescent="0.2">
      <c r="D16312" s="359"/>
      <c r="E16312" s="359"/>
      <c r="G16312" s="561"/>
      <c r="H16312" s="359"/>
    </row>
    <row r="16313" spans="4:8" x14ac:dyDescent="0.2">
      <c r="D16313" s="359"/>
      <c r="E16313" s="359"/>
      <c r="G16313" s="561"/>
      <c r="H16313" s="359"/>
    </row>
    <row r="16314" spans="4:8" x14ac:dyDescent="0.2">
      <c r="D16314" s="359"/>
      <c r="E16314" s="359"/>
      <c r="G16314" s="561"/>
      <c r="H16314" s="359"/>
    </row>
    <row r="16315" spans="4:8" x14ac:dyDescent="0.2">
      <c r="D16315" s="359"/>
      <c r="E16315" s="359"/>
      <c r="G16315" s="561"/>
      <c r="H16315" s="359"/>
    </row>
    <row r="16316" spans="4:8" x14ac:dyDescent="0.2">
      <c r="D16316" s="359"/>
      <c r="E16316" s="359"/>
      <c r="G16316" s="561"/>
      <c r="H16316" s="359"/>
    </row>
    <row r="16317" spans="4:8" x14ac:dyDescent="0.2">
      <c r="D16317" s="359"/>
      <c r="E16317" s="359"/>
      <c r="G16317" s="561"/>
      <c r="H16317" s="359"/>
    </row>
    <row r="16318" spans="4:8" x14ac:dyDescent="0.2">
      <c r="D16318" s="359"/>
      <c r="E16318" s="359"/>
      <c r="G16318" s="561"/>
      <c r="H16318" s="359"/>
    </row>
    <row r="16319" spans="4:8" x14ac:dyDescent="0.2">
      <c r="D16319" s="359"/>
      <c r="E16319" s="359"/>
      <c r="G16319" s="561"/>
      <c r="H16319" s="359"/>
    </row>
    <row r="16320" spans="4:8" x14ac:dyDescent="0.2">
      <c r="D16320" s="359"/>
      <c r="E16320" s="359"/>
      <c r="G16320" s="561"/>
      <c r="H16320" s="359"/>
    </row>
    <row r="16321" spans="4:8" x14ac:dyDescent="0.2">
      <c r="D16321" s="359"/>
      <c r="E16321" s="359"/>
      <c r="G16321" s="561"/>
      <c r="H16321" s="359"/>
    </row>
    <row r="16322" spans="4:8" x14ac:dyDescent="0.2">
      <c r="D16322" s="359"/>
      <c r="E16322" s="359"/>
      <c r="G16322" s="561"/>
      <c r="H16322" s="359"/>
    </row>
    <row r="16323" spans="4:8" x14ac:dyDescent="0.2">
      <c r="D16323" s="359"/>
      <c r="E16323" s="359"/>
      <c r="G16323" s="561"/>
      <c r="H16323" s="359"/>
    </row>
    <row r="16324" spans="4:8" x14ac:dyDescent="0.2">
      <c r="D16324" s="359"/>
      <c r="E16324" s="359"/>
      <c r="G16324" s="561"/>
      <c r="H16324" s="359"/>
    </row>
    <row r="16325" spans="4:8" x14ac:dyDescent="0.2">
      <c r="D16325" s="359"/>
      <c r="E16325" s="359"/>
      <c r="G16325" s="561"/>
      <c r="H16325" s="359"/>
    </row>
    <row r="16326" spans="4:8" x14ac:dyDescent="0.2">
      <c r="D16326" s="359"/>
      <c r="E16326" s="359"/>
      <c r="G16326" s="561"/>
      <c r="H16326" s="359"/>
    </row>
    <row r="16327" spans="4:8" x14ac:dyDescent="0.2">
      <c r="D16327" s="359"/>
      <c r="E16327" s="359"/>
      <c r="G16327" s="561"/>
      <c r="H16327" s="359"/>
    </row>
    <row r="16328" spans="4:8" x14ac:dyDescent="0.2">
      <c r="D16328" s="359"/>
      <c r="E16328" s="359"/>
      <c r="G16328" s="561"/>
      <c r="H16328" s="359"/>
    </row>
    <row r="16329" spans="4:8" x14ac:dyDescent="0.2">
      <c r="D16329" s="359"/>
      <c r="E16329" s="359"/>
      <c r="G16329" s="561"/>
      <c r="H16329" s="359"/>
    </row>
    <row r="16330" spans="4:8" x14ac:dyDescent="0.2">
      <c r="D16330" s="359"/>
      <c r="E16330" s="359"/>
      <c r="G16330" s="561"/>
      <c r="H16330" s="359"/>
    </row>
    <row r="16331" spans="4:8" x14ac:dyDescent="0.2">
      <c r="D16331" s="359"/>
      <c r="E16331" s="359"/>
      <c r="G16331" s="561"/>
      <c r="H16331" s="359"/>
    </row>
    <row r="16332" spans="4:8" x14ac:dyDescent="0.2">
      <c r="D16332" s="359"/>
      <c r="E16332" s="359"/>
      <c r="G16332" s="561"/>
      <c r="H16332" s="359"/>
    </row>
    <row r="16333" spans="4:8" x14ac:dyDescent="0.2">
      <c r="D16333" s="359"/>
      <c r="E16333" s="359"/>
      <c r="G16333" s="561"/>
      <c r="H16333" s="359"/>
    </row>
    <row r="16334" spans="4:8" x14ac:dyDescent="0.2">
      <c r="D16334" s="359"/>
      <c r="E16334" s="359"/>
      <c r="G16334" s="561"/>
      <c r="H16334" s="359"/>
    </row>
    <row r="16335" spans="4:8" x14ac:dyDescent="0.2">
      <c r="D16335" s="359"/>
      <c r="E16335" s="359"/>
      <c r="G16335" s="561"/>
      <c r="H16335" s="359"/>
    </row>
    <row r="16336" spans="4:8" x14ac:dyDescent="0.2">
      <c r="D16336" s="359"/>
      <c r="E16336" s="359"/>
      <c r="G16336" s="561"/>
      <c r="H16336" s="359"/>
    </row>
    <row r="16337" spans="4:8" x14ac:dyDescent="0.2">
      <c r="D16337" s="359"/>
      <c r="E16337" s="359"/>
      <c r="G16337" s="561"/>
      <c r="H16337" s="359"/>
    </row>
    <row r="16338" spans="4:8" x14ac:dyDescent="0.2">
      <c r="D16338" s="359"/>
      <c r="E16338" s="359"/>
      <c r="G16338" s="561"/>
      <c r="H16338" s="359"/>
    </row>
    <row r="16339" spans="4:8" x14ac:dyDescent="0.2">
      <c r="D16339" s="359"/>
      <c r="E16339" s="359"/>
      <c r="G16339" s="561"/>
      <c r="H16339" s="359"/>
    </row>
    <row r="16340" spans="4:8" x14ac:dyDescent="0.2">
      <c r="D16340" s="359"/>
      <c r="E16340" s="359"/>
      <c r="G16340" s="561"/>
      <c r="H16340" s="359"/>
    </row>
    <row r="16341" spans="4:8" x14ac:dyDescent="0.2">
      <c r="D16341" s="359"/>
      <c r="E16341" s="359"/>
      <c r="G16341" s="561"/>
      <c r="H16341" s="359"/>
    </row>
    <row r="16342" spans="4:8" x14ac:dyDescent="0.2">
      <c r="D16342" s="359"/>
      <c r="E16342" s="359"/>
      <c r="G16342" s="561"/>
      <c r="H16342" s="359"/>
    </row>
    <row r="16343" spans="4:8" x14ac:dyDescent="0.2">
      <c r="D16343" s="359"/>
      <c r="E16343" s="359"/>
      <c r="G16343" s="561"/>
      <c r="H16343" s="359"/>
    </row>
    <row r="16344" spans="4:8" x14ac:dyDescent="0.2">
      <c r="D16344" s="359"/>
      <c r="E16344" s="359"/>
      <c r="G16344" s="561"/>
      <c r="H16344" s="359"/>
    </row>
    <row r="16345" spans="4:8" x14ac:dyDescent="0.2">
      <c r="D16345" s="359"/>
      <c r="E16345" s="359"/>
      <c r="G16345" s="561"/>
      <c r="H16345" s="359"/>
    </row>
    <row r="16346" spans="4:8" x14ac:dyDescent="0.2">
      <c r="D16346" s="359"/>
      <c r="E16346" s="359"/>
      <c r="G16346" s="561"/>
      <c r="H16346" s="359"/>
    </row>
    <row r="16347" spans="4:8" x14ac:dyDescent="0.2">
      <c r="D16347" s="359"/>
      <c r="E16347" s="359"/>
      <c r="G16347" s="561"/>
      <c r="H16347" s="359"/>
    </row>
    <row r="16348" spans="4:8" x14ac:dyDescent="0.2">
      <c r="D16348" s="359"/>
      <c r="E16348" s="359"/>
      <c r="G16348" s="561"/>
      <c r="H16348" s="359"/>
    </row>
    <row r="16349" spans="4:8" x14ac:dyDescent="0.2">
      <c r="D16349" s="359"/>
      <c r="E16349" s="359"/>
      <c r="G16349" s="561"/>
      <c r="H16349" s="359"/>
    </row>
    <row r="16350" spans="4:8" x14ac:dyDescent="0.2">
      <c r="D16350" s="359"/>
      <c r="E16350" s="359"/>
      <c r="G16350" s="561"/>
      <c r="H16350" s="359"/>
    </row>
    <row r="16351" spans="4:8" x14ac:dyDescent="0.2">
      <c r="D16351" s="359"/>
      <c r="E16351" s="359"/>
      <c r="G16351" s="561"/>
      <c r="H16351" s="359"/>
    </row>
    <row r="16352" spans="4:8" x14ac:dyDescent="0.2">
      <c r="D16352" s="359"/>
      <c r="E16352" s="359"/>
      <c r="G16352" s="561"/>
      <c r="H16352" s="359"/>
    </row>
    <row r="16353" spans="4:8" x14ac:dyDescent="0.2">
      <c r="D16353" s="359"/>
      <c r="E16353" s="359"/>
      <c r="G16353" s="561"/>
      <c r="H16353" s="359"/>
    </row>
    <row r="16354" spans="4:8" x14ac:dyDescent="0.2">
      <c r="D16354" s="359"/>
      <c r="E16354" s="359"/>
      <c r="G16354" s="561"/>
      <c r="H16354" s="359"/>
    </row>
    <row r="16355" spans="4:8" x14ac:dyDescent="0.2">
      <c r="D16355" s="359"/>
      <c r="E16355" s="359"/>
      <c r="G16355" s="561"/>
      <c r="H16355" s="359"/>
    </row>
    <row r="16356" spans="4:8" x14ac:dyDescent="0.2">
      <c r="D16356" s="359"/>
      <c r="E16356" s="359"/>
      <c r="G16356" s="561"/>
      <c r="H16356" s="359"/>
    </row>
    <row r="16357" spans="4:8" x14ac:dyDescent="0.2">
      <c r="D16357" s="359"/>
      <c r="E16357" s="359"/>
      <c r="G16357" s="561"/>
      <c r="H16357" s="359"/>
    </row>
    <row r="16358" spans="4:8" x14ac:dyDescent="0.2">
      <c r="D16358" s="359"/>
      <c r="E16358" s="359"/>
      <c r="G16358" s="561"/>
      <c r="H16358" s="359"/>
    </row>
    <row r="16359" spans="4:8" x14ac:dyDescent="0.2">
      <c r="D16359" s="359"/>
      <c r="E16359" s="359"/>
      <c r="G16359" s="561"/>
      <c r="H16359" s="359"/>
    </row>
    <row r="16360" spans="4:8" x14ac:dyDescent="0.2">
      <c r="D16360" s="359"/>
      <c r="E16360" s="359"/>
      <c r="G16360" s="561"/>
      <c r="H16360" s="359"/>
    </row>
    <row r="16361" spans="4:8" x14ac:dyDescent="0.2">
      <c r="D16361" s="359"/>
      <c r="E16361" s="359"/>
      <c r="G16361" s="561"/>
      <c r="H16361" s="359"/>
    </row>
    <row r="16362" spans="4:8" x14ac:dyDescent="0.2">
      <c r="D16362" s="359"/>
      <c r="E16362" s="359"/>
      <c r="G16362" s="561"/>
      <c r="H16362" s="359"/>
    </row>
    <row r="16363" spans="4:8" x14ac:dyDescent="0.2">
      <c r="D16363" s="359"/>
      <c r="E16363" s="359"/>
      <c r="G16363" s="561"/>
      <c r="H16363" s="359"/>
    </row>
    <row r="16364" spans="4:8" x14ac:dyDescent="0.2">
      <c r="D16364" s="359"/>
      <c r="E16364" s="359"/>
      <c r="G16364" s="561"/>
      <c r="H16364" s="359"/>
    </row>
    <row r="16365" spans="4:8" x14ac:dyDescent="0.2">
      <c r="D16365" s="359"/>
      <c r="E16365" s="359"/>
      <c r="G16365" s="561"/>
      <c r="H16365" s="359"/>
    </row>
    <row r="16366" spans="4:8" x14ac:dyDescent="0.2">
      <c r="D16366" s="359"/>
      <c r="E16366" s="359"/>
      <c r="G16366" s="561"/>
      <c r="H16366" s="359"/>
    </row>
    <row r="16367" spans="4:8" x14ac:dyDescent="0.2">
      <c r="D16367" s="359"/>
      <c r="E16367" s="359"/>
      <c r="G16367" s="561"/>
      <c r="H16367" s="359"/>
    </row>
    <row r="16368" spans="4:8" x14ac:dyDescent="0.2">
      <c r="D16368" s="359"/>
      <c r="E16368" s="359"/>
      <c r="G16368" s="561"/>
      <c r="H16368" s="359"/>
    </row>
    <row r="16369" spans="4:8" x14ac:dyDescent="0.2">
      <c r="D16369" s="359"/>
      <c r="E16369" s="359"/>
      <c r="G16369" s="561"/>
      <c r="H16369" s="359"/>
    </row>
    <row r="16370" spans="4:8" x14ac:dyDescent="0.2">
      <c r="D16370" s="359"/>
      <c r="E16370" s="359"/>
      <c r="G16370" s="561"/>
      <c r="H16370" s="359"/>
    </row>
    <row r="16371" spans="4:8" x14ac:dyDescent="0.2">
      <c r="D16371" s="359"/>
      <c r="E16371" s="359"/>
      <c r="G16371" s="561"/>
      <c r="H16371" s="359"/>
    </row>
    <row r="16372" spans="4:8" x14ac:dyDescent="0.2">
      <c r="D16372" s="359"/>
      <c r="E16372" s="359"/>
      <c r="G16372" s="561"/>
      <c r="H16372" s="359"/>
    </row>
    <row r="16373" spans="4:8" x14ac:dyDescent="0.2">
      <c r="D16373" s="359"/>
      <c r="E16373" s="359"/>
      <c r="G16373" s="561"/>
      <c r="H16373" s="359"/>
    </row>
    <row r="16374" spans="4:8" x14ac:dyDescent="0.2">
      <c r="D16374" s="359"/>
      <c r="E16374" s="359"/>
      <c r="G16374" s="561"/>
      <c r="H16374" s="359"/>
    </row>
    <row r="16375" spans="4:8" x14ac:dyDescent="0.2">
      <c r="D16375" s="359"/>
      <c r="E16375" s="359"/>
      <c r="G16375" s="561"/>
      <c r="H16375" s="359"/>
    </row>
    <row r="16376" spans="4:8" x14ac:dyDescent="0.2">
      <c r="D16376" s="359"/>
      <c r="E16376" s="359"/>
      <c r="G16376" s="561"/>
      <c r="H16376" s="359"/>
    </row>
    <row r="16377" spans="4:8" x14ac:dyDescent="0.2">
      <c r="D16377" s="359"/>
      <c r="E16377" s="359"/>
      <c r="G16377" s="561"/>
      <c r="H16377" s="359"/>
    </row>
    <row r="16378" spans="4:8" x14ac:dyDescent="0.2">
      <c r="D16378" s="359"/>
      <c r="E16378" s="359"/>
      <c r="G16378" s="561"/>
      <c r="H16378" s="359"/>
    </row>
    <row r="16379" spans="4:8" x14ac:dyDescent="0.2">
      <c r="D16379" s="359"/>
      <c r="E16379" s="359"/>
      <c r="G16379" s="561"/>
      <c r="H16379" s="359"/>
    </row>
    <row r="16380" spans="4:8" x14ac:dyDescent="0.2">
      <c r="D16380" s="359"/>
      <c r="E16380" s="359"/>
      <c r="G16380" s="561"/>
      <c r="H16380" s="359"/>
    </row>
    <row r="16381" spans="4:8" x14ac:dyDescent="0.2">
      <c r="D16381" s="359"/>
      <c r="E16381" s="359"/>
      <c r="G16381" s="561"/>
      <c r="H16381" s="359"/>
    </row>
    <row r="16382" spans="4:8" x14ac:dyDescent="0.2">
      <c r="D16382" s="359"/>
      <c r="E16382" s="359"/>
      <c r="G16382" s="561"/>
      <c r="H16382" s="359"/>
    </row>
    <row r="16383" spans="4:8" x14ac:dyDescent="0.2">
      <c r="D16383" s="359"/>
      <c r="E16383" s="359"/>
      <c r="G16383" s="561"/>
      <c r="H16383" s="359"/>
    </row>
    <row r="16384" spans="4:8" x14ac:dyDescent="0.2">
      <c r="D16384" s="359"/>
      <c r="E16384" s="359"/>
      <c r="G16384" s="561"/>
      <c r="H16384" s="359"/>
    </row>
    <row r="16385" spans="4:8" x14ac:dyDescent="0.2">
      <c r="D16385" s="359"/>
      <c r="E16385" s="359"/>
      <c r="G16385" s="561"/>
      <c r="H16385" s="359"/>
    </row>
    <row r="16386" spans="4:8" x14ac:dyDescent="0.2">
      <c r="D16386" s="359"/>
      <c r="E16386" s="359"/>
      <c r="G16386" s="561"/>
      <c r="H16386" s="359"/>
    </row>
    <row r="16387" spans="4:8" x14ac:dyDescent="0.2">
      <c r="D16387" s="359"/>
      <c r="E16387" s="359"/>
      <c r="G16387" s="561"/>
      <c r="H16387" s="359"/>
    </row>
    <row r="16388" spans="4:8" x14ac:dyDescent="0.2">
      <c r="D16388" s="359"/>
      <c r="E16388" s="359"/>
      <c r="G16388" s="561"/>
      <c r="H16388" s="359"/>
    </row>
    <row r="16389" spans="4:8" x14ac:dyDescent="0.2">
      <c r="D16389" s="359"/>
      <c r="E16389" s="359"/>
      <c r="G16389" s="561"/>
      <c r="H16389" s="359"/>
    </row>
    <row r="16390" spans="4:8" x14ac:dyDescent="0.2">
      <c r="D16390" s="359"/>
      <c r="E16390" s="359"/>
      <c r="G16390" s="561"/>
      <c r="H16390" s="359"/>
    </row>
    <row r="16391" spans="4:8" x14ac:dyDescent="0.2">
      <c r="D16391" s="359"/>
      <c r="E16391" s="359"/>
      <c r="G16391" s="561"/>
      <c r="H16391" s="359"/>
    </row>
    <row r="16392" spans="4:8" x14ac:dyDescent="0.2">
      <c r="D16392" s="359"/>
      <c r="E16392" s="359"/>
      <c r="G16392" s="561"/>
      <c r="H16392" s="359"/>
    </row>
    <row r="16393" spans="4:8" x14ac:dyDescent="0.2">
      <c r="D16393" s="359"/>
      <c r="E16393" s="359"/>
      <c r="G16393" s="561"/>
      <c r="H16393" s="359"/>
    </row>
    <row r="16394" spans="4:8" x14ac:dyDescent="0.2">
      <c r="D16394" s="359"/>
      <c r="E16394" s="359"/>
      <c r="G16394" s="561"/>
      <c r="H16394" s="359"/>
    </row>
    <row r="16395" spans="4:8" x14ac:dyDescent="0.2">
      <c r="D16395" s="359"/>
      <c r="E16395" s="359"/>
      <c r="G16395" s="561"/>
      <c r="H16395" s="359"/>
    </row>
    <row r="16396" spans="4:8" x14ac:dyDescent="0.2">
      <c r="D16396" s="359"/>
      <c r="E16396" s="359"/>
      <c r="G16396" s="561"/>
      <c r="H16396" s="359"/>
    </row>
    <row r="16397" spans="4:8" x14ac:dyDescent="0.2">
      <c r="D16397" s="359"/>
      <c r="E16397" s="359"/>
      <c r="G16397" s="561"/>
      <c r="H16397" s="359"/>
    </row>
    <row r="16398" spans="4:8" x14ac:dyDescent="0.2">
      <c r="D16398" s="359"/>
      <c r="E16398" s="359"/>
      <c r="G16398" s="561"/>
      <c r="H16398" s="359"/>
    </row>
    <row r="16399" spans="4:8" x14ac:dyDescent="0.2">
      <c r="D16399" s="359"/>
      <c r="E16399" s="359"/>
      <c r="G16399" s="561"/>
      <c r="H16399" s="359"/>
    </row>
    <row r="16400" spans="4:8" x14ac:dyDescent="0.2">
      <c r="D16400" s="359"/>
      <c r="E16400" s="359"/>
      <c r="G16400" s="561"/>
      <c r="H16400" s="359"/>
    </row>
    <row r="16401" spans="4:8" x14ac:dyDescent="0.2">
      <c r="D16401" s="359"/>
      <c r="E16401" s="359"/>
      <c r="G16401" s="561"/>
      <c r="H16401" s="359"/>
    </row>
    <row r="16402" spans="4:8" x14ac:dyDescent="0.2">
      <c r="D16402" s="359"/>
      <c r="E16402" s="359"/>
      <c r="G16402" s="561"/>
      <c r="H16402" s="359"/>
    </row>
    <row r="16403" spans="4:8" x14ac:dyDescent="0.2">
      <c r="D16403" s="359"/>
      <c r="E16403" s="359"/>
      <c r="G16403" s="561"/>
      <c r="H16403" s="359"/>
    </row>
    <row r="16404" spans="4:8" x14ac:dyDescent="0.2">
      <c r="D16404" s="359"/>
      <c r="E16404" s="359"/>
      <c r="G16404" s="561"/>
      <c r="H16404" s="359"/>
    </row>
    <row r="16405" spans="4:8" x14ac:dyDescent="0.2">
      <c r="D16405" s="359"/>
      <c r="E16405" s="359"/>
      <c r="G16405" s="561"/>
      <c r="H16405" s="359"/>
    </row>
    <row r="16406" spans="4:8" x14ac:dyDescent="0.2">
      <c r="D16406" s="359"/>
      <c r="E16406" s="359"/>
      <c r="G16406" s="561"/>
      <c r="H16406" s="359"/>
    </row>
    <row r="16407" spans="4:8" x14ac:dyDescent="0.2">
      <c r="D16407" s="359"/>
      <c r="E16407" s="359"/>
      <c r="G16407" s="561"/>
      <c r="H16407" s="359"/>
    </row>
    <row r="16408" spans="4:8" x14ac:dyDescent="0.2">
      <c r="D16408" s="359"/>
      <c r="E16408" s="359"/>
      <c r="G16408" s="561"/>
      <c r="H16408" s="359"/>
    </row>
    <row r="16409" spans="4:8" x14ac:dyDescent="0.2">
      <c r="D16409" s="359"/>
      <c r="E16409" s="359"/>
      <c r="G16409" s="561"/>
      <c r="H16409" s="359"/>
    </row>
    <row r="16410" spans="4:8" x14ac:dyDescent="0.2">
      <c r="D16410" s="359"/>
      <c r="E16410" s="359"/>
      <c r="G16410" s="561"/>
      <c r="H16410" s="359"/>
    </row>
    <row r="16411" spans="4:8" x14ac:dyDescent="0.2">
      <c r="D16411" s="359"/>
      <c r="E16411" s="359"/>
      <c r="G16411" s="561"/>
      <c r="H16411" s="359"/>
    </row>
    <row r="16412" spans="4:8" x14ac:dyDescent="0.2">
      <c r="D16412" s="359"/>
      <c r="E16412" s="359"/>
      <c r="G16412" s="561"/>
      <c r="H16412" s="359"/>
    </row>
    <row r="16413" spans="4:8" x14ac:dyDescent="0.2">
      <c r="D16413" s="359"/>
      <c r="E16413" s="359"/>
      <c r="G16413" s="561"/>
      <c r="H16413" s="359"/>
    </row>
    <row r="16414" spans="4:8" x14ac:dyDescent="0.2">
      <c r="D16414" s="359"/>
      <c r="E16414" s="359"/>
      <c r="G16414" s="561"/>
      <c r="H16414" s="359"/>
    </row>
    <row r="16415" spans="4:8" x14ac:dyDescent="0.2">
      <c r="D16415" s="359"/>
      <c r="E16415" s="359"/>
      <c r="G16415" s="561"/>
      <c r="H16415" s="359"/>
    </row>
    <row r="16416" spans="4:8" x14ac:dyDescent="0.2">
      <c r="D16416" s="359"/>
      <c r="E16416" s="359"/>
      <c r="G16416" s="561"/>
      <c r="H16416" s="359"/>
    </row>
    <row r="16417" spans="4:8" x14ac:dyDescent="0.2">
      <c r="D16417" s="359"/>
      <c r="E16417" s="359"/>
      <c r="G16417" s="561"/>
      <c r="H16417" s="359"/>
    </row>
    <row r="16418" spans="4:8" x14ac:dyDescent="0.2">
      <c r="D16418" s="359"/>
      <c r="E16418" s="359"/>
      <c r="G16418" s="561"/>
      <c r="H16418" s="359"/>
    </row>
    <row r="16419" spans="4:8" x14ac:dyDescent="0.2">
      <c r="D16419" s="359"/>
      <c r="E16419" s="359"/>
      <c r="G16419" s="561"/>
      <c r="H16419" s="359"/>
    </row>
    <row r="16420" spans="4:8" x14ac:dyDescent="0.2">
      <c r="D16420" s="359"/>
      <c r="E16420" s="359"/>
      <c r="G16420" s="561"/>
      <c r="H16420" s="359"/>
    </row>
    <row r="16421" spans="4:8" x14ac:dyDescent="0.2">
      <c r="D16421" s="359"/>
      <c r="E16421" s="359"/>
      <c r="G16421" s="561"/>
      <c r="H16421" s="359"/>
    </row>
    <row r="16422" spans="4:8" x14ac:dyDescent="0.2">
      <c r="D16422" s="359"/>
      <c r="E16422" s="359"/>
      <c r="G16422" s="561"/>
      <c r="H16422" s="359"/>
    </row>
    <row r="16423" spans="4:8" x14ac:dyDescent="0.2">
      <c r="D16423" s="359"/>
      <c r="E16423" s="359"/>
      <c r="G16423" s="561"/>
      <c r="H16423" s="359"/>
    </row>
    <row r="16424" spans="4:8" x14ac:dyDescent="0.2">
      <c r="D16424" s="359"/>
      <c r="E16424" s="359"/>
      <c r="G16424" s="561"/>
      <c r="H16424" s="359"/>
    </row>
    <row r="16425" spans="4:8" x14ac:dyDescent="0.2">
      <c r="D16425" s="359"/>
      <c r="E16425" s="359"/>
      <c r="G16425" s="561"/>
      <c r="H16425" s="359"/>
    </row>
    <row r="16426" spans="4:8" x14ac:dyDescent="0.2">
      <c r="D16426" s="359"/>
      <c r="E16426" s="359"/>
      <c r="G16426" s="561"/>
      <c r="H16426" s="359"/>
    </row>
    <row r="16427" spans="4:8" x14ac:dyDescent="0.2">
      <c r="D16427" s="359"/>
      <c r="E16427" s="359"/>
      <c r="G16427" s="561"/>
      <c r="H16427" s="359"/>
    </row>
    <row r="16428" spans="4:8" x14ac:dyDescent="0.2">
      <c r="D16428" s="359"/>
      <c r="E16428" s="359"/>
      <c r="G16428" s="561"/>
      <c r="H16428" s="359"/>
    </row>
    <row r="16429" spans="4:8" x14ac:dyDescent="0.2">
      <c r="D16429" s="359"/>
      <c r="E16429" s="359"/>
      <c r="G16429" s="561"/>
      <c r="H16429" s="359"/>
    </row>
    <row r="16430" spans="4:8" x14ac:dyDescent="0.2">
      <c r="D16430" s="359"/>
      <c r="E16430" s="359"/>
      <c r="G16430" s="561"/>
      <c r="H16430" s="359"/>
    </row>
    <row r="16431" spans="4:8" x14ac:dyDescent="0.2">
      <c r="D16431" s="359"/>
      <c r="E16431" s="359"/>
      <c r="G16431" s="561"/>
      <c r="H16431" s="359"/>
    </row>
    <row r="16432" spans="4:8" x14ac:dyDescent="0.2">
      <c r="D16432" s="359"/>
      <c r="E16432" s="359"/>
      <c r="G16432" s="561"/>
      <c r="H16432" s="359"/>
    </row>
    <row r="16433" spans="4:8" x14ac:dyDescent="0.2">
      <c r="D16433" s="359"/>
      <c r="E16433" s="359"/>
      <c r="G16433" s="561"/>
      <c r="H16433" s="359"/>
    </row>
    <row r="16434" spans="4:8" x14ac:dyDescent="0.2">
      <c r="D16434" s="359"/>
      <c r="E16434" s="359"/>
      <c r="G16434" s="561"/>
      <c r="H16434" s="359"/>
    </row>
    <row r="16435" spans="4:8" x14ac:dyDescent="0.2">
      <c r="D16435" s="359"/>
      <c r="E16435" s="359"/>
      <c r="G16435" s="561"/>
      <c r="H16435" s="359"/>
    </row>
    <row r="16436" spans="4:8" x14ac:dyDescent="0.2">
      <c r="D16436" s="359"/>
      <c r="E16436" s="359"/>
      <c r="G16436" s="561"/>
      <c r="H16436" s="359"/>
    </row>
    <row r="16437" spans="4:8" x14ac:dyDescent="0.2">
      <c r="D16437" s="359"/>
      <c r="E16437" s="359"/>
      <c r="G16437" s="561"/>
      <c r="H16437" s="359"/>
    </row>
    <row r="16438" spans="4:8" x14ac:dyDescent="0.2">
      <c r="D16438" s="359"/>
      <c r="E16438" s="359"/>
      <c r="G16438" s="561"/>
      <c r="H16438" s="359"/>
    </row>
    <row r="16439" spans="4:8" x14ac:dyDescent="0.2">
      <c r="D16439" s="359"/>
      <c r="E16439" s="359"/>
      <c r="G16439" s="561"/>
      <c r="H16439" s="359"/>
    </row>
    <row r="16440" spans="4:8" x14ac:dyDescent="0.2">
      <c r="D16440" s="359"/>
      <c r="E16440" s="359"/>
      <c r="G16440" s="561"/>
      <c r="H16440" s="359"/>
    </row>
    <row r="16441" spans="4:8" x14ac:dyDescent="0.2">
      <c r="D16441" s="359"/>
      <c r="E16441" s="359"/>
      <c r="G16441" s="561"/>
      <c r="H16441" s="359"/>
    </row>
    <row r="16442" spans="4:8" x14ac:dyDescent="0.2">
      <c r="D16442" s="359"/>
      <c r="E16442" s="359"/>
      <c r="G16442" s="561"/>
      <c r="H16442" s="359"/>
    </row>
    <row r="16443" spans="4:8" x14ac:dyDescent="0.2">
      <c r="D16443" s="359"/>
      <c r="E16443" s="359"/>
      <c r="G16443" s="561"/>
      <c r="H16443" s="359"/>
    </row>
    <row r="16444" spans="4:8" x14ac:dyDescent="0.2">
      <c r="D16444" s="359"/>
      <c r="E16444" s="359"/>
      <c r="G16444" s="561"/>
      <c r="H16444" s="359"/>
    </row>
    <row r="16445" spans="4:8" x14ac:dyDescent="0.2">
      <c r="D16445" s="359"/>
      <c r="E16445" s="359"/>
      <c r="G16445" s="561"/>
      <c r="H16445" s="359"/>
    </row>
    <row r="16446" spans="4:8" x14ac:dyDescent="0.2">
      <c r="D16446" s="359"/>
      <c r="E16446" s="359"/>
      <c r="G16446" s="561"/>
      <c r="H16446" s="359"/>
    </row>
    <row r="16447" spans="4:8" x14ac:dyDescent="0.2">
      <c r="D16447" s="359"/>
      <c r="E16447" s="359"/>
      <c r="G16447" s="561"/>
      <c r="H16447" s="359"/>
    </row>
    <row r="16448" spans="4:8" x14ac:dyDescent="0.2">
      <c r="D16448" s="359"/>
      <c r="E16448" s="359"/>
      <c r="G16448" s="561"/>
      <c r="H16448" s="359"/>
    </row>
    <row r="16449" spans="4:8" x14ac:dyDescent="0.2">
      <c r="D16449" s="359"/>
      <c r="E16449" s="359"/>
      <c r="G16449" s="561"/>
      <c r="H16449" s="359"/>
    </row>
    <row r="16450" spans="4:8" x14ac:dyDescent="0.2">
      <c r="D16450" s="359"/>
      <c r="E16450" s="359"/>
      <c r="G16450" s="561"/>
      <c r="H16450" s="359"/>
    </row>
    <row r="16451" spans="4:8" x14ac:dyDescent="0.2">
      <c r="D16451" s="359"/>
      <c r="E16451" s="359"/>
      <c r="G16451" s="561"/>
      <c r="H16451" s="359"/>
    </row>
    <row r="16452" spans="4:8" x14ac:dyDescent="0.2">
      <c r="D16452" s="359"/>
      <c r="E16452" s="359"/>
      <c r="G16452" s="561"/>
      <c r="H16452" s="359"/>
    </row>
    <row r="16453" spans="4:8" x14ac:dyDescent="0.2">
      <c r="D16453" s="359"/>
      <c r="E16453" s="359"/>
      <c r="G16453" s="561"/>
      <c r="H16453" s="359"/>
    </row>
    <row r="16454" spans="4:8" x14ac:dyDescent="0.2">
      <c r="D16454" s="359"/>
      <c r="E16454" s="359"/>
      <c r="G16454" s="561"/>
      <c r="H16454" s="359"/>
    </row>
    <row r="16455" spans="4:8" x14ac:dyDescent="0.2">
      <c r="D16455" s="359"/>
      <c r="E16455" s="359"/>
      <c r="G16455" s="561"/>
      <c r="H16455" s="359"/>
    </row>
    <row r="16456" spans="4:8" x14ac:dyDescent="0.2">
      <c r="D16456" s="359"/>
      <c r="E16456" s="359"/>
      <c r="G16456" s="561"/>
      <c r="H16456" s="359"/>
    </row>
    <row r="16457" spans="4:8" x14ac:dyDescent="0.2">
      <c r="D16457" s="359"/>
      <c r="E16457" s="359"/>
      <c r="G16457" s="561"/>
      <c r="H16457" s="359"/>
    </row>
    <row r="16458" spans="4:8" x14ac:dyDescent="0.2">
      <c r="D16458" s="359"/>
      <c r="E16458" s="359"/>
      <c r="G16458" s="561"/>
      <c r="H16458" s="359"/>
    </row>
    <row r="16459" spans="4:8" x14ac:dyDescent="0.2">
      <c r="D16459" s="359"/>
      <c r="E16459" s="359"/>
      <c r="G16459" s="561"/>
      <c r="H16459" s="359"/>
    </row>
    <row r="16460" spans="4:8" x14ac:dyDescent="0.2">
      <c r="D16460" s="359"/>
      <c r="E16460" s="359"/>
      <c r="G16460" s="561"/>
      <c r="H16460" s="359"/>
    </row>
    <row r="16461" spans="4:8" x14ac:dyDescent="0.2">
      <c r="D16461" s="359"/>
      <c r="E16461" s="359"/>
      <c r="G16461" s="561"/>
      <c r="H16461" s="359"/>
    </row>
    <row r="16462" spans="4:8" x14ac:dyDescent="0.2">
      <c r="D16462" s="359"/>
      <c r="E16462" s="359"/>
      <c r="G16462" s="561"/>
      <c r="H16462" s="359"/>
    </row>
    <row r="16463" spans="4:8" x14ac:dyDescent="0.2">
      <c r="D16463" s="359"/>
      <c r="E16463" s="359"/>
      <c r="G16463" s="561"/>
      <c r="H16463" s="359"/>
    </row>
    <row r="16464" spans="4:8" x14ac:dyDescent="0.2">
      <c r="D16464" s="359"/>
      <c r="E16464" s="359"/>
      <c r="G16464" s="561"/>
      <c r="H16464" s="359"/>
    </row>
    <row r="16465" spans="4:8" x14ac:dyDescent="0.2">
      <c r="D16465" s="359"/>
      <c r="E16465" s="359"/>
      <c r="G16465" s="561"/>
      <c r="H16465" s="359"/>
    </row>
    <row r="16466" spans="4:8" x14ac:dyDescent="0.2">
      <c r="D16466" s="359"/>
      <c r="E16466" s="359"/>
      <c r="G16466" s="561"/>
      <c r="H16466" s="359"/>
    </row>
    <row r="16467" spans="4:8" x14ac:dyDescent="0.2">
      <c r="D16467" s="359"/>
      <c r="E16467" s="359"/>
      <c r="G16467" s="561"/>
      <c r="H16467" s="359"/>
    </row>
    <row r="16468" spans="4:8" x14ac:dyDescent="0.2">
      <c r="D16468" s="359"/>
      <c r="E16468" s="359"/>
      <c r="G16468" s="561"/>
      <c r="H16468" s="359"/>
    </row>
    <row r="16469" spans="4:8" x14ac:dyDescent="0.2">
      <c r="D16469" s="359"/>
      <c r="E16469" s="359"/>
      <c r="G16469" s="561"/>
      <c r="H16469" s="359"/>
    </row>
    <row r="16470" spans="4:8" x14ac:dyDescent="0.2">
      <c r="D16470" s="359"/>
      <c r="E16470" s="359"/>
      <c r="G16470" s="561"/>
      <c r="H16470" s="359"/>
    </row>
    <row r="16471" spans="4:8" x14ac:dyDescent="0.2">
      <c r="D16471" s="359"/>
      <c r="E16471" s="359"/>
      <c r="G16471" s="561"/>
      <c r="H16471" s="359"/>
    </row>
    <row r="16472" spans="4:8" x14ac:dyDescent="0.2">
      <c r="D16472" s="359"/>
      <c r="E16472" s="359"/>
      <c r="G16472" s="561"/>
      <c r="H16472" s="359"/>
    </row>
    <row r="16473" spans="4:8" x14ac:dyDescent="0.2">
      <c r="D16473" s="359"/>
      <c r="E16473" s="359"/>
      <c r="G16473" s="561"/>
      <c r="H16473" s="359"/>
    </row>
    <row r="16474" spans="4:8" x14ac:dyDescent="0.2">
      <c r="D16474" s="359"/>
      <c r="E16474" s="359"/>
      <c r="G16474" s="561"/>
      <c r="H16474" s="359"/>
    </row>
    <row r="16475" spans="4:8" x14ac:dyDescent="0.2">
      <c r="D16475" s="359"/>
      <c r="E16475" s="359"/>
      <c r="G16475" s="561"/>
      <c r="H16475" s="359"/>
    </row>
    <row r="16476" spans="4:8" x14ac:dyDescent="0.2">
      <c r="D16476" s="359"/>
      <c r="E16476" s="359"/>
      <c r="G16476" s="561"/>
      <c r="H16476" s="359"/>
    </row>
    <row r="16477" spans="4:8" x14ac:dyDescent="0.2">
      <c r="D16477" s="359"/>
      <c r="E16477" s="359"/>
      <c r="G16477" s="561"/>
      <c r="H16477" s="359"/>
    </row>
    <row r="16478" spans="4:8" x14ac:dyDescent="0.2">
      <c r="D16478" s="359"/>
      <c r="E16478" s="359"/>
      <c r="G16478" s="561"/>
      <c r="H16478" s="359"/>
    </row>
    <row r="16479" spans="4:8" x14ac:dyDescent="0.2">
      <c r="D16479" s="359"/>
      <c r="E16479" s="359"/>
      <c r="G16479" s="561"/>
      <c r="H16479" s="359"/>
    </row>
    <row r="16480" spans="4:8" x14ac:dyDescent="0.2">
      <c r="D16480" s="359"/>
      <c r="E16480" s="359"/>
      <c r="G16480" s="561"/>
      <c r="H16480" s="359"/>
    </row>
    <row r="16481" spans="4:8" x14ac:dyDescent="0.2">
      <c r="D16481" s="359"/>
      <c r="E16481" s="359"/>
      <c r="G16481" s="561"/>
      <c r="H16481" s="359"/>
    </row>
    <row r="16482" spans="4:8" x14ac:dyDescent="0.2">
      <c r="D16482" s="359"/>
      <c r="E16482" s="359"/>
      <c r="G16482" s="561"/>
      <c r="H16482" s="359"/>
    </row>
    <row r="16483" spans="4:8" x14ac:dyDescent="0.2">
      <c r="D16483" s="359"/>
      <c r="E16483" s="359"/>
      <c r="G16483" s="561"/>
      <c r="H16483" s="359"/>
    </row>
    <row r="16484" spans="4:8" x14ac:dyDescent="0.2">
      <c r="D16484" s="359"/>
      <c r="E16484" s="359"/>
      <c r="G16484" s="561"/>
      <c r="H16484" s="359"/>
    </row>
    <row r="16485" spans="4:8" x14ac:dyDescent="0.2">
      <c r="D16485" s="359"/>
      <c r="E16485" s="359"/>
      <c r="G16485" s="561"/>
      <c r="H16485" s="359"/>
    </row>
    <row r="16486" spans="4:8" x14ac:dyDescent="0.2">
      <c r="D16486" s="359"/>
      <c r="E16486" s="359"/>
      <c r="G16486" s="561"/>
      <c r="H16486" s="359"/>
    </row>
    <row r="16487" spans="4:8" x14ac:dyDescent="0.2">
      <c r="D16487" s="359"/>
      <c r="E16487" s="359"/>
      <c r="G16487" s="561"/>
      <c r="H16487" s="359"/>
    </row>
    <row r="16488" spans="4:8" x14ac:dyDescent="0.2">
      <c r="D16488" s="359"/>
      <c r="E16488" s="359"/>
      <c r="G16488" s="561"/>
      <c r="H16488" s="359"/>
    </row>
    <row r="16489" spans="4:8" x14ac:dyDescent="0.2">
      <c r="D16489" s="359"/>
      <c r="E16489" s="359"/>
      <c r="G16489" s="561"/>
      <c r="H16489" s="359"/>
    </row>
    <row r="16490" spans="4:8" x14ac:dyDescent="0.2">
      <c r="D16490" s="359"/>
      <c r="E16490" s="359"/>
      <c r="G16490" s="561"/>
      <c r="H16490" s="359"/>
    </row>
    <row r="16491" spans="4:8" x14ac:dyDescent="0.2">
      <c r="D16491" s="359"/>
      <c r="E16491" s="359"/>
      <c r="G16491" s="561"/>
      <c r="H16491" s="359"/>
    </row>
  </sheetData>
  <mergeCells count="61">
    <mergeCell ref="AE5:AG5"/>
    <mergeCell ref="AJ5:AL5"/>
    <mergeCell ref="C65:C70"/>
    <mergeCell ref="D65:D70"/>
    <mergeCell ref="AO5:AQ5"/>
    <mergeCell ref="B6:B17"/>
    <mergeCell ref="D8:D17"/>
    <mergeCell ref="D18:D24"/>
    <mergeCell ref="B25:B70"/>
    <mergeCell ref="D25:D28"/>
    <mergeCell ref="D29:D32"/>
    <mergeCell ref="D33:D36"/>
    <mergeCell ref="D37:D40"/>
    <mergeCell ref="D41:D44"/>
    <mergeCell ref="K5:M5"/>
    <mergeCell ref="P5:R5"/>
    <mergeCell ref="U5:W5"/>
    <mergeCell ref="Z5:AB5"/>
    <mergeCell ref="D45:D48"/>
    <mergeCell ref="D49:D52"/>
    <mergeCell ref="D53:D56"/>
    <mergeCell ref="D57:D60"/>
    <mergeCell ref="D61:D64"/>
    <mergeCell ref="B71:B74"/>
    <mergeCell ref="B75:B108"/>
    <mergeCell ref="C75:C78"/>
    <mergeCell ref="D75:D78"/>
    <mergeCell ref="C79:C85"/>
    <mergeCell ref="D79:D85"/>
    <mergeCell ref="D86:D88"/>
    <mergeCell ref="D90:D93"/>
    <mergeCell ref="D94:D100"/>
    <mergeCell ref="D101:D103"/>
    <mergeCell ref="D105:D107"/>
    <mergeCell ref="B109:B130"/>
    <mergeCell ref="C109:C115"/>
    <mergeCell ref="D109:D115"/>
    <mergeCell ref="C116:C118"/>
    <mergeCell ref="D116:D118"/>
    <mergeCell ref="D120:D126"/>
    <mergeCell ref="D127:D129"/>
    <mergeCell ref="B131:B134"/>
    <mergeCell ref="D131:D134"/>
    <mergeCell ref="B135:B199"/>
    <mergeCell ref="D135:D140"/>
    <mergeCell ref="D141:D148"/>
    <mergeCell ref="D149:D155"/>
    <mergeCell ref="D156:D162"/>
    <mergeCell ref="D164:D168"/>
    <mergeCell ref="D169:D174"/>
    <mergeCell ref="D175:D179"/>
    <mergeCell ref="B208:B216"/>
    <mergeCell ref="D208:D215"/>
    <mergeCell ref="C218:C220"/>
    <mergeCell ref="D218:D220"/>
    <mergeCell ref="D180:D184"/>
    <mergeCell ref="D185:D189"/>
    <mergeCell ref="D190:D194"/>
    <mergeCell ref="D195:D198"/>
    <mergeCell ref="B200:B207"/>
    <mergeCell ref="D200:D205"/>
  </mergeCells>
  <hyperlinks>
    <hyperlink ref="AC89" r:id="rId1" xr:uid="{DD9F84DC-D769-E548-A158-23F8A78FB000}"/>
    <hyperlink ref="AM89" r:id="rId2" xr:uid="{CAB5F9BA-B32D-F944-8A9D-DC686B5337A2}"/>
    <hyperlink ref="AH104" r:id="rId3" xr:uid="{8427988F-87E0-8A49-9936-0272E09C4519}"/>
    <hyperlink ref="S206" r:id="rId4" xr:uid="{3DE1F335-800F-DF4E-849D-E8BF747FBF74}"/>
    <hyperlink ref="AC206" r:id="rId5" xr:uid="{1A361444-1F56-2544-A495-3A453395EDE6}"/>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C3912-9C4A-8C4C-8DC4-35695A14AF05}">
  <dimension ref="A1:PN648"/>
  <sheetViews>
    <sheetView topLeftCell="A2" zoomScale="133" workbookViewId="0">
      <pane xSplit="8" ySplit="4" topLeftCell="I33" activePane="bottomRight" state="frozen"/>
      <selection activeCell="A2" sqref="A2"/>
      <selection pane="topRight" activeCell="I2" sqref="I2"/>
      <selection pane="bottomLeft" activeCell="A6" sqref="A6"/>
      <selection pane="bottomRight" activeCell="AB17" sqref="AB17"/>
    </sheetView>
  </sheetViews>
  <sheetFormatPr baseColWidth="10" defaultColWidth="10.6640625" defaultRowHeight="17" customHeight="1" outlineLevelCol="1" x14ac:dyDescent="0.2"/>
  <cols>
    <col min="1" max="1" width="6.1640625" customWidth="1"/>
    <col min="2" max="2" width="7.33203125" customWidth="1"/>
    <col min="3" max="3" width="15.6640625" customWidth="1"/>
    <col min="4" max="4" width="20.1640625" customWidth="1"/>
    <col min="5" max="5" width="11.5" customWidth="1"/>
    <col min="6" max="6" width="9.33203125" style="351" hidden="1" customWidth="1"/>
    <col min="7" max="7" width="17.6640625" hidden="1" customWidth="1"/>
    <col min="8" max="8" width="3.83203125" customWidth="1" collapsed="1"/>
    <col min="9" max="9" width="6.6640625" customWidth="1"/>
    <col min="10" max="10" width="6.6640625" customWidth="1" outlineLevel="1"/>
    <col min="11" max="11" width="9.5" customWidth="1" outlineLevel="1"/>
    <col min="12" max="14" width="6.6640625" customWidth="1" outlineLevel="1"/>
    <col min="15" max="16" width="6.6640625" style="666" customWidth="1" outlineLevel="1"/>
    <col min="17" max="17" width="6.6640625" customWidth="1" outlineLevel="1"/>
    <col min="18" max="18" width="9.1640625" customWidth="1" outlineLevel="1"/>
    <col min="19" max="19" width="6.6640625" customWidth="1" outlineLevel="1"/>
    <col min="20" max="20" width="6.6640625" style="666" customWidth="1" outlineLevel="1"/>
    <col min="21" max="21" width="7.6640625" style="666" customWidth="1" outlineLevel="1"/>
    <col min="22" max="22" width="6.6640625" style="667" customWidth="1" outlineLevel="1"/>
    <col min="23" max="23" width="6.6640625" customWidth="1" outlineLevel="1"/>
    <col min="24" max="26" width="6.6640625" style="668" customWidth="1" outlineLevel="1"/>
    <col min="27" max="27" width="8" style="667" customWidth="1" outlineLevel="1"/>
    <col min="28" max="28" width="6.6640625" customWidth="1" outlineLevel="1"/>
    <col min="29" max="29" width="6.6640625" style="668" customWidth="1" outlineLevel="1"/>
    <col min="30" max="31" width="6.6640625" style="669" customWidth="1" outlineLevel="1"/>
    <col min="32" max="34" width="6.6640625" style="668" customWidth="1" outlineLevel="1"/>
    <col min="35" max="36" width="6.6640625" style="669" customWidth="1" outlineLevel="1"/>
    <col min="37" max="39" width="6.6640625" style="668" customWidth="1" outlineLevel="1"/>
    <col min="40" max="41" width="6.6640625" style="669" customWidth="1" outlineLevel="1"/>
    <col min="42" max="44" width="6.6640625" style="668" customWidth="1" outlineLevel="1"/>
    <col min="45" max="46" width="6.6640625" style="669" customWidth="1" outlineLevel="1"/>
    <col min="47" max="54" width="6.6640625" style="668" customWidth="1" outlineLevel="1"/>
    <col min="55" max="57" width="6.6640625" style="669" customWidth="1" outlineLevel="1"/>
    <col min="58" max="59" width="8" style="669" customWidth="1" outlineLevel="1"/>
    <col min="60" max="67" width="6.6640625" style="669" customWidth="1" outlineLevel="1"/>
    <col min="68" max="68" width="7.1640625" style="669" customWidth="1" outlineLevel="1"/>
    <col min="69" max="69" width="6.6640625" style="669" customWidth="1" outlineLevel="1"/>
    <col min="70" max="70" width="3.83203125" customWidth="1"/>
    <col min="71" max="71" width="7" customWidth="1" outlineLevel="1"/>
    <col min="72" max="72" width="9.6640625" customWidth="1" outlineLevel="1"/>
    <col min="73" max="75" width="6.6640625" customWidth="1" outlineLevel="1"/>
    <col min="76" max="76" width="7" customWidth="1" outlineLevel="1"/>
    <col min="77" max="77" width="9.6640625" customWidth="1" outlineLevel="1"/>
    <col min="78" max="79" width="6.6640625" customWidth="1" outlineLevel="1"/>
    <col min="80" max="82" width="7.6640625" customWidth="1" outlineLevel="1"/>
    <col min="83" max="84" width="6.6640625" customWidth="1" outlineLevel="1"/>
    <col min="85" max="87" width="8.83203125" customWidth="1" outlineLevel="1"/>
    <col min="88" max="101" width="6.6640625" customWidth="1" outlineLevel="1"/>
    <col min="102" max="102" width="9.1640625" customWidth="1" outlineLevel="1"/>
    <col min="103" max="140" width="6.6640625" customWidth="1" outlineLevel="1"/>
    <col min="141" max="141" width="13.5" customWidth="1" outlineLevel="1"/>
    <col min="142" max="175" width="6.6640625" customWidth="1" outlineLevel="1"/>
    <col min="176" max="176" width="7.5" style="673" customWidth="1" outlineLevel="1" collapsed="1"/>
    <col min="177" max="179" width="6.33203125" customWidth="1" outlineLevel="1"/>
    <col min="180" max="180" width="8.6640625" customWidth="1" outlineLevel="1"/>
    <col min="181" max="181" width="6.33203125" customWidth="1" outlineLevel="1"/>
    <col min="182" max="183" width="5.5" customWidth="1" outlineLevel="1"/>
    <col min="184" max="186" width="6" customWidth="1" outlineLevel="1"/>
    <col min="187" max="187" width="6.33203125" customWidth="1" outlineLevel="1"/>
    <col min="188" max="188" width="6.83203125" customWidth="1" outlineLevel="1"/>
    <col min="189" max="191" width="6.33203125" customWidth="1" outlineLevel="1"/>
    <col min="192" max="192" width="6.83203125" customWidth="1" outlineLevel="1"/>
    <col min="193" max="193" width="5.83203125" customWidth="1" outlineLevel="1"/>
    <col min="194" max="196" width="6" customWidth="1" outlineLevel="1"/>
    <col min="197" max="198" width="6.33203125" customWidth="1" outlineLevel="1"/>
    <col min="199" max="201" width="6.1640625" customWidth="1" outlineLevel="1"/>
    <col min="202" max="202" width="4.6640625" customWidth="1" outlineLevel="1"/>
    <col min="203" max="203" width="6.5" customWidth="1" outlineLevel="1"/>
    <col min="204" max="204" width="4.6640625" customWidth="1" outlineLevel="1"/>
    <col min="205" max="205" width="7.6640625" customWidth="1" outlineLevel="1"/>
    <col min="206" max="206" width="5.5" customWidth="1" outlineLevel="1"/>
    <col min="207" max="207" width="4.6640625" style="673" customWidth="1"/>
    <col min="208" max="217" width="6.6640625" customWidth="1"/>
    <col min="218" max="218" width="4.33203125" style="673" customWidth="1" collapsed="1"/>
    <col min="219" max="220" width="6.6640625" style="669" customWidth="1"/>
    <col min="221" max="223" width="6.6640625" style="668" customWidth="1"/>
    <col min="224" max="224" width="6" style="673" customWidth="1"/>
    <col min="225" max="227" width="7.1640625" customWidth="1"/>
    <col min="228" max="229" width="7.5" customWidth="1"/>
    <col min="230" max="230" width="8.83203125" customWidth="1"/>
    <col min="231" max="231" width="5.1640625" customWidth="1"/>
    <col min="232" max="239" width="7.5" customWidth="1"/>
    <col min="240" max="240" width="7.5" style="673" customWidth="1"/>
    <col min="241" max="241" width="9.83203125" customWidth="1" collapsed="1"/>
    <col min="242" max="243" width="7.1640625" customWidth="1"/>
    <col min="244" max="247" width="7.5" customWidth="1"/>
    <col min="248" max="248" width="7.1640625" customWidth="1"/>
    <col min="249" max="252" width="7.5" customWidth="1"/>
    <col min="253" max="253" width="7.1640625" customWidth="1"/>
    <col min="254" max="257" width="7.5" customWidth="1"/>
    <col min="258" max="258" width="7.1640625" customWidth="1"/>
    <col min="259" max="262" width="7.5" customWidth="1"/>
    <col min="263" max="263" width="7.1640625" customWidth="1"/>
    <col min="264" max="265" width="7.5" customWidth="1"/>
    <col min="268" max="268" width="7.1640625" customWidth="1"/>
    <col min="269" max="270" width="7.5" customWidth="1"/>
    <col min="273" max="273" width="7.1640625" customWidth="1"/>
    <col min="274" max="275" width="7.5" customWidth="1"/>
    <col min="278" max="278" width="7.1640625" customWidth="1"/>
    <col min="279" max="280" width="7.5" customWidth="1"/>
    <col min="283" max="283" width="7.1640625" customWidth="1"/>
    <col min="284" max="285" width="7.5" customWidth="1"/>
    <col min="288" max="288" width="7.1640625" customWidth="1"/>
    <col min="289" max="290" width="7.5" customWidth="1"/>
    <col min="293" max="293" width="7.1640625" customWidth="1"/>
    <col min="294" max="295" width="7.5" customWidth="1"/>
    <col min="298" max="298" width="7.1640625" customWidth="1"/>
    <col min="299" max="300" width="7.5" customWidth="1"/>
    <col min="303" max="303" width="7.1640625" customWidth="1"/>
    <col min="304" max="305" width="7.5" customWidth="1"/>
    <col min="308" max="308" width="7.1640625" customWidth="1"/>
    <col min="309" max="310" width="7.5" customWidth="1"/>
    <col min="313" max="313" width="7.1640625" customWidth="1"/>
    <col min="314" max="315" width="7.5" customWidth="1"/>
    <col min="318" max="318" width="7.1640625" customWidth="1"/>
    <col min="319" max="320" width="7.5" customWidth="1"/>
    <col min="323" max="323" width="7.1640625" customWidth="1"/>
    <col min="324" max="325" width="7.5" customWidth="1"/>
    <col min="328" max="328" width="7.1640625" customWidth="1"/>
    <col min="329" max="330" width="7.5" customWidth="1"/>
    <col min="333" max="333" width="7.1640625" customWidth="1"/>
    <col min="334" max="335" width="7.5" customWidth="1"/>
    <col min="338" max="338" width="7.1640625" customWidth="1"/>
    <col min="339" max="340" width="7.5" customWidth="1"/>
    <col min="343" max="343" width="7.1640625" customWidth="1"/>
    <col min="344" max="345" width="7.5" customWidth="1"/>
    <col min="348" max="348" width="7.1640625" customWidth="1"/>
    <col min="349" max="350" width="7.5" customWidth="1"/>
    <col min="353" max="353" width="7.1640625" customWidth="1"/>
    <col min="354" max="355" width="7.5" customWidth="1"/>
    <col min="358" max="358" width="7.1640625" customWidth="1"/>
    <col min="359" max="360" width="7.5" customWidth="1"/>
    <col min="363" max="363" width="7.1640625" customWidth="1"/>
    <col min="364" max="365" width="7.5" customWidth="1"/>
    <col min="368" max="368" width="7.1640625" customWidth="1"/>
    <col min="369" max="370" width="7.5" customWidth="1"/>
    <col min="373" max="373" width="7.1640625" customWidth="1"/>
    <col min="374" max="375" width="7.5" customWidth="1"/>
    <col min="378" max="378" width="7.1640625" customWidth="1"/>
    <col min="379" max="380" width="7.5" customWidth="1"/>
    <col min="383" max="383" width="7.1640625" customWidth="1"/>
    <col min="384" max="385" width="7.5" customWidth="1"/>
    <col min="388" max="388" width="7.1640625" customWidth="1"/>
    <col min="389" max="390" width="7.5" customWidth="1"/>
    <col min="393" max="393" width="7.1640625" customWidth="1"/>
    <col min="394" max="395" width="7.5" customWidth="1"/>
    <col min="398" max="398" width="7.1640625" customWidth="1"/>
    <col min="399" max="400" width="7.5" customWidth="1"/>
    <col min="403" max="403" width="7.1640625" customWidth="1"/>
    <col min="404" max="405" width="7.5" customWidth="1"/>
    <col min="408" max="408" width="7.1640625" customWidth="1"/>
    <col min="409" max="410" width="7.5" customWidth="1"/>
    <col min="413" max="413" width="7.1640625" customWidth="1"/>
    <col min="414" max="415" width="7.5" customWidth="1"/>
    <col min="418" max="418" width="7.1640625" customWidth="1"/>
    <col min="419" max="420" width="7.5" customWidth="1"/>
    <col min="421" max="421" width="11.6640625" customWidth="1"/>
    <col min="423" max="423" width="10" customWidth="1"/>
    <col min="424" max="425" width="7.5" customWidth="1"/>
    <col min="428" max="428" width="10" customWidth="1"/>
    <col min="429" max="430" width="7.5" customWidth="1"/>
  </cols>
  <sheetData>
    <row r="1" spans="1:430" ht="17" customHeight="1" x14ac:dyDescent="0.2">
      <c r="B1" s="351"/>
      <c r="C1" s="665"/>
      <c r="BD1" s="670"/>
      <c r="BE1" s="671"/>
      <c r="BF1" s="671"/>
      <c r="BG1" s="671"/>
      <c r="BH1" s="670"/>
      <c r="BI1" s="670"/>
      <c r="BJ1" s="671"/>
      <c r="BK1" s="671"/>
      <c r="BL1" s="671"/>
      <c r="BM1" s="670"/>
      <c r="BN1" s="670"/>
      <c r="BO1" s="671"/>
      <c r="BP1" s="671"/>
      <c r="BQ1" s="671"/>
      <c r="FB1" s="672" t="s">
        <v>108</v>
      </c>
      <c r="FC1" s="672"/>
      <c r="FD1" s="672"/>
      <c r="FU1" s="666"/>
      <c r="FV1" s="666"/>
      <c r="FZ1" s="666"/>
      <c r="GA1" s="666"/>
      <c r="GE1" s="666"/>
      <c r="GF1" s="666"/>
      <c r="GJ1" s="666"/>
      <c r="GK1" s="666"/>
      <c r="GO1" s="666"/>
      <c r="GP1" s="666"/>
      <c r="GT1" s="666"/>
      <c r="GU1" s="666"/>
      <c r="HJ1" s="674"/>
      <c r="HP1" s="674"/>
      <c r="HQ1" s="670"/>
      <c r="HR1" s="666"/>
      <c r="HS1" s="671"/>
      <c r="HU1" s="671"/>
      <c r="HV1" s="675" t="s">
        <v>1047</v>
      </c>
      <c r="HW1" t="s">
        <v>1048</v>
      </c>
      <c r="HX1" t="s">
        <v>1049</v>
      </c>
      <c r="HY1" s="671"/>
      <c r="HZ1" s="671"/>
      <c r="IA1" s="676" t="s">
        <v>1050</v>
      </c>
      <c r="IB1" s="670"/>
      <c r="IC1" s="671" t="s">
        <v>1051</v>
      </c>
      <c r="ID1" s="671"/>
      <c r="IE1" s="671"/>
      <c r="IF1" s="677"/>
      <c r="IG1" s="670"/>
      <c r="IH1" s="666"/>
      <c r="II1" s="671"/>
      <c r="IK1" s="671"/>
      <c r="IL1" s="666"/>
      <c r="IM1" s="670"/>
      <c r="IN1" s="671"/>
      <c r="IP1" s="671"/>
      <c r="IQ1" s="670"/>
      <c r="IR1" s="670"/>
      <c r="IS1" s="671"/>
      <c r="IU1" s="671"/>
      <c r="IV1" s="670"/>
      <c r="IW1" s="670"/>
      <c r="IX1" s="671"/>
      <c r="IZ1" s="671"/>
      <c r="JA1" s="670"/>
      <c r="JB1" s="670"/>
      <c r="JC1" s="671"/>
      <c r="JE1" s="671"/>
      <c r="JF1" s="670"/>
      <c r="JG1" s="670"/>
      <c r="JH1" s="671"/>
      <c r="JJ1" s="671"/>
      <c r="JK1" s="670"/>
      <c r="JL1" s="670"/>
      <c r="JM1" s="671"/>
      <c r="JO1" s="671"/>
      <c r="JP1" s="670"/>
      <c r="JQ1" s="670"/>
      <c r="JR1" s="671"/>
      <c r="JT1" s="671"/>
      <c r="JU1" s="670"/>
      <c r="JV1" s="670"/>
      <c r="JW1" s="671"/>
      <c r="JY1" s="671"/>
      <c r="JZ1" s="670"/>
      <c r="KA1" s="670"/>
      <c r="KB1" s="671"/>
      <c r="KD1" s="671"/>
      <c r="KE1" s="670"/>
      <c r="KF1" s="670"/>
      <c r="KG1" s="671"/>
      <c r="KI1" s="671"/>
      <c r="KJ1" s="670"/>
      <c r="KK1" s="670"/>
      <c r="KL1" s="671"/>
      <c r="KN1" s="671"/>
      <c r="KO1" s="670"/>
      <c r="KP1" s="670"/>
      <c r="KQ1" s="671"/>
      <c r="KS1" s="671"/>
      <c r="KT1" s="670"/>
      <c r="KU1" s="670"/>
      <c r="KV1" s="671"/>
      <c r="KX1" s="671"/>
      <c r="KY1" s="670"/>
      <c r="KZ1" s="670"/>
      <c r="LA1" s="671"/>
      <c r="LC1" s="671"/>
      <c r="LD1" s="670"/>
      <c r="LE1" s="670"/>
      <c r="LF1" s="671"/>
      <c r="LH1" s="671"/>
      <c r="LI1" s="670"/>
      <c r="LJ1" s="670"/>
      <c r="LK1" s="671"/>
      <c r="LM1" s="671"/>
      <c r="LN1" s="670"/>
      <c r="LO1" s="670"/>
      <c r="LP1" s="671" t="s">
        <v>1052</v>
      </c>
      <c r="LR1" s="671"/>
      <c r="LS1" s="670"/>
      <c r="LT1" s="670"/>
      <c r="LU1" s="671"/>
      <c r="LW1" s="671"/>
      <c r="LX1" s="670"/>
      <c r="LY1" s="670"/>
      <c r="LZ1" s="671"/>
      <c r="MB1" s="671"/>
      <c r="MC1" s="670"/>
      <c r="MD1" s="670"/>
      <c r="ME1" s="671"/>
      <c r="MG1" s="671"/>
      <c r="MH1" s="670"/>
      <c r="MI1" s="670"/>
      <c r="MJ1" s="671"/>
      <c r="ML1" s="671"/>
      <c r="MM1" s="670"/>
      <c r="MN1" s="670"/>
      <c r="MO1" s="671"/>
      <c r="MQ1" s="671"/>
      <c r="MR1" s="670"/>
      <c r="MS1" s="670"/>
      <c r="MT1" s="671"/>
      <c r="MV1" s="671"/>
      <c r="MW1" s="670"/>
      <c r="MX1" s="670"/>
      <c r="MY1" s="671"/>
      <c r="NA1" s="671"/>
      <c r="NB1" s="670"/>
      <c r="NC1" s="670"/>
      <c r="ND1" s="671"/>
      <c r="NF1" s="671"/>
      <c r="NG1" s="670"/>
      <c r="NH1" s="670"/>
      <c r="NI1" s="671"/>
      <c r="NK1" s="671"/>
      <c r="NL1" s="670"/>
      <c r="NM1" s="670"/>
      <c r="NN1" s="671"/>
      <c r="NP1" s="671"/>
      <c r="NQ1" s="670"/>
      <c r="NR1" s="670"/>
      <c r="NS1" s="671"/>
      <c r="NU1" s="671"/>
      <c r="NV1" s="670"/>
      <c r="NW1" s="670"/>
      <c r="NX1" s="671"/>
      <c r="NZ1" s="671"/>
      <c r="OA1" s="670"/>
      <c r="OB1" s="670"/>
      <c r="OC1" s="671"/>
      <c r="OE1" s="671"/>
      <c r="OF1" s="670"/>
      <c r="OG1" s="670"/>
      <c r="OH1" s="671"/>
      <c r="OJ1" s="671"/>
      <c r="OK1" s="670"/>
      <c r="OL1" t="s">
        <v>1053</v>
      </c>
      <c r="OM1" s="671"/>
      <c r="OO1" s="671"/>
      <c r="OP1" s="670"/>
      <c r="OR1" s="671"/>
      <c r="OT1" s="671"/>
      <c r="OW1" s="671"/>
      <c r="OY1" s="671"/>
      <c r="PB1" s="671"/>
      <c r="PD1" s="671"/>
      <c r="PG1" s="671"/>
      <c r="PI1" s="671"/>
      <c r="PL1" s="671"/>
      <c r="PN1" s="671"/>
    </row>
    <row r="2" spans="1:430" s="678" customFormat="1" ht="17" customHeight="1" thickBot="1" x14ac:dyDescent="0.25">
      <c r="B2" s="679"/>
      <c r="C2" s="680"/>
      <c r="F2" s="679"/>
      <c r="I2" s="678">
        <v>9</v>
      </c>
      <c r="J2" s="678">
        <v>10</v>
      </c>
      <c r="K2" s="678">
        <v>11</v>
      </c>
      <c r="L2" s="678">
        <v>12</v>
      </c>
      <c r="M2" s="678">
        <v>13</v>
      </c>
      <c r="N2" s="678">
        <v>14</v>
      </c>
      <c r="O2" s="678">
        <v>15</v>
      </c>
      <c r="P2" s="678">
        <v>16</v>
      </c>
      <c r="Q2" s="678">
        <v>17</v>
      </c>
      <c r="R2" s="678">
        <v>18</v>
      </c>
      <c r="S2" s="678">
        <v>19</v>
      </c>
      <c r="T2" s="678">
        <v>20</v>
      </c>
      <c r="U2" s="678">
        <v>21</v>
      </c>
      <c r="V2" s="678">
        <v>22</v>
      </c>
      <c r="W2" s="678">
        <v>23</v>
      </c>
      <c r="X2" s="678">
        <v>24</v>
      </c>
      <c r="Y2" s="678">
        <v>25</v>
      </c>
      <c r="Z2" s="678">
        <v>26</v>
      </c>
      <c r="AA2" s="678">
        <v>27</v>
      </c>
      <c r="AB2" s="678">
        <v>28</v>
      </c>
      <c r="AC2" s="678">
        <v>29</v>
      </c>
      <c r="AD2" s="678">
        <v>30</v>
      </c>
      <c r="AE2" s="678">
        <v>31</v>
      </c>
      <c r="AF2" s="678">
        <v>32</v>
      </c>
      <c r="AG2" s="678">
        <v>33</v>
      </c>
      <c r="AH2" s="678">
        <v>34</v>
      </c>
      <c r="AI2" s="678">
        <v>35</v>
      </c>
      <c r="AJ2" s="678">
        <v>36</v>
      </c>
      <c r="AK2" s="678">
        <v>37</v>
      </c>
      <c r="AL2" s="678">
        <v>38</v>
      </c>
      <c r="AM2" s="678">
        <v>39</v>
      </c>
      <c r="AN2" s="678">
        <v>40</v>
      </c>
      <c r="AO2" s="678">
        <v>41</v>
      </c>
      <c r="AP2" s="678">
        <v>42</v>
      </c>
      <c r="AQ2" s="678">
        <v>43</v>
      </c>
      <c r="AR2" s="678">
        <v>44</v>
      </c>
      <c r="AS2" s="678">
        <v>45</v>
      </c>
      <c r="AT2" s="678">
        <v>46</v>
      </c>
      <c r="AU2" s="678">
        <v>47</v>
      </c>
      <c r="AV2" s="678">
        <v>48</v>
      </c>
      <c r="AW2" s="678">
        <v>49</v>
      </c>
      <c r="AX2" s="678">
        <v>50</v>
      </c>
      <c r="AY2" s="678">
        <v>51</v>
      </c>
      <c r="AZ2" s="678">
        <v>52</v>
      </c>
      <c r="BA2" s="678">
        <v>53</v>
      </c>
      <c r="BB2" s="678">
        <v>54</v>
      </c>
      <c r="BC2" s="678">
        <v>55</v>
      </c>
      <c r="BD2" s="678">
        <v>56</v>
      </c>
      <c r="BE2" s="678">
        <v>57</v>
      </c>
      <c r="BF2" s="678">
        <v>58</v>
      </c>
      <c r="BG2" s="678">
        <v>59</v>
      </c>
      <c r="BH2" s="678">
        <v>60</v>
      </c>
      <c r="BI2" s="678">
        <v>61</v>
      </c>
      <c r="BJ2" s="678">
        <v>62</v>
      </c>
      <c r="BK2" s="678">
        <v>63</v>
      </c>
      <c r="BL2" s="678">
        <v>64</v>
      </c>
      <c r="BM2" s="678">
        <v>65</v>
      </c>
      <c r="BN2" s="678">
        <v>66</v>
      </c>
      <c r="BO2" s="678">
        <v>67</v>
      </c>
      <c r="BP2" s="678">
        <v>68</v>
      </c>
      <c r="BQ2" s="678">
        <v>69</v>
      </c>
      <c r="BR2" s="678">
        <v>70</v>
      </c>
      <c r="BS2" s="678">
        <v>71</v>
      </c>
      <c r="BT2" s="678">
        <v>72</v>
      </c>
      <c r="BU2" s="678">
        <v>73</v>
      </c>
      <c r="BV2" s="678">
        <v>74</v>
      </c>
      <c r="BW2" s="678">
        <v>75</v>
      </c>
      <c r="BX2" s="678">
        <v>76</v>
      </c>
      <c r="BY2" s="678">
        <v>77</v>
      </c>
      <c r="BZ2" s="678">
        <v>78</v>
      </c>
      <c r="CA2" s="678">
        <v>79</v>
      </c>
      <c r="CB2" s="678">
        <v>80</v>
      </c>
      <c r="CC2" s="678">
        <v>81</v>
      </c>
      <c r="CD2" s="678">
        <v>82</v>
      </c>
      <c r="CE2" s="678">
        <v>83</v>
      </c>
      <c r="CF2" s="678">
        <v>84</v>
      </c>
      <c r="CG2" s="678">
        <v>85</v>
      </c>
      <c r="CH2" s="678">
        <v>86</v>
      </c>
      <c r="CI2" s="678">
        <v>87</v>
      </c>
      <c r="CJ2" s="678">
        <v>88</v>
      </c>
      <c r="CK2" s="678">
        <v>89</v>
      </c>
      <c r="CL2" s="678">
        <v>90</v>
      </c>
      <c r="CM2" s="678">
        <v>91</v>
      </c>
      <c r="CN2" s="678">
        <v>92</v>
      </c>
      <c r="CO2" s="678">
        <v>93</v>
      </c>
      <c r="CP2" s="678">
        <v>94</v>
      </c>
      <c r="CQ2" s="678">
        <v>95</v>
      </c>
      <c r="CR2" s="678">
        <v>96</v>
      </c>
      <c r="CS2" s="678">
        <v>97</v>
      </c>
      <c r="CT2" s="678">
        <v>98</v>
      </c>
      <c r="CU2" s="678">
        <v>99</v>
      </c>
      <c r="CV2" s="678">
        <v>100</v>
      </c>
      <c r="CW2" s="678">
        <v>101</v>
      </c>
      <c r="CX2" s="678">
        <v>102</v>
      </c>
      <c r="CY2" s="678">
        <v>103</v>
      </c>
      <c r="CZ2" s="678">
        <v>104</v>
      </c>
      <c r="DA2" s="678">
        <v>105</v>
      </c>
      <c r="DB2" s="678">
        <v>106</v>
      </c>
      <c r="DC2" s="678">
        <v>107</v>
      </c>
      <c r="DD2" s="678">
        <v>108</v>
      </c>
      <c r="DE2" s="678">
        <v>109</v>
      </c>
      <c r="DF2" s="678">
        <v>110</v>
      </c>
      <c r="DG2" s="678">
        <v>111</v>
      </c>
      <c r="DH2" s="678">
        <v>112</v>
      </c>
      <c r="DI2" s="678">
        <v>113</v>
      </c>
      <c r="DJ2" s="678">
        <v>114</v>
      </c>
      <c r="DK2" s="678">
        <v>115</v>
      </c>
      <c r="DL2" s="678">
        <v>116</v>
      </c>
      <c r="DM2" s="678">
        <v>117</v>
      </c>
      <c r="DN2" s="678">
        <v>118</v>
      </c>
      <c r="DO2" s="678">
        <v>119</v>
      </c>
      <c r="DP2" s="678">
        <v>120</v>
      </c>
      <c r="DQ2" s="678">
        <v>121</v>
      </c>
      <c r="DR2" s="678">
        <v>122</v>
      </c>
      <c r="DS2" s="678">
        <v>123</v>
      </c>
      <c r="DT2" s="678">
        <v>124</v>
      </c>
      <c r="DU2" s="678">
        <v>125</v>
      </c>
      <c r="DV2" s="678">
        <v>126</v>
      </c>
      <c r="DW2" s="678">
        <v>127</v>
      </c>
      <c r="DX2" s="678">
        <v>128</v>
      </c>
      <c r="DY2" s="678">
        <v>129</v>
      </c>
      <c r="DZ2" s="678">
        <v>130</v>
      </c>
      <c r="EA2" s="678">
        <v>131</v>
      </c>
      <c r="EB2" s="678">
        <v>132</v>
      </c>
      <c r="EC2" s="678">
        <v>133</v>
      </c>
      <c r="ED2" s="678">
        <v>134</v>
      </c>
      <c r="EE2" s="678">
        <v>135</v>
      </c>
      <c r="EF2" s="678">
        <v>136</v>
      </c>
      <c r="EG2" s="678">
        <v>137</v>
      </c>
      <c r="EH2" s="678">
        <v>138</v>
      </c>
      <c r="EI2" s="678">
        <v>139</v>
      </c>
      <c r="EJ2" s="678">
        <v>140</v>
      </c>
      <c r="EK2" s="678">
        <v>141</v>
      </c>
      <c r="EL2" s="678">
        <v>142</v>
      </c>
      <c r="EM2" s="678">
        <v>143</v>
      </c>
      <c r="EN2" s="678">
        <v>144</v>
      </c>
      <c r="EO2" s="678">
        <v>145</v>
      </c>
      <c r="EP2" s="678">
        <v>146</v>
      </c>
      <c r="EQ2" s="678">
        <v>147</v>
      </c>
      <c r="ER2" s="678">
        <v>148</v>
      </c>
      <c r="ES2" s="678">
        <v>149</v>
      </c>
      <c r="ET2" s="678">
        <v>150</v>
      </c>
      <c r="EU2" s="678">
        <v>151</v>
      </c>
      <c r="EV2" s="678">
        <v>152</v>
      </c>
      <c r="EW2" s="678">
        <v>153</v>
      </c>
      <c r="EX2" s="678">
        <v>154</v>
      </c>
      <c r="EY2" s="678">
        <v>155</v>
      </c>
      <c r="EZ2" s="678">
        <v>156</v>
      </c>
      <c r="FA2" s="678">
        <v>157</v>
      </c>
      <c r="FB2" s="678">
        <v>158</v>
      </c>
      <c r="FC2" s="678">
        <v>159</v>
      </c>
      <c r="FD2" s="678">
        <v>160</v>
      </c>
      <c r="FE2" s="678">
        <v>161</v>
      </c>
      <c r="FF2" s="678">
        <v>162</v>
      </c>
      <c r="FG2" s="678">
        <v>163</v>
      </c>
      <c r="FH2" s="678">
        <v>164</v>
      </c>
      <c r="FI2" s="678">
        <v>165</v>
      </c>
      <c r="FJ2" s="678">
        <v>166</v>
      </c>
      <c r="FK2" s="678">
        <v>167</v>
      </c>
      <c r="FL2" s="678">
        <v>168</v>
      </c>
      <c r="FM2" s="678">
        <v>169</v>
      </c>
      <c r="FN2" s="678">
        <v>170</v>
      </c>
      <c r="FO2" s="678">
        <v>171</v>
      </c>
      <c r="FP2" s="678">
        <v>172</v>
      </c>
      <c r="FQ2" s="678">
        <v>173</v>
      </c>
      <c r="FR2" s="678">
        <v>174</v>
      </c>
      <c r="FS2" s="678">
        <v>175</v>
      </c>
      <c r="FT2" s="678">
        <v>176</v>
      </c>
      <c r="FU2" s="678">
        <v>177</v>
      </c>
      <c r="FV2" s="678">
        <v>178</v>
      </c>
      <c r="FW2" s="678">
        <v>179</v>
      </c>
      <c r="FX2" s="678">
        <v>180</v>
      </c>
      <c r="FY2" s="678">
        <v>181</v>
      </c>
      <c r="FZ2" s="678">
        <v>182</v>
      </c>
      <c r="GA2" s="678">
        <v>183</v>
      </c>
      <c r="GB2" s="678">
        <v>184</v>
      </c>
      <c r="GC2" s="678">
        <v>185</v>
      </c>
      <c r="GD2" s="678">
        <v>186</v>
      </c>
      <c r="GE2" s="678">
        <v>187</v>
      </c>
      <c r="GF2" s="678">
        <v>188</v>
      </c>
      <c r="GG2" s="678">
        <v>189</v>
      </c>
      <c r="GH2" s="678">
        <v>190</v>
      </c>
      <c r="GI2" s="678">
        <v>191</v>
      </c>
      <c r="GJ2" s="678">
        <v>192</v>
      </c>
      <c r="GK2" s="678">
        <v>193</v>
      </c>
      <c r="GL2" s="678">
        <v>194</v>
      </c>
      <c r="GM2" s="678">
        <v>195</v>
      </c>
      <c r="GN2" s="678">
        <v>196</v>
      </c>
      <c r="GO2" s="678">
        <v>197</v>
      </c>
      <c r="GP2" s="678">
        <v>198</v>
      </c>
      <c r="GQ2" s="678">
        <v>199</v>
      </c>
      <c r="GR2" s="678">
        <v>200</v>
      </c>
      <c r="GS2" s="678">
        <v>201</v>
      </c>
      <c r="GT2" s="678">
        <v>202</v>
      </c>
      <c r="GU2" s="678">
        <v>203</v>
      </c>
      <c r="GV2" s="678">
        <v>204</v>
      </c>
      <c r="GW2" s="678">
        <v>205</v>
      </c>
      <c r="GX2" s="678">
        <v>206</v>
      </c>
      <c r="GY2" s="678">
        <v>207</v>
      </c>
      <c r="GZ2" s="678">
        <v>208</v>
      </c>
      <c r="HA2" s="678">
        <v>209</v>
      </c>
      <c r="HB2" s="678">
        <v>210</v>
      </c>
      <c r="HC2" s="678">
        <v>211</v>
      </c>
      <c r="HD2" s="678">
        <v>212</v>
      </c>
      <c r="HE2" s="678">
        <v>213</v>
      </c>
      <c r="HF2" s="678">
        <v>214</v>
      </c>
      <c r="HG2" s="678">
        <v>215</v>
      </c>
      <c r="HH2" s="678">
        <v>216</v>
      </c>
      <c r="HI2" s="678">
        <v>217</v>
      </c>
      <c r="HJ2" s="678">
        <v>218</v>
      </c>
      <c r="HK2" s="678">
        <v>219</v>
      </c>
      <c r="HL2" s="678">
        <v>220</v>
      </c>
      <c r="HM2" s="678">
        <v>221</v>
      </c>
      <c r="HN2" s="678">
        <v>222</v>
      </c>
      <c r="HO2" s="678">
        <v>223</v>
      </c>
      <c r="HP2" s="681">
        <v>224</v>
      </c>
      <c r="HQ2" s="678">
        <v>225</v>
      </c>
      <c r="HR2" s="678">
        <v>226</v>
      </c>
      <c r="HS2" s="678">
        <v>227</v>
      </c>
      <c r="HT2" s="678">
        <v>228</v>
      </c>
      <c r="HU2" s="678">
        <v>229</v>
      </c>
      <c r="HV2" s="678">
        <v>230</v>
      </c>
      <c r="HW2" s="678">
        <v>231</v>
      </c>
      <c r="HX2" s="678">
        <v>232</v>
      </c>
      <c r="HY2" s="678">
        <v>233</v>
      </c>
      <c r="HZ2" s="678">
        <v>234</v>
      </c>
      <c r="IA2" s="678">
        <v>235</v>
      </c>
      <c r="IB2" s="678">
        <v>236</v>
      </c>
      <c r="IC2" s="678">
        <v>237</v>
      </c>
      <c r="ID2" s="678">
        <v>238</v>
      </c>
      <c r="IE2" s="678">
        <v>239</v>
      </c>
      <c r="IF2" s="678">
        <v>240</v>
      </c>
      <c r="IG2" s="678">
        <v>241</v>
      </c>
      <c r="IH2" s="678">
        <v>242</v>
      </c>
      <c r="II2" s="678">
        <v>243</v>
      </c>
      <c r="IJ2" s="678">
        <v>244</v>
      </c>
      <c r="IK2" s="678">
        <v>245</v>
      </c>
      <c r="IL2" s="678">
        <v>246</v>
      </c>
      <c r="IM2" s="678">
        <v>247</v>
      </c>
      <c r="IN2" s="678">
        <v>248</v>
      </c>
      <c r="IO2" s="678">
        <v>249</v>
      </c>
      <c r="IP2" s="678">
        <v>250</v>
      </c>
      <c r="IQ2" s="678">
        <v>251</v>
      </c>
      <c r="IR2" s="678">
        <v>252</v>
      </c>
      <c r="IS2" s="678">
        <v>253</v>
      </c>
      <c r="IT2" s="678">
        <v>254</v>
      </c>
      <c r="IU2" s="678">
        <v>255</v>
      </c>
      <c r="IV2" s="678">
        <v>256</v>
      </c>
      <c r="IW2" s="678">
        <v>257</v>
      </c>
      <c r="IX2" s="678">
        <v>258</v>
      </c>
      <c r="IY2" s="678">
        <v>259</v>
      </c>
      <c r="IZ2" s="678">
        <v>260</v>
      </c>
      <c r="JA2" s="678">
        <v>261</v>
      </c>
      <c r="JB2" s="678">
        <v>262</v>
      </c>
      <c r="JC2" s="678">
        <v>263</v>
      </c>
      <c r="JD2" s="678">
        <v>264</v>
      </c>
      <c r="JE2" s="678">
        <v>265</v>
      </c>
      <c r="JF2" s="678">
        <v>266</v>
      </c>
      <c r="JG2" s="678">
        <v>267</v>
      </c>
      <c r="JH2" s="678">
        <v>268</v>
      </c>
      <c r="JI2" s="678">
        <v>269</v>
      </c>
      <c r="JJ2" s="678">
        <v>270</v>
      </c>
      <c r="JK2" s="678">
        <v>271</v>
      </c>
      <c r="JL2" s="678">
        <v>272</v>
      </c>
      <c r="JM2" s="678">
        <v>273</v>
      </c>
      <c r="JN2" s="678">
        <v>274</v>
      </c>
      <c r="JO2" s="678">
        <v>275</v>
      </c>
      <c r="JP2" s="678">
        <v>276</v>
      </c>
      <c r="JQ2" s="678">
        <v>277</v>
      </c>
      <c r="JR2" s="678">
        <v>278</v>
      </c>
      <c r="JS2" s="678">
        <v>279</v>
      </c>
      <c r="JT2" s="678">
        <v>280</v>
      </c>
      <c r="JU2" s="678">
        <v>281</v>
      </c>
      <c r="JV2" s="678">
        <v>282</v>
      </c>
      <c r="JW2" s="678">
        <v>283</v>
      </c>
      <c r="JX2" s="678">
        <v>284</v>
      </c>
      <c r="JY2" s="678">
        <v>285</v>
      </c>
      <c r="JZ2" s="678">
        <v>286</v>
      </c>
      <c r="KA2" s="678">
        <v>287</v>
      </c>
      <c r="KB2" s="678">
        <v>288</v>
      </c>
      <c r="KC2" s="678">
        <v>289</v>
      </c>
      <c r="KD2" s="678">
        <v>290</v>
      </c>
      <c r="KE2" s="678">
        <v>291</v>
      </c>
      <c r="KF2" s="678">
        <v>292</v>
      </c>
      <c r="KG2" s="678">
        <v>293</v>
      </c>
      <c r="KH2" s="678">
        <v>294</v>
      </c>
      <c r="KI2" s="678">
        <v>295</v>
      </c>
      <c r="KJ2" s="678">
        <v>296</v>
      </c>
      <c r="KK2" s="678">
        <v>297</v>
      </c>
      <c r="KL2" s="678">
        <v>298</v>
      </c>
      <c r="KM2" s="678">
        <v>299</v>
      </c>
      <c r="KN2" s="678">
        <v>300</v>
      </c>
      <c r="KO2" s="678">
        <v>301</v>
      </c>
      <c r="KP2" s="678">
        <v>302</v>
      </c>
      <c r="KQ2" s="678">
        <v>303</v>
      </c>
      <c r="KR2" s="678">
        <v>304</v>
      </c>
      <c r="KS2" s="678">
        <v>305</v>
      </c>
      <c r="KT2" s="678">
        <v>306</v>
      </c>
      <c r="KU2" s="678">
        <v>307</v>
      </c>
      <c r="KV2" s="678">
        <v>308</v>
      </c>
      <c r="KW2" s="678">
        <v>309</v>
      </c>
      <c r="KX2" s="678">
        <v>310</v>
      </c>
      <c r="KY2" s="678">
        <v>311</v>
      </c>
      <c r="KZ2" s="678">
        <v>312</v>
      </c>
      <c r="LA2" s="678">
        <v>313</v>
      </c>
      <c r="LB2" s="678">
        <v>314</v>
      </c>
      <c r="LC2" s="678">
        <v>315</v>
      </c>
      <c r="LD2" s="678">
        <v>316</v>
      </c>
      <c r="LE2" s="678">
        <v>317</v>
      </c>
      <c r="LF2" s="678">
        <v>318</v>
      </c>
      <c r="LG2" s="678">
        <v>319</v>
      </c>
      <c r="LH2" s="678">
        <v>320</v>
      </c>
      <c r="LI2" s="678">
        <v>321</v>
      </c>
      <c r="LJ2" s="678">
        <v>322</v>
      </c>
      <c r="LK2" s="678">
        <v>323</v>
      </c>
      <c r="LL2" s="678">
        <v>324</v>
      </c>
      <c r="LM2" s="678">
        <v>325</v>
      </c>
      <c r="LN2" s="678">
        <v>326</v>
      </c>
      <c r="LO2" s="678">
        <v>327</v>
      </c>
      <c r="LP2" s="678">
        <v>328</v>
      </c>
      <c r="LQ2" s="678">
        <v>329</v>
      </c>
      <c r="LR2" s="678">
        <v>330</v>
      </c>
      <c r="LS2" s="678">
        <v>331</v>
      </c>
      <c r="LT2" s="678">
        <v>332</v>
      </c>
      <c r="LU2" s="678">
        <v>333</v>
      </c>
      <c r="LV2" s="678">
        <v>334</v>
      </c>
      <c r="LW2" s="678">
        <v>335</v>
      </c>
      <c r="LX2" s="678">
        <v>336</v>
      </c>
      <c r="LY2" s="678">
        <v>337</v>
      </c>
      <c r="LZ2" s="678">
        <v>338</v>
      </c>
      <c r="MA2" s="678">
        <v>339</v>
      </c>
      <c r="MB2" s="678">
        <v>340</v>
      </c>
      <c r="MC2" s="678">
        <v>341</v>
      </c>
      <c r="MD2" s="678">
        <v>342</v>
      </c>
      <c r="ME2" s="678">
        <v>343</v>
      </c>
      <c r="MF2" s="678">
        <v>344</v>
      </c>
      <c r="MG2" s="678">
        <v>345</v>
      </c>
      <c r="MH2" s="678">
        <v>346</v>
      </c>
      <c r="MI2" s="678">
        <v>347</v>
      </c>
      <c r="MJ2" s="678">
        <v>348</v>
      </c>
      <c r="MK2" s="678">
        <v>349</v>
      </c>
      <c r="ML2" s="678">
        <v>350</v>
      </c>
      <c r="MM2" s="678">
        <v>351</v>
      </c>
      <c r="MN2" s="678">
        <v>352</v>
      </c>
      <c r="MO2" s="678">
        <v>353</v>
      </c>
      <c r="MP2" s="678">
        <v>354</v>
      </c>
      <c r="MQ2" s="678">
        <v>355</v>
      </c>
      <c r="MR2" s="678">
        <v>356</v>
      </c>
      <c r="MS2" s="678">
        <v>357</v>
      </c>
      <c r="MT2" s="678">
        <v>358</v>
      </c>
      <c r="MU2" s="678">
        <v>359</v>
      </c>
      <c r="MV2" s="678">
        <v>360</v>
      </c>
      <c r="MW2" s="678">
        <v>361</v>
      </c>
      <c r="MX2" s="678">
        <v>362</v>
      </c>
      <c r="MY2" s="678">
        <v>363</v>
      </c>
      <c r="MZ2" s="678">
        <v>364</v>
      </c>
      <c r="NA2" s="678">
        <v>365</v>
      </c>
      <c r="NB2" s="678">
        <v>366</v>
      </c>
      <c r="NC2" s="678">
        <v>367</v>
      </c>
      <c r="ND2" s="678">
        <v>368</v>
      </c>
      <c r="NE2" s="678">
        <v>369</v>
      </c>
      <c r="NF2" s="678">
        <v>370</v>
      </c>
      <c r="NG2" s="678">
        <v>371</v>
      </c>
      <c r="NH2" s="678">
        <v>372</v>
      </c>
      <c r="NI2" s="678">
        <v>373</v>
      </c>
      <c r="NJ2" s="678">
        <v>374</v>
      </c>
      <c r="NK2" s="678">
        <v>375</v>
      </c>
      <c r="NL2" s="678">
        <v>376</v>
      </c>
      <c r="NM2" s="678">
        <v>377</v>
      </c>
      <c r="NN2" s="678">
        <v>378</v>
      </c>
      <c r="NO2" s="678">
        <v>379</v>
      </c>
      <c r="NP2" s="678">
        <v>380</v>
      </c>
      <c r="NQ2" s="678">
        <v>381</v>
      </c>
      <c r="NR2" s="678">
        <v>382</v>
      </c>
      <c r="NS2" s="678">
        <v>383</v>
      </c>
      <c r="NT2" s="678">
        <v>384</v>
      </c>
      <c r="NU2" s="678">
        <v>385</v>
      </c>
      <c r="NV2" s="678">
        <v>386</v>
      </c>
      <c r="NW2" s="678">
        <v>387</v>
      </c>
      <c r="NX2" s="678">
        <v>388</v>
      </c>
      <c r="NY2" s="678">
        <v>389</v>
      </c>
      <c r="NZ2" s="678">
        <v>390</v>
      </c>
      <c r="OA2" s="678">
        <v>391</v>
      </c>
      <c r="OB2" s="678">
        <v>392</v>
      </c>
      <c r="OC2" s="678">
        <v>393</v>
      </c>
      <c r="OD2" s="678">
        <v>394</v>
      </c>
      <c r="OE2" s="678">
        <v>395</v>
      </c>
      <c r="OF2" s="678">
        <v>396</v>
      </c>
      <c r="OG2" s="678">
        <v>397</v>
      </c>
      <c r="OH2" s="678">
        <v>398</v>
      </c>
      <c r="OI2" s="678">
        <v>399</v>
      </c>
      <c r="OJ2" s="678">
        <v>400</v>
      </c>
      <c r="OK2" s="678">
        <v>401</v>
      </c>
      <c r="OL2" s="678">
        <v>402</v>
      </c>
      <c r="OM2" s="678">
        <v>403</v>
      </c>
      <c r="ON2" s="678">
        <v>404</v>
      </c>
      <c r="OO2" s="678">
        <v>405</v>
      </c>
      <c r="OP2" s="678">
        <v>406</v>
      </c>
      <c r="OQ2" s="678">
        <v>407</v>
      </c>
      <c r="OR2" s="678">
        <v>408</v>
      </c>
      <c r="OS2" s="678">
        <v>409</v>
      </c>
      <c r="OT2" s="678">
        <v>410</v>
      </c>
      <c r="OU2" s="678">
        <v>411</v>
      </c>
      <c r="OV2" s="678">
        <v>412</v>
      </c>
      <c r="OW2" s="678">
        <v>413</v>
      </c>
      <c r="OX2" s="678">
        <v>414</v>
      </c>
      <c r="OY2" s="678">
        <v>415</v>
      </c>
      <c r="OZ2" s="678">
        <v>416</v>
      </c>
      <c r="PA2" s="678">
        <v>417</v>
      </c>
      <c r="PB2" s="678">
        <v>418</v>
      </c>
      <c r="PC2" s="678">
        <v>419</v>
      </c>
      <c r="PD2" s="678">
        <v>420</v>
      </c>
      <c r="PE2" s="678">
        <v>421</v>
      </c>
      <c r="PF2" s="678">
        <v>422</v>
      </c>
      <c r="PG2" s="678">
        <v>423</v>
      </c>
      <c r="PH2" s="678">
        <v>424</v>
      </c>
      <c r="PI2" s="678">
        <v>425</v>
      </c>
      <c r="PJ2" s="678">
        <v>426</v>
      </c>
      <c r="PK2" s="678">
        <v>427</v>
      </c>
      <c r="PL2" s="678">
        <v>428</v>
      </c>
      <c r="PM2" s="678">
        <v>429</v>
      </c>
      <c r="PN2" s="678">
        <v>430</v>
      </c>
    </row>
    <row r="3" spans="1:430" ht="17" customHeight="1" x14ac:dyDescent="0.2">
      <c r="B3" s="351"/>
      <c r="C3" s="665"/>
      <c r="I3" s="678" t="s">
        <v>112</v>
      </c>
      <c r="L3" s="682" t="s">
        <v>1054</v>
      </c>
      <c r="M3" s="328"/>
      <c r="N3" s="329"/>
      <c r="BD3" s="670"/>
      <c r="BE3" s="671" t="s">
        <v>1055</v>
      </c>
      <c r="BF3" s="671"/>
      <c r="BG3" s="671"/>
      <c r="BH3" s="670"/>
      <c r="BI3" s="670"/>
      <c r="BJ3" s="671" t="s">
        <v>814</v>
      </c>
      <c r="BK3" s="671"/>
      <c r="BL3" s="671"/>
      <c r="BM3" s="670"/>
      <c r="BN3" s="670"/>
      <c r="BO3" s="671" t="s">
        <v>818</v>
      </c>
      <c r="BP3" s="671"/>
      <c r="BQ3" s="671"/>
      <c r="BR3" s="678" t="s">
        <v>88</v>
      </c>
      <c r="BZ3" s="682"/>
      <c r="CA3" s="328"/>
      <c r="CB3" s="329"/>
      <c r="CC3" s="328"/>
      <c r="CD3" s="328"/>
      <c r="CE3" s="682"/>
      <c r="CF3" s="328"/>
      <c r="CG3" s="329"/>
      <c r="CH3" s="328"/>
      <c r="CI3" s="328"/>
      <c r="CJ3" s="682"/>
      <c r="CK3" s="328"/>
      <c r="CL3" s="329"/>
      <c r="CM3" s="328"/>
      <c r="CN3" s="328"/>
      <c r="CO3" s="682"/>
      <c r="CP3" s="328"/>
      <c r="CQ3" s="329"/>
      <c r="CR3" s="328"/>
      <c r="CS3" s="328"/>
      <c r="CT3" s="682"/>
      <c r="CU3" s="328"/>
      <c r="CV3" s="328"/>
      <c r="CW3" s="328"/>
      <c r="CX3" s="328"/>
      <c r="CY3" s="682"/>
      <c r="CZ3" s="328"/>
      <c r="DA3" s="328"/>
      <c r="DB3" s="327"/>
      <c r="DC3" s="329"/>
      <c r="DD3" s="683"/>
      <c r="DE3" s="328"/>
      <c r="DF3" s="329"/>
      <c r="DG3" s="328"/>
      <c r="DH3" s="328"/>
      <c r="DI3" s="682"/>
      <c r="DJ3" s="328"/>
      <c r="DK3" s="329"/>
      <c r="DL3" s="328"/>
      <c r="DM3" s="328"/>
      <c r="DN3" s="682"/>
      <c r="DO3" s="328"/>
      <c r="DP3" s="329"/>
      <c r="DQ3" s="328"/>
      <c r="DR3" s="328"/>
      <c r="DS3" s="682"/>
      <c r="DT3" s="328"/>
      <c r="DU3" s="329"/>
      <c r="DV3" s="328"/>
      <c r="DW3" s="328"/>
      <c r="DX3" s="682"/>
      <c r="DY3" s="328"/>
      <c r="DZ3" s="329"/>
      <c r="EA3" s="328"/>
      <c r="EB3" s="328"/>
      <c r="EC3" s="682"/>
      <c r="ED3" s="328"/>
      <c r="EE3" s="329"/>
      <c r="EF3" s="328"/>
      <c r="EG3" s="328"/>
      <c r="EH3" s="682"/>
      <c r="EI3" s="328"/>
      <c r="EJ3" s="329"/>
      <c r="EK3" s="328"/>
      <c r="EL3" s="328"/>
      <c r="EM3" s="682"/>
      <c r="EN3" s="328"/>
      <c r="EO3" s="329"/>
      <c r="EP3" s="328"/>
      <c r="EQ3" s="328"/>
      <c r="ER3" s="682"/>
      <c r="ES3" s="328"/>
      <c r="ET3" s="329"/>
      <c r="EU3" s="328"/>
      <c r="EV3" s="328"/>
      <c r="EW3" s="682" t="s">
        <v>1056</v>
      </c>
      <c r="EX3" s="328"/>
      <c r="EY3" s="329"/>
      <c r="EZ3" s="328"/>
      <c r="FA3" s="328"/>
      <c r="FB3" s="682"/>
      <c r="FC3" s="328"/>
      <c r="FD3" s="329"/>
      <c r="FE3" s="328"/>
      <c r="FF3" s="328"/>
      <c r="FG3" s="682"/>
      <c r="FH3" s="328"/>
      <c r="FI3" s="329"/>
      <c r="FJ3" s="328"/>
      <c r="FK3" s="328"/>
      <c r="FL3" s="682"/>
      <c r="FM3" s="328"/>
      <c r="FN3" s="329"/>
      <c r="FO3" s="328"/>
      <c r="FP3" s="328"/>
      <c r="FQ3" s="682"/>
      <c r="FR3" s="328"/>
      <c r="FS3" s="329"/>
      <c r="FU3" s="670"/>
      <c r="FV3" s="670"/>
      <c r="FW3" s="671"/>
      <c r="FX3" s="671"/>
      <c r="FY3" s="671"/>
      <c r="FZ3" s="670"/>
      <c r="GA3" s="670"/>
      <c r="GB3" s="671"/>
      <c r="GC3" s="671"/>
      <c r="GD3" s="671"/>
      <c r="GE3" s="670"/>
      <c r="GF3" s="670"/>
      <c r="GG3" s="671"/>
      <c r="GH3" s="671"/>
      <c r="GI3" s="671"/>
      <c r="GJ3" s="670"/>
      <c r="GK3" s="670"/>
      <c r="GL3" s="671"/>
      <c r="GM3" s="671"/>
      <c r="GN3" s="671"/>
      <c r="GO3" s="670"/>
      <c r="GP3" s="670"/>
      <c r="GQ3" s="671"/>
      <c r="GR3" s="671"/>
      <c r="GS3" s="671"/>
      <c r="GT3" s="670"/>
      <c r="GU3" s="670"/>
      <c r="GV3" s="671"/>
      <c r="GW3" s="671"/>
      <c r="GX3" s="671"/>
      <c r="GY3" s="684" t="s">
        <v>1057</v>
      </c>
      <c r="GZ3" s="328"/>
      <c r="HA3" s="328"/>
      <c r="HB3" s="682"/>
      <c r="HC3" s="328"/>
      <c r="HD3" s="329"/>
      <c r="HE3" s="328"/>
      <c r="HF3" s="328"/>
      <c r="HG3" s="682"/>
      <c r="HH3" s="328"/>
      <c r="HI3" s="329"/>
      <c r="HJ3" s="674"/>
      <c r="HP3" s="674"/>
      <c r="HQ3" s="670"/>
      <c r="HR3" s="666"/>
      <c r="HS3" s="671"/>
      <c r="HU3" s="671"/>
      <c r="HV3" s="666"/>
      <c r="HW3" s="670"/>
      <c r="HY3" s="671"/>
      <c r="HZ3" s="671"/>
      <c r="IA3" s="670"/>
      <c r="IB3" s="670"/>
      <c r="IC3" s="671"/>
      <c r="ID3" s="671"/>
      <c r="IE3" s="671"/>
      <c r="IF3" s="677" t="s">
        <v>141</v>
      </c>
      <c r="IG3" s="670"/>
      <c r="IH3" s="666"/>
      <c r="II3" s="671"/>
      <c r="IK3" s="671"/>
      <c r="IL3" s="666"/>
      <c r="IM3" s="670"/>
      <c r="IN3" s="671"/>
      <c r="IP3" s="671"/>
      <c r="IQ3" s="670"/>
      <c r="IR3" s="670"/>
      <c r="IS3" s="671"/>
      <c r="IU3" s="671"/>
      <c r="IV3" s="670"/>
      <c r="IW3" s="670"/>
      <c r="IX3" s="671"/>
      <c r="IZ3" s="671"/>
      <c r="JA3" s="670"/>
      <c r="JB3" s="670"/>
      <c r="JC3" s="671"/>
      <c r="JE3" s="671"/>
      <c r="JF3" s="670"/>
      <c r="JG3" s="670"/>
      <c r="JH3" s="671"/>
      <c r="JJ3" s="671"/>
      <c r="JK3" s="670"/>
      <c r="JL3" s="670"/>
      <c r="JM3" s="671"/>
      <c r="JO3" s="671"/>
      <c r="JP3" s="670"/>
      <c r="JQ3" s="670"/>
      <c r="JR3" s="671"/>
      <c r="JT3" s="671"/>
      <c r="JU3" s="670"/>
      <c r="JV3" s="670"/>
      <c r="JW3" s="671"/>
      <c r="JY3" s="671"/>
      <c r="JZ3" s="670"/>
      <c r="KA3" s="670"/>
      <c r="KB3" s="671"/>
      <c r="KD3" s="671"/>
      <c r="KE3" s="670"/>
      <c r="KF3" s="670"/>
      <c r="KG3" s="671"/>
      <c r="KI3" s="671"/>
      <c r="KJ3" s="670"/>
      <c r="KK3" s="670"/>
      <c r="KL3" s="671"/>
      <c r="KN3" s="671"/>
      <c r="KO3" s="670"/>
      <c r="KP3" s="670"/>
      <c r="KQ3" s="671"/>
      <c r="KS3" s="671"/>
      <c r="KT3" s="670"/>
      <c r="KU3" s="670"/>
      <c r="KV3" s="671"/>
      <c r="KX3" s="671"/>
      <c r="KY3" s="670"/>
      <c r="KZ3" s="670"/>
      <c r="LA3" s="671"/>
      <c r="LC3" s="671"/>
      <c r="LD3" s="670"/>
      <c r="LE3" s="670"/>
      <c r="LF3" s="671"/>
      <c r="LH3" s="671"/>
      <c r="LI3" s="670"/>
      <c r="LJ3" s="670"/>
      <c r="LK3" s="671"/>
      <c r="LM3" s="671"/>
      <c r="LN3" s="670"/>
      <c r="LO3" s="670"/>
      <c r="LP3" s="671"/>
      <c r="LR3" s="671"/>
      <c r="LS3" s="670"/>
      <c r="LT3" s="670"/>
      <c r="LU3" s="671"/>
      <c r="LW3" s="671"/>
      <c r="LX3" s="670"/>
      <c r="LY3" s="670"/>
      <c r="LZ3" s="671"/>
      <c r="MB3" s="671"/>
      <c r="MC3" s="670"/>
      <c r="MD3" s="670"/>
      <c r="ME3" s="671"/>
      <c r="MG3" s="671"/>
      <c r="MH3" s="670"/>
      <c r="MI3" s="670"/>
      <c r="MJ3" s="671"/>
      <c r="ML3" s="671"/>
      <c r="MM3" s="670"/>
      <c r="MN3" s="670"/>
      <c r="MO3" s="671"/>
      <c r="MQ3" s="671"/>
      <c r="MR3" s="670"/>
      <c r="MS3" s="670"/>
      <c r="MT3" s="671"/>
      <c r="MV3" s="671"/>
      <c r="MW3" s="670"/>
      <c r="MX3" s="670"/>
      <c r="MY3" s="671"/>
      <c r="NA3" s="671"/>
      <c r="NB3" s="670"/>
      <c r="NC3" s="670"/>
      <c r="ND3" s="671"/>
      <c r="NF3" s="671"/>
      <c r="NG3" s="670"/>
      <c r="NH3" s="670"/>
      <c r="NI3" s="671"/>
      <c r="NK3" s="671"/>
      <c r="NL3" s="670"/>
      <c r="NM3" t="s">
        <v>1058</v>
      </c>
      <c r="NN3" s="671"/>
      <c r="NP3" s="671"/>
      <c r="NQ3" s="670"/>
      <c r="NR3" s="670"/>
      <c r="NS3" s="671"/>
      <c r="NU3" s="671"/>
      <c r="NV3" s="670"/>
      <c r="NW3" s="670"/>
      <c r="NX3" s="671"/>
      <c r="NZ3" s="671"/>
      <c r="OA3" s="670"/>
      <c r="OB3" s="670"/>
      <c r="OC3" s="671"/>
      <c r="OE3" s="671"/>
      <c r="OF3" s="670"/>
      <c r="OG3" s="670"/>
      <c r="OH3" s="671"/>
      <c r="OJ3" s="671"/>
      <c r="OK3" s="670"/>
      <c r="OL3" s="670"/>
      <c r="OM3" s="671"/>
      <c r="OO3" s="671"/>
      <c r="OP3" s="670"/>
      <c r="OQ3" s="670"/>
      <c r="OR3" s="671"/>
      <c r="OT3" s="671"/>
      <c r="OW3" s="671"/>
      <c r="OY3" s="671"/>
      <c r="PB3" s="671"/>
      <c r="PD3" s="671"/>
      <c r="PG3" s="671"/>
      <c r="PI3" s="671"/>
      <c r="PL3" s="671"/>
      <c r="PN3" s="671"/>
    </row>
    <row r="4" spans="1:430" ht="17" customHeight="1" thickBot="1" x14ac:dyDescent="0.25">
      <c r="H4" s="303"/>
      <c r="I4" s="300">
        <f>SUM(I20:I157)-I52-I69</f>
        <v>26.25</v>
      </c>
      <c r="J4" s="300"/>
      <c r="K4" s="300"/>
      <c r="L4" s="685">
        <f>SUM(L20:L157)</f>
        <v>25.25</v>
      </c>
      <c r="M4" s="301">
        <f>SUM(M20:M51)+SUM(M56:M68)+SUM(M70:M157)</f>
        <v>9.75</v>
      </c>
      <c r="N4" s="303">
        <f>M4/L4</f>
        <v>0.38613861386138615</v>
      </c>
      <c r="O4" s="686"/>
      <c r="P4" s="686"/>
      <c r="Q4" s="685">
        <f>SUM(Q20:Q157)</f>
        <v>19.75</v>
      </c>
      <c r="R4" s="301">
        <f>SUM(R20:R51)+SUM(R56:R68)+SUM(R70:R157)</f>
        <v>13</v>
      </c>
      <c r="S4" s="303">
        <f>R4/Q4</f>
        <v>0.65822784810126578</v>
      </c>
      <c r="T4" s="686"/>
      <c r="U4" t="s">
        <v>1059</v>
      </c>
      <c r="V4" s="685">
        <f>SUM(V20:V157)</f>
        <v>22.05</v>
      </c>
      <c r="W4" s="301">
        <f>SUM(W20:W51)+SUM(W56:W68)+SUM(W70:W157)</f>
        <v>9.8000000000000007</v>
      </c>
      <c r="X4" s="303">
        <f>W4/V4</f>
        <v>0.44444444444444448</v>
      </c>
      <c r="Y4" s="303"/>
      <c r="Z4" s="303"/>
      <c r="AA4" s="685">
        <f>SUM(AA20:AA157)</f>
        <v>25.25</v>
      </c>
      <c r="AB4" s="301">
        <f>SUM(AB20:AB51)+SUM(AB56:AB68)+SUM(AB70:AB157)</f>
        <v>12</v>
      </c>
      <c r="AC4" s="303">
        <f>AB4/AA4</f>
        <v>0.47524752475247523</v>
      </c>
      <c r="AD4" s="686"/>
      <c r="AE4" s="686"/>
      <c r="AF4" s="685">
        <f>SUM(AF20:AF157)</f>
        <v>20.25</v>
      </c>
      <c r="AG4" s="301">
        <f>SUM(AG20:AG51)+SUM(AG56:AG68)+SUM(AG70:AG157)</f>
        <v>11</v>
      </c>
      <c r="AH4" s="303">
        <f>AG4/AF4</f>
        <v>0.54320987654320985</v>
      </c>
      <c r="AI4" s="686"/>
      <c r="AJ4" s="686"/>
      <c r="AK4" s="685">
        <f>SUM(AK20:AK157)</f>
        <v>25.25</v>
      </c>
      <c r="AL4" s="301">
        <f>SUM(AL20:AL51)+SUM(AL56:AL68)+SUM(AL70:AL157)</f>
        <v>14.75</v>
      </c>
      <c r="AM4" s="303">
        <f>AL4/AK4</f>
        <v>0.58415841584158412</v>
      </c>
      <c r="AN4" s="686"/>
      <c r="AO4" s="686"/>
      <c r="AP4" s="685">
        <f>SUM(AP20:AP157)</f>
        <v>25.25</v>
      </c>
      <c r="AQ4" s="301">
        <f>SUM(AQ20:AQ51)+SUM(AQ56:AQ68)+SUM(AQ70:AQ157)</f>
        <v>19.399999999999999</v>
      </c>
      <c r="AR4" s="303">
        <f>AQ4/AP4</f>
        <v>0.76831683168316822</v>
      </c>
      <c r="AS4" s="686"/>
      <c r="AT4" s="686"/>
      <c r="AU4" s="685">
        <f>SUM(AU20:AU157)</f>
        <v>23.25</v>
      </c>
      <c r="AV4" s="301">
        <f>SUM(AV20:AV51)+SUM(AV56:AV68)+SUM(AV70:AV157)</f>
        <v>9.4</v>
      </c>
      <c r="AW4" s="303">
        <f>AV4/AU4</f>
        <v>0.4043010752688172</v>
      </c>
      <c r="AX4" s="303"/>
      <c r="AY4" s="303"/>
      <c r="AZ4" s="685">
        <f>SUM(AZ20:AZ157)</f>
        <v>23.25</v>
      </c>
      <c r="BA4" s="301">
        <f>SUM(BA20:BA51)+SUM(BA56:BA68)+SUM(BA70:BA157)</f>
        <v>8</v>
      </c>
      <c r="BB4" s="303">
        <f>BA4/AZ4</f>
        <v>0.34408602150537637</v>
      </c>
      <c r="BC4" s="686"/>
      <c r="BD4" t="s">
        <v>1060</v>
      </c>
      <c r="BE4" s="685">
        <f>SUM(BE20:BE157)</f>
        <v>24.25</v>
      </c>
      <c r="BF4" s="301">
        <f>SUM(BF20:BF51)+SUM(BF56:BF68)+SUM(BF70:BF157)</f>
        <v>12.1</v>
      </c>
      <c r="BG4" s="303">
        <f>BF4/BE4</f>
        <v>0.49896907216494846</v>
      </c>
      <c r="BH4" s="686"/>
      <c r="BI4" t="s">
        <v>1060</v>
      </c>
      <c r="BJ4" s="685">
        <f>SUM(BJ20:BJ157)</f>
        <v>25.25</v>
      </c>
      <c r="BK4" s="301">
        <f>SUM(BK20:BK51)+SUM(BK56:BK68)+SUM(BK70:BK157)</f>
        <v>11.05</v>
      </c>
      <c r="BL4" s="303">
        <f>BK4/BJ4</f>
        <v>0.43762376237623768</v>
      </c>
      <c r="BM4" s="687"/>
      <c r="BN4" t="s">
        <v>1061</v>
      </c>
      <c r="BO4" s="685">
        <f>SUM(BO20:BO157)</f>
        <v>21.75</v>
      </c>
      <c r="BP4" s="301">
        <f>SUM(BP20:BP51)+SUM(BP56:BP68)+SUM(BP70:BP157)</f>
        <v>2</v>
      </c>
      <c r="BQ4" s="303">
        <f>BP4/BO4</f>
        <v>9.1954022988505746E-2</v>
      </c>
      <c r="BR4" s="303"/>
      <c r="BS4" s="303"/>
      <c r="BT4" s="303"/>
      <c r="BU4" s="685">
        <f>SUM(BU20:BU157)</f>
        <v>25.25</v>
      </c>
      <c r="BV4" s="301">
        <f>SUM(BV20:BV51)+SUM(BV56:BV68)+SUM(BV70:BV157)</f>
        <v>15.8</v>
      </c>
      <c r="BW4" s="303">
        <f>BV4/BU4</f>
        <v>0.62574257425742574</v>
      </c>
      <c r="BX4" s="303"/>
      <c r="BY4" s="303"/>
      <c r="BZ4" s="685">
        <f>SUM(BZ20:BZ157)</f>
        <v>25.25</v>
      </c>
      <c r="CA4" s="301">
        <f>SUM(CA20:CA51)+SUM(CA56:CA68)+SUM(CA70:CA157)</f>
        <v>15.8</v>
      </c>
      <c r="CB4" s="303">
        <f>CA4/BZ4</f>
        <v>0.62574257425742574</v>
      </c>
      <c r="CC4" s="303"/>
      <c r="CD4" s="303"/>
      <c r="CE4" s="685">
        <f>SUM(CE20:CE157)</f>
        <v>22.25</v>
      </c>
      <c r="CF4" s="301">
        <f>SUM(CF20:CF51)+SUM(CF56:CF68)+SUM(CF70:CF157)</f>
        <v>10.6</v>
      </c>
      <c r="CG4" s="303">
        <f>CF4/CE4</f>
        <v>0.47640449438202248</v>
      </c>
      <c r="CH4" s="303"/>
      <c r="CI4" s="303"/>
      <c r="CJ4" s="685">
        <f>SUM(CJ20:CJ157)</f>
        <v>17.55</v>
      </c>
      <c r="CK4" s="301">
        <f>SUM(CK20:CK51)+SUM(CK56:CK68)+SUM(CK70:CK157)</f>
        <v>8.3000000000000007</v>
      </c>
      <c r="CL4" s="303">
        <f>CK4/CJ4</f>
        <v>0.47293447293447294</v>
      </c>
      <c r="CM4" s="303"/>
      <c r="CN4" s="303"/>
      <c r="CO4" s="685">
        <f>SUM(CO20:CO157)</f>
        <v>24.25</v>
      </c>
      <c r="CP4" s="301">
        <f>SUM(CP20:CP51)+SUM(CP56:CP68)+SUM(CP70:CP157)</f>
        <v>8.75</v>
      </c>
      <c r="CQ4" s="303">
        <f>CP4/CO4</f>
        <v>0.36082474226804123</v>
      </c>
      <c r="CR4" s="303"/>
      <c r="CS4" s="303"/>
      <c r="CT4" s="685">
        <f>SUM(CT20:CT157)</f>
        <v>20.25</v>
      </c>
      <c r="CU4" s="301">
        <f>SUM(CU20:CU51)+SUM(CU56:CU68)+SUM(CU70:CU157)</f>
        <v>9.4</v>
      </c>
      <c r="CV4" s="303">
        <f>CU4/CT4</f>
        <v>0.46419753086419757</v>
      </c>
      <c r="CW4" s="303"/>
      <c r="CX4" s="303"/>
      <c r="CY4" s="685">
        <f>SUM(CY20:CY157)</f>
        <v>23.25</v>
      </c>
      <c r="CZ4" s="301">
        <f>SUM(CZ20:CZ51)+SUM(CZ56:CZ68)+SUM(CZ70:CZ157)</f>
        <v>10.75</v>
      </c>
      <c r="DA4" s="303">
        <f>CZ4/CY4</f>
        <v>0.46236559139784944</v>
      </c>
      <c r="DB4" s="688"/>
      <c r="DC4" s="689"/>
      <c r="DD4" s="685">
        <f>SUM(DD20:DD157)</f>
        <v>24.25</v>
      </c>
      <c r="DE4" s="301">
        <f>SUM(DE20:DE51)+SUM(DE56:DE68)+SUM(DE70:DE157)</f>
        <v>9.6999999999999993</v>
      </c>
      <c r="DF4" s="303">
        <f>DE4/DD4</f>
        <v>0.39999999999999997</v>
      </c>
      <c r="DG4" s="303"/>
      <c r="DH4" s="303"/>
      <c r="DI4" s="685">
        <f>SUM(DI20:DI157)</f>
        <v>25.25</v>
      </c>
      <c r="DJ4" s="301">
        <f>SUM(DJ20:DJ51)+SUM(DJ56:DJ68)+SUM(DJ70:DJ157)</f>
        <v>10.65</v>
      </c>
      <c r="DK4" s="303">
        <f>DJ4/DI4</f>
        <v>0.42178217821782182</v>
      </c>
      <c r="DL4" s="303"/>
      <c r="DM4" s="303"/>
      <c r="DN4" s="685">
        <f>SUM(DN20:DN157)</f>
        <v>24.25</v>
      </c>
      <c r="DO4" s="301">
        <f>SUM(DO20:DO51)+SUM(DO56:DO68)+SUM(DO70:DO157)</f>
        <v>11.65</v>
      </c>
      <c r="DP4" s="303">
        <f>DO4/DN4</f>
        <v>0.48041237113402063</v>
      </c>
      <c r="DQ4" s="303"/>
      <c r="DR4" s="303"/>
      <c r="DS4" s="685">
        <f>SUM(DS20:DS157)</f>
        <v>24.25</v>
      </c>
      <c r="DT4" s="301">
        <f>SUM(DT20:DT51)+SUM(DT56:DT68)+SUM(DT70:DT157)</f>
        <v>15.4</v>
      </c>
      <c r="DU4" s="303">
        <f>DT4/DS4</f>
        <v>0.63505154639175254</v>
      </c>
      <c r="DV4" s="303"/>
      <c r="DW4" s="303"/>
      <c r="DX4" s="685">
        <f>SUM(DX20:DX157)</f>
        <v>23.25</v>
      </c>
      <c r="DY4" s="301">
        <f>SUM(DY20:DY51)+SUM(DY56:DY68)+SUM(DY70:DY157)</f>
        <v>12.9</v>
      </c>
      <c r="DZ4" s="303">
        <f>DY4/DX4</f>
        <v>0.55483870967741933</v>
      </c>
      <c r="EA4" s="303"/>
      <c r="EB4" s="303"/>
      <c r="EC4" s="685">
        <f>SUM(EC20:EC157)</f>
        <v>25.25</v>
      </c>
      <c r="ED4" s="301">
        <f>SUM(ED20:ED51)+SUM(ED56:ED68)+SUM(ED70:ED157)</f>
        <v>15.4</v>
      </c>
      <c r="EE4" s="303">
        <f>ED4/EC4</f>
        <v>0.60990099009900989</v>
      </c>
      <c r="EF4" s="303"/>
      <c r="EG4" s="303"/>
      <c r="EH4" s="685">
        <f>SUM(EH20:EH157)</f>
        <v>25.25</v>
      </c>
      <c r="EI4" s="301">
        <f>SUM(EI20:EI51)+SUM(EI56:EI68)+SUM(EI70:EI157)</f>
        <v>14.4</v>
      </c>
      <c r="EJ4" s="303">
        <f>EI4/EH4</f>
        <v>0.57029702970297036</v>
      </c>
      <c r="EK4" s="303"/>
      <c r="EL4" s="303"/>
      <c r="EM4" s="685">
        <f>SUM(EM20:EM157)</f>
        <v>22.25</v>
      </c>
      <c r="EN4" s="301">
        <f>SUM(EN20:EN51)+SUM(EN56:EN68)+SUM(EN70:EN157)</f>
        <v>9</v>
      </c>
      <c r="EO4" s="303">
        <f>EN4/EM4</f>
        <v>0.4044943820224719</v>
      </c>
      <c r="EP4" s="303"/>
      <c r="EQ4" s="303"/>
      <c r="ER4" s="685">
        <f>SUM(ER20:ER157)</f>
        <v>24.25</v>
      </c>
      <c r="ES4" s="301">
        <f>SUM(ES20:ES51)+SUM(ES56:ES68)+SUM(ES70:ES157)</f>
        <v>12.5</v>
      </c>
      <c r="ET4" s="303">
        <f>ES4/ER4</f>
        <v>0.51546391752577314</v>
      </c>
      <c r="EU4" s="303"/>
      <c r="EV4" s="303"/>
      <c r="EW4" s="685">
        <f>SUM(EW20:EW157)</f>
        <v>24.25</v>
      </c>
      <c r="EX4" s="301">
        <f>SUM(EX20:EX51)+SUM(EX56:EX68)+SUM(EX70:EX157)</f>
        <v>14.65</v>
      </c>
      <c r="EY4" s="303">
        <f>EX4/EW4</f>
        <v>0.60412371134020615</v>
      </c>
      <c r="EZ4" s="303"/>
      <c r="FA4" s="303"/>
      <c r="FB4" s="685">
        <f>SUM(FB20:FB157)</f>
        <v>25.05</v>
      </c>
      <c r="FC4" s="301">
        <f>SUM(FC20:FC51)+SUM(FC56:FC68)+SUM(FC70:FC157)</f>
        <v>13.65</v>
      </c>
      <c r="FD4" s="303">
        <f>FC4/FB4</f>
        <v>0.54491017964071853</v>
      </c>
      <c r="FE4" s="303"/>
      <c r="FF4" s="303"/>
      <c r="FG4" s="685">
        <f>SUM(FG20:FG157)</f>
        <v>21.25</v>
      </c>
      <c r="FH4" s="301">
        <f>SUM(FH20:FH51)+SUM(FH56:FH68)+SUM(FH70:FH157)</f>
        <v>11.7</v>
      </c>
      <c r="FI4" s="303">
        <f>FH4/FG4</f>
        <v>0.5505882352941176</v>
      </c>
      <c r="FJ4" s="303"/>
      <c r="FK4" s="303"/>
      <c r="FL4" s="685">
        <f>SUM(FL20:FL157)</f>
        <v>22.25</v>
      </c>
      <c r="FM4" s="301">
        <f>SUM(FM20:FM51)+SUM(FM56:FM68)+SUM(FM70:FM157)</f>
        <v>12.65</v>
      </c>
      <c r="FN4" s="303">
        <f>FM4/FL4</f>
        <v>0.56853932584269662</v>
      </c>
      <c r="FO4" s="303"/>
      <c r="FP4" s="303"/>
      <c r="FQ4" s="685">
        <f>SUM(FQ20:FQ157)</f>
        <v>18.05</v>
      </c>
      <c r="FR4" s="301">
        <f>SUM(FR20:FR51)+SUM(FR56:FR68)+SUM(FR70:FR157)</f>
        <v>5.2</v>
      </c>
      <c r="FS4" s="303">
        <f>FR4/FQ4</f>
        <v>0.2880886426592798</v>
      </c>
      <c r="FU4" s="687"/>
      <c r="FV4" s="64"/>
      <c r="FW4" s="685">
        <f>SUM(FW20:FW157)</f>
        <v>24.25</v>
      </c>
      <c r="FX4" s="301">
        <f>SUM(FX20:FX51)+SUM(FX56:FX68)+SUM(FX70:FX157)</f>
        <v>16.5</v>
      </c>
      <c r="FY4" s="303">
        <f>FX4/FW4</f>
        <v>0.68041237113402064</v>
      </c>
      <c r="FZ4" s="686"/>
      <c r="GA4" s="64"/>
      <c r="GB4" s="685">
        <f>SUM(GB20:GB157)</f>
        <v>26.25</v>
      </c>
      <c r="GC4" s="301">
        <f>SUM(GC20:GC51)+SUM(GC56:GC68)+SUM(GC70:GC157)</f>
        <v>15.75</v>
      </c>
      <c r="GD4" s="303">
        <f>GC4/GB4</f>
        <v>0.6</v>
      </c>
      <c r="GE4" s="687"/>
      <c r="GF4" s="64"/>
      <c r="GG4" s="685">
        <f>SUM(GG20:GG157)</f>
        <v>25.25</v>
      </c>
      <c r="GH4" s="301">
        <f>SUM(GH20:GH51)+SUM(GH56:GH68)+SUM(GH70:GH157)</f>
        <v>13.5</v>
      </c>
      <c r="GI4" s="303">
        <f>GH4/GG4</f>
        <v>0.53465346534653468</v>
      </c>
      <c r="GJ4" s="686"/>
      <c r="GK4" s="64"/>
      <c r="GL4" s="685">
        <f>SUM(GL20:GL157)</f>
        <v>24.25</v>
      </c>
      <c r="GM4" s="301">
        <f>SUM(GM20:GM51)+SUM(GM56:GM68)+SUM(GM70:GM157)</f>
        <v>10.25</v>
      </c>
      <c r="GN4" s="303">
        <f>GM4/GL4</f>
        <v>0.42268041237113402</v>
      </c>
      <c r="GO4" s="687"/>
      <c r="GP4" s="64"/>
      <c r="GQ4" s="685">
        <f>SUM(GQ20:GQ157)</f>
        <v>25.25</v>
      </c>
      <c r="GR4" s="301">
        <f>SUM(GR20:GR51)+SUM(GR56:GR68)+SUM(GR70:GR157)</f>
        <v>11.5</v>
      </c>
      <c r="GS4" s="690">
        <f>GR4/GQ4</f>
        <v>0.45544554455445546</v>
      </c>
      <c r="GT4" s="686"/>
      <c r="GU4" s="64"/>
      <c r="GV4" s="685">
        <f>SUM(GV20:GV157)</f>
        <v>26.25</v>
      </c>
      <c r="GW4" s="301">
        <f>SUM(GW20:GW51)+SUM(GW56:GW68)+SUM(GW70:GW157)</f>
        <v>18.75</v>
      </c>
      <c r="GX4" s="690">
        <f>GW4/GV4</f>
        <v>0.7142857142857143</v>
      </c>
      <c r="GY4" s="691"/>
      <c r="GZ4" s="303"/>
      <c r="HA4" s="303"/>
      <c r="HB4" s="685">
        <f>SUM(HB20:HB157)</f>
        <v>25.25</v>
      </c>
      <c r="HC4" s="301">
        <f>SUM(HC20:HC51)+SUM(HC56:HC68)+SUM(HC70:HC157)</f>
        <v>13.7</v>
      </c>
      <c r="HD4" s="690">
        <f>HC4/HB4</f>
        <v>0.5425742574257425</v>
      </c>
      <c r="HE4" s="303"/>
      <c r="HF4" s="303"/>
      <c r="HG4" s="685">
        <f>SUM(HG20:HG157)</f>
        <v>13.35</v>
      </c>
      <c r="HH4" s="301">
        <f>SUM(HH20:HH51)+SUM(HH56:HH68)+SUM(HH70:HH157)</f>
        <v>7.85</v>
      </c>
      <c r="HI4" s="690">
        <f>HH4/HG4</f>
        <v>0.58801498127340823</v>
      </c>
      <c r="HJ4" s="692"/>
      <c r="HK4" s="686"/>
      <c r="HL4" s="686"/>
      <c r="HM4" s="685">
        <f>SUM(HM20:HM157)</f>
        <v>23.25</v>
      </c>
      <c r="HN4" s="301">
        <f>SUM(HN20:HN51)+SUM(HN56:HN68)+SUM(HN70:HN157)</f>
        <v>6.95</v>
      </c>
      <c r="HO4" s="690">
        <f>HN4/HM4</f>
        <v>0.29892473118279572</v>
      </c>
      <c r="HP4" s="692"/>
      <c r="HQ4" s="687"/>
      <c r="HR4" t="s">
        <v>1062</v>
      </c>
      <c r="HS4" s="685">
        <f>SUM(HS20:HS157)</f>
        <v>24.25</v>
      </c>
      <c r="HT4" s="301">
        <f>SUM(HT20:HT51)+SUM(HT56:HT68)+SUM(HT70:HT157)</f>
        <v>15.5</v>
      </c>
      <c r="HU4" s="690">
        <f>HT4/HS4</f>
        <v>0.63917525773195871</v>
      </c>
      <c r="HV4" s="686"/>
      <c r="HW4" s="64"/>
      <c r="HX4" s="685">
        <f>SUM(HX20:HX157)</f>
        <v>25.25</v>
      </c>
      <c r="HY4" s="301">
        <f>SUM(HY20:HY51)+SUM(HY56:HY68)+SUM(HY70:HY157)</f>
        <v>14.75</v>
      </c>
      <c r="HZ4" s="690">
        <f>HY4/HX4</f>
        <v>0.58415841584158412</v>
      </c>
      <c r="IA4" s="686"/>
      <c r="IB4" s="64"/>
      <c r="IC4" s="685">
        <f>SUM(IC20:IC157)</f>
        <v>25.25</v>
      </c>
      <c r="ID4" s="301">
        <f>SUM(ID20:ID51)+SUM(ID56:ID68)+SUM(ID70:ID157)</f>
        <v>11.6</v>
      </c>
      <c r="IE4" s="690">
        <f>ID4/IC4</f>
        <v>0.45940594059405937</v>
      </c>
      <c r="IF4" s="692"/>
      <c r="IG4" s="687"/>
      <c r="IH4" s="64"/>
      <c r="II4" s="685">
        <f>SUM(II20:II157)</f>
        <v>16.75</v>
      </c>
      <c r="IJ4" s="301">
        <f>SUM(IJ20:IJ51)+SUM(IJ56:IJ68)+SUM(IJ70:IJ157)</f>
        <v>6.25</v>
      </c>
      <c r="IK4" s="690">
        <f>IJ4/II4</f>
        <v>0.37313432835820898</v>
      </c>
      <c r="IL4" s="686"/>
      <c r="IM4" s="64"/>
      <c r="IN4" s="685">
        <f>SUM(IN20:IN157)</f>
        <v>13.95</v>
      </c>
      <c r="IO4" s="301">
        <f>SUM(IO20:IO51)+SUM(IO56:IO68)+SUM(IO70:IO157)</f>
        <v>5.45</v>
      </c>
      <c r="IP4" s="690">
        <f>IO4/IN4</f>
        <v>0.39068100358422941</v>
      </c>
      <c r="IQ4" s="686"/>
      <c r="IR4" s="64"/>
      <c r="IS4" s="685">
        <f>SUM(IS20:IS157)</f>
        <v>21.75</v>
      </c>
      <c r="IT4" s="301">
        <f>SUM(IT20:IT51)+SUM(IT56:IT68)+SUM(IT70:IT157)</f>
        <v>5</v>
      </c>
      <c r="IU4" s="690">
        <f>IT4/IS4</f>
        <v>0.22988505747126436</v>
      </c>
      <c r="IV4" s="686"/>
      <c r="IW4" s="64"/>
      <c r="IX4" s="685">
        <f>SUM(IX20:IX157)</f>
        <v>20.75</v>
      </c>
      <c r="IY4" s="301">
        <f>SUM(IY20:IY51)+SUM(IY56:IY68)+SUM(IY70:IY157)</f>
        <v>7.15</v>
      </c>
      <c r="IZ4" s="690">
        <f>IY4/IX4</f>
        <v>0.34457831325301208</v>
      </c>
      <c r="JA4" s="686"/>
      <c r="JB4" s="64"/>
      <c r="JC4" s="685">
        <f>SUM(JC20:JC157)</f>
        <v>21.75</v>
      </c>
      <c r="JD4" s="301">
        <f>SUM(JD20:JD51)+SUM(JD56:JD68)+SUM(JD70:JD157)</f>
        <v>2.15</v>
      </c>
      <c r="JE4" s="690">
        <f>JD4/JC4</f>
        <v>9.8850574712643677E-2</v>
      </c>
      <c r="JF4" s="686"/>
      <c r="JG4" s="64"/>
      <c r="JH4" s="685">
        <f>SUM(JH20:JH157)</f>
        <v>20.55</v>
      </c>
      <c r="JI4" s="301">
        <f>SUM(JI20:JI51)+SUM(JI56:JI68)+SUM(JI70:JI157)</f>
        <v>3.8</v>
      </c>
      <c r="JJ4" s="690">
        <f>JI4/JH4</f>
        <v>0.18491484184914841</v>
      </c>
      <c r="JK4" s="686"/>
      <c r="JL4" s="64"/>
      <c r="JM4" s="685">
        <f>SUM(JM20:JM157)</f>
        <v>20.75</v>
      </c>
      <c r="JN4" s="301">
        <f>SUM(JN20:JN51)+SUM(JN56:JN68)+SUM(JN70:JN157)</f>
        <v>7.25</v>
      </c>
      <c r="JO4" s="690">
        <f>JN4/JM4</f>
        <v>0.3493975903614458</v>
      </c>
      <c r="JP4" s="686"/>
      <c r="JQ4" s="64"/>
      <c r="JR4" s="685">
        <f>SUM(JR20:JR157)</f>
        <v>21.75</v>
      </c>
      <c r="JS4" s="301">
        <f>SUM(JS20:JS51)+SUM(JS56:JS68)+SUM(JS70:JS157)</f>
        <v>6</v>
      </c>
      <c r="JT4" s="690">
        <f>JS4/JR4</f>
        <v>0.27586206896551724</v>
      </c>
      <c r="JU4" s="686"/>
      <c r="JV4" s="64"/>
      <c r="JW4" s="685">
        <f>SUM(JW20:JW157)</f>
        <v>19.75</v>
      </c>
      <c r="JX4" s="301">
        <f>SUM(JX20:JX51)+SUM(JX56:JX68)+SUM(JX70:JX157)</f>
        <v>4.75</v>
      </c>
      <c r="JY4" s="690">
        <f>JX4/JW4</f>
        <v>0.24050632911392406</v>
      </c>
      <c r="JZ4" s="686"/>
      <c r="KA4" s="64"/>
      <c r="KB4" s="685">
        <f>SUM(KB20:KB157)</f>
        <v>21.75</v>
      </c>
      <c r="KC4" s="301">
        <f>SUM(KC20:KC51)+SUM(KC56:KC68)+SUM(KC70:KC157)</f>
        <v>8</v>
      </c>
      <c r="KD4" s="690">
        <f>KC4/KB4</f>
        <v>0.36781609195402298</v>
      </c>
      <c r="KE4" s="686"/>
      <c r="KF4" s="64"/>
      <c r="KG4" s="685">
        <f>SUM(KG20:KG157)</f>
        <v>25.25</v>
      </c>
      <c r="KH4" s="301">
        <f>SUM(KH20:KH51)+SUM(KH56:KH68)+SUM(KH70:KH157)</f>
        <v>12.75</v>
      </c>
      <c r="KI4" s="690">
        <f>KH4/KG4</f>
        <v>0.50495049504950495</v>
      </c>
      <c r="KJ4" s="686"/>
      <c r="KK4" s="64"/>
      <c r="KL4" s="685">
        <f>SUM(KL20:KL157)</f>
        <v>25.25</v>
      </c>
      <c r="KM4" s="301">
        <f>SUM(KM20:KM51)+SUM(KM56:KM68)+SUM(KM70:KM157)</f>
        <v>14.55</v>
      </c>
      <c r="KN4" s="690">
        <f>KM4/KL4</f>
        <v>0.57623762376237631</v>
      </c>
      <c r="KO4" s="686"/>
      <c r="KP4" s="64"/>
      <c r="KQ4" s="685">
        <f>SUM(KQ20:KQ157)</f>
        <v>20.55</v>
      </c>
      <c r="KR4" s="301">
        <f>SUM(KR20:KR51)+SUM(KR56:KR68)+SUM(KR70:KR157)</f>
        <v>5.05</v>
      </c>
      <c r="KS4" s="690">
        <f>KR4/KQ4</f>
        <v>0.2457420924574209</v>
      </c>
      <c r="KT4" s="686"/>
      <c r="KU4" s="64"/>
      <c r="KV4" s="685">
        <f>SUM(KV20:KV157)</f>
        <v>19.55</v>
      </c>
      <c r="KW4" s="301">
        <f>SUM(KW20:KW51)+SUM(KW56:KW68)+SUM(KW70:KW157)</f>
        <v>2.2999999999999998</v>
      </c>
      <c r="KX4" s="690">
        <f>KW4/KV4</f>
        <v>0.1176470588235294</v>
      </c>
      <c r="KY4" s="686"/>
      <c r="KZ4" s="64"/>
      <c r="LA4" s="685">
        <f>SUM(LA20:LA157)</f>
        <v>22.25</v>
      </c>
      <c r="LB4" s="301">
        <f>SUM(LB20:LB51)+SUM(LB56:LB68)+SUM(LB70:LB157)</f>
        <v>8.5</v>
      </c>
      <c r="LC4" s="690">
        <f>LB4/LA4</f>
        <v>0.38202247191011235</v>
      </c>
      <c r="LD4" s="686"/>
      <c r="LE4" s="693" t="s">
        <v>949</v>
      </c>
      <c r="LF4" s="685">
        <f>SUM(LF20:LF157)</f>
        <v>25.25</v>
      </c>
      <c r="LG4" s="301">
        <f>SUM(LG20:LG51)+SUM(LG56:LG68)+SUM(LG70:LG157)</f>
        <v>9.3000000000000007</v>
      </c>
      <c r="LH4" s="690">
        <f>LG4/LF4</f>
        <v>0.36831683168316837</v>
      </c>
      <c r="LI4" s="686"/>
      <c r="LJ4" t="s">
        <v>1063</v>
      </c>
      <c r="LK4" s="685">
        <f>SUM(LK20:LK157)</f>
        <v>24.25</v>
      </c>
      <c r="LL4" s="301">
        <f>SUM(LL20:LL51)+SUM(LL56:LL68)+SUM(LL70:LL157)</f>
        <v>17.05</v>
      </c>
      <c r="LM4" s="690">
        <f>LL4/LK4</f>
        <v>0.70309278350515469</v>
      </c>
      <c r="LN4" s="686"/>
      <c r="LO4" s="64"/>
      <c r="LP4" s="685">
        <f>SUM(LP20:LP157)</f>
        <v>21.55</v>
      </c>
      <c r="LQ4" s="301">
        <f>SUM(LQ20:LQ51)+SUM(LQ56:LQ68)+SUM(LQ70:LQ157)</f>
        <v>8.3000000000000007</v>
      </c>
      <c r="LR4" s="690">
        <f>LQ4/LP4</f>
        <v>0.38515081206496521</v>
      </c>
      <c r="LS4" s="686"/>
      <c r="LT4" s="64"/>
      <c r="LU4" s="685">
        <f>SUM(LU20:LU157)</f>
        <v>19.75</v>
      </c>
      <c r="LV4" s="301">
        <f>SUM(LV20:LV51)+SUM(LV56:LV68)+SUM(LV70:LV157)</f>
        <v>13</v>
      </c>
      <c r="LW4" s="690">
        <f>LV4/LU4</f>
        <v>0.65822784810126578</v>
      </c>
      <c r="LX4" s="686"/>
      <c r="LY4" s="64"/>
      <c r="LZ4" s="685">
        <f>SUM(LZ20:LZ157)</f>
        <v>20.75</v>
      </c>
      <c r="MA4" s="301">
        <f>SUM(MA20:MA51)+SUM(MA56:MA68)+SUM(MA70:MA157)</f>
        <v>13</v>
      </c>
      <c r="MB4" s="690">
        <f>MA4/LZ4</f>
        <v>0.62650602409638556</v>
      </c>
      <c r="MC4" s="686"/>
      <c r="MD4" s="64"/>
      <c r="ME4" s="685">
        <f>SUM(ME20:ME157)</f>
        <v>25.25</v>
      </c>
      <c r="MF4" s="301">
        <f>SUM(MF20:MF51)+SUM(MF56:MF68)+SUM(MF70:MF157)</f>
        <v>14.05</v>
      </c>
      <c r="MG4" s="690">
        <f>MF4/ME4</f>
        <v>0.55643564356435649</v>
      </c>
      <c r="MH4" s="686"/>
      <c r="MI4" s="64"/>
      <c r="MJ4" s="685">
        <f>SUM(MJ20:MJ157)</f>
        <v>21.65</v>
      </c>
      <c r="MK4" s="301">
        <f>SUM(MK20:MK51)+SUM(MK56:MK68)+SUM(MK70:MK157)</f>
        <v>16.75</v>
      </c>
      <c r="ML4" s="690">
        <f>MK4/MJ4</f>
        <v>0.77367205542725181</v>
      </c>
      <c r="MM4" s="686"/>
      <c r="MN4" s="64"/>
      <c r="MO4" s="685">
        <f>SUM(MO20:MO157)</f>
        <v>22.25</v>
      </c>
      <c r="MP4" s="301">
        <f>SUM(MP20:MP51)+SUM(MP56:MP68)+SUM(MP70:MP157)</f>
        <v>8.25</v>
      </c>
      <c r="MQ4" s="690">
        <f>MP4/MO4</f>
        <v>0.3707865168539326</v>
      </c>
      <c r="MR4" s="686"/>
      <c r="MS4" s="64" t="s">
        <v>949</v>
      </c>
      <c r="MT4" s="685">
        <f>SUM(MT20:MT157)</f>
        <v>25.25</v>
      </c>
      <c r="MU4" s="301">
        <f>SUM(MU20:MU51)+SUM(MU56:MU68)+SUM(MU70:MU157)</f>
        <v>12</v>
      </c>
      <c r="MV4" s="690">
        <f>MU4/MT4</f>
        <v>0.47524752475247523</v>
      </c>
      <c r="MW4" s="686"/>
      <c r="MX4" s="64"/>
      <c r="MY4" s="685">
        <f>SUM(MY20:MY157)</f>
        <v>20.75</v>
      </c>
      <c r="MZ4" s="301">
        <f>SUM(MZ20:MZ51)+SUM(MZ56:MZ68)+SUM(MZ70:MZ157)</f>
        <v>7.75</v>
      </c>
      <c r="NA4" s="690">
        <f>MZ4/MY4</f>
        <v>0.37349397590361444</v>
      </c>
      <c r="NB4" s="686"/>
      <c r="NC4" s="64"/>
      <c r="ND4" s="685">
        <f>SUM(ND20:ND157)</f>
        <v>19.75</v>
      </c>
      <c r="NE4" s="301">
        <f>SUM(NE20:NE51)+SUM(NE56:NE68)+SUM(NE70:NE157)</f>
        <v>8.6</v>
      </c>
      <c r="NF4" s="690">
        <f>NE4/ND4</f>
        <v>0.43544303797468353</v>
      </c>
      <c r="NG4" s="686"/>
      <c r="NH4" s="64"/>
      <c r="NI4" s="685">
        <f>SUM(NI20:NI157)</f>
        <v>21.75</v>
      </c>
      <c r="NJ4" s="301">
        <f>SUM(NJ20:NJ51)+SUM(NJ56:NJ68)+SUM(NJ70:NJ157)</f>
        <v>9.15</v>
      </c>
      <c r="NK4" s="690">
        <f>NJ4/NI4</f>
        <v>0.4206896551724138</v>
      </c>
      <c r="NL4" s="686"/>
      <c r="NM4" s="64"/>
      <c r="NN4" s="685">
        <f>SUM(NN20:NN157)</f>
        <v>24.25</v>
      </c>
      <c r="NO4" s="301">
        <f>SUM(NO20:NO51)+SUM(NO56:NO68)+SUM(NO70:NO157)</f>
        <v>8.0500000000000007</v>
      </c>
      <c r="NP4" s="690">
        <f>NO4/NN4</f>
        <v>0.33195876288659798</v>
      </c>
      <c r="NQ4" s="686"/>
      <c r="NR4" s="64"/>
      <c r="NS4" s="685">
        <f>SUM(NS20:NS157)</f>
        <v>23.25</v>
      </c>
      <c r="NT4" s="301">
        <f>SUM(NT20:NT51)+SUM(NT56:NT68)+SUM(NT70:NT157)</f>
        <v>11.55</v>
      </c>
      <c r="NU4" s="690">
        <f>NT4/NS4</f>
        <v>0.49677419354838714</v>
      </c>
      <c r="NV4" s="686"/>
      <c r="NW4" s="64"/>
      <c r="NX4" s="685">
        <f>SUM(NX20:NX157)</f>
        <v>23.25</v>
      </c>
      <c r="NY4" s="301">
        <f>SUM(NY20:NY51)+SUM(NY56:NY68)+SUM(NY70:NY157)</f>
        <v>9.15</v>
      </c>
      <c r="NZ4" s="690">
        <f>NY4/NX4</f>
        <v>0.3935483870967742</v>
      </c>
      <c r="OA4" s="686"/>
      <c r="OB4" s="64"/>
      <c r="OC4" s="685">
        <f>SUM(OC20:OC157)</f>
        <v>21.35</v>
      </c>
      <c r="OD4" s="301">
        <f>SUM(OD20:OD51)+SUM(OD56:OD68)+SUM(OD70:OD157)</f>
        <v>1.1000000000000001</v>
      </c>
      <c r="OE4" s="690">
        <f>OD4/OC4</f>
        <v>5.1522248243559721E-2</v>
      </c>
      <c r="OF4" s="686"/>
      <c r="OG4" s="64"/>
      <c r="OH4" s="685">
        <f>SUM(OH20:OH157)</f>
        <v>22.25</v>
      </c>
      <c r="OI4" s="301">
        <f>SUM(OI20:OI51)+SUM(OI56:OI68)+SUM(OI70:OI157)</f>
        <v>8.75</v>
      </c>
      <c r="OJ4" s="690">
        <f>OI4/OH4</f>
        <v>0.39325842696629215</v>
      </c>
      <c r="OK4" s="686"/>
      <c r="OL4" s="64"/>
      <c r="OM4" s="685">
        <f>SUM(OM20:OM157)</f>
        <v>23.65</v>
      </c>
      <c r="ON4" s="301">
        <f>SUM(ON20:ON51)+SUM(ON56:ON68)+SUM(ON70:ON157)</f>
        <v>7.15</v>
      </c>
      <c r="OO4" s="690">
        <f>ON4/OM4</f>
        <v>0.30232558139534887</v>
      </c>
      <c r="OP4" s="686"/>
      <c r="OQ4" s="64"/>
      <c r="OR4" s="685">
        <f>SUM(OR20:OR157)</f>
        <v>24.65</v>
      </c>
      <c r="OS4" s="301">
        <f>SUM(OS20:OS51)+SUM(OS56:OS68)+SUM(OS70:OS157)</f>
        <v>9.65</v>
      </c>
      <c r="OT4" s="690">
        <f>OS4/OR4</f>
        <v>0.3914807302231238</v>
      </c>
      <c r="OW4" s="685">
        <f>SUM(OW20:OW157)</f>
        <v>23.15</v>
      </c>
      <c r="OX4" s="301">
        <f>SUM(OX20:OX51)+SUM(OX56:OX68)+SUM(OX70:OX157)</f>
        <v>12.9</v>
      </c>
      <c r="OY4" s="690">
        <f>OX4/OW4</f>
        <v>0.55723542116630675</v>
      </c>
      <c r="PA4" t="s">
        <v>1064</v>
      </c>
      <c r="PB4" s="685">
        <f>SUM(PB20:PB157)</f>
        <v>18.25</v>
      </c>
      <c r="PC4" s="301">
        <f>SUM(PC20:PC51)+SUM(PC56:PC68)+SUM(PC70:PC157)</f>
        <v>12.5</v>
      </c>
      <c r="PD4" s="690">
        <f>PC4/PB4</f>
        <v>0.68493150684931503</v>
      </c>
      <c r="PG4" s="685">
        <f>SUM(PG20:PG157)</f>
        <v>22.25</v>
      </c>
      <c r="PH4" s="301">
        <f>SUM(PH20:PH51)+SUM(PH56:PH68)+SUM(PH70:PH157)</f>
        <v>0.6</v>
      </c>
      <c r="PI4" s="690">
        <f>PH4/PG4</f>
        <v>2.6966292134831461E-2</v>
      </c>
      <c r="PL4" s="685">
        <f>SUM(PL20:PL157)</f>
        <v>22.75</v>
      </c>
      <c r="PM4" s="301">
        <f>SUM(PM20:PM51)+SUM(PM56:PM68)+SUM(PM70:PM157)</f>
        <v>1</v>
      </c>
      <c r="PN4" s="690">
        <f>PM4/PL4</f>
        <v>4.3956043956043959E-2</v>
      </c>
    </row>
    <row r="5" spans="1:430" ht="39.5" customHeight="1" thickBot="1" x14ac:dyDescent="0.25">
      <c r="B5" s="694" t="s">
        <v>7</v>
      </c>
      <c r="C5" s="695" t="s">
        <v>1065</v>
      </c>
      <c r="D5" s="695" t="s">
        <v>1066</v>
      </c>
      <c r="E5" s="695" t="s">
        <v>1067</v>
      </c>
      <c r="F5" s="695" t="s">
        <v>1068</v>
      </c>
      <c r="G5" s="696" t="s">
        <v>1069</v>
      </c>
      <c r="H5" s="697"/>
      <c r="I5" s="698" t="s">
        <v>149</v>
      </c>
      <c r="J5" s="699"/>
      <c r="K5" s="699"/>
      <c r="L5" s="651" t="s">
        <v>1054</v>
      </c>
      <c r="M5" s="651"/>
      <c r="N5" s="652"/>
      <c r="O5" s="700"/>
      <c r="P5" s="701" t="str">
        <f>Q5</f>
        <v>Кредитный потенциал</v>
      </c>
      <c r="Q5" s="702" t="s">
        <v>1070</v>
      </c>
      <c r="R5" s="703"/>
      <c r="S5" s="704"/>
      <c r="T5" s="705"/>
      <c r="U5" s="706" t="str">
        <f>U4</f>
        <v>Конверсия валюты</v>
      </c>
      <c r="V5" s="707" t="s">
        <v>115</v>
      </c>
      <c r="W5" s="708"/>
      <c r="X5" s="709"/>
      <c r="Y5" s="710"/>
      <c r="Z5" s="710" t="str">
        <f>AA5</f>
        <v>сейфы</v>
      </c>
      <c r="AA5" s="711" t="s">
        <v>1071</v>
      </c>
      <c r="AB5" s="711"/>
      <c r="AC5" s="711"/>
      <c r="AD5" s="693"/>
      <c r="AE5" s="693" t="str">
        <f>AF5</f>
        <v>Монеты</v>
      </c>
      <c r="AF5" s="712" t="s">
        <v>117</v>
      </c>
      <c r="AG5" s="713"/>
      <c r="AH5" s="714"/>
      <c r="AI5" s="705"/>
      <c r="AJ5" s="705" t="str">
        <f>AK5</f>
        <v>ОМС</v>
      </c>
      <c r="AK5" s="715" t="s">
        <v>118</v>
      </c>
      <c r="AL5" s="716"/>
      <c r="AM5" s="716"/>
      <c r="AN5" s="693"/>
      <c r="AO5" s="693" t="str">
        <f>AP5</f>
        <v>Потребительский кредит</v>
      </c>
      <c r="AP5" s="712" t="s">
        <v>120</v>
      </c>
      <c r="AQ5" s="713"/>
      <c r="AR5" s="714"/>
      <c r="AS5" s="705"/>
      <c r="AT5" s="717" t="str">
        <f>AU5</f>
        <v>Автокредит</v>
      </c>
      <c r="AU5" s="715" t="s">
        <v>121</v>
      </c>
      <c r="AV5" s="716"/>
      <c r="AW5" s="716"/>
      <c r="AX5" s="693"/>
      <c r="AY5" s="693" t="str">
        <f>AZ5</f>
        <v>Объект Авто</v>
      </c>
      <c r="AZ5" s="712" t="s">
        <v>122</v>
      </c>
      <c r="BA5" s="713"/>
      <c r="BB5" s="714"/>
      <c r="BC5"/>
      <c r="BD5" t="str">
        <f>BE5</f>
        <v>POS-кредиты</v>
      </c>
      <c r="BE5" s="718" t="str">
        <f>BE9</f>
        <v>POS-кредиты</v>
      </c>
      <c r="BF5" s="719"/>
      <c r="BG5" s="720"/>
      <c r="BH5" s="693"/>
      <c r="BI5" s="721" t="str">
        <f>BJ5</f>
        <v>BNPL</v>
      </c>
      <c r="BJ5" s="712" t="s">
        <v>814</v>
      </c>
      <c r="BK5" s="713"/>
      <c r="BL5" s="713"/>
      <c r="BM5"/>
      <c r="BN5" t="str">
        <f>BO5</f>
        <v>Образовательный кредит</v>
      </c>
      <c r="BO5" s="718" t="str">
        <f>BO9</f>
        <v>Образовательный кредит</v>
      </c>
      <c r="BP5" s="719"/>
      <c r="BQ5" s="720"/>
      <c r="BR5" s="697"/>
      <c r="BS5" s="722"/>
      <c r="BT5" s="722" t="str">
        <f>BU5</f>
        <v>ОСАГО</v>
      </c>
      <c r="BU5" s="723" t="s">
        <v>89</v>
      </c>
      <c r="BV5" s="724"/>
      <c r="BW5" s="725"/>
      <c r="BX5" s="722"/>
      <c r="BY5" s="722" t="str">
        <f>BZ5</f>
        <v>КАСКО</v>
      </c>
      <c r="BZ5" s="723" t="s">
        <v>92</v>
      </c>
      <c r="CA5" s="724"/>
      <c r="CB5" s="725"/>
      <c r="CC5" s="722"/>
      <c r="CD5" s="722" t="str">
        <f>CE5</f>
        <v>ИнвестКопилка</v>
      </c>
      <c r="CE5" s="726" t="s">
        <v>93</v>
      </c>
      <c r="CF5" s="727"/>
      <c r="CG5" s="728"/>
      <c r="CH5" s="729"/>
      <c r="CI5" s="729" t="str">
        <f>CJ5</f>
        <v>СберСова</v>
      </c>
      <c r="CJ5" s="723" t="s">
        <v>94</v>
      </c>
      <c r="CK5" s="724"/>
      <c r="CL5" s="725"/>
      <c r="CM5" s="730"/>
      <c r="CN5" s="729" t="str">
        <f>CO5</f>
        <v>Залоговое страхование (корпоративное страхование)</v>
      </c>
      <c r="CO5" s="726" t="s">
        <v>1072</v>
      </c>
      <c r="CP5" s="727"/>
      <c r="CQ5" s="728"/>
      <c r="CR5" s="731"/>
      <c r="CS5" s="731" t="str">
        <f>CT5</f>
        <v>НСЖ</v>
      </c>
      <c r="CT5" s="723" t="s">
        <v>96</v>
      </c>
      <c r="CU5" s="724"/>
      <c r="CV5" s="724"/>
      <c r="CW5" s="731"/>
      <c r="CX5" s="731" t="str">
        <f>CY5</f>
        <v>ИСЖ</v>
      </c>
      <c r="CY5" s="723" t="s">
        <v>97</v>
      </c>
      <c r="CZ5" s="724"/>
      <c r="DA5" s="724"/>
      <c r="DB5" s="732"/>
      <c r="DC5" s="733" t="str">
        <f>DD5</f>
        <v>Страхование жизни</v>
      </c>
      <c r="DD5" s="727" t="s">
        <v>98</v>
      </c>
      <c r="DE5" s="727"/>
      <c r="DF5" s="728"/>
      <c r="DG5" s="734"/>
      <c r="DH5" s="734" t="str">
        <f>DI5</f>
        <v>Брокерский счет</v>
      </c>
      <c r="DI5" s="726" t="s">
        <v>99</v>
      </c>
      <c r="DJ5" s="727"/>
      <c r="DK5" s="728"/>
      <c r="DL5" s="735"/>
      <c r="DM5" s="735" t="str">
        <f>DN5</f>
        <v>БПИФ</v>
      </c>
      <c r="DN5" s="736" t="s">
        <v>100</v>
      </c>
      <c r="DO5" s="737"/>
      <c r="DP5" s="738"/>
      <c r="DQ5" s="739"/>
      <c r="DR5" s="739" t="str">
        <f>DS5</f>
        <v>ЗПИФ</v>
      </c>
      <c r="DS5" s="740" t="s">
        <v>101</v>
      </c>
      <c r="DT5" s="741"/>
      <c r="DU5" s="741"/>
      <c r="DV5" s="735"/>
      <c r="DW5" s="735" t="str">
        <f>DX5</f>
        <v>ПДС</v>
      </c>
      <c r="DX5" s="742" t="s">
        <v>102</v>
      </c>
      <c r="DY5" s="651"/>
      <c r="DZ5" s="652"/>
      <c r="EA5" s="743"/>
      <c r="EB5" s="743" t="str">
        <f>EC5</f>
        <v>ОПИФ</v>
      </c>
      <c r="EC5" s="740" t="s">
        <v>103</v>
      </c>
      <c r="ED5" s="741"/>
      <c r="EE5" s="741"/>
      <c r="EF5" s="735"/>
      <c r="EG5" s="735" t="str">
        <f>EH5</f>
        <v>ВЗР</v>
      </c>
      <c r="EH5" s="742" t="s">
        <v>104</v>
      </c>
      <c r="EI5" s="651"/>
      <c r="EJ5" s="652"/>
      <c r="EK5" s="744"/>
      <c r="EL5" s="744" t="str">
        <f>EM5</f>
        <v>ДУ</v>
      </c>
      <c r="EM5" s="740" t="s">
        <v>105</v>
      </c>
      <c r="EN5" s="741"/>
      <c r="EO5" s="741"/>
      <c r="EP5" s="734"/>
      <c r="EQ5" s="734" t="str">
        <f>ER5</f>
        <v>Страхование залога</v>
      </c>
      <c r="ER5" s="742" t="s">
        <v>1073</v>
      </c>
      <c r="ES5" s="651"/>
      <c r="ET5" s="652"/>
      <c r="EU5" s="743"/>
      <c r="EV5" s="743" t="str">
        <f>EW5</f>
        <v>Личная защита Плюс</v>
      </c>
      <c r="EW5" s="740" t="s">
        <v>107</v>
      </c>
      <c r="EX5" s="741"/>
      <c r="EY5" s="741"/>
      <c r="EZ5" s="735"/>
      <c r="FA5" s="735" t="str">
        <f>FB5</f>
        <v>ЗЛС</v>
      </c>
      <c r="FB5" s="742" t="s">
        <v>1074</v>
      </c>
      <c r="FC5" s="651"/>
      <c r="FD5" s="652"/>
      <c r="FE5" s="743"/>
      <c r="FF5" s="743" t="str">
        <f>FG5</f>
        <v>ДСЖ ПК</v>
      </c>
      <c r="FG5" s="740" t="s">
        <v>109</v>
      </c>
      <c r="FH5" s="741"/>
      <c r="FI5" s="741"/>
      <c r="FJ5" s="710"/>
      <c r="FK5" s="710" t="str">
        <f>FL5</f>
        <v>ДСЖ КК</v>
      </c>
      <c r="FL5" s="742" t="s">
        <v>110</v>
      </c>
      <c r="FM5" s="651"/>
      <c r="FN5" s="652"/>
      <c r="FO5" s="710"/>
      <c r="FP5" s="710" t="str">
        <f>FQ5</f>
        <v>ЦФА</v>
      </c>
      <c r="FQ5" s="740" t="s">
        <v>111</v>
      </c>
      <c r="FR5" s="741"/>
      <c r="FS5" s="741"/>
      <c r="FT5" s="673" t="s">
        <v>1075</v>
      </c>
      <c r="FU5" s="745"/>
      <c r="FV5" s="721" t="str">
        <f>FW5</f>
        <v>Сделка с Первичным жильём</v>
      </c>
      <c r="FW5" s="712" t="s">
        <v>819</v>
      </c>
      <c r="FX5" s="713"/>
      <c r="FY5" s="714"/>
      <c r="FZ5" s="746"/>
      <c r="GA5" s="747" t="str">
        <f>GB5</f>
        <v>Много денег (НКПЗН)</v>
      </c>
      <c r="GB5" s="715" t="s">
        <v>824</v>
      </c>
      <c r="GC5" s="716"/>
      <c r="GD5" s="716"/>
      <c r="GE5" s="745"/>
      <c r="GF5" s="721" t="str">
        <f>GG5</f>
        <v>Сделка ИЖС</v>
      </c>
      <c r="GG5" s="712" t="str">
        <f>GE9</f>
        <v>Сделка ИЖС</v>
      </c>
      <c r="GH5" s="713"/>
      <c r="GI5" s="714"/>
      <c r="GJ5" s="746"/>
      <c r="GK5" s="747"/>
      <c r="GL5" s="715" t="str">
        <f>GJ9</f>
        <v>Моя Недвижимость</v>
      </c>
      <c r="GM5" s="716"/>
      <c r="GN5" s="716"/>
      <c r="GO5" s="745"/>
      <c r="GP5" s="721"/>
      <c r="GQ5" s="712" t="str">
        <f>GO9</f>
        <v>Личный кабинет сопровождения ипотеки (далее - ЛКС)</v>
      </c>
      <c r="GR5" s="713"/>
      <c r="GS5" s="714"/>
      <c r="GT5" s="746"/>
      <c r="GU5" s="747"/>
      <c r="GV5" s="715" t="str">
        <f>GV9</f>
        <v>Сделка вторичка</v>
      </c>
      <c r="GW5" s="716"/>
      <c r="GX5" s="716"/>
      <c r="GY5" s="684" t="s">
        <v>1057</v>
      </c>
      <c r="GZ5" s="710"/>
      <c r="HA5" s="710" t="str">
        <f>HB5</f>
        <v>СберМобайл</v>
      </c>
      <c r="HB5" s="742" t="s">
        <v>849</v>
      </c>
      <c r="HC5" s="651"/>
      <c r="HD5" s="652"/>
      <c r="HE5" s="710"/>
      <c r="HF5" s="710" t="str">
        <f>HG5</f>
        <v>Выписки, справки</v>
      </c>
      <c r="HG5" s="742" t="s">
        <v>854</v>
      </c>
      <c r="HH5" s="651"/>
      <c r="HI5" s="652"/>
      <c r="HJ5" s="748"/>
      <c r="HK5" s="705"/>
      <c r="HL5" s="717" t="str">
        <f>HM5</f>
        <v>Слитки</v>
      </c>
      <c r="HM5" s="715" t="s">
        <v>119</v>
      </c>
      <c r="HN5" s="716"/>
      <c r="HO5" s="716"/>
      <c r="HP5" s="697" t="s">
        <v>128</v>
      </c>
      <c r="HQ5" s="693"/>
      <c r="HR5" s="693" t="str">
        <f>HS5</f>
        <v>СберПрайм</v>
      </c>
      <c r="HS5" s="712" t="str">
        <f>HS9</f>
        <v>СберПрайм</v>
      </c>
      <c r="HT5" s="713"/>
      <c r="HU5" s="714"/>
      <c r="HV5" s="746"/>
      <c r="HW5" t="s">
        <v>1048</v>
      </c>
      <c r="HX5" s="712" t="s">
        <v>865</v>
      </c>
      <c r="HY5" s="713"/>
      <c r="HZ5" s="714"/>
      <c r="IA5" s="745"/>
      <c r="IB5" s="721" t="str">
        <f>IC5</f>
        <v>Пакет услуг СберПервый</v>
      </c>
      <c r="IC5" s="712" t="s">
        <v>871</v>
      </c>
      <c r="ID5" s="713"/>
      <c r="IE5" s="714"/>
      <c r="IF5" s="749"/>
      <c r="IG5" s="693"/>
      <c r="IH5" s="693" t="str">
        <f>II5</f>
        <v>Госуслуги</v>
      </c>
      <c r="II5" s="712" t="str">
        <f>II9</f>
        <v>Госуслуги</v>
      </c>
      <c r="IJ5" s="713"/>
      <c r="IK5" s="714"/>
      <c r="IL5" s="746"/>
      <c r="IM5" s="693" t="str">
        <f>IN5</f>
        <v>Наследство</v>
      </c>
      <c r="IN5" s="712" t="str">
        <f>IN9</f>
        <v>Наследство</v>
      </c>
      <c r="IO5" s="713"/>
      <c r="IP5" s="714"/>
      <c r="IQ5" s="745"/>
      <c r="IR5" s="693" t="str">
        <f>IS5</f>
        <v>Карта Жителя</v>
      </c>
      <c r="IS5" s="712" t="str">
        <f>IS9</f>
        <v>Карта Жителя</v>
      </c>
      <c r="IT5" s="713"/>
      <c r="IU5" s="714"/>
      <c r="IV5" s="746"/>
      <c r="IW5" s="693" t="str">
        <f>IX5</f>
        <v>Трансграничный эквайринг</v>
      </c>
      <c r="IX5" s="712" t="str">
        <f>IX9</f>
        <v>Трансграничный эквайринг</v>
      </c>
      <c r="IY5" s="713"/>
      <c r="IZ5" s="714"/>
      <c r="JA5" s="745"/>
      <c r="JB5" s="750" t="str">
        <f>JC5</f>
        <v>Персонализированный офлайн</v>
      </c>
      <c r="JC5" s="712" t="str">
        <f>JC9</f>
        <v>Персонализированный офлайн</v>
      </c>
      <c r="JD5" s="713"/>
      <c r="JE5" s="714"/>
      <c r="JF5" s="746"/>
      <c r="JG5" s="750" t="str">
        <f>JH5</f>
        <v>Демаркирование карт от зарплатного продукта</v>
      </c>
      <c r="JH5" s="712" t="str">
        <f>JH9</f>
        <v>Демаркирование карт от зарплатного продукта</v>
      </c>
      <c r="JI5" s="713"/>
      <c r="JJ5" s="714"/>
      <c r="JK5" s="745"/>
      <c r="JL5" s="750" t="str">
        <f>JM5</f>
        <v>Онбординг и сопровождение ЮЛ в зарплатном проекте канала СберБизнес</v>
      </c>
      <c r="JM5" s="712" t="str">
        <f>JM9</f>
        <v>Онбординг и сопровождение ЮЛ в зарплатном проекте канала СберБизнес</v>
      </c>
      <c r="JN5" s="713"/>
      <c r="JO5" s="714"/>
      <c r="JP5" s="746"/>
      <c r="JQ5" s="693" t="str">
        <f>JR5</f>
        <v>Военная пенсия</v>
      </c>
      <c r="JR5" s="712" t="str">
        <f>JR9</f>
        <v>Военная пенсия</v>
      </c>
      <c r="JS5" s="713"/>
      <c r="JT5" s="714"/>
      <c r="JU5" s="745"/>
      <c r="JV5" s="693" t="str">
        <f>JW5</f>
        <v>Транспортный эквайринг</v>
      </c>
      <c r="JW5" s="712" t="str">
        <f>JW9</f>
        <v>Транспортный эквайринг</v>
      </c>
      <c r="JX5" s="713"/>
      <c r="JY5" s="714"/>
      <c r="JZ5" s="745"/>
      <c r="KA5" s="750" t="str">
        <f>KB5</f>
        <v>Школьные сервисы</v>
      </c>
      <c r="KB5" s="712" t="str">
        <f>KB9</f>
        <v>Школьные сервисы</v>
      </c>
      <c r="KC5" s="713"/>
      <c r="KD5" s="714"/>
      <c r="KE5" s="745"/>
      <c r="KF5" s="750" t="str">
        <f>KG5</f>
        <v>Телеком (Оплата сотовой связи) и сканер QR</v>
      </c>
      <c r="KG5" s="712" t="str">
        <f>KG9</f>
        <v>Телеком (Оплата сотовой связи) и сканер QR</v>
      </c>
      <c r="KH5" s="713"/>
      <c r="KI5" s="714"/>
      <c r="KJ5" s="745"/>
      <c r="KK5" s="693" t="str">
        <f>KL5</f>
        <v>Кредитные карты</v>
      </c>
      <c r="KL5" s="712" t="str">
        <f>KL9</f>
        <v>Кредитные карты</v>
      </c>
      <c r="KM5" s="713"/>
      <c r="KN5" s="714"/>
      <c r="KO5" s="745"/>
      <c r="KP5" s="750" t="str">
        <f>KQ5</f>
        <v>Исполнительное производство (ГПС)</v>
      </c>
      <c r="KQ5" s="712" t="str">
        <f>KQ9</f>
        <v>Исполнительное производство (ГПС)</v>
      </c>
      <c r="KR5" s="713"/>
      <c r="KS5" s="714"/>
      <c r="KT5" s="745"/>
      <c r="KU5" s="750" t="str">
        <f>KV5</f>
        <v>Интегратор</v>
      </c>
      <c r="KV5" s="712" t="str">
        <f>KV9</f>
        <v>Интегратор</v>
      </c>
      <c r="KW5" s="713"/>
      <c r="KX5" s="714"/>
      <c r="KY5" s="745"/>
      <c r="KZ5" s="693" t="str">
        <f>LA5</f>
        <v>Трансграничные переводы</v>
      </c>
      <c r="LA5" s="712" t="str">
        <f>LA9</f>
        <v>Трансграничные переводы</v>
      </c>
      <c r="LB5" s="713"/>
      <c r="LC5" s="714"/>
      <c r="LD5" s="745"/>
      <c r="LE5" s="750" t="str">
        <f>LF5</f>
        <v>Платежи</v>
      </c>
      <c r="LF5" s="712" t="s">
        <v>949</v>
      </c>
      <c r="LG5" s="713"/>
      <c r="LH5" s="714"/>
      <c r="LI5" s="745"/>
      <c r="LJ5" s="693" t="str">
        <f>LK5</f>
        <v>Переводы по РФ</v>
      </c>
      <c r="LK5" s="712" t="str">
        <f>LK9</f>
        <v>Переводы по РФ</v>
      </c>
      <c r="LL5" s="713"/>
      <c r="LM5" s="714"/>
      <c r="LN5" s="745"/>
      <c r="LO5" s="693" t="str">
        <f>LP5</f>
        <v>Переводы подарков</v>
      </c>
      <c r="LP5" s="712" t="str">
        <f>LP9</f>
        <v>Переводы подарков</v>
      </c>
      <c r="LQ5" s="713"/>
      <c r="LR5" s="714"/>
      <c r="LS5" s="745"/>
      <c r="LT5" s="693" t="str">
        <f>LU5</f>
        <v>Оплата улыбкой</v>
      </c>
      <c r="LU5" s="712" t="str">
        <f>LU9</f>
        <v>Оплата улыбкой</v>
      </c>
      <c r="LV5" s="713"/>
      <c r="LW5" s="714"/>
      <c r="LX5" s="745"/>
      <c r="LY5" s="693" t="str">
        <f>LZ5</f>
        <v>Торговый Эквайринг</v>
      </c>
      <c r="LZ5" s="712" t="str">
        <f>LZ9</f>
        <v>Торговый Эквайринг</v>
      </c>
      <c r="MA5" s="713"/>
      <c r="MB5" s="714"/>
      <c r="MC5" s="745"/>
      <c r="MD5" s="693" t="str">
        <f>ME5</f>
        <v>Дебетовая карта</v>
      </c>
      <c r="ME5" s="712" t="str">
        <f>ME9</f>
        <v>Дебетовая карта</v>
      </c>
      <c r="MF5" s="713"/>
      <c r="MG5" s="714"/>
      <c r="MH5" s="745"/>
      <c r="MI5" s="693" t="str">
        <f>MJ5</f>
        <v>SberPay NFC</v>
      </c>
      <c r="MJ5" s="712" t="str">
        <f>MJ9</f>
        <v>SberPay NFC</v>
      </c>
      <c r="MK5" s="713"/>
      <c r="ML5" s="714"/>
      <c r="MM5" s="745"/>
      <c r="MN5" s="693" t="str">
        <f>MO5</f>
        <v>Как зарплатный</v>
      </c>
      <c r="MO5" s="712" t="str">
        <f>MO9</f>
        <v>Как зарплатный</v>
      </c>
      <c r="MP5" s="713"/>
      <c r="MQ5" s="714"/>
      <c r="MR5" s="745"/>
      <c r="MS5" s="751" t="str">
        <f>MT5</f>
        <v>Сценарии оплаты</v>
      </c>
      <c r="MT5" s="712" t="str">
        <f>MT9</f>
        <v>Сценарии оплаты</v>
      </c>
      <c r="MU5" s="713"/>
      <c r="MV5" s="714"/>
      <c r="MW5" s="745"/>
      <c r="MX5" s="693" t="str">
        <f>MY5</f>
        <v>Интернет-Эквайринг</v>
      </c>
      <c r="MY5" s="712" t="str">
        <f>MY9</f>
        <v>Интернет-Эквайринг</v>
      </c>
      <c r="MZ5" s="713"/>
      <c r="NA5" s="714"/>
      <c r="NB5" s="745"/>
      <c r="NC5" s="693" t="str">
        <f>ND5</f>
        <v>SberPay Ecom</v>
      </c>
      <c r="ND5" s="712" t="str">
        <f>ND9</f>
        <v>SberPay Ecom</v>
      </c>
      <c r="NE5" s="713"/>
      <c r="NF5" s="714"/>
      <c r="NG5" s="745"/>
      <c r="NH5" s="693" t="str">
        <f>NI5</f>
        <v>Вжух</v>
      </c>
      <c r="NI5" s="712" t="str">
        <f>NI9</f>
        <v>Вжух</v>
      </c>
      <c r="NJ5" s="713"/>
      <c r="NK5" s="714"/>
      <c r="NL5" s="745"/>
      <c r="NM5" s="693" t="str">
        <f>NN5</f>
        <v>Пенсионный продукт</v>
      </c>
      <c r="NN5" s="712" t="str">
        <f>NN9</f>
        <v>Пенсионный продукт</v>
      </c>
      <c r="NO5" s="713"/>
      <c r="NP5" s="714"/>
      <c r="NQ5" s="745"/>
      <c r="NR5" s="750" t="str">
        <f>NS5</f>
        <v>ЗП b2b</v>
      </c>
      <c r="NS5" s="712" t="str">
        <f>NS9</f>
        <v>ЗП b2b</v>
      </c>
      <c r="NT5" s="713"/>
      <c r="NU5" s="714"/>
      <c r="NV5" s="745"/>
      <c r="NW5" s="693" t="str">
        <f>NX5</f>
        <v>СберЧаевые</v>
      </c>
      <c r="NX5" s="712" t="str">
        <f>NX9</f>
        <v>СберЧаевые</v>
      </c>
      <c r="NY5" s="713"/>
      <c r="NZ5" s="714"/>
      <c r="OA5" s="745"/>
      <c r="OB5" s="750" t="str">
        <f>OC5</f>
        <v>Самозанятые. Списочная регистрация</v>
      </c>
      <c r="OC5" s="712" t="str">
        <f>OC9</f>
        <v>Самозанятые. Списочная регистрация</v>
      </c>
      <c r="OD5" s="713"/>
      <c r="OE5" s="714"/>
      <c r="OF5" s="745"/>
      <c r="OG5" s="693" t="str">
        <f>OH5</f>
        <v>Перевод зарплаты в Сбер в офисе и на выезде через СБОЛ.про</v>
      </c>
      <c r="OH5" s="712" t="str">
        <f>OH9</f>
        <v>Перевод зарплаты в Сбер в офисе и на выезде через СБОЛ.про</v>
      </c>
      <c r="OI5" s="713"/>
      <c r="OJ5" s="714"/>
      <c r="OK5" s="745"/>
      <c r="OL5" s="693" t="str">
        <f>OM5</f>
        <v>Зарплатный продукт</v>
      </c>
      <c r="OM5" s="712" t="str">
        <f>OM9</f>
        <v>Зарплатный продукт</v>
      </c>
      <c r="ON5" s="713"/>
      <c r="OO5" s="714"/>
      <c r="OP5" s="745"/>
      <c r="OQ5" s="693" t="str">
        <f>OR5</f>
        <v>Детская карта</v>
      </c>
      <c r="OR5" s="712" t="str">
        <f>OR9</f>
        <v>Детская карта</v>
      </c>
      <c r="OS5" s="713"/>
      <c r="OT5" s="714"/>
      <c r="OV5" t="str">
        <f>OW5</f>
        <v>Долгосрочная Аренда</v>
      </c>
      <c r="OW5" s="752" t="str">
        <f>OW9</f>
        <v>Долгосрочная Аренда</v>
      </c>
      <c r="OX5" s="753"/>
      <c r="OY5" s="754"/>
      <c r="PA5" t="str">
        <f>PA4</f>
        <v>Сберспасибо</v>
      </c>
      <c r="PB5" s="718" t="str">
        <f>PB9</f>
        <v>Лояльность</v>
      </c>
      <c r="PC5" s="719"/>
      <c r="PD5" s="720"/>
      <c r="PF5">
        <f>PG5</f>
        <v>0</v>
      </c>
      <c r="PG5" s="718">
        <f>PG9</f>
        <v>0</v>
      </c>
      <c r="PH5" s="719"/>
      <c r="PI5" s="720"/>
      <c r="PK5">
        <f>PL5</f>
        <v>0</v>
      </c>
      <c r="PL5" s="718">
        <f>PL9</f>
        <v>0</v>
      </c>
      <c r="PM5" s="719"/>
      <c r="PN5" s="720"/>
    </row>
    <row r="6" spans="1:430" ht="27" customHeight="1" thickBot="1" x14ac:dyDescent="0.25">
      <c r="B6" s="694"/>
      <c r="C6" s="755"/>
      <c r="D6" s="755"/>
      <c r="E6" s="755"/>
      <c r="F6" s="696"/>
      <c r="G6" s="696"/>
      <c r="H6" s="756"/>
      <c r="I6" s="757"/>
      <c r="J6" s="699"/>
      <c r="K6" s="699"/>
      <c r="L6" s="758" t="s">
        <v>149</v>
      </c>
      <c r="M6" s="759" t="s">
        <v>150</v>
      </c>
      <c r="N6" s="760" t="s">
        <v>151</v>
      </c>
      <c r="O6" s="761"/>
      <c r="P6" s="761"/>
      <c r="Q6" s="762" t="s">
        <v>149</v>
      </c>
      <c r="R6" s="763" t="s">
        <v>150</v>
      </c>
      <c r="S6" s="764" t="s">
        <v>151</v>
      </c>
      <c r="T6" s="761"/>
      <c r="U6" s="761"/>
      <c r="V6" s="765" t="s">
        <v>149</v>
      </c>
      <c r="W6" s="766" t="s">
        <v>150</v>
      </c>
      <c r="X6" s="767" t="s">
        <v>151</v>
      </c>
      <c r="Y6" s="768"/>
      <c r="Z6" s="768"/>
      <c r="AA6" s="769" t="s">
        <v>149</v>
      </c>
      <c r="AB6" s="770" t="s">
        <v>150</v>
      </c>
      <c r="AC6" s="771" t="s">
        <v>151</v>
      </c>
      <c r="AD6" s="772"/>
      <c r="AE6" s="772"/>
      <c r="AF6" s="765" t="s">
        <v>149</v>
      </c>
      <c r="AG6" s="766" t="s">
        <v>150</v>
      </c>
      <c r="AH6" s="767" t="s">
        <v>151</v>
      </c>
      <c r="AI6" s="761"/>
      <c r="AJ6" s="761"/>
      <c r="AK6" s="773" t="s">
        <v>149</v>
      </c>
      <c r="AL6" s="770" t="s">
        <v>150</v>
      </c>
      <c r="AM6" s="771" t="s">
        <v>151</v>
      </c>
      <c r="AN6" s="772"/>
      <c r="AO6" s="772"/>
      <c r="AP6" s="765" t="s">
        <v>149</v>
      </c>
      <c r="AQ6" s="766" t="s">
        <v>150</v>
      </c>
      <c r="AR6" s="767" t="s">
        <v>151</v>
      </c>
      <c r="AS6" s="761"/>
      <c r="AT6" s="761"/>
      <c r="AU6" s="773" t="s">
        <v>149</v>
      </c>
      <c r="AV6" s="770" t="s">
        <v>150</v>
      </c>
      <c r="AW6" s="771" t="s">
        <v>151</v>
      </c>
      <c r="AX6" s="772"/>
      <c r="AY6" s="772"/>
      <c r="AZ6" s="765" t="s">
        <v>149</v>
      </c>
      <c r="BA6" s="766" t="s">
        <v>150</v>
      </c>
      <c r="BB6" s="767" t="s">
        <v>151</v>
      </c>
      <c r="BC6"/>
      <c r="BD6"/>
      <c r="BE6" s="765" t="s">
        <v>149</v>
      </c>
      <c r="BF6" s="766" t="s">
        <v>150</v>
      </c>
      <c r="BG6" s="767" t="s">
        <v>151</v>
      </c>
      <c r="BH6" s="774"/>
      <c r="BI6" s="775"/>
      <c r="BJ6" s="765" t="s">
        <v>149</v>
      </c>
      <c r="BK6" s="766" t="s">
        <v>150</v>
      </c>
      <c r="BL6" s="776" t="s">
        <v>151</v>
      </c>
      <c r="BM6"/>
      <c r="BN6"/>
      <c r="BO6" s="765" t="s">
        <v>149</v>
      </c>
      <c r="BP6" s="766" t="s">
        <v>150</v>
      </c>
      <c r="BQ6" s="767" t="s">
        <v>151</v>
      </c>
      <c r="BR6" s="756"/>
      <c r="BS6" s="777"/>
      <c r="BT6" s="777"/>
      <c r="BU6" s="778" t="s">
        <v>149</v>
      </c>
      <c r="BV6" s="759" t="s">
        <v>150</v>
      </c>
      <c r="BW6" s="760" t="s">
        <v>151</v>
      </c>
      <c r="BX6" s="777"/>
      <c r="BY6" s="777"/>
      <c r="BZ6" s="778" t="s">
        <v>149</v>
      </c>
      <c r="CA6" s="759" t="s">
        <v>150</v>
      </c>
      <c r="CB6" s="760" t="s">
        <v>151</v>
      </c>
      <c r="CC6" s="722"/>
      <c r="CD6" s="722"/>
      <c r="CE6" s="779" t="s">
        <v>149</v>
      </c>
      <c r="CF6" s="780" t="s">
        <v>150</v>
      </c>
      <c r="CG6" s="781" t="s">
        <v>151</v>
      </c>
      <c r="CH6" s="782"/>
      <c r="CI6" s="782"/>
      <c r="CJ6" s="778" t="s">
        <v>149</v>
      </c>
      <c r="CK6" s="759" t="s">
        <v>150</v>
      </c>
      <c r="CL6" s="760" t="s">
        <v>151</v>
      </c>
      <c r="CM6" s="783"/>
      <c r="CN6" s="783"/>
      <c r="CO6" s="779" t="s">
        <v>149</v>
      </c>
      <c r="CP6" s="780" t="s">
        <v>150</v>
      </c>
      <c r="CQ6" s="781" t="s">
        <v>151</v>
      </c>
      <c r="CR6" s="784"/>
      <c r="CS6" s="784"/>
      <c r="CT6" s="778" t="s">
        <v>149</v>
      </c>
      <c r="CU6" s="759" t="s">
        <v>150</v>
      </c>
      <c r="CV6" s="785" t="s">
        <v>151</v>
      </c>
      <c r="CW6" s="784"/>
      <c r="CX6" s="784"/>
      <c r="CY6" s="778" t="s">
        <v>149</v>
      </c>
      <c r="CZ6" s="759" t="s">
        <v>150</v>
      </c>
      <c r="DA6" s="785" t="s">
        <v>151</v>
      </c>
      <c r="DB6" s="786"/>
      <c r="DC6" s="787"/>
      <c r="DD6" s="779" t="s">
        <v>149</v>
      </c>
      <c r="DE6" s="780" t="s">
        <v>150</v>
      </c>
      <c r="DF6" s="781" t="s">
        <v>151</v>
      </c>
      <c r="DG6" s="784"/>
      <c r="DH6" s="784"/>
      <c r="DI6" s="779" t="s">
        <v>149</v>
      </c>
      <c r="DJ6" s="780" t="s">
        <v>150</v>
      </c>
      <c r="DK6" s="781" t="s">
        <v>151</v>
      </c>
      <c r="DL6" s="784"/>
      <c r="DM6" s="784"/>
      <c r="DN6" s="778" t="s">
        <v>149</v>
      </c>
      <c r="DO6" s="759" t="s">
        <v>150</v>
      </c>
      <c r="DP6" s="785" t="s">
        <v>151</v>
      </c>
      <c r="DQ6" s="788"/>
      <c r="DR6" s="788"/>
      <c r="DS6" s="779" t="s">
        <v>149</v>
      </c>
      <c r="DT6" s="780" t="s">
        <v>150</v>
      </c>
      <c r="DU6" s="781" t="s">
        <v>151</v>
      </c>
      <c r="DV6" s="312"/>
      <c r="DW6" s="319"/>
      <c r="DX6" s="778" t="s">
        <v>149</v>
      </c>
      <c r="DY6" s="759" t="s">
        <v>150</v>
      </c>
      <c r="DZ6" s="785" t="s">
        <v>151</v>
      </c>
      <c r="EA6" s="789"/>
      <c r="EB6" s="789"/>
      <c r="EC6" s="779" t="s">
        <v>149</v>
      </c>
      <c r="ED6" s="780" t="s">
        <v>150</v>
      </c>
      <c r="EE6" s="781" t="s">
        <v>151</v>
      </c>
      <c r="EF6" s="784"/>
      <c r="EG6" s="784"/>
      <c r="EH6" s="778" t="s">
        <v>149</v>
      </c>
      <c r="EI6" s="759" t="s">
        <v>150</v>
      </c>
      <c r="EJ6" s="785" t="s">
        <v>151</v>
      </c>
      <c r="EK6" s="783"/>
      <c r="EL6" s="783"/>
      <c r="EM6" s="779" t="s">
        <v>149</v>
      </c>
      <c r="EN6" s="780" t="s">
        <v>150</v>
      </c>
      <c r="EO6" s="781" t="s">
        <v>151</v>
      </c>
      <c r="EP6" s="790"/>
      <c r="EQ6" s="790"/>
      <c r="ER6" s="778" t="s">
        <v>149</v>
      </c>
      <c r="ES6" s="759" t="s">
        <v>150</v>
      </c>
      <c r="ET6" s="785" t="s">
        <v>151</v>
      </c>
      <c r="EU6" s="789"/>
      <c r="EV6" s="789"/>
      <c r="EW6" s="779" t="s">
        <v>149</v>
      </c>
      <c r="EX6" s="780" t="s">
        <v>150</v>
      </c>
      <c r="EY6" s="781" t="s">
        <v>151</v>
      </c>
      <c r="EZ6" s="784"/>
      <c r="FA6" s="784"/>
      <c r="FB6" s="778" t="s">
        <v>149</v>
      </c>
      <c r="FC6" s="759" t="s">
        <v>150</v>
      </c>
      <c r="FD6" s="785" t="s">
        <v>151</v>
      </c>
      <c r="FE6" s="789"/>
      <c r="FF6" s="789"/>
      <c r="FG6" s="779" t="s">
        <v>149</v>
      </c>
      <c r="FH6" s="780" t="s">
        <v>150</v>
      </c>
      <c r="FI6" s="781" t="s">
        <v>151</v>
      </c>
      <c r="FJ6" s="782"/>
      <c r="FK6" s="782"/>
      <c r="FL6" s="778" t="s">
        <v>149</v>
      </c>
      <c r="FM6" s="759" t="s">
        <v>150</v>
      </c>
      <c r="FN6" s="785" t="s">
        <v>151</v>
      </c>
      <c r="FO6" s="782"/>
      <c r="FP6" s="782"/>
      <c r="FQ6" s="779" t="s">
        <v>149</v>
      </c>
      <c r="FR6" s="780" t="s">
        <v>150</v>
      </c>
      <c r="FS6" s="781" t="s">
        <v>151</v>
      </c>
      <c r="FU6" s="774"/>
      <c r="FV6" s="775"/>
      <c r="FW6" s="765" t="s">
        <v>149</v>
      </c>
      <c r="FX6" s="766" t="s">
        <v>150</v>
      </c>
      <c r="FY6" s="767" t="s">
        <v>151</v>
      </c>
      <c r="FZ6" s="705"/>
      <c r="GA6" s="791"/>
      <c r="GB6" s="773" t="s">
        <v>149</v>
      </c>
      <c r="GC6" s="770" t="s">
        <v>150</v>
      </c>
      <c r="GD6" s="771" t="s">
        <v>151</v>
      </c>
      <c r="GE6" s="774"/>
      <c r="GF6" s="775"/>
      <c r="GG6" s="765" t="s">
        <v>149</v>
      </c>
      <c r="GH6" s="766" t="s">
        <v>150</v>
      </c>
      <c r="GI6" s="767" t="s">
        <v>151</v>
      </c>
      <c r="GJ6" s="705"/>
      <c r="GK6" s="791"/>
      <c r="GL6" s="773" t="s">
        <v>149</v>
      </c>
      <c r="GM6" s="770" t="s">
        <v>150</v>
      </c>
      <c r="GN6" s="771" t="s">
        <v>151</v>
      </c>
      <c r="GO6" s="774"/>
      <c r="GP6" s="775"/>
      <c r="GQ6" s="765" t="s">
        <v>149</v>
      </c>
      <c r="GR6" s="766" t="s">
        <v>150</v>
      </c>
      <c r="GS6" s="767" t="s">
        <v>151</v>
      </c>
      <c r="GT6" s="705"/>
      <c r="GU6" s="791"/>
      <c r="GV6" s="773" t="s">
        <v>149</v>
      </c>
      <c r="GW6" s="770" t="s">
        <v>150</v>
      </c>
      <c r="GX6" s="771" t="s">
        <v>151</v>
      </c>
      <c r="GY6" s="792"/>
      <c r="GZ6" s="782"/>
      <c r="HA6" s="782"/>
      <c r="HB6" s="778" t="s">
        <v>149</v>
      </c>
      <c r="HC6" s="759" t="s">
        <v>150</v>
      </c>
      <c r="HD6" s="785" t="s">
        <v>151</v>
      </c>
      <c r="HE6" s="782"/>
      <c r="HF6" s="782"/>
      <c r="HG6" s="778" t="s">
        <v>149</v>
      </c>
      <c r="HH6" s="759" t="s">
        <v>150</v>
      </c>
      <c r="HI6" s="785" t="s">
        <v>151</v>
      </c>
      <c r="HJ6" s="793"/>
      <c r="HK6" s="761"/>
      <c r="HL6" s="761"/>
      <c r="HM6" s="773" t="s">
        <v>149</v>
      </c>
      <c r="HN6" s="770" t="s">
        <v>150</v>
      </c>
      <c r="HO6" s="771" t="s">
        <v>151</v>
      </c>
      <c r="HP6" s="756"/>
      <c r="HQ6" s="774"/>
      <c r="HR6" s="775"/>
      <c r="HS6" s="765" t="s">
        <v>149</v>
      </c>
      <c r="HT6" s="766" t="s">
        <v>150</v>
      </c>
      <c r="HU6" s="767" t="s">
        <v>151</v>
      </c>
      <c r="HV6" s="761"/>
      <c r="HW6" s="791"/>
      <c r="HX6" s="773" t="s">
        <v>149</v>
      </c>
      <c r="HY6" s="770" t="s">
        <v>150</v>
      </c>
      <c r="HZ6" s="794" t="s">
        <v>151</v>
      </c>
      <c r="IA6" s="693"/>
      <c r="IB6" s="775"/>
      <c r="IC6" s="765" t="s">
        <v>149</v>
      </c>
      <c r="ID6" s="766" t="s">
        <v>150</v>
      </c>
      <c r="IE6" s="767" t="s">
        <v>151</v>
      </c>
      <c r="IF6" s="795"/>
      <c r="IG6" s="774"/>
      <c r="IH6" s="775"/>
      <c r="II6" s="765" t="s">
        <v>149</v>
      </c>
      <c r="IJ6" s="766" t="s">
        <v>150</v>
      </c>
      <c r="IK6" s="767" t="s">
        <v>151</v>
      </c>
      <c r="IL6" s="761"/>
      <c r="IM6" s="791"/>
      <c r="IN6" s="765" t="s">
        <v>149</v>
      </c>
      <c r="IO6" s="766" t="s">
        <v>150</v>
      </c>
      <c r="IP6" s="767" t="s">
        <v>151</v>
      </c>
      <c r="IQ6" s="693"/>
      <c r="IR6" s="775"/>
      <c r="IS6" s="765" t="s">
        <v>149</v>
      </c>
      <c r="IT6" s="766" t="s">
        <v>150</v>
      </c>
      <c r="IU6" s="767" t="s">
        <v>151</v>
      </c>
      <c r="IV6" s="761"/>
      <c r="IW6" s="791"/>
      <c r="IX6" s="765" t="s">
        <v>149</v>
      </c>
      <c r="IY6" s="766" t="s">
        <v>150</v>
      </c>
      <c r="IZ6" s="767" t="s">
        <v>151</v>
      </c>
      <c r="JA6" s="693"/>
      <c r="JB6" s="775"/>
      <c r="JC6" s="765" t="s">
        <v>149</v>
      </c>
      <c r="JD6" s="766" t="s">
        <v>150</v>
      </c>
      <c r="JE6" s="767" t="s">
        <v>151</v>
      </c>
      <c r="JF6" s="761"/>
      <c r="JG6" s="791"/>
      <c r="JH6" s="765" t="s">
        <v>149</v>
      </c>
      <c r="JI6" s="766" t="s">
        <v>150</v>
      </c>
      <c r="JJ6" s="767" t="s">
        <v>151</v>
      </c>
      <c r="JK6" s="693"/>
      <c r="JL6" s="775"/>
      <c r="JM6" s="765" t="s">
        <v>149</v>
      </c>
      <c r="JN6" s="766" t="s">
        <v>150</v>
      </c>
      <c r="JO6" s="767" t="s">
        <v>151</v>
      </c>
      <c r="JP6" s="761"/>
      <c r="JQ6" s="791"/>
      <c r="JR6" s="765" t="s">
        <v>149</v>
      </c>
      <c r="JS6" s="766" t="s">
        <v>150</v>
      </c>
      <c r="JT6" s="767" t="s">
        <v>151</v>
      </c>
      <c r="JU6" s="693"/>
      <c r="JV6" s="775"/>
      <c r="JW6" s="765" t="s">
        <v>149</v>
      </c>
      <c r="JX6" s="766" t="s">
        <v>150</v>
      </c>
      <c r="JY6" s="767" t="s">
        <v>151</v>
      </c>
      <c r="JZ6" s="693"/>
      <c r="KA6" s="775"/>
      <c r="KB6" s="765" t="s">
        <v>149</v>
      </c>
      <c r="KC6" s="766" t="s">
        <v>150</v>
      </c>
      <c r="KD6" s="767" t="s">
        <v>151</v>
      </c>
      <c r="KE6" s="693"/>
      <c r="KF6" s="775"/>
      <c r="KG6" s="765" t="s">
        <v>149</v>
      </c>
      <c r="KH6" s="766" t="s">
        <v>150</v>
      </c>
      <c r="KI6" s="767" t="s">
        <v>151</v>
      </c>
      <c r="KJ6" s="693"/>
      <c r="KK6" s="775"/>
      <c r="KL6" s="765" t="s">
        <v>149</v>
      </c>
      <c r="KM6" s="766" t="s">
        <v>150</v>
      </c>
      <c r="KN6" s="767" t="s">
        <v>151</v>
      </c>
      <c r="KO6" s="693"/>
      <c r="KP6" s="775"/>
      <c r="KQ6" s="765" t="s">
        <v>149</v>
      </c>
      <c r="KR6" s="766" t="s">
        <v>150</v>
      </c>
      <c r="KS6" s="767" t="s">
        <v>151</v>
      </c>
      <c r="KT6" s="693"/>
      <c r="KU6" s="775"/>
      <c r="KV6" s="765" t="s">
        <v>149</v>
      </c>
      <c r="KW6" s="766" t="s">
        <v>150</v>
      </c>
      <c r="KX6" s="767" t="s">
        <v>151</v>
      </c>
      <c r="KY6" s="693"/>
      <c r="KZ6" s="775"/>
      <c r="LA6" s="765" t="s">
        <v>149</v>
      </c>
      <c r="LB6" s="766" t="s">
        <v>150</v>
      </c>
      <c r="LC6" s="767" t="s">
        <v>151</v>
      </c>
      <c r="LD6" s="693"/>
      <c r="LE6" s="775"/>
      <c r="LF6" s="765" t="s">
        <v>149</v>
      </c>
      <c r="LG6" s="766" t="s">
        <v>150</v>
      </c>
      <c r="LH6" s="767" t="s">
        <v>151</v>
      </c>
      <c r="LI6" s="693"/>
      <c r="LJ6" s="775"/>
      <c r="LK6" s="765" t="s">
        <v>149</v>
      </c>
      <c r="LL6" s="766" t="s">
        <v>150</v>
      </c>
      <c r="LM6" s="767" t="s">
        <v>151</v>
      </c>
      <c r="LN6" s="693"/>
      <c r="LO6" s="775"/>
      <c r="LP6" s="765" t="s">
        <v>149</v>
      </c>
      <c r="LQ6" s="766" t="s">
        <v>150</v>
      </c>
      <c r="LR6" s="767" t="s">
        <v>151</v>
      </c>
      <c r="LS6" s="693"/>
      <c r="LT6" s="775"/>
      <c r="LU6" s="765" t="s">
        <v>149</v>
      </c>
      <c r="LV6" s="766" t="s">
        <v>150</v>
      </c>
      <c r="LW6" s="767" t="s">
        <v>151</v>
      </c>
      <c r="LX6" s="693"/>
      <c r="LY6" s="775"/>
      <c r="LZ6" s="765" t="s">
        <v>149</v>
      </c>
      <c r="MA6" s="766" t="s">
        <v>150</v>
      </c>
      <c r="MB6" s="767" t="s">
        <v>151</v>
      </c>
      <c r="MC6" s="693"/>
      <c r="MD6" s="775"/>
      <c r="ME6" s="765" t="s">
        <v>149</v>
      </c>
      <c r="MF6" s="766" t="s">
        <v>150</v>
      </c>
      <c r="MG6" s="767" t="s">
        <v>151</v>
      </c>
      <c r="MH6" s="693"/>
      <c r="MI6" s="775"/>
      <c r="MJ6" s="765" t="s">
        <v>149</v>
      </c>
      <c r="MK6" s="766" t="s">
        <v>150</v>
      </c>
      <c r="ML6" s="767" t="s">
        <v>151</v>
      </c>
      <c r="MM6" s="693"/>
      <c r="MN6" s="775"/>
      <c r="MO6" s="765" t="s">
        <v>149</v>
      </c>
      <c r="MP6" s="766" t="s">
        <v>150</v>
      </c>
      <c r="MQ6" s="767" t="s">
        <v>151</v>
      </c>
      <c r="MR6" s="693"/>
      <c r="MS6" s="775"/>
      <c r="MT6" s="765" t="s">
        <v>149</v>
      </c>
      <c r="MU6" s="766" t="s">
        <v>150</v>
      </c>
      <c r="MV6" s="767" t="s">
        <v>151</v>
      </c>
      <c r="MW6" s="693"/>
      <c r="MX6" s="775"/>
      <c r="MY6" s="765" t="s">
        <v>149</v>
      </c>
      <c r="MZ6" s="766" t="s">
        <v>150</v>
      </c>
      <c r="NA6" s="767" t="s">
        <v>151</v>
      </c>
      <c r="NB6" s="693"/>
      <c r="NC6" s="775"/>
      <c r="ND6" s="765" t="s">
        <v>149</v>
      </c>
      <c r="NE6" s="766" t="s">
        <v>150</v>
      </c>
      <c r="NF6" s="767" t="s">
        <v>151</v>
      </c>
      <c r="NG6" s="693"/>
      <c r="NH6" s="775"/>
      <c r="NI6" s="765" t="s">
        <v>149</v>
      </c>
      <c r="NJ6" s="766" t="s">
        <v>150</v>
      </c>
      <c r="NK6" s="767" t="s">
        <v>151</v>
      </c>
      <c r="NL6" s="693"/>
      <c r="NM6" s="775"/>
      <c r="NN6" s="765" t="s">
        <v>149</v>
      </c>
      <c r="NO6" s="766" t="s">
        <v>150</v>
      </c>
      <c r="NP6" s="767" t="s">
        <v>151</v>
      </c>
      <c r="NQ6" s="693"/>
      <c r="NR6" s="775"/>
      <c r="NS6" s="765" t="s">
        <v>149</v>
      </c>
      <c r="NT6" s="766" t="s">
        <v>150</v>
      </c>
      <c r="NU6" s="767" t="s">
        <v>151</v>
      </c>
      <c r="NV6" s="693"/>
      <c r="NW6" s="775"/>
      <c r="NX6" s="765" t="s">
        <v>149</v>
      </c>
      <c r="NY6" s="766" t="s">
        <v>150</v>
      </c>
      <c r="NZ6" s="767" t="s">
        <v>151</v>
      </c>
      <c r="OA6" s="693"/>
      <c r="OB6" s="775"/>
      <c r="OC6" s="765" t="s">
        <v>149</v>
      </c>
      <c r="OD6" s="766" t="s">
        <v>150</v>
      </c>
      <c r="OE6" s="767" t="s">
        <v>151</v>
      </c>
      <c r="OF6" s="693"/>
      <c r="OG6" s="775"/>
      <c r="OH6" s="765" t="s">
        <v>149</v>
      </c>
      <c r="OI6" s="766" t="s">
        <v>150</v>
      </c>
      <c r="OJ6" s="767" t="s">
        <v>151</v>
      </c>
      <c r="OK6" s="693"/>
      <c r="OL6" s="775"/>
      <c r="OM6" s="765" t="s">
        <v>149</v>
      </c>
      <c r="ON6" s="766" t="s">
        <v>150</v>
      </c>
      <c r="OO6" s="767" t="s">
        <v>151</v>
      </c>
      <c r="OP6" s="693"/>
      <c r="OQ6" s="775"/>
      <c r="OR6" s="765" t="s">
        <v>149</v>
      </c>
      <c r="OS6" s="766" t="s">
        <v>150</v>
      </c>
      <c r="OT6" s="767" t="s">
        <v>151</v>
      </c>
      <c r="OW6" s="765" t="s">
        <v>149</v>
      </c>
      <c r="OX6" s="766" t="s">
        <v>150</v>
      </c>
      <c r="OY6" s="767" t="s">
        <v>151</v>
      </c>
      <c r="PB6" s="765" t="s">
        <v>149</v>
      </c>
      <c r="PC6" s="766" t="s">
        <v>150</v>
      </c>
      <c r="PD6" s="767" t="s">
        <v>151</v>
      </c>
      <c r="PG6" s="765" t="s">
        <v>149</v>
      </c>
      <c r="PH6" s="766" t="s">
        <v>150</v>
      </c>
      <c r="PI6" s="767" t="s">
        <v>151</v>
      </c>
      <c r="PL6" s="765" t="s">
        <v>149</v>
      </c>
      <c r="PM6" s="766" t="s">
        <v>150</v>
      </c>
      <c r="PN6" s="767" t="s">
        <v>151</v>
      </c>
    </row>
    <row r="7" spans="1:430" ht="17" customHeight="1" x14ac:dyDescent="0.2">
      <c r="B7" s="699"/>
      <c r="C7" s="796" t="s">
        <v>147</v>
      </c>
      <c r="D7" s="311" t="s">
        <v>148</v>
      </c>
      <c r="E7" s="797"/>
      <c r="F7" s="699"/>
      <c r="G7" s="699"/>
      <c r="H7" s="798"/>
      <c r="I7" s="799"/>
      <c r="J7" s="312">
        <v>12</v>
      </c>
      <c r="K7" s="319"/>
      <c r="L7" s="800"/>
      <c r="M7" s="800"/>
      <c r="N7" s="800"/>
      <c r="O7" s="312">
        <v>14</v>
      </c>
      <c r="P7" s="801"/>
      <c r="Q7" s="800"/>
      <c r="R7" s="800"/>
      <c r="S7" s="800"/>
      <c r="T7" s="312">
        <v>203</v>
      </c>
      <c r="U7" s="319"/>
      <c r="V7" s="802"/>
      <c r="W7" s="800"/>
      <c r="X7" s="803"/>
      <c r="Y7" s="804">
        <v>198</v>
      </c>
      <c r="Z7" s="319"/>
      <c r="AA7" s="802"/>
      <c r="AB7" s="800"/>
      <c r="AC7" s="803"/>
      <c r="AD7" s="804">
        <v>3</v>
      </c>
      <c r="AE7" s="319"/>
      <c r="AF7" s="802"/>
      <c r="AG7" s="800"/>
      <c r="AH7" s="803"/>
      <c r="AI7" s="804">
        <v>199</v>
      </c>
      <c r="AJ7" s="319"/>
      <c r="AK7" s="802"/>
      <c r="AL7" s="800"/>
      <c r="AM7" s="803"/>
      <c r="AN7" s="312">
        <v>69</v>
      </c>
      <c r="AO7" s="801"/>
      <c r="AP7" s="722"/>
      <c r="AQ7" s="722"/>
      <c r="AR7" s="722"/>
      <c r="AS7" s="312">
        <v>146</v>
      </c>
      <c r="AT7" s="801"/>
      <c r="AU7" s="722"/>
      <c r="AV7" s="722"/>
      <c r="AW7" s="722"/>
      <c r="AX7" s="312">
        <v>129</v>
      </c>
      <c r="AY7" s="801"/>
      <c r="AZ7" s="722"/>
      <c r="BA7" s="722"/>
      <c r="BB7" s="722"/>
      <c r="BC7" s="805">
        <v>206</v>
      </c>
      <c r="BD7" s="806"/>
      <c r="BE7" s="807"/>
      <c r="BF7" s="722"/>
      <c r="BG7" s="722"/>
      <c r="BH7" s="312">
        <v>125</v>
      </c>
      <c r="BI7" s="801"/>
      <c r="BJ7" s="807"/>
      <c r="BK7" s="722"/>
      <c r="BL7" s="722"/>
      <c r="BM7" s="805">
        <v>207</v>
      </c>
      <c r="BN7" s="806"/>
      <c r="BO7" s="807"/>
      <c r="BP7" s="722"/>
      <c r="BQ7" s="722"/>
      <c r="BR7" s="798"/>
      <c r="BS7" s="312">
        <v>102</v>
      </c>
      <c r="BT7" s="319"/>
      <c r="BU7" s="802"/>
      <c r="BV7" s="800"/>
      <c r="BW7" s="803"/>
      <c r="BX7" s="312">
        <v>102</v>
      </c>
      <c r="BY7" s="319"/>
      <c r="BZ7" s="734"/>
      <c r="CA7" s="734"/>
      <c r="CB7" s="734"/>
      <c r="CC7" s="312">
        <v>36</v>
      </c>
      <c r="CD7" s="319"/>
      <c r="CE7" s="802"/>
      <c r="CF7" s="800"/>
      <c r="CG7" s="803"/>
      <c r="CH7" s="312">
        <v>39</v>
      </c>
      <c r="CI7" s="319"/>
      <c r="CJ7" s="734"/>
      <c r="CK7" s="734"/>
      <c r="CL7" s="734"/>
      <c r="CM7" s="312">
        <v>43</v>
      </c>
      <c r="CN7" s="319"/>
      <c r="CO7" s="802"/>
      <c r="CP7" s="800"/>
      <c r="CQ7" s="803"/>
      <c r="CR7" s="312">
        <v>46</v>
      </c>
      <c r="CS7" s="319"/>
      <c r="CT7" s="734"/>
      <c r="CU7" s="734"/>
      <c r="CV7" s="734"/>
      <c r="CW7" s="312">
        <v>166</v>
      </c>
      <c r="CX7" s="319"/>
      <c r="CY7" s="734"/>
      <c r="CZ7" s="734"/>
      <c r="DA7" s="734"/>
      <c r="DB7" s="312">
        <v>47</v>
      </c>
      <c r="DC7" s="319"/>
      <c r="DD7" s="800"/>
      <c r="DE7" s="800"/>
      <c r="DF7" s="803"/>
      <c r="DG7" s="312">
        <v>48</v>
      </c>
      <c r="DH7" s="319"/>
      <c r="DI7" s="808"/>
      <c r="DJ7" s="734"/>
      <c r="DK7" s="809"/>
      <c r="DL7" s="312">
        <v>54</v>
      </c>
      <c r="DM7" s="319"/>
      <c r="DN7" s="808"/>
      <c r="DO7" s="734"/>
      <c r="DP7" s="809"/>
      <c r="DQ7" s="312">
        <v>104</v>
      </c>
      <c r="DR7" s="319"/>
      <c r="DS7" s="808"/>
      <c r="DT7" s="734"/>
      <c r="DU7" s="809"/>
      <c r="DV7" s="312">
        <v>62</v>
      </c>
      <c r="DW7" s="319"/>
      <c r="DX7" s="323" t="s">
        <v>1076</v>
      </c>
      <c r="DY7" s="734"/>
      <c r="DZ7" s="809"/>
      <c r="EA7" s="312">
        <v>81</v>
      </c>
      <c r="EB7" s="319"/>
      <c r="EC7" s="808"/>
      <c r="ED7" s="734"/>
      <c r="EE7" s="809"/>
      <c r="EF7" s="312">
        <v>82</v>
      </c>
      <c r="EG7" s="319"/>
      <c r="EH7" s="808"/>
      <c r="EI7" s="734"/>
      <c r="EJ7" s="809"/>
      <c r="EK7" s="312">
        <v>99</v>
      </c>
      <c r="EL7" s="319"/>
      <c r="EM7" s="808"/>
      <c r="EN7" s="734"/>
      <c r="EO7" s="734"/>
      <c r="EP7" s="312">
        <v>100</v>
      </c>
      <c r="EQ7" s="319"/>
      <c r="ER7" s="734"/>
      <c r="ES7" s="734"/>
      <c r="ET7" s="734"/>
      <c r="EU7" s="312">
        <v>101</v>
      </c>
      <c r="EV7" s="319"/>
      <c r="EW7" s="734"/>
      <c r="EX7" s="734"/>
      <c r="EY7" s="734"/>
      <c r="EZ7" s="312">
        <v>103</v>
      </c>
      <c r="FA7" s="319"/>
      <c r="FB7" s="734"/>
      <c r="FC7" s="734"/>
      <c r="FD7" s="734"/>
      <c r="FE7" s="312">
        <v>111</v>
      </c>
      <c r="FF7" s="319"/>
      <c r="FG7" s="734"/>
      <c r="FH7" s="734"/>
      <c r="FI7" s="734"/>
      <c r="FJ7" s="312">
        <v>113</v>
      </c>
      <c r="FK7" s="319"/>
      <c r="FL7" s="734"/>
      <c r="FM7" s="734"/>
      <c r="FN7" s="734"/>
      <c r="FO7" s="312">
        <v>117</v>
      </c>
      <c r="FP7" s="319"/>
      <c r="FQ7" s="734"/>
      <c r="FR7" s="734"/>
      <c r="FS7" s="734"/>
      <c r="FU7" s="312">
        <v>52</v>
      </c>
      <c r="FV7" s="801"/>
      <c r="FW7" s="722"/>
      <c r="FX7" s="722"/>
      <c r="FY7" s="722"/>
      <c r="FZ7" s="312">
        <v>56</v>
      </c>
      <c r="GA7" s="801"/>
      <c r="GB7" s="722"/>
      <c r="GC7" s="722"/>
      <c r="GD7" s="722"/>
      <c r="GE7" s="312">
        <v>64</v>
      </c>
      <c r="GF7" s="801"/>
      <c r="GG7" s="722"/>
      <c r="GH7" s="722"/>
      <c r="GI7" s="722"/>
      <c r="GJ7" s="312">
        <v>73</v>
      </c>
      <c r="GK7" s="801"/>
      <c r="GL7" s="722"/>
      <c r="GM7" s="722"/>
      <c r="GN7" s="722"/>
      <c r="GO7" s="312">
        <v>85</v>
      </c>
      <c r="GP7" s="801"/>
      <c r="GQ7" s="722"/>
      <c r="GR7" s="722"/>
      <c r="GS7" s="722"/>
      <c r="GT7" s="312">
        <v>89</v>
      </c>
      <c r="GU7" s="801"/>
      <c r="GV7" s="722"/>
      <c r="GW7" s="722"/>
      <c r="GX7" s="722"/>
      <c r="GY7" s="798"/>
      <c r="GZ7" s="312">
        <v>49</v>
      </c>
      <c r="HA7" s="319"/>
      <c r="HB7" s="734"/>
      <c r="HC7" s="734"/>
      <c r="HD7" s="734"/>
      <c r="HE7" s="312">
        <v>95</v>
      </c>
      <c r="HF7" s="319"/>
      <c r="HG7" s="734"/>
      <c r="HH7" s="734"/>
      <c r="HI7" s="734"/>
      <c r="HJ7" s="798"/>
      <c r="HK7" s="804">
        <v>200</v>
      </c>
      <c r="HL7" s="319"/>
      <c r="HM7" s="802"/>
      <c r="HN7" s="800"/>
      <c r="HO7" s="803"/>
      <c r="HP7" s="810"/>
      <c r="HQ7" s="312">
        <v>116</v>
      </c>
      <c r="HR7" s="319"/>
      <c r="HS7" s="807"/>
      <c r="HT7" s="722"/>
      <c r="HU7" s="722"/>
      <c r="HV7" s="312">
        <v>135</v>
      </c>
      <c r="HW7" s="319"/>
      <c r="HX7" s="807"/>
      <c r="HY7" s="722"/>
      <c r="HZ7" s="811"/>
      <c r="IA7" s="312">
        <v>153</v>
      </c>
      <c r="IB7" s="319"/>
      <c r="IC7" s="807"/>
      <c r="ID7" s="722"/>
      <c r="IE7" s="722"/>
      <c r="IF7" s="798"/>
      <c r="IG7" s="312">
        <v>21</v>
      </c>
      <c r="IH7" s="319"/>
      <c r="II7" s="807"/>
      <c r="IJ7" s="722"/>
      <c r="IK7" s="722"/>
      <c r="IL7" s="312">
        <v>28</v>
      </c>
      <c r="IM7" s="319"/>
      <c r="IN7" s="807"/>
      <c r="IO7" s="722"/>
      <c r="IP7" s="722"/>
      <c r="IQ7" s="312">
        <v>78</v>
      </c>
      <c r="IR7" s="319"/>
      <c r="IS7" s="807"/>
      <c r="IT7" s="722"/>
      <c r="IU7" s="722"/>
      <c r="IV7" s="312">
        <v>87</v>
      </c>
      <c r="IW7" s="319"/>
      <c r="IX7" s="807"/>
      <c r="IY7" s="722"/>
      <c r="IZ7" s="722"/>
      <c r="JA7" s="312">
        <v>88</v>
      </c>
      <c r="JB7" s="319"/>
      <c r="JC7" s="807"/>
      <c r="JD7" s="722"/>
      <c r="JE7" s="722"/>
      <c r="JF7" s="312">
        <v>92</v>
      </c>
      <c r="JG7" s="319"/>
      <c r="JH7" s="807"/>
      <c r="JI7" s="722"/>
      <c r="JJ7" s="722"/>
      <c r="JK7" s="312">
        <v>97</v>
      </c>
      <c r="JL7" s="319"/>
      <c r="JM7" s="807"/>
      <c r="JN7" s="722"/>
      <c r="JO7" s="722"/>
      <c r="JP7" s="312">
        <v>106</v>
      </c>
      <c r="JQ7" s="319"/>
      <c r="JR7" s="807"/>
      <c r="JS7" s="722"/>
      <c r="JT7" s="722"/>
      <c r="JU7" s="312">
        <v>122</v>
      </c>
      <c r="JV7" s="319"/>
      <c r="JW7" s="807"/>
      <c r="JX7" s="722"/>
      <c r="JY7" s="722"/>
      <c r="JZ7" s="312">
        <v>133</v>
      </c>
      <c r="KA7" s="319"/>
      <c r="KB7" s="807"/>
      <c r="KC7" s="722"/>
      <c r="KD7" s="722"/>
      <c r="KE7" s="312">
        <v>142</v>
      </c>
      <c r="KF7" s="319"/>
      <c r="KG7" s="807"/>
      <c r="KH7" s="722"/>
      <c r="KI7" s="722"/>
      <c r="KJ7" s="312">
        <v>143</v>
      </c>
      <c r="KK7" s="319"/>
      <c r="KL7" s="807"/>
      <c r="KM7" s="722"/>
      <c r="KN7" s="722"/>
      <c r="KO7" s="312">
        <v>148</v>
      </c>
      <c r="KP7" s="319"/>
      <c r="KQ7" s="807"/>
      <c r="KR7" s="722"/>
      <c r="KS7" s="722"/>
      <c r="KT7" s="312">
        <v>149</v>
      </c>
      <c r="KU7" s="319"/>
      <c r="KV7" s="807"/>
      <c r="KW7" s="722"/>
      <c r="KX7" s="722"/>
      <c r="KY7" s="312">
        <v>151</v>
      </c>
      <c r="KZ7" s="319"/>
      <c r="LA7" s="807"/>
      <c r="LB7" s="722"/>
      <c r="LC7" s="722"/>
      <c r="LD7" s="312">
        <v>152</v>
      </c>
      <c r="LE7" s="319"/>
      <c r="LF7" s="807"/>
      <c r="LG7" s="722"/>
      <c r="LH7" s="722"/>
      <c r="LI7" s="312">
        <v>155</v>
      </c>
      <c r="LJ7" s="319"/>
      <c r="LK7" s="807"/>
      <c r="LL7" s="722"/>
      <c r="LM7" s="722"/>
      <c r="LN7" s="312">
        <v>156</v>
      </c>
      <c r="LO7" s="319"/>
      <c r="LP7" s="807"/>
      <c r="LQ7" s="722"/>
      <c r="LR7" s="722"/>
      <c r="LS7" s="312">
        <v>157</v>
      </c>
      <c r="LT7" s="319"/>
      <c r="LU7" s="807"/>
      <c r="LV7" s="722"/>
      <c r="LW7" s="722"/>
      <c r="LX7" s="312">
        <v>164</v>
      </c>
      <c r="LY7" s="319"/>
      <c r="LZ7" s="807"/>
      <c r="MA7" s="722"/>
      <c r="MB7" s="722"/>
      <c r="MC7" s="312">
        <v>168</v>
      </c>
      <c r="MD7" s="319"/>
      <c r="ME7" s="807"/>
      <c r="MF7" s="722"/>
      <c r="MG7" s="722"/>
      <c r="MH7" s="312">
        <v>171</v>
      </c>
      <c r="MI7" s="319"/>
      <c r="MJ7" s="807"/>
      <c r="MK7" s="722"/>
      <c r="ML7" s="722"/>
      <c r="MM7" s="312" t="s">
        <v>1077</v>
      </c>
      <c r="MN7" s="319"/>
      <c r="MO7" s="807"/>
      <c r="MP7" s="722"/>
      <c r="MQ7" s="722"/>
      <c r="MR7" s="312">
        <v>150</v>
      </c>
      <c r="MS7" s="319"/>
      <c r="MT7" s="807"/>
      <c r="MU7" s="722"/>
      <c r="MV7" s="722"/>
      <c r="MW7" s="312">
        <v>181</v>
      </c>
      <c r="MX7" s="319"/>
      <c r="MY7" s="807"/>
      <c r="MZ7" s="722"/>
      <c r="NA7" s="722"/>
      <c r="NB7" s="312" t="s">
        <v>1078</v>
      </c>
      <c r="NC7" s="319"/>
      <c r="ND7" s="807"/>
      <c r="NE7" s="722"/>
      <c r="NF7" s="722"/>
      <c r="NG7" s="312">
        <v>184</v>
      </c>
      <c r="NH7" s="319"/>
      <c r="NI7" s="807"/>
      <c r="NJ7" s="722"/>
      <c r="NK7" s="722"/>
      <c r="NL7" s="312">
        <v>186</v>
      </c>
      <c r="NM7" s="319"/>
      <c r="NN7" s="807"/>
      <c r="NO7" s="722"/>
      <c r="NP7" s="722"/>
      <c r="NQ7" s="312">
        <v>187</v>
      </c>
      <c r="NR7" s="319"/>
      <c r="NS7" s="807"/>
      <c r="NT7" s="722"/>
      <c r="NU7" s="722"/>
      <c r="NV7" s="312">
        <v>188</v>
      </c>
      <c r="NW7" s="319"/>
      <c r="NX7" s="807"/>
      <c r="NY7" s="722"/>
      <c r="NZ7" s="722"/>
      <c r="OA7" s="312">
        <v>189</v>
      </c>
      <c r="OB7" s="319"/>
      <c r="OC7" s="807"/>
      <c r="OD7" s="722"/>
      <c r="OE7" s="722"/>
      <c r="OF7" s="312">
        <v>190</v>
      </c>
      <c r="OG7" s="319"/>
      <c r="OH7" s="807"/>
      <c r="OI7" s="722"/>
      <c r="OJ7" s="722"/>
      <c r="OK7" s="312">
        <v>192</v>
      </c>
      <c r="OL7" s="319"/>
      <c r="OM7" s="807"/>
      <c r="ON7" s="722"/>
      <c r="OO7" s="722"/>
      <c r="OP7" s="312">
        <v>169</v>
      </c>
      <c r="OQ7" s="319"/>
      <c r="OR7" s="807"/>
      <c r="OS7" s="722"/>
      <c r="OT7" s="722"/>
      <c r="OU7" s="312">
        <v>202</v>
      </c>
      <c r="OV7" s="801"/>
      <c r="OW7" s="807"/>
      <c r="OX7" s="722"/>
      <c r="OY7" s="722"/>
      <c r="OZ7" s="312">
        <v>195</v>
      </c>
      <c r="PA7" s="319"/>
      <c r="PB7" s="807"/>
      <c r="PC7" s="722"/>
      <c r="PD7" s="722"/>
      <c r="PE7" s="805"/>
      <c r="PF7" s="806"/>
      <c r="PG7" s="807"/>
      <c r="PH7" s="722"/>
      <c r="PI7" s="722"/>
      <c r="PJ7" s="805"/>
      <c r="PK7" s="806"/>
      <c r="PL7" s="807"/>
      <c r="PM7" s="722"/>
      <c r="PN7" s="722"/>
    </row>
    <row r="8" spans="1:430" ht="17" customHeight="1" x14ac:dyDescent="0.2">
      <c r="A8">
        <v>1000</v>
      </c>
      <c r="B8" s="699"/>
      <c r="C8" s="812"/>
      <c r="D8" s="322" t="s">
        <v>152</v>
      </c>
      <c r="E8" s="813"/>
      <c r="F8" s="699"/>
      <c r="G8" s="699"/>
      <c r="H8" s="798"/>
      <c r="I8" s="799"/>
      <c r="J8" s="323" t="s">
        <v>771</v>
      </c>
      <c r="K8" s="330"/>
      <c r="L8" s="323" t="str">
        <f t="shared" ref="L8:L9" si="0">J8</f>
        <v>Тырсина Юлия Игоревна</v>
      </c>
      <c r="M8" s="800"/>
      <c r="N8" s="800"/>
      <c r="O8" s="323" t="s">
        <v>775</v>
      </c>
      <c r="P8" s="814"/>
      <c r="Q8" s="323" t="s">
        <v>775</v>
      </c>
      <c r="R8" s="800"/>
      <c r="S8" s="800"/>
      <c r="T8" s="323" t="s">
        <v>778</v>
      </c>
      <c r="U8" s="330"/>
      <c r="V8" s="323" t="str">
        <f t="shared" ref="V8:V9" si="1">T8</f>
        <v>Савенков Илья Игоревич</v>
      </c>
      <c r="W8" s="800"/>
      <c r="X8" s="803"/>
      <c r="Y8" s="815" t="s">
        <v>782</v>
      </c>
      <c r="Z8" s="330"/>
      <c r="AA8" s="323" t="str">
        <f t="shared" ref="AA8:AA9" si="2">Y8</f>
        <v>Краснов Игорь Константинович</v>
      </c>
      <c r="AB8" s="800"/>
      <c r="AC8" s="803"/>
      <c r="AD8" s="815" t="s">
        <v>787</v>
      </c>
      <c r="AE8" s="330"/>
      <c r="AF8" s="323" t="str">
        <f t="shared" ref="AF8:AF9" si="3">AD8</f>
        <v>Румянцева Ирина Викторовна</v>
      </c>
      <c r="AG8" s="800"/>
      <c r="AH8" s="803"/>
      <c r="AI8" s="815" t="s">
        <v>791</v>
      </c>
      <c r="AJ8" s="330"/>
      <c r="AK8" s="323" t="str">
        <f t="shared" ref="AK8:AK9" si="4">AI8</f>
        <v>Тояков Илья Николаевич</v>
      </c>
      <c r="AL8" s="800"/>
      <c r="AM8" s="803"/>
      <c r="AN8" s="323" t="s">
        <v>799</v>
      </c>
      <c r="AO8" s="814"/>
      <c r="AP8" s="323" t="s">
        <v>799</v>
      </c>
      <c r="AQ8" s="722"/>
      <c r="AR8" s="722"/>
      <c r="AS8" s="323" t="s">
        <v>803</v>
      </c>
      <c r="AT8" s="814"/>
      <c r="AU8" s="323" t="s">
        <v>803</v>
      </c>
      <c r="AV8" s="722"/>
      <c r="AW8" s="722"/>
      <c r="AX8" s="323" t="s">
        <v>807</v>
      </c>
      <c r="AY8" s="814"/>
      <c r="AZ8" s="323" t="s">
        <v>807</v>
      </c>
      <c r="BA8" s="722"/>
      <c r="BB8" s="722"/>
      <c r="BC8" s="816" t="s">
        <v>812</v>
      </c>
      <c r="BD8" s="817"/>
      <c r="BE8" s="323" t="str">
        <f t="shared" ref="BE8:BE9" si="5">BC8</f>
        <v>Блинов Дмитрий Игоревич</v>
      </c>
      <c r="BF8" s="722"/>
      <c r="BG8" s="722"/>
      <c r="BH8" s="323" t="s">
        <v>817</v>
      </c>
      <c r="BI8" s="818"/>
      <c r="BJ8" s="819" t="str">
        <f t="shared" ref="BJ8:BJ9" si="6">BH8</f>
        <v xml:space="preserve">Блинов Дмитрий Игоревич </v>
      </c>
      <c r="BK8" s="722"/>
      <c r="BL8" s="722"/>
      <c r="BM8" s="816" t="s">
        <v>812</v>
      </c>
      <c r="BN8" s="817"/>
      <c r="BO8" s="323" t="str">
        <f t="shared" ref="BO8:BO9" si="7">BM8</f>
        <v>Блинов Дмитрий Игоревич</v>
      </c>
      <c r="BP8" s="722"/>
      <c r="BQ8" s="722"/>
      <c r="BR8" s="798"/>
      <c r="BS8" s="323" t="s">
        <v>686</v>
      </c>
      <c r="BT8" s="330"/>
      <c r="BU8" s="323" t="str">
        <f t="shared" ref="BU8:BU9" si="8">BS8</f>
        <v>Сипугин Николай Александрович</v>
      </c>
      <c r="BV8" s="800"/>
      <c r="BW8" s="803"/>
      <c r="BX8" s="323" t="s">
        <v>686</v>
      </c>
      <c r="BY8" s="330"/>
      <c r="BZ8" s="323" t="s">
        <v>686</v>
      </c>
      <c r="CA8" s="330" t="s">
        <v>1079</v>
      </c>
      <c r="CB8" s="734"/>
      <c r="CC8" s="323" t="s">
        <v>693</v>
      </c>
      <c r="CD8" s="330"/>
      <c r="CE8" s="323" t="s">
        <v>693</v>
      </c>
      <c r="CF8" s="800"/>
      <c r="CG8" s="803"/>
      <c r="CH8" s="323" t="s">
        <v>699</v>
      </c>
      <c r="CI8" s="330"/>
      <c r="CJ8" s="323" t="s">
        <v>699</v>
      </c>
      <c r="CK8" s="734"/>
      <c r="CL8" s="734"/>
      <c r="CM8" s="323" t="s">
        <v>703</v>
      </c>
      <c r="CN8" s="330"/>
      <c r="CO8" s="323" t="s">
        <v>703</v>
      </c>
      <c r="CP8" s="800"/>
      <c r="CQ8" s="803"/>
      <c r="CR8" s="323" t="s">
        <v>707</v>
      </c>
      <c r="CS8" s="330"/>
      <c r="CT8" s="734" t="str">
        <f t="shared" ref="CT8:CT9" si="9">CR8</f>
        <v>Волобуев Андрей Николаевич</v>
      </c>
      <c r="CU8" s="734"/>
      <c r="CV8" s="734"/>
      <c r="CW8" s="323" t="s">
        <v>710</v>
      </c>
      <c r="CX8" s="330"/>
      <c r="CY8" s="323" t="s">
        <v>710</v>
      </c>
      <c r="CZ8" s="734"/>
      <c r="DA8" s="734"/>
      <c r="DB8" s="323" t="s">
        <v>714</v>
      </c>
      <c r="DC8" s="330"/>
      <c r="DD8" s="323" t="s">
        <v>714</v>
      </c>
      <c r="DE8" s="800"/>
      <c r="DF8" s="803"/>
      <c r="DG8" s="323" t="s">
        <v>717</v>
      </c>
      <c r="DH8" s="330"/>
      <c r="DI8" s="323" t="s">
        <v>717</v>
      </c>
      <c r="DJ8" s="734"/>
      <c r="DK8" s="809"/>
      <c r="DL8" s="323" t="s">
        <v>721</v>
      </c>
      <c r="DM8" s="330"/>
      <c r="DN8" s="323" t="s">
        <v>721</v>
      </c>
      <c r="DO8" s="323" t="s">
        <v>1080</v>
      </c>
      <c r="DP8" s="809"/>
      <c r="DQ8" s="323" t="s">
        <v>726</v>
      </c>
      <c r="DR8" s="330"/>
      <c r="DS8" s="323" t="s">
        <v>726</v>
      </c>
      <c r="DT8" s="734"/>
      <c r="DU8" s="809"/>
      <c r="DV8" s="323" t="s">
        <v>1076</v>
      </c>
      <c r="DW8" s="330"/>
      <c r="DX8" s="323" t="s">
        <v>730</v>
      </c>
      <c r="DY8" s="734"/>
      <c r="DZ8" s="809"/>
      <c r="EA8" s="323" t="s">
        <v>735</v>
      </c>
      <c r="EB8" s="330"/>
      <c r="EC8" s="323" t="s">
        <v>735</v>
      </c>
      <c r="ED8" s="323" t="s">
        <v>1081</v>
      </c>
      <c r="EE8" s="809"/>
      <c r="EF8" s="323" t="s">
        <v>739</v>
      </c>
      <c r="EG8" s="330"/>
      <c r="EH8" s="323" t="s">
        <v>739</v>
      </c>
      <c r="EI8" s="820" t="s">
        <v>1082</v>
      </c>
      <c r="EJ8" s="809"/>
      <c r="EK8" s="323" t="s">
        <v>743</v>
      </c>
      <c r="EL8" s="330"/>
      <c r="EM8" s="323" t="s">
        <v>743</v>
      </c>
      <c r="EN8" s="734"/>
      <c r="EO8" s="734"/>
      <c r="EP8" s="323" t="s">
        <v>748</v>
      </c>
      <c r="EQ8" s="330"/>
      <c r="ER8" s="323" t="s">
        <v>748</v>
      </c>
      <c r="ES8" s="734" t="s">
        <v>1083</v>
      </c>
      <c r="ET8" s="734"/>
      <c r="EU8" s="323" t="s">
        <v>752</v>
      </c>
      <c r="EV8" s="330"/>
      <c r="EW8" s="323" t="s">
        <v>752</v>
      </c>
      <c r="EX8" s="734"/>
      <c r="EY8" s="734"/>
      <c r="EZ8" s="323" t="s">
        <v>755</v>
      </c>
      <c r="FA8" s="330"/>
      <c r="FB8" s="323" t="s">
        <v>755</v>
      </c>
      <c r="FC8" s="734"/>
      <c r="FD8" s="734"/>
      <c r="FE8" s="323" t="s">
        <v>758</v>
      </c>
      <c r="FF8" s="330"/>
      <c r="FG8" s="323" t="s">
        <v>758</v>
      </c>
      <c r="FH8" s="734"/>
      <c r="FI8" s="734"/>
      <c r="FJ8" s="323" t="s">
        <v>763</v>
      </c>
      <c r="FK8" s="330"/>
      <c r="FL8" s="323" t="s">
        <v>763</v>
      </c>
      <c r="FM8" s="734"/>
      <c r="FN8" s="734"/>
      <c r="FO8" s="323" t="s">
        <v>767</v>
      </c>
      <c r="FP8" s="330"/>
      <c r="FQ8" s="323" t="s">
        <v>767</v>
      </c>
      <c r="FR8" s="734"/>
      <c r="FS8" s="734"/>
      <c r="FU8" s="323" t="s">
        <v>823</v>
      </c>
      <c r="FV8" s="814"/>
      <c r="FW8" s="323" t="s">
        <v>823</v>
      </c>
      <c r="FX8" s="722"/>
      <c r="FY8" s="722"/>
      <c r="FZ8" s="323" t="s">
        <v>828</v>
      </c>
      <c r="GA8" s="814"/>
      <c r="GB8" s="323" t="s">
        <v>828</v>
      </c>
      <c r="GC8" s="722"/>
      <c r="GD8" s="722"/>
      <c r="GE8" s="323" t="s">
        <v>833</v>
      </c>
      <c r="GF8" s="814"/>
      <c r="GG8" s="323" t="str">
        <f t="shared" ref="GG8:GG9" si="10">GE8</f>
        <v>Стюарт Александр Александрович</v>
      </c>
      <c r="GH8" s="722"/>
      <c r="GI8" s="722"/>
      <c r="GJ8" s="323" t="s">
        <v>838</v>
      </c>
      <c r="GK8" s="814"/>
      <c r="GL8" s="323" t="str">
        <f t="shared" ref="GL8:GL9" si="11">GJ8</f>
        <v>Ильин Павел Константинович</v>
      </c>
      <c r="GM8" s="722"/>
      <c r="GN8" s="722"/>
      <c r="GO8" s="323" t="s">
        <v>842</v>
      </c>
      <c r="GP8" s="814"/>
      <c r="GQ8" s="323" t="str">
        <f t="shared" ref="GQ8:GQ9" si="12">GO8</f>
        <v>Кузьменко Марина Михайловна</v>
      </c>
      <c r="GR8" s="722"/>
      <c r="GS8" s="722"/>
      <c r="GT8" s="323" t="s">
        <v>847</v>
      </c>
      <c r="GU8" s="818"/>
      <c r="GV8" s="819" t="str">
        <f t="shared" ref="GV8:GV9" si="13">GT8</f>
        <v>Комаров Сергей Андреевич</v>
      </c>
      <c r="GW8" s="722"/>
      <c r="GX8" s="722"/>
      <c r="GY8" s="798"/>
      <c r="GZ8" s="323" t="s">
        <v>852</v>
      </c>
      <c r="HA8" s="330"/>
      <c r="HB8" s="323" t="str">
        <f t="shared" ref="HB8:HB9" si="14">GZ8</f>
        <v>Смирнов Олег Александрович</v>
      </c>
      <c r="HC8" s="734"/>
      <c r="HD8" s="734"/>
      <c r="HE8" s="323" t="s">
        <v>857</v>
      </c>
      <c r="HF8" s="330"/>
      <c r="HG8" s="323" t="str">
        <f t="shared" ref="HG8:HG9" si="15">HE8</f>
        <v>Красильников Антон Владимирович</v>
      </c>
      <c r="HH8" s="734"/>
      <c r="HI8" s="734"/>
      <c r="HJ8" s="821">
        <f>HF8</f>
        <v>0</v>
      </c>
      <c r="HK8" s="815" t="s">
        <v>794</v>
      </c>
      <c r="HL8" s="330"/>
      <c r="HM8" s="323" t="str">
        <f t="shared" ref="HM8:HM9" si="16">HK8</f>
        <v xml:space="preserve">Скворцов Виталий Михайлович </v>
      </c>
      <c r="HN8" s="800"/>
      <c r="HO8" s="803"/>
      <c r="HP8" s="810"/>
      <c r="HQ8" s="323" t="s">
        <v>863</v>
      </c>
      <c r="HR8" s="330"/>
      <c r="HS8" s="323" t="str">
        <f t="shared" ref="HS8:HS9" si="17">HQ8</f>
        <v>Першин Алексей</v>
      </c>
      <c r="HT8" s="722"/>
      <c r="HU8" s="722"/>
      <c r="HV8" s="323" t="s">
        <v>869</v>
      </c>
      <c r="HW8" s="330"/>
      <c r="HX8" s="323" t="str">
        <f t="shared" ref="HX8:HX9" si="18">HV8</f>
        <v>Козлова Диана Леонидовна</v>
      </c>
      <c r="HY8" s="722"/>
      <c r="HZ8" s="822"/>
      <c r="IA8" s="323" t="s">
        <v>874</v>
      </c>
      <c r="IB8" s="330"/>
      <c r="IC8" s="323" t="str">
        <f t="shared" ref="IC8:IC9" si="19">IA8</f>
        <v>Аленцев Александр Михайлович</v>
      </c>
      <c r="ID8" s="722"/>
      <c r="IE8" s="722"/>
      <c r="IF8" s="798"/>
      <c r="IG8" s="323" t="s">
        <v>880</v>
      </c>
      <c r="IH8" s="330"/>
      <c r="II8" s="323" t="str">
        <f t="shared" ref="II8:II9" si="20">IG8</f>
        <v>Усышкин Станислав Владимирович</v>
      </c>
      <c r="IJ8" s="722"/>
      <c r="IK8" s="722"/>
      <c r="IL8" s="323" t="s">
        <v>884</v>
      </c>
      <c r="IM8" s="330"/>
      <c r="IN8" s="323" t="str">
        <f t="shared" ref="IN8:IN9" si="21">IL8</f>
        <v>Невмержицкая Е.А.</v>
      </c>
      <c r="IO8" s="722"/>
      <c r="IP8" s="722"/>
      <c r="IQ8" s="323" t="s">
        <v>889</v>
      </c>
      <c r="IR8" s="330"/>
      <c r="IS8" s="323" t="str">
        <f t="shared" ref="IS8:IS9" si="22">IQ8</f>
        <v>Комароми Мария Андреевна</v>
      </c>
      <c r="IT8" s="722"/>
      <c r="IU8" s="722"/>
      <c r="IV8" s="323" t="s">
        <v>894</v>
      </c>
      <c r="IW8" s="330"/>
      <c r="IX8" s="323" t="str">
        <f t="shared" ref="IX8:IX9" si="23">IV8</f>
        <v>Забегаев Михаил Евгеньевич</v>
      </c>
      <c r="IY8" s="722"/>
      <c r="IZ8" s="722"/>
      <c r="JA8" s="323" t="s">
        <v>899</v>
      </c>
      <c r="JB8" s="330"/>
      <c r="JC8" s="323" t="str">
        <f t="shared" ref="JC8:JC9" si="24">JA8</f>
        <v>Колаев Виталий Александрович</v>
      </c>
      <c r="JD8" s="722"/>
      <c r="JE8" s="722"/>
      <c r="JF8" s="323" t="s">
        <v>903</v>
      </c>
      <c r="JG8" s="330"/>
      <c r="JH8" s="323" t="str">
        <f t="shared" ref="JH8:JH9" si="25">JF8</f>
        <v>Пятков Сергей Валерьевич</v>
      </c>
      <c r="JI8" s="722"/>
      <c r="JJ8" s="722"/>
      <c r="JK8" s="323" t="s">
        <v>907</v>
      </c>
      <c r="JL8" s="330"/>
      <c r="JM8" s="323" t="str">
        <f t="shared" ref="JM8:JM9" si="26">JK8</f>
        <v>Погода Вадим Александрович</v>
      </c>
      <c r="JN8" s="722"/>
      <c r="JO8" s="722"/>
      <c r="JP8" s="323" t="s">
        <v>913</v>
      </c>
      <c r="JQ8" s="330"/>
      <c r="JR8" s="323" t="str">
        <f t="shared" ref="JR8:JR9" si="27">JP8</f>
        <v>Мерзликин Иван Сергеевич</v>
      </c>
      <c r="JS8" s="722"/>
      <c r="JT8" s="722"/>
      <c r="JU8" s="323" t="s">
        <v>918</v>
      </c>
      <c r="JV8" s="330"/>
      <c r="JW8" s="323" t="str">
        <f t="shared" ref="JW8:JW9" si="28">JU8</f>
        <v>Паренков Алексей Анатольевич</v>
      </c>
      <c r="JX8" s="722"/>
      <c r="JY8" s="722"/>
      <c r="JZ8" s="323" t="s">
        <v>924</v>
      </c>
      <c r="KA8" s="330"/>
      <c r="KB8" s="323" t="str">
        <f t="shared" ref="KB8:KB9" si="29">JZ8</f>
        <v>Торукало Анна Юрьевна</v>
      </c>
      <c r="KC8" s="722"/>
      <c r="KD8" s="722"/>
      <c r="KE8" s="323" t="s">
        <v>930</v>
      </c>
      <c r="KF8" s="330"/>
      <c r="KG8" s="323" t="str">
        <f t="shared" ref="KG8:KG9" si="30">KE8</f>
        <v>Лысова Дарья Дмитриевна</v>
      </c>
      <c r="KH8" s="722"/>
      <c r="KI8" s="722"/>
      <c r="KJ8" s="323" t="s">
        <v>935</v>
      </c>
      <c r="KK8" s="330"/>
      <c r="KL8" s="323" t="str">
        <f t="shared" ref="KL8:KL9" si="31">KJ8</f>
        <v>Кононов Иван Сергеевич</v>
      </c>
      <c r="KM8" s="722"/>
      <c r="KN8" s="722"/>
      <c r="KO8" s="323" t="s">
        <v>939</v>
      </c>
      <c r="KP8" s="330"/>
      <c r="KQ8" s="323" t="str">
        <f t="shared" ref="KQ8:KQ9" si="32">KO8</f>
        <v>Тутунов Билал Мирзаевич</v>
      </c>
      <c r="KR8" s="722"/>
      <c r="KS8" s="722"/>
      <c r="KT8" s="323" t="s">
        <v>942</v>
      </c>
      <c r="KU8" s="330"/>
      <c r="KV8" s="323" t="str">
        <f t="shared" ref="KV8:KV9" si="33">KT8</f>
        <v>Гаевский Иван Владимирович</v>
      </c>
      <c r="KW8" s="722"/>
      <c r="KX8" s="722"/>
      <c r="KY8" s="323" t="s">
        <v>947</v>
      </c>
      <c r="KZ8" s="330"/>
      <c r="LA8" s="323" t="str">
        <f t="shared" ref="LA8:LA9" si="34">KY8</f>
        <v>Сидорова Ксения Евгеньевна</v>
      </c>
      <c r="LB8" s="722"/>
      <c r="LC8" s="722"/>
      <c r="LD8" s="323" t="s">
        <v>953</v>
      </c>
      <c r="LE8" s="330"/>
      <c r="LF8" s="323" t="str">
        <f t="shared" ref="LF8:LF9" si="35">LD8</f>
        <v>Балцану Михаил Васильевич</v>
      </c>
      <c r="LG8" s="722"/>
      <c r="LH8" s="722"/>
      <c r="LI8" s="323" t="s">
        <v>957</v>
      </c>
      <c r="LJ8" s="330"/>
      <c r="LK8" s="323" t="str">
        <f t="shared" ref="LK8:LK9" si="36">LI8</f>
        <v>Невелич Дмитрий Игоревич</v>
      </c>
      <c r="LL8" s="722"/>
      <c r="LM8" s="722"/>
      <c r="LN8" s="323" t="s">
        <v>957</v>
      </c>
      <c r="LO8" s="330"/>
      <c r="LP8" s="323" t="str">
        <f t="shared" ref="LP8:LP9" si="37">LN8</f>
        <v>Невелич Дмитрий Игоревич</v>
      </c>
      <c r="LQ8" s="722"/>
      <c r="LR8" s="722"/>
      <c r="LS8" s="323" t="s">
        <v>967</v>
      </c>
      <c r="LT8" s="330"/>
      <c r="LU8" s="323" t="str">
        <f t="shared" ref="LU8:LU9" si="38">LS8</f>
        <v>Терсков Павел Алексеевич</v>
      </c>
      <c r="LV8" s="722"/>
      <c r="LW8" s="722"/>
      <c r="LX8" s="323" t="s">
        <v>973</v>
      </c>
      <c r="LY8" s="330"/>
      <c r="LZ8" s="323" t="str">
        <f t="shared" ref="LZ8:LZ9" si="39">LX8</f>
        <v>Фисенко Владислав Николаевич</v>
      </c>
      <c r="MA8" s="722"/>
      <c r="MB8" s="722"/>
      <c r="MC8" s="323" t="s">
        <v>978</v>
      </c>
      <c r="MD8" s="330"/>
      <c r="ME8" s="323" t="str">
        <f t="shared" ref="ME8:ME9" si="40">MC8</f>
        <v>Яковлев Сергей Викторович</v>
      </c>
      <c r="MF8" s="722"/>
      <c r="MG8" s="722"/>
      <c r="MH8" s="323" t="s">
        <v>983</v>
      </c>
      <c r="MI8" s="330"/>
      <c r="MJ8" s="323" t="str">
        <f t="shared" ref="MJ8:MJ9" si="41">MH8</f>
        <v>Маманков Максим Сергеевич</v>
      </c>
      <c r="MK8" s="722"/>
      <c r="ML8" s="722"/>
      <c r="MM8" s="323" t="s">
        <v>986</v>
      </c>
      <c r="MN8" s="330"/>
      <c r="MO8" s="323" t="str">
        <f t="shared" ref="MO8:MO9" si="42">MM8</f>
        <v>Киселева Мария Николаевна, Иванов Михаил Владимирович</v>
      </c>
      <c r="MP8" s="722"/>
      <c r="MQ8" s="722"/>
      <c r="MR8" s="323" t="s">
        <v>991</v>
      </c>
      <c r="MS8" s="330"/>
      <c r="MT8" s="323" t="str">
        <f t="shared" ref="MT8:MT9" si="43">MR8</f>
        <v>Юрковский Роберт Юрьевич</v>
      </c>
      <c r="MU8" s="722"/>
      <c r="MV8" s="722"/>
      <c r="MW8" s="323" t="s">
        <v>995</v>
      </c>
      <c r="MX8" s="330"/>
      <c r="MY8" s="323" t="str">
        <f t="shared" ref="MY8:MY9" si="44">MW8</f>
        <v>Кравченко Тимофей Викторович</v>
      </c>
      <c r="MZ8" s="722"/>
      <c r="NA8" s="722"/>
      <c r="NB8" s="323" t="s">
        <v>1000</v>
      </c>
      <c r="NC8" s="330"/>
      <c r="ND8" s="323" t="str">
        <f t="shared" ref="ND8:ND9" si="45">NB8</f>
        <v xml:space="preserve">Ведерникова Ю.А., Кравченко Т.В. </v>
      </c>
      <c r="NE8" s="722"/>
      <c r="NF8" s="722"/>
      <c r="NG8" s="323" t="s">
        <v>1004</v>
      </c>
      <c r="NH8" s="330"/>
      <c r="NI8" s="323" t="str">
        <f t="shared" ref="NI8:NI9" si="46">NG8</f>
        <v>Дрожжина Валентина Юрьевна</v>
      </c>
      <c r="NJ8" s="722"/>
      <c r="NK8" s="722"/>
      <c r="NL8" s="323" t="s">
        <v>913</v>
      </c>
      <c r="NM8" s="330"/>
      <c r="NN8" s="323" t="str">
        <f t="shared" ref="NN8:NN9" si="47">NL8</f>
        <v>Мерзликин Иван Сергеевич</v>
      </c>
      <c r="NO8" s="722"/>
      <c r="NP8" s="722"/>
      <c r="NQ8" s="323" t="s">
        <v>1014</v>
      </c>
      <c r="NR8" s="330"/>
      <c r="NS8" s="323" t="str">
        <f t="shared" ref="NS8:NS9" si="48">NQ8</f>
        <v xml:space="preserve">Сауткин Андрей Юрьевич </v>
      </c>
      <c r="NT8" s="722"/>
      <c r="NU8" s="722"/>
      <c r="NV8" s="323" t="s">
        <v>1019</v>
      </c>
      <c r="NW8" s="330"/>
      <c r="NX8" s="323" t="str">
        <f t="shared" ref="NX8:NX9" si="49">NV8</f>
        <v>Губин Юрий Сергеевич</v>
      </c>
      <c r="NY8" s="722"/>
      <c r="NZ8" s="722"/>
      <c r="OA8" s="323" t="s">
        <v>1022</v>
      </c>
      <c r="OB8" s="330"/>
      <c r="OC8" s="323" t="str">
        <f t="shared" ref="OC8:OC9" si="50">OA8</f>
        <v>Алексеева Анастасия Викторовна</v>
      </c>
      <c r="OD8" s="722"/>
      <c r="OE8" s="722"/>
      <c r="OF8" s="323" t="s">
        <v>1027</v>
      </c>
      <c r="OG8" s="330"/>
      <c r="OH8" s="323" t="str">
        <f t="shared" ref="OH8:OH9" si="51">OF8</f>
        <v>Егоров Александр Сергеевич</v>
      </c>
      <c r="OI8" s="722"/>
      <c r="OJ8" s="722"/>
      <c r="OK8" s="323" t="s">
        <v>1032</v>
      </c>
      <c r="OL8" s="330"/>
      <c r="OM8" s="323" t="str">
        <f t="shared" ref="OM8:OM9" si="52">OK8</f>
        <v>Шматов Никита Иванович</v>
      </c>
      <c r="ON8" s="722"/>
      <c r="OO8" s="722"/>
      <c r="OP8" s="323" t="s">
        <v>1037</v>
      </c>
      <c r="OQ8" s="330"/>
      <c r="OR8" s="323" t="str">
        <f t="shared" ref="OR8:OR9" si="53">OP8</f>
        <v>Фомин Андрей Евгеньевич</v>
      </c>
      <c r="OS8" s="722"/>
      <c r="OT8" s="722"/>
      <c r="OU8" s="323" t="s">
        <v>1042</v>
      </c>
      <c r="OV8" s="823"/>
      <c r="OW8" s="323" t="str">
        <f t="shared" ref="OW8:OW9" si="54">OU8</f>
        <v>Нечаева Анна Александровна</v>
      </c>
      <c r="OX8" s="722"/>
      <c r="OY8" s="722"/>
      <c r="OZ8" s="323" t="s">
        <v>1045</v>
      </c>
      <c r="PA8" s="330"/>
      <c r="PB8" s="323" t="str">
        <f t="shared" ref="PB8:PB9" si="55">OZ8</f>
        <v>Савицкий Евгений Михайлович</v>
      </c>
      <c r="PC8" s="722"/>
      <c r="PD8" s="722"/>
      <c r="PE8" s="816"/>
      <c r="PF8" s="817"/>
      <c r="PG8" s="323">
        <f t="shared" ref="PG8:PG9" si="56">PE8</f>
        <v>0</v>
      </c>
      <c r="PH8" s="722"/>
      <c r="PI8" s="722"/>
      <c r="PJ8" s="816"/>
      <c r="PK8" s="817"/>
      <c r="PL8" s="323">
        <f t="shared" ref="PL8:PL9" si="57">PJ8</f>
        <v>0</v>
      </c>
      <c r="PM8" s="722"/>
      <c r="PN8" s="722"/>
    </row>
    <row r="9" spans="1:430" ht="17" customHeight="1" thickBot="1" x14ac:dyDescent="0.25">
      <c r="B9" s="699"/>
      <c r="C9" s="812"/>
      <c r="D9" s="322" t="s">
        <v>1084</v>
      </c>
      <c r="E9" s="813"/>
      <c r="F9" s="699"/>
      <c r="G9" s="699"/>
      <c r="H9" s="798"/>
      <c r="I9" s="799"/>
      <c r="J9" s="323" t="s">
        <v>1085</v>
      </c>
      <c r="K9" s="330"/>
      <c r="L9" s="323" t="str">
        <f t="shared" si="0"/>
        <v>Сберегательный потенциал</v>
      </c>
      <c r="M9" s="800"/>
      <c r="N9" s="800"/>
      <c r="O9" s="323" t="s">
        <v>1070</v>
      </c>
      <c r="P9" s="814"/>
      <c r="Q9" s="323" t="s">
        <v>1070</v>
      </c>
      <c r="R9" s="800"/>
      <c r="S9" s="800"/>
      <c r="T9" s="323" t="s">
        <v>1086</v>
      </c>
      <c r="U9" s="330"/>
      <c r="V9" s="323" t="str">
        <f t="shared" si="1"/>
        <v>Конверсия и операции с наличными</v>
      </c>
      <c r="W9" s="800"/>
      <c r="X9" s="803"/>
      <c r="Y9" s="815" t="s">
        <v>1087</v>
      </c>
      <c r="Z9" s="330"/>
      <c r="AA9" s="323" t="str">
        <f t="shared" si="2"/>
        <v>Аренда индивидуальных сейфов</v>
      </c>
      <c r="AB9" s="800"/>
      <c r="AC9" s="803"/>
      <c r="AD9" s="815" t="s">
        <v>1088</v>
      </c>
      <c r="AE9" s="330"/>
      <c r="AF9" s="323" t="str">
        <f t="shared" si="3"/>
        <v>Монеты из драгоценных металлов</v>
      </c>
      <c r="AG9" s="800"/>
      <c r="AH9" s="803"/>
      <c r="AI9" s="815" t="s">
        <v>1089</v>
      </c>
      <c r="AJ9" s="330"/>
      <c r="AK9" s="323" t="str">
        <f t="shared" si="4"/>
        <v>обезличенный металлический счет</v>
      </c>
      <c r="AL9" s="800"/>
      <c r="AM9" s="803"/>
      <c r="AN9" s="323" t="s">
        <v>1061</v>
      </c>
      <c r="AO9" s="814"/>
      <c r="AP9" s="323" t="s">
        <v>1061</v>
      </c>
      <c r="AQ9" s="722"/>
      <c r="AR9" s="722"/>
      <c r="AS9" s="323" t="s">
        <v>1090</v>
      </c>
      <c r="AT9" s="814"/>
      <c r="AU9" s="323" t="s">
        <v>1090</v>
      </c>
      <c r="AV9" s="722"/>
      <c r="AW9" s="722"/>
      <c r="AX9" s="323" t="s">
        <v>122</v>
      </c>
      <c r="AY9" s="814"/>
      <c r="AZ9" s="323" t="s">
        <v>122</v>
      </c>
      <c r="BA9" s="722"/>
      <c r="BB9" s="722"/>
      <c r="BC9" s="816" t="s">
        <v>808</v>
      </c>
      <c r="BD9" s="817"/>
      <c r="BE9" s="323" t="str">
        <f t="shared" si="5"/>
        <v>POS-кредиты</v>
      </c>
      <c r="BF9" s="722"/>
      <c r="BG9" s="722"/>
      <c r="BH9" s="323" t="s">
        <v>1091</v>
      </c>
      <c r="BI9" s="818"/>
      <c r="BJ9" s="819" t="str">
        <f t="shared" si="6"/>
        <v>POS/BNPL/ДЗП/Образовательные кредиты</v>
      </c>
      <c r="BK9" s="722"/>
      <c r="BL9" s="722"/>
      <c r="BM9" s="816" t="s">
        <v>818</v>
      </c>
      <c r="BN9" s="817"/>
      <c r="BO9" s="323" t="str">
        <f t="shared" si="7"/>
        <v>Образовательный кредит</v>
      </c>
      <c r="BP9" s="722"/>
      <c r="BQ9" s="722"/>
      <c r="BR9" s="798"/>
      <c r="BS9" s="323" t="s">
        <v>1092</v>
      </c>
      <c r="BT9" s="330"/>
      <c r="BU9" s="323" t="str">
        <f t="shared" si="8"/>
        <v xml:space="preserve">ОСАГО и Каско </v>
      </c>
      <c r="BV9" s="800"/>
      <c r="BW9" s="803"/>
      <c r="BX9" s="323" t="s">
        <v>1092</v>
      </c>
      <c r="BY9" s="330"/>
      <c r="BZ9" s="459" t="s">
        <v>1092</v>
      </c>
      <c r="CA9" s="330"/>
      <c r="CB9" s="734"/>
      <c r="CC9" s="323" t="s">
        <v>93</v>
      </c>
      <c r="CD9" s="330"/>
      <c r="CE9" s="323" t="s">
        <v>93</v>
      </c>
      <c r="CF9" s="800"/>
      <c r="CG9" s="803"/>
      <c r="CH9" s="323" t="s">
        <v>94</v>
      </c>
      <c r="CI9" s="330"/>
      <c r="CJ9" s="323" t="s">
        <v>94</v>
      </c>
      <c r="CK9" s="734"/>
      <c r="CL9" s="734"/>
      <c r="CM9" s="323" t="s">
        <v>1072</v>
      </c>
      <c r="CN9" s="330"/>
      <c r="CO9" s="323" t="s">
        <v>1072</v>
      </c>
      <c r="CP9" s="800"/>
      <c r="CQ9" s="803"/>
      <c r="CR9" s="323" t="s">
        <v>1093</v>
      </c>
      <c r="CS9" s="330"/>
      <c r="CT9" s="734" t="str">
        <f t="shared" si="9"/>
        <v>Накопительное страхование жизни (НСЖ)</v>
      </c>
      <c r="CU9" s="734"/>
      <c r="CV9" s="734"/>
      <c r="CW9" s="323" t="s">
        <v>97</v>
      </c>
      <c r="CX9" s="330"/>
      <c r="CY9" s="323" t="s">
        <v>97</v>
      </c>
      <c r="CZ9" s="734"/>
      <c r="DA9" s="734"/>
      <c r="DB9" s="323" t="s">
        <v>98</v>
      </c>
      <c r="DC9" s="330"/>
      <c r="DD9" s="323" t="s">
        <v>98</v>
      </c>
      <c r="DE9" s="800"/>
      <c r="DF9" s="803"/>
      <c r="DG9" s="323" t="s">
        <v>1094</v>
      </c>
      <c r="DH9" s="330"/>
      <c r="DI9" s="323" t="s">
        <v>1094</v>
      </c>
      <c r="DJ9" s="734"/>
      <c r="DK9" s="809"/>
      <c r="DL9" s="323" t="s">
        <v>100</v>
      </c>
      <c r="DM9" s="330"/>
      <c r="DN9" s="323" t="s">
        <v>100</v>
      </c>
      <c r="DO9" s="734"/>
      <c r="DP9" s="809"/>
      <c r="DQ9" s="323" t="s">
        <v>1095</v>
      </c>
      <c r="DR9" s="330"/>
      <c r="DS9" s="323" t="s">
        <v>1095</v>
      </c>
      <c r="DT9" s="734"/>
      <c r="DU9" s="809"/>
      <c r="DV9" s="323" t="s">
        <v>730</v>
      </c>
      <c r="DW9" s="330"/>
      <c r="DX9" s="360"/>
      <c r="DY9" s="734"/>
      <c r="DZ9" s="809"/>
      <c r="EA9" s="323" t="s">
        <v>1096</v>
      </c>
      <c r="EB9" s="330"/>
      <c r="EC9" s="323" t="s">
        <v>1096</v>
      </c>
      <c r="ED9" s="734"/>
      <c r="EE9" s="809"/>
      <c r="EF9" s="323" t="s">
        <v>1097</v>
      </c>
      <c r="EG9" s="330"/>
      <c r="EH9" s="323" t="s">
        <v>1097</v>
      </c>
      <c r="EI9" s="734"/>
      <c r="EJ9" s="809"/>
      <c r="EK9" s="323" t="s">
        <v>1098</v>
      </c>
      <c r="EL9" s="330"/>
      <c r="EM9" s="323" t="s">
        <v>1098</v>
      </c>
      <c r="EN9" s="734"/>
      <c r="EO9" s="734"/>
      <c r="EP9" s="323" t="s">
        <v>106</v>
      </c>
      <c r="EQ9" s="330"/>
      <c r="ER9" s="323" t="s">
        <v>106</v>
      </c>
      <c r="ES9" s="734"/>
      <c r="ET9" s="734"/>
      <c r="EU9" s="323" t="s">
        <v>107</v>
      </c>
      <c r="EV9" s="330"/>
      <c r="EW9" s="323" t="s">
        <v>107</v>
      </c>
      <c r="EX9" s="734"/>
      <c r="EY9" s="734"/>
      <c r="EZ9" s="323" t="s">
        <v>108</v>
      </c>
      <c r="FA9" s="330"/>
      <c r="FB9" s="323" t="s">
        <v>108</v>
      </c>
      <c r="FC9" s="734"/>
      <c r="FD9" s="734"/>
      <c r="FE9" s="323" t="s">
        <v>1099</v>
      </c>
      <c r="FF9" s="330"/>
      <c r="FG9" s="323" t="s">
        <v>1099</v>
      </c>
      <c r="FH9" s="734"/>
      <c r="FI9" s="734"/>
      <c r="FJ9" s="323" t="s">
        <v>1100</v>
      </c>
      <c r="FK9" s="330"/>
      <c r="FL9" s="323" t="s">
        <v>1100</v>
      </c>
      <c r="FM9" s="734"/>
      <c r="FN9" s="734"/>
      <c r="FO9" s="323" t="s">
        <v>1101</v>
      </c>
      <c r="FP9" s="330"/>
      <c r="FQ9" s="323" t="s">
        <v>1101</v>
      </c>
      <c r="FR9" s="734"/>
      <c r="FS9" s="734"/>
      <c r="FU9" s="323" t="s">
        <v>1102</v>
      </c>
      <c r="FV9" s="814"/>
      <c r="FW9" s="323" t="s">
        <v>1102</v>
      </c>
      <c r="FX9" s="722"/>
      <c r="FY9" s="722"/>
      <c r="FZ9" s="323" t="s">
        <v>824</v>
      </c>
      <c r="GA9" s="814"/>
      <c r="GB9" s="323" t="s">
        <v>824</v>
      </c>
      <c r="GC9" s="722"/>
      <c r="GD9" s="722"/>
      <c r="GE9" s="323" t="s">
        <v>830</v>
      </c>
      <c r="GF9" s="814"/>
      <c r="GG9" s="323" t="str">
        <f t="shared" si="10"/>
        <v>Сделка ИЖС</v>
      </c>
      <c r="GH9" s="722"/>
      <c r="GI9" s="722"/>
      <c r="GJ9" s="323" t="s">
        <v>835</v>
      </c>
      <c r="GK9" s="814"/>
      <c r="GL9" s="323" t="str">
        <f t="shared" si="11"/>
        <v>Моя Недвижимость</v>
      </c>
      <c r="GM9" s="722"/>
      <c r="GN9" s="722"/>
      <c r="GO9" s="323" t="s">
        <v>840</v>
      </c>
      <c r="GP9" s="814"/>
      <c r="GQ9" s="323" t="str">
        <f t="shared" si="12"/>
        <v>Личный кабинет сопровождения ипотеки (далее - ЛКС)</v>
      </c>
      <c r="GR9" s="722"/>
      <c r="GS9" s="722"/>
      <c r="GT9" s="323" t="s">
        <v>844</v>
      </c>
      <c r="GU9" s="818"/>
      <c r="GV9" s="819" t="str">
        <f t="shared" si="13"/>
        <v>Сделка вторичка</v>
      </c>
      <c r="GW9" s="722"/>
      <c r="GX9" s="722"/>
      <c r="GY9" s="798"/>
      <c r="GZ9" s="323" t="s">
        <v>1103</v>
      </c>
      <c r="HA9" s="330"/>
      <c r="HB9" s="323" t="str">
        <f t="shared" si="14"/>
        <v>СберМобайл в СБОЛ, СБОЛ.про</v>
      </c>
      <c r="HC9" s="734"/>
      <c r="HD9" s="734"/>
      <c r="HE9" s="323" t="s">
        <v>1104</v>
      </c>
      <c r="HF9" s="330"/>
      <c r="HG9" s="323" t="str">
        <f t="shared" si="15"/>
        <v>Выписки, справки и договоры</v>
      </c>
      <c r="HH9" s="734"/>
      <c r="HI9" s="734"/>
      <c r="HJ9" s="821"/>
      <c r="HK9" s="815" t="s">
        <v>119</v>
      </c>
      <c r="HL9" s="330"/>
      <c r="HM9" s="323" t="str">
        <f t="shared" si="16"/>
        <v>Слитки</v>
      </c>
      <c r="HN9" s="800"/>
      <c r="HO9" s="803"/>
      <c r="HP9" s="810"/>
      <c r="HQ9" s="323" t="s">
        <v>859</v>
      </c>
      <c r="HR9" s="330"/>
      <c r="HS9" s="323" t="str">
        <f t="shared" si="17"/>
        <v>СберПрайм</v>
      </c>
      <c r="HT9" s="722"/>
      <c r="HU9" s="722"/>
      <c r="HV9" s="323" t="s">
        <v>1105</v>
      </c>
      <c r="HW9" s="330"/>
      <c r="HX9" s="323" t="str">
        <f t="shared" si="18"/>
        <v>Премиальное обслуживание уровни 1-3</v>
      </c>
      <c r="HY9" s="722"/>
      <c r="HZ9" s="822"/>
      <c r="IA9" s="323" t="s">
        <v>1051</v>
      </c>
      <c r="IB9" s="330"/>
      <c r="IC9" s="342" t="str">
        <f t="shared" si="19"/>
        <v>Пакет услуг СберПервый; Уровни 4 и 5 ПУ Премиальное обслуживание</v>
      </c>
      <c r="ID9" s="722"/>
      <c r="IE9" s="722"/>
      <c r="IF9" s="798"/>
      <c r="IG9" s="323" t="s">
        <v>876</v>
      </c>
      <c r="IH9" s="330"/>
      <c r="II9" s="323" t="str">
        <f t="shared" si="20"/>
        <v>Госуслуги</v>
      </c>
      <c r="IJ9" s="722"/>
      <c r="IK9" s="722"/>
      <c r="IL9" s="323" t="s">
        <v>882</v>
      </c>
      <c r="IM9" s="330"/>
      <c r="IN9" s="323" t="str">
        <f t="shared" si="21"/>
        <v>Наследство</v>
      </c>
      <c r="IO9" s="722"/>
      <c r="IP9" s="722"/>
      <c r="IQ9" s="323" t="s">
        <v>886</v>
      </c>
      <c r="IR9" s="330"/>
      <c r="IS9" s="323" t="str">
        <f t="shared" si="22"/>
        <v>Карта Жителя</v>
      </c>
      <c r="IT9" s="722"/>
      <c r="IU9" s="722"/>
      <c r="IV9" s="323" t="s">
        <v>891</v>
      </c>
      <c r="IW9" s="330"/>
      <c r="IX9" s="323" t="str">
        <f t="shared" si="23"/>
        <v>Трансграничный эквайринг</v>
      </c>
      <c r="IY9" s="722"/>
      <c r="IZ9" s="722"/>
      <c r="JA9" s="323" t="s">
        <v>896</v>
      </c>
      <c r="JB9" s="330"/>
      <c r="JC9" s="323" t="str">
        <f t="shared" si="24"/>
        <v>Персонализированный офлайн</v>
      </c>
      <c r="JD9" s="722"/>
      <c r="JE9" s="722"/>
      <c r="JF9" s="323" t="s">
        <v>900</v>
      </c>
      <c r="JG9" s="330"/>
      <c r="JH9" s="323" t="str">
        <f t="shared" si="25"/>
        <v>Демаркирование карт от зарплатного продукта</v>
      </c>
      <c r="JI9" s="722"/>
      <c r="JJ9" s="722"/>
      <c r="JK9" s="323" t="s">
        <v>904</v>
      </c>
      <c r="JL9" s="330"/>
      <c r="JM9" s="323" t="str">
        <f t="shared" si="26"/>
        <v>Онбординг и сопровождение ЮЛ в зарплатном проекте канала СберБизнес</v>
      </c>
      <c r="JN9" s="722"/>
      <c r="JO9" s="722"/>
      <c r="JP9" s="323" t="s">
        <v>909</v>
      </c>
      <c r="JQ9" s="330"/>
      <c r="JR9" s="323" t="str">
        <f t="shared" si="27"/>
        <v>Военная пенсия</v>
      </c>
      <c r="JS9" s="722"/>
      <c r="JT9" s="722"/>
      <c r="JU9" s="323" t="s">
        <v>915</v>
      </c>
      <c r="JV9" s="330"/>
      <c r="JW9" s="323" t="str">
        <f t="shared" si="28"/>
        <v>Транспортный эквайринг</v>
      </c>
      <c r="JX9" s="722"/>
      <c r="JY9" s="722"/>
      <c r="JZ9" s="323" t="s">
        <v>920</v>
      </c>
      <c r="KA9" s="330"/>
      <c r="KB9" s="323" t="str">
        <f t="shared" si="29"/>
        <v>Школьные сервисы</v>
      </c>
      <c r="KC9" s="722"/>
      <c r="KD9" s="722"/>
      <c r="KE9" s="323" t="s">
        <v>926</v>
      </c>
      <c r="KF9" s="330"/>
      <c r="KG9" s="323" t="str">
        <f t="shared" si="30"/>
        <v>Телеком (Оплата сотовой связи) и сканер QR</v>
      </c>
      <c r="KH9" s="722"/>
      <c r="KI9" s="722"/>
      <c r="KJ9" s="323" t="s">
        <v>932</v>
      </c>
      <c r="KK9" s="330"/>
      <c r="KL9" s="323" t="str">
        <f t="shared" si="31"/>
        <v>Кредитные карты</v>
      </c>
      <c r="KM9" s="722"/>
      <c r="KN9" s="722"/>
      <c r="KO9" s="323" t="s">
        <v>936</v>
      </c>
      <c r="KP9" s="330"/>
      <c r="KQ9" s="323" t="str">
        <f t="shared" si="32"/>
        <v>Исполнительное производство (ГПС)</v>
      </c>
      <c r="KR9" s="722"/>
      <c r="KS9" s="722"/>
      <c r="KT9" s="323" t="s">
        <v>940</v>
      </c>
      <c r="KU9" s="330"/>
      <c r="KV9" s="323" t="str">
        <f t="shared" si="33"/>
        <v>Интегратор</v>
      </c>
      <c r="KW9" s="722"/>
      <c r="KX9" s="722"/>
      <c r="KY9" s="323" t="s">
        <v>944</v>
      </c>
      <c r="KZ9" s="330"/>
      <c r="LA9" s="323" t="str">
        <f t="shared" si="34"/>
        <v>Трансграничные переводы</v>
      </c>
      <c r="LB9" s="722"/>
      <c r="LC9" s="722"/>
      <c r="LD9" s="323" t="s">
        <v>1106</v>
      </c>
      <c r="LE9" s="330"/>
      <c r="LF9" s="323" t="str">
        <f t="shared" si="35"/>
        <v>Сценарии оплаты (прием платежей в каналах Банка)</v>
      </c>
      <c r="LG9" s="722"/>
      <c r="LH9" s="722"/>
      <c r="LI9" s="323" t="s">
        <v>954</v>
      </c>
      <c r="LJ9" s="330"/>
      <c r="LK9" s="323" t="str">
        <f t="shared" si="36"/>
        <v>Переводы по РФ</v>
      </c>
      <c r="LL9" s="722"/>
      <c r="LM9" s="722"/>
      <c r="LN9" s="323" t="s">
        <v>959</v>
      </c>
      <c r="LO9" s="330"/>
      <c r="LP9" s="323" t="str">
        <f t="shared" si="37"/>
        <v>Переводы подарков</v>
      </c>
      <c r="LQ9" s="722"/>
      <c r="LR9" s="722"/>
      <c r="LS9" s="323" t="s">
        <v>963</v>
      </c>
      <c r="LT9" s="330"/>
      <c r="LU9" s="323" t="str">
        <f t="shared" si="38"/>
        <v>Оплата улыбкой</v>
      </c>
      <c r="LV9" s="722"/>
      <c r="LW9" s="722"/>
      <c r="LX9" s="323" t="s">
        <v>969</v>
      </c>
      <c r="LY9" s="330"/>
      <c r="LZ9" s="323" t="str">
        <f t="shared" si="39"/>
        <v>Торговый Эквайринг</v>
      </c>
      <c r="MA9" s="722"/>
      <c r="MB9" s="722"/>
      <c r="MC9" s="323" t="s">
        <v>975</v>
      </c>
      <c r="MD9" s="330"/>
      <c r="ME9" s="323" t="str">
        <f t="shared" si="40"/>
        <v>Дебетовая карта</v>
      </c>
      <c r="MF9" s="722"/>
      <c r="MG9" s="722"/>
      <c r="MH9" s="323" t="s">
        <v>979</v>
      </c>
      <c r="MI9" s="330"/>
      <c r="MJ9" s="323" t="str">
        <f t="shared" si="41"/>
        <v>SberPay NFC</v>
      </c>
      <c r="MK9" s="722"/>
      <c r="ML9" s="722"/>
      <c r="MM9" s="323" t="s">
        <v>984</v>
      </c>
      <c r="MN9" s="330"/>
      <c r="MO9" s="323" t="str">
        <f t="shared" si="42"/>
        <v>Как зарплатный</v>
      </c>
      <c r="MP9" s="722"/>
      <c r="MQ9" s="722"/>
      <c r="MR9" s="459" t="s">
        <v>988</v>
      </c>
      <c r="MS9" s="330"/>
      <c r="MT9" s="323" t="str">
        <f t="shared" si="43"/>
        <v>Сценарии оплаты</v>
      </c>
      <c r="MU9" s="722"/>
      <c r="MV9" s="722"/>
      <c r="MW9" s="323" t="s">
        <v>993</v>
      </c>
      <c r="MX9" s="330"/>
      <c r="MY9" s="323" t="str">
        <f t="shared" si="44"/>
        <v>Интернет-Эквайринг</v>
      </c>
      <c r="MZ9" s="722"/>
      <c r="NA9" s="722"/>
      <c r="NB9" s="323" t="s">
        <v>997</v>
      </c>
      <c r="NC9" s="330"/>
      <c r="ND9" s="323" t="str">
        <f t="shared" si="45"/>
        <v>SberPay Ecom</v>
      </c>
      <c r="NE9" s="722"/>
      <c r="NF9" s="722"/>
      <c r="NG9" s="323" t="s">
        <v>1107</v>
      </c>
      <c r="NH9" s="330"/>
      <c r="NI9" s="323" t="str">
        <f t="shared" si="46"/>
        <v>Вжух</v>
      </c>
      <c r="NJ9" s="722"/>
      <c r="NK9" s="722"/>
      <c r="NL9" s="323" t="s">
        <v>1006</v>
      </c>
      <c r="NM9" s="330"/>
      <c r="NN9" s="323" t="str">
        <f t="shared" si="47"/>
        <v>Пенсионный продукт</v>
      </c>
      <c r="NO9" s="722"/>
      <c r="NP9" s="722"/>
      <c r="NQ9" s="323" t="s">
        <v>1010</v>
      </c>
      <c r="NR9" s="330"/>
      <c r="NS9" s="323" t="str">
        <f t="shared" si="48"/>
        <v>ЗП b2b</v>
      </c>
      <c r="NT9" s="722"/>
      <c r="NU9" s="722"/>
      <c r="NV9" s="323" t="s">
        <v>1016</v>
      </c>
      <c r="NW9" s="330"/>
      <c r="NX9" s="323" t="str">
        <f t="shared" si="49"/>
        <v>СберЧаевые</v>
      </c>
      <c r="NY9" s="722"/>
      <c r="NZ9" s="722"/>
      <c r="OA9" s="323" t="s">
        <v>1021</v>
      </c>
      <c r="OB9" s="330"/>
      <c r="OC9" s="323" t="str">
        <f t="shared" si="50"/>
        <v>Самозанятые. Списочная регистрация</v>
      </c>
      <c r="OD9" s="722"/>
      <c r="OE9" s="722"/>
      <c r="OF9" s="323" t="s">
        <v>1024</v>
      </c>
      <c r="OG9" s="330"/>
      <c r="OH9" s="323" t="str">
        <f t="shared" si="51"/>
        <v>Перевод зарплаты в Сбер в офисе и на выезде через СБОЛ.про</v>
      </c>
      <c r="OI9" s="722"/>
      <c r="OJ9" s="722"/>
      <c r="OK9" s="323" t="s">
        <v>1029</v>
      </c>
      <c r="OL9" s="330"/>
      <c r="OM9" s="323" t="str">
        <f t="shared" si="52"/>
        <v>Зарплатный продукт</v>
      </c>
      <c r="ON9" s="722"/>
      <c r="OO9" s="722"/>
      <c r="OP9" s="323" t="s">
        <v>1034</v>
      </c>
      <c r="OQ9" s="330"/>
      <c r="OR9" s="323" t="str">
        <f t="shared" si="53"/>
        <v>Детская карта</v>
      </c>
      <c r="OS9" s="722"/>
      <c r="OT9" s="722"/>
      <c r="OU9" s="323" t="s">
        <v>1038</v>
      </c>
      <c r="OV9" s="823"/>
      <c r="OW9" s="323" t="str">
        <f t="shared" si="54"/>
        <v>Долгосрочная Аренда</v>
      </c>
      <c r="OX9" s="722"/>
      <c r="OY9" s="722"/>
      <c r="OZ9" s="323" t="s">
        <v>1108</v>
      </c>
      <c r="PA9" s="330"/>
      <c r="PB9" s="323" t="str">
        <f t="shared" si="55"/>
        <v>Лояльность</v>
      </c>
      <c r="PC9" s="722"/>
      <c r="PD9" s="722"/>
      <c r="PE9" s="816"/>
      <c r="PF9" s="817"/>
      <c r="PG9" s="323">
        <f t="shared" si="56"/>
        <v>0</v>
      </c>
      <c r="PH9" s="722"/>
      <c r="PI9" s="722"/>
      <c r="PJ9" s="816"/>
      <c r="PK9" s="817"/>
      <c r="PL9" s="323">
        <f t="shared" si="57"/>
        <v>0</v>
      </c>
      <c r="PM9" s="722"/>
      <c r="PN9" s="722"/>
    </row>
    <row r="10" spans="1:430" ht="17" customHeight="1" x14ac:dyDescent="0.2">
      <c r="B10" s="699"/>
      <c r="C10" s="812"/>
      <c r="D10" s="824" t="s">
        <v>154</v>
      </c>
      <c r="E10" s="813" t="s">
        <v>155</v>
      </c>
      <c r="F10" s="699"/>
      <c r="G10" s="699"/>
      <c r="H10" s="798"/>
      <c r="I10" s="799"/>
      <c r="J10" s="336" t="s">
        <v>155</v>
      </c>
      <c r="K10" s="334">
        <v>1</v>
      </c>
      <c r="L10" s="800"/>
      <c r="M10" s="800"/>
      <c r="N10" s="800"/>
      <c r="O10" s="336" t="s">
        <v>155</v>
      </c>
      <c r="P10" s="467">
        <v>1</v>
      </c>
      <c r="Q10" s="800"/>
      <c r="R10" s="800"/>
      <c r="S10" s="800"/>
      <c r="T10" s="336" t="s">
        <v>155</v>
      </c>
      <c r="U10" s="334">
        <v>1</v>
      </c>
      <c r="V10" s="802"/>
      <c r="W10" s="800"/>
      <c r="X10" s="803"/>
      <c r="Y10" s="825" t="s">
        <v>155</v>
      </c>
      <c r="Z10" s="334">
        <v>1</v>
      </c>
      <c r="AA10" s="802"/>
      <c r="AB10" s="800"/>
      <c r="AC10" s="803"/>
      <c r="AD10" s="825" t="s">
        <v>155</v>
      </c>
      <c r="AE10" s="334">
        <v>1</v>
      </c>
      <c r="AF10" s="802"/>
      <c r="AG10" s="800"/>
      <c r="AH10" s="803"/>
      <c r="AI10" s="825" t="s">
        <v>155</v>
      </c>
      <c r="AJ10" s="334">
        <v>1</v>
      </c>
      <c r="AK10" s="802"/>
      <c r="AL10" s="800"/>
      <c r="AM10" s="803"/>
      <c r="AN10" s="336" t="s">
        <v>155</v>
      </c>
      <c r="AO10" s="467">
        <v>1</v>
      </c>
      <c r="AP10" s="722"/>
      <c r="AQ10" s="722"/>
      <c r="AR10" s="722"/>
      <c r="AS10" s="336" t="s">
        <v>155</v>
      </c>
      <c r="AT10" s="467">
        <v>1</v>
      </c>
      <c r="AU10" s="722"/>
      <c r="AV10" s="722"/>
      <c r="AW10" s="722"/>
      <c r="AX10" s="336" t="s">
        <v>155</v>
      </c>
      <c r="AY10" s="467">
        <v>1</v>
      </c>
      <c r="AZ10" s="722"/>
      <c r="BA10" s="722"/>
      <c r="BB10" s="722"/>
      <c r="BC10" s="826" t="s">
        <v>155</v>
      </c>
      <c r="BD10" s="827">
        <v>1</v>
      </c>
      <c r="BE10" s="722"/>
      <c r="BF10" s="722"/>
      <c r="BG10" s="722"/>
      <c r="BH10" s="336" t="s">
        <v>155</v>
      </c>
      <c r="BI10" s="467">
        <v>1</v>
      </c>
      <c r="BJ10" s="722"/>
      <c r="BK10" s="722"/>
      <c r="BL10" s="722"/>
      <c r="BM10" s="826" t="s">
        <v>155</v>
      </c>
      <c r="BN10" s="827">
        <v>1</v>
      </c>
      <c r="BO10" s="722"/>
      <c r="BP10" s="722"/>
      <c r="BQ10" s="722"/>
      <c r="BR10" s="798"/>
      <c r="BS10" s="323" t="s">
        <v>155</v>
      </c>
      <c r="BT10" s="334"/>
      <c r="BU10" s="802"/>
      <c r="BV10" s="800"/>
      <c r="BW10" s="803"/>
      <c r="BX10" s="323" t="s">
        <v>155</v>
      </c>
      <c r="BY10" s="334"/>
      <c r="BZ10" s="828"/>
      <c r="CA10" s="334"/>
      <c r="CB10" s="734"/>
      <c r="CC10" s="323" t="s">
        <v>155</v>
      </c>
      <c r="CD10" s="334"/>
      <c r="CE10" s="802"/>
      <c r="CF10" s="800"/>
      <c r="CG10" s="803"/>
      <c r="CH10" s="323" t="s">
        <v>155</v>
      </c>
      <c r="CI10" s="334"/>
      <c r="CJ10" s="734"/>
      <c r="CK10" s="734"/>
      <c r="CL10" s="734"/>
      <c r="CM10" s="323" t="s">
        <v>155</v>
      </c>
      <c r="CN10" s="334"/>
      <c r="CO10" s="802"/>
      <c r="CP10" s="800"/>
      <c r="CQ10" s="803"/>
      <c r="CR10" s="323" t="s">
        <v>155</v>
      </c>
      <c r="CS10" s="334"/>
      <c r="CT10" s="734"/>
      <c r="CU10" s="734"/>
      <c r="CV10" s="734"/>
      <c r="CW10" s="323" t="s">
        <v>155</v>
      </c>
      <c r="CX10" s="334"/>
      <c r="CY10" s="734"/>
      <c r="CZ10" s="734"/>
      <c r="DA10" s="734"/>
      <c r="DB10" s="323" t="s">
        <v>155</v>
      </c>
      <c r="DC10" s="334"/>
      <c r="DD10" s="800"/>
      <c r="DE10" s="800"/>
      <c r="DF10" s="803"/>
      <c r="DG10" s="323" t="s">
        <v>155</v>
      </c>
      <c r="DH10" s="334"/>
      <c r="DI10" s="808"/>
      <c r="DJ10" s="734"/>
      <c r="DK10" s="809"/>
      <c r="DL10" s="323" t="s">
        <v>155</v>
      </c>
      <c r="DM10" s="334"/>
      <c r="DN10" s="808"/>
      <c r="DO10" s="734"/>
      <c r="DP10" s="809"/>
      <c r="DQ10" s="323" t="s">
        <v>155</v>
      </c>
      <c r="DR10" s="334"/>
      <c r="DS10" s="808"/>
      <c r="DT10" s="734"/>
      <c r="DU10" s="809"/>
      <c r="DV10" s="323" t="s">
        <v>155</v>
      </c>
      <c r="DW10" s="334"/>
      <c r="DX10" s="808"/>
      <c r="DY10" s="734"/>
      <c r="DZ10" s="809"/>
      <c r="EA10" s="323" t="s">
        <v>155</v>
      </c>
      <c r="EB10" s="334"/>
      <c r="EC10" s="808"/>
      <c r="ED10" s="734"/>
      <c r="EE10" s="809"/>
      <c r="EF10" s="323" t="s">
        <v>155</v>
      </c>
      <c r="EG10" s="829"/>
      <c r="EH10" s="808"/>
      <c r="EI10" s="734"/>
      <c r="EJ10" s="809"/>
      <c r="EK10" s="323" t="s">
        <v>155</v>
      </c>
      <c r="EL10" s="334"/>
      <c r="EM10" s="808"/>
      <c r="EN10" s="734"/>
      <c r="EO10" s="734"/>
      <c r="EP10" s="323" t="s">
        <v>155</v>
      </c>
      <c r="EQ10" s="334"/>
      <c r="ER10" s="734"/>
      <c r="ES10" s="734"/>
      <c r="ET10" s="734"/>
      <c r="EU10" s="323" t="s">
        <v>155</v>
      </c>
      <c r="EV10" s="334"/>
      <c r="EW10" s="734"/>
      <c r="EX10" s="734"/>
      <c r="EY10" s="734"/>
      <c r="EZ10" s="323" t="s">
        <v>155</v>
      </c>
      <c r="FA10" s="334"/>
      <c r="FB10" s="734"/>
      <c r="FC10" s="734"/>
      <c r="FD10" s="734"/>
      <c r="FE10" s="323" t="s">
        <v>155</v>
      </c>
      <c r="FF10" s="334"/>
      <c r="FH10" s="734"/>
      <c r="FI10" s="734"/>
      <c r="FJ10" s="323" t="s">
        <v>155</v>
      </c>
      <c r="FK10" s="334"/>
      <c r="FL10" s="734"/>
      <c r="FM10" s="734"/>
      <c r="FN10" s="734"/>
      <c r="FO10" s="323" t="s">
        <v>155</v>
      </c>
      <c r="FP10" s="334"/>
      <c r="FQ10" s="734"/>
      <c r="FR10" s="734"/>
      <c r="FS10" s="734"/>
      <c r="FU10" s="323" t="s">
        <v>155</v>
      </c>
      <c r="FV10" s="467"/>
      <c r="FW10" s="722"/>
      <c r="FX10" s="722"/>
      <c r="FY10" s="722"/>
      <c r="FZ10" s="323" t="s">
        <v>155</v>
      </c>
      <c r="GA10" s="467"/>
      <c r="GB10" s="722"/>
      <c r="GC10" s="722"/>
      <c r="GD10" s="722"/>
      <c r="GE10" s="323" t="s">
        <v>155</v>
      </c>
      <c r="GF10" s="467"/>
      <c r="GG10" s="722"/>
      <c r="GH10" s="722"/>
      <c r="GI10" s="722"/>
      <c r="GJ10" s="323" t="s">
        <v>155</v>
      </c>
      <c r="GK10" s="467"/>
      <c r="GL10" s="722"/>
      <c r="GM10" s="722"/>
      <c r="GN10" s="722"/>
      <c r="GO10" s="323" t="s">
        <v>155</v>
      </c>
      <c r="GP10" s="467"/>
      <c r="GQ10" s="722"/>
      <c r="GR10" s="722"/>
      <c r="GS10" s="722"/>
      <c r="GT10" s="323" t="s">
        <v>155</v>
      </c>
      <c r="GU10" s="467"/>
      <c r="GV10" s="722"/>
      <c r="GW10" s="722"/>
      <c r="GX10" s="722"/>
      <c r="GY10" s="798"/>
      <c r="GZ10" s="323" t="s">
        <v>155</v>
      </c>
      <c r="HA10" s="334"/>
      <c r="HB10" s="734"/>
      <c r="HC10" s="734"/>
      <c r="HD10" s="734"/>
      <c r="HE10" s="323" t="s">
        <v>155</v>
      </c>
      <c r="HF10" s="334"/>
      <c r="HG10" s="734"/>
      <c r="HH10" s="734"/>
      <c r="HI10" s="734"/>
      <c r="HJ10" s="798"/>
      <c r="HK10" s="825" t="s">
        <v>155</v>
      </c>
      <c r="HL10" s="334">
        <v>1</v>
      </c>
      <c r="HM10" s="802"/>
      <c r="HN10" s="800"/>
      <c r="HO10" s="803"/>
      <c r="HP10" s="810"/>
      <c r="HQ10" s="323" t="s">
        <v>155</v>
      </c>
      <c r="HR10" s="334"/>
      <c r="HS10" s="722"/>
      <c r="HT10" s="722"/>
      <c r="HU10" s="722"/>
      <c r="HV10" s="323" t="s">
        <v>155</v>
      </c>
      <c r="HW10" s="334"/>
      <c r="HX10" s="722"/>
      <c r="HY10" s="722"/>
      <c r="HZ10" s="822"/>
      <c r="IA10" s="323" t="s">
        <v>155</v>
      </c>
      <c r="IB10" s="830"/>
      <c r="IC10" s="831"/>
      <c r="ID10" s="832"/>
      <c r="IE10" s="833"/>
      <c r="IF10" s="798"/>
      <c r="IG10" s="323" t="s">
        <v>155</v>
      </c>
      <c r="IH10" s="333"/>
      <c r="II10" s="722"/>
      <c r="IJ10" s="722"/>
      <c r="IK10" s="722"/>
      <c r="IL10" s="323" t="s">
        <v>155</v>
      </c>
      <c r="IM10" s="333"/>
      <c r="IN10" s="722"/>
      <c r="IO10" s="722"/>
      <c r="IP10" s="722"/>
      <c r="IQ10" s="323" t="s">
        <v>155</v>
      </c>
      <c r="IR10" s="333"/>
      <c r="IS10" s="722"/>
      <c r="IT10" s="722"/>
      <c r="IU10" s="722"/>
      <c r="IV10" s="323" t="s">
        <v>155</v>
      </c>
      <c r="IW10" s="333"/>
      <c r="IX10" s="722"/>
      <c r="IY10" s="722"/>
      <c r="IZ10" s="722"/>
      <c r="JA10" s="323" t="s">
        <v>155</v>
      </c>
      <c r="JB10" s="333"/>
      <c r="JC10" s="722"/>
      <c r="JD10" s="722"/>
      <c r="JE10" s="722"/>
      <c r="JF10" s="323" t="s">
        <v>155</v>
      </c>
      <c r="JG10" s="333"/>
      <c r="JH10" s="722"/>
      <c r="JI10" s="722"/>
      <c r="JJ10" s="722"/>
      <c r="JK10" s="323" t="s">
        <v>155</v>
      </c>
      <c r="JL10" s="333"/>
      <c r="JM10" s="722"/>
      <c r="JN10" s="722"/>
      <c r="JO10" s="722"/>
      <c r="JP10" s="323" t="s">
        <v>155</v>
      </c>
      <c r="JQ10" s="333"/>
      <c r="JR10" s="722"/>
      <c r="JS10" s="722"/>
      <c r="JT10" s="722"/>
      <c r="JU10" s="323" t="s">
        <v>155</v>
      </c>
      <c r="JV10" s="333"/>
      <c r="JW10" s="722"/>
      <c r="JX10" s="722"/>
      <c r="JY10" s="722"/>
      <c r="JZ10" s="323" t="s">
        <v>155</v>
      </c>
      <c r="KA10" s="333"/>
      <c r="KB10" s="722"/>
      <c r="KC10" s="722"/>
      <c r="KD10" s="722"/>
      <c r="KE10" s="323" t="s">
        <v>155</v>
      </c>
      <c r="KF10" s="333"/>
      <c r="KG10" s="722"/>
      <c r="KH10" s="722"/>
      <c r="KI10" s="722"/>
      <c r="KJ10" s="323" t="s">
        <v>155</v>
      </c>
      <c r="KK10" s="333"/>
      <c r="KL10" s="722"/>
      <c r="KM10" s="722"/>
      <c r="KN10" s="722"/>
      <c r="KO10" s="323" t="s">
        <v>155</v>
      </c>
      <c r="KP10" s="333"/>
      <c r="KQ10" s="722"/>
      <c r="KR10" s="722"/>
      <c r="KS10" s="722"/>
      <c r="KT10" s="323" t="s">
        <v>155</v>
      </c>
      <c r="KU10" s="333"/>
      <c r="KV10" s="722"/>
      <c r="KW10" s="722"/>
      <c r="KX10" s="722"/>
      <c r="KY10" s="323" t="s">
        <v>155</v>
      </c>
      <c r="KZ10" s="333"/>
      <c r="LA10" s="722"/>
      <c r="LB10" s="722"/>
      <c r="LC10" s="722"/>
      <c r="LD10" s="323" t="s">
        <v>155</v>
      </c>
      <c r="LE10" s="333"/>
      <c r="LF10" s="722"/>
      <c r="LG10" s="722"/>
      <c r="LH10" s="722"/>
      <c r="LI10" s="323" t="s">
        <v>155</v>
      </c>
      <c r="LJ10" s="333"/>
      <c r="LK10" s="722"/>
      <c r="LL10" s="722"/>
      <c r="LM10" s="722"/>
      <c r="LN10" s="323" t="s">
        <v>155</v>
      </c>
      <c r="LO10" s="333"/>
      <c r="LP10" s="722"/>
      <c r="LQ10" s="722"/>
      <c r="LR10" s="722"/>
      <c r="LS10" s="323" t="s">
        <v>155</v>
      </c>
      <c r="LT10" s="333"/>
      <c r="LU10" s="722"/>
      <c r="LV10" s="722"/>
      <c r="LW10" s="722"/>
      <c r="LX10" s="323" t="s">
        <v>155</v>
      </c>
      <c r="LY10" s="333"/>
      <c r="LZ10" s="722"/>
      <c r="MA10" s="722"/>
      <c r="MB10" s="722"/>
      <c r="MC10" s="323" t="s">
        <v>155</v>
      </c>
      <c r="MD10" s="333"/>
      <c r="ME10" s="722"/>
      <c r="MF10" s="722"/>
      <c r="MG10" s="722"/>
      <c r="MH10" s="323" t="s">
        <v>155</v>
      </c>
      <c r="MI10" s="333"/>
      <c r="MJ10" s="722"/>
      <c r="MK10" s="722"/>
      <c r="ML10" s="722"/>
      <c r="MM10" s="323" t="s">
        <v>155</v>
      </c>
      <c r="MN10" s="333"/>
      <c r="MO10" s="722"/>
      <c r="MP10" s="722"/>
      <c r="MQ10" s="722"/>
      <c r="MR10" s="323" t="s">
        <v>155</v>
      </c>
      <c r="MS10" s="333"/>
      <c r="MT10" s="722"/>
      <c r="MU10" s="722"/>
      <c r="MV10" s="722"/>
      <c r="MW10" s="323" t="s">
        <v>155</v>
      </c>
      <c r="MX10" s="333"/>
      <c r="MY10" s="722"/>
      <c r="MZ10" s="722"/>
      <c r="NA10" s="722"/>
      <c r="NB10" s="323" t="s">
        <v>155</v>
      </c>
      <c r="NC10" s="333"/>
      <c r="ND10" s="722"/>
      <c r="NE10" s="722"/>
      <c r="NF10" s="722"/>
      <c r="NG10" s="323" t="s">
        <v>155</v>
      </c>
      <c r="NH10" s="333"/>
      <c r="NI10" s="722"/>
      <c r="NJ10" s="722"/>
      <c r="NK10" s="722"/>
      <c r="NL10" s="323" t="s">
        <v>155</v>
      </c>
      <c r="NM10" s="333"/>
      <c r="NN10" s="722"/>
      <c r="NO10" s="722"/>
      <c r="NP10" s="722"/>
      <c r="NQ10" s="323" t="s">
        <v>155</v>
      </c>
      <c r="NR10" s="333"/>
      <c r="NS10" s="722"/>
      <c r="NT10" s="722"/>
      <c r="NU10" s="722"/>
      <c r="NV10" s="323" t="s">
        <v>155</v>
      </c>
      <c r="NW10" s="333"/>
      <c r="NX10" s="722"/>
      <c r="NY10" s="722"/>
      <c r="NZ10" s="722"/>
      <c r="OA10" s="323" t="s">
        <v>155</v>
      </c>
      <c r="OB10" s="333"/>
      <c r="OC10" s="722"/>
      <c r="OD10" s="722"/>
      <c r="OE10" s="722"/>
      <c r="OF10" s="323" t="s">
        <v>155</v>
      </c>
      <c r="OG10" s="333"/>
      <c r="OH10" s="722"/>
      <c r="OI10" s="722"/>
      <c r="OJ10" s="722"/>
      <c r="OK10" s="323" t="s">
        <v>155</v>
      </c>
      <c r="OL10" s="333"/>
      <c r="OM10" s="722"/>
      <c r="ON10" s="722"/>
      <c r="OO10" s="722"/>
      <c r="OP10" s="323" t="s">
        <v>155</v>
      </c>
      <c r="OQ10" s="333"/>
      <c r="OR10" s="722"/>
      <c r="OS10" s="722"/>
      <c r="OT10" s="722"/>
      <c r="OU10" s="323" t="s">
        <v>155</v>
      </c>
      <c r="OV10" s="334"/>
      <c r="OW10" s="722"/>
      <c r="OX10" s="722"/>
      <c r="OY10" s="722"/>
      <c r="OZ10" s="323" t="s">
        <v>155</v>
      </c>
      <c r="PA10" s="333"/>
      <c r="PB10" s="722"/>
      <c r="PC10" s="722"/>
      <c r="PD10" s="722"/>
      <c r="PE10" s="826"/>
      <c r="PF10" s="827"/>
      <c r="PG10" s="722"/>
      <c r="PH10" s="722"/>
      <c r="PI10" s="722"/>
      <c r="PJ10" s="826"/>
      <c r="PK10" s="827"/>
      <c r="PL10" s="722"/>
      <c r="PM10" s="722"/>
      <c r="PN10" s="722"/>
    </row>
    <row r="11" spans="1:430" ht="17" customHeight="1" x14ac:dyDescent="0.2">
      <c r="B11" s="699"/>
      <c r="C11" s="812"/>
      <c r="D11" s="834"/>
      <c r="E11" s="813" t="s">
        <v>156</v>
      </c>
      <c r="F11" s="699"/>
      <c r="G11" s="699"/>
      <c r="H11" s="798"/>
      <c r="I11" s="799"/>
      <c r="J11" s="323" t="s">
        <v>156</v>
      </c>
      <c r="K11" s="835"/>
      <c r="L11" s="800"/>
      <c r="M11" s="800"/>
      <c r="N11" s="800"/>
      <c r="O11" s="323" t="s">
        <v>156</v>
      </c>
      <c r="P11" s="836"/>
      <c r="Q11" s="800"/>
      <c r="R11" s="800"/>
      <c r="S11" s="800"/>
      <c r="T11" s="323" t="s">
        <v>156</v>
      </c>
      <c r="U11" s="835"/>
      <c r="V11" s="802"/>
      <c r="W11" s="800"/>
      <c r="X11" s="803"/>
      <c r="Y11" s="815" t="s">
        <v>156</v>
      </c>
      <c r="Z11" s="835"/>
      <c r="AA11" s="802"/>
      <c r="AB11" s="800"/>
      <c r="AC11" s="803"/>
      <c r="AD11" s="815" t="s">
        <v>156</v>
      </c>
      <c r="AE11" s="835"/>
      <c r="AF11" s="802"/>
      <c r="AG11" s="800"/>
      <c r="AH11" s="803"/>
      <c r="AI11" s="815" t="s">
        <v>156</v>
      </c>
      <c r="AJ11" s="835"/>
      <c r="AK11" s="802"/>
      <c r="AL11" s="800"/>
      <c r="AM11" s="803"/>
      <c r="AN11" s="323" t="s">
        <v>156</v>
      </c>
      <c r="AO11" s="836"/>
      <c r="AP11" s="722"/>
      <c r="AQ11" s="722"/>
      <c r="AR11" s="722"/>
      <c r="AS11" s="323" t="s">
        <v>156</v>
      </c>
      <c r="AT11" s="836"/>
      <c r="AU11" s="722"/>
      <c r="AV11" s="722"/>
      <c r="AW11" s="722"/>
      <c r="AX11" s="323" t="s">
        <v>156</v>
      </c>
      <c r="AY11" s="836"/>
      <c r="AZ11" s="722"/>
      <c r="BA11" s="722"/>
      <c r="BB11" s="722"/>
      <c r="BC11" s="816" t="s">
        <v>156</v>
      </c>
      <c r="BD11" s="835"/>
      <c r="BE11" s="722"/>
      <c r="BF11" s="722"/>
      <c r="BG11" s="722"/>
      <c r="BH11" s="323" t="s">
        <v>156</v>
      </c>
      <c r="BI11" s="836"/>
      <c r="BJ11" s="722"/>
      <c r="BK11" s="722"/>
      <c r="BL11" s="722"/>
      <c r="BM11" s="816" t="s">
        <v>156</v>
      </c>
      <c r="BN11" s="835"/>
      <c r="BO11" s="722"/>
      <c r="BP11" s="722"/>
      <c r="BQ11" s="722"/>
      <c r="BR11" s="798"/>
      <c r="BS11" s="323" t="s">
        <v>156</v>
      </c>
      <c r="BT11" s="835"/>
      <c r="BU11" s="802"/>
      <c r="BV11" s="800"/>
      <c r="BW11" s="803"/>
      <c r="BX11" s="323" t="s">
        <v>156</v>
      </c>
      <c r="BY11" s="835"/>
      <c r="BZ11" s="828"/>
      <c r="CA11" s="835"/>
      <c r="CB11" s="734"/>
      <c r="CC11" s="323" t="s">
        <v>156</v>
      </c>
      <c r="CD11" s="835"/>
      <c r="CE11" s="802"/>
      <c r="CF11" s="800"/>
      <c r="CG11" s="803"/>
      <c r="CH11" s="323" t="s">
        <v>156</v>
      </c>
      <c r="CI11" s="835"/>
      <c r="CJ11" s="734"/>
      <c r="CK11" s="734"/>
      <c r="CL11" s="734"/>
      <c r="CM11" s="323" t="s">
        <v>156</v>
      </c>
      <c r="CN11" s="835"/>
      <c r="CO11" s="802"/>
      <c r="CP11" s="800"/>
      <c r="CQ11" s="803"/>
      <c r="CR11" s="323" t="s">
        <v>156</v>
      </c>
      <c r="CS11" s="835"/>
      <c r="CT11" s="734"/>
      <c r="CU11" s="734"/>
      <c r="CV11" s="734"/>
      <c r="CW11" s="323" t="s">
        <v>156</v>
      </c>
      <c r="CX11" s="835"/>
      <c r="CY11" s="734"/>
      <c r="CZ11" s="734"/>
      <c r="DA11" s="734"/>
      <c r="DB11" s="323" t="s">
        <v>156</v>
      </c>
      <c r="DC11" s="835"/>
      <c r="DD11" s="800"/>
      <c r="DE11" s="800"/>
      <c r="DF11" s="803"/>
      <c r="DG11" s="323" t="s">
        <v>156</v>
      </c>
      <c r="DH11" s="835"/>
      <c r="DI11" s="808"/>
      <c r="DJ11" s="734"/>
      <c r="DK11" s="809"/>
      <c r="DL11" s="323" t="s">
        <v>156</v>
      </c>
      <c r="DM11" s="835"/>
      <c r="DN11" s="808"/>
      <c r="DO11" s="734"/>
      <c r="DP11" s="809"/>
      <c r="DQ11" s="323" t="s">
        <v>156</v>
      </c>
      <c r="DR11" s="835"/>
      <c r="DS11" s="808"/>
      <c r="DT11" s="734"/>
      <c r="DU11" s="809"/>
      <c r="DV11" s="323" t="s">
        <v>156</v>
      </c>
      <c r="DW11" s="835"/>
      <c r="DX11" s="808"/>
      <c r="DY11" s="734"/>
      <c r="DZ11" s="809"/>
      <c r="EA11" s="323" t="s">
        <v>156</v>
      </c>
      <c r="EB11" s="338"/>
      <c r="EC11" s="808"/>
      <c r="ED11" s="734"/>
      <c r="EE11" s="809"/>
      <c r="EF11" s="323" t="s">
        <v>156</v>
      </c>
      <c r="EG11" s="837"/>
      <c r="EH11" s="808"/>
      <c r="EI11" s="734"/>
      <c r="EJ11" s="809"/>
      <c r="EK11" s="323" t="s">
        <v>156</v>
      </c>
      <c r="EL11" s="835"/>
      <c r="EM11" s="808"/>
      <c r="EN11" s="734"/>
      <c r="EO11" s="734"/>
      <c r="EP11" s="323" t="s">
        <v>156</v>
      </c>
      <c r="EQ11" s="338"/>
      <c r="ER11" s="734"/>
      <c r="ES11" s="734"/>
      <c r="ET11" s="734"/>
      <c r="EU11" s="323" t="s">
        <v>156</v>
      </c>
      <c r="EV11" s="835"/>
      <c r="EW11" s="734"/>
      <c r="EX11" s="734"/>
      <c r="EY11" s="734"/>
      <c r="EZ11" s="323" t="s">
        <v>156</v>
      </c>
      <c r="FA11" s="835"/>
      <c r="FB11" s="734"/>
      <c r="FC11" s="734"/>
      <c r="FD11" s="734"/>
      <c r="FE11" s="323" t="s">
        <v>156</v>
      </c>
      <c r="FF11" s="835"/>
      <c r="FG11" s="734"/>
      <c r="FH11" s="734"/>
      <c r="FI11" s="734"/>
      <c r="FJ11" s="323" t="s">
        <v>156</v>
      </c>
      <c r="FK11" s="835"/>
      <c r="FL11" s="734"/>
      <c r="FM11" s="734"/>
      <c r="FN11" s="734"/>
      <c r="FO11" s="323" t="s">
        <v>156</v>
      </c>
      <c r="FP11" s="835"/>
      <c r="FQ11" s="734"/>
      <c r="FR11" s="734"/>
      <c r="FS11" s="734"/>
      <c r="FU11" s="323" t="s">
        <v>156</v>
      </c>
      <c r="FV11" s="836"/>
      <c r="FW11" s="722"/>
      <c r="FX11" s="722"/>
      <c r="FY11" s="722"/>
      <c r="FZ11" s="323" t="s">
        <v>156</v>
      </c>
      <c r="GA11" s="836"/>
      <c r="GB11" s="722"/>
      <c r="GC11" s="722"/>
      <c r="GD11" s="722"/>
      <c r="GE11" s="323" t="s">
        <v>156</v>
      </c>
      <c r="GF11" s="836"/>
      <c r="GG11" s="722"/>
      <c r="GH11" s="722"/>
      <c r="GI11" s="722"/>
      <c r="GJ11" s="323" t="s">
        <v>156</v>
      </c>
      <c r="GK11" s="836"/>
      <c r="GL11" s="722"/>
      <c r="GM11" s="722"/>
      <c r="GN11" s="722"/>
      <c r="GO11" s="323" t="s">
        <v>156</v>
      </c>
      <c r="GP11" s="836"/>
      <c r="GQ11" s="722"/>
      <c r="GR11" s="722"/>
      <c r="GS11" s="722"/>
      <c r="GT11" s="323" t="s">
        <v>156</v>
      </c>
      <c r="GU11" s="836"/>
      <c r="GV11" s="722"/>
      <c r="GW11" s="722"/>
      <c r="GX11" s="722"/>
      <c r="GY11" s="798"/>
      <c r="GZ11" s="323" t="s">
        <v>156</v>
      </c>
      <c r="HA11" s="835"/>
      <c r="HB11" s="734"/>
      <c r="HC11" s="734"/>
      <c r="HD11" s="734"/>
      <c r="HE11" s="323" t="s">
        <v>156</v>
      </c>
      <c r="HF11" s="338"/>
      <c r="HG11" s="734"/>
      <c r="HH11" s="734"/>
      <c r="HI11" s="734"/>
      <c r="HJ11" s="798"/>
      <c r="HK11" s="815" t="s">
        <v>156</v>
      </c>
      <c r="HL11" s="835"/>
      <c r="HM11" s="802"/>
      <c r="HN11" s="800"/>
      <c r="HO11" s="803"/>
      <c r="HP11" s="810"/>
      <c r="HQ11" s="336" t="s">
        <v>156</v>
      </c>
      <c r="HR11" s="835">
        <v>1</v>
      </c>
      <c r="HS11" s="722"/>
      <c r="HT11" s="722"/>
      <c r="HU11" s="722"/>
      <c r="HV11" s="336" t="s">
        <v>156</v>
      </c>
      <c r="HW11" s="835">
        <v>1</v>
      </c>
      <c r="HX11" s="722"/>
      <c r="HY11" s="722"/>
      <c r="HZ11" s="822"/>
      <c r="IA11" s="336" t="s">
        <v>156</v>
      </c>
      <c r="IB11" s="838">
        <v>1</v>
      </c>
      <c r="IC11" s="839"/>
      <c r="ID11" s="722"/>
      <c r="IE11" s="840"/>
      <c r="IF11" s="798"/>
      <c r="IG11" s="323" t="s">
        <v>156</v>
      </c>
      <c r="IH11" s="841"/>
      <c r="II11" s="722"/>
      <c r="IJ11" s="722"/>
      <c r="IK11" s="722"/>
      <c r="IL11" s="323" t="s">
        <v>156</v>
      </c>
      <c r="IM11" s="841"/>
      <c r="IN11" s="722"/>
      <c r="IO11" s="722"/>
      <c r="IP11" s="722"/>
      <c r="IQ11" s="323" t="s">
        <v>156</v>
      </c>
      <c r="IR11" s="841"/>
      <c r="IS11" s="722"/>
      <c r="IT11" s="722"/>
      <c r="IU11" s="722"/>
      <c r="IV11" s="323" t="s">
        <v>156</v>
      </c>
      <c r="IW11" s="841"/>
      <c r="IX11" s="722"/>
      <c r="IY11" s="722"/>
      <c r="IZ11" s="722"/>
      <c r="JA11" s="323" t="s">
        <v>156</v>
      </c>
      <c r="JB11" s="841"/>
      <c r="JC11" s="722"/>
      <c r="JD11" s="722"/>
      <c r="JE11" s="722"/>
      <c r="JF11" s="323" t="s">
        <v>156</v>
      </c>
      <c r="JG11" s="337"/>
      <c r="JH11" s="722"/>
      <c r="JI11" s="722"/>
      <c r="JJ11" s="722"/>
      <c r="JK11" s="323" t="s">
        <v>156</v>
      </c>
      <c r="JL11" s="841"/>
      <c r="JM11" s="722"/>
      <c r="JN11" s="722"/>
      <c r="JO11" s="722"/>
      <c r="JP11" s="323" t="s">
        <v>156</v>
      </c>
      <c r="JQ11" s="841"/>
      <c r="JR11" s="722"/>
      <c r="JS11" s="722"/>
      <c r="JT11" s="722"/>
      <c r="JU11" s="323" t="s">
        <v>156</v>
      </c>
      <c r="JV11" s="841"/>
      <c r="JW11" s="722"/>
      <c r="JX11" s="722"/>
      <c r="JY11" s="722"/>
      <c r="JZ11" s="323" t="s">
        <v>156</v>
      </c>
      <c r="KA11" s="841"/>
      <c r="KB11" s="722"/>
      <c r="KC11" s="722"/>
      <c r="KD11" s="722"/>
      <c r="KE11" s="323" t="s">
        <v>156</v>
      </c>
      <c r="KF11" s="841"/>
      <c r="KG11" s="722"/>
      <c r="KH11" s="722"/>
      <c r="KI11" s="722"/>
      <c r="KJ11" s="323" t="s">
        <v>156</v>
      </c>
      <c r="KK11" s="841"/>
      <c r="KL11" s="722"/>
      <c r="KM11" s="722"/>
      <c r="KN11" s="722"/>
      <c r="KO11" s="323" t="s">
        <v>156</v>
      </c>
      <c r="KP11" s="841"/>
      <c r="KQ11" s="722"/>
      <c r="KR11" s="722"/>
      <c r="KS11" s="722"/>
      <c r="KT11" s="323" t="s">
        <v>156</v>
      </c>
      <c r="KU11" s="841"/>
      <c r="KV11" s="722"/>
      <c r="KW11" s="722"/>
      <c r="KX11" s="722"/>
      <c r="KY11" s="323" t="s">
        <v>156</v>
      </c>
      <c r="KZ11" s="841"/>
      <c r="LA11" s="722"/>
      <c r="LB11" s="722"/>
      <c r="LC11" s="722"/>
      <c r="LD11" s="323" t="s">
        <v>156</v>
      </c>
      <c r="LE11" s="841"/>
      <c r="LF11" s="722"/>
      <c r="LG11" s="722"/>
      <c r="LH11" s="722"/>
      <c r="LI11" s="323" t="s">
        <v>156</v>
      </c>
      <c r="LJ11" s="841"/>
      <c r="LK11" s="722"/>
      <c r="LL11" s="722"/>
      <c r="LM11" s="722"/>
      <c r="LN11" s="323" t="s">
        <v>156</v>
      </c>
      <c r="LO11" s="841"/>
      <c r="LP11" s="722"/>
      <c r="LQ11" s="722"/>
      <c r="LR11" s="722"/>
      <c r="LS11" s="323" t="s">
        <v>156</v>
      </c>
      <c r="LT11" s="841"/>
      <c r="LU11" s="722"/>
      <c r="LV11" s="722"/>
      <c r="LW11" s="722"/>
      <c r="LX11" s="323" t="s">
        <v>156</v>
      </c>
      <c r="LY11" s="841"/>
      <c r="LZ11" s="722"/>
      <c r="MA11" s="722"/>
      <c r="MB11" s="722"/>
      <c r="MC11" s="323" t="s">
        <v>156</v>
      </c>
      <c r="MD11" s="841"/>
      <c r="ME11" s="722"/>
      <c r="MF11" s="722"/>
      <c r="MG11" s="722"/>
      <c r="MH11" s="323" t="s">
        <v>156</v>
      </c>
      <c r="MI11" s="841"/>
      <c r="MJ11" s="722"/>
      <c r="MK11" s="722"/>
      <c r="ML11" s="722"/>
      <c r="MM11" s="323" t="s">
        <v>156</v>
      </c>
      <c r="MN11" s="841"/>
      <c r="MO11" s="722"/>
      <c r="MP11" s="722"/>
      <c r="MQ11" s="722"/>
      <c r="MR11" s="323" t="s">
        <v>156</v>
      </c>
      <c r="MS11" s="841"/>
      <c r="MT11" s="722"/>
      <c r="MU11" s="722"/>
      <c r="MV11" s="722"/>
      <c r="MW11" s="323" t="s">
        <v>156</v>
      </c>
      <c r="MX11" s="841"/>
      <c r="MY11" s="722"/>
      <c r="MZ11" s="722"/>
      <c r="NA11" s="722"/>
      <c r="NB11" s="323" t="s">
        <v>156</v>
      </c>
      <c r="NC11" s="841"/>
      <c r="ND11" s="722"/>
      <c r="NE11" s="722"/>
      <c r="NF11" s="722"/>
      <c r="NG11" s="323" t="s">
        <v>156</v>
      </c>
      <c r="NH11" s="841"/>
      <c r="NI11" s="722"/>
      <c r="NJ11" s="722"/>
      <c r="NK11" s="722"/>
      <c r="NL11" s="323" t="s">
        <v>156</v>
      </c>
      <c r="NM11" s="841"/>
      <c r="NN11" s="722"/>
      <c r="NO11" s="722"/>
      <c r="NP11" s="722"/>
      <c r="NQ11" s="323" t="s">
        <v>156</v>
      </c>
      <c r="NR11" s="841"/>
      <c r="NS11" s="722"/>
      <c r="NT11" s="722"/>
      <c r="NU11" s="722"/>
      <c r="NV11" s="323" t="s">
        <v>156</v>
      </c>
      <c r="NW11" s="841"/>
      <c r="NX11" s="722"/>
      <c r="NY11" s="722"/>
      <c r="NZ11" s="722"/>
      <c r="OA11" s="323" t="s">
        <v>156</v>
      </c>
      <c r="OB11" s="841"/>
      <c r="OC11" s="722"/>
      <c r="OD11" s="722"/>
      <c r="OE11" s="722"/>
      <c r="OF11" s="323" t="s">
        <v>156</v>
      </c>
      <c r="OG11" s="841"/>
      <c r="OH11" s="722"/>
      <c r="OI11" s="722"/>
      <c r="OJ11" s="722"/>
      <c r="OK11" s="323" t="s">
        <v>156</v>
      </c>
      <c r="OL11" s="841"/>
      <c r="OM11" s="722"/>
      <c r="ON11" s="722"/>
      <c r="OO11" s="722"/>
      <c r="OP11" s="323" t="s">
        <v>156</v>
      </c>
      <c r="OQ11" s="841"/>
      <c r="OR11" s="722"/>
      <c r="OS11" s="722"/>
      <c r="OT11" s="722"/>
      <c r="OU11" s="323" t="s">
        <v>156</v>
      </c>
      <c r="OV11" s="835"/>
      <c r="OW11" s="722"/>
      <c r="OX11" s="722"/>
      <c r="OY11" s="722"/>
      <c r="OZ11" s="336" t="s">
        <v>156</v>
      </c>
      <c r="PA11" s="841">
        <v>1</v>
      </c>
      <c r="PB11" s="722"/>
      <c r="PC11" s="722"/>
      <c r="PD11" s="722"/>
      <c r="PE11" s="816"/>
      <c r="PF11" s="835"/>
      <c r="PG11" s="722"/>
      <c r="PH11" s="722"/>
      <c r="PI11" s="722"/>
      <c r="PJ11" s="816"/>
      <c r="PK11" s="835"/>
      <c r="PL11" s="722"/>
      <c r="PM11" s="722"/>
      <c r="PN11" s="722"/>
    </row>
    <row r="12" spans="1:430" ht="17" customHeight="1" x14ac:dyDescent="0.2">
      <c r="B12" s="699"/>
      <c r="C12" s="812"/>
      <c r="D12" s="834"/>
      <c r="E12" s="813" t="s">
        <v>157</v>
      </c>
      <c r="F12" s="699"/>
      <c r="G12" s="699"/>
      <c r="H12" s="798"/>
      <c r="I12" s="799"/>
      <c r="J12" s="323" t="s">
        <v>157</v>
      </c>
      <c r="K12" s="835"/>
      <c r="L12" s="800"/>
      <c r="M12" s="800"/>
      <c r="N12" s="800"/>
      <c r="O12" s="323" t="s">
        <v>157</v>
      </c>
      <c r="P12" s="836"/>
      <c r="Q12" s="800"/>
      <c r="R12" s="800"/>
      <c r="S12" s="800"/>
      <c r="T12" s="323" t="s">
        <v>157</v>
      </c>
      <c r="U12" s="835"/>
      <c r="V12" s="802"/>
      <c r="W12" s="800"/>
      <c r="X12" s="803"/>
      <c r="Y12" s="815" t="s">
        <v>157</v>
      </c>
      <c r="Z12" s="835"/>
      <c r="AA12" s="802"/>
      <c r="AB12" s="800"/>
      <c r="AC12" s="803"/>
      <c r="AD12" s="815" t="s">
        <v>157</v>
      </c>
      <c r="AE12" s="835"/>
      <c r="AF12" s="802"/>
      <c r="AG12" s="800"/>
      <c r="AH12" s="803"/>
      <c r="AI12" s="815" t="s">
        <v>157</v>
      </c>
      <c r="AJ12" s="835"/>
      <c r="AK12" s="802"/>
      <c r="AL12" s="800"/>
      <c r="AM12" s="803"/>
      <c r="AN12" s="323" t="s">
        <v>157</v>
      </c>
      <c r="AO12" s="836"/>
      <c r="AP12" s="722"/>
      <c r="AQ12" s="722"/>
      <c r="AR12" s="722"/>
      <c r="AS12" s="323" t="s">
        <v>157</v>
      </c>
      <c r="AT12" s="836"/>
      <c r="AU12" s="722"/>
      <c r="AV12" s="722"/>
      <c r="AW12" s="722"/>
      <c r="AX12" s="323" t="s">
        <v>157</v>
      </c>
      <c r="AY12" s="836"/>
      <c r="AZ12" s="722"/>
      <c r="BA12" s="722"/>
      <c r="BB12" s="722"/>
      <c r="BC12" s="816" t="s">
        <v>157</v>
      </c>
      <c r="BD12" s="835"/>
      <c r="BE12" s="722"/>
      <c r="BF12" s="722"/>
      <c r="BG12" s="722"/>
      <c r="BH12" s="323" t="s">
        <v>157</v>
      </c>
      <c r="BI12" s="836"/>
      <c r="BJ12" s="722"/>
      <c r="BK12" s="722"/>
      <c r="BL12" s="722"/>
      <c r="BM12" s="816" t="s">
        <v>157</v>
      </c>
      <c r="BN12" s="835"/>
      <c r="BO12" s="722"/>
      <c r="BP12" s="722"/>
      <c r="BQ12" s="722"/>
      <c r="BR12" s="798"/>
      <c r="BS12" s="323" t="s">
        <v>157</v>
      </c>
      <c r="BT12" s="835"/>
      <c r="BU12" s="802"/>
      <c r="BV12" s="800"/>
      <c r="BW12" s="803"/>
      <c r="BX12" s="323" t="s">
        <v>157</v>
      </c>
      <c r="BY12" s="835"/>
      <c r="BZ12" s="828"/>
      <c r="CA12" s="835"/>
      <c r="CB12" s="734"/>
      <c r="CC12" s="323" t="s">
        <v>157</v>
      </c>
      <c r="CD12" s="835"/>
      <c r="CE12" s="802"/>
      <c r="CF12" s="800"/>
      <c r="CG12" s="803"/>
      <c r="CH12" s="323" t="s">
        <v>157</v>
      </c>
      <c r="CI12" s="835"/>
      <c r="CJ12" s="734"/>
      <c r="CK12" s="734"/>
      <c r="CL12" s="734"/>
      <c r="CM12" s="323" t="s">
        <v>157</v>
      </c>
      <c r="CN12" s="835"/>
      <c r="CO12" s="802"/>
      <c r="CP12" s="800"/>
      <c r="CQ12" s="803"/>
      <c r="CR12" s="323" t="s">
        <v>157</v>
      </c>
      <c r="CS12" s="835"/>
      <c r="CT12" s="734"/>
      <c r="CU12" s="734"/>
      <c r="CV12" s="734"/>
      <c r="CW12" s="323" t="s">
        <v>157</v>
      </c>
      <c r="CX12" s="835"/>
      <c r="CY12" s="734"/>
      <c r="CZ12" s="734"/>
      <c r="DA12" s="734"/>
      <c r="DB12" s="323" t="s">
        <v>157</v>
      </c>
      <c r="DC12" s="835"/>
      <c r="DD12" s="800"/>
      <c r="DE12" s="800"/>
      <c r="DF12" s="803"/>
      <c r="DG12" s="323" t="s">
        <v>157</v>
      </c>
      <c r="DH12" s="835"/>
      <c r="DI12" s="808"/>
      <c r="DJ12" s="734"/>
      <c r="DK12" s="809"/>
      <c r="DL12" s="323" t="s">
        <v>157</v>
      </c>
      <c r="DM12" s="835"/>
      <c r="DN12" s="808"/>
      <c r="DO12" s="734"/>
      <c r="DP12" s="809"/>
      <c r="DQ12" s="323" t="s">
        <v>157</v>
      </c>
      <c r="DR12" s="835"/>
      <c r="DS12" s="808"/>
      <c r="DT12" s="734"/>
      <c r="DU12" s="809"/>
      <c r="DV12" s="323" t="s">
        <v>157</v>
      </c>
      <c r="DW12" s="835"/>
      <c r="DX12" s="808"/>
      <c r="DY12" s="734"/>
      <c r="DZ12" s="809"/>
      <c r="EA12" s="323" t="s">
        <v>157</v>
      </c>
      <c r="EB12" s="338"/>
      <c r="EC12" s="808"/>
      <c r="ED12" s="734"/>
      <c r="EE12" s="809"/>
      <c r="EF12" s="323" t="s">
        <v>157</v>
      </c>
      <c r="EG12" s="837"/>
      <c r="EH12" s="808"/>
      <c r="EI12" s="734"/>
      <c r="EJ12" s="809"/>
      <c r="EK12" s="323" t="s">
        <v>157</v>
      </c>
      <c r="EL12" s="835"/>
      <c r="EM12" s="808"/>
      <c r="EN12" s="734"/>
      <c r="EO12" s="734"/>
      <c r="EP12" s="323" t="s">
        <v>157</v>
      </c>
      <c r="EQ12" s="338"/>
      <c r="ER12" s="734"/>
      <c r="ES12" s="734"/>
      <c r="ET12" s="734"/>
      <c r="EU12" s="323" t="s">
        <v>157</v>
      </c>
      <c r="EV12" s="835"/>
      <c r="EW12" s="734"/>
      <c r="EX12" s="734"/>
      <c r="EY12" s="734"/>
      <c r="EZ12" s="323" t="s">
        <v>157</v>
      </c>
      <c r="FA12" s="835"/>
      <c r="FB12" s="734"/>
      <c r="FC12" s="734"/>
      <c r="FD12" s="734"/>
      <c r="FE12" s="323" t="s">
        <v>157</v>
      </c>
      <c r="FF12" s="835"/>
      <c r="FG12" s="734"/>
      <c r="FH12" s="734"/>
      <c r="FI12" s="734"/>
      <c r="FJ12" s="323" t="s">
        <v>157</v>
      </c>
      <c r="FK12" s="835"/>
      <c r="FL12" s="734"/>
      <c r="FM12" s="734"/>
      <c r="FN12" s="734"/>
      <c r="FO12" s="323" t="s">
        <v>157</v>
      </c>
      <c r="FP12" s="835"/>
      <c r="FQ12" s="734"/>
      <c r="FR12" s="734"/>
      <c r="FS12" s="734"/>
      <c r="FU12" s="323" t="s">
        <v>157</v>
      </c>
      <c r="FV12" s="836"/>
      <c r="FW12" s="722"/>
      <c r="FX12" s="722"/>
      <c r="FY12" s="722"/>
      <c r="FZ12" s="323" t="s">
        <v>157</v>
      </c>
      <c r="GA12" s="836"/>
      <c r="GB12" s="722"/>
      <c r="GC12" s="722"/>
      <c r="GD12" s="722"/>
      <c r="GE12" s="323" t="s">
        <v>157</v>
      </c>
      <c r="GF12" s="836"/>
      <c r="GG12" s="722"/>
      <c r="GH12" s="722"/>
      <c r="GI12" s="722"/>
      <c r="GJ12" s="323" t="s">
        <v>157</v>
      </c>
      <c r="GK12" s="836"/>
      <c r="GL12" s="722"/>
      <c r="GM12" s="722"/>
      <c r="GN12" s="722"/>
      <c r="GO12" s="323" t="s">
        <v>157</v>
      </c>
      <c r="GP12" s="836"/>
      <c r="GQ12" s="722"/>
      <c r="GR12" s="722"/>
      <c r="GS12" s="722"/>
      <c r="GT12" s="323" t="s">
        <v>157</v>
      </c>
      <c r="GU12" s="836"/>
      <c r="GV12" s="722"/>
      <c r="GW12" s="722"/>
      <c r="GX12" s="722"/>
      <c r="GY12" s="798"/>
      <c r="GZ12" s="323" t="s">
        <v>157</v>
      </c>
      <c r="HA12" s="835"/>
      <c r="HB12" s="734"/>
      <c r="HC12" s="734"/>
      <c r="HD12" s="734"/>
      <c r="HE12" s="323" t="s">
        <v>157</v>
      </c>
      <c r="HF12" s="338"/>
      <c r="HG12" s="734"/>
      <c r="HH12" s="734"/>
      <c r="HI12" s="734"/>
      <c r="HJ12" s="798"/>
      <c r="HK12" s="815" t="s">
        <v>157</v>
      </c>
      <c r="HL12" s="835"/>
      <c r="HM12" s="802"/>
      <c r="HN12" s="800"/>
      <c r="HO12" s="803"/>
      <c r="HP12" s="810"/>
      <c r="HQ12" s="323" t="s">
        <v>157</v>
      </c>
      <c r="HR12" s="835"/>
      <c r="HS12" s="722"/>
      <c r="HT12" s="722"/>
      <c r="HU12" s="722"/>
      <c r="HV12" s="323" t="s">
        <v>157</v>
      </c>
      <c r="HW12" s="835"/>
      <c r="HX12" s="722"/>
      <c r="HY12" s="722"/>
      <c r="HZ12" s="822"/>
      <c r="IA12" s="323" t="s">
        <v>157</v>
      </c>
      <c r="IB12" s="838"/>
      <c r="IC12" s="839"/>
      <c r="ID12" s="722"/>
      <c r="IE12" s="840"/>
      <c r="IF12" s="798"/>
      <c r="IG12" s="336" t="s">
        <v>157</v>
      </c>
      <c r="IH12" s="841">
        <v>1</v>
      </c>
      <c r="II12" s="722"/>
      <c r="IJ12" s="722"/>
      <c r="IK12" s="722"/>
      <c r="IL12" s="336" t="s">
        <v>157</v>
      </c>
      <c r="IM12" s="841">
        <v>1</v>
      </c>
      <c r="IN12" s="722"/>
      <c r="IO12" s="722"/>
      <c r="IP12" s="722"/>
      <c r="IQ12" s="336" t="s">
        <v>157</v>
      </c>
      <c r="IR12" s="841">
        <v>1</v>
      </c>
      <c r="IS12" s="722"/>
      <c r="IT12" s="722"/>
      <c r="IU12" s="722"/>
      <c r="IV12" s="336" t="s">
        <v>157</v>
      </c>
      <c r="IW12" s="841">
        <v>1</v>
      </c>
      <c r="IX12" s="722"/>
      <c r="IY12" s="722"/>
      <c r="IZ12" s="722"/>
      <c r="JA12" s="336" t="s">
        <v>157</v>
      </c>
      <c r="JB12" s="841">
        <v>1</v>
      </c>
      <c r="JC12" s="722"/>
      <c r="JD12" s="722"/>
      <c r="JE12" s="722"/>
      <c r="JF12" s="336" t="s">
        <v>157</v>
      </c>
      <c r="JG12" s="337">
        <v>1</v>
      </c>
      <c r="JH12" s="722"/>
      <c r="JI12" s="722"/>
      <c r="JJ12" s="722"/>
      <c r="JK12" s="336" t="s">
        <v>157</v>
      </c>
      <c r="JL12" s="841">
        <v>1</v>
      </c>
      <c r="JM12" s="722"/>
      <c r="JN12" s="722"/>
      <c r="JO12" s="722"/>
      <c r="JP12" s="336" t="s">
        <v>157</v>
      </c>
      <c r="JQ12" s="841">
        <v>1</v>
      </c>
      <c r="JR12" s="722"/>
      <c r="JS12" s="722"/>
      <c r="JT12" s="722"/>
      <c r="JU12" s="323" t="s">
        <v>157</v>
      </c>
      <c r="JV12" s="841"/>
      <c r="JW12" s="722"/>
      <c r="JX12" s="722"/>
      <c r="JY12" s="722"/>
      <c r="JZ12" s="336" t="s">
        <v>157</v>
      </c>
      <c r="KA12" s="841">
        <v>1</v>
      </c>
      <c r="KB12" s="722"/>
      <c r="KC12" s="722"/>
      <c r="KD12" s="722"/>
      <c r="KE12" s="336" t="s">
        <v>157</v>
      </c>
      <c r="KF12" s="841">
        <v>1</v>
      </c>
      <c r="KG12" s="722"/>
      <c r="KH12" s="722"/>
      <c r="KI12" s="722"/>
      <c r="KJ12" s="336" t="s">
        <v>157</v>
      </c>
      <c r="KK12" s="841">
        <v>1</v>
      </c>
      <c r="KL12" s="722"/>
      <c r="KM12" s="722"/>
      <c r="KN12" s="722"/>
      <c r="KO12" s="336" t="s">
        <v>157</v>
      </c>
      <c r="KP12" s="841">
        <v>1</v>
      </c>
      <c r="KQ12" s="722"/>
      <c r="KR12" s="722"/>
      <c r="KS12" s="722"/>
      <c r="KT12" s="336" t="s">
        <v>157</v>
      </c>
      <c r="KU12" s="841">
        <v>1</v>
      </c>
      <c r="KV12" s="722"/>
      <c r="KW12" s="722"/>
      <c r="KX12" s="722"/>
      <c r="KY12" s="336" t="s">
        <v>157</v>
      </c>
      <c r="KZ12" s="841">
        <v>1</v>
      </c>
      <c r="LA12" s="722"/>
      <c r="LB12" s="722"/>
      <c r="LC12" s="722"/>
      <c r="LD12" s="336" t="s">
        <v>157</v>
      </c>
      <c r="LE12" s="841">
        <v>1</v>
      </c>
      <c r="LF12" s="722"/>
      <c r="LG12" s="722"/>
      <c r="LH12" s="722"/>
      <c r="LI12" s="336" t="s">
        <v>157</v>
      </c>
      <c r="LJ12" s="841">
        <v>1</v>
      </c>
      <c r="LK12" s="722"/>
      <c r="LL12" s="722"/>
      <c r="LM12" s="722"/>
      <c r="LN12" s="336" t="s">
        <v>157</v>
      </c>
      <c r="LO12" s="841">
        <v>1</v>
      </c>
      <c r="LP12" s="722"/>
      <c r="LQ12" s="722"/>
      <c r="LR12" s="722"/>
      <c r="LS12" s="336" t="s">
        <v>157</v>
      </c>
      <c r="LT12" s="841">
        <v>1</v>
      </c>
      <c r="LU12" s="722"/>
      <c r="LV12" s="722"/>
      <c r="LW12" s="722"/>
      <c r="LX12" s="336" t="s">
        <v>157</v>
      </c>
      <c r="LY12" s="841">
        <v>1</v>
      </c>
      <c r="LZ12" s="722"/>
      <c r="MA12" s="722"/>
      <c r="MB12" s="722"/>
      <c r="MC12" s="336" t="s">
        <v>157</v>
      </c>
      <c r="MD12" s="841">
        <v>1</v>
      </c>
      <c r="ME12" s="722"/>
      <c r="MF12" s="722"/>
      <c r="MG12" s="722"/>
      <c r="MH12" s="336" t="s">
        <v>157</v>
      </c>
      <c r="MI12" s="841">
        <v>1</v>
      </c>
      <c r="MJ12" s="722"/>
      <c r="MK12" s="722"/>
      <c r="ML12" s="722"/>
      <c r="MM12" s="336" t="s">
        <v>157</v>
      </c>
      <c r="MN12" s="841">
        <v>1</v>
      </c>
      <c r="MO12" s="722"/>
      <c r="MP12" s="722"/>
      <c r="MQ12" s="722"/>
      <c r="MR12" s="336" t="s">
        <v>157</v>
      </c>
      <c r="MS12" s="841">
        <v>1</v>
      </c>
      <c r="MT12" s="722"/>
      <c r="MU12" s="722"/>
      <c r="MV12" s="722"/>
      <c r="MW12" s="336" t="s">
        <v>157</v>
      </c>
      <c r="MX12" s="841">
        <v>1</v>
      </c>
      <c r="MY12" s="722"/>
      <c r="MZ12" s="722"/>
      <c r="NA12" s="722"/>
      <c r="NB12" s="336" t="s">
        <v>157</v>
      </c>
      <c r="NC12" s="841">
        <v>1</v>
      </c>
      <c r="ND12" s="722"/>
      <c r="NE12" s="722"/>
      <c r="NF12" s="722"/>
      <c r="NG12" s="336" t="s">
        <v>157</v>
      </c>
      <c r="NH12" s="841">
        <v>1</v>
      </c>
      <c r="NI12" s="722"/>
      <c r="NJ12" s="722"/>
      <c r="NK12" s="722"/>
      <c r="NL12" s="336" t="s">
        <v>157</v>
      </c>
      <c r="NM12" s="841">
        <v>1</v>
      </c>
      <c r="NN12" s="722"/>
      <c r="NO12" s="722"/>
      <c r="NP12" s="722"/>
      <c r="NQ12" s="336" t="s">
        <v>157</v>
      </c>
      <c r="NR12" s="841">
        <v>1</v>
      </c>
      <c r="NS12" s="722"/>
      <c r="NT12" s="722"/>
      <c r="NU12" s="722"/>
      <c r="NV12" s="336" t="s">
        <v>157</v>
      </c>
      <c r="NW12" s="841">
        <v>1</v>
      </c>
      <c r="NX12" s="722"/>
      <c r="NY12" s="722"/>
      <c r="NZ12" s="722"/>
      <c r="OA12" s="336" t="s">
        <v>157</v>
      </c>
      <c r="OB12" s="841">
        <v>1</v>
      </c>
      <c r="OC12" s="722"/>
      <c r="OD12" s="722"/>
      <c r="OE12" s="722"/>
      <c r="OF12" s="336" t="s">
        <v>157</v>
      </c>
      <c r="OG12" s="841">
        <v>1</v>
      </c>
      <c r="OH12" s="722"/>
      <c r="OI12" s="722"/>
      <c r="OJ12" s="722"/>
      <c r="OK12" s="336" t="s">
        <v>157</v>
      </c>
      <c r="OL12" s="841">
        <v>1</v>
      </c>
      <c r="OM12" s="722"/>
      <c r="ON12" s="722"/>
      <c r="OO12" s="722"/>
      <c r="OP12" s="336" t="s">
        <v>157</v>
      </c>
      <c r="OQ12" s="841">
        <v>1</v>
      </c>
      <c r="OR12" s="722"/>
      <c r="OS12" s="722"/>
      <c r="OT12" s="722"/>
      <c r="OU12" s="323" t="s">
        <v>157</v>
      </c>
      <c r="OV12" s="835"/>
      <c r="OW12" s="722"/>
      <c r="OX12" s="722"/>
      <c r="OY12" s="722"/>
      <c r="OZ12" s="323" t="s">
        <v>157</v>
      </c>
      <c r="PA12" s="841"/>
      <c r="PB12" s="722"/>
      <c r="PC12" s="722"/>
      <c r="PD12" s="722"/>
      <c r="PE12" s="816"/>
      <c r="PF12" s="835"/>
      <c r="PG12" s="722"/>
      <c r="PH12" s="722"/>
      <c r="PI12" s="722"/>
      <c r="PJ12" s="816"/>
      <c r="PK12" s="835"/>
      <c r="PL12" s="722"/>
      <c r="PM12" s="722"/>
      <c r="PN12" s="722"/>
    </row>
    <row r="13" spans="1:430" ht="17" customHeight="1" x14ac:dyDescent="0.2">
      <c r="B13" s="699"/>
      <c r="C13" s="812"/>
      <c r="D13" s="834"/>
      <c r="E13" s="813" t="s">
        <v>158</v>
      </c>
      <c r="F13" s="699"/>
      <c r="G13" s="699"/>
      <c r="H13" s="798"/>
      <c r="I13" s="799"/>
      <c r="J13" s="323" t="s">
        <v>158</v>
      </c>
      <c r="K13" s="835"/>
      <c r="L13" s="800"/>
      <c r="M13" s="800"/>
      <c r="N13" s="800"/>
      <c r="O13" s="323" t="s">
        <v>158</v>
      </c>
      <c r="P13" s="836"/>
      <c r="Q13" s="800"/>
      <c r="R13" s="800"/>
      <c r="S13" s="800"/>
      <c r="T13" s="323" t="s">
        <v>158</v>
      </c>
      <c r="U13" s="835"/>
      <c r="V13" s="802"/>
      <c r="W13" s="800"/>
      <c r="X13" s="803"/>
      <c r="Y13" s="815" t="s">
        <v>158</v>
      </c>
      <c r="Z13" s="835"/>
      <c r="AA13" s="802"/>
      <c r="AB13" s="800"/>
      <c r="AC13" s="803"/>
      <c r="AD13" s="815" t="s">
        <v>158</v>
      </c>
      <c r="AE13" s="835"/>
      <c r="AF13" s="802"/>
      <c r="AG13" s="800"/>
      <c r="AH13" s="803"/>
      <c r="AI13" s="815" t="s">
        <v>158</v>
      </c>
      <c r="AJ13" s="835"/>
      <c r="AK13" s="802"/>
      <c r="AL13" s="800"/>
      <c r="AM13" s="803"/>
      <c r="AN13" s="323" t="s">
        <v>158</v>
      </c>
      <c r="AO13" s="836"/>
      <c r="AP13" s="722"/>
      <c r="AQ13" s="722"/>
      <c r="AR13" s="722"/>
      <c r="AS13" s="323" t="s">
        <v>158</v>
      </c>
      <c r="AT13" s="836"/>
      <c r="AU13" s="722"/>
      <c r="AV13" s="722"/>
      <c r="AW13" s="722"/>
      <c r="AX13" s="323" t="s">
        <v>158</v>
      </c>
      <c r="AY13" s="836"/>
      <c r="AZ13" s="722"/>
      <c r="BA13" s="722"/>
      <c r="BB13" s="722"/>
      <c r="BC13" s="816" t="s">
        <v>158</v>
      </c>
      <c r="BD13" s="835"/>
      <c r="BE13" s="722"/>
      <c r="BF13" s="722"/>
      <c r="BG13" s="722"/>
      <c r="BH13" s="323" t="s">
        <v>158</v>
      </c>
      <c r="BI13" s="836"/>
      <c r="BJ13" s="722"/>
      <c r="BK13" s="722"/>
      <c r="BL13" s="722"/>
      <c r="BM13" s="816" t="s">
        <v>158</v>
      </c>
      <c r="BN13" s="835"/>
      <c r="BO13" s="722"/>
      <c r="BP13" s="722"/>
      <c r="BQ13" s="722"/>
      <c r="BR13" s="798"/>
      <c r="BS13" s="323" t="s">
        <v>158</v>
      </c>
      <c r="BT13" s="835"/>
      <c r="BU13" s="802"/>
      <c r="BV13" s="800"/>
      <c r="BW13" s="803"/>
      <c r="BX13" s="323" t="s">
        <v>158</v>
      </c>
      <c r="BY13" s="835"/>
      <c r="BZ13" s="828"/>
      <c r="CA13" s="835"/>
      <c r="CB13" s="734"/>
      <c r="CC13" s="323" t="s">
        <v>158</v>
      </c>
      <c r="CD13" s="835"/>
      <c r="CE13" s="802"/>
      <c r="CF13" s="800"/>
      <c r="CG13" s="803"/>
      <c r="CH13" s="323" t="s">
        <v>158</v>
      </c>
      <c r="CI13" s="835"/>
      <c r="CJ13" s="734"/>
      <c r="CK13" s="734"/>
      <c r="CL13" s="734"/>
      <c r="CM13" s="323" t="s">
        <v>158</v>
      </c>
      <c r="CN13" s="835"/>
      <c r="CO13" s="802"/>
      <c r="CP13" s="800"/>
      <c r="CQ13" s="803"/>
      <c r="CR13" s="323" t="s">
        <v>158</v>
      </c>
      <c r="CS13" s="835"/>
      <c r="CT13" s="734"/>
      <c r="CU13" s="734"/>
      <c r="CV13" s="734"/>
      <c r="CW13" s="323" t="s">
        <v>158</v>
      </c>
      <c r="CX13" s="835"/>
      <c r="CY13" s="734"/>
      <c r="CZ13" s="734"/>
      <c r="DA13" s="734"/>
      <c r="DB13" s="323" t="s">
        <v>158</v>
      </c>
      <c r="DC13" s="835"/>
      <c r="DD13" s="800"/>
      <c r="DE13" s="800"/>
      <c r="DF13" s="803"/>
      <c r="DG13" s="323" t="s">
        <v>158</v>
      </c>
      <c r="DH13" s="835"/>
      <c r="DI13" s="808"/>
      <c r="DJ13" s="734"/>
      <c r="DK13" s="809"/>
      <c r="DL13" s="323" t="s">
        <v>158</v>
      </c>
      <c r="DM13" s="835"/>
      <c r="DN13" s="808"/>
      <c r="DO13" s="734"/>
      <c r="DP13" s="809"/>
      <c r="DQ13" s="323" t="s">
        <v>158</v>
      </c>
      <c r="DR13" s="835"/>
      <c r="DS13" s="808"/>
      <c r="DT13" s="734"/>
      <c r="DU13" s="809"/>
      <c r="DV13" s="323" t="s">
        <v>158</v>
      </c>
      <c r="DW13" s="835"/>
      <c r="DX13" s="808"/>
      <c r="DY13" s="734"/>
      <c r="DZ13" s="809"/>
      <c r="EA13" s="323" t="s">
        <v>158</v>
      </c>
      <c r="EB13" s="338"/>
      <c r="EC13" s="808"/>
      <c r="ED13" s="734"/>
      <c r="EE13" s="809"/>
      <c r="EF13" s="323" t="s">
        <v>158</v>
      </c>
      <c r="EG13" s="837"/>
      <c r="EH13" s="808"/>
      <c r="EI13" s="734"/>
      <c r="EJ13" s="809"/>
      <c r="EK13" s="323" t="s">
        <v>158</v>
      </c>
      <c r="EL13" s="835"/>
      <c r="EM13" s="808"/>
      <c r="EN13" s="734"/>
      <c r="EO13" s="734"/>
      <c r="EP13" s="323" t="s">
        <v>158</v>
      </c>
      <c r="EQ13" s="338"/>
      <c r="ER13" s="734"/>
      <c r="ES13" s="734"/>
      <c r="ET13" s="734"/>
      <c r="EU13" s="323" t="s">
        <v>158</v>
      </c>
      <c r="EV13" s="835"/>
      <c r="EW13" s="734"/>
      <c r="EX13" s="734"/>
      <c r="EY13" s="734"/>
      <c r="EZ13" s="323" t="s">
        <v>158</v>
      </c>
      <c r="FA13" s="835"/>
      <c r="FB13" s="734"/>
      <c r="FC13" s="734"/>
      <c r="FD13" s="734"/>
      <c r="FE13" s="323" t="s">
        <v>158</v>
      </c>
      <c r="FF13" s="835"/>
      <c r="FG13" s="734"/>
      <c r="FH13" s="734"/>
      <c r="FI13" s="734"/>
      <c r="FJ13" s="323" t="s">
        <v>158</v>
      </c>
      <c r="FK13" s="835"/>
      <c r="FL13" s="734"/>
      <c r="FM13" s="734"/>
      <c r="FN13" s="734"/>
      <c r="FO13" s="323" t="s">
        <v>158</v>
      </c>
      <c r="FP13" s="835"/>
      <c r="FQ13" s="734"/>
      <c r="FR13" s="734"/>
      <c r="FS13" s="734"/>
      <c r="FU13" s="323" t="s">
        <v>158</v>
      </c>
      <c r="FV13" s="836"/>
      <c r="FW13" s="722"/>
      <c r="FX13" s="722"/>
      <c r="FY13" s="722"/>
      <c r="FZ13" s="323" t="s">
        <v>158</v>
      </c>
      <c r="GA13" s="836"/>
      <c r="GB13" s="722"/>
      <c r="GC13" s="722"/>
      <c r="GD13" s="722"/>
      <c r="GE13" s="323" t="s">
        <v>158</v>
      </c>
      <c r="GF13" s="836"/>
      <c r="GG13" s="722"/>
      <c r="GH13" s="722"/>
      <c r="GI13" s="722"/>
      <c r="GJ13" s="323" t="s">
        <v>158</v>
      </c>
      <c r="GK13" s="836"/>
      <c r="GL13" s="722"/>
      <c r="GM13" s="722"/>
      <c r="GN13" s="722"/>
      <c r="GO13" s="323" t="s">
        <v>158</v>
      </c>
      <c r="GP13" s="836"/>
      <c r="GQ13" s="722"/>
      <c r="GR13" s="722"/>
      <c r="GS13" s="722"/>
      <c r="GT13" s="323" t="s">
        <v>158</v>
      </c>
      <c r="GU13" s="836"/>
      <c r="GV13" s="722"/>
      <c r="GW13" s="722"/>
      <c r="GX13" s="722"/>
      <c r="GY13" s="798"/>
      <c r="GZ13" s="323" t="s">
        <v>158</v>
      </c>
      <c r="HA13" s="835"/>
      <c r="HB13" s="734"/>
      <c r="HC13" s="734"/>
      <c r="HD13" s="734"/>
      <c r="HE13" s="323" t="s">
        <v>158</v>
      </c>
      <c r="HF13" s="338"/>
      <c r="HG13" s="734"/>
      <c r="HH13" s="734"/>
      <c r="HI13" s="734"/>
      <c r="HJ13" s="798"/>
      <c r="HK13" s="815" t="s">
        <v>158</v>
      </c>
      <c r="HL13" s="835"/>
      <c r="HM13" s="802"/>
      <c r="HN13" s="800"/>
      <c r="HO13" s="803"/>
      <c r="HP13" s="810"/>
      <c r="HQ13" s="323" t="s">
        <v>158</v>
      </c>
      <c r="HR13" s="835"/>
      <c r="HS13" s="722"/>
      <c r="HT13" s="722"/>
      <c r="HU13" s="722"/>
      <c r="HV13" s="323" t="s">
        <v>158</v>
      </c>
      <c r="HW13" s="835"/>
      <c r="HX13" s="722"/>
      <c r="HY13" s="722"/>
      <c r="HZ13" s="822"/>
      <c r="IA13" s="323" t="s">
        <v>158</v>
      </c>
      <c r="IB13" s="838"/>
      <c r="IC13" s="839"/>
      <c r="ID13" s="722"/>
      <c r="IE13" s="840"/>
      <c r="IF13" s="798"/>
      <c r="IG13" s="323" t="s">
        <v>158</v>
      </c>
      <c r="IH13" s="841"/>
      <c r="II13" s="722"/>
      <c r="IJ13" s="722"/>
      <c r="IK13" s="722"/>
      <c r="IL13" s="323" t="s">
        <v>158</v>
      </c>
      <c r="IM13" s="841"/>
      <c r="IN13" s="722"/>
      <c r="IO13" s="722"/>
      <c r="IP13" s="722"/>
      <c r="IQ13" s="323" t="s">
        <v>158</v>
      </c>
      <c r="IR13" s="841"/>
      <c r="IS13" s="722"/>
      <c r="IT13" s="722"/>
      <c r="IU13" s="722"/>
      <c r="IV13" s="323" t="s">
        <v>158</v>
      </c>
      <c r="IW13" s="841"/>
      <c r="IX13" s="722"/>
      <c r="IY13" s="722"/>
      <c r="IZ13" s="722"/>
      <c r="JA13" s="323" t="s">
        <v>158</v>
      </c>
      <c r="JB13" s="841"/>
      <c r="JC13" s="722"/>
      <c r="JD13" s="722"/>
      <c r="JE13" s="722"/>
      <c r="JF13" s="323" t="s">
        <v>158</v>
      </c>
      <c r="JG13" s="337"/>
      <c r="JH13" s="722"/>
      <c r="JI13" s="722"/>
      <c r="JJ13" s="722"/>
      <c r="JK13" s="323" t="s">
        <v>158</v>
      </c>
      <c r="JL13" s="841"/>
      <c r="JM13" s="722"/>
      <c r="JN13" s="722"/>
      <c r="JO13" s="722"/>
      <c r="JP13" s="323" t="s">
        <v>158</v>
      </c>
      <c r="JQ13" s="841"/>
      <c r="JR13" s="722"/>
      <c r="JS13" s="722"/>
      <c r="JT13" s="722"/>
      <c r="JU13" s="323" t="s">
        <v>158</v>
      </c>
      <c r="JV13" s="841"/>
      <c r="JW13" s="722"/>
      <c r="JX13" s="722"/>
      <c r="JY13" s="722"/>
      <c r="JZ13" s="323" t="s">
        <v>158</v>
      </c>
      <c r="KA13" s="841"/>
      <c r="KB13" s="722"/>
      <c r="KC13" s="722"/>
      <c r="KD13" s="722"/>
      <c r="KE13" s="323" t="s">
        <v>158</v>
      </c>
      <c r="KF13" s="841"/>
      <c r="KG13" s="722"/>
      <c r="KH13" s="722"/>
      <c r="KI13" s="722"/>
      <c r="KJ13" s="323" t="s">
        <v>158</v>
      </c>
      <c r="KK13" s="841"/>
      <c r="KL13" s="722"/>
      <c r="KM13" s="722"/>
      <c r="KN13" s="722"/>
      <c r="KO13" s="323" t="s">
        <v>158</v>
      </c>
      <c r="KP13" s="841"/>
      <c r="KQ13" s="722"/>
      <c r="KR13" s="722"/>
      <c r="KS13" s="722"/>
      <c r="KT13" s="323" t="s">
        <v>158</v>
      </c>
      <c r="KU13" s="841"/>
      <c r="KV13" s="722"/>
      <c r="KW13" s="722"/>
      <c r="KX13" s="722"/>
      <c r="KY13" s="323" t="s">
        <v>158</v>
      </c>
      <c r="KZ13" s="841"/>
      <c r="LA13" s="722"/>
      <c r="LB13" s="722"/>
      <c r="LC13" s="722"/>
      <c r="LD13" s="323" t="s">
        <v>158</v>
      </c>
      <c r="LE13" s="841"/>
      <c r="LF13" s="722"/>
      <c r="LG13" s="722"/>
      <c r="LH13" s="722"/>
      <c r="LI13" s="323" t="s">
        <v>158</v>
      </c>
      <c r="LJ13" s="841"/>
      <c r="LK13" s="722"/>
      <c r="LL13" s="722"/>
      <c r="LM13" s="722"/>
      <c r="LN13" s="323" t="s">
        <v>158</v>
      </c>
      <c r="LO13" s="841"/>
      <c r="LP13" s="722"/>
      <c r="LQ13" s="722"/>
      <c r="LR13" s="722"/>
      <c r="LS13" s="323" t="s">
        <v>158</v>
      </c>
      <c r="LT13" s="841"/>
      <c r="LU13" s="722"/>
      <c r="LV13" s="722"/>
      <c r="LW13" s="722"/>
      <c r="LX13" s="323" t="s">
        <v>158</v>
      </c>
      <c r="LY13" s="841"/>
      <c r="LZ13" s="722"/>
      <c r="MA13" s="722"/>
      <c r="MB13" s="722"/>
      <c r="MC13" s="323" t="s">
        <v>158</v>
      </c>
      <c r="MD13" s="841"/>
      <c r="ME13" s="722"/>
      <c r="MF13" s="722"/>
      <c r="MG13" s="722"/>
      <c r="MH13" s="323" t="s">
        <v>158</v>
      </c>
      <c r="MI13" s="841"/>
      <c r="MJ13" s="722"/>
      <c r="MK13" s="722"/>
      <c r="ML13" s="722"/>
      <c r="MM13" s="323" t="s">
        <v>158</v>
      </c>
      <c r="MN13" s="841"/>
      <c r="MO13" s="722"/>
      <c r="MP13" s="722"/>
      <c r="MQ13" s="722"/>
      <c r="MR13" s="323" t="s">
        <v>158</v>
      </c>
      <c r="MS13" s="841"/>
      <c r="MT13" s="722"/>
      <c r="MU13" s="722"/>
      <c r="MV13" s="722"/>
      <c r="MW13" s="323" t="s">
        <v>158</v>
      </c>
      <c r="MX13" s="841"/>
      <c r="MY13" s="722"/>
      <c r="MZ13" s="722"/>
      <c r="NA13" s="722"/>
      <c r="NB13" s="323" t="s">
        <v>158</v>
      </c>
      <c r="NC13" s="841"/>
      <c r="ND13" s="722"/>
      <c r="NE13" s="722"/>
      <c r="NF13" s="722"/>
      <c r="NG13" s="323" t="s">
        <v>158</v>
      </c>
      <c r="NH13" s="841"/>
      <c r="NI13" s="722"/>
      <c r="NJ13" s="722"/>
      <c r="NK13" s="722"/>
      <c r="NL13" s="323" t="s">
        <v>158</v>
      </c>
      <c r="NM13" s="841"/>
      <c r="NN13" s="722"/>
      <c r="NO13" s="722"/>
      <c r="NP13" s="722"/>
      <c r="NQ13" s="323" t="s">
        <v>158</v>
      </c>
      <c r="NR13" s="841"/>
      <c r="NS13" s="722"/>
      <c r="NT13" s="722"/>
      <c r="NU13" s="722"/>
      <c r="NV13" s="323" t="s">
        <v>158</v>
      </c>
      <c r="NW13" s="841"/>
      <c r="NX13" s="722"/>
      <c r="NY13" s="722"/>
      <c r="NZ13" s="722"/>
      <c r="OA13" s="323" t="s">
        <v>158</v>
      </c>
      <c r="OB13" s="841"/>
      <c r="OC13" s="722"/>
      <c r="OD13" s="722"/>
      <c r="OE13" s="722"/>
      <c r="OF13" s="323" t="s">
        <v>158</v>
      </c>
      <c r="OG13" s="841"/>
      <c r="OH13" s="722"/>
      <c r="OI13" s="722"/>
      <c r="OJ13" s="722"/>
      <c r="OK13" s="323" t="s">
        <v>158</v>
      </c>
      <c r="OL13" s="841"/>
      <c r="OM13" s="722"/>
      <c r="ON13" s="722"/>
      <c r="OO13" s="722"/>
      <c r="OP13" s="323" t="s">
        <v>158</v>
      </c>
      <c r="OQ13" s="841"/>
      <c r="OR13" s="722"/>
      <c r="OS13" s="722"/>
      <c r="OT13" s="722"/>
      <c r="OU13" s="323" t="s">
        <v>158</v>
      </c>
      <c r="OV13" s="835"/>
      <c r="OW13" s="722"/>
      <c r="OX13" s="722"/>
      <c r="OY13" s="722"/>
      <c r="OZ13" s="323" t="s">
        <v>158</v>
      </c>
      <c r="PA13" s="841"/>
      <c r="PB13" s="722"/>
      <c r="PC13" s="722"/>
      <c r="PD13" s="722"/>
      <c r="PE13" s="816"/>
      <c r="PF13" s="835"/>
      <c r="PG13" s="722"/>
      <c r="PH13" s="722"/>
      <c r="PI13" s="722"/>
      <c r="PJ13" s="816"/>
      <c r="PK13" s="835"/>
      <c r="PL13" s="722"/>
      <c r="PM13" s="722"/>
      <c r="PN13" s="722"/>
    </row>
    <row r="14" spans="1:430" ht="17" customHeight="1" x14ac:dyDescent="0.2">
      <c r="B14" s="699"/>
      <c r="C14" s="812"/>
      <c r="D14" s="834"/>
      <c r="E14" s="813" t="s">
        <v>159</v>
      </c>
      <c r="F14" s="699"/>
      <c r="G14" s="699"/>
      <c r="H14" s="798"/>
      <c r="I14" s="799"/>
      <c r="J14" s="323" t="s">
        <v>159</v>
      </c>
      <c r="K14" s="835"/>
      <c r="L14" s="800"/>
      <c r="M14" s="800"/>
      <c r="N14" s="800"/>
      <c r="O14" s="323" t="s">
        <v>159</v>
      </c>
      <c r="P14" s="836"/>
      <c r="Q14" s="800"/>
      <c r="R14" s="800"/>
      <c r="S14" s="800"/>
      <c r="T14" s="323" t="s">
        <v>159</v>
      </c>
      <c r="U14" s="835"/>
      <c r="V14" s="802"/>
      <c r="W14" s="800"/>
      <c r="X14" s="803"/>
      <c r="Y14" s="815" t="s">
        <v>159</v>
      </c>
      <c r="Z14" s="835"/>
      <c r="AA14" s="802"/>
      <c r="AB14" s="800"/>
      <c r="AC14" s="803"/>
      <c r="AD14" s="815" t="s">
        <v>159</v>
      </c>
      <c r="AE14" s="835"/>
      <c r="AF14" s="802"/>
      <c r="AG14" s="800"/>
      <c r="AH14" s="803"/>
      <c r="AI14" s="815" t="s">
        <v>159</v>
      </c>
      <c r="AJ14" s="835"/>
      <c r="AK14" s="802"/>
      <c r="AL14" s="800"/>
      <c r="AM14" s="803"/>
      <c r="AN14" s="323" t="s">
        <v>159</v>
      </c>
      <c r="AO14" s="836"/>
      <c r="AP14" s="722"/>
      <c r="AQ14" s="722"/>
      <c r="AR14" s="722"/>
      <c r="AS14" s="323" t="s">
        <v>159</v>
      </c>
      <c r="AT14" s="836"/>
      <c r="AU14" s="722"/>
      <c r="AV14" s="722"/>
      <c r="AW14" s="722"/>
      <c r="AX14" s="323" t="s">
        <v>159</v>
      </c>
      <c r="AY14" s="836"/>
      <c r="AZ14" s="722"/>
      <c r="BA14" s="722"/>
      <c r="BB14" s="722"/>
      <c r="BC14" s="816" t="s">
        <v>159</v>
      </c>
      <c r="BD14" s="835"/>
      <c r="BE14" s="722"/>
      <c r="BF14" s="722"/>
      <c r="BG14" s="722"/>
      <c r="BH14" s="323" t="s">
        <v>159</v>
      </c>
      <c r="BI14" s="836"/>
      <c r="BJ14" s="722"/>
      <c r="BK14" s="722"/>
      <c r="BL14" s="722"/>
      <c r="BM14" s="816" t="s">
        <v>159</v>
      </c>
      <c r="BN14" s="835"/>
      <c r="BO14" s="722"/>
      <c r="BP14" s="722"/>
      <c r="BQ14" s="722"/>
      <c r="BR14" s="798"/>
      <c r="BS14" s="323" t="s">
        <v>159</v>
      </c>
      <c r="BT14" s="835"/>
      <c r="BU14" s="802"/>
      <c r="BV14" s="800"/>
      <c r="BW14" s="803"/>
      <c r="BX14" s="323" t="s">
        <v>159</v>
      </c>
      <c r="BY14" s="835"/>
      <c r="BZ14" s="828"/>
      <c r="CA14" s="835"/>
      <c r="CB14" s="734"/>
      <c r="CC14" s="323" t="s">
        <v>159</v>
      </c>
      <c r="CD14" s="835"/>
      <c r="CE14" s="802"/>
      <c r="CF14" s="800"/>
      <c r="CG14" s="803"/>
      <c r="CH14" s="323" t="s">
        <v>159</v>
      </c>
      <c r="CI14" s="835"/>
      <c r="CJ14" s="734"/>
      <c r="CK14" s="734"/>
      <c r="CL14" s="734"/>
      <c r="CM14" s="323" t="s">
        <v>159</v>
      </c>
      <c r="CN14" s="835"/>
      <c r="CO14" s="802"/>
      <c r="CP14" s="800"/>
      <c r="CQ14" s="803"/>
      <c r="CR14" s="323" t="s">
        <v>159</v>
      </c>
      <c r="CS14" s="835"/>
      <c r="CT14" s="734"/>
      <c r="CU14" s="734"/>
      <c r="CV14" s="734"/>
      <c r="CW14" s="323" t="s">
        <v>159</v>
      </c>
      <c r="CX14" s="835"/>
      <c r="CY14" s="734"/>
      <c r="CZ14" s="734"/>
      <c r="DA14" s="734"/>
      <c r="DB14" s="323" t="s">
        <v>159</v>
      </c>
      <c r="DC14" s="835"/>
      <c r="DD14" s="800"/>
      <c r="DE14" s="800"/>
      <c r="DF14" s="803"/>
      <c r="DG14" s="323" t="s">
        <v>159</v>
      </c>
      <c r="DH14" s="835"/>
      <c r="DI14" s="808"/>
      <c r="DJ14" s="734"/>
      <c r="DK14" s="809"/>
      <c r="DL14" s="323" t="s">
        <v>159</v>
      </c>
      <c r="DM14" s="835"/>
      <c r="DN14" s="808"/>
      <c r="DO14" s="734"/>
      <c r="DP14" s="809"/>
      <c r="DQ14" s="323" t="s">
        <v>159</v>
      </c>
      <c r="DR14" s="835"/>
      <c r="DS14" s="808"/>
      <c r="DT14" s="734"/>
      <c r="DU14" s="809"/>
      <c r="DV14" s="323" t="s">
        <v>159</v>
      </c>
      <c r="DW14" s="835"/>
      <c r="DX14" s="808"/>
      <c r="DY14" s="734"/>
      <c r="DZ14" s="809"/>
      <c r="EA14" s="323" t="s">
        <v>159</v>
      </c>
      <c r="EB14" s="338"/>
      <c r="EC14" s="808"/>
      <c r="ED14" s="734"/>
      <c r="EE14" s="809"/>
      <c r="EF14" s="323" t="s">
        <v>159</v>
      </c>
      <c r="EG14" s="837"/>
      <c r="EH14" s="808"/>
      <c r="EI14" s="734"/>
      <c r="EJ14" s="809"/>
      <c r="EK14" s="323" t="s">
        <v>159</v>
      </c>
      <c r="EL14" s="835"/>
      <c r="EM14" s="808"/>
      <c r="EN14" s="734"/>
      <c r="EO14" s="734"/>
      <c r="EP14" s="323" t="s">
        <v>159</v>
      </c>
      <c r="EQ14" s="338"/>
      <c r="ER14" s="734"/>
      <c r="ES14" s="734"/>
      <c r="ET14" s="734"/>
      <c r="EU14" s="323" t="s">
        <v>159</v>
      </c>
      <c r="EV14" s="835"/>
      <c r="EW14" s="734"/>
      <c r="EX14" s="734"/>
      <c r="EY14" s="734"/>
      <c r="EZ14" s="323" t="s">
        <v>159</v>
      </c>
      <c r="FA14" s="835"/>
      <c r="FB14" s="734"/>
      <c r="FC14" s="734"/>
      <c r="FD14" s="734"/>
      <c r="FE14" s="323" t="s">
        <v>159</v>
      </c>
      <c r="FF14" s="835"/>
      <c r="FG14" s="734"/>
      <c r="FH14" s="734"/>
      <c r="FI14" s="734"/>
      <c r="FJ14" s="323" t="s">
        <v>159</v>
      </c>
      <c r="FK14" s="835"/>
      <c r="FL14" s="734"/>
      <c r="FM14" s="734"/>
      <c r="FN14" s="734"/>
      <c r="FO14" s="323" t="s">
        <v>159</v>
      </c>
      <c r="FP14" s="835"/>
      <c r="FQ14" s="734"/>
      <c r="FR14" s="734"/>
      <c r="FS14" s="734"/>
      <c r="FU14" s="323" t="s">
        <v>159</v>
      </c>
      <c r="FV14" s="836"/>
      <c r="FW14" s="722"/>
      <c r="FX14" s="722"/>
      <c r="FY14" s="722"/>
      <c r="FZ14" s="323" t="s">
        <v>159</v>
      </c>
      <c r="GA14" s="836"/>
      <c r="GB14" s="722"/>
      <c r="GC14" s="722"/>
      <c r="GD14" s="722"/>
      <c r="GE14" s="323" t="s">
        <v>159</v>
      </c>
      <c r="GF14" s="836"/>
      <c r="GG14" s="722"/>
      <c r="GH14" s="722"/>
      <c r="GI14" s="722"/>
      <c r="GJ14" s="323" t="s">
        <v>159</v>
      </c>
      <c r="GK14" s="836"/>
      <c r="GL14" s="722"/>
      <c r="GM14" s="722"/>
      <c r="GN14" s="722"/>
      <c r="GO14" s="323" t="s">
        <v>159</v>
      </c>
      <c r="GP14" s="836"/>
      <c r="GQ14" s="722"/>
      <c r="GR14" s="722"/>
      <c r="GS14" s="722"/>
      <c r="GT14" s="323" t="s">
        <v>159</v>
      </c>
      <c r="GU14" s="836"/>
      <c r="GV14" s="722"/>
      <c r="GW14" s="722"/>
      <c r="GX14" s="722"/>
      <c r="GY14" s="798"/>
      <c r="GZ14" s="336" t="s">
        <v>159</v>
      </c>
      <c r="HA14" s="835">
        <v>1</v>
      </c>
      <c r="HB14" s="734"/>
      <c r="HC14" s="734"/>
      <c r="HD14" s="734"/>
      <c r="HE14" s="336" t="s">
        <v>159</v>
      </c>
      <c r="HF14" s="338">
        <v>1</v>
      </c>
      <c r="HG14" s="734"/>
      <c r="HH14" s="734"/>
      <c r="HI14" s="734"/>
      <c r="HJ14" s="798"/>
      <c r="HK14" s="815" t="s">
        <v>159</v>
      </c>
      <c r="HL14" s="835"/>
      <c r="HM14" s="802"/>
      <c r="HN14" s="800"/>
      <c r="HO14" s="803"/>
      <c r="HP14" s="810"/>
      <c r="HQ14" s="323" t="s">
        <v>159</v>
      </c>
      <c r="HR14" s="835"/>
      <c r="HS14" s="722"/>
      <c r="HT14" s="722"/>
      <c r="HU14" s="722"/>
      <c r="HV14" s="323" t="s">
        <v>159</v>
      </c>
      <c r="HW14" s="835"/>
      <c r="HX14" s="722"/>
      <c r="HY14" s="722"/>
      <c r="HZ14" s="822"/>
      <c r="IA14" s="323" t="s">
        <v>159</v>
      </c>
      <c r="IB14" s="838"/>
      <c r="IC14" s="839"/>
      <c r="ID14" s="722"/>
      <c r="IE14" s="840"/>
      <c r="IF14" s="798"/>
      <c r="IG14" s="323" t="s">
        <v>159</v>
      </c>
      <c r="IH14" s="841"/>
      <c r="II14" s="722"/>
      <c r="IJ14" s="722"/>
      <c r="IK14" s="722"/>
      <c r="IL14" s="323" t="s">
        <v>159</v>
      </c>
      <c r="IM14" s="841"/>
      <c r="IN14" s="722"/>
      <c r="IO14" s="722"/>
      <c r="IP14" s="722"/>
      <c r="IQ14" s="323" t="s">
        <v>159</v>
      </c>
      <c r="IR14" s="841"/>
      <c r="IS14" s="722"/>
      <c r="IT14" s="722"/>
      <c r="IU14" s="722"/>
      <c r="IV14" s="323" t="s">
        <v>159</v>
      </c>
      <c r="IW14" s="841"/>
      <c r="IX14" s="722"/>
      <c r="IY14" s="722"/>
      <c r="IZ14" s="722"/>
      <c r="JA14" s="323" t="s">
        <v>159</v>
      </c>
      <c r="JB14" s="841"/>
      <c r="JC14" s="722"/>
      <c r="JD14" s="722"/>
      <c r="JE14" s="722"/>
      <c r="JF14" s="323" t="s">
        <v>159</v>
      </c>
      <c r="JG14" s="337"/>
      <c r="JH14" s="722"/>
      <c r="JI14" s="722"/>
      <c r="JJ14" s="722"/>
      <c r="JK14" s="323" t="s">
        <v>159</v>
      </c>
      <c r="JL14" s="841"/>
      <c r="JM14" s="722"/>
      <c r="JN14" s="722"/>
      <c r="JO14" s="722"/>
      <c r="JP14" s="323" t="s">
        <v>159</v>
      </c>
      <c r="JQ14" s="841"/>
      <c r="JR14" s="722"/>
      <c r="JS14" s="722"/>
      <c r="JT14" s="722"/>
      <c r="JU14" s="323" t="s">
        <v>159</v>
      </c>
      <c r="JV14" s="841"/>
      <c r="JW14" s="722"/>
      <c r="JX14" s="722"/>
      <c r="JY14" s="722"/>
      <c r="JZ14" s="323" t="s">
        <v>159</v>
      </c>
      <c r="KA14" s="841"/>
      <c r="KB14" s="722"/>
      <c r="KC14" s="722"/>
      <c r="KD14" s="722"/>
      <c r="KE14" s="323" t="s">
        <v>159</v>
      </c>
      <c r="KF14" s="841"/>
      <c r="KG14" s="722"/>
      <c r="KH14" s="722"/>
      <c r="KI14" s="722"/>
      <c r="KJ14" s="323" t="s">
        <v>159</v>
      </c>
      <c r="KK14" s="841"/>
      <c r="KL14" s="722"/>
      <c r="KM14" s="722"/>
      <c r="KN14" s="722"/>
      <c r="KO14" s="323" t="s">
        <v>159</v>
      </c>
      <c r="KP14" s="841"/>
      <c r="KQ14" s="722"/>
      <c r="KR14" s="722"/>
      <c r="KS14" s="722"/>
      <c r="KT14" s="323" t="s">
        <v>159</v>
      </c>
      <c r="KU14" s="841"/>
      <c r="KV14" s="722"/>
      <c r="KW14" s="722"/>
      <c r="KX14" s="722"/>
      <c r="KY14" s="323" t="s">
        <v>159</v>
      </c>
      <c r="KZ14" s="841"/>
      <c r="LA14" s="722"/>
      <c r="LB14" s="722"/>
      <c r="LC14" s="722"/>
      <c r="LD14" s="323" t="s">
        <v>159</v>
      </c>
      <c r="LE14" s="841"/>
      <c r="LF14" s="722"/>
      <c r="LG14" s="722"/>
      <c r="LH14" s="722"/>
      <c r="LI14" s="323" t="s">
        <v>159</v>
      </c>
      <c r="LJ14" s="841"/>
      <c r="LK14" s="722"/>
      <c r="LL14" s="722"/>
      <c r="LM14" s="722"/>
      <c r="LN14" s="323" t="s">
        <v>159</v>
      </c>
      <c r="LO14" s="841"/>
      <c r="LP14" s="722"/>
      <c r="LQ14" s="722"/>
      <c r="LR14" s="722"/>
      <c r="LS14" s="323" t="s">
        <v>159</v>
      </c>
      <c r="LT14" s="841"/>
      <c r="LU14" s="722"/>
      <c r="LV14" s="722"/>
      <c r="LW14" s="722"/>
      <c r="LX14" s="323" t="s">
        <v>159</v>
      </c>
      <c r="LY14" s="841"/>
      <c r="LZ14" s="722"/>
      <c r="MA14" s="722"/>
      <c r="MB14" s="722"/>
      <c r="MC14" s="323" t="s">
        <v>159</v>
      </c>
      <c r="MD14" s="841"/>
      <c r="ME14" s="722"/>
      <c r="MF14" s="722"/>
      <c r="MG14" s="722"/>
      <c r="MH14" s="323" t="s">
        <v>159</v>
      </c>
      <c r="MI14" s="841"/>
      <c r="MJ14" s="722"/>
      <c r="MK14" s="722"/>
      <c r="ML14" s="722"/>
      <c r="MM14" s="323" t="s">
        <v>159</v>
      </c>
      <c r="MN14" s="841"/>
      <c r="MO14" s="722"/>
      <c r="MP14" s="722"/>
      <c r="MQ14" s="722"/>
      <c r="MR14" s="323" t="s">
        <v>159</v>
      </c>
      <c r="MS14" s="841"/>
      <c r="MT14" s="722"/>
      <c r="MU14" s="722"/>
      <c r="MV14" s="722"/>
      <c r="MW14" s="323" t="s">
        <v>159</v>
      </c>
      <c r="MX14" s="841"/>
      <c r="MY14" s="722"/>
      <c r="MZ14" s="722"/>
      <c r="NA14" s="722"/>
      <c r="NB14" s="323" t="s">
        <v>159</v>
      </c>
      <c r="NC14" s="841"/>
      <c r="ND14" s="722"/>
      <c r="NE14" s="722"/>
      <c r="NF14" s="722"/>
      <c r="NG14" s="323" t="s">
        <v>159</v>
      </c>
      <c r="NH14" s="841"/>
      <c r="NI14" s="722"/>
      <c r="NJ14" s="722"/>
      <c r="NK14" s="722"/>
      <c r="NL14" s="323" t="s">
        <v>159</v>
      </c>
      <c r="NM14" s="841"/>
      <c r="NN14" s="722"/>
      <c r="NO14" s="722"/>
      <c r="NP14" s="722"/>
      <c r="NQ14" s="323" t="s">
        <v>159</v>
      </c>
      <c r="NR14" s="841"/>
      <c r="NS14" s="722"/>
      <c r="NT14" s="722"/>
      <c r="NU14" s="722"/>
      <c r="NV14" s="323" t="s">
        <v>159</v>
      </c>
      <c r="NW14" s="841"/>
      <c r="NX14" s="722"/>
      <c r="NY14" s="722"/>
      <c r="NZ14" s="722"/>
      <c r="OA14" s="323" t="s">
        <v>159</v>
      </c>
      <c r="OB14" s="841"/>
      <c r="OC14" s="722"/>
      <c r="OD14" s="722"/>
      <c r="OE14" s="722"/>
      <c r="OF14" s="323" t="s">
        <v>159</v>
      </c>
      <c r="OG14" s="841"/>
      <c r="OH14" s="722"/>
      <c r="OI14" s="722"/>
      <c r="OJ14" s="722"/>
      <c r="OK14" s="323" t="s">
        <v>159</v>
      </c>
      <c r="OL14" s="841"/>
      <c r="OM14" s="722"/>
      <c r="ON14" s="722"/>
      <c r="OO14" s="722"/>
      <c r="OP14" s="323" t="s">
        <v>159</v>
      </c>
      <c r="OQ14" s="841"/>
      <c r="OR14" s="722"/>
      <c r="OS14" s="722"/>
      <c r="OT14" s="722"/>
      <c r="OU14" s="323" t="s">
        <v>159</v>
      </c>
      <c r="OV14" s="835"/>
      <c r="OW14" s="722"/>
      <c r="OX14" s="722"/>
      <c r="OY14" s="722"/>
      <c r="OZ14" s="323" t="s">
        <v>159</v>
      </c>
      <c r="PA14" s="841"/>
      <c r="PB14" s="722"/>
      <c r="PC14" s="722"/>
      <c r="PD14" s="722"/>
      <c r="PE14" s="816"/>
      <c r="PF14" s="835"/>
      <c r="PG14" s="722"/>
      <c r="PH14" s="722"/>
      <c r="PI14" s="722"/>
      <c r="PJ14" s="816"/>
      <c r="PK14" s="835"/>
      <c r="PL14" s="722"/>
      <c r="PM14" s="722"/>
      <c r="PN14" s="722"/>
    </row>
    <row r="15" spans="1:430" ht="17" customHeight="1" x14ac:dyDescent="0.2">
      <c r="B15" s="699"/>
      <c r="C15" s="812"/>
      <c r="D15" s="834"/>
      <c r="E15" s="813" t="s">
        <v>160</v>
      </c>
      <c r="F15" s="699"/>
      <c r="G15" s="699"/>
      <c r="H15" s="798"/>
      <c r="I15" s="799"/>
      <c r="J15" s="323" t="s">
        <v>160</v>
      </c>
      <c r="K15" s="835"/>
      <c r="L15" s="800"/>
      <c r="M15" s="800"/>
      <c r="N15" s="800"/>
      <c r="O15" s="323" t="s">
        <v>160</v>
      </c>
      <c r="P15" s="836"/>
      <c r="Q15" s="800"/>
      <c r="R15" s="800"/>
      <c r="S15" s="800"/>
      <c r="T15" s="323" t="s">
        <v>160</v>
      </c>
      <c r="U15" s="835"/>
      <c r="V15" s="802"/>
      <c r="W15" s="800"/>
      <c r="X15" s="803"/>
      <c r="Y15" s="815" t="s">
        <v>160</v>
      </c>
      <c r="Z15" s="835"/>
      <c r="AA15" s="802"/>
      <c r="AB15" s="800"/>
      <c r="AC15" s="803"/>
      <c r="AD15" s="815" t="s">
        <v>160</v>
      </c>
      <c r="AE15" s="835"/>
      <c r="AF15" s="802"/>
      <c r="AG15" s="800"/>
      <c r="AH15" s="803"/>
      <c r="AI15" s="815" t="s">
        <v>160</v>
      </c>
      <c r="AJ15" s="835"/>
      <c r="AK15" s="802"/>
      <c r="AL15" s="800"/>
      <c r="AM15" s="803"/>
      <c r="AN15" s="323" t="s">
        <v>160</v>
      </c>
      <c r="AO15" s="836"/>
      <c r="AP15" s="722"/>
      <c r="AQ15" s="722"/>
      <c r="AR15" s="722"/>
      <c r="AS15" s="323" t="s">
        <v>160</v>
      </c>
      <c r="AT15" s="836"/>
      <c r="AU15" s="722"/>
      <c r="AV15" s="722"/>
      <c r="AW15" s="722"/>
      <c r="AX15" s="323" t="s">
        <v>160</v>
      </c>
      <c r="AY15" s="836"/>
      <c r="AZ15" s="722"/>
      <c r="BA15" s="722"/>
      <c r="BB15" s="722"/>
      <c r="BC15" s="816" t="s">
        <v>160</v>
      </c>
      <c r="BD15" s="835"/>
      <c r="BE15" s="722"/>
      <c r="BF15" s="722"/>
      <c r="BG15" s="722"/>
      <c r="BH15" s="323" t="s">
        <v>160</v>
      </c>
      <c r="BI15" s="836"/>
      <c r="BJ15" s="722"/>
      <c r="BK15" s="722"/>
      <c r="BL15" s="722"/>
      <c r="BM15" s="816" t="s">
        <v>160</v>
      </c>
      <c r="BN15" s="835"/>
      <c r="BO15" s="722"/>
      <c r="BP15" s="722"/>
      <c r="BQ15" s="722"/>
      <c r="BR15" s="798"/>
      <c r="BS15" s="323" t="s">
        <v>160</v>
      </c>
      <c r="BT15" s="835"/>
      <c r="BU15" s="802"/>
      <c r="BV15" s="800"/>
      <c r="BW15" s="803"/>
      <c r="BX15" s="323" t="s">
        <v>160</v>
      </c>
      <c r="BY15" s="835"/>
      <c r="BZ15" s="828"/>
      <c r="CA15" s="835"/>
      <c r="CB15" s="734"/>
      <c r="CC15" s="323" t="s">
        <v>160</v>
      </c>
      <c r="CD15" s="835"/>
      <c r="CE15" s="802"/>
      <c r="CF15" s="800"/>
      <c r="CG15" s="803"/>
      <c r="CH15" s="323" t="s">
        <v>160</v>
      </c>
      <c r="CI15" s="835"/>
      <c r="CJ15" s="734"/>
      <c r="CK15" s="734"/>
      <c r="CL15" s="734"/>
      <c r="CM15" s="323" t="s">
        <v>160</v>
      </c>
      <c r="CN15" s="835"/>
      <c r="CO15" s="802"/>
      <c r="CP15" s="800"/>
      <c r="CQ15" s="803"/>
      <c r="CR15" s="323" t="s">
        <v>160</v>
      </c>
      <c r="CS15" s="835"/>
      <c r="CT15" s="734"/>
      <c r="CU15" s="734"/>
      <c r="CV15" s="734"/>
      <c r="CW15" s="323" t="s">
        <v>160</v>
      </c>
      <c r="CX15" s="835"/>
      <c r="CY15" s="734"/>
      <c r="CZ15" s="734"/>
      <c r="DA15" s="734"/>
      <c r="DB15" s="323" t="s">
        <v>160</v>
      </c>
      <c r="DC15" s="835"/>
      <c r="DD15" s="800"/>
      <c r="DE15" s="800"/>
      <c r="DF15" s="803"/>
      <c r="DG15" s="323" t="s">
        <v>160</v>
      </c>
      <c r="DH15" s="835"/>
      <c r="DI15" s="808"/>
      <c r="DJ15" s="734"/>
      <c r="DK15" s="809"/>
      <c r="DL15" s="323" t="s">
        <v>160</v>
      </c>
      <c r="DM15" s="835"/>
      <c r="DN15" s="808"/>
      <c r="DO15" s="734"/>
      <c r="DP15" s="809"/>
      <c r="DQ15" s="323" t="s">
        <v>160</v>
      </c>
      <c r="DR15" s="835"/>
      <c r="DS15" s="808"/>
      <c r="DT15" s="734"/>
      <c r="DU15" s="809"/>
      <c r="DV15" s="323" t="s">
        <v>160</v>
      </c>
      <c r="DW15" s="835"/>
      <c r="DX15" s="808"/>
      <c r="DY15" s="734"/>
      <c r="DZ15" s="809"/>
      <c r="EA15" s="323" t="s">
        <v>160</v>
      </c>
      <c r="EB15" s="338"/>
      <c r="EC15" s="808"/>
      <c r="ED15" s="734"/>
      <c r="EE15" s="809"/>
      <c r="EF15" s="323" t="s">
        <v>160</v>
      </c>
      <c r="EG15" s="837"/>
      <c r="EH15" s="808"/>
      <c r="EI15" s="734"/>
      <c r="EJ15" s="809"/>
      <c r="EK15" s="323" t="s">
        <v>160</v>
      </c>
      <c r="EL15" s="835"/>
      <c r="EM15" s="808"/>
      <c r="EN15" s="734"/>
      <c r="EO15" s="734"/>
      <c r="EP15" s="323" t="s">
        <v>160</v>
      </c>
      <c r="EQ15" s="338"/>
      <c r="ER15" s="734"/>
      <c r="ES15" s="734"/>
      <c r="ET15" s="734"/>
      <c r="EU15" s="323" t="s">
        <v>160</v>
      </c>
      <c r="EV15" s="835"/>
      <c r="EW15" s="734"/>
      <c r="EX15" s="734"/>
      <c r="EY15" s="734"/>
      <c r="EZ15" s="323" t="s">
        <v>160</v>
      </c>
      <c r="FA15" s="835"/>
      <c r="FB15" s="734"/>
      <c r="FC15" s="734"/>
      <c r="FD15" s="734"/>
      <c r="FE15" s="323" t="s">
        <v>160</v>
      </c>
      <c r="FF15" s="835"/>
      <c r="FG15" s="734"/>
      <c r="FH15" s="734"/>
      <c r="FI15" s="734"/>
      <c r="FJ15" s="323" t="s">
        <v>160</v>
      </c>
      <c r="FK15" s="835"/>
      <c r="FL15" s="734"/>
      <c r="FM15" s="734"/>
      <c r="FN15" s="734"/>
      <c r="FO15" s="323" t="s">
        <v>160</v>
      </c>
      <c r="FP15" s="835"/>
      <c r="FQ15" s="734"/>
      <c r="FR15" s="734"/>
      <c r="FS15" s="734"/>
      <c r="FU15" s="336" t="s">
        <v>160</v>
      </c>
      <c r="FV15" s="836">
        <v>1</v>
      </c>
      <c r="FW15" s="722"/>
      <c r="FX15" s="722"/>
      <c r="FY15" s="722"/>
      <c r="FZ15" s="336" t="s">
        <v>160</v>
      </c>
      <c r="GA15" s="836">
        <v>1</v>
      </c>
      <c r="GB15" s="722"/>
      <c r="GC15" s="722"/>
      <c r="GD15" s="722"/>
      <c r="GE15" s="336" t="s">
        <v>160</v>
      </c>
      <c r="GF15" s="836">
        <v>1</v>
      </c>
      <c r="GG15" s="722"/>
      <c r="GH15" s="722"/>
      <c r="GI15" s="722"/>
      <c r="GJ15" s="336" t="s">
        <v>160</v>
      </c>
      <c r="GK15" s="836">
        <v>1</v>
      </c>
      <c r="GL15" s="722"/>
      <c r="GM15" s="722"/>
      <c r="GN15" s="722"/>
      <c r="GO15" s="336" t="s">
        <v>160</v>
      </c>
      <c r="GP15" s="836">
        <v>1</v>
      </c>
      <c r="GQ15" s="722"/>
      <c r="GR15" s="722"/>
      <c r="GS15" s="722"/>
      <c r="GT15" s="336" t="s">
        <v>160</v>
      </c>
      <c r="GU15" s="836">
        <v>1</v>
      </c>
      <c r="GV15" s="722"/>
      <c r="GW15" s="722"/>
      <c r="GX15" s="722"/>
      <c r="GY15" s="798"/>
      <c r="GZ15" s="323" t="s">
        <v>160</v>
      </c>
      <c r="HA15" s="835"/>
      <c r="HB15" s="734"/>
      <c r="HC15" s="734"/>
      <c r="HD15" s="734"/>
      <c r="HE15" s="323" t="s">
        <v>160</v>
      </c>
      <c r="HF15" s="338"/>
      <c r="HG15" s="734"/>
      <c r="HH15" s="734"/>
      <c r="HI15" s="734"/>
      <c r="HJ15" s="798"/>
      <c r="HK15" s="815" t="s">
        <v>160</v>
      </c>
      <c r="HL15" s="835"/>
      <c r="HM15" s="802"/>
      <c r="HN15" s="800"/>
      <c r="HO15" s="803"/>
      <c r="HP15" s="810"/>
      <c r="HQ15" s="323" t="s">
        <v>160</v>
      </c>
      <c r="HR15" s="835"/>
      <c r="HS15" s="722"/>
      <c r="HT15" s="722"/>
      <c r="HU15" s="722"/>
      <c r="HV15" s="323" t="s">
        <v>160</v>
      </c>
      <c r="HW15" s="835"/>
      <c r="HX15" s="722"/>
      <c r="HY15" s="722"/>
      <c r="HZ15" s="822"/>
      <c r="IA15" s="323" t="s">
        <v>160</v>
      </c>
      <c r="IB15" s="838"/>
      <c r="IC15" s="839"/>
      <c r="ID15" s="722"/>
      <c r="IE15" s="840"/>
      <c r="IF15" s="798"/>
      <c r="IG15" s="323" t="s">
        <v>160</v>
      </c>
      <c r="IH15" s="841"/>
      <c r="II15" s="722"/>
      <c r="IJ15" s="722"/>
      <c r="IK15" s="722"/>
      <c r="IL15" s="323" t="s">
        <v>160</v>
      </c>
      <c r="IM15" s="841"/>
      <c r="IN15" s="722"/>
      <c r="IO15" s="722"/>
      <c r="IP15" s="722"/>
      <c r="IQ15" s="323" t="s">
        <v>160</v>
      </c>
      <c r="IR15" s="841"/>
      <c r="IS15" s="722"/>
      <c r="IT15" s="722"/>
      <c r="IU15" s="722"/>
      <c r="IV15" s="323" t="s">
        <v>160</v>
      </c>
      <c r="IW15" s="841"/>
      <c r="IX15" s="722"/>
      <c r="IY15" s="722"/>
      <c r="IZ15" s="722"/>
      <c r="JA15" s="323" t="s">
        <v>160</v>
      </c>
      <c r="JB15" s="841"/>
      <c r="JC15" s="722"/>
      <c r="JD15" s="722"/>
      <c r="JE15" s="722"/>
      <c r="JF15" s="323" t="s">
        <v>160</v>
      </c>
      <c r="JG15" s="337"/>
      <c r="JH15" s="722"/>
      <c r="JI15" s="722"/>
      <c r="JJ15" s="722"/>
      <c r="JK15" s="323" t="s">
        <v>160</v>
      </c>
      <c r="JL15" s="841"/>
      <c r="JM15" s="722"/>
      <c r="JN15" s="722"/>
      <c r="JO15" s="722"/>
      <c r="JP15" s="323" t="s">
        <v>160</v>
      </c>
      <c r="JQ15" s="841"/>
      <c r="JR15" s="722"/>
      <c r="JS15" s="722"/>
      <c r="JT15" s="722"/>
      <c r="JU15" s="323" t="s">
        <v>160</v>
      </c>
      <c r="JV15" s="841"/>
      <c r="JW15" s="722"/>
      <c r="JX15" s="722"/>
      <c r="JY15" s="722"/>
      <c r="JZ15" s="323" t="s">
        <v>160</v>
      </c>
      <c r="KA15" s="841"/>
      <c r="KB15" s="722"/>
      <c r="KC15" s="722"/>
      <c r="KD15" s="722"/>
      <c r="KE15" s="323" t="s">
        <v>160</v>
      </c>
      <c r="KF15" s="841"/>
      <c r="KG15" s="722"/>
      <c r="KH15" s="722"/>
      <c r="KI15" s="722"/>
      <c r="KJ15" s="323" t="s">
        <v>160</v>
      </c>
      <c r="KK15" s="841"/>
      <c r="KL15" s="722"/>
      <c r="KM15" s="722"/>
      <c r="KN15" s="722"/>
      <c r="KO15" s="323" t="s">
        <v>160</v>
      </c>
      <c r="KP15" s="841"/>
      <c r="KQ15" s="722"/>
      <c r="KR15" s="722"/>
      <c r="KS15" s="722"/>
      <c r="KT15" s="323" t="s">
        <v>160</v>
      </c>
      <c r="KU15" s="841"/>
      <c r="KV15" s="722"/>
      <c r="KW15" s="722"/>
      <c r="KX15" s="722"/>
      <c r="KY15" s="323" t="s">
        <v>160</v>
      </c>
      <c r="KZ15" s="841"/>
      <c r="LA15" s="722"/>
      <c r="LB15" s="722"/>
      <c r="LC15" s="722"/>
      <c r="LD15" s="323" t="s">
        <v>160</v>
      </c>
      <c r="LE15" s="841"/>
      <c r="LF15" s="722"/>
      <c r="LG15" s="722"/>
      <c r="LH15" s="722"/>
      <c r="LI15" s="323" t="s">
        <v>160</v>
      </c>
      <c r="LJ15" s="841"/>
      <c r="LK15" s="722"/>
      <c r="LL15" s="722"/>
      <c r="LM15" s="722"/>
      <c r="LN15" s="323" t="s">
        <v>160</v>
      </c>
      <c r="LO15" s="841"/>
      <c r="LP15" s="722"/>
      <c r="LQ15" s="722"/>
      <c r="LR15" s="722"/>
      <c r="LS15" s="323" t="s">
        <v>160</v>
      </c>
      <c r="LT15" s="841"/>
      <c r="LU15" s="722"/>
      <c r="LV15" s="722"/>
      <c r="LW15" s="722"/>
      <c r="LX15" s="323" t="s">
        <v>160</v>
      </c>
      <c r="LY15" s="841"/>
      <c r="LZ15" s="722"/>
      <c r="MA15" s="722"/>
      <c r="MB15" s="722"/>
      <c r="MC15" s="323" t="s">
        <v>160</v>
      </c>
      <c r="MD15" s="841"/>
      <c r="ME15" s="722"/>
      <c r="MF15" s="722"/>
      <c r="MG15" s="722"/>
      <c r="MH15" s="323" t="s">
        <v>160</v>
      </c>
      <c r="MI15" s="841"/>
      <c r="MJ15" s="722"/>
      <c r="MK15" s="722"/>
      <c r="ML15" s="722"/>
      <c r="MM15" s="323" t="s">
        <v>160</v>
      </c>
      <c r="MN15" s="841"/>
      <c r="MO15" s="722"/>
      <c r="MP15" s="722"/>
      <c r="MQ15" s="722"/>
      <c r="MR15" s="323" t="s">
        <v>160</v>
      </c>
      <c r="MS15" s="841"/>
      <c r="MT15" s="722"/>
      <c r="MU15" s="722"/>
      <c r="MV15" s="722"/>
      <c r="MW15" s="323" t="s">
        <v>160</v>
      </c>
      <c r="MX15" s="841"/>
      <c r="MY15" s="722"/>
      <c r="MZ15" s="722"/>
      <c r="NA15" s="722"/>
      <c r="NB15" s="323" t="s">
        <v>160</v>
      </c>
      <c r="NC15" s="841"/>
      <c r="ND15" s="722"/>
      <c r="NE15" s="722"/>
      <c r="NF15" s="722"/>
      <c r="NG15" s="323" t="s">
        <v>160</v>
      </c>
      <c r="NH15" s="841"/>
      <c r="NI15" s="722"/>
      <c r="NJ15" s="722"/>
      <c r="NK15" s="722"/>
      <c r="NL15" s="323" t="s">
        <v>160</v>
      </c>
      <c r="NM15" s="841"/>
      <c r="NN15" s="722"/>
      <c r="NO15" s="722"/>
      <c r="NP15" s="722"/>
      <c r="NQ15" s="323" t="s">
        <v>160</v>
      </c>
      <c r="NR15" s="841"/>
      <c r="NS15" s="722"/>
      <c r="NT15" s="722"/>
      <c r="NU15" s="722"/>
      <c r="NV15" s="323" t="s">
        <v>160</v>
      </c>
      <c r="NW15" s="841"/>
      <c r="NX15" s="722"/>
      <c r="NY15" s="722"/>
      <c r="NZ15" s="722"/>
      <c r="OA15" s="323" t="s">
        <v>160</v>
      </c>
      <c r="OB15" s="841"/>
      <c r="OC15" s="722"/>
      <c r="OD15" s="722"/>
      <c r="OE15" s="722"/>
      <c r="OF15" s="323" t="s">
        <v>160</v>
      </c>
      <c r="OG15" s="841"/>
      <c r="OH15" s="722"/>
      <c r="OI15" s="722"/>
      <c r="OJ15" s="722"/>
      <c r="OK15" s="323" t="s">
        <v>160</v>
      </c>
      <c r="OL15" s="841"/>
      <c r="OM15" s="722"/>
      <c r="ON15" s="722"/>
      <c r="OO15" s="722"/>
      <c r="OP15" s="323" t="s">
        <v>160</v>
      </c>
      <c r="OQ15" s="841"/>
      <c r="OR15" s="722"/>
      <c r="OS15" s="722"/>
      <c r="OT15" s="722"/>
      <c r="OU15" s="336" t="s">
        <v>160</v>
      </c>
      <c r="OV15" s="835">
        <v>1</v>
      </c>
      <c r="OW15" s="722"/>
      <c r="OX15" s="722"/>
      <c r="OY15" s="722"/>
      <c r="OZ15" s="323" t="s">
        <v>160</v>
      </c>
      <c r="PA15" s="841"/>
      <c r="PB15" s="722"/>
      <c r="PC15" s="722"/>
      <c r="PD15" s="722"/>
      <c r="PE15" s="816"/>
      <c r="PF15" s="835"/>
      <c r="PG15" s="722"/>
      <c r="PH15" s="722"/>
      <c r="PI15" s="722"/>
      <c r="PJ15" s="816"/>
      <c r="PK15" s="835"/>
      <c r="PL15" s="722"/>
      <c r="PM15" s="722"/>
      <c r="PN15" s="722"/>
    </row>
    <row r="16" spans="1:430" ht="17" customHeight="1" x14ac:dyDescent="0.2">
      <c r="B16" s="699"/>
      <c r="C16" s="812"/>
      <c r="D16" s="834"/>
      <c r="E16" s="813" t="s">
        <v>161</v>
      </c>
      <c r="F16" s="699"/>
      <c r="G16" s="699"/>
      <c r="H16" s="798"/>
      <c r="I16" s="799"/>
      <c r="J16" s="323" t="s">
        <v>161</v>
      </c>
      <c r="K16" s="835"/>
      <c r="L16" s="800"/>
      <c r="M16" s="800"/>
      <c r="N16" s="800"/>
      <c r="O16" s="323" t="s">
        <v>161</v>
      </c>
      <c r="P16" s="836"/>
      <c r="Q16" s="800"/>
      <c r="R16" s="800"/>
      <c r="S16" s="800"/>
      <c r="T16" s="323" t="s">
        <v>161</v>
      </c>
      <c r="U16" s="835"/>
      <c r="V16" s="802"/>
      <c r="W16" s="800"/>
      <c r="X16" s="803"/>
      <c r="Y16" s="815" t="s">
        <v>161</v>
      </c>
      <c r="Z16" s="835"/>
      <c r="AA16" s="802"/>
      <c r="AB16" s="800"/>
      <c r="AC16" s="803"/>
      <c r="AD16" s="815" t="s">
        <v>161</v>
      </c>
      <c r="AE16" s="835"/>
      <c r="AF16" s="802"/>
      <c r="AG16" s="800"/>
      <c r="AH16" s="803"/>
      <c r="AI16" s="815" t="s">
        <v>161</v>
      </c>
      <c r="AJ16" s="835"/>
      <c r="AK16" s="802"/>
      <c r="AL16" s="800"/>
      <c r="AM16" s="803"/>
      <c r="AN16" s="323" t="s">
        <v>161</v>
      </c>
      <c r="AO16" s="836"/>
      <c r="AP16" s="722"/>
      <c r="AQ16" s="722"/>
      <c r="AR16" s="722"/>
      <c r="AS16" s="323" t="s">
        <v>161</v>
      </c>
      <c r="AT16" s="836"/>
      <c r="AU16" s="722"/>
      <c r="AV16" s="722"/>
      <c r="AW16" s="722"/>
      <c r="AX16" s="323" t="s">
        <v>161</v>
      </c>
      <c r="AY16" s="836"/>
      <c r="AZ16" s="722"/>
      <c r="BA16" s="722"/>
      <c r="BB16" s="722"/>
      <c r="BC16" s="816" t="s">
        <v>161</v>
      </c>
      <c r="BD16" s="835"/>
      <c r="BE16" s="722"/>
      <c r="BF16" s="722"/>
      <c r="BG16" s="722"/>
      <c r="BH16" s="323" t="s">
        <v>161</v>
      </c>
      <c r="BI16" s="836"/>
      <c r="BJ16" s="722"/>
      <c r="BK16" s="722"/>
      <c r="BL16" s="722"/>
      <c r="BM16" s="816" t="s">
        <v>161</v>
      </c>
      <c r="BN16" s="835"/>
      <c r="BO16" s="722"/>
      <c r="BP16" s="722"/>
      <c r="BQ16" s="722"/>
      <c r="BR16" s="798"/>
      <c r="BS16" s="323" t="s">
        <v>161</v>
      </c>
      <c r="BT16" s="835"/>
      <c r="BU16" s="802"/>
      <c r="BV16" s="800"/>
      <c r="BW16" s="803"/>
      <c r="BX16" s="323" t="s">
        <v>161</v>
      </c>
      <c r="BY16" s="835"/>
      <c r="BZ16" s="828"/>
      <c r="CA16" s="835"/>
      <c r="CB16" s="734"/>
      <c r="CC16" s="323" t="s">
        <v>161</v>
      </c>
      <c r="CD16" s="835"/>
      <c r="CE16" s="802"/>
      <c r="CF16" s="800"/>
      <c r="CG16" s="803"/>
      <c r="CH16" s="323" t="s">
        <v>161</v>
      </c>
      <c r="CI16" s="835"/>
      <c r="CJ16" s="734"/>
      <c r="CK16" s="734"/>
      <c r="CL16" s="734"/>
      <c r="CM16" s="323" t="s">
        <v>161</v>
      </c>
      <c r="CN16" s="835"/>
      <c r="CO16" s="802"/>
      <c r="CP16" s="800"/>
      <c r="CQ16" s="803"/>
      <c r="CR16" s="323" t="s">
        <v>161</v>
      </c>
      <c r="CS16" s="835"/>
      <c r="CT16" s="734"/>
      <c r="CU16" s="734"/>
      <c r="CV16" s="734"/>
      <c r="CW16" s="323" t="s">
        <v>161</v>
      </c>
      <c r="CX16" s="835"/>
      <c r="CY16" s="734"/>
      <c r="CZ16" s="734"/>
      <c r="DA16" s="734"/>
      <c r="DB16" s="323" t="s">
        <v>161</v>
      </c>
      <c r="DC16" s="835"/>
      <c r="DD16" s="800"/>
      <c r="DE16" s="800"/>
      <c r="DF16" s="803"/>
      <c r="DG16" s="323" t="s">
        <v>161</v>
      </c>
      <c r="DH16" s="835"/>
      <c r="DI16" s="808"/>
      <c r="DJ16" s="734"/>
      <c r="DK16" s="809"/>
      <c r="DL16" s="323" t="s">
        <v>161</v>
      </c>
      <c r="DM16" s="835"/>
      <c r="DN16" s="808"/>
      <c r="DO16" s="734"/>
      <c r="DP16" s="809"/>
      <c r="DQ16" s="323" t="s">
        <v>161</v>
      </c>
      <c r="DR16" s="835"/>
      <c r="DS16" s="808"/>
      <c r="DT16" s="734"/>
      <c r="DU16" s="809"/>
      <c r="DV16" s="323" t="s">
        <v>161</v>
      </c>
      <c r="DW16" s="835"/>
      <c r="DX16" s="808"/>
      <c r="DY16" s="734"/>
      <c r="DZ16" s="809"/>
      <c r="EA16" s="323" t="s">
        <v>161</v>
      </c>
      <c r="EB16" s="338"/>
      <c r="EC16" s="808"/>
      <c r="ED16" s="734"/>
      <c r="EE16" s="809"/>
      <c r="EF16" s="323" t="s">
        <v>161</v>
      </c>
      <c r="EG16" s="837"/>
      <c r="EH16" s="808"/>
      <c r="EI16" s="734"/>
      <c r="EJ16" s="809"/>
      <c r="EK16" s="323" t="s">
        <v>161</v>
      </c>
      <c r="EL16" s="835"/>
      <c r="EM16" s="808"/>
      <c r="EN16" s="734"/>
      <c r="EO16" s="734"/>
      <c r="EP16" s="323" t="s">
        <v>161</v>
      </c>
      <c r="EQ16" s="338"/>
      <c r="ER16" s="734"/>
      <c r="ES16" s="734"/>
      <c r="ET16" s="734"/>
      <c r="EU16" s="323" t="s">
        <v>161</v>
      </c>
      <c r="EV16" s="835"/>
      <c r="EW16" s="734"/>
      <c r="EX16" s="734"/>
      <c r="EY16" s="734"/>
      <c r="EZ16" s="323" t="s">
        <v>161</v>
      </c>
      <c r="FA16" s="835"/>
      <c r="FB16" s="734"/>
      <c r="FC16" s="734"/>
      <c r="FD16" s="734"/>
      <c r="FE16" s="323" t="s">
        <v>161</v>
      </c>
      <c r="FF16" s="835"/>
      <c r="FG16" s="734"/>
      <c r="FH16" s="734"/>
      <c r="FI16" s="734"/>
      <c r="FJ16" s="323" t="s">
        <v>161</v>
      </c>
      <c r="FK16" s="835"/>
      <c r="FL16" s="734"/>
      <c r="FM16" s="734"/>
      <c r="FN16" s="734"/>
      <c r="FO16" s="323" t="s">
        <v>161</v>
      </c>
      <c r="FP16" s="835"/>
      <c r="FQ16" s="734"/>
      <c r="FR16" s="734"/>
      <c r="FS16" s="734"/>
      <c r="FU16" s="323" t="s">
        <v>161</v>
      </c>
      <c r="FV16" s="836"/>
      <c r="FW16" s="722"/>
      <c r="FX16" s="722"/>
      <c r="FY16" s="722"/>
      <c r="FZ16" s="323" t="s">
        <v>161</v>
      </c>
      <c r="GA16" s="836"/>
      <c r="GB16" s="722"/>
      <c r="GC16" s="722"/>
      <c r="GD16" s="722"/>
      <c r="GE16" s="323" t="s">
        <v>161</v>
      </c>
      <c r="GF16" s="836"/>
      <c r="GG16" s="722"/>
      <c r="GH16" s="722"/>
      <c r="GI16" s="722"/>
      <c r="GJ16" s="323" t="s">
        <v>161</v>
      </c>
      <c r="GK16" s="836"/>
      <c r="GL16" s="722"/>
      <c r="GM16" s="722"/>
      <c r="GN16" s="722"/>
      <c r="GO16" s="323" t="s">
        <v>161</v>
      </c>
      <c r="GP16" s="836"/>
      <c r="GQ16" s="722"/>
      <c r="GR16" s="722"/>
      <c r="GS16" s="722"/>
      <c r="GT16" s="323" t="s">
        <v>161</v>
      </c>
      <c r="GU16" s="836"/>
      <c r="GV16" s="722"/>
      <c r="GW16" s="722"/>
      <c r="GX16" s="722"/>
      <c r="GY16" s="798"/>
      <c r="GZ16" s="323" t="s">
        <v>161</v>
      </c>
      <c r="HA16" s="835"/>
      <c r="HB16" s="734"/>
      <c r="HC16" s="734"/>
      <c r="HD16" s="734"/>
      <c r="HE16" s="323" t="s">
        <v>161</v>
      </c>
      <c r="HF16" s="338"/>
      <c r="HG16" s="734"/>
      <c r="HH16" s="734"/>
      <c r="HI16" s="734"/>
      <c r="HJ16" s="798"/>
      <c r="HK16" s="815" t="s">
        <v>161</v>
      </c>
      <c r="HL16" s="835"/>
      <c r="HM16" s="802"/>
      <c r="HN16" s="800"/>
      <c r="HO16" s="803"/>
      <c r="HP16" s="810"/>
      <c r="HQ16" s="323" t="s">
        <v>161</v>
      </c>
      <c r="HR16" s="835"/>
      <c r="HS16" s="722"/>
      <c r="HT16" s="722"/>
      <c r="HU16" s="722"/>
      <c r="HV16" s="323" t="s">
        <v>161</v>
      </c>
      <c r="HW16" s="835"/>
      <c r="HX16" s="722"/>
      <c r="HY16" s="722"/>
      <c r="HZ16" s="822"/>
      <c r="IA16" s="323" t="s">
        <v>161</v>
      </c>
      <c r="IB16" s="838"/>
      <c r="IC16" s="839"/>
      <c r="ID16" s="722"/>
      <c r="IE16" s="840"/>
      <c r="IF16" s="798"/>
      <c r="IG16" s="323" t="s">
        <v>161</v>
      </c>
      <c r="IH16" s="841"/>
      <c r="II16" s="722"/>
      <c r="IJ16" s="722"/>
      <c r="IK16" s="722"/>
      <c r="IL16" s="323" t="s">
        <v>161</v>
      </c>
      <c r="IM16" s="841"/>
      <c r="IN16" s="722"/>
      <c r="IO16" s="722"/>
      <c r="IP16" s="722"/>
      <c r="IQ16" s="323" t="s">
        <v>161</v>
      </c>
      <c r="IR16" s="841"/>
      <c r="IS16" s="722"/>
      <c r="IT16" s="722"/>
      <c r="IU16" s="722"/>
      <c r="IV16" s="323" t="s">
        <v>161</v>
      </c>
      <c r="IW16" s="841"/>
      <c r="IX16" s="722"/>
      <c r="IY16" s="722"/>
      <c r="IZ16" s="722"/>
      <c r="JA16" s="323" t="s">
        <v>161</v>
      </c>
      <c r="JB16" s="841"/>
      <c r="JC16" s="722"/>
      <c r="JD16" s="722"/>
      <c r="JE16" s="722"/>
      <c r="JF16" s="323" t="s">
        <v>161</v>
      </c>
      <c r="JG16" s="337"/>
      <c r="JH16" s="722"/>
      <c r="JI16" s="722"/>
      <c r="JJ16" s="722"/>
      <c r="JK16" s="323" t="s">
        <v>161</v>
      </c>
      <c r="JL16" s="841"/>
      <c r="JM16" s="722"/>
      <c r="JN16" s="722"/>
      <c r="JO16" s="722"/>
      <c r="JP16" s="323" t="s">
        <v>161</v>
      </c>
      <c r="JQ16" s="841"/>
      <c r="JR16" s="722"/>
      <c r="JS16" s="722"/>
      <c r="JT16" s="722"/>
      <c r="JU16" s="323" t="s">
        <v>161</v>
      </c>
      <c r="JV16" s="841"/>
      <c r="JW16" s="722"/>
      <c r="JX16" s="722"/>
      <c r="JY16" s="722"/>
      <c r="JZ16" s="323" t="s">
        <v>161</v>
      </c>
      <c r="KA16" s="841"/>
      <c r="KB16" s="722"/>
      <c r="KC16" s="722"/>
      <c r="KD16" s="722"/>
      <c r="KE16" s="323" t="s">
        <v>161</v>
      </c>
      <c r="KF16" s="841"/>
      <c r="KG16" s="722"/>
      <c r="KH16" s="722"/>
      <c r="KI16" s="722"/>
      <c r="KJ16" s="323" t="s">
        <v>161</v>
      </c>
      <c r="KK16" s="841"/>
      <c r="KL16" s="722"/>
      <c r="KM16" s="722"/>
      <c r="KN16" s="722"/>
      <c r="KO16" s="323" t="s">
        <v>161</v>
      </c>
      <c r="KP16" s="841"/>
      <c r="KQ16" s="722"/>
      <c r="KR16" s="722"/>
      <c r="KS16" s="722"/>
      <c r="KT16" s="323" t="s">
        <v>161</v>
      </c>
      <c r="KU16" s="841"/>
      <c r="KV16" s="722"/>
      <c r="KW16" s="722"/>
      <c r="KX16" s="722"/>
      <c r="KY16" s="323" t="s">
        <v>161</v>
      </c>
      <c r="KZ16" s="841"/>
      <c r="LA16" s="722"/>
      <c r="LB16" s="722"/>
      <c r="LC16" s="722"/>
      <c r="LD16" s="323" t="s">
        <v>161</v>
      </c>
      <c r="LE16" s="841"/>
      <c r="LF16" s="722"/>
      <c r="LG16" s="722"/>
      <c r="LH16" s="722"/>
      <c r="LI16" s="323" t="s">
        <v>161</v>
      </c>
      <c r="LJ16" s="841"/>
      <c r="LK16" s="722"/>
      <c r="LL16" s="722"/>
      <c r="LM16" s="722"/>
      <c r="LN16" s="323" t="s">
        <v>161</v>
      </c>
      <c r="LO16" s="841"/>
      <c r="LP16" s="722"/>
      <c r="LQ16" s="722"/>
      <c r="LR16" s="722"/>
      <c r="LS16" s="323" t="s">
        <v>161</v>
      </c>
      <c r="LT16" s="841"/>
      <c r="LU16" s="722"/>
      <c r="LV16" s="722"/>
      <c r="LW16" s="722"/>
      <c r="LX16" s="323" t="s">
        <v>161</v>
      </c>
      <c r="LY16" s="841"/>
      <c r="LZ16" s="722"/>
      <c r="MA16" s="722"/>
      <c r="MB16" s="722"/>
      <c r="MC16" s="323" t="s">
        <v>161</v>
      </c>
      <c r="MD16" s="841"/>
      <c r="ME16" s="722"/>
      <c r="MF16" s="722"/>
      <c r="MG16" s="722"/>
      <c r="MH16" s="323" t="s">
        <v>161</v>
      </c>
      <c r="MI16" s="841"/>
      <c r="MJ16" s="722"/>
      <c r="MK16" s="722"/>
      <c r="ML16" s="722"/>
      <c r="MM16" s="323" t="s">
        <v>161</v>
      </c>
      <c r="MN16" s="841"/>
      <c r="MO16" s="722"/>
      <c r="MP16" s="722"/>
      <c r="MQ16" s="722"/>
      <c r="MR16" s="323" t="s">
        <v>161</v>
      </c>
      <c r="MS16" s="841"/>
      <c r="MT16" s="722"/>
      <c r="MU16" s="722"/>
      <c r="MV16" s="722"/>
      <c r="MW16" s="323" t="s">
        <v>161</v>
      </c>
      <c r="MX16" s="841"/>
      <c r="MY16" s="722"/>
      <c r="MZ16" s="722"/>
      <c r="NA16" s="722"/>
      <c r="NB16" s="323" t="s">
        <v>161</v>
      </c>
      <c r="NC16" s="841"/>
      <c r="ND16" s="722"/>
      <c r="NE16" s="722"/>
      <c r="NF16" s="722"/>
      <c r="NG16" s="323" t="s">
        <v>161</v>
      </c>
      <c r="NH16" s="841"/>
      <c r="NI16" s="722"/>
      <c r="NJ16" s="722"/>
      <c r="NK16" s="722"/>
      <c r="NL16" s="323" t="s">
        <v>161</v>
      </c>
      <c r="NM16" s="841"/>
      <c r="NN16" s="722"/>
      <c r="NO16" s="722"/>
      <c r="NP16" s="722"/>
      <c r="NQ16" s="323" t="s">
        <v>161</v>
      </c>
      <c r="NR16" s="841"/>
      <c r="NS16" s="722"/>
      <c r="NT16" s="722"/>
      <c r="NU16" s="722"/>
      <c r="NV16" s="323" t="s">
        <v>161</v>
      </c>
      <c r="NW16" s="841"/>
      <c r="NX16" s="722"/>
      <c r="NY16" s="722"/>
      <c r="NZ16" s="722"/>
      <c r="OA16" s="323" t="s">
        <v>161</v>
      </c>
      <c r="OB16" s="841"/>
      <c r="OC16" s="722"/>
      <c r="OD16" s="722"/>
      <c r="OE16" s="722"/>
      <c r="OF16" s="323" t="s">
        <v>161</v>
      </c>
      <c r="OG16" s="841"/>
      <c r="OH16" s="722"/>
      <c r="OI16" s="722"/>
      <c r="OJ16" s="722"/>
      <c r="OK16" s="323" t="s">
        <v>161</v>
      </c>
      <c r="OL16" s="841"/>
      <c r="OM16" s="722"/>
      <c r="ON16" s="722"/>
      <c r="OO16" s="722"/>
      <c r="OP16" s="323" t="s">
        <v>161</v>
      </c>
      <c r="OQ16" s="841"/>
      <c r="OR16" s="722"/>
      <c r="OS16" s="722"/>
      <c r="OT16" s="722"/>
      <c r="OU16" s="323" t="s">
        <v>161</v>
      </c>
      <c r="OV16" s="835"/>
      <c r="OW16" s="722"/>
      <c r="OX16" s="722"/>
      <c r="OY16" s="722"/>
      <c r="OZ16" s="323" t="s">
        <v>161</v>
      </c>
      <c r="PA16" s="841"/>
      <c r="PB16" s="722"/>
      <c r="PC16" s="722"/>
      <c r="PD16" s="722"/>
      <c r="PE16" s="816"/>
      <c r="PF16" s="835"/>
      <c r="PG16" s="722"/>
      <c r="PH16" s="722"/>
      <c r="PI16" s="722"/>
      <c r="PJ16" s="816"/>
      <c r="PK16" s="835"/>
      <c r="PL16" s="722"/>
      <c r="PM16" s="722"/>
      <c r="PN16" s="722"/>
    </row>
    <row r="17" spans="1:430" ht="17" customHeight="1" x14ac:dyDescent="0.2">
      <c r="B17" s="699"/>
      <c r="C17" s="812"/>
      <c r="D17" s="834"/>
      <c r="E17" s="813" t="s">
        <v>162</v>
      </c>
      <c r="F17" s="699"/>
      <c r="G17" s="699"/>
      <c r="H17" s="798"/>
      <c r="I17" s="799"/>
      <c r="J17" s="323" t="s">
        <v>162</v>
      </c>
      <c r="K17" s="835"/>
      <c r="L17" s="800"/>
      <c r="M17" s="800"/>
      <c r="N17" s="800"/>
      <c r="O17" s="323" t="s">
        <v>162</v>
      </c>
      <c r="P17" s="836"/>
      <c r="Q17" s="800"/>
      <c r="R17" s="800"/>
      <c r="S17" s="800"/>
      <c r="T17" s="323" t="s">
        <v>162</v>
      </c>
      <c r="U17" s="835"/>
      <c r="V17" s="802"/>
      <c r="W17" s="800"/>
      <c r="X17" s="803"/>
      <c r="Y17" s="815" t="s">
        <v>162</v>
      </c>
      <c r="Z17" s="835"/>
      <c r="AA17" s="802"/>
      <c r="AB17" s="800"/>
      <c r="AC17" s="803"/>
      <c r="AD17" s="815" t="s">
        <v>162</v>
      </c>
      <c r="AE17" s="835"/>
      <c r="AF17" s="802"/>
      <c r="AG17" s="800"/>
      <c r="AH17" s="803"/>
      <c r="AI17" s="815" t="s">
        <v>162</v>
      </c>
      <c r="AJ17" s="835"/>
      <c r="AK17" s="802"/>
      <c r="AL17" s="800"/>
      <c r="AM17" s="803"/>
      <c r="AN17" s="323" t="s">
        <v>162</v>
      </c>
      <c r="AO17" s="836"/>
      <c r="AP17" s="722"/>
      <c r="AQ17" s="722"/>
      <c r="AR17" s="722"/>
      <c r="AS17" s="323" t="s">
        <v>162</v>
      </c>
      <c r="AT17" s="836"/>
      <c r="AU17" s="722"/>
      <c r="AV17" s="722"/>
      <c r="AW17" s="722"/>
      <c r="AX17" s="323" t="s">
        <v>162</v>
      </c>
      <c r="AY17" s="836"/>
      <c r="AZ17" s="722"/>
      <c r="BA17" s="722"/>
      <c r="BB17" s="722"/>
      <c r="BC17" s="816" t="s">
        <v>162</v>
      </c>
      <c r="BD17" s="835"/>
      <c r="BE17" s="722"/>
      <c r="BF17" s="722"/>
      <c r="BG17" s="722"/>
      <c r="BH17" s="323" t="s">
        <v>162</v>
      </c>
      <c r="BI17" s="836"/>
      <c r="BJ17" s="722"/>
      <c r="BK17" s="722"/>
      <c r="BL17" s="722"/>
      <c r="BM17" s="816" t="s">
        <v>162</v>
      </c>
      <c r="BN17" s="835"/>
      <c r="BO17" s="722"/>
      <c r="BP17" s="722"/>
      <c r="BQ17" s="722"/>
      <c r="BR17" s="798"/>
      <c r="BS17" s="336" t="s">
        <v>162</v>
      </c>
      <c r="BT17" s="835"/>
      <c r="BU17" s="802"/>
      <c r="BV17" s="800"/>
      <c r="BW17" s="803"/>
      <c r="BX17" s="336" t="s">
        <v>162</v>
      </c>
      <c r="BY17" s="835"/>
      <c r="BZ17" s="828"/>
      <c r="CA17" s="835"/>
      <c r="CB17" s="734"/>
      <c r="CC17" s="336" t="s">
        <v>162</v>
      </c>
      <c r="CD17" s="835">
        <v>1</v>
      </c>
      <c r="CE17" s="802"/>
      <c r="CF17" s="800"/>
      <c r="CG17" s="803"/>
      <c r="CH17" s="336" t="s">
        <v>162</v>
      </c>
      <c r="CI17" s="835">
        <v>1</v>
      </c>
      <c r="CJ17" s="734"/>
      <c r="CK17" s="734"/>
      <c r="CL17" s="734"/>
      <c r="CM17" s="336" t="s">
        <v>162</v>
      </c>
      <c r="CN17" s="835">
        <v>1</v>
      </c>
      <c r="CO17" s="802"/>
      <c r="CP17" s="800"/>
      <c r="CQ17" s="803"/>
      <c r="CR17" s="336" t="s">
        <v>162</v>
      </c>
      <c r="CS17" s="835">
        <v>1</v>
      </c>
      <c r="CT17" s="734"/>
      <c r="CU17" s="734"/>
      <c r="CV17" s="734"/>
      <c r="CW17" s="323" t="s">
        <v>162</v>
      </c>
      <c r="CX17" s="835"/>
      <c r="CY17" s="734"/>
      <c r="CZ17" s="734"/>
      <c r="DA17" s="734"/>
      <c r="DB17" s="336" t="s">
        <v>162</v>
      </c>
      <c r="DC17" s="835">
        <v>1</v>
      </c>
      <c r="DD17" s="800"/>
      <c r="DE17" s="800"/>
      <c r="DF17" s="803"/>
      <c r="DG17" s="336" t="s">
        <v>162</v>
      </c>
      <c r="DH17" s="835">
        <v>1</v>
      </c>
      <c r="DI17" s="808"/>
      <c r="DJ17" s="734"/>
      <c r="DK17" s="809"/>
      <c r="DL17" s="336" t="s">
        <v>162</v>
      </c>
      <c r="DM17" s="835">
        <v>1</v>
      </c>
      <c r="DN17" s="808"/>
      <c r="DO17" s="734"/>
      <c r="DP17" s="809"/>
      <c r="DQ17" s="336" t="s">
        <v>162</v>
      </c>
      <c r="DR17" s="835">
        <v>1</v>
      </c>
      <c r="DS17" s="808"/>
      <c r="DT17" s="734"/>
      <c r="DU17" s="809"/>
      <c r="DV17" s="336" t="s">
        <v>162</v>
      </c>
      <c r="DW17" s="835">
        <v>1</v>
      </c>
      <c r="DX17" s="808"/>
      <c r="DY17" s="734"/>
      <c r="DZ17" s="809"/>
      <c r="EA17" s="336" t="s">
        <v>162</v>
      </c>
      <c r="EB17" s="338"/>
      <c r="EC17" s="808"/>
      <c r="ED17" s="734"/>
      <c r="EE17" s="809"/>
      <c r="EF17" s="336" t="s">
        <v>162</v>
      </c>
      <c r="EG17" s="837"/>
      <c r="EH17" s="808"/>
      <c r="EI17" s="734"/>
      <c r="EJ17" s="809"/>
      <c r="EK17" s="336" t="s">
        <v>162</v>
      </c>
      <c r="EL17" s="835">
        <v>1</v>
      </c>
      <c r="EM17" s="808"/>
      <c r="EN17" s="734"/>
      <c r="EO17" s="734"/>
      <c r="EP17" s="336" t="s">
        <v>162</v>
      </c>
      <c r="EQ17" s="338">
        <v>1</v>
      </c>
      <c r="ER17" s="734"/>
      <c r="ES17" s="734"/>
      <c r="ET17" s="734"/>
      <c r="EU17" s="336" t="s">
        <v>162</v>
      </c>
      <c r="EV17" s="835">
        <v>1</v>
      </c>
      <c r="EW17" s="734"/>
      <c r="EX17" s="734"/>
      <c r="EY17" s="734"/>
      <c r="EZ17" s="336" t="s">
        <v>162</v>
      </c>
      <c r="FA17" s="835">
        <v>1</v>
      </c>
      <c r="FB17" s="734"/>
      <c r="FC17" s="734"/>
      <c r="FD17" s="734"/>
      <c r="FE17" s="336" t="s">
        <v>162</v>
      </c>
      <c r="FF17" s="835">
        <v>1</v>
      </c>
      <c r="FG17" s="734"/>
      <c r="FH17" s="734"/>
      <c r="FI17" s="734"/>
      <c r="FJ17" s="336" t="s">
        <v>162</v>
      </c>
      <c r="FK17" s="835">
        <v>1</v>
      </c>
      <c r="FL17" s="734"/>
      <c r="FM17" s="734"/>
      <c r="FN17" s="734"/>
      <c r="FO17" s="336" t="s">
        <v>162</v>
      </c>
      <c r="FP17" s="835">
        <v>1</v>
      </c>
      <c r="FQ17" s="734"/>
      <c r="FR17" s="734"/>
      <c r="FS17" s="734"/>
      <c r="FU17" s="323" t="s">
        <v>162</v>
      </c>
      <c r="FV17" s="836"/>
      <c r="FW17" s="722"/>
      <c r="FX17" s="722"/>
      <c r="FY17" s="722"/>
      <c r="FZ17" s="323" t="s">
        <v>162</v>
      </c>
      <c r="GA17" s="836"/>
      <c r="GB17" s="722"/>
      <c r="GC17" s="722"/>
      <c r="GD17" s="722"/>
      <c r="GE17" s="323" t="s">
        <v>162</v>
      </c>
      <c r="GF17" s="836"/>
      <c r="GG17" s="722"/>
      <c r="GH17" s="722"/>
      <c r="GI17" s="722"/>
      <c r="GJ17" s="323" t="s">
        <v>162</v>
      </c>
      <c r="GK17" s="836"/>
      <c r="GL17" s="722"/>
      <c r="GM17" s="722"/>
      <c r="GN17" s="722"/>
      <c r="GO17" s="323" t="s">
        <v>162</v>
      </c>
      <c r="GP17" s="836"/>
      <c r="GQ17" s="722"/>
      <c r="GR17" s="722"/>
      <c r="GS17" s="722"/>
      <c r="GT17" s="323" t="s">
        <v>162</v>
      </c>
      <c r="GU17" s="836"/>
      <c r="GV17" s="722"/>
      <c r="GW17" s="722"/>
      <c r="GX17" s="722"/>
      <c r="GY17" s="798"/>
      <c r="GZ17" s="323" t="s">
        <v>162</v>
      </c>
      <c r="HA17" s="835"/>
      <c r="HB17" s="734"/>
      <c r="HC17" s="734"/>
      <c r="HD17" s="734"/>
      <c r="HE17" s="323" t="s">
        <v>162</v>
      </c>
      <c r="HF17" s="338"/>
      <c r="HG17" s="734"/>
      <c r="HH17" s="734"/>
      <c r="HI17" s="734"/>
      <c r="HJ17" s="798"/>
      <c r="HK17" s="815" t="s">
        <v>162</v>
      </c>
      <c r="HL17" s="835"/>
      <c r="HM17" s="802"/>
      <c r="HN17" s="800"/>
      <c r="HO17" s="803"/>
      <c r="HP17" s="810"/>
      <c r="HQ17" s="323" t="s">
        <v>162</v>
      </c>
      <c r="HR17" s="835"/>
      <c r="HS17" s="722"/>
      <c r="HT17" s="722"/>
      <c r="HU17" s="722"/>
      <c r="HV17" s="323" t="s">
        <v>162</v>
      </c>
      <c r="HW17" s="835"/>
      <c r="HX17" s="722"/>
      <c r="HY17" s="722"/>
      <c r="HZ17" s="822"/>
      <c r="IA17" s="323" t="s">
        <v>162</v>
      </c>
      <c r="IB17" s="838"/>
      <c r="IC17" s="839"/>
      <c r="ID17" s="722"/>
      <c r="IE17" s="840"/>
      <c r="IF17" s="798"/>
      <c r="IG17" s="323" t="s">
        <v>162</v>
      </c>
      <c r="IH17" s="841"/>
      <c r="II17" s="722"/>
      <c r="IJ17" s="722"/>
      <c r="IK17" s="722"/>
      <c r="IL17" s="323" t="s">
        <v>162</v>
      </c>
      <c r="IM17" s="841"/>
      <c r="IN17" s="722"/>
      <c r="IO17" s="722"/>
      <c r="IP17" s="722"/>
      <c r="IQ17" s="323" t="s">
        <v>162</v>
      </c>
      <c r="IR17" s="841"/>
      <c r="IS17" s="722"/>
      <c r="IT17" s="722"/>
      <c r="IU17" s="722"/>
      <c r="IV17" s="323" t="s">
        <v>162</v>
      </c>
      <c r="IW17" s="841"/>
      <c r="IX17" s="722"/>
      <c r="IY17" s="722"/>
      <c r="IZ17" s="722"/>
      <c r="JA17" s="323" t="s">
        <v>162</v>
      </c>
      <c r="JB17" s="841"/>
      <c r="JC17" s="722"/>
      <c r="JD17" s="722"/>
      <c r="JE17" s="722"/>
      <c r="JF17" s="323" t="s">
        <v>162</v>
      </c>
      <c r="JG17" s="337"/>
      <c r="JH17" s="722"/>
      <c r="JI17" s="722"/>
      <c r="JJ17" s="722"/>
      <c r="JK17" s="323" t="s">
        <v>162</v>
      </c>
      <c r="JL17" s="841"/>
      <c r="JM17" s="722"/>
      <c r="JN17" s="722"/>
      <c r="JO17" s="722"/>
      <c r="JP17" s="323" t="s">
        <v>162</v>
      </c>
      <c r="JQ17" s="841"/>
      <c r="JR17" s="722"/>
      <c r="JS17" s="722"/>
      <c r="JT17" s="722"/>
      <c r="JU17" s="323" t="s">
        <v>162</v>
      </c>
      <c r="JV17" s="841"/>
      <c r="JW17" s="722"/>
      <c r="JX17" s="722"/>
      <c r="JY17" s="722"/>
      <c r="JZ17" s="323" t="s">
        <v>162</v>
      </c>
      <c r="KA17" s="841"/>
      <c r="KB17" s="722"/>
      <c r="KC17" s="722"/>
      <c r="KD17" s="722"/>
      <c r="KE17" s="323" t="s">
        <v>162</v>
      </c>
      <c r="KF17" s="841"/>
      <c r="KG17" s="722"/>
      <c r="KH17" s="722"/>
      <c r="KI17" s="722"/>
      <c r="KJ17" s="323" t="s">
        <v>162</v>
      </c>
      <c r="KK17" s="841"/>
      <c r="KL17" s="722"/>
      <c r="KM17" s="722"/>
      <c r="KN17" s="722"/>
      <c r="KO17" s="323" t="s">
        <v>162</v>
      </c>
      <c r="KP17" s="841"/>
      <c r="KQ17" s="722"/>
      <c r="KR17" s="722"/>
      <c r="KS17" s="722"/>
      <c r="KT17" s="323" t="s">
        <v>162</v>
      </c>
      <c r="KU17" s="841"/>
      <c r="KV17" s="722"/>
      <c r="KW17" s="722"/>
      <c r="KX17" s="722"/>
      <c r="KY17" s="323" t="s">
        <v>162</v>
      </c>
      <c r="KZ17" s="841"/>
      <c r="LA17" s="722"/>
      <c r="LB17" s="722"/>
      <c r="LC17" s="722"/>
      <c r="LD17" s="323" t="s">
        <v>162</v>
      </c>
      <c r="LE17" s="841"/>
      <c r="LF17" s="722"/>
      <c r="LG17" s="722"/>
      <c r="LH17" s="722"/>
      <c r="LI17" s="323" t="s">
        <v>162</v>
      </c>
      <c r="LJ17" s="841"/>
      <c r="LK17" s="722"/>
      <c r="LL17" s="722"/>
      <c r="LM17" s="722"/>
      <c r="LN17" s="323" t="s">
        <v>162</v>
      </c>
      <c r="LO17" s="841"/>
      <c r="LP17" s="722"/>
      <c r="LQ17" s="722"/>
      <c r="LR17" s="722"/>
      <c r="LS17" s="323" t="s">
        <v>162</v>
      </c>
      <c r="LT17" s="841"/>
      <c r="LU17" s="722"/>
      <c r="LV17" s="722"/>
      <c r="LW17" s="722"/>
      <c r="LX17" s="323" t="s">
        <v>162</v>
      </c>
      <c r="LY17" s="841"/>
      <c r="LZ17" s="722"/>
      <c r="MA17" s="722"/>
      <c r="MB17" s="722"/>
      <c r="MC17" s="323" t="s">
        <v>162</v>
      </c>
      <c r="MD17" s="841"/>
      <c r="ME17" s="722"/>
      <c r="MF17" s="722"/>
      <c r="MG17" s="722"/>
      <c r="MH17" s="323" t="s">
        <v>162</v>
      </c>
      <c r="MI17" s="841"/>
      <c r="MJ17" s="722"/>
      <c r="MK17" s="722"/>
      <c r="ML17" s="722"/>
      <c r="MM17" s="323" t="s">
        <v>162</v>
      </c>
      <c r="MN17" s="841"/>
      <c r="MO17" s="722"/>
      <c r="MP17" s="722"/>
      <c r="MQ17" s="722"/>
      <c r="MR17" s="323" t="s">
        <v>162</v>
      </c>
      <c r="MS17" s="841"/>
      <c r="MT17" s="722"/>
      <c r="MU17" s="722"/>
      <c r="MV17" s="722"/>
      <c r="MW17" s="323" t="s">
        <v>162</v>
      </c>
      <c r="MX17" s="841"/>
      <c r="MY17" s="722"/>
      <c r="MZ17" s="722"/>
      <c r="NA17" s="722"/>
      <c r="NB17" s="323" t="s">
        <v>162</v>
      </c>
      <c r="NC17" s="841"/>
      <c r="ND17" s="722"/>
      <c r="NE17" s="722"/>
      <c r="NF17" s="722"/>
      <c r="NG17" s="323" t="s">
        <v>162</v>
      </c>
      <c r="NH17" s="841"/>
      <c r="NI17" s="722"/>
      <c r="NJ17" s="722"/>
      <c r="NK17" s="722"/>
      <c r="NL17" s="323" t="s">
        <v>162</v>
      </c>
      <c r="NM17" s="841"/>
      <c r="NN17" s="722"/>
      <c r="NO17" s="722"/>
      <c r="NP17" s="722"/>
      <c r="NQ17" s="323" t="s">
        <v>162</v>
      </c>
      <c r="NR17" s="841"/>
      <c r="NS17" s="722"/>
      <c r="NT17" s="722"/>
      <c r="NU17" s="722"/>
      <c r="NV17" s="323" t="s">
        <v>162</v>
      </c>
      <c r="NW17" s="841"/>
      <c r="NX17" s="722"/>
      <c r="NY17" s="722"/>
      <c r="NZ17" s="722"/>
      <c r="OA17" s="323" t="s">
        <v>162</v>
      </c>
      <c r="OB17" s="841"/>
      <c r="OC17" s="722"/>
      <c r="OD17" s="722"/>
      <c r="OE17" s="722"/>
      <c r="OF17" s="323" t="s">
        <v>162</v>
      </c>
      <c r="OG17" s="841"/>
      <c r="OH17" s="722"/>
      <c r="OI17" s="722"/>
      <c r="OJ17" s="722"/>
      <c r="OK17" s="323" t="s">
        <v>162</v>
      </c>
      <c r="OL17" s="841"/>
      <c r="OM17" s="722"/>
      <c r="ON17" s="722"/>
      <c r="OO17" s="722"/>
      <c r="OP17" s="323" t="s">
        <v>162</v>
      </c>
      <c r="OQ17" s="841"/>
      <c r="OR17" s="722"/>
      <c r="OS17" s="722"/>
      <c r="OT17" s="722"/>
      <c r="OU17" s="323" t="s">
        <v>162</v>
      </c>
      <c r="OV17" s="835"/>
      <c r="OW17" s="722"/>
      <c r="OX17" s="722"/>
      <c r="OY17" s="722"/>
      <c r="OZ17" s="323" t="s">
        <v>162</v>
      </c>
      <c r="PA17" s="841"/>
      <c r="PB17" s="722"/>
      <c r="PC17" s="722"/>
      <c r="PD17" s="722"/>
      <c r="PE17" s="816"/>
      <c r="PF17" s="835"/>
      <c r="PG17" s="722"/>
      <c r="PH17" s="722"/>
      <c r="PI17" s="722"/>
      <c r="PJ17" s="816"/>
      <c r="PK17" s="835"/>
      <c r="PL17" s="722"/>
      <c r="PM17" s="722"/>
      <c r="PN17" s="722"/>
    </row>
    <row r="18" spans="1:430" ht="17" customHeight="1" thickBot="1" x14ac:dyDescent="0.25">
      <c r="B18" s="699"/>
      <c r="C18" s="812"/>
      <c r="D18" s="834"/>
      <c r="E18" s="813" t="s">
        <v>163</v>
      </c>
      <c r="F18" s="699"/>
      <c r="G18" s="699"/>
      <c r="H18" s="798"/>
      <c r="I18" s="799"/>
      <c r="J18" s="323" t="s">
        <v>163</v>
      </c>
      <c r="K18" s="835"/>
      <c r="L18" s="800"/>
      <c r="M18" s="800"/>
      <c r="N18" s="800"/>
      <c r="O18" s="323" t="s">
        <v>163</v>
      </c>
      <c r="P18" s="836"/>
      <c r="Q18" s="800"/>
      <c r="R18" s="800"/>
      <c r="S18" s="800"/>
      <c r="T18" s="323" t="s">
        <v>163</v>
      </c>
      <c r="U18" s="835"/>
      <c r="V18" s="802"/>
      <c r="W18" s="800"/>
      <c r="X18" s="803"/>
      <c r="Y18" s="815" t="s">
        <v>163</v>
      </c>
      <c r="Z18" s="835"/>
      <c r="AA18" s="802"/>
      <c r="AB18" s="800"/>
      <c r="AC18" s="803"/>
      <c r="AD18" s="815" t="s">
        <v>163</v>
      </c>
      <c r="AE18" s="835"/>
      <c r="AF18" s="802"/>
      <c r="AG18" s="800"/>
      <c r="AH18" s="803"/>
      <c r="AI18" s="815" t="s">
        <v>163</v>
      </c>
      <c r="AJ18" s="835"/>
      <c r="AK18" s="802"/>
      <c r="AL18" s="800"/>
      <c r="AM18" s="803"/>
      <c r="AN18" s="323" t="s">
        <v>163</v>
      </c>
      <c r="AO18" s="836"/>
      <c r="AP18" s="722"/>
      <c r="AQ18" s="722"/>
      <c r="AR18" s="722"/>
      <c r="AS18" s="323" t="s">
        <v>163</v>
      </c>
      <c r="AT18" s="836"/>
      <c r="AU18" s="722"/>
      <c r="AV18" s="722"/>
      <c r="AW18" s="722"/>
      <c r="AX18" s="323" t="s">
        <v>163</v>
      </c>
      <c r="AY18" s="836"/>
      <c r="AZ18" s="722"/>
      <c r="BA18" s="722"/>
      <c r="BB18" s="722"/>
      <c r="BC18" s="816" t="s">
        <v>163</v>
      </c>
      <c r="BD18" s="835"/>
      <c r="BE18" s="722"/>
      <c r="BF18" s="722"/>
      <c r="BG18" s="722"/>
      <c r="BH18" s="323" t="s">
        <v>163</v>
      </c>
      <c r="BI18" s="836"/>
      <c r="BJ18" s="722"/>
      <c r="BK18" s="722"/>
      <c r="BL18" s="722"/>
      <c r="BM18" s="816" t="s">
        <v>163</v>
      </c>
      <c r="BN18" s="835"/>
      <c r="BO18" s="722"/>
      <c r="BP18" s="722"/>
      <c r="BQ18" s="722"/>
      <c r="BR18" s="798"/>
      <c r="BS18" s="323" t="s">
        <v>163</v>
      </c>
      <c r="BT18" s="835"/>
      <c r="BU18" s="802"/>
      <c r="BV18" s="800"/>
      <c r="BW18" s="803"/>
      <c r="BX18" s="323" t="s">
        <v>163</v>
      </c>
      <c r="BY18" s="835"/>
      <c r="BZ18" s="828"/>
      <c r="CA18" s="835"/>
      <c r="CB18" s="734"/>
      <c r="CC18" s="323" t="s">
        <v>163</v>
      </c>
      <c r="CD18" s="835"/>
      <c r="CE18" s="802"/>
      <c r="CF18" s="820" t="s">
        <v>1109</v>
      </c>
      <c r="CG18" s="803"/>
      <c r="CH18" s="323" t="s">
        <v>163</v>
      </c>
      <c r="CI18" s="835"/>
      <c r="CJ18" s="734"/>
      <c r="CK18" s="734"/>
      <c r="CL18" s="734"/>
      <c r="CM18" s="323" t="s">
        <v>163</v>
      </c>
      <c r="CN18" s="835"/>
      <c r="CO18" s="802"/>
      <c r="CP18" s="800"/>
      <c r="CQ18" s="803"/>
      <c r="CR18" s="323" t="s">
        <v>163</v>
      </c>
      <c r="CS18" s="835"/>
      <c r="CT18" s="734"/>
      <c r="CU18" s="734"/>
      <c r="CV18" s="734"/>
      <c r="CW18" s="323" t="s">
        <v>163</v>
      </c>
      <c r="CX18" s="835"/>
      <c r="CY18" s="734"/>
      <c r="CZ18" s="734"/>
      <c r="DA18" s="734"/>
      <c r="DB18" s="323" t="s">
        <v>163</v>
      </c>
      <c r="DC18" s="835"/>
      <c r="DD18" s="800"/>
      <c r="DE18" s="800"/>
      <c r="DF18" s="803"/>
      <c r="DG18" s="323" t="s">
        <v>163</v>
      </c>
      <c r="DH18" s="835"/>
      <c r="DI18" s="808"/>
      <c r="DJ18" s="734"/>
      <c r="DK18" s="809"/>
      <c r="DL18" s="323" t="s">
        <v>163</v>
      </c>
      <c r="DM18" s="835"/>
      <c r="DN18" s="808"/>
      <c r="DO18" s="842" t="s">
        <v>1110</v>
      </c>
      <c r="DP18" s="809"/>
      <c r="DQ18" s="323" t="s">
        <v>163</v>
      </c>
      <c r="DR18" s="835"/>
      <c r="DS18" s="808"/>
      <c r="DT18" s="842" t="s">
        <v>1110</v>
      </c>
      <c r="DU18" s="809"/>
      <c r="DV18" s="323" t="s">
        <v>163</v>
      </c>
      <c r="DW18" s="835"/>
      <c r="DX18" s="808"/>
      <c r="DY18" s="842" t="s">
        <v>1110</v>
      </c>
      <c r="DZ18" s="809"/>
      <c r="EA18" s="323" t="s">
        <v>163</v>
      </c>
      <c r="EB18" s="338"/>
      <c r="EC18" s="808"/>
      <c r="ED18" s="842" t="s">
        <v>1110</v>
      </c>
      <c r="EE18" s="809"/>
      <c r="EF18" s="323" t="s">
        <v>163</v>
      </c>
      <c r="EG18" s="837"/>
      <c r="EH18" s="808"/>
      <c r="EI18" s="843" t="s">
        <v>1111</v>
      </c>
      <c r="EJ18" s="809"/>
      <c r="EK18" s="323" t="s">
        <v>163</v>
      </c>
      <c r="EL18" s="835"/>
      <c r="EM18" s="808"/>
      <c r="EN18" s="843" t="s">
        <v>1111</v>
      </c>
      <c r="EO18" s="809"/>
      <c r="EP18" s="323" t="s">
        <v>163</v>
      </c>
      <c r="EQ18" s="338"/>
      <c r="ER18" s="808"/>
      <c r="ES18" s="843"/>
      <c r="ET18" s="809"/>
      <c r="EU18" s="323" t="s">
        <v>163</v>
      </c>
      <c r="EV18" s="835"/>
      <c r="EW18" s="734"/>
      <c r="EX18" s="734" t="s">
        <v>1111</v>
      </c>
      <c r="EY18" s="734"/>
      <c r="EZ18" s="323" t="s">
        <v>163</v>
      </c>
      <c r="FA18" s="835"/>
      <c r="FB18" s="734"/>
      <c r="FC18" s="734"/>
      <c r="FD18" s="734"/>
      <c r="FE18" s="323" t="s">
        <v>163</v>
      </c>
      <c r="FF18" s="835"/>
      <c r="FG18" s="734"/>
      <c r="FH18" s="734"/>
      <c r="FI18" s="734"/>
      <c r="FJ18" s="323" t="s">
        <v>163</v>
      </c>
      <c r="FK18" s="835"/>
      <c r="FL18" s="734"/>
      <c r="FM18" s="734"/>
      <c r="FN18" s="734"/>
      <c r="FO18" s="323" t="s">
        <v>163</v>
      </c>
      <c r="FP18" s="835"/>
      <c r="FQ18" s="734"/>
      <c r="FR18" s="734" t="s">
        <v>1109</v>
      </c>
      <c r="FS18" s="734"/>
      <c r="FU18" s="323" t="s">
        <v>163</v>
      </c>
      <c r="FV18" s="836"/>
      <c r="FW18" s="722"/>
      <c r="FX18" s="722" t="s">
        <v>1111</v>
      </c>
      <c r="FY18" s="722"/>
      <c r="FZ18" s="323" t="s">
        <v>163</v>
      </c>
      <c r="GA18" s="836"/>
      <c r="GB18" s="722"/>
      <c r="GC18" s="722" t="s">
        <v>1111</v>
      </c>
      <c r="GD18" s="722"/>
      <c r="GE18" s="323" t="s">
        <v>163</v>
      </c>
      <c r="GF18" s="836"/>
      <c r="GG18" s="722"/>
      <c r="GH18" s="722" t="s">
        <v>1111</v>
      </c>
      <c r="GI18" s="722"/>
      <c r="GJ18" s="323" t="s">
        <v>163</v>
      </c>
      <c r="GK18" s="836"/>
      <c r="GL18" s="722"/>
      <c r="GM18" s="722" t="s">
        <v>1111</v>
      </c>
      <c r="GN18" s="722"/>
      <c r="GO18" s="323" t="s">
        <v>163</v>
      </c>
      <c r="GP18" s="836"/>
      <c r="GQ18" s="722"/>
      <c r="GR18" s="722" t="s">
        <v>1111</v>
      </c>
      <c r="GS18" s="722"/>
      <c r="GT18" s="323" t="s">
        <v>163</v>
      </c>
      <c r="GU18" s="836"/>
      <c r="GV18" s="722"/>
      <c r="GW18" s="722" t="s">
        <v>1111</v>
      </c>
      <c r="GX18" s="722"/>
      <c r="GY18" s="798"/>
      <c r="GZ18" s="323" t="s">
        <v>163</v>
      </c>
      <c r="HA18" s="835"/>
      <c r="HB18" s="734"/>
      <c r="HC18" s="734"/>
      <c r="HD18" s="734"/>
      <c r="HE18" s="323" t="s">
        <v>163</v>
      </c>
      <c r="HF18" s="338"/>
      <c r="HG18" s="734"/>
      <c r="HH18" s="734" t="s">
        <v>1112</v>
      </c>
      <c r="HI18" s="734"/>
      <c r="HJ18" s="798"/>
      <c r="HK18" s="815" t="s">
        <v>163</v>
      </c>
      <c r="HL18" s="835"/>
      <c r="HM18" s="802"/>
      <c r="HN18" s="800"/>
      <c r="HO18" s="803"/>
      <c r="HP18" s="810"/>
      <c r="HQ18" s="323" t="s">
        <v>163</v>
      </c>
      <c r="HR18" s="835"/>
      <c r="HS18" s="722"/>
      <c r="HT18" s="722"/>
      <c r="HU18" s="722"/>
      <c r="HV18" s="323" t="s">
        <v>163</v>
      </c>
      <c r="HW18" s="835"/>
      <c r="HX18" s="722"/>
      <c r="HY18" s="722"/>
      <c r="HZ18" s="822"/>
      <c r="IA18" s="323" t="s">
        <v>163</v>
      </c>
      <c r="IB18" s="838"/>
      <c r="IC18" s="839"/>
      <c r="ID18" s="722"/>
      <c r="IE18" s="840"/>
      <c r="IF18" s="798"/>
      <c r="IG18" s="323" t="s">
        <v>163</v>
      </c>
      <c r="IH18" s="841"/>
      <c r="II18" s="722"/>
      <c r="IJ18" s="722" t="s">
        <v>1111</v>
      </c>
      <c r="IK18" s="722"/>
      <c r="IL18" s="323" t="s">
        <v>163</v>
      </c>
      <c r="IM18" s="841"/>
      <c r="IN18" s="722"/>
      <c r="IO18" s="722" t="s">
        <v>1111</v>
      </c>
      <c r="IP18" s="722"/>
      <c r="IQ18" s="323" t="s">
        <v>163</v>
      </c>
      <c r="IR18" s="841"/>
      <c r="IS18" s="722"/>
      <c r="IT18" s="722" t="s">
        <v>1111</v>
      </c>
      <c r="IU18" s="722"/>
      <c r="IV18" s="323" t="s">
        <v>163</v>
      </c>
      <c r="IW18" s="841"/>
      <c r="IX18" s="722"/>
      <c r="IY18" s="722" t="s">
        <v>1111</v>
      </c>
      <c r="IZ18" s="722"/>
      <c r="JA18" s="323" t="s">
        <v>163</v>
      </c>
      <c r="JB18" s="841"/>
      <c r="JC18" s="722"/>
      <c r="JD18" s="722" t="s">
        <v>1111</v>
      </c>
      <c r="JE18" s="722"/>
      <c r="JF18" s="323" t="s">
        <v>163</v>
      </c>
      <c r="JG18" s="337"/>
      <c r="JH18" s="722"/>
      <c r="JI18" s="722" t="s">
        <v>1111</v>
      </c>
      <c r="JJ18" s="722"/>
      <c r="JK18" s="323" t="s">
        <v>163</v>
      </c>
      <c r="JL18" s="841"/>
      <c r="JM18" s="722"/>
      <c r="JN18" s="722" t="s">
        <v>1111</v>
      </c>
      <c r="JO18" s="722"/>
      <c r="JP18" s="323" t="s">
        <v>163</v>
      </c>
      <c r="JQ18" s="841"/>
      <c r="JR18" s="722"/>
      <c r="JS18" s="722" t="s">
        <v>1111</v>
      </c>
      <c r="JT18" s="722"/>
      <c r="JU18" s="323" t="s">
        <v>163</v>
      </c>
      <c r="JV18" s="841"/>
      <c r="JW18" s="722"/>
      <c r="JX18" s="722" t="s">
        <v>1111</v>
      </c>
      <c r="JY18" s="722"/>
      <c r="JZ18" s="323" t="s">
        <v>163</v>
      </c>
      <c r="KA18" s="841"/>
      <c r="KB18" s="722"/>
      <c r="KC18" s="722" t="s">
        <v>1111</v>
      </c>
      <c r="KD18" s="722"/>
      <c r="KE18" s="323" t="s">
        <v>163</v>
      </c>
      <c r="KF18" s="841"/>
      <c r="KG18" s="722"/>
      <c r="KH18" s="722" t="s">
        <v>1111</v>
      </c>
      <c r="KI18" s="722"/>
      <c r="KJ18" s="323" t="s">
        <v>163</v>
      </c>
      <c r="KK18" s="841"/>
      <c r="KL18" s="722"/>
      <c r="KM18" s="722"/>
      <c r="KN18" s="722"/>
      <c r="KO18" s="323" t="s">
        <v>163</v>
      </c>
      <c r="KP18" s="841"/>
      <c r="KQ18" s="722"/>
      <c r="KR18" s="722" t="s">
        <v>1111</v>
      </c>
      <c r="KS18" s="722"/>
      <c r="KT18" s="323" t="s">
        <v>163</v>
      </c>
      <c r="KU18" s="841"/>
      <c r="KV18" s="722"/>
      <c r="KW18" s="722" t="s">
        <v>1111</v>
      </c>
      <c r="KX18" s="722"/>
      <c r="KY18" s="323" t="s">
        <v>163</v>
      </c>
      <c r="KZ18" s="841"/>
      <c r="LA18" s="722"/>
      <c r="LB18" s="722"/>
      <c r="LC18" s="722"/>
      <c r="LD18" s="323" t="s">
        <v>163</v>
      </c>
      <c r="LE18" s="841"/>
      <c r="LF18" s="722"/>
      <c r="LG18" s="722" t="s">
        <v>1111</v>
      </c>
      <c r="LH18" s="722"/>
      <c r="LI18" s="323" t="s">
        <v>163</v>
      </c>
      <c r="LJ18" s="841"/>
      <c r="LK18" s="722"/>
      <c r="LL18" s="722" t="s">
        <v>1111</v>
      </c>
      <c r="LM18" s="722"/>
      <c r="LN18" s="323" t="s">
        <v>163</v>
      </c>
      <c r="LO18" s="841"/>
      <c r="LP18" s="722"/>
      <c r="LQ18" s="722" t="s">
        <v>1111</v>
      </c>
      <c r="LR18" s="722"/>
      <c r="LS18" s="323" t="s">
        <v>163</v>
      </c>
      <c r="LT18" s="841"/>
      <c r="LU18" s="722"/>
      <c r="LV18" s="722"/>
      <c r="LW18" s="722"/>
      <c r="LX18" s="323" t="s">
        <v>163</v>
      </c>
      <c r="LY18" s="841"/>
      <c r="LZ18" s="722"/>
      <c r="MA18" s="722" t="s">
        <v>1111</v>
      </c>
      <c r="MB18" s="722"/>
      <c r="MC18" s="323" t="s">
        <v>163</v>
      </c>
      <c r="MD18" s="841"/>
      <c r="ME18" s="722"/>
      <c r="MF18" s="722"/>
      <c r="MG18" s="722"/>
      <c r="MH18" s="323" t="s">
        <v>163</v>
      </c>
      <c r="MI18" s="841"/>
      <c r="MJ18" s="722"/>
      <c r="MK18" s="722"/>
      <c r="ML18" s="722"/>
      <c r="MM18" s="323" t="s">
        <v>163</v>
      </c>
      <c r="MN18" s="841"/>
      <c r="MO18" s="722"/>
      <c r="MP18" s="722" t="s">
        <v>1111</v>
      </c>
      <c r="MQ18" s="722"/>
      <c r="MR18" s="323" t="s">
        <v>163</v>
      </c>
      <c r="MS18" s="841"/>
      <c r="MT18" s="722"/>
      <c r="MU18" s="722" t="s">
        <v>1111</v>
      </c>
      <c r="MV18" s="722"/>
      <c r="MW18" s="323" t="s">
        <v>163</v>
      </c>
      <c r="MX18" s="841"/>
      <c r="MY18" s="722"/>
      <c r="MZ18" s="722" t="s">
        <v>1111</v>
      </c>
      <c r="NA18" s="722"/>
      <c r="NB18" s="323" t="s">
        <v>163</v>
      </c>
      <c r="NC18" s="841"/>
      <c r="ND18" s="722"/>
      <c r="NE18" s="722"/>
      <c r="NF18" s="722"/>
      <c r="NG18" s="323" t="s">
        <v>163</v>
      </c>
      <c r="NH18" s="841"/>
      <c r="NI18" s="722"/>
      <c r="NJ18" s="722"/>
      <c r="NK18" s="722"/>
      <c r="NL18" s="323" t="s">
        <v>163</v>
      </c>
      <c r="NM18" s="841"/>
      <c r="NN18" s="722"/>
      <c r="NO18" s="722"/>
      <c r="NP18" s="722"/>
      <c r="NQ18" s="323" t="s">
        <v>163</v>
      </c>
      <c r="NR18" s="841"/>
      <c r="NS18" s="722"/>
      <c r="NT18" s="722"/>
      <c r="NU18" s="722"/>
      <c r="NV18" s="323" t="s">
        <v>163</v>
      </c>
      <c r="NW18" s="841"/>
      <c r="NX18" s="722"/>
      <c r="NY18" s="722"/>
      <c r="NZ18" s="722"/>
      <c r="OA18" s="323" t="s">
        <v>163</v>
      </c>
      <c r="OB18" s="841"/>
      <c r="OC18" s="722"/>
      <c r="OD18" s="722" t="s">
        <v>1111</v>
      </c>
      <c r="OE18" s="722"/>
      <c r="OF18" s="323" t="s">
        <v>163</v>
      </c>
      <c r="OG18" s="841"/>
      <c r="OH18" s="722"/>
      <c r="OI18" s="722" t="s">
        <v>1111</v>
      </c>
      <c r="OJ18" s="722"/>
      <c r="OK18" s="323" t="s">
        <v>163</v>
      </c>
      <c r="OL18" s="841"/>
      <c r="OM18" s="722"/>
      <c r="ON18" s="722" t="s">
        <v>1111</v>
      </c>
      <c r="OO18" s="722"/>
      <c r="OP18" s="323" t="s">
        <v>163</v>
      </c>
      <c r="OQ18" s="841"/>
      <c r="OR18" s="722"/>
      <c r="OS18" s="722" t="s">
        <v>1111</v>
      </c>
      <c r="OT18" s="722"/>
      <c r="OU18" s="323" t="s">
        <v>163</v>
      </c>
      <c r="OV18" s="835"/>
      <c r="OW18" s="722"/>
      <c r="OX18" s="722" t="s">
        <v>1111</v>
      </c>
      <c r="OY18" s="722"/>
      <c r="OZ18" s="323" t="s">
        <v>163</v>
      </c>
      <c r="PA18" s="841"/>
      <c r="PB18" s="722"/>
      <c r="PC18" s="722" t="s">
        <v>1111</v>
      </c>
      <c r="PD18" s="722"/>
      <c r="PE18" s="816"/>
      <c r="PF18" s="835"/>
      <c r="PG18" s="722"/>
      <c r="PH18" s="722" t="s">
        <v>1111</v>
      </c>
      <c r="PI18" s="722"/>
      <c r="PJ18" s="816"/>
      <c r="PK18" s="835"/>
      <c r="PL18" s="722"/>
      <c r="PM18" s="722"/>
      <c r="PN18" s="722"/>
    </row>
    <row r="19" spans="1:430" ht="25" customHeight="1" thickBot="1" x14ac:dyDescent="0.25">
      <c r="A19">
        <v>1</v>
      </c>
      <c r="B19" s="699"/>
      <c r="C19" s="844"/>
      <c r="D19" s="845"/>
      <c r="E19" s="846" t="s">
        <v>164</v>
      </c>
      <c r="F19" s="699"/>
      <c r="G19" s="699"/>
      <c r="H19" s="798"/>
      <c r="I19" s="799"/>
      <c r="J19" s="273" t="s">
        <v>164</v>
      </c>
      <c r="K19" s="847"/>
      <c r="L19" s="848">
        <f>SUM(L20:L29)</f>
        <v>1</v>
      </c>
      <c r="M19" s="849">
        <f>SUM(M20:M29)</f>
        <v>1</v>
      </c>
      <c r="N19" s="850">
        <f>M19/L19</f>
        <v>1</v>
      </c>
      <c r="O19" s="273" t="s">
        <v>164</v>
      </c>
      <c r="P19" s="851"/>
      <c r="Q19" s="848">
        <f>SUM(Q20:Q29)</f>
        <v>1</v>
      </c>
      <c r="R19" s="849">
        <f>SUM(R20:R29)</f>
        <v>1</v>
      </c>
      <c r="S19" s="850">
        <f>R19/Q19</f>
        <v>1</v>
      </c>
      <c r="T19" s="273" t="s">
        <v>164</v>
      </c>
      <c r="U19" s="847"/>
      <c r="V19" s="848">
        <f>SUM(V20:V29)</f>
        <v>0.8</v>
      </c>
      <c r="W19" s="849">
        <f>SUM(W20:W29)</f>
        <v>0.8</v>
      </c>
      <c r="X19" s="850">
        <f>W19/V19</f>
        <v>1</v>
      </c>
      <c r="Y19" s="852" t="s">
        <v>164</v>
      </c>
      <c r="Z19" s="847"/>
      <c r="AA19" s="848">
        <f>SUM(AA20:AA29)</f>
        <v>1</v>
      </c>
      <c r="AB19" s="849">
        <f>SUM(AB20:AB29)</f>
        <v>1</v>
      </c>
      <c r="AC19" s="850">
        <f>AB19/AA19</f>
        <v>1</v>
      </c>
      <c r="AD19" s="852" t="s">
        <v>164</v>
      </c>
      <c r="AE19" s="847"/>
      <c r="AF19" s="848">
        <f>SUM(AF20:AF29)</f>
        <v>1</v>
      </c>
      <c r="AG19" s="849">
        <f>SUM(AG20:AG29)</f>
        <v>1</v>
      </c>
      <c r="AH19" s="850">
        <f>AG19/AF19</f>
        <v>1</v>
      </c>
      <c r="AI19" s="852" t="s">
        <v>164</v>
      </c>
      <c r="AJ19" s="847"/>
      <c r="AK19" s="848">
        <f>SUM(AK20:AK29)</f>
        <v>1</v>
      </c>
      <c r="AL19" s="849">
        <f>SUM(AL20:AL29)</f>
        <v>1</v>
      </c>
      <c r="AM19" s="850">
        <f>AL19/AK19</f>
        <v>1</v>
      </c>
      <c r="AN19" s="273" t="s">
        <v>164</v>
      </c>
      <c r="AO19" s="851"/>
      <c r="AP19" s="848">
        <f>SUM(AP20:AP29)</f>
        <v>1</v>
      </c>
      <c r="AQ19" s="849">
        <f>SUM(AQ20:AQ29)</f>
        <v>0.4</v>
      </c>
      <c r="AR19" s="850">
        <f>AQ19/AP19</f>
        <v>0.4</v>
      </c>
      <c r="AS19" s="273" t="s">
        <v>164</v>
      </c>
      <c r="AT19" s="851"/>
      <c r="AU19" s="848">
        <f>SUM(AU20:AU29)</f>
        <v>1</v>
      </c>
      <c r="AV19" s="849">
        <f>SUM(AV20:AV29)</f>
        <v>0.4</v>
      </c>
      <c r="AW19" s="850">
        <f>AV19/AU19</f>
        <v>0.4</v>
      </c>
      <c r="AX19" s="273" t="s">
        <v>164</v>
      </c>
      <c r="AY19" s="851"/>
      <c r="AZ19" s="848">
        <f>SUM(AZ20:AZ29)</f>
        <v>1</v>
      </c>
      <c r="BA19" s="849">
        <f>SUM(BA20:BA29)</f>
        <v>1</v>
      </c>
      <c r="BB19" s="850">
        <f>BA19/AZ19</f>
        <v>1</v>
      </c>
      <c r="BC19" s="853" t="s">
        <v>164</v>
      </c>
      <c r="BD19" s="847"/>
      <c r="BE19" s="848">
        <f>SUM(BE20:BE29)</f>
        <v>1</v>
      </c>
      <c r="BF19" s="849">
        <f>SUM(BF20:BF29)</f>
        <v>0.6</v>
      </c>
      <c r="BG19" s="850">
        <f>BF19/BE19</f>
        <v>0.6</v>
      </c>
      <c r="BH19" s="273" t="s">
        <v>164</v>
      </c>
      <c r="BI19" s="851"/>
      <c r="BJ19" s="848">
        <f>SUM(BJ20:BJ29)</f>
        <v>1</v>
      </c>
      <c r="BK19" s="849">
        <f>SUM(BK20:BK29)</f>
        <v>0.8</v>
      </c>
      <c r="BL19" s="850">
        <f>BK19/BJ19</f>
        <v>0.8</v>
      </c>
      <c r="BM19" s="853" t="s">
        <v>164</v>
      </c>
      <c r="BN19" s="847"/>
      <c r="BO19" s="848">
        <f>SUM(BO20:BO29)</f>
        <v>1</v>
      </c>
      <c r="BP19" s="849">
        <f>SUM(BP20:BP29)</f>
        <v>1</v>
      </c>
      <c r="BQ19" s="850">
        <f>BP19/BO19</f>
        <v>1</v>
      </c>
      <c r="BR19" s="798"/>
      <c r="BS19" s="273" t="s">
        <v>164</v>
      </c>
      <c r="BT19" s="847"/>
      <c r="BU19" s="848">
        <f>SUM(BU20:BU29)</f>
        <v>1</v>
      </c>
      <c r="BV19" s="849">
        <f>SUM(BV20:BV29)</f>
        <v>0.30000000000000004</v>
      </c>
      <c r="BW19" s="850">
        <f>BV19/BU19</f>
        <v>0.30000000000000004</v>
      </c>
      <c r="BX19" s="273" t="s">
        <v>164</v>
      </c>
      <c r="BY19" s="847"/>
      <c r="BZ19" s="848">
        <f>SUM(BZ20:BZ29)</f>
        <v>1</v>
      </c>
      <c r="CA19" s="849">
        <f>SUM(CA20:CA29)</f>
        <v>0.30000000000000004</v>
      </c>
      <c r="CB19" s="850">
        <f>CA19/BZ19</f>
        <v>0.30000000000000004</v>
      </c>
      <c r="CC19" s="273" t="s">
        <v>164</v>
      </c>
      <c r="CD19" s="847"/>
      <c r="CE19" s="848">
        <f>SUM(CE20:CE29)</f>
        <v>1</v>
      </c>
      <c r="CF19" s="849">
        <f>SUM(CF20:CF29)</f>
        <v>0.6</v>
      </c>
      <c r="CG19" s="850">
        <f>CF19/CE19</f>
        <v>0.6</v>
      </c>
      <c r="CH19" s="273" t="s">
        <v>164</v>
      </c>
      <c r="CI19" s="847"/>
      <c r="CJ19" s="848">
        <f>SUM(CJ20:CJ29)</f>
        <v>0.8</v>
      </c>
      <c r="CK19" s="849">
        <f>SUM(CK20:CK29)</f>
        <v>0.8</v>
      </c>
      <c r="CL19" s="850">
        <f>CK19/CJ19</f>
        <v>1</v>
      </c>
      <c r="CM19" s="273" t="s">
        <v>164</v>
      </c>
      <c r="CN19" s="847"/>
      <c r="CO19" s="848">
        <f>SUM(CO20:CO29)</f>
        <v>1</v>
      </c>
      <c r="CP19" s="849">
        <f>SUM(CP20:CP29)</f>
        <v>1</v>
      </c>
      <c r="CQ19" s="850">
        <f>CP19/CO19</f>
        <v>1</v>
      </c>
      <c r="CR19" s="273" t="s">
        <v>164</v>
      </c>
      <c r="CS19" s="847"/>
      <c r="CT19" s="848">
        <f>SUM(CT20:CT29)</f>
        <v>1</v>
      </c>
      <c r="CU19" s="849">
        <f>SUM(CU20:CU29)</f>
        <v>0.4</v>
      </c>
      <c r="CV19" s="850">
        <f>CU19/CT19</f>
        <v>0.4</v>
      </c>
      <c r="CW19" s="273" t="s">
        <v>164</v>
      </c>
      <c r="CX19" s="847"/>
      <c r="CY19" s="848">
        <f>SUM(CY20:CY29)</f>
        <v>1</v>
      </c>
      <c r="CZ19" s="849">
        <f>SUM(CZ20:CZ29)</f>
        <v>1</v>
      </c>
      <c r="DA19" s="850">
        <f>CZ19/CY19</f>
        <v>1</v>
      </c>
      <c r="DB19" s="273" t="s">
        <v>164</v>
      </c>
      <c r="DC19" s="847"/>
      <c r="DD19" s="848">
        <f>SUM(DD20:DD29)</f>
        <v>1</v>
      </c>
      <c r="DE19" s="849">
        <f>SUM(DE20:DE29)</f>
        <v>0.2</v>
      </c>
      <c r="DF19" s="850">
        <f>DE19/DD19</f>
        <v>0.2</v>
      </c>
      <c r="DG19" s="273" t="s">
        <v>164</v>
      </c>
      <c r="DH19" s="847"/>
      <c r="DI19" s="848">
        <f>SUM(DI20:DI29)</f>
        <v>1</v>
      </c>
      <c r="DJ19" s="849">
        <f>SUM(DJ20:DJ29)</f>
        <v>0.4</v>
      </c>
      <c r="DK19" s="850">
        <f>DJ19/DI19</f>
        <v>0.4</v>
      </c>
      <c r="DL19" s="273" t="s">
        <v>164</v>
      </c>
      <c r="DM19" s="847"/>
      <c r="DN19" s="848">
        <f>SUM(DN20:DN29)</f>
        <v>1</v>
      </c>
      <c r="DO19" s="849">
        <f>SUM(DO20:DO29)</f>
        <v>0.4</v>
      </c>
      <c r="DP19" s="850">
        <f>DO19/DN19</f>
        <v>0.4</v>
      </c>
      <c r="DQ19" s="273" t="s">
        <v>164</v>
      </c>
      <c r="DR19" s="847"/>
      <c r="DS19" s="848">
        <f>SUM(DS20:DS29)</f>
        <v>1</v>
      </c>
      <c r="DT19" s="849">
        <f>SUM(DT20:DT29)</f>
        <v>0.4</v>
      </c>
      <c r="DU19" s="850">
        <f>DT19/DS19</f>
        <v>0.4</v>
      </c>
      <c r="DV19" s="273" t="s">
        <v>164</v>
      </c>
      <c r="DW19" s="847"/>
      <c r="DX19" s="848">
        <f>SUM(DX20:DX29)</f>
        <v>1</v>
      </c>
      <c r="DY19" s="849">
        <f>SUM(DY20:DY29)</f>
        <v>0.4</v>
      </c>
      <c r="DZ19" s="850">
        <f>DY19/DX19</f>
        <v>0.4</v>
      </c>
      <c r="EA19" s="273" t="s">
        <v>164</v>
      </c>
      <c r="EB19" s="344"/>
      <c r="EC19" s="848">
        <f>SUM(EC20:EC29)</f>
        <v>1</v>
      </c>
      <c r="ED19" s="849">
        <f>SUM(ED20:ED29)</f>
        <v>0.4</v>
      </c>
      <c r="EE19" s="850">
        <f>ED19/EC19</f>
        <v>0.4</v>
      </c>
      <c r="EF19" s="273" t="s">
        <v>164</v>
      </c>
      <c r="EG19" s="854"/>
      <c r="EH19" s="848">
        <f>SUM(EH20:EH29)</f>
        <v>1</v>
      </c>
      <c r="EI19" s="849">
        <f>SUM(EI20:EI29)</f>
        <v>0.9</v>
      </c>
      <c r="EJ19" s="850">
        <f>EI19/EH19</f>
        <v>0.9</v>
      </c>
      <c r="EK19" s="273" t="s">
        <v>164</v>
      </c>
      <c r="EL19" s="847"/>
      <c r="EM19" s="848">
        <f>SUM(EM20:EM29)</f>
        <v>1</v>
      </c>
      <c r="EN19" s="849">
        <f>SUM(EN20:EN29)</f>
        <v>1</v>
      </c>
      <c r="EO19" s="850">
        <f>EN19/EM19</f>
        <v>1</v>
      </c>
      <c r="EP19" s="273" t="s">
        <v>164</v>
      </c>
      <c r="EQ19" s="344"/>
      <c r="ER19" s="848">
        <f>SUM(ER20:ER29)</f>
        <v>1</v>
      </c>
      <c r="ES19" s="849">
        <f>SUM(ES20:ES29)</f>
        <v>1</v>
      </c>
      <c r="ET19" s="850">
        <f>ES19/ER19</f>
        <v>1</v>
      </c>
      <c r="EU19" s="273" t="s">
        <v>164</v>
      </c>
      <c r="EV19" s="847"/>
      <c r="EW19" s="848">
        <f>SUM(EW20:EW29)</f>
        <v>1</v>
      </c>
      <c r="EX19" s="849">
        <f>SUM(EX20:EX29)</f>
        <v>0.9</v>
      </c>
      <c r="EY19" s="850">
        <f>EX19/EW19</f>
        <v>0.9</v>
      </c>
      <c r="EZ19" s="273" t="s">
        <v>164</v>
      </c>
      <c r="FA19" s="847"/>
      <c r="FB19" s="848">
        <f>SUM(FB20:FB29)</f>
        <v>0.8</v>
      </c>
      <c r="FC19" s="849">
        <f>SUM(FC20:FC29)</f>
        <v>0.4</v>
      </c>
      <c r="FD19" s="850">
        <f>FC19/FB19</f>
        <v>0.5</v>
      </c>
      <c r="FE19" s="273" t="s">
        <v>164</v>
      </c>
      <c r="FF19" s="847"/>
      <c r="FG19" s="848">
        <f>SUM(FG20:FG29)</f>
        <v>1</v>
      </c>
      <c r="FH19" s="849">
        <f>SUM(FH20:FH29)</f>
        <v>0.2</v>
      </c>
      <c r="FI19" s="850">
        <f>FH19/FG19</f>
        <v>0.2</v>
      </c>
      <c r="FJ19" s="273" t="s">
        <v>164</v>
      </c>
      <c r="FK19" s="847"/>
      <c r="FL19" s="848">
        <f>SUM(FL20:FL29)</f>
        <v>1</v>
      </c>
      <c r="FM19" s="849">
        <f>SUM(FM20:FM29)</f>
        <v>0.4</v>
      </c>
      <c r="FN19" s="850">
        <f>FM19/FL19</f>
        <v>0.4</v>
      </c>
      <c r="FO19" s="273" t="s">
        <v>164</v>
      </c>
      <c r="FP19" s="847"/>
      <c r="FQ19" s="848">
        <f>SUM(FQ20:FQ29)</f>
        <v>0.8</v>
      </c>
      <c r="FR19" s="849">
        <f>SUM(FR20:FR29)</f>
        <v>0.2</v>
      </c>
      <c r="FS19" s="850">
        <f>FR19/FQ19</f>
        <v>0.25</v>
      </c>
      <c r="FU19" s="273" t="s">
        <v>164</v>
      </c>
      <c r="FV19" s="851"/>
      <c r="FW19" s="848">
        <f>SUM(FW20:FW29)</f>
        <v>1</v>
      </c>
      <c r="FX19" s="849">
        <f>SUM(FX20:FX29)</f>
        <v>1</v>
      </c>
      <c r="FY19" s="850">
        <f>FX19/FW19</f>
        <v>1</v>
      </c>
      <c r="FZ19" s="273" t="s">
        <v>164</v>
      </c>
      <c r="GA19" s="851"/>
      <c r="GB19" s="848">
        <f>SUM(GB20:GB29)</f>
        <v>1</v>
      </c>
      <c r="GC19" s="849">
        <f>SUM(GC20:GC29)</f>
        <v>1</v>
      </c>
      <c r="GD19" s="850">
        <f>GC19/GB19</f>
        <v>1</v>
      </c>
      <c r="GE19" s="273" t="s">
        <v>164</v>
      </c>
      <c r="GF19" s="851"/>
      <c r="GG19" s="848">
        <f>SUM(GG20:GG29)</f>
        <v>1</v>
      </c>
      <c r="GH19" s="849">
        <f>SUM(GH20:GH29)</f>
        <v>1</v>
      </c>
      <c r="GI19" s="850">
        <f>GH19/GG19</f>
        <v>1</v>
      </c>
      <c r="GJ19" s="273" t="s">
        <v>164</v>
      </c>
      <c r="GK19" s="851"/>
      <c r="GL19" s="848">
        <f>SUM(GL20:GL29)</f>
        <v>1</v>
      </c>
      <c r="GM19" s="849">
        <f>SUM(GM20:GM29)</f>
        <v>1</v>
      </c>
      <c r="GN19" s="850">
        <f>GM19/GL19</f>
        <v>1</v>
      </c>
      <c r="GO19" s="273" t="s">
        <v>164</v>
      </c>
      <c r="GP19" s="851"/>
      <c r="GQ19" s="848">
        <f>SUM(GQ20:GQ29)</f>
        <v>1</v>
      </c>
      <c r="GR19" s="849">
        <f>SUM(GR20:GR29)</f>
        <v>1</v>
      </c>
      <c r="GS19" s="850">
        <f>GR19/GQ19</f>
        <v>1</v>
      </c>
      <c r="GT19" s="273" t="s">
        <v>164</v>
      </c>
      <c r="GU19" s="851"/>
      <c r="GV19" s="848">
        <f>SUM(GV20:GV29)</f>
        <v>1</v>
      </c>
      <c r="GW19" s="849">
        <f>SUM(GW20:GW29)</f>
        <v>1</v>
      </c>
      <c r="GX19" s="850">
        <f>GW19/GV19</f>
        <v>1</v>
      </c>
      <c r="GY19" s="798"/>
      <c r="GZ19" s="273" t="s">
        <v>164</v>
      </c>
      <c r="HA19" s="847"/>
      <c r="HB19" s="848">
        <f>SUM(HB20:HB29)</f>
        <v>1</v>
      </c>
      <c r="HC19" s="849">
        <f>SUM(HC20:HC29)</f>
        <v>0.2</v>
      </c>
      <c r="HD19" s="850">
        <f>HC19/HB19</f>
        <v>0.2</v>
      </c>
      <c r="HE19" s="273" t="s">
        <v>164</v>
      </c>
      <c r="HF19" s="344"/>
      <c r="HG19" s="848">
        <f>SUM(HG20:HG29)</f>
        <v>0.6</v>
      </c>
      <c r="HH19" s="849">
        <f>SUM(HH20:HH29)</f>
        <v>0.6</v>
      </c>
      <c r="HI19" s="850">
        <f>HH19/HG19</f>
        <v>1</v>
      </c>
      <c r="HJ19" s="798"/>
      <c r="HK19" s="852" t="s">
        <v>164</v>
      </c>
      <c r="HL19" s="847"/>
      <c r="HM19" s="848">
        <f>SUM(HM20:HM29)</f>
        <v>1</v>
      </c>
      <c r="HN19" s="849">
        <f>SUM(HN20:HN29)</f>
        <v>0.2</v>
      </c>
      <c r="HO19" s="850">
        <f>HN19/HM19</f>
        <v>0.2</v>
      </c>
      <c r="HP19" s="810"/>
      <c r="HQ19" s="273" t="s">
        <v>164</v>
      </c>
      <c r="HR19" s="847"/>
      <c r="HS19" s="848">
        <f>SUM(HS20:HS29)</f>
        <v>1</v>
      </c>
      <c r="HT19" s="849">
        <f>SUM(HT20:HT29)</f>
        <v>0.5</v>
      </c>
      <c r="HU19" s="850">
        <f>HT19/HS19</f>
        <v>0.5</v>
      </c>
      <c r="HV19" s="273" t="s">
        <v>164</v>
      </c>
      <c r="HW19" s="847"/>
      <c r="HX19" s="848">
        <f>SUM(HX20:HX29)</f>
        <v>1</v>
      </c>
      <c r="HY19" s="849">
        <f>SUM(HY20:HY29)</f>
        <v>1</v>
      </c>
      <c r="HZ19" s="850">
        <f>HY19/HX19</f>
        <v>1</v>
      </c>
      <c r="IA19" s="273" t="s">
        <v>164</v>
      </c>
      <c r="IB19" s="855"/>
      <c r="IC19" s="848">
        <f>SUM(IC20:IC29)</f>
        <v>1</v>
      </c>
      <c r="ID19" s="849">
        <f>SUM(ID20:ID29)</f>
        <v>0.6</v>
      </c>
      <c r="IE19" s="850">
        <f>ID19/IC19</f>
        <v>0.6</v>
      </c>
      <c r="IF19" s="798"/>
      <c r="IG19" s="273" t="s">
        <v>164</v>
      </c>
      <c r="IH19" s="856"/>
      <c r="II19" s="848">
        <f>SUM(II20:II29)</f>
        <v>1</v>
      </c>
      <c r="IJ19" s="849">
        <f>SUM(IJ20:IJ29)</f>
        <v>1</v>
      </c>
      <c r="IK19" s="850">
        <f>IJ19/II19</f>
        <v>1</v>
      </c>
      <c r="IL19" s="273" t="s">
        <v>164</v>
      </c>
      <c r="IM19" s="856"/>
      <c r="IN19" s="848">
        <f>SUM(IN20:IN29)</f>
        <v>0.2</v>
      </c>
      <c r="IO19" s="849">
        <f>SUM(IO20:IO29)</f>
        <v>0.2</v>
      </c>
      <c r="IP19" s="850">
        <f>IO19/IN19</f>
        <v>1</v>
      </c>
      <c r="IQ19" s="273" t="s">
        <v>164</v>
      </c>
      <c r="IR19" s="856"/>
      <c r="IS19" s="848">
        <f>SUM(IS20:IS29)</f>
        <v>1</v>
      </c>
      <c r="IT19" s="849">
        <f>SUM(IT20:IT29)</f>
        <v>1</v>
      </c>
      <c r="IU19" s="850">
        <f>IT19/IS19</f>
        <v>1</v>
      </c>
      <c r="IV19" s="273" t="s">
        <v>164</v>
      </c>
      <c r="IW19" s="856"/>
      <c r="IX19" s="848">
        <f>SUM(IX20:IX29)</f>
        <v>1</v>
      </c>
      <c r="IY19" s="849">
        <f>SUM(IY20:IY29)</f>
        <v>0.9</v>
      </c>
      <c r="IZ19" s="850">
        <f>IY19/IX19</f>
        <v>0.9</v>
      </c>
      <c r="JA19" s="273" t="s">
        <v>164</v>
      </c>
      <c r="JB19" s="856"/>
      <c r="JC19" s="848">
        <f>SUM(JC20:JC29)</f>
        <v>1</v>
      </c>
      <c r="JD19" s="849">
        <f>SUM(JD20:JD29)</f>
        <v>0.9</v>
      </c>
      <c r="JE19" s="850">
        <f>JD19/JC19</f>
        <v>0.9</v>
      </c>
      <c r="JF19" s="273" t="s">
        <v>164</v>
      </c>
      <c r="JG19" s="343"/>
      <c r="JH19" s="848">
        <f>SUM(JH20:JH29)</f>
        <v>0.8</v>
      </c>
      <c r="JI19" s="849">
        <f>SUM(JI20:JI29)</f>
        <v>0.8</v>
      </c>
      <c r="JJ19" s="850">
        <f>JI19/JH19</f>
        <v>1</v>
      </c>
      <c r="JK19" s="273" t="s">
        <v>164</v>
      </c>
      <c r="JL19" s="856"/>
      <c r="JM19" s="848">
        <f>SUM(JM20:JM29)</f>
        <v>1</v>
      </c>
      <c r="JN19" s="849">
        <f>SUM(JN20:JN29)</f>
        <v>1</v>
      </c>
      <c r="JO19" s="850">
        <f>JN19/JM19</f>
        <v>1</v>
      </c>
      <c r="JP19" s="273" t="s">
        <v>164</v>
      </c>
      <c r="JQ19" s="856"/>
      <c r="JR19" s="848">
        <f>SUM(JR20:JR29)</f>
        <v>1</v>
      </c>
      <c r="JS19" s="849">
        <f>SUM(JS20:JS29)</f>
        <v>1</v>
      </c>
      <c r="JT19" s="850">
        <f>JS19/JR19</f>
        <v>1</v>
      </c>
      <c r="JU19" s="273" t="s">
        <v>164</v>
      </c>
      <c r="JV19" s="856"/>
      <c r="JW19" s="848">
        <f>SUM(JW20:JW29)</f>
        <v>1</v>
      </c>
      <c r="JX19" s="849">
        <f>SUM(JX20:JX29)</f>
        <v>1</v>
      </c>
      <c r="JY19" s="850">
        <f>JX19/JW19</f>
        <v>1</v>
      </c>
      <c r="JZ19" s="273" t="s">
        <v>164</v>
      </c>
      <c r="KA19" s="856"/>
      <c r="KB19" s="848">
        <f>SUM(KB20:KB29)</f>
        <v>1</v>
      </c>
      <c r="KC19" s="849">
        <f>SUM(KC20:KC29)</f>
        <v>1</v>
      </c>
      <c r="KD19" s="850">
        <f>KC19/KB19</f>
        <v>1</v>
      </c>
      <c r="KE19" s="273" t="s">
        <v>164</v>
      </c>
      <c r="KF19" s="856"/>
      <c r="KG19" s="848">
        <f>SUM(KG20:KG29)</f>
        <v>1</v>
      </c>
      <c r="KH19" s="849">
        <f>SUM(KH20:KH29)</f>
        <v>1</v>
      </c>
      <c r="KI19" s="850">
        <f>KH19/KG19</f>
        <v>1</v>
      </c>
      <c r="KJ19" s="273" t="s">
        <v>164</v>
      </c>
      <c r="KK19" s="856"/>
      <c r="KL19" s="848">
        <f>SUM(KL20:KL29)</f>
        <v>1</v>
      </c>
      <c r="KM19" s="849">
        <f>SUM(KM20:KM29)</f>
        <v>0.30000000000000004</v>
      </c>
      <c r="KN19" s="850">
        <f>KM19/KL19</f>
        <v>0.30000000000000004</v>
      </c>
      <c r="KO19" s="273" t="s">
        <v>164</v>
      </c>
      <c r="KP19" s="856"/>
      <c r="KQ19" s="848">
        <f>SUM(KQ20:KQ29)</f>
        <v>0.8</v>
      </c>
      <c r="KR19" s="849">
        <f>SUM(KR20:KR29)</f>
        <v>0.8</v>
      </c>
      <c r="KS19" s="850">
        <f>KR19/KQ19</f>
        <v>1</v>
      </c>
      <c r="KT19" s="273" t="s">
        <v>164</v>
      </c>
      <c r="KU19" s="856"/>
      <c r="KV19" s="848">
        <f>SUM(KV20:KV29)</f>
        <v>0.8</v>
      </c>
      <c r="KW19" s="849">
        <f>SUM(KW20:KW29)</f>
        <v>0.8</v>
      </c>
      <c r="KX19" s="850">
        <f>KW19/KV19</f>
        <v>1</v>
      </c>
      <c r="KY19" s="273" t="s">
        <v>164</v>
      </c>
      <c r="KZ19" s="856"/>
      <c r="LA19" s="848">
        <f>SUM(LA20:LA29)</f>
        <v>0.5</v>
      </c>
      <c r="LB19" s="849">
        <f>SUM(LB20:LB29)</f>
        <v>0.5</v>
      </c>
      <c r="LC19" s="850">
        <f>LB19/LA19</f>
        <v>1</v>
      </c>
      <c r="LD19" s="273" t="s">
        <v>164</v>
      </c>
      <c r="LE19" s="856"/>
      <c r="LF19" s="848">
        <f>SUM(LF20:LF29)</f>
        <v>1</v>
      </c>
      <c r="LG19" s="849">
        <f>SUM(LG20:LG29)</f>
        <v>0.8</v>
      </c>
      <c r="LH19" s="850">
        <f>LG19/LF19</f>
        <v>0.8</v>
      </c>
      <c r="LI19" s="273" t="s">
        <v>164</v>
      </c>
      <c r="LJ19" s="856"/>
      <c r="LK19" s="848">
        <f>SUM(LK20:LK29)</f>
        <v>1</v>
      </c>
      <c r="LL19" s="849">
        <f>SUM(LL20:LL29)</f>
        <v>0.8</v>
      </c>
      <c r="LM19" s="850">
        <f>LL19/LK19</f>
        <v>0.8</v>
      </c>
      <c r="LN19" s="273" t="s">
        <v>164</v>
      </c>
      <c r="LO19" s="856"/>
      <c r="LP19" s="848">
        <f>SUM(LP20:LP29)</f>
        <v>0.8</v>
      </c>
      <c r="LQ19" s="849">
        <f>SUM(LQ20:LQ29)</f>
        <v>0.8</v>
      </c>
      <c r="LR19" s="850">
        <f>LQ19/LP19</f>
        <v>1</v>
      </c>
      <c r="LS19" s="273" t="s">
        <v>164</v>
      </c>
      <c r="LT19" s="856"/>
      <c r="LU19" s="848">
        <f>SUM(LU20:LU29)</f>
        <v>1</v>
      </c>
      <c r="LV19" s="849">
        <f>SUM(LV20:LV29)</f>
        <v>0.5</v>
      </c>
      <c r="LW19" s="850">
        <f>LV19/LU19</f>
        <v>0.5</v>
      </c>
      <c r="LX19" s="273" t="s">
        <v>164</v>
      </c>
      <c r="LY19" s="856"/>
      <c r="LZ19" s="848">
        <f>SUM(LZ20:LZ29)</f>
        <v>1</v>
      </c>
      <c r="MA19" s="849">
        <f>SUM(MA20:MA29)</f>
        <v>1</v>
      </c>
      <c r="MB19" s="850">
        <f>MA19/LZ19</f>
        <v>1</v>
      </c>
      <c r="MC19" s="273" t="s">
        <v>164</v>
      </c>
      <c r="MD19" s="856"/>
      <c r="ME19" s="848">
        <f>SUM(ME20:ME29)</f>
        <v>1</v>
      </c>
      <c r="MF19" s="849">
        <f>SUM(MF20:MF29)</f>
        <v>0.8</v>
      </c>
      <c r="MG19" s="850">
        <f>MF19/ME19</f>
        <v>0.8</v>
      </c>
      <c r="MH19" s="273" t="s">
        <v>164</v>
      </c>
      <c r="MI19" s="856"/>
      <c r="MJ19" s="848">
        <f>SUM(MJ20:MJ29)</f>
        <v>0.9</v>
      </c>
      <c r="MK19" s="849">
        <f>SUM(MK20:MK29)</f>
        <v>0.5</v>
      </c>
      <c r="ML19" s="850">
        <f>MK19/MJ19</f>
        <v>0.55555555555555558</v>
      </c>
      <c r="MM19" s="273" t="s">
        <v>164</v>
      </c>
      <c r="MN19" s="856"/>
      <c r="MO19" s="848">
        <f>SUM(MO20:MO29)</f>
        <v>1</v>
      </c>
      <c r="MP19" s="849">
        <f>SUM(MP20:MP29)</f>
        <v>1</v>
      </c>
      <c r="MQ19" s="850">
        <f>MP19/MO19</f>
        <v>1</v>
      </c>
      <c r="MR19" s="273" t="s">
        <v>164</v>
      </c>
      <c r="MS19" s="856"/>
      <c r="MT19" s="848">
        <f>SUM(MT20:MT29)</f>
        <v>1</v>
      </c>
      <c r="MU19" s="849">
        <f>SUM(MU20:MU29)</f>
        <v>1</v>
      </c>
      <c r="MV19" s="850">
        <f>MU19/MT19</f>
        <v>1</v>
      </c>
      <c r="MW19" s="273" t="s">
        <v>164</v>
      </c>
      <c r="MX19" s="856"/>
      <c r="MY19" s="848">
        <f>SUM(MY20:MY29)</f>
        <v>1</v>
      </c>
      <c r="MZ19" s="849">
        <f>SUM(MZ20:MZ29)</f>
        <v>1</v>
      </c>
      <c r="NA19" s="850">
        <f>MZ19/MY19</f>
        <v>1</v>
      </c>
      <c r="NB19" s="273" t="s">
        <v>164</v>
      </c>
      <c r="NC19" s="856"/>
      <c r="ND19" s="848">
        <f>SUM(ND20:ND29)</f>
        <v>1</v>
      </c>
      <c r="NE19" s="849">
        <f>SUM(NE20:NE29)</f>
        <v>0.6</v>
      </c>
      <c r="NF19" s="850">
        <f>NE19/ND19</f>
        <v>0.6</v>
      </c>
      <c r="NG19" s="273" t="s">
        <v>164</v>
      </c>
      <c r="NH19" s="856"/>
      <c r="NI19" s="848">
        <f>SUM(NI20:NI29)</f>
        <v>1</v>
      </c>
      <c r="NJ19" s="849">
        <f>SUM(NJ20:NJ29)</f>
        <v>0.4</v>
      </c>
      <c r="NK19" s="850">
        <f>NJ19/NI19</f>
        <v>0.4</v>
      </c>
      <c r="NL19" s="273" t="s">
        <v>164</v>
      </c>
      <c r="NM19" s="856"/>
      <c r="NN19" s="848">
        <f>SUM(NN20:NN29)</f>
        <v>1</v>
      </c>
      <c r="NO19" s="849">
        <f>SUM(NO20:NO29)</f>
        <v>0.8</v>
      </c>
      <c r="NP19" s="850">
        <f>NO19/NN19</f>
        <v>0.8</v>
      </c>
      <c r="NQ19" s="273" t="s">
        <v>164</v>
      </c>
      <c r="NR19" s="856"/>
      <c r="NS19" s="848">
        <f>SUM(NS20:NS29)</f>
        <v>1</v>
      </c>
      <c r="NT19" s="849">
        <f>SUM(NT20:NT29)</f>
        <v>0.8</v>
      </c>
      <c r="NU19" s="850">
        <f>NT19/NS19</f>
        <v>0.8</v>
      </c>
      <c r="NV19" s="273" t="s">
        <v>164</v>
      </c>
      <c r="NW19" s="856"/>
      <c r="NX19" s="848">
        <f>SUM(NX20:NX29)</f>
        <v>1</v>
      </c>
      <c r="NY19" s="849">
        <f>SUM(NY20:NY29)</f>
        <v>0.4</v>
      </c>
      <c r="NZ19" s="850">
        <f>NY19/NX19</f>
        <v>0.4</v>
      </c>
      <c r="OA19" s="273" t="s">
        <v>164</v>
      </c>
      <c r="OB19" s="856"/>
      <c r="OC19" s="848">
        <f>SUM(OC20:OC29)</f>
        <v>0.1</v>
      </c>
      <c r="OD19" s="849">
        <f>SUM(OD20:OD29)</f>
        <v>0.1</v>
      </c>
      <c r="OE19" s="850">
        <f>OD19/OC19</f>
        <v>1</v>
      </c>
      <c r="OF19" s="273" t="s">
        <v>164</v>
      </c>
      <c r="OG19" s="856"/>
      <c r="OH19" s="848">
        <f>SUM(OH20:OH29)</f>
        <v>1</v>
      </c>
      <c r="OI19" s="849">
        <f>SUM(OI20:OI29)</f>
        <v>1</v>
      </c>
      <c r="OJ19" s="850">
        <f>OI19/OH19</f>
        <v>1</v>
      </c>
      <c r="OK19" s="273" t="s">
        <v>164</v>
      </c>
      <c r="OL19" s="856"/>
      <c r="OM19" s="848">
        <f>SUM(OM20:OM29)</f>
        <v>0.9</v>
      </c>
      <c r="ON19" s="849">
        <f>SUM(ON20:ON29)</f>
        <v>0.9</v>
      </c>
      <c r="OO19" s="850">
        <f>ON19/OM19</f>
        <v>1</v>
      </c>
      <c r="OP19" s="273" t="s">
        <v>164</v>
      </c>
      <c r="OQ19" s="856"/>
      <c r="OR19" s="848">
        <f>SUM(OR20:OR29)</f>
        <v>0.9</v>
      </c>
      <c r="OS19" s="849">
        <f>SUM(OS20:OS29)</f>
        <v>0.9</v>
      </c>
      <c r="OT19" s="850">
        <f>OS19/OR19</f>
        <v>1</v>
      </c>
      <c r="OU19" s="273" t="s">
        <v>164</v>
      </c>
      <c r="OV19" s="847"/>
      <c r="OW19" s="848">
        <f>SUM(OW20:OW29)</f>
        <v>0.9</v>
      </c>
      <c r="OX19" s="849">
        <f>SUM(OX20:OX29)</f>
        <v>0.9</v>
      </c>
      <c r="OY19" s="850">
        <f>OX19/OW19</f>
        <v>1</v>
      </c>
      <c r="OZ19" s="273" t="s">
        <v>164</v>
      </c>
      <c r="PA19" s="856"/>
      <c r="PB19" s="848">
        <f>SUM(PB20:PB29)</f>
        <v>1</v>
      </c>
      <c r="PC19" s="849">
        <f>SUM(PC20:PC29)</f>
        <v>1</v>
      </c>
      <c r="PD19" s="850">
        <f>PC19/PB19</f>
        <v>1</v>
      </c>
      <c r="PE19" s="853"/>
      <c r="PF19" s="847"/>
      <c r="PG19" s="848">
        <f>SUM(PG20:PG29)</f>
        <v>1</v>
      </c>
      <c r="PH19" s="849">
        <f>SUM(PH20:PH29)</f>
        <v>0.6</v>
      </c>
      <c r="PI19" s="850">
        <f>PH19/PG19</f>
        <v>0.6</v>
      </c>
      <c r="PJ19" s="853"/>
      <c r="PK19" s="847"/>
      <c r="PL19" s="722"/>
      <c r="PM19" s="722" t="s">
        <v>1111</v>
      </c>
      <c r="PN19" s="722"/>
    </row>
    <row r="20" spans="1:430" ht="17" customHeight="1" thickBot="1" x14ac:dyDescent="0.25">
      <c r="A20">
        <v>49</v>
      </c>
      <c r="B20" s="857"/>
      <c r="C20" s="858" t="s">
        <v>1113</v>
      </c>
      <c r="D20" s="859" t="s">
        <v>1114</v>
      </c>
      <c r="E20" s="860" t="s">
        <v>1115</v>
      </c>
      <c r="F20" s="861"/>
      <c r="G20" s="862"/>
      <c r="H20" s="863"/>
      <c r="I20" s="864">
        <v>1</v>
      </c>
      <c r="J20" s="312" t="s">
        <v>1116</v>
      </c>
      <c r="K20" s="865"/>
      <c r="L20" s="440">
        <v>0.2</v>
      </c>
      <c r="M20" s="866">
        <f t="shared" ref="M20:M24" si="58">L20</f>
        <v>0.2</v>
      </c>
      <c r="N20" s="867">
        <f>M20/L20</f>
        <v>1</v>
      </c>
      <c r="O20" s="312" t="s">
        <v>1117</v>
      </c>
      <c r="P20" s="868" t="s">
        <v>1118</v>
      </c>
      <c r="Q20" s="440">
        <v>0.2</v>
      </c>
      <c r="R20" s="866">
        <f t="shared" ref="R20:R24" si="59">Q20</f>
        <v>0.2</v>
      </c>
      <c r="S20" s="243"/>
      <c r="T20" s="353">
        <v>117.2</v>
      </c>
      <c r="U20" s="869" t="s">
        <v>1119</v>
      </c>
      <c r="V20" s="440">
        <v>0.2</v>
      </c>
      <c r="W20" s="866">
        <f t="shared" ref="W20:W26" si="60">V20</f>
        <v>0.2</v>
      </c>
      <c r="X20" s="243"/>
      <c r="Y20" s="804" t="s">
        <v>1120</v>
      </c>
      <c r="Z20" s="870" t="s">
        <v>1118</v>
      </c>
      <c r="AA20" s="440">
        <v>0.2</v>
      </c>
      <c r="AB20" s="866">
        <f t="shared" ref="AB20:AB26" si="61">AA20</f>
        <v>0.2</v>
      </c>
      <c r="AC20" s="243"/>
      <c r="AD20" s="804" t="s">
        <v>1121</v>
      </c>
      <c r="AE20" s="870" t="s">
        <v>1119</v>
      </c>
      <c r="AF20" s="440">
        <v>0.2</v>
      </c>
      <c r="AG20" s="866">
        <f t="shared" ref="AG20:AG26" si="62">AF20</f>
        <v>0.2</v>
      </c>
      <c r="AH20" s="243">
        <f>SUM(AG20:AG29)/SUM(AF20:AF29)</f>
        <v>1</v>
      </c>
      <c r="AI20" s="804" t="s">
        <v>1122</v>
      </c>
      <c r="AJ20" s="870" t="s">
        <v>1119</v>
      </c>
      <c r="AK20" s="440">
        <v>0.2</v>
      </c>
      <c r="AL20" s="866">
        <f t="shared" ref="AL20:AL26" si="63">AK20</f>
        <v>0.2</v>
      </c>
      <c r="AM20" s="243">
        <f>SUM(AL20:AL29)/SUM(AK20:AK29)</f>
        <v>1</v>
      </c>
      <c r="AN20" s="312" t="s">
        <v>1123</v>
      </c>
      <c r="AO20" s="870" t="s">
        <v>1119</v>
      </c>
      <c r="AP20" s="871">
        <v>0.2</v>
      </c>
      <c r="AQ20" s="872">
        <f>IF(AO20="ок",0.2,0)</f>
        <v>0</v>
      </c>
      <c r="AR20" s="243">
        <f>SUM(AQ20:AQ29)/SUM(AP20:AP29)</f>
        <v>0.4</v>
      </c>
      <c r="AS20" s="312" t="s">
        <v>1124</v>
      </c>
      <c r="AT20" s="868" t="s">
        <v>1119</v>
      </c>
      <c r="AU20" s="873">
        <v>0.2</v>
      </c>
      <c r="AV20" s="872">
        <f>IF(AT20="ок",0.2,0)</f>
        <v>0</v>
      </c>
      <c r="AW20" s="243">
        <f>SUM(AV20:AV29)/SUM(AU20:AU29)</f>
        <v>0.4</v>
      </c>
      <c r="AX20" s="312" t="s">
        <v>1125</v>
      </c>
      <c r="AY20" s="315" t="s">
        <v>1125</v>
      </c>
      <c r="AZ20" s="873">
        <v>0.2</v>
      </c>
      <c r="BA20" s="866">
        <f t="shared" ref="BA20:BA26" si="64">AZ20</f>
        <v>0.2</v>
      </c>
      <c r="BB20" s="243">
        <f>SUM(BA20:BA29)/SUM(AZ20:AZ29)</f>
        <v>1</v>
      </c>
      <c r="BC20" s="805" t="s">
        <v>1126</v>
      </c>
      <c r="BD20" s="874" t="s">
        <v>1119</v>
      </c>
      <c r="BE20" s="873">
        <v>0.2</v>
      </c>
      <c r="BF20" s="535"/>
      <c r="BG20" s="243">
        <f>SUM(BF20:BF29)/SUM(BE20:BE29)</f>
        <v>0.6</v>
      </c>
      <c r="BH20" s="312" t="s">
        <v>1127</v>
      </c>
      <c r="BI20" s="870" t="s">
        <v>1118</v>
      </c>
      <c r="BJ20" s="871">
        <v>0.2</v>
      </c>
      <c r="BK20" s="866">
        <f t="shared" ref="BK20:BK26" si="65">BJ20</f>
        <v>0.2</v>
      </c>
      <c r="BL20" s="243">
        <f>SUM(BK20:BK29)/SUM(BJ20:BJ29)</f>
        <v>0.8</v>
      </c>
      <c r="BM20" s="875">
        <v>1300000</v>
      </c>
      <c r="BN20" s="876" t="s">
        <v>1128</v>
      </c>
      <c r="BO20" s="873">
        <v>0.2</v>
      </c>
      <c r="BP20" s="873">
        <v>0.2</v>
      </c>
      <c r="BQ20" s="243">
        <f>SUM(BP20:BP29)/SUM(BO20:BO29)</f>
        <v>1</v>
      </c>
      <c r="BR20" s="863"/>
      <c r="BS20" s="353" t="s">
        <v>1129</v>
      </c>
      <c r="BT20" s="870" t="s">
        <v>1119</v>
      </c>
      <c r="BU20" s="440">
        <v>0.2</v>
      </c>
      <c r="BV20" s="877"/>
      <c r="BW20" s="243">
        <f>SUM(BV20:BV29)/SUM(BU20:BU29)</f>
        <v>0.30000000000000004</v>
      </c>
      <c r="BX20" s="353" t="s">
        <v>1129</v>
      </c>
      <c r="BY20" s="870" t="s">
        <v>1119</v>
      </c>
      <c r="BZ20" s="440">
        <v>0.2</v>
      </c>
      <c r="CA20" s="877"/>
      <c r="CB20" s="243">
        <f>SUM(CA20:CA29)/SUM(BZ20:BZ29)</f>
        <v>0.30000000000000004</v>
      </c>
      <c r="CC20" s="353" t="s">
        <v>1130</v>
      </c>
      <c r="CD20" s="870" t="s">
        <v>1118</v>
      </c>
      <c r="CE20" s="440">
        <v>0.2</v>
      </c>
      <c r="CF20" s="866">
        <f>CE20</f>
        <v>0.2</v>
      </c>
      <c r="CG20" s="243">
        <f>SUM(CF20:CF29)/SUM(CE20:CE29)</f>
        <v>0.6</v>
      </c>
      <c r="CH20" s="312">
        <v>137</v>
      </c>
      <c r="CI20" s="870" t="s">
        <v>1131</v>
      </c>
      <c r="CJ20" s="473">
        <v>0.2</v>
      </c>
      <c r="CK20" s="473">
        <v>0.2</v>
      </c>
      <c r="CL20" s="243">
        <f>SUM(CK20:CK29)/SUM(CJ20:CJ29)</f>
        <v>1</v>
      </c>
      <c r="CM20" s="312" t="s">
        <v>1132</v>
      </c>
      <c r="CN20" s="870" t="s">
        <v>1118</v>
      </c>
      <c r="CO20" s="473">
        <v>0.2</v>
      </c>
      <c r="CP20" s="866">
        <f t="shared" ref="CP20:CP26" si="66">CO20</f>
        <v>0.2</v>
      </c>
      <c r="CQ20" s="243">
        <f>SUM(CP20:CP29)/SUM(CO20:CO29)</f>
        <v>1</v>
      </c>
      <c r="CR20" s="312" t="s">
        <v>1125</v>
      </c>
      <c r="CS20" s="870" t="s">
        <v>1119</v>
      </c>
      <c r="CT20" s="473">
        <v>0.2</v>
      </c>
      <c r="CU20" s="872"/>
      <c r="CV20" s="243">
        <f>SUM(CU20:CU29)/SUM(CT20:CT29)</f>
        <v>0.4</v>
      </c>
      <c r="CW20" s="312" t="s">
        <v>1133</v>
      </c>
      <c r="CX20" s="870" t="s">
        <v>1131</v>
      </c>
      <c r="CY20" s="473">
        <v>0.2</v>
      </c>
      <c r="CZ20" s="872">
        <v>0.2</v>
      </c>
      <c r="DA20" s="243">
        <f>SUM(CZ20:CZ29)/SUM(CY20:CY29)</f>
        <v>1</v>
      </c>
      <c r="DB20" s="312" t="s">
        <v>1125</v>
      </c>
      <c r="DC20" s="870" t="s">
        <v>1119</v>
      </c>
      <c r="DD20" s="473">
        <v>0.2</v>
      </c>
      <c r="DE20" s="872"/>
      <c r="DF20" s="243">
        <f>SUM(DE20:DE29)/SUM(DD20:DD29)</f>
        <v>0.2</v>
      </c>
      <c r="DG20" s="312" t="s">
        <v>1134</v>
      </c>
      <c r="DH20" s="870" t="s">
        <v>1119</v>
      </c>
      <c r="DI20" s="473">
        <v>0.2</v>
      </c>
      <c r="DJ20" s="878"/>
      <c r="DK20" s="243">
        <f>SUM(DJ20:DJ29)/SUM(DI20:DI29)</f>
        <v>0.4</v>
      </c>
      <c r="DL20" s="312" t="s">
        <v>1135</v>
      </c>
      <c r="DM20" s="870" t="s">
        <v>1118</v>
      </c>
      <c r="DN20" s="473">
        <v>0.2</v>
      </c>
      <c r="DO20" s="866"/>
      <c r="DP20" s="243">
        <f>SUM(DO20:DO29)/SUM(DN20:DN29)</f>
        <v>0.4</v>
      </c>
      <c r="DQ20" s="312" t="s">
        <v>1136</v>
      </c>
      <c r="DR20" s="870" t="s">
        <v>1119</v>
      </c>
      <c r="DS20" s="473">
        <v>0.2</v>
      </c>
      <c r="DT20" s="872">
        <v>0</v>
      </c>
      <c r="DU20" s="243">
        <f>SUM(DT20:DT29)/SUM(DS20:DS29)</f>
        <v>0.4</v>
      </c>
      <c r="DV20" s="312" t="s">
        <v>1137</v>
      </c>
      <c r="DW20" s="870" t="s">
        <v>1119</v>
      </c>
      <c r="DX20" s="473">
        <v>0.2</v>
      </c>
      <c r="DY20" s="872">
        <v>0</v>
      </c>
      <c r="DZ20" s="243">
        <f>SUM(DY20:DY29)/SUM(DX20:DX29)</f>
        <v>0.4</v>
      </c>
      <c r="EA20" s="312" t="s">
        <v>1138</v>
      </c>
      <c r="EB20" s="870" t="s">
        <v>1118</v>
      </c>
      <c r="EC20" s="473">
        <v>0.2</v>
      </c>
      <c r="ED20" s="878"/>
      <c r="EE20" s="243">
        <f>SUM(ED20:ED29)/SUM(EC20:EC29)</f>
        <v>0.4</v>
      </c>
      <c r="EF20" s="312" t="s">
        <v>1139</v>
      </c>
      <c r="EG20" s="870" t="s">
        <v>1118</v>
      </c>
      <c r="EH20" s="473">
        <v>0.2</v>
      </c>
      <c r="EI20" s="879">
        <f t="shared" ref="EI20:EI26" si="67">EH20</f>
        <v>0.2</v>
      </c>
      <c r="EJ20" s="243">
        <f>SUM(EI20:EI29)/SUM(EH20:EH29)</f>
        <v>0.9</v>
      </c>
      <c r="EK20" s="312" t="s">
        <v>1140</v>
      </c>
      <c r="EL20" s="870" t="s">
        <v>1118</v>
      </c>
      <c r="EM20" s="473">
        <v>0.2</v>
      </c>
      <c r="EN20" s="473">
        <v>0.2</v>
      </c>
      <c r="EO20" s="243">
        <f>SUM(EN20:EN29)/SUM(EM20:EM29)</f>
        <v>1</v>
      </c>
      <c r="EP20" s="312" t="s">
        <v>1141</v>
      </c>
      <c r="EQ20" s="870" t="s">
        <v>1131</v>
      </c>
      <c r="ER20" s="473">
        <v>0.2</v>
      </c>
      <c r="ES20" s="473">
        <v>0.2</v>
      </c>
      <c r="ET20" s="243">
        <f>SUM(ES20:ES29)/SUM(ER20:ER29)</f>
        <v>1</v>
      </c>
      <c r="EU20" s="312" t="s">
        <v>1142</v>
      </c>
      <c r="EV20" s="870" t="s">
        <v>1118</v>
      </c>
      <c r="EW20" s="473">
        <v>0.2</v>
      </c>
      <c r="EX20" s="879">
        <f t="shared" ref="EX20:EX27" si="68">EW20</f>
        <v>0.2</v>
      </c>
      <c r="EY20" s="243">
        <f>SUM(EX20:EX29)/SUM(EW20:EW29)</f>
        <v>0.9</v>
      </c>
      <c r="EZ20" s="312" t="s">
        <v>1143</v>
      </c>
      <c r="FA20" s="869" t="s">
        <v>1131</v>
      </c>
      <c r="FB20" s="473">
        <v>0.2</v>
      </c>
      <c r="FC20" s="872">
        <v>0.2</v>
      </c>
      <c r="FD20" s="243">
        <f>SUM(FC20:FC29)/SUM(FB20:FB29)</f>
        <v>0.5</v>
      </c>
      <c r="FE20" s="312" t="s">
        <v>1144</v>
      </c>
      <c r="FF20" s="870" t="s">
        <v>1119</v>
      </c>
      <c r="FG20" s="473">
        <v>0.2</v>
      </c>
      <c r="FH20" s="879">
        <v>0</v>
      </c>
      <c r="FI20" s="243">
        <f>SUM(FH20:FH29)/SUM(FG20:FG29)</f>
        <v>0.2</v>
      </c>
      <c r="FJ20" s="312"/>
      <c r="FK20" s="870" t="s">
        <v>1131</v>
      </c>
      <c r="FL20" s="473">
        <v>0.2</v>
      </c>
      <c r="FM20" s="872">
        <v>0.2</v>
      </c>
      <c r="FN20" s="243">
        <f>SUM(FM20:FM29)/SUM(FL20:FL29)</f>
        <v>0.4</v>
      </c>
      <c r="FO20" s="312" t="s">
        <v>1127</v>
      </c>
      <c r="FP20" s="869" t="s">
        <v>1118</v>
      </c>
      <c r="FQ20" s="473">
        <v>0.2</v>
      </c>
      <c r="FR20" s="878"/>
      <c r="FS20" s="243">
        <f>SUM(FR20:FR29)/SUM(FQ20:FQ29)</f>
        <v>0.25</v>
      </c>
      <c r="FU20" s="312" t="s">
        <v>1145</v>
      </c>
      <c r="FV20" s="870" t="s">
        <v>1118</v>
      </c>
      <c r="FW20" s="871">
        <v>0.2</v>
      </c>
      <c r="FX20" s="535">
        <f t="shared" ref="FX20:FX26" si="69">FW20</f>
        <v>0.2</v>
      </c>
      <c r="FY20" s="243">
        <f>SUM(FX20:FX29)/SUM(FW20:FW29)</f>
        <v>1</v>
      </c>
      <c r="FZ20" s="312" t="s">
        <v>1146</v>
      </c>
      <c r="GA20" s="870" t="s">
        <v>1118</v>
      </c>
      <c r="GB20" s="871">
        <v>0.2</v>
      </c>
      <c r="GC20" s="535">
        <f t="shared" ref="GC20:GC26" si="70">GB20</f>
        <v>0.2</v>
      </c>
      <c r="GD20" s="243">
        <f>SUM(GC20:GC29)/SUM(GB20:GB29)</f>
        <v>1</v>
      </c>
      <c r="GE20" s="312" t="s">
        <v>1147</v>
      </c>
      <c r="GF20" s="870" t="s">
        <v>1118</v>
      </c>
      <c r="GG20" s="871">
        <v>0.2</v>
      </c>
      <c r="GH20" s="535">
        <f t="shared" ref="GH20:GH26" si="71">GG20</f>
        <v>0.2</v>
      </c>
      <c r="GI20" s="243">
        <f>SUM(GH20:GH29)/SUM(GG20:GG29)</f>
        <v>1</v>
      </c>
      <c r="GJ20" s="312" t="s">
        <v>1148</v>
      </c>
      <c r="GK20" s="870" t="s">
        <v>1118</v>
      </c>
      <c r="GL20" s="871">
        <v>0.2</v>
      </c>
      <c r="GM20" s="535">
        <f t="shared" ref="GM20:GM26" si="72">GL20</f>
        <v>0.2</v>
      </c>
      <c r="GN20" s="243">
        <f>SUM(GM20:GM29)/SUM(GL20:GL29)</f>
        <v>1</v>
      </c>
      <c r="GO20" s="312" t="s">
        <v>1149</v>
      </c>
      <c r="GP20" s="870" t="s">
        <v>1118</v>
      </c>
      <c r="GQ20" s="871">
        <v>0.2</v>
      </c>
      <c r="GR20" s="535">
        <f t="shared" ref="GR20:GR26" si="73">GQ20</f>
        <v>0.2</v>
      </c>
      <c r="GS20" s="243">
        <f>SUM(GR20:GR29)/SUM(GQ20:GQ29)</f>
        <v>1</v>
      </c>
      <c r="GT20" s="312" t="s">
        <v>1150</v>
      </c>
      <c r="GU20" s="870" t="s">
        <v>1118</v>
      </c>
      <c r="GV20" s="871">
        <v>0.2</v>
      </c>
      <c r="GW20" s="535">
        <f t="shared" ref="GW20:GW26" si="74">GV20</f>
        <v>0.2</v>
      </c>
      <c r="GX20" s="243">
        <f>SUM(GW20:GW29)/SUM(GV20:GV29)</f>
        <v>1</v>
      </c>
      <c r="GY20" s="880"/>
      <c r="GZ20" s="312" t="s">
        <v>1151</v>
      </c>
      <c r="HA20" s="870" t="s">
        <v>1119</v>
      </c>
      <c r="HB20" s="473">
        <v>0.2</v>
      </c>
      <c r="HC20" s="473"/>
      <c r="HD20" s="243">
        <f>SUM(HC20:HC29)/SUM(HB20:HB29)</f>
        <v>0.2</v>
      </c>
      <c r="HE20" s="312"/>
      <c r="HF20" s="870" t="s">
        <v>1118</v>
      </c>
      <c r="HG20" s="473"/>
      <c r="HH20" s="473"/>
      <c r="HI20" s="243">
        <f>SUM(HH20:HH29)/SUM(HG20:HG29)</f>
        <v>1</v>
      </c>
      <c r="HJ20" s="881"/>
      <c r="HK20" s="804" t="s">
        <v>1152</v>
      </c>
      <c r="HL20" s="870" t="s">
        <v>1119</v>
      </c>
      <c r="HM20" s="440">
        <v>0.2</v>
      </c>
      <c r="HN20" s="882"/>
      <c r="HO20" s="243">
        <f>SUM(HN20:HN29)/SUM(HM20:HM29)</f>
        <v>0.2</v>
      </c>
      <c r="HP20" s="883"/>
      <c r="HQ20" s="312" t="s">
        <v>1153</v>
      </c>
      <c r="HR20" s="868" t="s">
        <v>1119</v>
      </c>
      <c r="HS20" s="203">
        <v>0.2</v>
      </c>
      <c r="HT20" s="208">
        <f>IF(HR20="ок",0.2,0)</f>
        <v>0</v>
      </c>
      <c r="HU20" s="241">
        <f>SUM(HT20:HT29)/SUM(HS20:HS29)</f>
        <v>0.5</v>
      </c>
      <c r="HV20" s="312" t="s">
        <v>1154</v>
      </c>
      <c r="HW20" s="870" t="s">
        <v>1118</v>
      </c>
      <c r="HX20" s="873">
        <v>0.2</v>
      </c>
      <c r="HY20" s="884">
        <v>0.2</v>
      </c>
      <c r="HZ20" s="241">
        <f>SUM(HY20:HY29)/SUM(HX20:HX29)</f>
        <v>1</v>
      </c>
      <c r="IA20" s="312" t="s">
        <v>1155</v>
      </c>
      <c r="IB20" s="868" t="s">
        <v>1118</v>
      </c>
      <c r="IC20" s="885">
        <v>0.2</v>
      </c>
      <c r="ID20" s="872">
        <f>IF(IB20="ок",0.2,0)</f>
        <v>0</v>
      </c>
      <c r="IE20" s="241">
        <f>SUM(ID20:ID29)/SUM(IC20:IC29)</f>
        <v>0.6</v>
      </c>
      <c r="IF20" s="886"/>
      <c r="IG20" s="312" t="s">
        <v>1151</v>
      </c>
      <c r="IH20" s="870" t="s">
        <v>1118</v>
      </c>
      <c r="II20" s="873">
        <v>0.2</v>
      </c>
      <c r="IJ20" s="535">
        <f t="shared" ref="IJ20:IJ26" si="75">II20</f>
        <v>0.2</v>
      </c>
      <c r="IK20" s="243">
        <f>SUM(IJ20:IJ29)/SUM(II20:II29)</f>
        <v>1</v>
      </c>
      <c r="IL20" s="312"/>
      <c r="IM20" s="358" t="s">
        <v>1156</v>
      </c>
      <c r="IN20" s="873"/>
      <c r="IO20" s="535"/>
      <c r="IP20" s="243">
        <f>SUM(IO20:IO29)/SUM(IN20:IN29)</f>
        <v>1</v>
      </c>
      <c r="IQ20" s="312" t="s">
        <v>1157</v>
      </c>
      <c r="IR20" s="870" t="s">
        <v>1118</v>
      </c>
      <c r="IS20" s="873">
        <v>0.2</v>
      </c>
      <c r="IT20" s="535">
        <f t="shared" ref="IT20:IT26" si="76">IS20</f>
        <v>0.2</v>
      </c>
      <c r="IU20" s="243">
        <f>SUM(IT20:IT29)/SUM(IS20:IS29)</f>
        <v>1</v>
      </c>
      <c r="IV20" s="312" t="s">
        <v>1158</v>
      </c>
      <c r="IW20" s="870" t="s">
        <v>1118</v>
      </c>
      <c r="IX20" s="873">
        <v>0.2</v>
      </c>
      <c r="IY20" s="535">
        <f t="shared" ref="IY20:IY26" si="77">IX20</f>
        <v>0.2</v>
      </c>
      <c r="IZ20" s="243">
        <f>SUM(IY20:IY29)/SUM(IX20:IX29)</f>
        <v>0.9</v>
      </c>
      <c r="JA20" s="312" t="s">
        <v>1159</v>
      </c>
      <c r="JB20" s="870" t="s">
        <v>1118</v>
      </c>
      <c r="JC20" s="873">
        <v>0.2</v>
      </c>
      <c r="JD20" s="535">
        <f t="shared" ref="JD20:JD26" si="78">JC20</f>
        <v>0.2</v>
      </c>
      <c r="JE20" s="243">
        <f>SUM(JD20:JD29)/SUM(JC20:JC29)</f>
        <v>0.9</v>
      </c>
      <c r="JF20" s="312" t="s">
        <v>1160</v>
      </c>
      <c r="JG20" s="870" t="s">
        <v>1119</v>
      </c>
      <c r="JH20" s="873">
        <v>0.2</v>
      </c>
      <c r="JI20" s="535">
        <f t="shared" ref="JI20:JI26" si="79">JH20</f>
        <v>0.2</v>
      </c>
      <c r="JJ20" s="243">
        <f>SUM(JI20:JI29)/SUM(JH20:JH29)</f>
        <v>1</v>
      </c>
      <c r="JK20" s="312"/>
      <c r="JL20" s="870" t="s">
        <v>1118</v>
      </c>
      <c r="JM20" s="873">
        <v>0.2</v>
      </c>
      <c r="JN20" s="535">
        <f t="shared" ref="JN20:JN26" si="80">JM20</f>
        <v>0.2</v>
      </c>
      <c r="JO20" s="243">
        <f>SUM(JN20:JN29)/SUM(JM20:JM29)</f>
        <v>1</v>
      </c>
      <c r="JP20" s="312" t="s">
        <v>1161</v>
      </c>
      <c r="JQ20" s="870" t="s">
        <v>1118</v>
      </c>
      <c r="JR20" s="873">
        <v>0.2</v>
      </c>
      <c r="JS20" s="535">
        <f t="shared" ref="JS20:JS26" si="81">JR20</f>
        <v>0.2</v>
      </c>
      <c r="JT20" s="243">
        <f>SUM(JS20:JS29)/SUM(JR20:JR29)</f>
        <v>1</v>
      </c>
      <c r="JU20" s="312" t="s">
        <v>1162</v>
      </c>
      <c r="JV20" s="358" t="s">
        <v>1163</v>
      </c>
      <c r="JW20" s="873">
        <v>0.2</v>
      </c>
      <c r="JX20" s="535">
        <f t="shared" ref="JX20:JX26" si="82">JW20</f>
        <v>0.2</v>
      </c>
      <c r="JY20" s="243">
        <f>SUM(JX20:JX29)/SUM(JW20:JW29)</f>
        <v>1</v>
      </c>
      <c r="JZ20" s="312" t="s">
        <v>1164</v>
      </c>
      <c r="KA20" s="870" t="s">
        <v>1118</v>
      </c>
      <c r="KB20" s="873">
        <v>0.2</v>
      </c>
      <c r="KC20" s="535">
        <f t="shared" ref="KC20:KC26" si="83">KB20</f>
        <v>0.2</v>
      </c>
      <c r="KD20" s="243">
        <f>SUM(KC20:KC29)/SUM(KB20:KB29)</f>
        <v>1</v>
      </c>
      <c r="KE20" s="312" t="s">
        <v>1165</v>
      </c>
      <c r="KF20" s="358" t="s">
        <v>1166</v>
      </c>
      <c r="KG20" s="873">
        <v>0.2</v>
      </c>
      <c r="KH20" s="535">
        <f t="shared" ref="KH20:KH26" si="84">KG20</f>
        <v>0.2</v>
      </c>
      <c r="KI20" s="243">
        <f>SUM(KH20:KH29)/SUM(KG20:KG29)</f>
        <v>1</v>
      </c>
      <c r="KJ20" s="312" t="s">
        <v>1167</v>
      </c>
      <c r="KK20" s="358" t="s">
        <v>1168</v>
      </c>
      <c r="KL20" s="873">
        <v>0.2</v>
      </c>
      <c r="KM20" s="535">
        <f>IF(KK20="ок",0.2,0)</f>
        <v>0</v>
      </c>
      <c r="KN20" s="243">
        <f>SUM(KM20:KM29)/SUM(KL20:KL29)</f>
        <v>0.30000000000000004</v>
      </c>
      <c r="KO20" s="312"/>
      <c r="KP20" s="870" t="s">
        <v>1118</v>
      </c>
      <c r="KQ20" s="873">
        <v>0.2</v>
      </c>
      <c r="KR20" s="535">
        <f t="shared" ref="KR20:KR26" si="85">KQ20</f>
        <v>0.2</v>
      </c>
      <c r="KS20" s="243">
        <f>SUM(KR20:KR29)/SUM(KQ20:KQ29)</f>
        <v>1</v>
      </c>
      <c r="KT20" s="312"/>
      <c r="KU20" s="870" t="s">
        <v>1118</v>
      </c>
      <c r="KV20" s="873">
        <v>0.2</v>
      </c>
      <c r="KW20" s="535">
        <f t="shared" ref="KW20:KW26" si="86">KV20</f>
        <v>0.2</v>
      </c>
      <c r="KX20" s="243">
        <f>SUM(KW20:KW29)/SUM(KV20:KV29)</f>
        <v>1</v>
      </c>
      <c r="KY20" s="312"/>
      <c r="KZ20" s="358" t="s">
        <v>1169</v>
      </c>
      <c r="LA20" s="873"/>
      <c r="LB20" s="535">
        <f>IF(KZ20="ок",0.2,0)</f>
        <v>0</v>
      </c>
      <c r="LC20" s="243">
        <f>SUM(LB20:LB29)/SUM(LA20:LA29)</f>
        <v>1</v>
      </c>
      <c r="LD20" s="312" t="s">
        <v>1170</v>
      </c>
      <c r="LE20" s="870" t="s">
        <v>1118</v>
      </c>
      <c r="LF20" s="873">
        <v>0.2</v>
      </c>
      <c r="LG20" s="535">
        <f t="shared" ref="LG20:LG26" si="87">LF20</f>
        <v>0.2</v>
      </c>
      <c r="LH20" s="243">
        <f>SUM(LG20:LG29)/SUM(LF20:LF29)</f>
        <v>0.8</v>
      </c>
      <c r="LI20" s="312" t="s">
        <v>1171</v>
      </c>
      <c r="LJ20" s="870" t="s">
        <v>1131</v>
      </c>
      <c r="LK20" s="873">
        <v>0.2</v>
      </c>
      <c r="LL20" s="535">
        <f t="shared" ref="LL20:LL26" si="88">LK20</f>
        <v>0.2</v>
      </c>
      <c r="LM20" s="243">
        <f>SUM(LL20:LL29)/SUM(LK20:LK29)</f>
        <v>0.8</v>
      </c>
      <c r="LN20" s="312" t="s">
        <v>1172</v>
      </c>
      <c r="LO20" s="870" t="s">
        <v>1118</v>
      </c>
      <c r="LP20" s="873">
        <v>0.2</v>
      </c>
      <c r="LQ20" s="535">
        <f t="shared" ref="LQ20:LQ26" si="89">LP20</f>
        <v>0.2</v>
      </c>
      <c r="LR20" s="243">
        <f>SUM(LQ20:LQ29)/SUM(LP20:LP29)</f>
        <v>1</v>
      </c>
      <c r="LS20" s="312" t="s">
        <v>1173</v>
      </c>
      <c r="LT20" s="870" t="s">
        <v>1119</v>
      </c>
      <c r="LU20" s="873">
        <v>0.2</v>
      </c>
      <c r="LV20" s="535">
        <f>IF(LT20="ок",0.2,0)</f>
        <v>0</v>
      </c>
      <c r="LW20" s="243">
        <f>SUM(LV20:LV29)/SUM(LU20:LU29)</f>
        <v>0.5</v>
      </c>
      <c r="LX20" s="312" t="s">
        <v>1174</v>
      </c>
      <c r="LY20" s="358" t="s">
        <v>1175</v>
      </c>
      <c r="LZ20" s="873">
        <v>0.2</v>
      </c>
      <c r="MA20" s="535">
        <f t="shared" ref="MA20:MA26" si="90">LZ20</f>
        <v>0.2</v>
      </c>
      <c r="MB20" s="243">
        <f>SUM(MA20:MA29)/SUM(LZ20:LZ29)</f>
        <v>1</v>
      </c>
      <c r="MC20" s="312" t="s">
        <v>1159</v>
      </c>
      <c r="MD20" s="358" t="s">
        <v>1176</v>
      </c>
      <c r="ME20" s="873">
        <v>0.2</v>
      </c>
      <c r="MF20" s="535">
        <v>0.2</v>
      </c>
      <c r="MG20" s="243">
        <f>SUM(MF20:MF29)/SUM(ME20:ME29)</f>
        <v>0.8</v>
      </c>
      <c r="MH20" s="312" t="s">
        <v>1177</v>
      </c>
      <c r="MI20" s="358" t="s">
        <v>1178</v>
      </c>
      <c r="MJ20" s="873">
        <v>0.2</v>
      </c>
      <c r="MK20" s="535">
        <f>IF(MI20="ок",0.2,0)</f>
        <v>0</v>
      </c>
      <c r="ML20" s="243">
        <f>SUM(MK20:MK29)/SUM(MJ20:MJ29)</f>
        <v>0.55555555555555558</v>
      </c>
      <c r="MM20" s="312" t="s">
        <v>1153</v>
      </c>
      <c r="MN20" s="870" t="s">
        <v>1118</v>
      </c>
      <c r="MO20" s="873">
        <v>0.2</v>
      </c>
      <c r="MP20" s="535">
        <f t="shared" ref="MP20:MP26" si="91">MO20</f>
        <v>0.2</v>
      </c>
      <c r="MQ20" s="243">
        <f>SUM(MP20:MP29)/SUM(MO20:MO29)</f>
        <v>1</v>
      </c>
      <c r="MR20" s="312" t="s">
        <v>1179</v>
      </c>
      <c r="MS20" s="870" t="s">
        <v>1119</v>
      </c>
      <c r="MT20" s="873">
        <v>0.2</v>
      </c>
      <c r="MU20" s="873">
        <v>0.2</v>
      </c>
      <c r="MV20" s="243">
        <f>SUM(MU20:MU29)/SUM(MT20:MT29)</f>
        <v>1</v>
      </c>
      <c r="MW20" s="312" t="s">
        <v>1170</v>
      </c>
      <c r="MX20" s="870" t="s">
        <v>1118</v>
      </c>
      <c r="MY20" s="873">
        <v>0.2</v>
      </c>
      <c r="MZ20" s="535">
        <f t="shared" ref="MZ20:MZ26" si="92">MY20</f>
        <v>0.2</v>
      </c>
      <c r="NA20" s="243">
        <f>SUM(MZ20:MZ29)/SUM(MY20:MY29)</f>
        <v>1</v>
      </c>
      <c r="NB20" s="312" t="s">
        <v>1180</v>
      </c>
      <c r="NC20" s="870" t="s">
        <v>1119</v>
      </c>
      <c r="ND20" s="873">
        <v>0.2</v>
      </c>
      <c r="NE20" s="535">
        <f>IF(NC20="ок",0.2,0)</f>
        <v>0</v>
      </c>
      <c r="NF20" s="243">
        <f>SUM(NE20:NE29)/SUM(ND20:ND29)</f>
        <v>0.6</v>
      </c>
      <c r="NG20" s="312" t="s">
        <v>1127</v>
      </c>
      <c r="NH20" s="358" t="s">
        <v>1181</v>
      </c>
      <c r="NI20" s="873">
        <v>0.2</v>
      </c>
      <c r="NJ20" s="535">
        <f>IF(NH20="ок",0.2,0)</f>
        <v>0</v>
      </c>
      <c r="NK20" s="243">
        <f>SUM(NJ20:NJ29)/SUM(NI20:NI29)</f>
        <v>0.4</v>
      </c>
      <c r="NL20" s="312" t="s">
        <v>1182</v>
      </c>
      <c r="NM20" s="870" t="s">
        <v>1131</v>
      </c>
      <c r="NN20" s="873">
        <v>0.2</v>
      </c>
      <c r="NO20" s="535">
        <f>IF(NM20="ок",0.2,0)</f>
        <v>0.2</v>
      </c>
      <c r="NP20" s="243">
        <f>SUM(NO20:NO29)/SUM(NN20:NN29)</f>
        <v>0.8</v>
      </c>
      <c r="NQ20" s="312" t="s">
        <v>1183</v>
      </c>
      <c r="NR20" s="870" t="s">
        <v>1131</v>
      </c>
      <c r="NS20" s="873">
        <v>0.2</v>
      </c>
      <c r="NT20" s="535">
        <f>IF(NR20="ок",0.2,0)</f>
        <v>0.2</v>
      </c>
      <c r="NU20" s="243">
        <f>SUM(NT20:NT29)/SUM(NS20:NS29)</f>
        <v>0.8</v>
      </c>
      <c r="NV20" s="312" t="s">
        <v>1184</v>
      </c>
      <c r="NW20" s="870" t="s">
        <v>1119</v>
      </c>
      <c r="NX20" s="873">
        <v>0.2</v>
      </c>
      <c r="NY20" s="535">
        <f>IF(NW20="ок",0.2,0)</f>
        <v>0</v>
      </c>
      <c r="NZ20" s="243">
        <f>SUM(NY20:NY29)/SUM(NX20:NX29)</f>
        <v>0.4</v>
      </c>
      <c r="OA20" s="312"/>
      <c r="OB20" s="358" t="s">
        <v>1185</v>
      </c>
      <c r="OC20" s="873"/>
      <c r="OD20" s="535">
        <f>IF(OB20="ок",0.2,0)</f>
        <v>0</v>
      </c>
      <c r="OE20" s="243">
        <f>SUM(OD20:OD29)/SUM(OC20:OC29)</f>
        <v>1</v>
      </c>
      <c r="OF20" s="312" t="s">
        <v>1153</v>
      </c>
      <c r="OG20" s="870" t="s">
        <v>1118</v>
      </c>
      <c r="OH20" s="873">
        <v>0.2</v>
      </c>
      <c r="OI20" s="535">
        <f t="shared" ref="OI20:OI26" si="93">OH20</f>
        <v>0.2</v>
      </c>
      <c r="OJ20" s="243">
        <f>SUM(OI20:OI29)/SUM(OH20:OH29)</f>
        <v>1</v>
      </c>
      <c r="OK20" s="312" t="s">
        <v>1186</v>
      </c>
      <c r="OL20" s="358" t="s">
        <v>1187</v>
      </c>
      <c r="OM20" s="873">
        <v>0.2</v>
      </c>
      <c r="ON20" s="535">
        <f t="shared" ref="ON20:ON26" si="94">OM20</f>
        <v>0.2</v>
      </c>
      <c r="OO20" s="243">
        <f>SUM(ON20:ON29)/SUM(OM20:OM29)</f>
        <v>1</v>
      </c>
      <c r="OP20" s="312" t="s">
        <v>1188</v>
      </c>
      <c r="OQ20" s="870" t="s">
        <v>1118</v>
      </c>
      <c r="OR20" s="873">
        <v>0.2</v>
      </c>
      <c r="OS20" s="535">
        <f t="shared" ref="OS20:OS26" si="95">OR20</f>
        <v>0.2</v>
      </c>
      <c r="OT20" s="243">
        <f>SUM(OS20:OS29)/SUM(OR20:OR29)</f>
        <v>1</v>
      </c>
      <c r="OU20" s="353">
        <v>5</v>
      </c>
      <c r="OV20" s="868" t="s">
        <v>1189</v>
      </c>
      <c r="OW20" s="873">
        <v>0.2</v>
      </c>
      <c r="OX20" s="535">
        <f t="shared" ref="OX20:OX26" si="96">OW20</f>
        <v>0.2</v>
      </c>
      <c r="OY20" s="243">
        <f>SUM(OX20:OX29)/SUM(OW20:OW29)</f>
        <v>1</v>
      </c>
      <c r="OZ20" s="312" t="s">
        <v>1170</v>
      </c>
      <c r="PA20" s="358"/>
      <c r="PB20" s="873">
        <v>0.2</v>
      </c>
      <c r="PC20" s="535">
        <f t="shared" ref="PC20:PC26" si="97">PB20</f>
        <v>0.2</v>
      </c>
      <c r="PD20" s="243">
        <f>SUM(PC20:PC29)/SUM(PB20:PB29)</f>
        <v>1</v>
      </c>
      <c r="PE20" s="805"/>
      <c r="PF20" s="874"/>
      <c r="PG20" s="873">
        <v>0.2</v>
      </c>
      <c r="PH20" s="535"/>
      <c r="PI20" s="243">
        <f>SUM(PH20:PH29)/SUM(PG20:PG29)</f>
        <v>0.6</v>
      </c>
      <c r="PJ20" s="875"/>
      <c r="PK20" s="876"/>
      <c r="PL20" s="873">
        <v>0.2</v>
      </c>
      <c r="PM20" s="873">
        <v>0.2</v>
      </c>
      <c r="PN20" s="243">
        <f>SUM(PM20:PM29)/SUM(PL20:PL29)</f>
        <v>1</v>
      </c>
    </row>
    <row r="21" spans="1:430" ht="17" customHeight="1" thickBot="1" x14ac:dyDescent="0.25">
      <c r="B21" s="857"/>
      <c r="C21" s="887"/>
      <c r="D21" s="888"/>
      <c r="F21" s="861"/>
      <c r="G21" s="862"/>
      <c r="H21" s="863"/>
      <c r="I21" s="864"/>
      <c r="J21" s="323" t="s">
        <v>1190</v>
      </c>
      <c r="K21" s="889"/>
      <c r="L21" s="473"/>
      <c r="M21" s="866">
        <f t="shared" si="58"/>
        <v>0</v>
      </c>
      <c r="N21" s="243"/>
      <c r="O21" s="323" t="s">
        <v>1190</v>
      </c>
      <c r="P21" s="890"/>
      <c r="Q21" s="255"/>
      <c r="R21" s="866">
        <f t="shared" si="59"/>
        <v>0</v>
      </c>
      <c r="S21" s="243"/>
      <c r="T21" s="323" t="s">
        <v>1190</v>
      </c>
      <c r="U21" s="891"/>
      <c r="V21" s="255"/>
      <c r="W21" s="866">
        <f t="shared" si="60"/>
        <v>0</v>
      </c>
      <c r="X21" s="243"/>
      <c r="Y21" s="815" t="s">
        <v>1190</v>
      </c>
      <c r="Z21" s="892"/>
      <c r="AA21" s="473"/>
      <c r="AB21" s="866">
        <f t="shared" si="61"/>
        <v>0</v>
      </c>
      <c r="AC21" s="243"/>
      <c r="AD21" s="815" t="s">
        <v>1190</v>
      </c>
      <c r="AE21" s="892"/>
      <c r="AF21" s="473"/>
      <c r="AG21" s="866">
        <f t="shared" si="62"/>
        <v>0</v>
      </c>
      <c r="AH21" s="243"/>
      <c r="AI21" s="815" t="s">
        <v>1190</v>
      </c>
      <c r="AJ21" s="892"/>
      <c r="AK21" s="473"/>
      <c r="AL21" s="866">
        <f t="shared" si="63"/>
        <v>0</v>
      </c>
      <c r="AM21" s="243"/>
      <c r="AN21" s="323" t="s">
        <v>1190</v>
      </c>
      <c r="AO21" s="892"/>
      <c r="AP21" s="893"/>
      <c r="AQ21" s="872"/>
      <c r="AR21" s="243"/>
      <c r="AS21" s="323" t="s">
        <v>1190</v>
      </c>
      <c r="AT21" s="894"/>
      <c r="AU21" s="884"/>
      <c r="AV21" s="872"/>
      <c r="AW21" s="243"/>
      <c r="AX21" s="323" t="s">
        <v>1190</v>
      </c>
      <c r="AY21" s="449" t="s">
        <v>1190</v>
      </c>
      <c r="AZ21" s="884"/>
      <c r="BA21" s="866">
        <f t="shared" si="64"/>
        <v>0</v>
      </c>
      <c r="BB21" s="243"/>
      <c r="BC21" s="816" t="s">
        <v>1190</v>
      </c>
      <c r="BD21" s="895"/>
      <c r="BE21" s="884"/>
      <c r="BF21" s="535"/>
      <c r="BG21" s="243"/>
      <c r="BH21" s="323" t="s">
        <v>1190</v>
      </c>
      <c r="BI21" s="896"/>
      <c r="BJ21" s="893"/>
      <c r="BK21" s="866">
        <f t="shared" si="65"/>
        <v>0</v>
      </c>
      <c r="BL21" s="243"/>
      <c r="BM21" s="816" t="s">
        <v>1190</v>
      </c>
      <c r="BN21" s="889"/>
      <c r="BO21" s="884"/>
      <c r="BP21" s="884"/>
      <c r="BQ21" s="243"/>
      <c r="BR21" s="863"/>
      <c r="BS21" s="323" t="s">
        <v>1190</v>
      </c>
      <c r="BT21" s="892"/>
      <c r="BU21" s="473"/>
      <c r="BV21" s="897"/>
      <c r="BW21" s="243"/>
      <c r="BX21" s="323" t="s">
        <v>1190</v>
      </c>
      <c r="BY21" s="892"/>
      <c r="BZ21" s="473"/>
      <c r="CA21" s="897"/>
      <c r="CB21" s="243"/>
      <c r="CC21" s="323" t="s">
        <v>1190</v>
      </c>
      <c r="CD21" s="892"/>
      <c r="CE21" s="473"/>
      <c r="CF21" s="866"/>
      <c r="CG21" s="294"/>
      <c r="CH21" s="323" t="s">
        <v>1190</v>
      </c>
      <c r="CI21" s="892"/>
      <c r="CJ21" s="473"/>
      <c r="CK21" s="473"/>
      <c r="CL21" s="243"/>
      <c r="CM21" s="323" t="s">
        <v>1190</v>
      </c>
      <c r="CN21" s="892"/>
      <c r="CO21" s="473"/>
      <c r="CP21" s="866">
        <f t="shared" si="66"/>
        <v>0</v>
      </c>
      <c r="CQ21" s="243"/>
      <c r="CR21" s="323" t="s">
        <v>1190</v>
      </c>
      <c r="CS21" s="892"/>
      <c r="CT21" s="473"/>
      <c r="CU21" s="872"/>
      <c r="CV21" s="243"/>
      <c r="CW21" s="323" t="s">
        <v>1190</v>
      </c>
      <c r="CX21" s="892"/>
      <c r="CY21" s="473"/>
      <c r="CZ21" s="872"/>
      <c r="DA21" s="243"/>
      <c r="DB21" s="323" t="s">
        <v>1190</v>
      </c>
      <c r="DC21" s="892"/>
      <c r="DD21" s="473"/>
      <c r="DE21" s="872"/>
      <c r="DF21" s="243"/>
      <c r="DG21" s="323" t="s">
        <v>1190</v>
      </c>
      <c r="DH21" s="892"/>
      <c r="DI21" s="473"/>
      <c r="DJ21" s="872"/>
      <c r="DK21" s="243"/>
      <c r="DL21" s="323" t="s">
        <v>1190</v>
      </c>
      <c r="DM21" s="892"/>
      <c r="DN21" s="473"/>
      <c r="DO21" s="866"/>
      <c r="DP21" s="243"/>
      <c r="DQ21" s="323" t="s">
        <v>1190</v>
      </c>
      <c r="DR21" s="892"/>
      <c r="DS21" s="473"/>
      <c r="DT21" s="872"/>
      <c r="DU21" s="243"/>
      <c r="DV21" s="323" t="s">
        <v>1190</v>
      </c>
      <c r="DW21" s="892"/>
      <c r="DX21" s="473"/>
      <c r="DY21" s="872"/>
      <c r="DZ21" s="243"/>
      <c r="EA21" s="323" t="s">
        <v>1190</v>
      </c>
      <c r="EB21" s="892"/>
      <c r="EC21" s="473"/>
      <c r="ED21" s="872"/>
      <c r="EE21" s="243"/>
      <c r="EF21" s="323" t="s">
        <v>1190</v>
      </c>
      <c r="EG21" s="892"/>
      <c r="EH21" s="473"/>
      <c r="EI21" s="879">
        <f t="shared" si="67"/>
        <v>0</v>
      </c>
      <c r="EJ21" s="243"/>
      <c r="EK21" s="323" t="s">
        <v>1190</v>
      </c>
      <c r="EL21" s="892"/>
      <c r="EM21" s="473"/>
      <c r="EN21" s="872"/>
      <c r="EO21" s="243"/>
      <c r="EP21" s="323" t="s">
        <v>1190</v>
      </c>
      <c r="EQ21" s="892"/>
      <c r="ER21" s="473"/>
      <c r="ES21" s="473"/>
      <c r="ET21" s="243"/>
      <c r="EU21" s="323" t="s">
        <v>1190</v>
      </c>
      <c r="EV21" s="892"/>
      <c r="EW21" s="473"/>
      <c r="EX21" s="879">
        <f t="shared" si="68"/>
        <v>0</v>
      </c>
      <c r="EY21" s="243"/>
      <c r="EZ21" s="323" t="s">
        <v>1190</v>
      </c>
      <c r="FA21" s="891"/>
      <c r="FB21" s="473"/>
      <c r="FC21" s="872"/>
      <c r="FD21" s="243"/>
      <c r="FE21" s="323" t="s">
        <v>1190</v>
      </c>
      <c r="FF21" s="892"/>
      <c r="FG21" s="473"/>
      <c r="FH21" s="879"/>
      <c r="FI21" s="243"/>
      <c r="FJ21" s="336" t="s">
        <v>1190</v>
      </c>
      <c r="FK21" s="835">
        <v>1</v>
      </c>
      <c r="FL21" s="473"/>
      <c r="FM21" s="879"/>
      <c r="FN21" s="243"/>
      <c r="FO21" s="323" t="s">
        <v>1190</v>
      </c>
      <c r="FP21" s="891"/>
      <c r="FQ21" s="473"/>
      <c r="FR21" s="872"/>
      <c r="FS21" s="243"/>
      <c r="FU21" s="323" t="s">
        <v>1190</v>
      </c>
      <c r="FV21" s="890"/>
      <c r="FW21" s="884"/>
      <c r="FX21" s="535">
        <f t="shared" si="69"/>
        <v>0</v>
      </c>
      <c r="FY21" s="243"/>
      <c r="FZ21" s="323" t="s">
        <v>1190</v>
      </c>
      <c r="GA21" s="890"/>
      <c r="GB21" s="884"/>
      <c r="GC21" s="535">
        <f t="shared" si="70"/>
        <v>0</v>
      </c>
      <c r="GD21" s="243"/>
      <c r="GE21" s="323" t="s">
        <v>1190</v>
      </c>
      <c r="GF21" s="890"/>
      <c r="GG21" s="884"/>
      <c r="GH21" s="535">
        <f t="shared" si="71"/>
        <v>0</v>
      </c>
      <c r="GI21" s="243"/>
      <c r="GJ21" s="323" t="s">
        <v>1190</v>
      </c>
      <c r="GK21" s="896"/>
      <c r="GL21" s="893"/>
      <c r="GM21" s="535">
        <f t="shared" si="72"/>
        <v>0</v>
      </c>
      <c r="GN21" s="243"/>
      <c r="GO21" s="323" t="s">
        <v>1190</v>
      </c>
      <c r="GP21" s="896"/>
      <c r="GQ21" s="893"/>
      <c r="GR21" s="535">
        <f t="shared" si="73"/>
        <v>0</v>
      </c>
      <c r="GS21" s="243"/>
      <c r="GT21" s="323" t="s">
        <v>1190</v>
      </c>
      <c r="GU21" s="890"/>
      <c r="GV21" s="884"/>
      <c r="GW21" s="535">
        <f t="shared" si="74"/>
        <v>0</v>
      </c>
      <c r="GX21" s="243"/>
      <c r="GY21" s="880"/>
      <c r="GZ21" s="323" t="s">
        <v>1190</v>
      </c>
      <c r="HA21" s="892"/>
      <c r="HB21" s="473"/>
      <c r="HC21" s="872"/>
      <c r="HD21" s="243"/>
      <c r="HE21" s="336" t="s">
        <v>1190</v>
      </c>
      <c r="HF21" s="338">
        <v>1</v>
      </c>
      <c r="HG21" s="473"/>
      <c r="HH21" s="872"/>
      <c r="HI21" s="243"/>
      <c r="HJ21" s="883"/>
      <c r="HK21" s="815" t="s">
        <v>1190</v>
      </c>
      <c r="HL21" s="892"/>
      <c r="HM21" s="473"/>
      <c r="HN21" s="897"/>
      <c r="HO21" s="243"/>
      <c r="HP21" s="883"/>
      <c r="HQ21" s="323" t="s">
        <v>1190</v>
      </c>
      <c r="HR21" s="894"/>
      <c r="HS21" s="469"/>
      <c r="HT21" s="535"/>
      <c r="HU21" s="243"/>
      <c r="HV21" s="323" t="s">
        <v>1190</v>
      </c>
      <c r="HW21" s="892"/>
      <c r="HX21" s="884"/>
      <c r="HY21" s="884"/>
      <c r="HZ21" s="898"/>
      <c r="IA21" s="323" t="s">
        <v>1190</v>
      </c>
      <c r="IB21" s="894"/>
      <c r="IC21" s="469"/>
      <c r="ID21" s="872"/>
      <c r="IE21" s="899"/>
      <c r="IF21" s="883"/>
      <c r="IG21" s="323" t="s">
        <v>1190</v>
      </c>
      <c r="IH21" s="892"/>
      <c r="II21" s="884"/>
      <c r="IJ21" s="535">
        <f t="shared" si="75"/>
        <v>0</v>
      </c>
      <c r="IK21" s="243"/>
      <c r="IL21" s="336" t="s">
        <v>1190</v>
      </c>
      <c r="IM21" s="841">
        <v>1</v>
      </c>
      <c r="IN21" s="884"/>
      <c r="IO21" s="535"/>
      <c r="IP21" s="243"/>
      <c r="IQ21" s="323" t="s">
        <v>1190</v>
      </c>
      <c r="IR21" s="892"/>
      <c r="IS21" s="884"/>
      <c r="IT21" s="535">
        <f t="shared" si="76"/>
        <v>0</v>
      </c>
      <c r="IU21" s="243"/>
      <c r="IV21" s="323" t="s">
        <v>1190</v>
      </c>
      <c r="IW21" s="892"/>
      <c r="IX21" s="884"/>
      <c r="IY21" s="535">
        <f t="shared" si="77"/>
        <v>0</v>
      </c>
      <c r="IZ21" s="243"/>
      <c r="JA21" s="323" t="s">
        <v>1190</v>
      </c>
      <c r="JB21" s="900"/>
      <c r="JC21" s="884"/>
      <c r="JD21" s="535">
        <f t="shared" si="78"/>
        <v>0</v>
      </c>
      <c r="JE21" s="243"/>
      <c r="JF21" s="323" t="s">
        <v>1190</v>
      </c>
      <c r="JG21" s="892"/>
      <c r="JH21" s="884"/>
      <c r="JI21" s="535">
        <f t="shared" si="79"/>
        <v>0</v>
      </c>
      <c r="JJ21" s="243"/>
      <c r="JK21" s="336" t="s">
        <v>1190</v>
      </c>
      <c r="JL21" s="841">
        <v>1</v>
      </c>
      <c r="JM21" s="884"/>
      <c r="JN21" s="535">
        <f t="shared" si="80"/>
        <v>0</v>
      </c>
      <c r="JO21" s="243"/>
      <c r="JP21" s="323" t="s">
        <v>1190</v>
      </c>
      <c r="JQ21" s="892"/>
      <c r="JR21" s="884"/>
      <c r="JS21" s="535">
        <f t="shared" si="81"/>
        <v>0</v>
      </c>
      <c r="JT21" s="243"/>
      <c r="JU21" s="323" t="s">
        <v>1190</v>
      </c>
      <c r="JV21" s="900"/>
      <c r="JW21" s="884"/>
      <c r="JX21" s="535">
        <f t="shared" si="82"/>
        <v>0</v>
      </c>
      <c r="JY21" s="243"/>
      <c r="JZ21" s="323" t="s">
        <v>1190</v>
      </c>
      <c r="KA21" s="892"/>
      <c r="KB21" s="884"/>
      <c r="KC21" s="535">
        <f t="shared" si="83"/>
        <v>0</v>
      </c>
      <c r="KD21" s="243"/>
      <c r="KE21" s="323" t="s">
        <v>1190</v>
      </c>
      <c r="KF21" s="900"/>
      <c r="KG21" s="884"/>
      <c r="KH21" s="535">
        <f t="shared" si="84"/>
        <v>0</v>
      </c>
      <c r="KI21" s="243"/>
      <c r="KJ21" s="323" t="s">
        <v>1190</v>
      </c>
      <c r="KK21" s="900"/>
      <c r="KL21" s="884"/>
      <c r="KM21" s="535"/>
      <c r="KN21" s="243"/>
      <c r="KO21" s="336" t="s">
        <v>1190</v>
      </c>
      <c r="KP21" s="841">
        <v>1</v>
      </c>
      <c r="KQ21" s="884"/>
      <c r="KR21" s="535">
        <f t="shared" si="85"/>
        <v>0</v>
      </c>
      <c r="KS21" s="243"/>
      <c r="KT21" s="336" t="s">
        <v>1190</v>
      </c>
      <c r="KU21" s="841">
        <v>1</v>
      </c>
      <c r="KV21" s="884"/>
      <c r="KW21" s="535">
        <f t="shared" si="86"/>
        <v>0</v>
      </c>
      <c r="KX21" s="243"/>
      <c r="KY21" s="336" t="s">
        <v>1190</v>
      </c>
      <c r="KZ21" s="841">
        <v>1</v>
      </c>
      <c r="LA21" s="884"/>
      <c r="LB21" s="535"/>
      <c r="LC21" s="243"/>
      <c r="LD21" s="323" t="s">
        <v>1190</v>
      </c>
      <c r="LE21" s="892"/>
      <c r="LF21" s="884"/>
      <c r="LG21" s="535">
        <f t="shared" si="87"/>
        <v>0</v>
      </c>
      <c r="LH21" s="243"/>
      <c r="LI21" s="323" t="s">
        <v>1190</v>
      </c>
      <c r="LJ21" s="892"/>
      <c r="LK21" s="884"/>
      <c r="LL21" s="535">
        <f t="shared" si="88"/>
        <v>0</v>
      </c>
      <c r="LM21" s="243"/>
      <c r="LN21" s="323" t="s">
        <v>1190</v>
      </c>
      <c r="LO21" s="892"/>
      <c r="LP21" s="884"/>
      <c r="LQ21" s="535">
        <f t="shared" si="89"/>
        <v>0</v>
      </c>
      <c r="LR21" s="243"/>
      <c r="LS21" s="323" t="s">
        <v>1190</v>
      </c>
      <c r="LT21" s="892"/>
      <c r="LU21" s="884"/>
      <c r="LV21" s="535"/>
      <c r="LW21" s="243"/>
      <c r="LX21" s="323" t="s">
        <v>1190</v>
      </c>
      <c r="LY21" s="900"/>
      <c r="LZ21" s="884"/>
      <c r="MA21" s="535">
        <f t="shared" si="90"/>
        <v>0</v>
      </c>
      <c r="MB21" s="243"/>
      <c r="MC21" s="323" t="s">
        <v>1190</v>
      </c>
      <c r="MD21" s="900"/>
      <c r="ME21" s="884"/>
      <c r="MF21" s="535"/>
      <c r="MG21" s="243"/>
      <c r="MH21" s="323" t="s">
        <v>1190</v>
      </c>
      <c r="MI21" s="900"/>
      <c r="MJ21" s="884"/>
      <c r="MK21" s="535"/>
      <c r="ML21" s="243"/>
      <c r="MM21" s="323" t="s">
        <v>1190</v>
      </c>
      <c r="MN21" s="892"/>
      <c r="MO21" s="884"/>
      <c r="MP21" s="535">
        <f t="shared" si="91"/>
        <v>0</v>
      </c>
      <c r="MQ21" s="243"/>
      <c r="MR21" s="323" t="s">
        <v>1190</v>
      </c>
      <c r="MS21" s="892"/>
      <c r="MT21" s="884"/>
      <c r="MU21" s="884"/>
      <c r="MV21" s="243"/>
      <c r="MW21" s="323" t="s">
        <v>1190</v>
      </c>
      <c r="MX21" s="892"/>
      <c r="MY21" s="884"/>
      <c r="MZ21" s="535">
        <f t="shared" si="92"/>
        <v>0</v>
      </c>
      <c r="NA21" s="243"/>
      <c r="NB21" s="323" t="s">
        <v>1190</v>
      </c>
      <c r="NC21" s="892"/>
      <c r="ND21" s="884"/>
      <c r="NE21" s="535"/>
      <c r="NF21" s="243"/>
      <c r="NG21" s="323" t="s">
        <v>1190</v>
      </c>
      <c r="NH21" s="900"/>
      <c r="NI21" s="884"/>
      <c r="NJ21" s="535"/>
      <c r="NK21" s="243"/>
      <c r="NL21" s="323" t="s">
        <v>1190</v>
      </c>
      <c r="NM21" s="892"/>
      <c r="NN21" s="884"/>
      <c r="NO21" s="535"/>
      <c r="NP21" s="243"/>
      <c r="NQ21" s="323" t="s">
        <v>1190</v>
      </c>
      <c r="NR21" s="892"/>
      <c r="NS21" s="884"/>
      <c r="NT21" s="535"/>
      <c r="NU21" s="243"/>
      <c r="NV21" s="323" t="s">
        <v>1190</v>
      </c>
      <c r="NW21" s="892"/>
      <c r="NX21" s="884"/>
      <c r="NY21" s="535"/>
      <c r="NZ21" s="243"/>
      <c r="OA21" s="336" t="s">
        <v>1190</v>
      </c>
      <c r="OB21" s="841">
        <v>1</v>
      </c>
      <c r="OC21" s="884"/>
      <c r="OD21" s="535"/>
      <c r="OE21" s="243"/>
      <c r="OF21" s="323" t="s">
        <v>1190</v>
      </c>
      <c r="OG21" s="892"/>
      <c r="OH21" s="884"/>
      <c r="OI21" s="535">
        <f t="shared" si="93"/>
        <v>0</v>
      </c>
      <c r="OJ21" s="243"/>
      <c r="OK21" s="323" t="s">
        <v>1190</v>
      </c>
      <c r="OL21" s="900"/>
      <c r="OM21" s="884"/>
      <c r="ON21" s="535">
        <f t="shared" si="94"/>
        <v>0</v>
      </c>
      <c r="OO21" s="243"/>
      <c r="OP21" s="323" t="s">
        <v>1190</v>
      </c>
      <c r="OQ21" s="892"/>
      <c r="OR21" s="884"/>
      <c r="OS21" s="535">
        <f t="shared" si="95"/>
        <v>0</v>
      </c>
      <c r="OT21" s="243"/>
      <c r="OU21" s="323" t="s">
        <v>1190</v>
      </c>
      <c r="OV21" s="890"/>
      <c r="OW21" s="884"/>
      <c r="OX21" s="535">
        <f t="shared" si="96"/>
        <v>0</v>
      </c>
      <c r="OY21" s="243"/>
      <c r="OZ21" s="323" t="s">
        <v>1190</v>
      </c>
      <c r="PA21" s="900"/>
      <c r="PB21" s="884"/>
      <c r="PC21" s="535">
        <f t="shared" si="97"/>
        <v>0</v>
      </c>
      <c r="PD21" s="243"/>
      <c r="PE21" s="816"/>
      <c r="PF21" s="895"/>
      <c r="PG21" s="884"/>
      <c r="PH21" s="535"/>
      <c r="PI21" s="243"/>
      <c r="PJ21" s="816"/>
      <c r="PK21" s="889"/>
      <c r="PL21" s="884"/>
      <c r="PM21" s="884"/>
      <c r="PN21" s="243"/>
    </row>
    <row r="22" spans="1:430" ht="17" customHeight="1" thickBot="1" x14ac:dyDescent="0.25">
      <c r="A22">
        <v>50</v>
      </c>
      <c r="B22" s="857"/>
      <c r="C22" s="887"/>
      <c r="D22" s="888"/>
      <c r="E22" s="901" t="s">
        <v>1191</v>
      </c>
      <c r="F22" s="861"/>
      <c r="G22" s="862"/>
      <c r="H22" s="863"/>
      <c r="I22" s="864"/>
      <c r="J22" s="323" t="s">
        <v>1192</v>
      </c>
      <c r="K22" s="334"/>
      <c r="L22" s="473">
        <v>0.2</v>
      </c>
      <c r="M22" s="866">
        <f t="shared" si="58"/>
        <v>0.2</v>
      </c>
      <c r="N22" s="867">
        <f>M22/L22</f>
        <v>1</v>
      </c>
      <c r="O22" s="323" t="s">
        <v>1193</v>
      </c>
      <c r="P22" s="868" t="s">
        <v>1118</v>
      </c>
      <c r="Q22" s="255">
        <v>0.2</v>
      </c>
      <c r="R22" s="866">
        <f t="shared" si="59"/>
        <v>0.2</v>
      </c>
      <c r="S22" s="243"/>
      <c r="T22" s="336">
        <v>58.6</v>
      </c>
      <c r="U22" s="891" t="s">
        <v>1119</v>
      </c>
      <c r="V22" s="255">
        <v>0.2</v>
      </c>
      <c r="W22" s="866">
        <f t="shared" si="60"/>
        <v>0.2</v>
      </c>
      <c r="X22" s="243"/>
      <c r="Y22" s="815" t="s">
        <v>1194</v>
      </c>
      <c r="Z22" s="892" t="s">
        <v>1118</v>
      </c>
      <c r="AA22" s="473">
        <v>0.2</v>
      </c>
      <c r="AB22" s="866">
        <f t="shared" si="61"/>
        <v>0.2</v>
      </c>
      <c r="AC22" s="243"/>
      <c r="AD22" s="815" t="s">
        <v>1136</v>
      </c>
      <c r="AE22" s="892" t="s">
        <v>1119</v>
      </c>
      <c r="AF22" s="473">
        <v>0.2</v>
      </c>
      <c r="AG22" s="866">
        <f t="shared" si="62"/>
        <v>0.2</v>
      </c>
      <c r="AH22" s="243"/>
      <c r="AI22" s="815" t="s">
        <v>1195</v>
      </c>
      <c r="AJ22" s="892" t="s">
        <v>1119</v>
      </c>
      <c r="AK22" s="473">
        <v>0.2</v>
      </c>
      <c r="AL22" s="866">
        <f t="shared" si="63"/>
        <v>0.2</v>
      </c>
      <c r="AM22" s="243"/>
      <c r="AN22" s="323" t="s">
        <v>1153</v>
      </c>
      <c r="AO22" s="892" t="s">
        <v>1119</v>
      </c>
      <c r="AP22" s="893">
        <v>0.2</v>
      </c>
      <c r="AQ22" s="535">
        <f>IF(AO22="ок",0.2,0)</f>
        <v>0</v>
      </c>
      <c r="AR22" s="243"/>
      <c r="AS22" s="323" t="s">
        <v>1196</v>
      </c>
      <c r="AT22" s="894" t="s">
        <v>1119</v>
      </c>
      <c r="AU22" s="884">
        <v>0.2</v>
      </c>
      <c r="AV22" s="872">
        <f>IF(AT22="ок",0.2,0)</f>
        <v>0</v>
      </c>
      <c r="AW22" s="243"/>
      <c r="AX22" s="323" t="s">
        <v>1197</v>
      </c>
      <c r="AY22" s="449" t="s">
        <v>1197</v>
      </c>
      <c r="AZ22" s="884">
        <v>0.2</v>
      </c>
      <c r="BA22" s="866">
        <f t="shared" si="64"/>
        <v>0.2</v>
      </c>
      <c r="BB22" s="243"/>
      <c r="BC22" s="816" t="s">
        <v>1198</v>
      </c>
      <c r="BD22" s="895" t="s">
        <v>1119</v>
      </c>
      <c r="BE22" s="884">
        <v>0.2</v>
      </c>
      <c r="BF22" s="535"/>
      <c r="BG22" s="243"/>
      <c r="BH22" s="323" t="s">
        <v>1127</v>
      </c>
      <c r="BI22" s="870" t="s">
        <v>1118</v>
      </c>
      <c r="BJ22" s="893">
        <v>0.2</v>
      </c>
      <c r="BK22" s="866">
        <f t="shared" si="65"/>
        <v>0.2</v>
      </c>
      <c r="BL22" s="243"/>
      <c r="BM22" s="816" t="s">
        <v>1199</v>
      </c>
      <c r="BN22" s="827" t="s">
        <v>1200</v>
      </c>
      <c r="BO22" s="884">
        <v>0.2</v>
      </c>
      <c r="BP22" s="884">
        <v>0.2</v>
      </c>
      <c r="BQ22" s="243"/>
      <c r="BR22" s="863"/>
      <c r="BS22" s="336" t="s">
        <v>1129</v>
      </c>
      <c r="BT22" s="870" t="s">
        <v>1119</v>
      </c>
      <c r="BU22" s="473">
        <v>0.2</v>
      </c>
      <c r="BV22" s="897"/>
      <c r="BW22" s="243"/>
      <c r="BX22" s="336" t="s">
        <v>1129</v>
      </c>
      <c r="BY22" s="870" t="s">
        <v>1119</v>
      </c>
      <c r="BZ22" s="473">
        <v>0.2</v>
      </c>
      <c r="CA22" s="897"/>
      <c r="CB22" s="243"/>
      <c r="CC22" s="336">
        <v>1</v>
      </c>
      <c r="CD22" s="870" t="s">
        <v>1118</v>
      </c>
      <c r="CE22" s="473">
        <v>0.2</v>
      </c>
      <c r="CF22" s="866"/>
      <c r="CG22" s="295"/>
      <c r="CH22" s="323">
        <v>109</v>
      </c>
      <c r="CI22" s="892" t="s">
        <v>1131</v>
      </c>
      <c r="CJ22" s="473">
        <v>0.2</v>
      </c>
      <c r="CK22" s="473">
        <v>0.2</v>
      </c>
      <c r="CL22" s="243"/>
      <c r="CM22" s="323" t="s">
        <v>1201</v>
      </c>
      <c r="CN22" s="870" t="s">
        <v>1118</v>
      </c>
      <c r="CO22" s="473">
        <v>0.2</v>
      </c>
      <c r="CP22" s="866">
        <f t="shared" si="66"/>
        <v>0.2</v>
      </c>
      <c r="CQ22" s="243"/>
      <c r="CR22" s="323" t="s">
        <v>1202</v>
      </c>
      <c r="CS22" s="892" t="s">
        <v>1119</v>
      </c>
      <c r="CT22" s="473">
        <v>0.2</v>
      </c>
      <c r="CU22" s="872"/>
      <c r="CV22" s="243"/>
      <c r="CW22" s="323" t="s">
        <v>1203</v>
      </c>
      <c r="CX22" s="870" t="s">
        <v>1131</v>
      </c>
      <c r="CY22" s="473">
        <v>0.2</v>
      </c>
      <c r="CZ22" s="872">
        <v>0.2</v>
      </c>
      <c r="DA22" s="243"/>
      <c r="DB22" s="323" t="s">
        <v>1127</v>
      </c>
      <c r="DC22" s="892" t="s">
        <v>1119</v>
      </c>
      <c r="DD22" s="473">
        <v>0.2</v>
      </c>
      <c r="DE22" s="872"/>
      <c r="DF22" s="243"/>
      <c r="DG22" s="323" t="s">
        <v>1204</v>
      </c>
      <c r="DH22" s="892" t="s">
        <v>1119</v>
      </c>
      <c r="DI22" s="473">
        <v>0.2</v>
      </c>
      <c r="DJ22" s="878"/>
      <c r="DK22" s="243"/>
      <c r="DL22" s="323" t="s">
        <v>1172</v>
      </c>
      <c r="DM22" s="870" t="s">
        <v>1118</v>
      </c>
      <c r="DN22" s="473">
        <v>0.2</v>
      </c>
      <c r="DO22" s="866"/>
      <c r="DP22" s="243"/>
      <c r="DQ22" s="323" t="s">
        <v>1205</v>
      </c>
      <c r="DR22" s="892" t="s">
        <v>1119</v>
      </c>
      <c r="DS22" s="473">
        <v>0.2</v>
      </c>
      <c r="DT22" s="872">
        <v>0</v>
      </c>
      <c r="DU22" s="243"/>
      <c r="DV22" s="323" t="s">
        <v>1137</v>
      </c>
      <c r="DW22" s="892" t="s">
        <v>1119</v>
      </c>
      <c r="DX22" s="473">
        <v>0.2</v>
      </c>
      <c r="DY22" s="872">
        <v>0</v>
      </c>
      <c r="DZ22" s="243"/>
      <c r="EA22" s="323" t="s">
        <v>1206</v>
      </c>
      <c r="EB22" s="870" t="s">
        <v>1118</v>
      </c>
      <c r="EC22" s="473">
        <v>0.2</v>
      </c>
      <c r="ED22" s="878"/>
      <c r="EE22" s="243"/>
      <c r="EF22" s="323" t="s">
        <v>1207</v>
      </c>
      <c r="EG22" s="870" t="s">
        <v>1118</v>
      </c>
      <c r="EH22" s="473">
        <v>0.2</v>
      </c>
      <c r="EI22" s="879">
        <f t="shared" si="67"/>
        <v>0.2</v>
      </c>
      <c r="EJ22" s="243"/>
      <c r="EK22" s="323" t="s">
        <v>1208</v>
      </c>
      <c r="EL22" s="870" t="s">
        <v>1118</v>
      </c>
      <c r="EM22" s="473">
        <v>0.2</v>
      </c>
      <c r="EN22" s="473">
        <v>0.2</v>
      </c>
      <c r="EO22" s="243"/>
      <c r="EP22" s="323" t="s">
        <v>1209</v>
      </c>
      <c r="EQ22" s="892" t="s">
        <v>1131</v>
      </c>
      <c r="ER22" s="473">
        <v>0.2</v>
      </c>
      <c r="ES22" s="473">
        <v>0.2</v>
      </c>
      <c r="ET22" s="243"/>
      <c r="EU22" s="323" t="s">
        <v>1210</v>
      </c>
      <c r="EV22" s="870" t="s">
        <v>1118</v>
      </c>
      <c r="EW22" s="473">
        <v>0.2</v>
      </c>
      <c r="EX22" s="879">
        <f t="shared" si="68"/>
        <v>0.2</v>
      </c>
      <c r="EY22" s="243"/>
      <c r="EZ22" s="323" t="s">
        <v>1211</v>
      </c>
      <c r="FA22" s="891" t="s">
        <v>1119</v>
      </c>
      <c r="FB22" s="473">
        <v>0.2</v>
      </c>
      <c r="FC22" s="872"/>
      <c r="FD22" s="243"/>
      <c r="FE22" s="323" t="s">
        <v>1212</v>
      </c>
      <c r="FF22" s="892" t="s">
        <v>1119</v>
      </c>
      <c r="FG22" s="473">
        <v>0.2</v>
      </c>
      <c r="FH22" s="879">
        <v>0</v>
      </c>
      <c r="FI22" s="243"/>
      <c r="FJ22" s="323" t="s">
        <v>1213</v>
      </c>
      <c r="FK22" s="892" t="s">
        <v>1119</v>
      </c>
      <c r="FL22" s="473">
        <v>0.2</v>
      </c>
      <c r="FM22" s="879"/>
      <c r="FN22" s="243"/>
      <c r="FO22" s="323" t="s">
        <v>1135</v>
      </c>
      <c r="FP22" s="869" t="s">
        <v>1118</v>
      </c>
      <c r="FQ22" s="473">
        <v>0.2</v>
      </c>
      <c r="FR22" s="878"/>
      <c r="FS22" s="243"/>
      <c r="FU22" s="323" t="s">
        <v>1214</v>
      </c>
      <c r="FV22" s="870" t="s">
        <v>1118</v>
      </c>
      <c r="FW22" s="893">
        <v>0.2</v>
      </c>
      <c r="FX22" s="535">
        <f t="shared" si="69"/>
        <v>0.2</v>
      </c>
      <c r="FY22" s="243"/>
      <c r="FZ22" s="323" t="s">
        <v>1215</v>
      </c>
      <c r="GA22" s="870" t="s">
        <v>1118</v>
      </c>
      <c r="GB22" s="893">
        <v>0.2</v>
      </c>
      <c r="GC22" s="535">
        <f t="shared" si="70"/>
        <v>0.2</v>
      </c>
      <c r="GD22" s="243"/>
      <c r="GE22" s="323" t="s">
        <v>1216</v>
      </c>
      <c r="GF22" s="870" t="s">
        <v>1118</v>
      </c>
      <c r="GG22" s="893">
        <v>0.2</v>
      </c>
      <c r="GH22" s="535">
        <f t="shared" si="71"/>
        <v>0.2</v>
      </c>
      <c r="GI22" s="243"/>
      <c r="GJ22" s="323" t="s">
        <v>1217</v>
      </c>
      <c r="GK22" s="870" t="s">
        <v>1118</v>
      </c>
      <c r="GL22" s="893">
        <v>0.2</v>
      </c>
      <c r="GM22" s="535">
        <f t="shared" si="72"/>
        <v>0.2</v>
      </c>
      <c r="GN22" s="243"/>
      <c r="GO22" s="323" t="s">
        <v>1218</v>
      </c>
      <c r="GP22" s="870" t="s">
        <v>1118</v>
      </c>
      <c r="GQ22" s="893">
        <v>0.2</v>
      </c>
      <c r="GR22" s="535">
        <f t="shared" si="73"/>
        <v>0.2</v>
      </c>
      <c r="GS22" s="243"/>
      <c r="GT22" s="323" t="s">
        <v>1219</v>
      </c>
      <c r="GU22" s="870" t="s">
        <v>1118</v>
      </c>
      <c r="GV22" s="893">
        <v>0.2</v>
      </c>
      <c r="GW22" s="535">
        <f t="shared" si="74"/>
        <v>0.2</v>
      </c>
      <c r="GX22" s="243"/>
      <c r="GY22" s="880"/>
      <c r="GZ22" s="323" t="s">
        <v>1220</v>
      </c>
      <c r="HA22" s="892" t="s">
        <v>1119</v>
      </c>
      <c r="HB22" s="473">
        <v>0.2</v>
      </c>
      <c r="HC22" s="473"/>
      <c r="HD22" s="243"/>
      <c r="HE22" s="323"/>
      <c r="HF22" s="870" t="s">
        <v>1118</v>
      </c>
      <c r="HG22" s="473"/>
      <c r="HH22" s="473"/>
      <c r="HI22" s="243"/>
      <c r="HJ22" s="902"/>
      <c r="HK22" s="815" t="s">
        <v>1153</v>
      </c>
      <c r="HL22" s="892" t="s">
        <v>1119</v>
      </c>
      <c r="HM22" s="473">
        <v>0.2</v>
      </c>
      <c r="HN22" s="903"/>
      <c r="HO22" s="243"/>
      <c r="HP22" s="883"/>
      <c r="HQ22" s="323" t="s">
        <v>1192</v>
      </c>
      <c r="HR22" s="894" t="s">
        <v>1119</v>
      </c>
      <c r="HS22" s="469">
        <v>0.2</v>
      </c>
      <c r="HT22" s="535">
        <f>IF(HR22="ок",0.2,0)</f>
        <v>0</v>
      </c>
      <c r="HU22" s="243"/>
      <c r="HV22" s="323" t="s">
        <v>1221</v>
      </c>
      <c r="HW22" s="870" t="s">
        <v>1118</v>
      </c>
      <c r="HX22" s="884">
        <v>0.2</v>
      </c>
      <c r="HY22" s="884">
        <v>0.2</v>
      </c>
      <c r="HZ22" s="898"/>
      <c r="IA22" s="323" t="s">
        <v>1194</v>
      </c>
      <c r="IB22" s="868" t="s">
        <v>1118</v>
      </c>
      <c r="IC22" s="469">
        <v>0.2</v>
      </c>
      <c r="ID22" s="872">
        <f>IF(IB22="ок",0.2,0)</f>
        <v>0</v>
      </c>
      <c r="IE22" s="899"/>
      <c r="IF22" s="883"/>
      <c r="IG22" s="323" t="s">
        <v>1184</v>
      </c>
      <c r="IH22" s="870" t="s">
        <v>1118</v>
      </c>
      <c r="II22" s="884">
        <v>0.2</v>
      </c>
      <c r="IJ22" s="535">
        <f t="shared" si="75"/>
        <v>0.2</v>
      </c>
      <c r="IK22" s="243"/>
      <c r="IL22" s="323"/>
      <c r="IM22" s="870" t="s">
        <v>1118</v>
      </c>
      <c r="IN22" s="884"/>
      <c r="IO22" s="535"/>
      <c r="IP22" s="243"/>
      <c r="IQ22" s="323" t="s">
        <v>1222</v>
      </c>
      <c r="IR22" s="870" t="s">
        <v>1118</v>
      </c>
      <c r="IS22" s="884">
        <v>0.2</v>
      </c>
      <c r="IT22" s="535">
        <f t="shared" si="76"/>
        <v>0.2</v>
      </c>
      <c r="IU22" s="243"/>
      <c r="IV22" s="323" t="s">
        <v>1151</v>
      </c>
      <c r="IW22" s="870" t="s">
        <v>1118</v>
      </c>
      <c r="IX22" s="884">
        <v>0.2</v>
      </c>
      <c r="IY22" s="535">
        <f t="shared" si="77"/>
        <v>0.2</v>
      </c>
      <c r="IZ22" s="243"/>
      <c r="JA22" s="323" t="s">
        <v>1223</v>
      </c>
      <c r="JB22" s="333" t="s">
        <v>1224</v>
      </c>
      <c r="JC22" s="884">
        <v>0.2</v>
      </c>
      <c r="JD22" s="535">
        <f t="shared" si="78"/>
        <v>0.2</v>
      </c>
      <c r="JE22" s="243"/>
      <c r="JF22" s="323" t="s">
        <v>1160</v>
      </c>
      <c r="JG22" s="892" t="s">
        <v>1119</v>
      </c>
      <c r="JH22" s="884">
        <v>0.2</v>
      </c>
      <c r="JI22" s="535">
        <f t="shared" si="79"/>
        <v>0.2</v>
      </c>
      <c r="JJ22" s="243"/>
      <c r="JK22" s="323"/>
      <c r="JL22" s="870" t="s">
        <v>1118</v>
      </c>
      <c r="JM22" s="884">
        <v>0.2</v>
      </c>
      <c r="JN22" s="535">
        <f t="shared" si="80"/>
        <v>0.2</v>
      </c>
      <c r="JO22" s="243"/>
      <c r="JP22" s="323" t="s">
        <v>1161</v>
      </c>
      <c r="JQ22" s="870" t="s">
        <v>1118</v>
      </c>
      <c r="JR22" s="884">
        <v>0.2</v>
      </c>
      <c r="JS22" s="535">
        <f t="shared" si="81"/>
        <v>0.2</v>
      </c>
      <c r="JT22" s="243"/>
      <c r="JU22" s="323" t="s">
        <v>1127</v>
      </c>
      <c r="JV22" s="870" t="s">
        <v>1118</v>
      </c>
      <c r="JW22" s="884">
        <v>0.2</v>
      </c>
      <c r="JX22" s="535">
        <f t="shared" si="82"/>
        <v>0.2</v>
      </c>
      <c r="JY22" s="243"/>
      <c r="JZ22" s="323" t="s">
        <v>1225</v>
      </c>
      <c r="KA22" s="870" t="s">
        <v>1118</v>
      </c>
      <c r="KB22" s="884">
        <v>0.2</v>
      </c>
      <c r="KC22" s="535">
        <f t="shared" si="83"/>
        <v>0.2</v>
      </c>
      <c r="KD22" s="243"/>
      <c r="KE22" s="323" t="s">
        <v>1184</v>
      </c>
      <c r="KF22" s="333" t="s">
        <v>1226</v>
      </c>
      <c r="KG22" s="884">
        <v>0.2</v>
      </c>
      <c r="KH22" s="535">
        <f t="shared" si="84"/>
        <v>0.2</v>
      </c>
      <c r="KI22" s="243"/>
      <c r="KJ22" s="323" t="s">
        <v>1227</v>
      </c>
      <c r="KK22" s="333" t="s">
        <v>1228</v>
      </c>
      <c r="KL22" s="884">
        <v>0.2</v>
      </c>
      <c r="KM22" s="535">
        <f>IF(KK22="ок",0.2,0)</f>
        <v>0</v>
      </c>
      <c r="KN22" s="243"/>
      <c r="KO22" s="323"/>
      <c r="KP22" s="870" t="s">
        <v>1118</v>
      </c>
      <c r="KQ22" s="884">
        <v>0.2</v>
      </c>
      <c r="KR22" s="535">
        <f t="shared" si="85"/>
        <v>0.2</v>
      </c>
      <c r="KS22" s="243"/>
      <c r="KT22" s="323"/>
      <c r="KU22" s="870" t="s">
        <v>1118</v>
      </c>
      <c r="KV22" s="884">
        <v>0.2</v>
      </c>
      <c r="KW22" s="535">
        <f t="shared" si="86"/>
        <v>0.2</v>
      </c>
      <c r="KX22" s="243"/>
      <c r="KY22" s="323" t="s">
        <v>1135</v>
      </c>
      <c r="KZ22" s="870" t="s">
        <v>1118</v>
      </c>
      <c r="LA22" s="884">
        <v>0.2</v>
      </c>
      <c r="LB22" s="535">
        <f>LA22</f>
        <v>0.2</v>
      </c>
      <c r="LC22" s="243"/>
      <c r="LD22" s="323" t="s">
        <v>1229</v>
      </c>
      <c r="LE22" s="870" t="s">
        <v>1118</v>
      </c>
      <c r="LF22" s="884">
        <v>0.2</v>
      </c>
      <c r="LG22" s="535">
        <f t="shared" si="87"/>
        <v>0.2</v>
      </c>
      <c r="LH22" s="243"/>
      <c r="LI22" s="323" t="s">
        <v>1230</v>
      </c>
      <c r="LJ22" s="892" t="s">
        <v>1131</v>
      </c>
      <c r="LK22" s="884">
        <v>0.2</v>
      </c>
      <c r="LL22" s="535">
        <f t="shared" si="88"/>
        <v>0.2</v>
      </c>
      <c r="LM22" s="243"/>
      <c r="LN22" s="323" t="s">
        <v>1150</v>
      </c>
      <c r="LO22" s="870" t="s">
        <v>1118</v>
      </c>
      <c r="LP22" s="884">
        <v>0.2</v>
      </c>
      <c r="LQ22" s="535">
        <f t="shared" si="89"/>
        <v>0.2</v>
      </c>
      <c r="LR22" s="243"/>
      <c r="LS22" s="323" t="s">
        <v>1231</v>
      </c>
      <c r="LT22" s="892" t="s">
        <v>1119</v>
      </c>
      <c r="LU22" s="884">
        <v>0.2</v>
      </c>
      <c r="LV22" s="535">
        <f>IF(LT22="ок",0.2,0)</f>
        <v>0</v>
      </c>
      <c r="LW22" s="243"/>
      <c r="LX22" s="323" t="s">
        <v>1232</v>
      </c>
      <c r="LY22" s="333" t="s">
        <v>1233</v>
      </c>
      <c r="LZ22" s="884">
        <v>0.2</v>
      </c>
      <c r="MA22" s="535">
        <f t="shared" si="90"/>
        <v>0.2</v>
      </c>
      <c r="MB22" s="243"/>
      <c r="MC22" s="323" t="s">
        <v>1151</v>
      </c>
      <c r="MD22" s="333" t="s">
        <v>1234</v>
      </c>
      <c r="ME22" s="884">
        <v>0.2</v>
      </c>
      <c r="MF22" s="535">
        <v>0.2</v>
      </c>
      <c r="MG22" s="243"/>
      <c r="MH22" s="323" t="s">
        <v>1235</v>
      </c>
      <c r="MI22" s="333" t="s">
        <v>1236</v>
      </c>
      <c r="MJ22" s="884">
        <v>0.2</v>
      </c>
      <c r="MK22" s="535">
        <f>IF(MI22="ок",0.2,0)</f>
        <v>0</v>
      </c>
      <c r="ML22" s="243"/>
      <c r="MM22" s="323" t="s">
        <v>1127</v>
      </c>
      <c r="MN22" s="870" t="s">
        <v>1118</v>
      </c>
      <c r="MO22" s="884">
        <v>0.2</v>
      </c>
      <c r="MP22" s="535">
        <f t="shared" si="91"/>
        <v>0.2</v>
      </c>
      <c r="MQ22" s="243"/>
      <c r="MR22" s="323" t="s">
        <v>1237</v>
      </c>
      <c r="MS22" s="892" t="s">
        <v>1119</v>
      </c>
      <c r="MT22" s="884">
        <v>0.2</v>
      </c>
      <c r="MU22" s="884">
        <v>0.2</v>
      </c>
      <c r="MV22" s="243"/>
      <c r="MW22" s="323" t="s">
        <v>1151</v>
      </c>
      <c r="MX22" s="870" t="s">
        <v>1118</v>
      </c>
      <c r="MY22" s="884">
        <v>0.2</v>
      </c>
      <c r="MZ22" s="535">
        <f t="shared" si="92"/>
        <v>0.2</v>
      </c>
      <c r="NA22" s="243"/>
      <c r="NB22" s="323" t="s">
        <v>1238</v>
      </c>
      <c r="NC22" s="892" t="s">
        <v>1119</v>
      </c>
      <c r="ND22" s="884">
        <v>0.2</v>
      </c>
      <c r="NE22" s="535">
        <f>IF(NC22="ок",0.2,0)</f>
        <v>0</v>
      </c>
      <c r="NF22" s="243"/>
      <c r="NG22" s="323" t="s">
        <v>1239</v>
      </c>
      <c r="NH22" s="333" t="s">
        <v>1240</v>
      </c>
      <c r="NI22" s="884">
        <v>0.2</v>
      </c>
      <c r="NJ22" s="535">
        <f>IF(NH22="ок",0.2,0)</f>
        <v>0</v>
      </c>
      <c r="NK22" s="243"/>
      <c r="NL22" s="323" t="s">
        <v>1182</v>
      </c>
      <c r="NM22" s="892" t="s">
        <v>1131</v>
      </c>
      <c r="NN22" s="884">
        <v>0.2</v>
      </c>
      <c r="NO22" s="535">
        <f>IF(NM22="ок",0.2,0)</f>
        <v>0.2</v>
      </c>
      <c r="NP22" s="243"/>
      <c r="NQ22" s="323" t="s">
        <v>1192</v>
      </c>
      <c r="NR22" s="892" t="s">
        <v>1131</v>
      </c>
      <c r="NS22" s="884">
        <v>0.2</v>
      </c>
      <c r="NT22" s="535">
        <f>IF(NR22="ок",0.2,0)</f>
        <v>0.2</v>
      </c>
      <c r="NU22" s="243"/>
      <c r="NV22" s="323"/>
      <c r="NW22" s="333" t="s">
        <v>1241</v>
      </c>
      <c r="NX22" s="884">
        <v>0.2</v>
      </c>
      <c r="NY22" s="535">
        <f>IF(NW22="ок",0.2,0)</f>
        <v>0</v>
      </c>
      <c r="NZ22" s="243"/>
      <c r="OA22" s="323"/>
      <c r="OB22" s="892" t="s">
        <v>1118</v>
      </c>
      <c r="OC22" s="884"/>
      <c r="OD22" s="535">
        <f>IF(OB22="ок",0.2,0)</f>
        <v>0</v>
      </c>
      <c r="OE22" s="243"/>
      <c r="OF22" s="323" t="s">
        <v>1242</v>
      </c>
      <c r="OG22" s="892" t="s">
        <v>1118</v>
      </c>
      <c r="OH22" s="884">
        <v>0.2</v>
      </c>
      <c r="OI22" s="535">
        <f t="shared" si="93"/>
        <v>0.2</v>
      </c>
      <c r="OJ22" s="243"/>
      <c r="OK22" s="323" t="s">
        <v>1186</v>
      </c>
      <c r="OL22" s="358" t="s">
        <v>1187</v>
      </c>
      <c r="OM22" s="884">
        <v>0.2</v>
      </c>
      <c r="ON22" s="535">
        <f t="shared" si="94"/>
        <v>0.2</v>
      </c>
      <c r="OO22" s="243"/>
      <c r="OP22" s="323" t="s">
        <v>1243</v>
      </c>
      <c r="OQ22" s="870" t="s">
        <v>1118</v>
      </c>
      <c r="OR22" s="884">
        <v>0.2</v>
      </c>
      <c r="OS22" s="535">
        <f t="shared" si="95"/>
        <v>0.2</v>
      </c>
      <c r="OT22" s="243"/>
      <c r="OU22" s="323"/>
      <c r="OV22" s="868" t="s">
        <v>1189</v>
      </c>
      <c r="OW22" s="884">
        <v>0.2</v>
      </c>
      <c r="OX22" s="535">
        <f t="shared" si="96"/>
        <v>0.2</v>
      </c>
      <c r="OY22" s="243"/>
      <c r="OZ22" s="323" t="s">
        <v>1170</v>
      </c>
      <c r="PA22" s="333"/>
      <c r="PB22" s="884">
        <v>0.2</v>
      </c>
      <c r="PC22" s="535">
        <f t="shared" si="97"/>
        <v>0.2</v>
      </c>
      <c r="PD22" s="243"/>
      <c r="PE22" s="816"/>
      <c r="PF22" s="895"/>
      <c r="PG22" s="884">
        <v>0.2</v>
      </c>
      <c r="PH22" s="535"/>
      <c r="PI22" s="243"/>
      <c r="PJ22" s="816"/>
      <c r="PK22" s="827"/>
      <c r="PL22" s="884">
        <v>0.2</v>
      </c>
      <c r="PM22" s="884">
        <v>0.2</v>
      </c>
      <c r="PN22" s="243"/>
    </row>
    <row r="23" spans="1:430" ht="17" customHeight="1" thickBot="1" x14ac:dyDescent="0.25">
      <c r="B23" s="857"/>
      <c r="C23" s="887"/>
      <c r="D23" s="888"/>
      <c r="F23" s="861"/>
      <c r="G23" s="862"/>
      <c r="H23" s="863"/>
      <c r="I23" s="864"/>
      <c r="J23" s="323" t="s">
        <v>1190</v>
      </c>
      <c r="K23" s="889"/>
      <c r="L23" s="473"/>
      <c r="M23" s="866">
        <f t="shared" si="58"/>
        <v>0</v>
      </c>
      <c r="N23" s="243"/>
      <c r="O23" s="323" t="s">
        <v>1190</v>
      </c>
      <c r="P23" s="890"/>
      <c r="Q23" s="255"/>
      <c r="R23" s="866">
        <f t="shared" si="59"/>
        <v>0</v>
      </c>
      <c r="S23" s="243"/>
      <c r="T23" s="323" t="s">
        <v>1190</v>
      </c>
      <c r="U23" s="891"/>
      <c r="V23" s="255"/>
      <c r="W23" s="866">
        <f t="shared" si="60"/>
        <v>0</v>
      </c>
      <c r="X23" s="243"/>
      <c r="Y23" s="815" t="s">
        <v>1190</v>
      </c>
      <c r="Z23" s="892"/>
      <c r="AA23" s="473"/>
      <c r="AB23" s="866">
        <f t="shared" si="61"/>
        <v>0</v>
      </c>
      <c r="AC23" s="243"/>
      <c r="AD23" s="815" t="s">
        <v>1190</v>
      </c>
      <c r="AE23" s="892"/>
      <c r="AF23" s="473"/>
      <c r="AG23" s="866">
        <f t="shared" si="62"/>
        <v>0</v>
      </c>
      <c r="AH23" s="243"/>
      <c r="AI23" s="815" t="s">
        <v>1190</v>
      </c>
      <c r="AJ23" s="892"/>
      <c r="AK23" s="473"/>
      <c r="AL23" s="866">
        <f t="shared" si="63"/>
        <v>0</v>
      </c>
      <c r="AM23" s="243"/>
      <c r="AN23" s="323" t="s">
        <v>1190</v>
      </c>
      <c r="AO23" s="892"/>
      <c r="AP23" s="893"/>
      <c r="AQ23" s="872"/>
      <c r="AR23" s="243"/>
      <c r="AS23" s="323" t="s">
        <v>1190</v>
      </c>
      <c r="AT23" s="894"/>
      <c r="AU23" s="884"/>
      <c r="AV23" s="872"/>
      <c r="AW23" s="243"/>
      <c r="AX23" s="323" t="s">
        <v>1190</v>
      </c>
      <c r="AY23" s="449" t="s">
        <v>1190</v>
      </c>
      <c r="AZ23" s="884"/>
      <c r="BA23" s="866">
        <f t="shared" si="64"/>
        <v>0</v>
      </c>
      <c r="BB23" s="243"/>
      <c r="BC23" s="816" t="s">
        <v>1190</v>
      </c>
      <c r="BD23" s="895"/>
      <c r="BE23" s="884"/>
      <c r="BF23" s="535">
        <f t="shared" ref="BF23:BF26" si="98">BE23</f>
        <v>0</v>
      </c>
      <c r="BG23" s="243"/>
      <c r="BH23" s="323" t="s">
        <v>1190</v>
      </c>
      <c r="BI23" s="896"/>
      <c r="BJ23" s="893"/>
      <c r="BK23" s="866">
        <f t="shared" si="65"/>
        <v>0</v>
      </c>
      <c r="BL23" s="243"/>
      <c r="BM23" s="816" t="s">
        <v>1190</v>
      </c>
      <c r="BN23" s="889"/>
      <c r="BO23" s="884"/>
      <c r="BP23" s="535">
        <f t="shared" ref="BP23:BP26" si="99">BO23</f>
        <v>0</v>
      </c>
      <c r="BQ23" s="243"/>
      <c r="BR23" s="863"/>
      <c r="BS23" s="323" t="s">
        <v>1190</v>
      </c>
      <c r="BT23" s="892"/>
      <c r="BU23" s="473"/>
      <c r="BV23" s="897"/>
      <c r="BW23" s="243"/>
      <c r="BX23" s="323" t="s">
        <v>1190</v>
      </c>
      <c r="BY23" s="892"/>
      <c r="BZ23" s="473"/>
      <c r="CA23" s="897"/>
      <c r="CB23" s="243"/>
      <c r="CC23" s="323" t="s">
        <v>1190</v>
      </c>
      <c r="CD23" s="892"/>
      <c r="CE23" s="473"/>
      <c r="CF23" s="866"/>
      <c r="CG23" s="295"/>
      <c r="CH23" s="323" t="s">
        <v>1190</v>
      </c>
      <c r="CI23" s="892"/>
      <c r="CJ23" s="473"/>
      <c r="CK23" s="473"/>
      <c r="CL23" s="243"/>
      <c r="CM23" s="323" t="s">
        <v>1190</v>
      </c>
      <c r="CN23" s="892"/>
      <c r="CO23" s="473"/>
      <c r="CP23" s="866">
        <f t="shared" si="66"/>
        <v>0</v>
      </c>
      <c r="CQ23" s="243"/>
      <c r="CR23" s="323" t="s">
        <v>1190</v>
      </c>
      <c r="CS23" s="892"/>
      <c r="CT23" s="473"/>
      <c r="CU23" s="872"/>
      <c r="CV23" s="243"/>
      <c r="CW23" s="323" t="s">
        <v>1190</v>
      </c>
      <c r="CX23" s="892"/>
      <c r="CY23" s="473"/>
      <c r="CZ23" s="872"/>
      <c r="DA23" s="243"/>
      <c r="DB23" s="323" t="s">
        <v>1190</v>
      </c>
      <c r="DC23" s="892"/>
      <c r="DD23" s="473"/>
      <c r="DE23" s="872"/>
      <c r="DF23" s="243"/>
      <c r="DG23" s="323" t="s">
        <v>1190</v>
      </c>
      <c r="DH23" s="892"/>
      <c r="DI23" s="473"/>
      <c r="DJ23" s="872"/>
      <c r="DK23" s="243"/>
      <c r="DL23" s="323" t="s">
        <v>1190</v>
      </c>
      <c r="DM23" s="892"/>
      <c r="DN23" s="473"/>
      <c r="DO23" s="866"/>
      <c r="DP23" s="243"/>
      <c r="DQ23" s="323" t="s">
        <v>1190</v>
      </c>
      <c r="DR23" s="892"/>
      <c r="DS23" s="473"/>
      <c r="DT23" s="872"/>
      <c r="DU23" s="243"/>
      <c r="DV23" s="323" t="s">
        <v>1190</v>
      </c>
      <c r="DW23" s="892"/>
      <c r="DX23" s="473"/>
      <c r="DY23" s="872"/>
      <c r="DZ23" s="243"/>
      <c r="EA23" s="323" t="s">
        <v>1190</v>
      </c>
      <c r="EB23" s="892"/>
      <c r="EC23" s="473"/>
      <c r="ED23" s="872"/>
      <c r="EE23" s="243"/>
      <c r="EF23" s="323" t="s">
        <v>1190</v>
      </c>
      <c r="EG23" s="892"/>
      <c r="EH23" s="473"/>
      <c r="EI23" s="879">
        <f t="shared" si="67"/>
        <v>0</v>
      </c>
      <c r="EJ23" s="243"/>
      <c r="EK23" s="323" t="s">
        <v>1190</v>
      </c>
      <c r="EL23" s="892"/>
      <c r="EM23" s="473"/>
      <c r="EN23" s="872"/>
      <c r="EO23" s="243"/>
      <c r="EP23" s="323" t="s">
        <v>1190</v>
      </c>
      <c r="EQ23" s="892"/>
      <c r="ER23" s="473"/>
      <c r="ES23" s="473"/>
      <c r="ET23" s="243"/>
      <c r="EU23" s="323" t="s">
        <v>1190</v>
      </c>
      <c r="EV23" s="892"/>
      <c r="EW23" s="473"/>
      <c r="EX23" s="879">
        <f t="shared" si="68"/>
        <v>0</v>
      </c>
      <c r="EY23" s="243"/>
      <c r="EZ23" s="323" t="s">
        <v>1190</v>
      </c>
      <c r="FA23" s="891"/>
      <c r="FB23" s="473"/>
      <c r="FC23" s="872"/>
      <c r="FD23" s="243"/>
      <c r="FE23" s="323" t="s">
        <v>1190</v>
      </c>
      <c r="FF23" s="892"/>
      <c r="FG23" s="473"/>
      <c r="FH23" s="879"/>
      <c r="FI23" s="243"/>
      <c r="FJ23" s="323" t="s">
        <v>1190</v>
      </c>
      <c r="FK23" s="892"/>
      <c r="FL23" s="473"/>
      <c r="FM23" s="879"/>
      <c r="FN23" s="243"/>
      <c r="FO23" s="323" t="s">
        <v>1190</v>
      </c>
      <c r="FP23" s="891"/>
      <c r="FQ23" s="473"/>
      <c r="FR23" s="872"/>
      <c r="FS23" s="243"/>
      <c r="FU23" s="323" t="s">
        <v>1190</v>
      </c>
      <c r="FV23" s="890"/>
      <c r="FW23" s="884"/>
      <c r="FX23" s="535">
        <f t="shared" si="69"/>
        <v>0</v>
      </c>
      <c r="FY23" s="243"/>
      <c r="FZ23" s="323" t="s">
        <v>1190</v>
      </c>
      <c r="GA23" s="890"/>
      <c r="GB23" s="884"/>
      <c r="GC23" s="535">
        <f t="shared" si="70"/>
        <v>0</v>
      </c>
      <c r="GD23" s="243"/>
      <c r="GE23" s="323" t="s">
        <v>1190</v>
      </c>
      <c r="GF23" s="890"/>
      <c r="GG23" s="884"/>
      <c r="GH23" s="535">
        <f t="shared" si="71"/>
        <v>0</v>
      </c>
      <c r="GI23" s="243"/>
      <c r="GJ23" s="323" t="s">
        <v>1190</v>
      </c>
      <c r="GK23" s="896"/>
      <c r="GL23" s="893"/>
      <c r="GM23" s="535">
        <f t="shared" si="72"/>
        <v>0</v>
      </c>
      <c r="GN23" s="243"/>
      <c r="GO23" s="323" t="s">
        <v>1190</v>
      </c>
      <c r="GP23" s="896"/>
      <c r="GQ23" s="893"/>
      <c r="GR23" s="535">
        <f t="shared" si="73"/>
        <v>0</v>
      </c>
      <c r="GS23" s="243"/>
      <c r="GT23" s="323" t="s">
        <v>1190</v>
      </c>
      <c r="GU23" s="890"/>
      <c r="GV23" s="884"/>
      <c r="GW23" s="535">
        <f t="shared" si="74"/>
        <v>0</v>
      </c>
      <c r="GX23" s="243"/>
      <c r="GY23" s="880"/>
      <c r="GZ23" s="323" t="s">
        <v>1190</v>
      </c>
      <c r="HA23" s="892"/>
      <c r="HB23" s="473"/>
      <c r="HC23" s="473"/>
      <c r="HD23" s="243"/>
      <c r="HE23" s="336" t="s">
        <v>1190</v>
      </c>
      <c r="HF23" s="338">
        <v>1</v>
      </c>
      <c r="HG23" s="473"/>
      <c r="HH23" s="872"/>
      <c r="HI23" s="243"/>
      <c r="HJ23" s="883"/>
      <c r="HK23" s="815" t="s">
        <v>1190</v>
      </c>
      <c r="HL23" s="892"/>
      <c r="HM23" s="473"/>
      <c r="HN23" s="897"/>
      <c r="HO23" s="243"/>
      <c r="HP23" s="883"/>
      <c r="HQ23" s="323" t="s">
        <v>1190</v>
      </c>
      <c r="HR23" s="894"/>
      <c r="HS23" s="469"/>
      <c r="HT23" s="535"/>
      <c r="HU23" s="243"/>
      <c r="HV23" s="323" t="s">
        <v>1190</v>
      </c>
      <c r="HW23" s="892"/>
      <c r="HX23" s="884"/>
      <c r="HY23" s="535"/>
      <c r="HZ23" s="898"/>
      <c r="IA23" s="323" t="s">
        <v>1190</v>
      </c>
      <c r="IB23" s="894"/>
      <c r="IC23" s="469"/>
      <c r="ID23" s="872"/>
      <c r="IE23" s="899"/>
      <c r="IF23" s="883"/>
      <c r="IG23" s="323" t="s">
        <v>1190</v>
      </c>
      <c r="IH23" s="892"/>
      <c r="II23" s="884"/>
      <c r="IJ23" s="535">
        <f t="shared" si="75"/>
        <v>0</v>
      </c>
      <c r="IK23" s="243"/>
      <c r="IL23" s="336" t="s">
        <v>1190</v>
      </c>
      <c r="IM23" s="841">
        <v>1</v>
      </c>
      <c r="IN23" s="884"/>
      <c r="IO23" s="535"/>
      <c r="IP23" s="243"/>
      <c r="IQ23" s="323" t="s">
        <v>1190</v>
      </c>
      <c r="IR23" s="892"/>
      <c r="IS23" s="884"/>
      <c r="IT23" s="535">
        <f t="shared" si="76"/>
        <v>0</v>
      </c>
      <c r="IU23" s="243"/>
      <c r="IV23" s="323" t="s">
        <v>1190</v>
      </c>
      <c r="IW23" s="900"/>
      <c r="IX23" s="884"/>
      <c r="IY23" s="535">
        <f t="shared" si="77"/>
        <v>0</v>
      </c>
      <c r="IZ23" s="243"/>
      <c r="JA23" s="323" t="s">
        <v>1190</v>
      </c>
      <c r="JB23" s="900"/>
      <c r="JC23" s="884"/>
      <c r="JD23" s="535">
        <f t="shared" si="78"/>
        <v>0</v>
      </c>
      <c r="JE23" s="243"/>
      <c r="JF23" s="323" t="s">
        <v>1190</v>
      </c>
      <c r="JG23" s="892"/>
      <c r="JH23" s="884"/>
      <c r="JI23" s="535">
        <f t="shared" si="79"/>
        <v>0</v>
      </c>
      <c r="JJ23" s="243"/>
      <c r="JK23" s="336" t="s">
        <v>1190</v>
      </c>
      <c r="JL23" s="841">
        <v>1</v>
      </c>
      <c r="JM23" s="884"/>
      <c r="JN23" s="535">
        <f t="shared" si="80"/>
        <v>0</v>
      </c>
      <c r="JO23" s="243"/>
      <c r="JP23" s="323" t="s">
        <v>1190</v>
      </c>
      <c r="JQ23" s="892"/>
      <c r="JR23" s="884"/>
      <c r="JS23" s="535">
        <f t="shared" si="81"/>
        <v>0</v>
      </c>
      <c r="JT23" s="243"/>
      <c r="JU23" s="323" t="s">
        <v>1190</v>
      </c>
      <c r="JV23" s="892"/>
      <c r="JW23" s="884"/>
      <c r="JX23" s="535">
        <f t="shared" si="82"/>
        <v>0</v>
      </c>
      <c r="JY23" s="243"/>
      <c r="JZ23" s="323" t="s">
        <v>1190</v>
      </c>
      <c r="KA23" s="892"/>
      <c r="KB23" s="884"/>
      <c r="KC23" s="535">
        <f t="shared" si="83"/>
        <v>0</v>
      </c>
      <c r="KD23" s="243"/>
      <c r="KE23" s="323" t="s">
        <v>1190</v>
      </c>
      <c r="KF23" s="900"/>
      <c r="KG23" s="884"/>
      <c r="KH23" s="535">
        <f t="shared" si="84"/>
        <v>0</v>
      </c>
      <c r="KI23" s="243"/>
      <c r="KJ23" s="323" t="s">
        <v>1190</v>
      </c>
      <c r="KK23" s="900"/>
      <c r="KL23" s="884"/>
      <c r="KM23" s="535"/>
      <c r="KN23" s="243"/>
      <c r="KO23" s="336" t="s">
        <v>1190</v>
      </c>
      <c r="KP23" s="841">
        <v>1</v>
      </c>
      <c r="KQ23" s="884"/>
      <c r="KR23" s="535">
        <f t="shared" si="85"/>
        <v>0</v>
      </c>
      <c r="KS23" s="243"/>
      <c r="KT23" s="336" t="s">
        <v>1190</v>
      </c>
      <c r="KU23" s="841">
        <v>1</v>
      </c>
      <c r="KV23" s="884"/>
      <c r="KW23" s="535">
        <f t="shared" si="86"/>
        <v>0</v>
      </c>
      <c r="KX23" s="243"/>
      <c r="KY23" s="323" t="s">
        <v>1190</v>
      </c>
      <c r="KZ23" s="900"/>
      <c r="LA23" s="884"/>
      <c r="LB23" s="535"/>
      <c r="LC23" s="243"/>
      <c r="LD23" s="323" t="s">
        <v>1190</v>
      </c>
      <c r="LE23" s="892"/>
      <c r="LF23" s="884"/>
      <c r="LG23" s="535">
        <f t="shared" si="87"/>
        <v>0</v>
      </c>
      <c r="LH23" s="243"/>
      <c r="LI23" s="323" t="s">
        <v>1190</v>
      </c>
      <c r="LJ23" s="892"/>
      <c r="LK23" s="884"/>
      <c r="LL23" s="535">
        <f t="shared" si="88"/>
        <v>0</v>
      </c>
      <c r="LM23" s="243"/>
      <c r="LN23" s="323" t="s">
        <v>1190</v>
      </c>
      <c r="LO23" s="892"/>
      <c r="LP23" s="884"/>
      <c r="LQ23" s="535">
        <f t="shared" si="89"/>
        <v>0</v>
      </c>
      <c r="LR23" s="243"/>
      <c r="LS23" s="323" t="s">
        <v>1190</v>
      </c>
      <c r="LT23" s="900"/>
      <c r="LU23" s="884"/>
      <c r="LV23" s="535"/>
      <c r="LW23" s="243"/>
      <c r="LX23" s="323" t="s">
        <v>1190</v>
      </c>
      <c r="LY23" s="900"/>
      <c r="LZ23" s="884"/>
      <c r="MA23" s="535">
        <f t="shared" si="90"/>
        <v>0</v>
      </c>
      <c r="MB23" s="243"/>
      <c r="MC23" s="323" t="s">
        <v>1190</v>
      </c>
      <c r="MD23" s="900"/>
      <c r="ME23" s="884"/>
      <c r="MF23" s="535"/>
      <c r="MG23" s="243"/>
      <c r="MH23" s="323" t="s">
        <v>1190</v>
      </c>
      <c r="MI23" s="900"/>
      <c r="MJ23" s="884"/>
      <c r="MK23" s="535"/>
      <c r="ML23" s="243"/>
      <c r="MM23" s="323" t="s">
        <v>1190</v>
      </c>
      <c r="MN23" s="892"/>
      <c r="MO23" s="884"/>
      <c r="MP23" s="535">
        <f t="shared" si="91"/>
        <v>0</v>
      </c>
      <c r="MQ23" s="243"/>
      <c r="MR23" s="323" t="s">
        <v>1190</v>
      </c>
      <c r="MS23" s="900"/>
      <c r="MT23" s="884"/>
      <c r="MU23" s="535"/>
      <c r="MV23" s="243"/>
      <c r="MW23" s="323" t="s">
        <v>1190</v>
      </c>
      <c r="MX23" s="892"/>
      <c r="MY23" s="884"/>
      <c r="MZ23" s="535">
        <f t="shared" si="92"/>
        <v>0</v>
      </c>
      <c r="NA23" s="243"/>
      <c r="NB23" s="323" t="s">
        <v>1190</v>
      </c>
      <c r="NC23" s="892"/>
      <c r="ND23" s="884"/>
      <c r="NE23" s="535"/>
      <c r="NF23" s="243"/>
      <c r="NG23" s="323" t="s">
        <v>1190</v>
      </c>
      <c r="NH23" s="900"/>
      <c r="NI23" s="884"/>
      <c r="NJ23" s="535"/>
      <c r="NK23" s="243"/>
      <c r="NL23" s="323" t="s">
        <v>1190</v>
      </c>
      <c r="NM23" s="892"/>
      <c r="NN23" s="884"/>
      <c r="NO23" s="535"/>
      <c r="NP23" s="243"/>
      <c r="NQ23" s="323" t="s">
        <v>1190</v>
      </c>
      <c r="NR23" s="892"/>
      <c r="NS23" s="884"/>
      <c r="NT23" s="535"/>
      <c r="NU23" s="243"/>
      <c r="NV23" s="336" t="s">
        <v>1190</v>
      </c>
      <c r="NW23" s="841">
        <v>1</v>
      </c>
      <c r="NX23" s="884"/>
      <c r="NY23" s="535"/>
      <c r="NZ23" s="243"/>
      <c r="OA23" s="336" t="s">
        <v>1190</v>
      </c>
      <c r="OB23" s="841">
        <v>1</v>
      </c>
      <c r="OC23" s="884"/>
      <c r="OD23" s="535"/>
      <c r="OE23" s="243"/>
      <c r="OF23" s="323" t="s">
        <v>1190</v>
      </c>
      <c r="OG23" s="892"/>
      <c r="OH23" s="884"/>
      <c r="OI23" s="535">
        <f t="shared" si="93"/>
        <v>0</v>
      </c>
      <c r="OJ23" s="243"/>
      <c r="OK23" s="323" t="s">
        <v>1190</v>
      </c>
      <c r="OL23" s="900"/>
      <c r="OM23" s="884"/>
      <c r="ON23" s="535">
        <f t="shared" si="94"/>
        <v>0</v>
      </c>
      <c r="OO23" s="243"/>
      <c r="OP23" s="323" t="s">
        <v>1190</v>
      </c>
      <c r="OQ23" s="892"/>
      <c r="OR23" s="884"/>
      <c r="OS23" s="535">
        <f t="shared" si="95"/>
        <v>0</v>
      </c>
      <c r="OT23" s="243"/>
      <c r="OU23" s="336" t="s">
        <v>1190</v>
      </c>
      <c r="OV23" s="890">
        <v>1</v>
      </c>
      <c r="OW23" s="884"/>
      <c r="OX23" s="535">
        <f t="shared" si="96"/>
        <v>0</v>
      </c>
      <c r="OY23" s="243"/>
      <c r="OZ23" s="323" t="s">
        <v>1190</v>
      </c>
      <c r="PA23" s="900"/>
      <c r="PB23" s="884"/>
      <c r="PC23" s="535">
        <f t="shared" si="97"/>
        <v>0</v>
      </c>
      <c r="PD23" s="243"/>
      <c r="PE23" s="816"/>
      <c r="PF23" s="895"/>
      <c r="PG23" s="884"/>
      <c r="PH23" s="535">
        <f t="shared" ref="PH23:PH26" si="100">PG23</f>
        <v>0</v>
      </c>
      <c r="PI23" s="243"/>
      <c r="PJ23" s="816"/>
      <c r="PK23" s="889"/>
      <c r="PL23" s="884"/>
      <c r="PM23" s="535">
        <f t="shared" ref="PM23:PM26" si="101">PL23</f>
        <v>0</v>
      </c>
      <c r="PN23" s="243"/>
    </row>
    <row r="24" spans="1:430" ht="17" customHeight="1" thickBot="1" x14ac:dyDescent="0.25">
      <c r="A24">
        <v>51</v>
      </c>
      <c r="B24" s="857"/>
      <c r="C24" s="887"/>
      <c r="D24" s="888"/>
      <c r="E24" s="901" t="s">
        <v>1244</v>
      </c>
      <c r="F24" s="861"/>
      <c r="G24" s="862"/>
      <c r="H24" s="863"/>
      <c r="I24" s="864"/>
      <c r="J24" s="323" t="s">
        <v>1129</v>
      </c>
      <c r="K24" s="334"/>
      <c r="L24" s="473">
        <v>0.2</v>
      </c>
      <c r="M24" s="866">
        <f t="shared" si="58"/>
        <v>0.2</v>
      </c>
      <c r="N24" s="867">
        <f>M24/L24</f>
        <v>1</v>
      </c>
      <c r="O24" s="323" t="s">
        <v>1193</v>
      </c>
      <c r="P24" s="868" t="s">
        <v>1118</v>
      </c>
      <c r="Q24" s="255">
        <v>0.2</v>
      </c>
      <c r="R24" s="866">
        <f t="shared" si="59"/>
        <v>0.2</v>
      </c>
      <c r="S24" s="243"/>
      <c r="T24" s="336">
        <v>6.4</v>
      </c>
      <c r="U24" s="891" t="s">
        <v>1119</v>
      </c>
      <c r="V24" s="255">
        <v>0.2</v>
      </c>
      <c r="W24" s="866">
        <f t="shared" si="60"/>
        <v>0.2</v>
      </c>
      <c r="X24" s="243"/>
      <c r="Y24" s="815" t="s">
        <v>1245</v>
      </c>
      <c r="Z24" s="892" t="s">
        <v>1118</v>
      </c>
      <c r="AA24" s="473">
        <v>0.2</v>
      </c>
      <c r="AB24" s="866">
        <f t="shared" si="61"/>
        <v>0.2</v>
      </c>
      <c r="AC24" s="243"/>
      <c r="AD24" s="815" t="s">
        <v>1246</v>
      </c>
      <c r="AE24" s="892" t="s">
        <v>1119</v>
      </c>
      <c r="AF24" s="473">
        <v>0.2</v>
      </c>
      <c r="AG24" s="866">
        <f t="shared" si="62"/>
        <v>0.2</v>
      </c>
      <c r="AH24" s="243"/>
      <c r="AI24" s="815" t="s">
        <v>1247</v>
      </c>
      <c r="AJ24" s="892" t="s">
        <v>1119</v>
      </c>
      <c r="AK24" s="473">
        <v>0.2</v>
      </c>
      <c r="AL24" s="866">
        <f t="shared" si="63"/>
        <v>0.2</v>
      </c>
      <c r="AM24" s="243"/>
      <c r="AN24" s="323" t="s">
        <v>1149</v>
      </c>
      <c r="AO24" s="892" t="s">
        <v>1131</v>
      </c>
      <c r="AP24" s="893">
        <v>0.2</v>
      </c>
      <c r="AQ24" s="535">
        <f>IF(AO24="ок",0.2,0)</f>
        <v>0.2</v>
      </c>
      <c r="AR24" s="243"/>
      <c r="AS24" s="323" t="s">
        <v>1248</v>
      </c>
      <c r="AT24" s="894" t="s">
        <v>1131</v>
      </c>
      <c r="AU24" s="884">
        <v>0.2</v>
      </c>
      <c r="AV24" s="872">
        <f>IF(AT24="ок",0.2,0)</f>
        <v>0.2</v>
      </c>
      <c r="AW24" s="243"/>
      <c r="AX24" s="323" t="s">
        <v>1249</v>
      </c>
      <c r="AY24" s="449" t="s">
        <v>1249</v>
      </c>
      <c r="AZ24" s="884">
        <v>0.2</v>
      </c>
      <c r="BA24" s="866">
        <f t="shared" si="64"/>
        <v>0.2</v>
      </c>
      <c r="BB24" s="243"/>
      <c r="BC24" s="816" t="s">
        <v>1250</v>
      </c>
      <c r="BD24" s="895" t="s">
        <v>1131</v>
      </c>
      <c r="BE24" s="884">
        <v>0.2</v>
      </c>
      <c r="BF24" s="535">
        <f t="shared" si="98"/>
        <v>0.2</v>
      </c>
      <c r="BG24" s="243"/>
      <c r="BH24" s="323" t="s">
        <v>1135</v>
      </c>
      <c r="BI24" s="870" t="s">
        <v>1118</v>
      </c>
      <c r="BJ24" s="893">
        <v>0.2</v>
      </c>
      <c r="BK24" s="866">
        <f t="shared" si="65"/>
        <v>0.2</v>
      </c>
      <c r="BL24" s="243"/>
      <c r="BM24" s="816" t="s">
        <v>1251</v>
      </c>
      <c r="BN24" s="827" t="s">
        <v>1252</v>
      </c>
      <c r="BO24" s="884">
        <v>0.2</v>
      </c>
      <c r="BP24" s="535">
        <f t="shared" si="99"/>
        <v>0.2</v>
      </c>
      <c r="BQ24" s="243"/>
      <c r="BR24" s="863"/>
      <c r="BS24" s="336" t="s">
        <v>1150</v>
      </c>
      <c r="BT24" s="870" t="s">
        <v>1119</v>
      </c>
      <c r="BU24" s="473">
        <v>0.2</v>
      </c>
      <c r="BV24" s="897"/>
      <c r="BW24" s="243"/>
      <c r="BX24" s="336" t="s">
        <v>1150</v>
      </c>
      <c r="BY24" s="870" t="s">
        <v>1119</v>
      </c>
      <c r="BZ24" s="473">
        <v>0.2</v>
      </c>
      <c r="CA24" s="897">
        <v>0.2</v>
      </c>
      <c r="CB24" s="243"/>
      <c r="CC24" s="336">
        <v>0.33</v>
      </c>
      <c r="CD24" s="870" t="s">
        <v>1118</v>
      </c>
      <c r="CE24" s="473">
        <v>0.2</v>
      </c>
      <c r="CF24" s="866"/>
      <c r="CG24" s="295"/>
      <c r="CH24" s="323"/>
      <c r="CI24" s="892" t="s">
        <v>1131</v>
      </c>
      <c r="CJ24" s="473">
        <v>0.2</v>
      </c>
      <c r="CK24" s="473">
        <v>0.2</v>
      </c>
      <c r="CL24" s="243"/>
      <c r="CM24" s="323" t="s">
        <v>1253</v>
      </c>
      <c r="CN24" s="870" t="s">
        <v>1118</v>
      </c>
      <c r="CO24" s="473">
        <v>0.2</v>
      </c>
      <c r="CP24" s="866">
        <f t="shared" si="66"/>
        <v>0.2</v>
      </c>
      <c r="CQ24" s="243"/>
      <c r="CR24" s="323" t="s">
        <v>1120</v>
      </c>
      <c r="CS24" s="892" t="s">
        <v>1131</v>
      </c>
      <c r="CT24" s="473">
        <v>0.2</v>
      </c>
      <c r="CU24" s="872">
        <v>0.2</v>
      </c>
      <c r="CV24" s="243"/>
      <c r="CW24" s="323" t="s">
        <v>1254</v>
      </c>
      <c r="CX24" s="870" t="s">
        <v>1131</v>
      </c>
      <c r="CY24" s="473">
        <v>0.2</v>
      </c>
      <c r="CZ24" s="872">
        <v>0.2</v>
      </c>
      <c r="DA24" s="243"/>
      <c r="DB24" s="323" t="s">
        <v>1255</v>
      </c>
      <c r="DC24" s="892" t="s">
        <v>1119</v>
      </c>
      <c r="DD24" s="473">
        <v>0.2</v>
      </c>
      <c r="DE24" s="872"/>
      <c r="DF24" s="243"/>
      <c r="DG24" s="323" t="s">
        <v>1256</v>
      </c>
      <c r="DH24" s="892" t="s">
        <v>1131</v>
      </c>
      <c r="DI24" s="473">
        <v>0.2</v>
      </c>
      <c r="DJ24" s="872">
        <v>0.2</v>
      </c>
      <c r="DK24" s="243"/>
      <c r="DL24" s="323" t="s">
        <v>1257</v>
      </c>
      <c r="DM24" s="870" t="s">
        <v>1118</v>
      </c>
      <c r="DN24" s="473">
        <v>0.2</v>
      </c>
      <c r="DO24" s="866"/>
      <c r="DP24" s="243"/>
      <c r="DQ24" s="323" t="s">
        <v>1258</v>
      </c>
      <c r="DR24" s="892" t="s">
        <v>1131</v>
      </c>
      <c r="DS24" s="473">
        <v>0.2</v>
      </c>
      <c r="DT24" s="473">
        <v>0.2</v>
      </c>
      <c r="DU24" s="243"/>
      <c r="DV24" s="323" t="s">
        <v>1259</v>
      </c>
      <c r="DW24" s="892" t="s">
        <v>1119</v>
      </c>
      <c r="DX24" s="473">
        <v>0.2</v>
      </c>
      <c r="DY24" s="473">
        <v>0.2</v>
      </c>
      <c r="DZ24" s="243"/>
      <c r="EA24" s="323" t="s">
        <v>1260</v>
      </c>
      <c r="EB24" s="870" t="s">
        <v>1118</v>
      </c>
      <c r="EC24" s="473">
        <v>0.2</v>
      </c>
      <c r="ED24" s="473">
        <v>0.2</v>
      </c>
      <c r="EE24" s="243"/>
      <c r="EF24" s="323" t="s">
        <v>1261</v>
      </c>
      <c r="EG24" s="870" t="s">
        <v>1118</v>
      </c>
      <c r="EH24" s="473">
        <v>0.2</v>
      </c>
      <c r="EI24" s="879">
        <f t="shared" si="67"/>
        <v>0.2</v>
      </c>
      <c r="EJ24" s="243"/>
      <c r="EK24" s="323" t="s">
        <v>1262</v>
      </c>
      <c r="EL24" s="870" t="s">
        <v>1118</v>
      </c>
      <c r="EM24" s="473">
        <v>0.2</v>
      </c>
      <c r="EN24" s="473">
        <v>0.2</v>
      </c>
      <c r="EO24" s="243"/>
      <c r="EP24" s="323" t="s">
        <v>1263</v>
      </c>
      <c r="EQ24" s="892" t="s">
        <v>1131</v>
      </c>
      <c r="ER24" s="473">
        <v>0.2</v>
      </c>
      <c r="ES24" s="473">
        <v>0.2</v>
      </c>
      <c r="ET24" s="243"/>
      <c r="EU24" s="323" t="s">
        <v>1264</v>
      </c>
      <c r="EV24" s="870" t="s">
        <v>1118</v>
      </c>
      <c r="EW24" s="473">
        <v>0.2</v>
      </c>
      <c r="EX24" s="879">
        <f t="shared" si="68"/>
        <v>0.2</v>
      </c>
      <c r="EY24" s="243"/>
      <c r="EZ24" s="323" t="s">
        <v>1265</v>
      </c>
      <c r="FA24" s="891" t="s">
        <v>1131</v>
      </c>
      <c r="FB24" s="473">
        <v>0.2</v>
      </c>
      <c r="FC24" s="872">
        <v>0.2</v>
      </c>
      <c r="FD24" s="243"/>
      <c r="FE24" s="323" t="s">
        <v>1266</v>
      </c>
      <c r="FF24" s="892" t="s">
        <v>1119</v>
      </c>
      <c r="FG24" s="473">
        <v>0.2</v>
      </c>
      <c r="FH24" s="879">
        <v>0</v>
      </c>
      <c r="FI24" s="243"/>
      <c r="FJ24" s="323" t="s">
        <v>1267</v>
      </c>
      <c r="FK24" s="892" t="s">
        <v>1119</v>
      </c>
      <c r="FL24" s="473">
        <v>0.2</v>
      </c>
      <c r="FM24" s="879"/>
      <c r="FN24" s="243"/>
      <c r="FO24" s="323" t="s">
        <v>1268</v>
      </c>
      <c r="FP24" s="869" t="s">
        <v>1118</v>
      </c>
      <c r="FQ24" s="473">
        <v>0.2</v>
      </c>
      <c r="FR24" s="878"/>
      <c r="FS24" s="243"/>
      <c r="FU24" s="323"/>
      <c r="FV24" s="870" t="s">
        <v>1118</v>
      </c>
      <c r="FW24" s="893">
        <v>0.2</v>
      </c>
      <c r="FX24" s="535">
        <f t="shared" si="69"/>
        <v>0.2</v>
      </c>
      <c r="FY24" s="243"/>
      <c r="FZ24" s="323" t="s">
        <v>1269</v>
      </c>
      <c r="GA24" s="870" t="s">
        <v>1118</v>
      </c>
      <c r="GB24" s="893">
        <v>0.2</v>
      </c>
      <c r="GC24" s="535">
        <f t="shared" si="70"/>
        <v>0.2</v>
      </c>
      <c r="GD24" s="243"/>
      <c r="GE24" s="323" t="s">
        <v>1270</v>
      </c>
      <c r="GF24" s="870" t="s">
        <v>1118</v>
      </c>
      <c r="GG24" s="893">
        <v>0.2</v>
      </c>
      <c r="GH24" s="535">
        <f t="shared" si="71"/>
        <v>0.2</v>
      </c>
      <c r="GI24" s="243"/>
      <c r="GJ24" s="323" t="s">
        <v>1271</v>
      </c>
      <c r="GK24" s="870" t="s">
        <v>1118</v>
      </c>
      <c r="GL24" s="893">
        <v>0.2</v>
      </c>
      <c r="GM24" s="535">
        <f t="shared" si="72"/>
        <v>0.2</v>
      </c>
      <c r="GN24" s="243"/>
      <c r="GO24" s="323" t="s">
        <v>1218</v>
      </c>
      <c r="GP24" s="870" t="s">
        <v>1118</v>
      </c>
      <c r="GQ24" s="893">
        <v>0.2</v>
      </c>
      <c r="GR24" s="535">
        <f t="shared" si="73"/>
        <v>0.2</v>
      </c>
      <c r="GS24" s="243"/>
      <c r="GT24" s="323" t="s">
        <v>1161</v>
      </c>
      <c r="GU24" s="870" t="s">
        <v>1118</v>
      </c>
      <c r="GV24" s="893">
        <v>0.2</v>
      </c>
      <c r="GW24" s="535">
        <f t="shared" si="74"/>
        <v>0.2</v>
      </c>
      <c r="GX24" s="243"/>
      <c r="GY24" s="880"/>
      <c r="GZ24" s="323" t="s">
        <v>1272</v>
      </c>
      <c r="HA24" s="892" t="s">
        <v>1119</v>
      </c>
      <c r="HB24" s="473">
        <v>0.2</v>
      </c>
      <c r="HC24" s="473"/>
      <c r="HD24" s="243"/>
      <c r="HE24" s="323" t="s">
        <v>1273</v>
      </c>
      <c r="HF24" s="870" t="s">
        <v>1118</v>
      </c>
      <c r="HG24" s="473">
        <v>0.2</v>
      </c>
      <c r="HH24" s="473">
        <v>0.2</v>
      </c>
      <c r="HI24" s="243"/>
      <c r="HJ24" s="902"/>
      <c r="HK24" s="815" t="s">
        <v>1274</v>
      </c>
      <c r="HL24" s="892" t="s">
        <v>1119</v>
      </c>
      <c r="HM24" s="473">
        <v>0.2</v>
      </c>
      <c r="HN24" s="903"/>
      <c r="HO24" s="243"/>
      <c r="HP24" s="883"/>
      <c r="HQ24" s="323" t="s">
        <v>1275</v>
      </c>
      <c r="HR24" s="894" t="s">
        <v>1131</v>
      </c>
      <c r="HS24" s="469">
        <v>0.2</v>
      </c>
      <c r="HT24" s="535">
        <f>IF(HR24="ок",0.2,0)</f>
        <v>0.2</v>
      </c>
      <c r="HU24" s="243"/>
      <c r="HV24" s="323" t="s">
        <v>1276</v>
      </c>
      <c r="HW24" s="870" t="s">
        <v>1118</v>
      </c>
      <c r="HX24" s="884">
        <v>0.2</v>
      </c>
      <c r="HY24" s="884">
        <v>0.2</v>
      </c>
      <c r="HZ24" s="898"/>
      <c r="IA24" s="323" t="s">
        <v>1277</v>
      </c>
      <c r="IB24" s="868" t="s">
        <v>1118</v>
      </c>
      <c r="IC24" s="469">
        <v>0.2</v>
      </c>
      <c r="ID24" s="469">
        <v>0.2</v>
      </c>
      <c r="IE24" s="899"/>
      <c r="IF24" s="883"/>
      <c r="IG24" s="323" t="s">
        <v>1278</v>
      </c>
      <c r="IH24" s="870" t="s">
        <v>1118</v>
      </c>
      <c r="II24" s="884">
        <v>0.2</v>
      </c>
      <c r="IJ24" s="535">
        <f t="shared" si="75"/>
        <v>0.2</v>
      </c>
      <c r="IK24" s="243"/>
      <c r="IL24" s="323"/>
      <c r="IM24" s="870" t="s">
        <v>1118</v>
      </c>
      <c r="IN24" s="884"/>
      <c r="IO24" s="535"/>
      <c r="IP24" s="243"/>
      <c r="IQ24" s="323" t="s">
        <v>1150</v>
      </c>
      <c r="IR24" s="870" t="s">
        <v>1118</v>
      </c>
      <c r="IS24" s="884">
        <v>0.2</v>
      </c>
      <c r="IT24" s="535">
        <f t="shared" si="76"/>
        <v>0.2</v>
      </c>
      <c r="IU24" s="243"/>
      <c r="IV24" s="323" t="s">
        <v>1279</v>
      </c>
      <c r="IW24" s="333" t="s">
        <v>1280</v>
      </c>
      <c r="IX24" s="884">
        <v>0.2</v>
      </c>
      <c r="IY24" s="535">
        <f t="shared" si="77"/>
        <v>0.2</v>
      </c>
      <c r="IZ24" s="243"/>
      <c r="JA24" s="323"/>
      <c r="JB24" s="333" t="s">
        <v>1281</v>
      </c>
      <c r="JC24" s="884">
        <v>0.2</v>
      </c>
      <c r="JD24" s="535">
        <f t="shared" si="78"/>
        <v>0.2</v>
      </c>
      <c r="JE24" s="243"/>
      <c r="JF24" s="323" t="s">
        <v>1282</v>
      </c>
      <c r="JG24" s="892" t="s">
        <v>1131</v>
      </c>
      <c r="JH24" s="884">
        <v>0.2</v>
      </c>
      <c r="JI24" s="535">
        <f t="shared" si="79"/>
        <v>0.2</v>
      </c>
      <c r="JJ24" s="243"/>
      <c r="JK24" s="323"/>
      <c r="JL24" s="870" t="s">
        <v>1118</v>
      </c>
      <c r="JM24" s="884">
        <v>0.2</v>
      </c>
      <c r="JN24" s="535">
        <f t="shared" si="80"/>
        <v>0.2</v>
      </c>
      <c r="JO24" s="243"/>
      <c r="JP24" s="323" t="s">
        <v>1283</v>
      </c>
      <c r="JQ24" s="870" t="s">
        <v>1118</v>
      </c>
      <c r="JR24" s="884">
        <v>0.2</v>
      </c>
      <c r="JS24" s="535">
        <f t="shared" si="81"/>
        <v>0.2</v>
      </c>
      <c r="JT24" s="243"/>
      <c r="JU24" s="323" t="s">
        <v>1284</v>
      </c>
      <c r="JV24" s="870" t="s">
        <v>1118</v>
      </c>
      <c r="JW24" s="884">
        <v>0.2</v>
      </c>
      <c r="JX24" s="535">
        <f t="shared" si="82"/>
        <v>0.2</v>
      </c>
      <c r="JY24" s="243"/>
      <c r="JZ24" s="323" t="s">
        <v>1285</v>
      </c>
      <c r="KA24" s="870" t="s">
        <v>1118</v>
      </c>
      <c r="KB24" s="884">
        <v>0.2</v>
      </c>
      <c r="KC24" s="535">
        <f t="shared" si="83"/>
        <v>0.2</v>
      </c>
      <c r="KD24" s="243"/>
      <c r="KE24" s="323" t="s">
        <v>1286</v>
      </c>
      <c r="KF24" s="870" t="s">
        <v>1118</v>
      </c>
      <c r="KG24" s="884">
        <v>0.2</v>
      </c>
      <c r="KH24" s="535">
        <f t="shared" si="84"/>
        <v>0.2</v>
      </c>
      <c r="KI24" s="243"/>
      <c r="KJ24" s="323" t="s">
        <v>1287</v>
      </c>
      <c r="KK24" s="892" t="s">
        <v>1119</v>
      </c>
      <c r="KL24" s="884">
        <v>0.2</v>
      </c>
      <c r="KM24" s="535">
        <f>IF(KK24="ок",0.2,0)</f>
        <v>0</v>
      </c>
      <c r="KN24" s="243"/>
      <c r="KO24" s="323" t="s">
        <v>1288</v>
      </c>
      <c r="KP24" s="870" t="s">
        <v>1118</v>
      </c>
      <c r="KQ24" s="884">
        <v>0.2</v>
      </c>
      <c r="KR24" s="535">
        <f t="shared" si="85"/>
        <v>0.2</v>
      </c>
      <c r="KS24" s="243"/>
      <c r="KT24" s="323"/>
      <c r="KU24" s="870" t="s">
        <v>1118</v>
      </c>
      <c r="KV24" s="884">
        <v>0.2</v>
      </c>
      <c r="KW24" s="535">
        <f t="shared" si="86"/>
        <v>0.2</v>
      </c>
      <c r="KX24" s="243"/>
      <c r="KY24" s="323"/>
      <c r="KZ24" s="333" t="s">
        <v>1289</v>
      </c>
      <c r="LA24" s="884"/>
      <c r="LB24" s="535">
        <f>IF(KZ24="ок",0.2,0)</f>
        <v>0</v>
      </c>
      <c r="LC24" s="243"/>
      <c r="LD24" s="323" t="s">
        <v>1184</v>
      </c>
      <c r="LE24" s="870" t="s">
        <v>1118</v>
      </c>
      <c r="LF24" s="884">
        <v>0.2</v>
      </c>
      <c r="LG24" s="535">
        <f t="shared" si="87"/>
        <v>0.2</v>
      </c>
      <c r="LH24" s="243"/>
      <c r="LI24" s="323" t="s">
        <v>1290</v>
      </c>
      <c r="LJ24" s="892" t="s">
        <v>1131</v>
      </c>
      <c r="LK24" s="884">
        <v>0.2</v>
      </c>
      <c r="LL24" s="535">
        <f t="shared" si="88"/>
        <v>0.2</v>
      </c>
      <c r="LM24" s="243"/>
      <c r="LN24" s="323" t="s">
        <v>1291</v>
      </c>
      <c r="LO24" s="870" t="s">
        <v>1118</v>
      </c>
      <c r="LP24" s="884">
        <v>0.2</v>
      </c>
      <c r="LQ24" s="535">
        <f t="shared" si="89"/>
        <v>0.2</v>
      </c>
      <c r="LR24" s="243"/>
      <c r="LS24" s="323" t="s">
        <v>1292</v>
      </c>
      <c r="LT24" s="333" t="s">
        <v>1293</v>
      </c>
      <c r="LU24" s="884">
        <v>0.2</v>
      </c>
      <c r="LV24" s="535">
        <v>0.2</v>
      </c>
      <c r="LW24" s="243"/>
      <c r="LX24" s="323" t="s">
        <v>1294</v>
      </c>
      <c r="LY24" s="333" t="s">
        <v>1295</v>
      </c>
      <c r="LZ24" s="884">
        <v>0.2</v>
      </c>
      <c r="MA24" s="535">
        <f t="shared" si="90"/>
        <v>0.2</v>
      </c>
      <c r="MB24" s="243"/>
      <c r="MC24" s="323" t="s">
        <v>1296</v>
      </c>
      <c r="MD24" s="333" t="s">
        <v>1297</v>
      </c>
      <c r="ME24" s="884">
        <v>0.2</v>
      </c>
      <c r="MF24" s="535">
        <v>0.2</v>
      </c>
      <c r="MG24" s="243"/>
      <c r="MH24" s="323" t="s">
        <v>1298</v>
      </c>
      <c r="MI24" s="333" t="s">
        <v>1299</v>
      </c>
      <c r="MJ24" s="884">
        <v>0.2</v>
      </c>
      <c r="MK24" s="535">
        <v>0.2</v>
      </c>
      <c r="ML24" s="243"/>
      <c r="MM24" s="323" t="s">
        <v>1135</v>
      </c>
      <c r="MN24" s="870" t="s">
        <v>1118</v>
      </c>
      <c r="MO24" s="884">
        <v>0.2</v>
      </c>
      <c r="MP24" s="535">
        <f t="shared" si="91"/>
        <v>0.2</v>
      </c>
      <c r="MQ24" s="243"/>
      <c r="MR24" s="323" t="s">
        <v>1300</v>
      </c>
      <c r="MS24" s="333" t="s">
        <v>1301</v>
      </c>
      <c r="MT24" s="884">
        <v>0.2</v>
      </c>
      <c r="MU24" s="884">
        <v>0.2</v>
      </c>
      <c r="MV24" s="243"/>
      <c r="MW24" s="323" t="s">
        <v>1151</v>
      </c>
      <c r="MX24" s="870" t="s">
        <v>1118</v>
      </c>
      <c r="MY24" s="884">
        <v>0.2</v>
      </c>
      <c r="MZ24" s="535">
        <f t="shared" si="92"/>
        <v>0.2</v>
      </c>
      <c r="NA24" s="243"/>
      <c r="NB24" s="323" t="s">
        <v>1222</v>
      </c>
      <c r="NC24" s="892" t="s">
        <v>1131</v>
      </c>
      <c r="ND24" s="884">
        <v>0.2</v>
      </c>
      <c r="NE24" s="535">
        <f>IF(NC24="ок",0.2,0)</f>
        <v>0.2</v>
      </c>
      <c r="NF24" s="243"/>
      <c r="NG24" s="323" t="s">
        <v>1302</v>
      </c>
      <c r="NH24" s="333" t="s">
        <v>1303</v>
      </c>
      <c r="NI24" s="884">
        <v>0.2</v>
      </c>
      <c r="NJ24" s="535">
        <f>IF(NH24="ок",0.2,0)</f>
        <v>0</v>
      </c>
      <c r="NK24" s="243"/>
      <c r="NL24" s="323" t="s">
        <v>1304</v>
      </c>
      <c r="NM24" s="892" t="s">
        <v>1131</v>
      </c>
      <c r="NN24" s="884">
        <v>0.2</v>
      </c>
      <c r="NO24" s="535">
        <f>IF(NM24="ок",0.2,0)</f>
        <v>0.2</v>
      </c>
      <c r="NP24" s="243"/>
      <c r="NQ24" s="323" t="s">
        <v>1127</v>
      </c>
      <c r="NR24" s="892" t="s">
        <v>1131</v>
      </c>
      <c r="NS24" s="884">
        <v>0.2</v>
      </c>
      <c r="NT24" s="535">
        <f>IF(NR24="ок",0.2,0)</f>
        <v>0.2</v>
      </c>
      <c r="NU24" s="243"/>
      <c r="NV24" s="323" t="s">
        <v>1305</v>
      </c>
      <c r="NW24" s="892" t="s">
        <v>1131</v>
      </c>
      <c r="NX24" s="884">
        <v>0.2</v>
      </c>
      <c r="NY24" s="535">
        <f>IF(NW24="ок",0.2,0)</f>
        <v>0.2</v>
      </c>
      <c r="NZ24" s="243"/>
      <c r="OA24" s="323"/>
      <c r="OB24" s="892" t="s">
        <v>1118</v>
      </c>
      <c r="OC24" s="884"/>
      <c r="OD24" s="535">
        <f>IF(OB24="ок",0.2,0)</f>
        <v>0</v>
      </c>
      <c r="OE24" s="243"/>
      <c r="OF24" s="323" t="s">
        <v>1306</v>
      </c>
      <c r="OG24" s="892" t="s">
        <v>1118</v>
      </c>
      <c r="OH24" s="884">
        <v>0.2</v>
      </c>
      <c r="OI24" s="535">
        <f t="shared" si="93"/>
        <v>0.2</v>
      </c>
      <c r="OJ24" s="243"/>
      <c r="OK24" s="323" t="s">
        <v>1307</v>
      </c>
      <c r="OL24" s="358" t="s">
        <v>1187</v>
      </c>
      <c r="OM24" s="884">
        <v>0.2</v>
      </c>
      <c r="ON24" s="535">
        <f t="shared" si="94"/>
        <v>0.2</v>
      </c>
      <c r="OO24" s="243"/>
      <c r="OP24" s="323" t="s">
        <v>1308</v>
      </c>
      <c r="OQ24" s="870" t="s">
        <v>1118</v>
      </c>
      <c r="OR24" s="884">
        <v>0.2</v>
      </c>
      <c r="OS24" s="535">
        <f t="shared" si="95"/>
        <v>0.2</v>
      </c>
      <c r="OT24" s="243"/>
      <c r="OU24" s="336">
        <v>6.0000000000000001E-3</v>
      </c>
      <c r="OV24" s="868" t="s">
        <v>1189</v>
      </c>
      <c r="OW24" s="884">
        <v>0.2</v>
      </c>
      <c r="OX24" s="535">
        <f t="shared" si="96"/>
        <v>0.2</v>
      </c>
      <c r="OY24" s="243"/>
      <c r="OZ24" s="323" t="s">
        <v>1309</v>
      </c>
      <c r="PA24" s="333"/>
      <c r="PB24" s="884">
        <v>0.2</v>
      </c>
      <c r="PC24" s="535">
        <f t="shared" si="97"/>
        <v>0.2</v>
      </c>
      <c r="PD24" s="243"/>
      <c r="PE24" s="816"/>
      <c r="PF24" s="895"/>
      <c r="PG24" s="884">
        <v>0.2</v>
      </c>
      <c r="PH24" s="535">
        <f t="shared" si="100"/>
        <v>0.2</v>
      </c>
      <c r="PI24" s="243"/>
      <c r="PJ24" s="816"/>
      <c r="PK24" s="827"/>
      <c r="PL24" s="884">
        <v>0.2</v>
      </c>
      <c r="PM24" s="535">
        <f t="shared" si="101"/>
        <v>0.2</v>
      </c>
      <c r="PN24" s="243"/>
    </row>
    <row r="25" spans="1:430" ht="17" customHeight="1" thickBot="1" x14ac:dyDescent="0.25">
      <c r="B25" s="857"/>
      <c r="C25" s="887"/>
      <c r="D25" s="888"/>
      <c r="F25" s="861"/>
      <c r="G25" s="862"/>
      <c r="H25" s="863"/>
      <c r="I25" s="864"/>
      <c r="J25" s="323" t="s">
        <v>1190</v>
      </c>
      <c r="K25" s="889"/>
      <c r="L25" s="473"/>
      <c r="M25" s="897"/>
      <c r="N25" s="243"/>
      <c r="O25" s="323" t="s">
        <v>1190</v>
      </c>
      <c r="P25" s="890"/>
      <c r="Q25" s="255"/>
      <c r="R25" s="893"/>
      <c r="S25" s="243"/>
      <c r="T25" s="323" t="s">
        <v>1190</v>
      </c>
      <c r="U25" s="891"/>
      <c r="V25" s="255"/>
      <c r="W25" s="264"/>
      <c r="X25" s="243"/>
      <c r="Y25" s="815" t="s">
        <v>1190</v>
      </c>
      <c r="Z25" s="892"/>
      <c r="AA25" s="473"/>
      <c r="AB25" s="264"/>
      <c r="AC25" s="243"/>
      <c r="AD25" s="815" t="s">
        <v>1190</v>
      </c>
      <c r="AE25" s="892"/>
      <c r="AF25" s="473"/>
      <c r="AG25" s="264"/>
      <c r="AH25" s="243"/>
      <c r="AI25" s="815" t="s">
        <v>1190</v>
      </c>
      <c r="AJ25" s="892"/>
      <c r="AK25" s="473"/>
      <c r="AL25" s="264"/>
      <c r="AM25" s="243"/>
      <c r="AN25" s="323" t="s">
        <v>1190</v>
      </c>
      <c r="AO25" s="892"/>
      <c r="AP25" s="893"/>
      <c r="AQ25" s="872"/>
      <c r="AR25" s="243"/>
      <c r="AS25" s="323" t="s">
        <v>1190</v>
      </c>
      <c r="AT25" s="894"/>
      <c r="AU25" s="884"/>
      <c r="AV25" s="872"/>
      <c r="AW25" s="243"/>
      <c r="AX25" s="323" t="s">
        <v>1190</v>
      </c>
      <c r="AY25" s="449" t="s">
        <v>1190</v>
      </c>
      <c r="AZ25" s="884"/>
      <c r="BA25" s="264"/>
      <c r="BB25" s="243"/>
      <c r="BC25" s="816" t="s">
        <v>1190</v>
      </c>
      <c r="BD25" s="895"/>
      <c r="BE25" s="884"/>
      <c r="BF25" s="535">
        <f t="shared" si="98"/>
        <v>0</v>
      </c>
      <c r="BG25" s="243"/>
      <c r="BH25" s="323" t="s">
        <v>1190</v>
      </c>
      <c r="BI25" s="896"/>
      <c r="BJ25" s="893"/>
      <c r="BK25" s="264"/>
      <c r="BL25" s="243"/>
      <c r="BM25" s="816" t="s">
        <v>1190</v>
      </c>
      <c r="BN25" s="889"/>
      <c r="BO25" s="884"/>
      <c r="BP25" s="535">
        <f t="shared" si="99"/>
        <v>0</v>
      </c>
      <c r="BQ25" s="243"/>
      <c r="BR25" s="863"/>
      <c r="BS25" s="323" t="s">
        <v>1190</v>
      </c>
      <c r="BT25" s="892"/>
      <c r="BU25" s="473"/>
      <c r="BV25" s="897"/>
      <c r="BW25" s="243"/>
      <c r="BX25" s="323" t="s">
        <v>1190</v>
      </c>
      <c r="BY25" s="892"/>
      <c r="BZ25" s="473"/>
      <c r="CA25" s="897"/>
      <c r="CB25" s="243"/>
      <c r="CC25" s="323" t="s">
        <v>1190</v>
      </c>
      <c r="CD25" s="892"/>
      <c r="CE25" s="473"/>
      <c r="CF25" s="264"/>
      <c r="CG25" s="295"/>
      <c r="CH25" s="336" t="s">
        <v>1190</v>
      </c>
      <c r="CI25" s="835">
        <v>1</v>
      </c>
      <c r="CJ25" s="473"/>
      <c r="CK25" s="473"/>
      <c r="CL25" s="243"/>
      <c r="CM25" s="323" t="s">
        <v>1190</v>
      </c>
      <c r="CN25" s="892"/>
      <c r="CO25" s="473"/>
      <c r="CP25" s="264"/>
      <c r="CQ25" s="243"/>
      <c r="CR25" s="323" t="s">
        <v>1190</v>
      </c>
      <c r="CS25" s="892"/>
      <c r="CT25" s="473"/>
      <c r="CU25" s="872"/>
      <c r="CV25" s="243"/>
      <c r="CW25" s="323" t="s">
        <v>1190</v>
      </c>
      <c r="CX25" s="892"/>
      <c r="CY25" s="473"/>
      <c r="CZ25" s="872"/>
      <c r="DA25" s="243"/>
      <c r="DB25" s="323" t="s">
        <v>1190</v>
      </c>
      <c r="DC25" s="892"/>
      <c r="DD25" s="473"/>
      <c r="DE25" s="872"/>
      <c r="DF25" s="243"/>
      <c r="DG25" s="323" t="s">
        <v>1190</v>
      </c>
      <c r="DH25" s="892"/>
      <c r="DI25" s="473"/>
      <c r="DJ25" s="872"/>
      <c r="DK25" s="243"/>
      <c r="DL25" s="323" t="s">
        <v>1190</v>
      </c>
      <c r="DM25" s="892"/>
      <c r="DN25" s="473"/>
      <c r="DO25" s="264"/>
      <c r="DP25" s="243"/>
      <c r="DQ25" s="323" t="s">
        <v>1190</v>
      </c>
      <c r="DR25" s="892"/>
      <c r="DS25" s="473"/>
      <c r="DT25" s="872"/>
      <c r="DU25" s="243"/>
      <c r="DV25" s="323" t="s">
        <v>1190</v>
      </c>
      <c r="DW25" s="892"/>
      <c r="DX25" s="473"/>
      <c r="DY25" s="872"/>
      <c r="DZ25" s="243"/>
      <c r="EA25" s="323" t="s">
        <v>1190</v>
      </c>
      <c r="EB25" s="892"/>
      <c r="EC25" s="473"/>
      <c r="ED25" s="872"/>
      <c r="EE25" s="243"/>
      <c r="EF25" s="323" t="s">
        <v>1190</v>
      </c>
      <c r="EG25" s="892"/>
      <c r="EH25" s="473"/>
      <c r="EI25" s="879">
        <f t="shared" si="67"/>
        <v>0</v>
      </c>
      <c r="EJ25" s="243"/>
      <c r="EK25" s="323" t="s">
        <v>1190</v>
      </c>
      <c r="EL25" s="892"/>
      <c r="EM25" s="473"/>
      <c r="EN25" s="872"/>
      <c r="EO25" s="243"/>
      <c r="EP25" s="323" t="s">
        <v>1190</v>
      </c>
      <c r="EQ25" s="892"/>
      <c r="ER25" s="473"/>
      <c r="ES25" s="473"/>
      <c r="ET25" s="243"/>
      <c r="EU25" s="323" t="s">
        <v>1190</v>
      </c>
      <c r="EV25" s="892"/>
      <c r="EW25" s="473"/>
      <c r="EX25" s="879">
        <f t="shared" si="68"/>
        <v>0</v>
      </c>
      <c r="EY25" s="243"/>
      <c r="EZ25" s="323" t="s">
        <v>1190</v>
      </c>
      <c r="FA25" s="891"/>
      <c r="FB25" s="473"/>
      <c r="FC25" s="872"/>
      <c r="FD25" s="243"/>
      <c r="FE25" s="323" t="s">
        <v>1190</v>
      </c>
      <c r="FF25" s="892"/>
      <c r="FG25" s="473"/>
      <c r="FH25" s="879"/>
      <c r="FI25" s="243"/>
      <c r="FJ25" s="323" t="s">
        <v>1190</v>
      </c>
      <c r="FK25" s="892"/>
      <c r="FL25" s="473"/>
      <c r="FM25" s="879"/>
      <c r="FN25" s="243"/>
      <c r="FO25" s="323" t="s">
        <v>1190</v>
      </c>
      <c r="FP25" s="891"/>
      <c r="FQ25" s="473"/>
      <c r="FR25" s="872"/>
      <c r="FS25" s="243"/>
      <c r="FU25" s="336" t="s">
        <v>1190</v>
      </c>
      <c r="FV25" s="904">
        <v>1</v>
      </c>
      <c r="FW25" s="893"/>
      <c r="FX25" s="535">
        <f t="shared" si="69"/>
        <v>0</v>
      </c>
      <c r="FY25" s="243"/>
      <c r="FZ25" s="323" t="s">
        <v>1190</v>
      </c>
      <c r="GA25" s="890"/>
      <c r="GB25" s="884"/>
      <c r="GC25" s="535">
        <f t="shared" si="70"/>
        <v>0</v>
      </c>
      <c r="GD25" s="243"/>
      <c r="GE25" s="323" t="s">
        <v>1190</v>
      </c>
      <c r="GF25" s="890"/>
      <c r="GG25" s="884"/>
      <c r="GH25" s="535">
        <f t="shared" si="71"/>
        <v>0</v>
      </c>
      <c r="GI25" s="243"/>
      <c r="GJ25" s="323" t="s">
        <v>1190</v>
      </c>
      <c r="GK25" s="896"/>
      <c r="GL25" s="893"/>
      <c r="GM25" s="535">
        <f t="shared" si="72"/>
        <v>0</v>
      </c>
      <c r="GN25" s="243"/>
      <c r="GO25" s="323" t="s">
        <v>1190</v>
      </c>
      <c r="GP25" s="896"/>
      <c r="GQ25" s="893"/>
      <c r="GR25" s="535">
        <f t="shared" si="73"/>
        <v>0</v>
      </c>
      <c r="GS25" s="243"/>
      <c r="GT25" s="323" t="s">
        <v>1190</v>
      </c>
      <c r="GU25" s="890"/>
      <c r="GV25" s="884"/>
      <c r="GW25" s="535">
        <f t="shared" si="74"/>
        <v>0</v>
      </c>
      <c r="GX25" s="243"/>
      <c r="GY25" s="880"/>
      <c r="GZ25" s="323" t="s">
        <v>1190</v>
      </c>
      <c r="HA25" s="892"/>
      <c r="HB25" s="473"/>
      <c r="HC25" s="473"/>
      <c r="HD25" s="243"/>
      <c r="HE25" s="323" t="s">
        <v>1190</v>
      </c>
      <c r="HF25" s="892"/>
      <c r="HG25" s="473"/>
      <c r="HH25" s="872"/>
      <c r="HI25" s="243"/>
      <c r="HJ25" s="883"/>
      <c r="HK25" s="815" t="s">
        <v>1190</v>
      </c>
      <c r="HL25" s="892"/>
      <c r="HM25" s="473"/>
      <c r="HN25" s="897"/>
      <c r="HO25" s="243"/>
      <c r="HP25" s="883"/>
      <c r="HQ25" s="323" t="s">
        <v>1190</v>
      </c>
      <c r="HR25" s="894"/>
      <c r="HS25" s="469"/>
      <c r="HT25" s="535"/>
      <c r="HU25" s="243"/>
      <c r="HV25" s="323" t="s">
        <v>1190</v>
      </c>
      <c r="HW25" s="892"/>
      <c r="HX25" s="884"/>
      <c r="HY25" s="535"/>
      <c r="HZ25" s="898"/>
      <c r="IA25" s="323" t="s">
        <v>1190</v>
      </c>
      <c r="IB25" s="894"/>
      <c r="IC25" s="469"/>
      <c r="ID25" s="872"/>
      <c r="IE25" s="899"/>
      <c r="IF25" s="883"/>
      <c r="IG25" s="323" t="s">
        <v>1190</v>
      </c>
      <c r="IH25" s="892"/>
      <c r="II25" s="884"/>
      <c r="IJ25" s="535">
        <f t="shared" si="75"/>
        <v>0</v>
      </c>
      <c r="IK25" s="243"/>
      <c r="IL25" s="336" t="s">
        <v>1190</v>
      </c>
      <c r="IM25" s="841">
        <v>1</v>
      </c>
      <c r="IN25" s="884"/>
      <c r="IO25" s="535"/>
      <c r="IP25" s="243"/>
      <c r="IQ25" s="323" t="s">
        <v>1190</v>
      </c>
      <c r="IR25" s="892"/>
      <c r="IS25" s="884"/>
      <c r="IT25" s="535">
        <f t="shared" si="76"/>
        <v>0</v>
      </c>
      <c r="IU25" s="243"/>
      <c r="IV25" s="323" t="s">
        <v>1190</v>
      </c>
      <c r="IW25" s="900"/>
      <c r="IX25" s="884"/>
      <c r="IY25" s="535">
        <f t="shared" si="77"/>
        <v>0</v>
      </c>
      <c r="IZ25" s="243"/>
      <c r="JA25" s="336" t="s">
        <v>1190</v>
      </c>
      <c r="JB25" s="841">
        <v>1</v>
      </c>
      <c r="JC25" s="884"/>
      <c r="JD25" s="535">
        <f t="shared" si="78"/>
        <v>0</v>
      </c>
      <c r="JE25" s="243"/>
      <c r="JF25" s="323" t="s">
        <v>1190</v>
      </c>
      <c r="JG25" s="361"/>
      <c r="JH25" s="884"/>
      <c r="JI25" s="535">
        <f t="shared" si="79"/>
        <v>0</v>
      </c>
      <c r="JJ25" s="243"/>
      <c r="JK25" s="336" t="s">
        <v>1190</v>
      </c>
      <c r="JL25" s="841">
        <v>1</v>
      </c>
      <c r="JM25" s="884"/>
      <c r="JN25" s="535">
        <f t="shared" si="80"/>
        <v>0</v>
      </c>
      <c r="JO25" s="243"/>
      <c r="JP25" s="323" t="s">
        <v>1190</v>
      </c>
      <c r="JQ25" s="892"/>
      <c r="JR25" s="884"/>
      <c r="JS25" s="535">
        <f t="shared" si="81"/>
        <v>0</v>
      </c>
      <c r="JT25" s="243"/>
      <c r="JU25" s="323" t="s">
        <v>1190</v>
      </c>
      <c r="JV25" s="892"/>
      <c r="JW25" s="884"/>
      <c r="JX25" s="535">
        <f t="shared" si="82"/>
        <v>0</v>
      </c>
      <c r="JY25" s="243"/>
      <c r="JZ25" s="323" t="s">
        <v>1190</v>
      </c>
      <c r="KA25" s="892"/>
      <c r="KB25" s="884"/>
      <c r="KC25" s="535">
        <f t="shared" si="83"/>
        <v>0</v>
      </c>
      <c r="KD25" s="243"/>
      <c r="KE25" s="323" t="s">
        <v>1190</v>
      </c>
      <c r="KF25" s="892"/>
      <c r="KG25" s="884"/>
      <c r="KH25" s="535">
        <f t="shared" si="84"/>
        <v>0</v>
      </c>
      <c r="KI25" s="243"/>
      <c r="KJ25" s="323" t="s">
        <v>1190</v>
      </c>
      <c r="KK25" s="900"/>
      <c r="KL25" s="884"/>
      <c r="KM25" s="535"/>
      <c r="KN25" s="243"/>
      <c r="KO25" s="323" t="s">
        <v>1190</v>
      </c>
      <c r="KP25" s="892"/>
      <c r="KQ25" s="884"/>
      <c r="KR25" s="535">
        <f t="shared" si="85"/>
        <v>0</v>
      </c>
      <c r="KS25" s="243"/>
      <c r="KT25" s="336" t="s">
        <v>1190</v>
      </c>
      <c r="KU25" s="841">
        <v>1</v>
      </c>
      <c r="KV25" s="884"/>
      <c r="KW25" s="535">
        <f t="shared" si="86"/>
        <v>0</v>
      </c>
      <c r="KX25" s="243"/>
      <c r="KY25" s="336" t="s">
        <v>1190</v>
      </c>
      <c r="KZ25" s="841">
        <v>1</v>
      </c>
      <c r="LA25" s="884"/>
      <c r="LB25" s="535"/>
      <c r="LC25" s="243"/>
      <c r="LD25" s="323" t="s">
        <v>1190</v>
      </c>
      <c r="LE25" s="892"/>
      <c r="LF25" s="884"/>
      <c r="LG25" s="535">
        <f t="shared" si="87"/>
        <v>0</v>
      </c>
      <c r="LH25" s="243"/>
      <c r="LI25" s="323" t="s">
        <v>1190</v>
      </c>
      <c r="LJ25" s="892"/>
      <c r="LK25" s="884"/>
      <c r="LL25" s="535">
        <f t="shared" si="88"/>
        <v>0</v>
      </c>
      <c r="LM25" s="243"/>
      <c r="LN25" s="323" t="s">
        <v>1190</v>
      </c>
      <c r="LO25" s="892"/>
      <c r="LP25" s="884"/>
      <c r="LQ25" s="535">
        <f t="shared" si="89"/>
        <v>0</v>
      </c>
      <c r="LR25" s="243"/>
      <c r="LS25" s="323" t="s">
        <v>1190</v>
      </c>
      <c r="LT25" s="900"/>
      <c r="LU25" s="884"/>
      <c r="LV25" s="535"/>
      <c r="LW25" s="243"/>
      <c r="LX25" s="323" t="s">
        <v>1190</v>
      </c>
      <c r="LY25" s="900"/>
      <c r="LZ25" s="884"/>
      <c r="MA25" s="535">
        <f t="shared" si="90"/>
        <v>0</v>
      </c>
      <c r="MB25" s="243"/>
      <c r="MC25" s="323" t="s">
        <v>1190</v>
      </c>
      <c r="MD25" s="900"/>
      <c r="ME25" s="884"/>
      <c r="MF25" s="535"/>
      <c r="MG25" s="243"/>
      <c r="MH25" s="323" t="s">
        <v>1190</v>
      </c>
      <c r="MI25" s="900"/>
      <c r="MJ25" s="884"/>
      <c r="MK25" s="535"/>
      <c r="ML25" s="243"/>
      <c r="MM25" s="323" t="s">
        <v>1190</v>
      </c>
      <c r="MN25" s="892"/>
      <c r="MO25" s="884"/>
      <c r="MP25" s="535">
        <f t="shared" si="91"/>
        <v>0</v>
      </c>
      <c r="MQ25" s="243"/>
      <c r="MR25" s="323" t="s">
        <v>1190</v>
      </c>
      <c r="MS25" s="900"/>
      <c r="MT25" s="884"/>
      <c r="MU25" s="535"/>
      <c r="MV25" s="243"/>
      <c r="MW25" s="323" t="s">
        <v>1190</v>
      </c>
      <c r="MX25" s="892"/>
      <c r="MY25" s="884"/>
      <c r="MZ25" s="535">
        <f t="shared" si="92"/>
        <v>0</v>
      </c>
      <c r="NA25" s="243"/>
      <c r="NB25" s="323" t="s">
        <v>1190</v>
      </c>
      <c r="NC25" s="892"/>
      <c r="ND25" s="884"/>
      <c r="NE25" s="535"/>
      <c r="NF25" s="243"/>
      <c r="NG25" s="323" t="s">
        <v>1190</v>
      </c>
      <c r="NH25" s="900"/>
      <c r="NI25" s="884"/>
      <c r="NJ25" s="535"/>
      <c r="NK25" s="243"/>
      <c r="NL25" s="323" t="s">
        <v>1190</v>
      </c>
      <c r="NM25" s="892"/>
      <c r="NN25" s="884"/>
      <c r="NO25" s="535"/>
      <c r="NP25" s="243"/>
      <c r="NQ25" s="323" t="s">
        <v>1190</v>
      </c>
      <c r="NR25" s="892"/>
      <c r="NS25" s="884"/>
      <c r="NT25" s="535"/>
      <c r="NU25" s="243"/>
      <c r="NV25" s="323" t="s">
        <v>1190</v>
      </c>
      <c r="NW25" s="892"/>
      <c r="NX25" s="884"/>
      <c r="NY25" s="535"/>
      <c r="NZ25" s="243"/>
      <c r="OA25" s="336" t="s">
        <v>1190</v>
      </c>
      <c r="OB25" s="841">
        <v>1</v>
      </c>
      <c r="OC25" s="884"/>
      <c r="OD25" s="535"/>
      <c r="OE25" s="243"/>
      <c r="OF25" s="323" t="s">
        <v>1190</v>
      </c>
      <c r="OG25" s="892"/>
      <c r="OH25" s="884"/>
      <c r="OI25" s="535">
        <f t="shared" si="93"/>
        <v>0</v>
      </c>
      <c r="OJ25" s="243"/>
      <c r="OK25" s="323" t="s">
        <v>1190</v>
      </c>
      <c r="OL25" s="900"/>
      <c r="OM25" s="884"/>
      <c r="ON25" s="535">
        <f t="shared" si="94"/>
        <v>0</v>
      </c>
      <c r="OO25" s="243"/>
      <c r="OP25" s="323" t="s">
        <v>1190</v>
      </c>
      <c r="OQ25" s="892"/>
      <c r="OR25" s="884"/>
      <c r="OS25" s="535">
        <f t="shared" si="95"/>
        <v>0</v>
      </c>
      <c r="OT25" s="243"/>
      <c r="OU25" s="323" t="s">
        <v>1190</v>
      </c>
      <c r="OV25" s="894"/>
      <c r="OW25" s="884"/>
      <c r="OX25" s="535">
        <f t="shared" si="96"/>
        <v>0</v>
      </c>
      <c r="OY25" s="243"/>
      <c r="OZ25" s="323" t="s">
        <v>1190</v>
      </c>
      <c r="PA25" s="900"/>
      <c r="PB25" s="884"/>
      <c r="PC25" s="535">
        <f t="shared" si="97"/>
        <v>0</v>
      </c>
      <c r="PD25" s="243"/>
      <c r="PE25" s="816"/>
      <c r="PF25" s="895"/>
      <c r="PG25" s="884"/>
      <c r="PH25" s="535">
        <f t="shared" si="100"/>
        <v>0</v>
      </c>
      <c r="PI25" s="243"/>
      <c r="PJ25" s="816"/>
      <c r="PK25" s="889"/>
      <c r="PL25" s="884"/>
      <c r="PM25" s="535">
        <f t="shared" si="101"/>
        <v>0</v>
      </c>
      <c r="PN25" s="243"/>
    </row>
    <row r="26" spans="1:430" ht="17" customHeight="1" thickBot="1" x14ac:dyDescent="0.25">
      <c r="A26">
        <v>52</v>
      </c>
      <c r="B26" s="857"/>
      <c r="C26" s="887"/>
      <c r="D26" s="888"/>
      <c r="E26" s="901" t="s">
        <v>1310</v>
      </c>
      <c r="F26" s="861"/>
      <c r="G26" s="862"/>
      <c r="H26" s="863"/>
      <c r="I26" s="864"/>
      <c r="J26" s="323" t="s">
        <v>1218</v>
      </c>
      <c r="K26" s="334" t="s">
        <v>1311</v>
      </c>
      <c r="L26" s="897">
        <v>0.2</v>
      </c>
      <c r="M26" s="897">
        <v>0.2</v>
      </c>
      <c r="N26" s="867">
        <f>M26/L26</f>
        <v>1</v>
      </c>
      <c r="O26" s="323" t="s">
        <v>1312</v>
      </c>
      <c r="P26" s="868" t="s">
        <v>1131</v>
      </c>
      <c r="Q26" s="255">
        <v>0.2</v>
      </c>
      <c r="R26" s="897">
        <v>0.2</v>
      </c>
      <c r="S26" s="243"/>
      <c r="T26" s="336">
        <v>0.88</v>
      </c>
      <c r="U26" s="891" t="s">
        <v>1119</v>
      </c>
      <c r="V26" s="255">
        <v>0.2</v>
      </c>
      <c r="W26" s="866">
        <f t="shared" si="60"/>
        <v>0.2</v>
      </c>
      <c r="X26" s="243"/>
      <c r="Y26" s="815"/>
      <c r="Z26" s="892" t="s">
        <v>1118</v>
      </c>
      <c r="AA26" s="473">
        <v>0.2</v>
      </c>
      <c r="AB26" s="866">
        <f t="shared" si="61"/>
        <v>0.2</v>
      </c>
      <c r="AC26" s="243"/>
      <c r="AD26" s="815"/>
      <c r="AE26" s="892" t="s">
        <v>1119</v>
      </c>
      <c r="AF26" s="473">
        <v>0.2</v>
      </c>
      <c r="AG26" s="866">
        <f t="shared" si="62"/>
        <v>0.2</v>
      </c>
      <c r="AH26" s="243"/>
      <c r="AI26" s="815" t="s">
        <v>1313</v>
      </c>
      <c r="AJ26" s="892" t="s">
        <v>1119</v>
      </c>
      <c r="AK26" s="473">
        <v>0.2</v>
      </c>
      <c r="AL26" s="866">
        <f t="shared" si="63"/>
        <v>0.2</v>
      </c>
      <c r="AM26" s="243"/>
      <c r="AN26" s="323" t="s">
        <v>1314</v>
      </c>
      <c r="AO26" s="892" t="s">
        <v>1119</v>
      </c>
      <c r="AP26" s="893">
        <v>0.2</v>
      </c>
      <c r="AQ26" s="535">
        <f>IF(AO26="ок",0.2,0)</f>
        <v>0</v>
      </c>
      <c r="AR26" s="243"/>
      <c r="AS26" s="323" t="s">
        <v>1315</v>
      </c>
      <c r="AT26" s="894" t="s">
        <v>1119</v>
      </c>
      <c r="AU26" s="884">
        <v>0.2</v>
      </c>
      <c r="AV26" s="872">
        <f>IF(AT26="ок",0.2,0)</f>
        <v>0</v>
      </c>
      <c r="AW26" s="243"/>
      <c r="AX26" s="323" t="s">
        <v>1316</v>
      </c>
      <c r="AY26" s="449" t="s">
        <v>1316</v>
      </c>
      <c r="AZ26" s="884">
        <v>0.2</v>
      </c>
      <c r="BA26" s="866">
        <f t="shared" si="64"/>
        <v>0.2</v>
      </c>
      <c r="BB26" s="243"/>
      <c r="BC26" s="816">
        <v>800</v>
      </c>
      <c r="BD26" s="895" t="s">
        <v>1131</v>
      </c>
      <c r="BE26" s="884">
        <v>0.2</v>
      </c>
      <c r="BF26" s="535">
        <f t="shared" si="98"/>
        <v>0.2</v>
      </c>
      <c r="BG26" s="243"/>
      <c r="BH26" s="323" t="s">
        <v>1202</v>
      </c>
      <c r="BI26" s="870" t="s">
        <v>1118</v>
      </c>
      <c r="BJ26" s="893">
        <v>0.2</v>
      </c>
      <c r="BK26" s="866">
        <f t="shared" si="65"/>
        <v>0.2</v>
      </c>
      <c r="BL26" s="243"/>
      <c r="BM26" s="816" t="s">
        <v>1317</v>
      </c>
      <c r="BN26" s="827" t="s">
        <v>1318</v>
      </c>
      <c r="BO26" s="884">
        <v>0.2</v>
      </c>
      <c r="BP26" s="535">
        <f t="shared" si="99"/>
        <v>0.2</v>
      </c>
      <c r="BQ26" s="243"/>
      <c r="BR26" s="863"/>
      <c r="BS26" s="336" t="s">
        <v>1319</v>
      </c>
      <c r="BT26" s="870" t="s">
        <v>1119</v>
      </c>
      <c r="BU26" s="473">
        <v>0.2</v>
      </c>
      <c r="BV26" s="897">
        <v>0.2</v>
      </c>
      <c r="BW26" s="243"/>
      <c r="BX26" s="336" t="s">
        <v>1319</v>
      </c>
      <c r="BY26" s="870" t="s">
        <v>1119</v>
      </c>
      <c r="BZ26" s="473">
        <v>0.2</v>
      </c>
      <c r="CA26" s="897"/>
      <c r="CB26" s="243"/>
      <c r="CC26" s="336">
        <v>0.2</v>
      </c>
      <c r="CD26" s="870" t="s">
        <v>1118</v>
      </c>
      <c r="CE26" s="473">
        <v>0.2</v>
      </c>
      <c r="CF26" s="866">
        <f>CE26</f>
        <v>0.2</v>
      </c>
      <c r="CG26" s="295"/>
      <c r="CH26" s="323">
        <v>3.5</v>
      </c>
      <c r="CI26" s="892" t="s">
        <v>1131</v>
      </c>
      <c r="CJ26" s="473">
        <v>0.2</v>
      </c>
      <c r="CK26" s="473">
        <v>0.2</v>
      </c>
      <c r="CL26" s="243"/>
      <c r="CM26" s="323" t="s">
        <v>1320</v>
      </c>
      <c r="CN26" s="870" t="s">
        <v>1118</v>
      </c>
      <c r="CO26" s="473">
        <v>0.2</v>
      </c>
      <c r="CP26" s="866">
        <f t="shared" si="66"/>
        <v>0.2</v>
      </c>
      <c r="CQ26" s="243"/>
      <c r="CR26" s="323"/>
      <c r="CS26" s="892" t="s">
        <v>1119</v>
      </c>
      <c r="CT26" s="473">
        <v>0.2</v>
      </c>
      <c r="CU26" s="872"/>
      <c r="CV26" s="243"/>
      <c r="CW26" s="323" t="s">
        <v>1254</v>
      </c>
      <c r="CX26" s="870" t="s">
        <v>1131</v>
      </c>
      <c r="CY26" s="473">
        <v>0.2</v>
      </c>
      <c r="CZ26" s="872">
        <v>0.2</v>
      </c>
      <c r="DA26" s="243"/>
      <c r="DB26" s="323"/>
      <c r="DC26" s="892" t="s">
        <v>1119</v>
      </c>
      <c r="DD26" s="473">
        <v>0.2</v>
      </c>
      <c r="DE26" s="872"/>
      <c r="DF26" s="243"/>
      <c r="DG26" s="323" t="s">
        <v>1321</v>
      </c>
      <c r="DH26" s="892" t="s">
        <v>1119</v>
      </c>
      <c r="DI26" s="473">
        <v>0.2</v>
      </c>
      <c r="DJ26" s="878"/>
      <c r="DK26" s="243"/>
      <c r="DL26" s="323" t="s">
        <v>1322</v>
      </c>
      <c r="DM26" s="870" t="s">
        <v>1118</v>
      </c>
      <c r="DN26" s="473">
        <v>0.2</v>
      </c>
      <c r="DO26" s="866">
        <f>DN26</f>
        <v>0.2</v>
      </c>
      <c r="DP26" s="243"/>
      <c r="DQ26" s="323" t="s">
        <v>1323</v>
      </c>
      <c r="DR26" s="892" t="s">
        <v>1119</v>
      </c>
      <c r="DS26" s="473">
        <v>0.2</v>
      </c>
      <c r="DT26" s="872">
        <v>0</v>
      </c>
      <c r="DU26" s="243"/>
      <c r="DV26" s="323" t="s">
        <v>1324</v>
      </c>
      <c r="DW26" s="892" t="s">
        <v>1119</v>
      </c>
      <c r="DX26" s="473">
        <v>0.2</v>
      </c>
      <c r="DY26" s="872">
        <v>0</v>
      </c>
      <c r="DZ26" s="243"/>
      <c r="EA26" s="323" t="s">
        <v>1140</v>
      </c>
      <c r="EB26" s="870" t="s">
        <v>1118</v>
      </c>
      <c r="EC26" s="473">
        <v>0.2</v>
      </c>
      <c r="ED26" s="878"/>
      <c r="EE26" s="243"/>
      <c r="EF26" s="323" t="s">
        <v>1325</v>
      </c>
      <c r="EG26" s="870" t="s">
        <v>1118</v>
      </c>
      <c r="EH26" s="473">
        <v>0.2</v>
      </c>
      <c r="EI26" s="879">
        <f t="shared" si="67"/>
        <v>0.2</v>
      </c>
      <c r="EJ26" s="243"/>
      <c r="EK26" s="323" t="s">
        <v>1326</v>
      </c>
      <c r="EL26" s="870" t="s">
        <v>1118</v>
      </c>
      <c r="EM26" s="473">
        <v>0.2</v>
      </c>
      <c r="EN26" s="473">
        <v>0.2</v>
      </c>
      <c r="EO26" s="243"/>
      <c r="EP26" s="323" t="s">
        <v>1263</v>
      </c>
      <c r="EQ26" s="892" t="s">
        <v>1131</v>
      </c>
      <c r="ER26" s="473">
        <v>0.2</v>
      </c>
      <c r="ES26" s="473">
        <v>0.2</v>
      </c>
      <c r="ET26" s="243"/>
      <c r="EU26" s="323" t="s">
        <v>1132</v>
      </c>
      <c r="EV26" s="870" t="s">
        <v>1118</v>
      </c>
      <c r="EW26" s="473">
        <v>0.2</v>
      </c>
      <c r="EX26" s="879">
        <f t="shared" si="68"/>
        <v>0.2</v>
      </c>
      <c r="EY26" s="243"/>
      <c r="EZ26" s="323" t="s">
        <v>1327</v>
      </c>
      <c r="FA26" s="891" t="s">
        <v>1119</v>
      </c>
      <c r="FB26" s="473">
        <v>0.2</v>
      </c>
      <c r="FC26" s="872"/>
      <c r="FD26" s="243"/>
      <c r="FE26" s="323" t="s">
        <v>1328</v>
      </c>
      <c r="FF26" s="892" t="s">
        <v>1119</v>
      </c>
      <c r="FG26" s="473">
        <v>0.2</v>
      </c>
      <c r="FH26" s="879">
        <v>0</v>
      </c>
      <c r="FI26" s="243"/>
      <c r="FJ26" s="323" t="s">
        <v>1329</v>
      </c>
      <c r="FK26" s="892" t="s">
        <v>1119</v>
      </c>
      <c r="FL26" s="473">
        <v>0.2</v>
      </c>
      <c r="FM26" s="879"/>
      <c r="FN26" s="243"/>
      <c r="FO26" s="323" t="s">
        <v>1330</v>
      </c>
      <c r="FP26" s="869" t="s">
        <v>1118</v>
      </c>
      <c r="FQ26" s="473">
        <v>0.2</v>
      </c>
      <c r="FR26" s="473">
        <v>0.2</v>
      </c>
      <c r="FS26" s="243"/>
      <c r="FU26" s="323"/>
      <c r="FV26" s="870" t="s">
        <v>1118</v>
      </c>
      <c r="FW26" s="893">
        <v>0.2</v>
      </c>
      <c r="FX26" s="535">
        <f t="shared" si="69"/>
        <v>0.2</v>
      </c>
      <c r="FY26" s="243"/>
      <c r="FZ26" s="323" t="s">
        <v>1331</v>
      </c>
      <c r="GA26" s="870" t="s">
        <v>1118</v>
      </c>
      <c r="GB26" s="893">
        <v>0.2</v>
      </c>
      <c r="GC26" s="535">
        <f t="shared" si="70"/>
        <v>0.2</v>
      </c>
      <c r="GD26" s="243"/>
      <c r="GE26" s="323" t="s">
        <v>1332</v>
      </c>
      <c r="GF26" s="870" t="s">
        <v>1118</v>
      </c>
      <c r="GG26" s="893">
        <v>0.2</v>
      </c>
      <c r="GH26" s="535">
        <f t="shared" si="71"/>
        <v>0.2</v>
      </c>
      <c r="GI26" s="243"/>
      <c r="GJ26" s="323" t="s">
        <v>1333</v>
      </c>
      <c r="GK26" s="870" t="s">
        <v>1118</v>
      </c>
      <c r="GL26" s="893">
        <v>0.2</v>
      </c>
      <c r="GM26" s="535">
        <f t="shared" si="72"/>
        <v>0.2</v>
      </c>
      <c r="GN26" s="243"/>
      <c r="GO26" s="323" t="s">
        <v>1334</v>
      </c>
      <c r="GP26" s="870" t="s">
        <v>1118</v>
      </c>
      <c r="GQ26" s="893">
        <v>0.2</v>
      </c>
      <c r="GR26" s="535">
        <f t="shared" si="73"/>
        <v>0.2</v>
      </c>
      <c r="GS26" s="243"/>
      <c r="GT26" s="323" t="s">
        <v>1335</v>
      </c>
      <c r="GU26" s="870" t="s">
        <v>1118</v>
      </c>
      <c r="GV26" s="893">
        <v>0.2</v>
      </c>
      <c r="GW26" s="535">
        <f t="shared" si="74"/>
        <v>0.2</v>
      </c>
      <c r="GX26" s="243"/>
      <c r="GY26" s="880"/>
      <c r="GZ26" s="323" t="s">
        <v>1336</v>
      </c>
      <c r="HA26" s="892" t="s">
        <v>1119</v>
      </c>
      <c r="HB26" s="473">
        <v>0.2</v>
      </c>
      <c r="HC26" s="473"/>
      <c r="HD26" s="243"/>
      <c r="HE26" s="323" t="s">
        <v>1337</v>
      </c>
      <c r="HF26" s="870" t="s">
        <v>1118</v>
      </c>
      <c r="HG26" s="473">
        <v>0.2</v>
      </c>
      <c r="HH26" s="473">
        <v>0.2</v>
      </c>
      <c r="HI26" s="243"/>
      <c r="HJ26" s="902"/>
      <c r="HK26" s="815" t="s">
        <v>1338</v>
      </c>
      <c r="HL26" s="892" t="s">
        <v>1119</v>
      </c>
      <c r="HM26" s="473">
        <v>0.2</v>
      </c>
      <c r="HN26" s="903"/>
      <c r="HO26" s="243"/>
      <c r="HP26" s="883"/>
      <c r="HQ26" s="323" t="s">
        <v>1275</v>
      </c>
      <c r="HR26" s="894" t="s">
        <v>1131</v>
      </c>
      <c r="HS26" s="469">
        <v>0.2</v>
      </c>
      <c r="HT26" s="535">
        <f>IF(HR26="ок",0.2,0)</f>
        <v>0.2</v>
      </c>
      <c r="HU26" s="243"/>
      <c r="HV26" s="323" t="s">
        <v>1339</v>
      </c>
      <c r="HW26" s="870" t="s">
        <v>1118</v>
      </c>
      <c r="HX26" s="884">
        <v>0.2</v>
      </c>
      <c r="HY26" s="884">
        <v>0.2</v>
      </c>
      <c r="HZ26" s="898"/>
      <c r="IA26" s="323" t="s">
        <v>1340</v>
      </c>
      <c r="IB26" s="868" t="s">
        <v>1118</v>
      </c>
      <c r="IC26" s="469">
        <v>0.2</v>
      </c>
      <c r="ID26" s="469">
        <v>0.2</v>
      </c>
      <c r="IE26" s="899"/>
      <c r="IF26" s="883"/>
      <c r="IG26" s="323" t="s">
        <v>1161</v>
      </c>
      <c r="IH26" s="870" t="s">
        <v>1118</v>
      </c>
      <c r="II26" s="884">
        <v>0.2</v>
      </c>
      <c r="IJ26" s="535">
        <f t="shared" si="75"/>
        <v>0.2</v>
      </c>
      <c r="IK26" s="243"/>
      <c r="IL26" s="323" t="s">
        <v>1341</v>
      </c>
      <c r="IM26" s="870" t="s">
        <v>1118</v>
      </c>
      <c r="IN26" s="884">
        <v>0.2</v>
      </c>
      <c r="IO26" s="535">
        <f>IN26</f>
        <v>0.2</v>
      </c>
      <c r="IP26" s="243"/>
      <c r="IQ26" s="323" t="s">
        <v>1135</v>
      </c>
      <c r="IR26" s="870" t="s">
        <v>1118</v>
      </c>
      <c r="IS26" s="884">
        <v>0.2</v>
      </c>
      <c r="IT26" s="535">
        <f t="shared" si="76"/>
        <v>0.2</v>
      </c>
      <c r="IU26" s="243"/>
      <c r="IV26" s="323" t="s">
        <v>1245</v>
      </c>
      <c r="IW26" s="870" t="s">
        <v>1118</v>
      </c>
      <c r="IX26" s="884">
        <v>0.2</v>
      </c>
      <c r="IY26" s="535">
        <f t="shared" si="77"/>
        <v>0.2</v>
      </c>
      <c r="IZ26" s="243"/>
      <c r="JA26" s="323" t="s">
        <v>1342</v>
      </c>
      <c r="JB26" s="870" t="s">
        <v>1118</v>
      </c>
      <c r="JC26" s="884">
        <v>0.2</v>
      </c>
      <c r="JD26" s="535">
        <f t="shared" si="78"/>
        <v>0.2</v>
      </c>
      <c r="JE26" s="243"/>
      <c r="JF26" s="323"/>
      <c r="JG26" s="333" t="s">
        <v>1343</v>
      </c>
      <c r="JH26" s="884">
        <v>0.2</v>
      </c>
      <c r="JI26" s="535">
        <f t="shared" si="79"/>
        <v>0.2</v>
      </c>
      <c r="JJ26" s="243"/>
      <c r="JK26" s="323"/>
      <c r="JL26" s="870" t="s">
        <v>1118</v>
      </c>
      <c r="JM26" s="884">
        <v>0.2</v>
      </c>
      <c r="JN26" s="535">
        <f t="shared" si="80"/>
        <v>0.2</v>
      </c>
      <c r="JO26" s="243"/>
      <c r="JP26" s="323" t="s">
        <v>1283</v>
      </c>
      <c r="JQ26" s="870" t="s">
        <v>1118</v>
      </c>
      <c r="JR26" s="884">
        <v>0.2</v>
      </c>
      <c r="JS26" s="535">
        <f t="shared" si="81"/>
        <v>0.2</v>
      </c>
      <c r="JT26" s="243"/>
      <c r="JU26" s="323" t="s">
        <v>1284</v>
      </c>
      <c r="JV26" s="870" t="s">
        <v>1118</v>
      </c>
      <c r="JW26" s="884">
        <v>0.2</v>
      </c>
      <c r="JX26" s="535">
        <f t="shared" si="82"/>
        <v>0.2</v>
      </c>
      <c r="JY26" s="243"/>
      <c r="JZ26" s="323" t="s">
        <v>1344</v>
      </c>
      <c r="KA26" s="870" t="s">
        <v>1118</v>
      </c>
      <c r="KB26" s="884">
        <v>0.2</v>
      </c>
      <c r="KC26" s="535">
        <f t="shared" si="83"/>
        <v>0.2</v>
      </c>
      <c r="KD26" s="243"/>
      <c r="KE26" s="323" t="s">
        <v>1125</v>
      </c>
      <c r="KF26" s="870" t="s">
        <v>1118</v>
      </c>
      <c r="KG26" s="884">
        <v>0.2</v>
      </c>
      <c r="KH26" s="535">
        <f t="shared" si="84"/>
        <v>0.2</v>
      </c>
      <c r="KI26" s="243"/>
      <c r="KJ26" s="323" t="s">
        <v>1345</v>
      </c>
      <c r="KK26" s="333" t="s">
        <v>1346</v>
      </c>
      <c r="KL26" s="884">
        <v>0.2</v>
      </c>
      <c r="KM26" s="535">
        <v>0.2</v>
      </c>
      <c r="KN26" s="243"/>
      <c r="KO26" s="323" t="s">
        <v>1347</v>
      </c>
      <c r="KP26" s="870" t="s">
        <v>1118</v>
      </c>
      <c r="KQ26" s="884">
        <v>0.2</v>
      </c>
      <c r="KR26" s="535">
        <f t="shared" si="85"/>
        <v>0.2</v>
      </c>
      <c r="KS26" s="243"/>
      <c r="KT26" s="323"/>
      <c r="KU26" s="870" t="s">
        <v>1118</v>
      </c>
      <c r="KV26" s="884">
        <v>0.2</v>
      </c>
      <c r="KW26" s="535">
        <f t="shared" si="86"/>
        <v>0.2</v>
      </c>
      <c r="KX26" s="243"/>
      <c r="KY26" s="323" t="s">
        <v>1348</v>
      </c>
      <c r="KZ26" s="870" t="s">
        <v>1118</v>
      </c>
      <c r="LA26" s="884">
        <v>0.2</v>
      </c>
      <c r="LB26" s="535">
        <f>LA26</f>
        <v>0.2</v>
      </c>
      <c r="LC26" s="243"/>
      <c r="LD26" s="323" t="s">
        <v>1349</v>
      </c>
      <c r="LE26" s="870" t="s">
        <v>1118</v>
      </c>
      <c r="LF26" s="884">
        <v>0.2</v>
      </c>
      <c r="LG26" s="535">
        <f t="shared" si="87"/>
        <v>0.2</v>
      </c>
      <c r="LH26" s="243"/>
      <c r="LI26" s="323" t="s">
        <v>1350</v>
      </c>
      <c r="LJ26" s="892" t="s">
        <v>1131</v>
      </c>
      <c r="LK26" s="884">
        <v>0.2</v>
      </c>
      <c r="LL26" s="535">
        <f t="shared" si="88"/>
        <v>0.2</v>
      </c>
      <c r="LM26" s="243"/>
      <c r="LN26" s="323" t="s">
        <v>1351</v>
      </c>
      <c r="LO26" s="870" t="s">
        <v>1118</v>
      </c>
      <c r="LP26" s="884">
        <v>0.2</v>
      </c>
      <c r="LQ26" s="535">
        <f t="shared" si="89"/>
        <v>0.2</v>
      </c>
      <c r="LR26" s="243"/>
      <c r="LS26" s="323" t="s">
        <v>1314</v>
      </c>
      <c r="LT26" s="333" t="s">
        <v>1352</v>
      </c>
      <c r="LU26" s="884">
        <v>0.2</v>
      </c>
      <c r="LV26" s="535">
        <v>0.2</v>
      </c>
      <c r="LW26" s="243"/>
      <c r="LX26" s="323"/>
      <c r="LY26" s="870" t="s">
        <v>1118</v>
      </c>
      <c r="LZ26" s="884">
        <v>0.2</v>
      </c>
      <c r="MA26" s="535">
        <f t="shared" si="90"/>
        <v>0.2</v>
      </c>
      <c r="MB26" s="243"/>
      <c r="MC26" s="323" t="s">
        <v>1353</v>
      </c>
      <c r="MD26" s="333" t="s">
        <v>1354</v>
      </c>
      <c r="ME26" s="884">
        <v>0.2</v>
      </c>
      <c r="MF26" s="535">
        <f>IF(MD26="ок",0.2,0)</f>
        <v>0</v>
      </c>
      <c r="MG26" s="243"/>
      <c r="MH26" s="323" t="s">
        <v>1298</v>
      </c>
      <c r="MI26" s="333" t="s">
        <v>1299</v>
      </c>
      <c r="MJ26" s="884">
        <v>0.2</v>
      </c>
      <c r="MK26" s="535">
        <v>0.2</v>
      </c>
      <c r="ML26" s="243"/>
      <c r="MM26" s="323" t="s">
        <v>1150</v>
      </c>
      <c r="MN26" s="870" t="s">
        <v>1118</v>
      </c>
      <c r="MO26" s="884">
        <v>0.2</v>
      </c>
      <c r="MP26" s="535">
        <f t="shared" si="91"/>
        <v>0.2</v>
      </c>
      <c r="MQ26" s="243"/>
      <c r="MR26" s="323" t="s">
        <v>1355</v>
      </c>
      <c r="MS26" s="333" t="s">
        <v>1356</v>
      </c>
      <c r="MT26" s="884">
        <v>0.2</v>
      </c>
      <c r="MU26" s="884">
        <v>0.2</v>
      </c>
      <c r="MV26" s="243"/>
      <c r="MW26" s="323" t="s">
        <v>1357</v>
      </c>
      <c r="MX26" s="870" t="s">
        <v>1118</v>
      </c>
      <c r="MY26" s="884">
        <v>0.2</v>
      </c>
      <c r="MZ26" s="535">
        <f t="shared" si="92"/>
        <v>0.2</v>
      </c>
      <c r="NA26" s="243"/>
      <c r="NB26" s="323" t="s">
        <v>1222</v>
      </c>
      <c r="NC26" s="892" t="s">
        <v>1131</v>
      </c>
      <c r="ND26" s="884">
        <v>0.2</v>
      </c>
      <c r="NE26" s="535">
        <f>IF(NC26="ок",0.2,0)</f>
        <v>0.2</v>
      </c>
      <c r="NF26" s="243"/>
      <c r="NG26" s="323" t="s">
        <v>1358</v>
      </c>
      <c r="NH26" s="333" t="s">
        <v>1131</v>
      </c>
      <c r="NI26" s="884">
        <v>0.2</v>
      </c>
      <c r="NJ26" s="535">
        <f>IF(NH26="ок",0.2,0)</f>
        <v>0.2</v>
      </c>
      <c r="NK26" s="243"/>
      <c r="NL26" s="323" t="s">
        <v>1359</v>
      </c>
      <c r="NM26" s="892" t="s">
        <v>1119</v>
      </c>
      <c r="NN26" s="884">
        <v>0.2</v>
      </c>
      <c r="NO26" s="535">
        <f>IF(NM26="ок",0.2,0)</f>
        <v>0</v>
      </c>
      <c r="NP26" s="243"/>
      <c r="NQ26" s="323" t="s">
        <v>1127</v>
      </c>
      <c r="NR26" s="892" t="s">
        <v>1131</v>
      </c>
      <c r="NS26" s="884">
        <v>0.2</v>
      </c>
      <c r="NT26" s="535">
        <f>IF(NR26="ок",0.2,0)</f>
        <v>0.2</v>
      </c>
      <c r="NU26" s="243"/>
      <c r="NV26" s="323" t="s">
        <v>1360</v>
      </c>
      <c r="NW26" s="892" t="s">
        <v>1119</v>
      </c>
      <c r="NX26" s="884">
        <v>0.2</v>
      </c>
      <c r="NY26" s="535">
        <f>IF(NW26="ок",0.2,0)</f>
        <v>0</v>
      </c>
      <c r="NZ26" s="243"/>
      <c r="OA26" s="323"/>
      <c r="OB26" s="892" t="s">
        <v>1118</v>
      </c>
      <c r="OC26" s="884"/>
      <c r="OD26" s="535">
        <f>IF(OB26="ок",0.2,0)</f>
        <v>0</v>
      </c>
      <c r="OE26" s="243"/>
      <c r="OF26" s="323" t="s">
        <v>1361</v>
      </c>
      <c r="OG26" s="892" t="s">
        <v>1118</v>
      </c>
      <c r="OH26" s="884">
        <v>0.2</v>
      </c>
      <c r="OI26" s="535">
        <f t="shared" si="93"/>
        <v>0.2</v>
      </c>
      <c r="OJ26" s="243"/>
      <c r="OK26" s="323" t="s">
        <v>1329</v>
      </c>
      <c r="OL26" s="358" t="s">
        <v>1187</v>
      </c>
      <c r="OM26" s="884">
        <v>0.2</v>
      </c>
      <c r="ON26" s="535">
        <f t="shared" si="94"/>
        <v>0.2</v>
      </c>
      <c r="OO26" s="243"/>
      <c r="OP26" s="323" t="s">
        <v>1362</v>
      </c>
      <c r="OQ26" s="870" t="s">
        <v>1118</v>
      </c>
      <c r="OR26" s="884">
        <v>0.2</v>
      </c>
      <c r="OS26" s="535">
        <f t="shared" si="95"/>
        <v>0.2</v>
      </c>
      <c r="OT26" s="243"/>
      <c r="OU26" s="336">
        <v>8.0000000000000002E-3</v>
      </c>
      <c r="OV26" s="894"/>
      <c r="OW26" s="884">
        <v>0.2</v>
      </c>
      <c r="OX26" s="535">
        <f t="shared" si="96"/>
        <v>0.2</v>
      </c>
      <c r="OY26" s="243"/>
      <c r="OZ26" s="323" t="s">
        <v>1192</v>
      </c>
      <c r="PA26" s="333"/>
      <c r="PB26" s="884">
        <v>0.2</v>
      </c>
      <c r="PC26" s="535">
        <f t="shared" si="97"/>
        <v>0.2</v>
      </c>
      <c r="PD26" s="243"/>
      <c r="PE26" s="816"/>
      <c r="PF26" s="895"/>
      <c r="PG26" s="884">
        <v>0.2</v>
      </c>
      <c r="PH26" s="535">
        <f t="shared" si="100"/>
        <v>0.2</v>
      </c>
      <c r="PI26" s="243"/>
      <c r="PJ26" s="816"/>
      <c r="PK26" s="827"/>
      <c r="PL26" s="884">
        <v>0.2</v>
      </c>
      <c r="PM26" s="535">
        <f t="shared" si="101"/>
        <v>0.2</v>
      </c>
      <c r="PN26" s="243"/>
    </row>
    <row r="27" spans="1:430" ht="17" customHeight="1" thickBot="1" x14ac:dyDescent="0.25">
      <c r="B27" s="857"/>
      <c r="C27" s="887"/>
      <c r="D27" s="905"/>
      <c r="F27" s="861"/>
      <c r="G27" s="862"/>
      <c r="H27" s="883"/>
      <c r="I27" s="864"/>
      <c r="J27" s="323" t="s">
        <v>1190</v>
      </c>
      <c r="K27" s="889"/>
      <c r="L27" s="906"/>
      <c r="M27" s="264"/>
      <c r="N27" s="553"/>
      <c r="O27" s="323" t="s">
        <v>1190</v>
      </c>
      <c r="P27" s="907"/>
      <c r="Q27" s="264"/>
      <c r="R27" s="264"/>
      <c r="S27" s="553"/>
      <c r="T27" s="323" t="s">
        <v>1190</v>
      </c>
      <c r="U27" s="889"/>
      <c r="V27" s="908"/>
      <c r="W27" s="893"/>
      <c r="X27" s="553"/>
      <c r="Y27" s="825" t="s">
        <v>1190</v>
      </c>
      <c r="Z27" s="334">
        <v>1</v>
      </c>
      <c r="AA27" s="906"/>
      <c r="AB27" s="264"/>
      <c r="AC27" s="553"/>
      <c r="AD27" s="825" t="s">
        <v>1190</v>
      </c>
      <c r="AE27" s="334">
        <v>1</v>
      </c>
      <c r="AF27" s="906"/>
      <c r="AG27" s="264"/>
      <c r="AH27" s="553"/>
      <c r="AI27" s="815" t="s">
        <v>1190</v>
      </c>
      <c r="AJ27" s="889"/>
      <c r="AK27" s="906"/>
      <c r="AL27" s="264"/>
      <c r="AM27" s="553"/>
      <c r="AN27" s="323" t="s">
        <v>1190</v>
      </c>
      <c r="AO27" s="907"/>
      <c r="AP27" s="909"/>
      <c r="AQ27" s="535"/>
      <c r="AR27" s="553"/>
      <c r="AS27" s="323" t="s">
        <v>1190</v>
      </c>
      <c r="AT27" s="907"/>
      <c r="AU27" s="909"/>
      <c r="AV27" s="872"/>
      <c r="AW27" s="553"/>
      <c r="AX27" s="323" t="s">
        <v>1190</v>
      </c>
      <c r="AY27" s="449" t="s">
        <v>1190</v>
      </c>
      <c r="AZ27" s="909"/>
      <c r="BA27" s="535"/>
      <c r="BB27" s="553"/>
      <c r="BC27" s="816" t="s">
        <v>1190</v>
      </c>
      <c r="BD27" s="889"/>
      <c r="BE27" s="909"/>
      <c r="BF27" s="872"/>
      <c r="BG27" s="553"/>
      <c r="BH27" s="323" t="s">
        <v>1190</v>
      </c>
      <c r="BI27" s="907"/>
      <c r="BJ27" s="909"/>
      <c r="BK27" s="872"/>
      <c r="BL27" s="553"/>
      <c r="BM27" s="816" t="s">
        <v>1190</v>
      </c>
      <c r="BN27" s="889"/>
      <c r="BO27" s="909"/>
      <c r="BP27" s="872"/>
      <c r="BQ27" s="553"/>
      <c r="BR27" s="883"/>
      <c r="BS27" s="323" t="s">
        <v>1190</v>
      </c>
      <c r="BT27" s="889"/>
      <c r="BU27" s="906"/>
      <c r="BV27" s="264"/>
      <c r="BW27" s="553"/>
      <c r="BX27" s="323" t="s">
        <v>1190</v>
      </c>
      <c r="BY27" s="889"/>
      <c r="BZ27" s="906"/>
      <c r="CA27" s="264"/>
      <c r="CB27" s="553"/>
      <c r="CC27" s="323" t="s">
        <v>1190</v>
      </c>
      <c r="CD27" s="889"/>
      <c r="CE27" s="906"/>
      <c r="CF27" s="264"/>
      <c r="CG27" s="295"/>
      <c r="CH27" s="323" t="s">
        <v>1190</v>
      </c>
      <c r="CI27" s="889"/>
      <c r="CJ27" s="906"/>
      <c r="CK27" s="872"/>
      <c r="CL27" s="553"/>
      <c r="CM27" s="323" t="s">
        <v>1190</v>
      </c>
      <c r="CN27" s="892"/>
      <c r="CO27" s="906"/>
      <c r="CP27" s="872"/>
      <c r="CQ27" s="553"/>
      <c r="CR27" s="336" t="s">
        <v>1190</v>
      </c>
      <c r="CS27" s="835">
        <v>1</v>
      </c>
      <c r="CT27" s="906"/>
      <c r="CU27" s="872"/>
      <c r="CV27" s="553"/>
      <c r="CW27" s="323" t="s">
        <v>1190</v>
      </c>
      <c r="CX27" s="889"/>
      <c r="CY27" s="906"/>
      <c r="CZ27" s="872"/>
      <c r="DA27" s="553"/>
      <c r="DB27" s="336" t="s">
        <v>1190</v>
      </c>
      <c r="DC27" s="835">
        <v>1</v>
      </c>
      <c r="DD27" s="906"/>
      <c r="DE27" s="872"/>
      <c r="DF27" s="553"/>
      <c r="DG27" s="323" t="s">
        <v>1190</v>
      </c>
      <c r="DH27" s="889"/>
      <c r="DI27" s="906"/>
      <c r="DJ27" s="872"/>
      <c r="DK27" s="553"/>
      <c r="DL27" s="323" t="s">
        <v>1190</v>
      </c>
      <c r="DM27" s="889"/>
      <c r="DN27" s="906"/>
      <c r="DO27" s="872"/>
      <c r="DP27" s="553"/>
      <c r="DQ27" s="323" t="s">
        <v>1190</v>
      </c>
      <c r="DR27" s="889"/>
      <c r="DS27" s="906"/>
      <c r="DT27" s="872"/>
      <c r="DU27" s="553"/>
      <c r="DV27" s="323" t="s">
        <v>1190</v>
      </c>
      <c r="DW27" s="892"/>
      <c r="DX27" s="906"/>
      <c r="DY27" s="872"/>
      <c r="DZ27" s="553"/>
      <c r="EA27" s="323" t="s">
        <v>1190</v>
      </c>
      <c r="EB27" s="362"/>
      <c r="EC27" s="906"/>
      <c r="ED27" s="872"/>
      <c r="EE27" s="553"/>
      <c r="EF27" s="323" t="s">
        <v>1190</v>
      </c>
      <c r="EG27" s="889"/>
      <c r="EH27" s="906"/>
      <c r="EI27" s="879"/>
      <c r="EJ27" s="553"/>
      <c r="EK27" s="323" t="s">
        <v>1190</v>
      </c>
      <c r="EL27" s="889"/>
      <c r="EM27" s="906"/>
      <c r="EN27" s="872"/>
      <c r="EO27" s="553"/>
      <c r="EP27" s="323" t="s">
        <v>1190</v>
      </c>
      <c r="EQ27" s="362"/>
      <c r="ER27" s="906"/>
      <c r="ES27" s="906"/>
      <c r="ET27" s="553"/>
      <c r="EU27" s="323" t="s">
        <v>1190</v>
      </c>
      <c r="EV27" s="889"/>
      <c r="EW27" s="906"/>
      <c r="EX27" s="879">
        <f t="shared" si="68"/>
        <v>0</v>
      </c>
      <c r="EY27" s="553"/>
      <c r="EZ27" s="323" t="s">
        <v>1190</v>
      </c>
      <c r="FA27" s="889"/>
      <c r="FB27" s="906"/>
      <c r="FC27" s="872"/>
      <c r="FD27" s="553"/>
      <c r="FE27" s="323" t="s">
        <v>1190</v>
      </c>
      <c r="FF27" s="892"/>
      <c r="FG27" s="906"/>
      <c r="FH27" s="879"/>
      <c r="FI27" s="553"/>
      <c r="FJ27" s="323" t="s">
        <v>1190</v>
      </c>
      <c r="FK27" s="889"/>
      <c r="FL27" s="906"/>
      <c r="FM27" s="879"/>
      <c r="FN27" s="553"/>
      <c r="FO27" s="323" t="s">
        <v>1190</v>
      </c>
      <c r="FP27" s="889"/>
      <c r="FQ27" s="906"/>
      <c r="FR27" s="872"/>
      <c r="FS27" s="553"/>
      <c r="FU27" s="336" t="s">
        <v>1190</v>
      </c>
      <c r="FV27" s="907">
        <v>1</v>
      </c>
      <c r="FW27" s="909"/>
      <c r="FX27" s="872"/>
      <c r="FY27" s="553"/>
      <c r="FZ27" s="323" t="s">
        <v>1190</v>
      </c>
      <c r="GA27" s="907"/>
      <c r="GB27" s="909"/>
      <c r="GC27" s="872"/>
      <c r="GD27" s="553"/>
      <c r="GE27" s="323" t="s">
        <v>1190</v>
      </c>
      <c r="GF27" s="907"/>
      <c r="GG27" s="909"/>
      <c r="GH27" s="872"/>
      <c r="GI27" s="553"/>
      <c r="GJ27" s="323" t="s">
        <v>1190</v>
      </c>
      <c r="GK27" s="907"/>
      <c r="GL27" s="909"/>
      <c r="GM27" s="872"/>
      <c r="GN27" s="553"/>
      <c r="GO27" s="323" t="s">
        <v>1190</v>
      </c>
      <c r="GP27" s="907"/>
      <c r="GQ27" s="909"/>
      <c r="GR27" s="872"/>
      <c r="GS27" s="553"/>
      <c r="GT27" s="323" t="s">
        <v>1190</v>
      </c>
      <c r="GU27" s="907"/>
      <c r="GV27" s="909"/>
      <c r="GW27" s="872"/>
      <c r="GX27" s="553"/>
      <c r="GY27" s="910"/>
      <c r="GZ27" s="323" t="s">
        <v>1190</v>
      </c>
      <c r="HA27" s="892"/>
      <c r="HB27" s="906"/>
      <c r="HC27" s="872"/>
      <c r="HD27" s="553"/>
      <c r="HE27" s="323" t="s">
        <v>1190</v>
      </c>
      <c r="HF27" s="362"/>
      <c r="HG27" s="906"/>
      <c r="HH27" s="872"/>
      <c r="HI27" s="553"/>
      <c r="HJ27" s="883"/>
      <c r="HK27" s="815" t="s">
        <v>1190</v>
      </c>
      <c r="HL27" s="889"/>
      <c r="HM27" s="906"/>
      <c r="HN27" s="264"/>
      <c r="HO27" s="553"/>
      <c r="HP27" s="883"/>
      <c r="HQ27" s="323" t="s">
        <v>1190</v>
      </c>
      <c r="HR27" s="911"/>
      <c r="HS27" s="909"/>
      <c r="HT27" s="872"/>
      <c r="HU27" s="553"/>
      <c r="HV27" s="323" t="s">
        <v>1190</v>
      </c>
      <c r="HW27" s="334" t="s">
        <v>1363</v>
      </c>
      <c r="HX27" s="909"/>
      <c r="HY27" s="872"/>
      <c r="HZ27" s="912"/>
      <c r="IA27" s="323" t="s">
        <v>1190</v>
      </c>
      <c r="IB27" s="911"/>
      <c r="IC27" s="909"/>
      <c r="ID27" s="872"/>
      <c r="IE27" s="257"/>
      <c r="IF27" s="883"/>
      <c r="IG27" s="323" t="s">
        <v>1190</v>
      </c>
      <c r="IH27" s="900"/>
      <c r="II27" s="909"/>
      <c r="IJ27" s="872"/>
      <c r="IK27" s="553"/>
      <c r="IL27" s="323" t="s">
        <v>1190</v>
      </c>
      <c r="IM27" s="900"/>
      <c r="IN27" s="909"/>
      <c r="IO27" s="872"/>
      <c r="IP27" s="553"/>
      <c r="IQ27" s="323" t="s">
        <v>1190</v>
      </c>
      <c r="IR27" s="900"/>
      <c r="IS27" s="909"/>
      <c r="IT27" s="872"/>
      <c r="IU27" s="553"/>
      <c r="IV27" s="323" t="s">
        <v>1190</v>
      </c>
      <c r="IW27" s="900"/>
      <c r="IX27" s="909"/>
      <c r="IY27" s="872"/>
      <c r="IZ27" s="553"/>
      <c r="JA27" s="323" t="s">
        <v>1190</v>
      </c>
      <c r="JB27" s="900"/>
      <c r="JC27" s="909"/>
      <c r="JD27" s="872"/>
      <c r="JE27" s="553"/>
      <c r="JF27" s="913" t="s">
        <v>1190</v>
      </c>
      <c r="JG27" s="337">
        <v>1</v>
      </c>
      <c r="JH27" s="909"/>
      <c r="JI27" s="872"/>
      <c r="JJ27" s="553"/>
      <c r="JK27" s="336" t="s">
        <v>1190</v>
      </c>
      <c r="JL27" s="841">
        <v>1</v>
      </c>
      <c r="JM27" s="909"/>
      <c r="JN27" s="872"/>
      <c r="JO27" s="553"/>
      <c r="JP27" s="323" t="s">
        <v>1190</v>
      </c>
      <c r="JQ27" s="900"/>
      <c r="JR27" s="909"/>
      <c r="JS27" s="872"/>
      <c r="JT27" s="553"/>
      <c r="JU27" s="323" t="s">
        <v>1190</v>
      </c>
      <c r="JV27" s="900"/>
      <c r="JW27" s="909"/>
      <c r="JX27" s="872"/>
      <c r="JY27" s="553"/>
      <c r="JZ27" s="323" t="s">
        <v>1190</v>
      </c>
      <c r="KA27" s="900"/>
      <c r="KB27" s="909"/>
      <c r="KC27" s="872"/>
      <c r="KD27" s="553"/>
      <c r="KE27" s="323" t="s">
        <v>1190</v>
      </c>
      <c r="KF27" s="900"/>
      <c r="KG27" s="909"/>
      <c r="KH27" s="872"/>
      <c r="KI27" s="553"/>
      <c r="KJ27" s="323" t="s">
        <v>1190</v>
      </c>
      <c r="KK27" s="900"/>
      <c r="KL27" s="909"/>
      <c r="KM27" s="872"/>
      <c r="KN27" s="553"/>
      <c r="KO27" s="323" t="s">
        <v>1190</v>
      </c>
      <c r="KP27" s="900"/>
      <c r="KQ27" s="909"/>
      <c r="KR27" s="872"/>
      <c r="KS27" s="553"/>
      <c r="KT27" s="336" t="s">
        <v>1190</v>
      </c>
      <c r="KU27" s="841">
        <v>1</v>
      </c>
      <c r="KV27" s="909"/>
      <c r="KW27" s="872"/>
      <c r="KX27" s="553"/>
      <c r="KY27" s="323" t="s">
        <v>1190</v>
      </c>
      <c r="KZ27" s="900"/>
      <c r="LA27" s="909"/>
      <c r="LB27" s="872"/>
      <c r="LC27" s="553"/>
      <c r="LD27" s="323" t="s">
        <v>1190</v>
      </c>
      <c r="LE27" s="900"/>
      <c r="LF27" s="909"/>
      <c r="LG27" s="872"/>
      <c r="LH27" s="553"/>
      <c r="LI27" s="323" t="s">
        <v>1190</v>
      </c>
      <c r="LJ27" s="900"/>
      <c r="LK27" s="909"/>
      <c r="LL27" s="872"/>
      <c r="LM27" s="553"/>
      <c r="LN27" s="323" t="s">
        <v>1190</v>
      </c>
      <c r="LO27" s="900"/>
      <c r="LP27" s="909"/>
      <c r="LQ27" s="872"/>
      <c r="LR27" s="553"/>
      <c r="LS27" s="323" t="s">
        <v>1190</v>
      </c>
      <c r="LT27" s="900"/>
      <c r="LU27" s="909"/>
      <c r="LV27" s="872"/>
      <c r="LW27" s="553"/>
      <c r="LX27" s="336" t="s">
        <v>1190</v>
      </c>
      <c r="LY27" s="841">
        <v>1</v>
      </c>
      <c r="LZ27" s="909"/>
      <c r="MA27" s="872"/>
      <c r="MB27" s="553"/>
      <c r="MC27" s="323" t="s">
        <v>1190</v>
      </c>
      <c r="MD27" s="900"/>
      <c r="ME27" s="909"/>
      <c r="MF27" s="872"/>
      <c r="MG27" s="553"/>
      <c r="MH27" s="323" t="s">
        <v>1190</v>
      </c>
      <c r="MI27" s="900"/>
      <c r="MJ27" s="909"/>
      <c r="MK27" s="872"/>
      <c r="ML27" s="553"/>
      <c r="MM27" s="323" t="s">
        <v>1190</v>
      </c>
      <c r="MN27" s="900"/>
      <c r="MO27" s="909"/>
      <c r="MP27" s="872"/>
      <c r="MQ27" s="553"/>
      <c r="MR27" s="323" t="s">
        <v>1190</v>
      </c>
      <c r="MS27" s="900"/>
      <c r="MT27" s="909"/>
      <c r="MU27" s="872"/>
      <c r="MV27" s="553"/>
      <c r="MW27" s="323" t="s">
        <v>1190</v>
      </c>
      <c r="MX27" s="900"/>
      <c r="MY27" s="909"/>
      <c r="MZ27" s="872"/>
      <c r="NA27" s="553"/>
      <c r="NB27" s="323" t="s">
        <v>1190</v>
      </c>
      <c r="NC27" s="900"/>
      <c r="ND27" s="909"/>
      <c r="NE27" s="872"/>
      <c r="NF27" s="553"/>
      <c r="NG27" s="323" t="s">
        <v>1190</v>
      </c>
      <c r="NH27" s="900"/>
      <c r="NI27" s="909"/>
      <c r="NJ27" s="872"/>
      <c r="NK27" s="553"/>
      <c r="NL27" s="323" t="s">
        <v>1190</v>
      </c>
      <c r="NM27" s="900"/>
      <c r="NN27" s="909"/>
      <c r="NO27" s="872"/>
      <c r="NP27" s="553"/>
      <c r="NQ27" s="323" t="s">
        <v>1190</v>
      </c>
      <c r="NR27" s="900"/>
      <c r="NS27" s="909"/>
      <c r="NT27" s="872"/>
      <c r="NU27" s="553"/>
      <c r="NV27" s="323" t="s">
        <v>1190</v>
      </c>
      <c r="NW27" s="900"/>
      <c r="NX27" s="909"/>
      <c r="NY27" s="872"/>
      <c r="NZ27" s="553"/>
      <c r="OA27" s="336" t="s">
        <v>1190</v>
      </c>
      <c r="OB27" s="841">
        <v>1</v>
      </c>
      <c r="OC27" s="909"/>
      <c r="OD27" s="872"/>
      <c r="OE27" s="553"/>
      <c r="OF27" s="323" t="s">
        <v>1190</v>
      </c>
      <c r="OG27" s="900"/>
      <c r="OH27" s="909"/>
      <c r="OI27" s="872"/>
      <c r="OJ27" s="553"/>
      <c r="OK27" s="323" t="s">
        <v>1190</v>
      </c>
      <c r="OL27" s="900"/>
      <c r="OM27" s="909"/>
      <c r="ON27" s="872"/>
      <c r="OO27" s="553"/>
      <c r="OP27" s="323" t="s">
        <v>1190</v>
      </c>
      <c r="OQ27" s="900"/>
      <c r="OR27" s="909"/>
      <c r="OS27" s="872"/>
      <c r="OT27" s="553"/>
      <c r="OU27" s="323" t="s">
        <v>1190</v>
      </c>
      <c r="OV27" s="894" t="s">
        <v>1189</v>
      </c>
      <c r="OW27" s="909"/>
      <c r="OX27" s="872"/>
      <c r="OY27" s="553"/>
      <c r="OZ27" s="323" t="s">
        <v>1190</v>
      </c>
      <c r="PA27" s="900"/>
      <c r="PB27" s="909"/>
      <c r="PC27" s="872"/>
      <c r="PD27" s="553"/>
      <c r="PE27" s="816"/>
      <c r="PF27" s="889"/>
      <c r="PG27" s="909"/>
      <c r="PH27" s="872"/>
      <c r="PI27" s="553"/>
      <c r="PJ27" s="816"/>
      <c r="PK27" s="889"/>
      <c r="PL27" s="909"/>
      <c r="PM27" s="872"/>
      <c r="PN27" s="553"/>
    </row>
    <row r="28" spans="1:430" ht="17" customHeight="1" thickBot="1" x14ac:dyDescent="0.25">
      <c r="A28">
        <v>53</v>
      </c>
      <c r="B28" s="857"/>
      <c r="C28" s="887"/>
      <c r="D28" s="905"/>
      <c r="E28" s="901" t="s">
        <v>1364</v>
      </c>
      <c r="F28" s="861"/>
      <c r="G28" s="862"/>
      <c r="H28" s="883"/>
      <c r="I28" s="864"/>
      <c r="J28" s="323" t="s">
        <v>1365</v>
      </c>
      <c r="K28" s="384"/>
      <c r="L28" s="906">
        <v>0.1</v>
      </c>
      <c r="M28" s="264">
        <v>0.1</v>
      </c>
      <c r="N28" s="867">
        <f t="shared" ref="N28:N29" si="102">M28/L28</f>
        <v>1</v>
      </c>
      <c r="O28" s="323" t="s">
        <v>120</v>
      </c>
      <c r="P28" s="818"/>
      <c r="Q28" s="264">
        <v>0.1</v>
      </c>
      <c r="R28" s="264">
        <v>0.1</v>
      </c>
      <c r="S28" s="553"/>
      <c r="T28" s="323" t="s">
        <v>1054</v>
      </c>
      <c r="U28" s="384"/>
      <c r="V28" s="264"/>
      <c r="W28" s="914">
        <v>0</v>
      </c>
      <c r="X28" s="553"/>
      <c r="Y28" s="815" t="s">
        <v>1366</v>
      </c>
      <c r="Z28" s="384"/>
      <c r="AA28" s="906">
        <v>0.1</v>
      </c>
      <c r="AB28" s="264">
        <v>0.1</v>
      </c>
      <c r="AC28" s="553"/>
      <c r="AD28" s="815" t="s">
        <v>1367</v>
      </c>
      <c r="AE28" s="384"/>
      <c r="AF28" s="906">
        <v>0.1</v>
      </c>
      <c r="AG28" s="264">
        <v>0.1</v>
      </c>
      <c r="AH28" s="553"/>
      <c r="AI28" s="815" t="s">
        <v>1368</v>
      </c>
      <c r="AJ28" s="384"/>
      <c r="AK28" s="906">
        <v>0.1</v>
      </c>
      <c r="AL28" s="264">
        <v>0.1</v>
      </c>
      <c r="AM28" s="553"/>
      <c r="AN28" s="323" t="s">
        <v>98</v>
      </c>
      <c r="AO28" s="818"/>
      <c r="AP28" s="906">
        <v>0.1</v>
      </c>
      <c r="AQ28" s="264">
        <v>0.1</v>
      </c>
      <c r="AR28" s="553"/>
      <c r="AS28" s="323" t="s">
        <v>1369</v>
      </c>
      <c r="AT28" s="818"/>
      <c r="AU28" s="264">
        <v>0.1</v>
      </c>
      <c r="AV28" s="264">
        <v>0.1</v>
      </c>
      <c r="AW28" s="553"/>
      <c r="AX28" s="323" t="s">
        <v>1370</v>
      </c>
      <c r="AY28" s="814"/>
      <c r="AZ28" s="915">
        <v>0.1</v>
      </c>
      <c r="BA28" s="264">
        <v>0.1</v>
      </c>
      <c r="BB28" s="553"/>
      <c r="BC28" s="816" t="s">
        <v>1371</v>
      </c>
      <c r="BD28" s="916"/>
      <c r="BE28" s="264">
        <v>0.1</v>
      </c>
      <c r="BF28" s="264">
        <v>0.1</v>
      </c>
      <c r="BG28" s="553"/>
      <c r="BH28" s="323" t="s">
        <v>1372</v>
      </c>
      <c r="BI28" s="818"/>
      <c r="BJ28" s="264">
        <v>0.1</v>
      </c>
      <c r="BK28" s="917"/>
      <c r="BL28" s="553"/>
      <c r="BM28" s="816" t="s">
        <v>1373</v>
      </c>
      <c r="BN28" s="916"/>
      <c r="BO28" s="264">
        <v>0.1</v>
      </c>
      <c r="BP28" s="264">
        <v>0.1</v>
      </c>
      <c r="BQ28" s="553"/>
      <c r="BR28" s="883"/>
      <c r="BS28" s="323" t="s">
        <v>1374</v>
      </c>
      <c r="BT28" s="384"/>
      <c r="BU28" s="906">
        <v>0.1</v>
      </c>
      <c r="BV28" s="264">
        <v>0.1</v>
      </c>
      <c r="BW28" s="553"/>
      <c r="BX28" s="323" t="s">
        <v>1374</v>
      </c>
      <c r="BY28" s="384"/>
      <c r="BZ28" s="906">
        <v>0.1</v>
      </c>
      <c r="CA28" s="264">
        <v>0.1</v>
      </c>
      <c r="CB28" s="553"/>
      <c r="CC28" s="323" t="s">
        <v>1375</v>
      </c>
      <c r="CD28" s="384"/>
      <c r="CE28" s="906">
        <v>0.1</v>
      </c>
      <c r="CF28" s="906">
        <v>0.1</v>
      </c>
      <c r="CG28" s="553"/>
      <c r="CH28" s="323" t="s">
        <v>1376</v>
      </c>
      <c r="CI28" s="384"/>
      <c r="CJ28" s="906" t="s">
        <v>741</v>
      </c>
      <c r="CK28" s="872"/>
      <c r="CL28" s="553"/>
      <c r="CM28" s="323" t="s">
        <v>1377</v>
      </c>
      <c r="CN28" s="384" t="s">
        <v>1378</v>
      </c>
      <c r="CO28" s="906">
        <v>0.1</v>
      </c>
      <c r="CP28" s="906">
        <v>0.1</v>
      </c>
      <c r="CQ28" s="553"/>
      <c r="CR28" s="323" t="s">
        <v>1379</v>
      </c>
      <c r="CS28" s="384" t="s">
        <v>1380</v>
      </c>
      <c r="CT28" s="906">
        <v>0.1</v>
      </c>
      <c r="CU28" s="906">
        <v>0.1</v>
      </c>
      <c r="CV28" s="553"/>
      <c r="CW28" s="323" t="s">
        <v>1381</v>
      </c>
      <c r="CX28" s="384"/>
      <c r="CY28" s="906">
        <v>0.1</v>
      </c>
      <c r="CZ28" s="906">
        <v>0.1</v>
      </c>
      <c r="DA28" s="553"/>
      <c r="DB28" s="323" t="s">
        <v>1382</v>
      </c>
      <c r="DC28" s="384"/>
      <c r="DD28" s="906">
        <v>0.1</v>
      </c>
      <c r="DE28" s="906">
        <v>0.1</v>
      </c>
      <c r="DF28" s="553"/>
      <c r="DG28" s="323" t="s">
        <v>1383</v>
      </c>
      <c r="DH28" s="384"/>
      <c r="DI28" s="906">
        <v>0.1</v>
      </c>
      <c r="DJ28" s="906">
        <v>0.1</v>
      </c>
      <c r="DK28" s="553"/>
      <c r="DL28" s="323" t="s">
        <v>1384</v>
      </c>
      <c r="DM28" s="384" t="s">
        <v>1385</v>
      </c>
      <c r="DN28" s="906">
        <v>0.1</v>
      </c>
      <c r="DO28" s="906">
        <v>0.1</v>
      </c>
      <c r="DP28" s="553"/>
      <c r="DQ28" s="323" t="s">
        <v>1386</v>
      </c>
      <c r="DR28" s="384"/>
      <c r="DS28" s="906">
        <v>0.1</v>
      </c>
      <c r="DT28" s="906">
        <v>0.1</v>
      </c>
      <c r="DU28" s="553"/>
      <c r="DV28" s="323" t="s">
        <v>1387</v>
      </c>
      <c r="DW28" s="384"/>
      <c r="DX28" s="906">
        <v>0.1</v>
      </c>
      <c r="DY28" s="906">
        <v>0.1</v>
      </c>
      <c r="DZ28" s="553"/>
      <c r="EA28" s="323" t="s">
        <v>1388</v>
      </c>
      <c r="EB28" s="384"/>
      <c r="EC28" s="906">
        <v>0.1</v>
      </c>
      <c r="ED28" s="906">
        <v>0.1</v>
      </c>
      <c r="EE28" s="553"/>
      <c r="EF28" s="323" t="s">
        <v>1389</v>
      </c>
      <c r="EG28" s="384"/>
      <c r="EH28" s="906">
        <v>0.1</v>
      </c>
      <c r="EI28" s="906">
        <v>0.1</v>
      </c>
      <c r="EJ28" s="553"/>
      <c r="EK28" s="323" t="s">
        <v>1390</v>
      </c>
      <c r="EL28" s="384"/>
      <c r="EM28" s="906">
        <v>0.1</v>
      </c>
      <c r="EN28" s="906">
        <v>0.1</v>
      </c>
      <c r="EO28" s="553"/>
      <c r="EP28" s="323" t="s">
        <v>1391</v>
      </c>
      <c r="EQ28" s="384"/>
      <c r="ER28" s="906">
        <v>0.1</v>
      </c>
      <c r="ES28" s="906">
        <v>0.1</v>
      </c>
      <c r="ET28" s="553"/>
      <c r="EU28" s="323" t="s">
        <v>1392</v>
      </c>
      <c r="EV28" s="384"/>
      <c r="EW28" s="906">
        <v>0.1</v>
      </c>
      <c r="EX28" s="906">
        <v>0.1</v>
      </c>
      <c r="EY28" s="553"/>
      <c r="EZ28" s="323" t="s">
        <v>1393</v>
      </c>
      <c r="FA28" s="384" t="s">
        <v>1394</v>
      </c>
      <c r="FB28" s="918"/>
      <c r="FC28" s="906"/>
      <c r="FD28" s="553"/>
      <c r="FE28" s="323" t="s">
        <v>120</v>
      </c>
      <c r="FF28" s="384" t="s">
        <v>1395</v>
      </c>
      <c r="FG28" s="906">
        <v>0.1</v>
      </c>
      <c r="FH28" s="906">
        <v>0.1</v>
      </c>
      <c r="FI28" s="553"/>
      <c r="FJ28" s="323" t="s">
        <v>1396</v>
      </c>
      <c r="FK28" s="384"/>
      <c r="FL28" s="906">
        <v>0.1</v>
      </c>
      <c r="FM28" s="906">
        <v>0.1</v>
      </c>
      <c r="FN28" s="553"/>
      <c r="FO28" s="323" t="s">
        <v>1397</v>
      </c>
      <c r="FP28" s="384"/>
      <c r="FQ28" s="919"/>
      <c r="FR28" s="906"/>
      <c r="FS28" s="553"/>
      <c r="FU28" s="323" t="s">
        <v>1398</v>
      </c>
      <c r="FV28" s="818"/>
      <c r="FW28" s="264">
        <v>0.1</v>
      </c>
      <c r="FX28" s="264">
        <v>0.1</v>
      </c>
      <c r="FY28" s="553"/>
      <c r="FZ28" s="323" t="s">
        <v>1399</v>
      </c>
      <c r="GA28" s="818"/>
      <c r="GB28" s="264">
        <v>0.1</v>
      </c>
      <c r="GC28" s="264">
        <v>0.1</v>
      </c>
      <c r="GD28" s="553"/>
      <c r="GE28" s="323" t="s">
        <v>1400</v>
      </c>
      <c r="GF28" s="818"/>
      <c r="GG28" s="264">
        <v>0.1</v>
      </c>
      <c r="GH28" s="264">
        <v>0.1</v>
      </c>
      <c r="GI28" s="553"/>
      <c r="GJ28" s="323" t="s">
        <v>1401</v>
      </c>
      <c r="GK28" s="818"/>
      <c r="GL28" s="264">
        <v>0.1</v>
      </c>
      <c r="GM28" s="264">
        <v>0.1</v>
      </c>
      <c r="GN28" s="553"/>
      <c r="GO28" s="323" t="s">
        <v>1402</v>
      </c>
      <c r="GP28" s="818"/>
      <c r="GQ28" s="264">
        <v>0.1</v>
      </c>
      <c r="GR28" s="264">
        <v>0.1</v>
      </c>
      <c r="GS28" s="553"/>
      <c r="GT28" s="323" t="s">
        <v>1403</v>
      </c>
      <c r="GU28" s="818"/>
      <c r="GV28" s="264">
        <v>0.1</v>
      </c>
      <c r="GW28" s="264">
        <v>0.1</v>
      </c>
      <c r="GX28" s="553"/>
      <c r="GY28" s="883"/>
      <c r="GZ28" s="323" t="s">
        <v>1389</v>
      </c>
      <c r="HA28" s="384"/>
      <c r="HB28" s="906">
        <v>0.1</v>
      </c>
      <c r="HC28" s="906">
        <v>0.1</v>
      </c>
      <c r="HD28" s="553"/>
      <c r="HE28" s="323" t="s">
        <v>1404</v>
      </c>
      <c r="HF28" s="384"/>
      <c r="HG28" s="906">
        <v>0.1</v>
      </c>
      <c r="HH28" s="906">
        <v>0.1</v>
      </c>
      <c r="HI28" s="553"/>
      <c r="HJ28" s="883"/>
      <c r="HK28" s="815" t="s">
        <v>1405</v>
      </c>
      <c r="HL28" s="384"/>
      <c r="HM28" s="906">
        <v>0.1</v>
      </c>
      <c r="HN28" s="264">
        <v>0.1</v>
      </c>
      <c r="HO28" s="553"/>
      <c r="HP28" s="883"/>
      <c r="HQ28" s="323" t="s">
        <v>1406</v>
      </c>
      <c r="HR28" s="449"/>
      <c r="HS28" s="906">
        <v>0.1</v>
      </c>
      <c r="HT28" s="264">
        <v>0.1</v>
      </c>
      <c r="HU28" s="553"/>
      <c r="HV28" s="323" t="s">
        <v>1407</v>
      </c>
      <c r="HW28" s="384"/>
      <c r="HX28" s="264">
        <v>0.1</v>
      </c>
      <c r="HY28" s="906">
        <v>0.1</v>
      </c>
      <c r="HZ28" s="920"/>
      <c r="IA28" s="323" t="s">
        <v>1408</v>
      </c>
      <c r="IB28" s="449"/>
      <c r="IC28" s="906">
        <v>0.1</v>
      </c>
      <c r="ID28" s="264">
        <v>0.1</v>
      </c>
      <c r="IE28" s="921"/>
      <c r="IF28" s="883"/>
      <c r="IG28" s="323" t="s">
        <v>1409</v>
      </c>
      <c r="IH28" s="384"/>
      <c r="II28" s="264">
        <v>0.1</v>
      </c>
      <c r="IJ28" s="264">
        <v>0.1</v>
      </c>
      <c r="IK28" s="553"/>
      <c r="IL28" s="323" t="s">
        <v>1410</v>
      </c>
      <c r="IM28" s="384"/>
      <c r="IN28" s="264"/>
      <c r="IO28" s="917"/>
      <c r="IP28" s="553"/>
      <c r="IQ28" s="323" t="s">
        <v>1411</v>
      </c>
      <c r="IR28" s="384" t="s">
        <v>1412</v>
      </c>
      <c r="IS28" s="264">
        <v>0.1</v>
      </c>
      <c r="IT28" s="264">
        <v>0.1</v>
      </c>
      <c r="IU28" s="553"/>
      <c r="IV28" s="323" t="s">
        <v>1413</v>
      </c>
      <c r="IW28" s="384"/>
      <c r="IX28" s="264">
        <v>0.1</v>
      </c>
      <c r="IY28" s="264">
        <v>0.1</v>
      </c>
      <c r="IZ28" s="553"/>
      <c r="JA28" s="323" t="s">
        <v>1414</v>
      </c>
      <c r="JB28" s="384" t="s">
        <v>1415</v>
      </c>
      <c r="JC28" s="264">
        <v>0.1</v>
      </c>
      <c r="JD28" s="264">
        <v>0.1</v>
      </c>
      <c r="JE28" s="553"/>
      <c r="JF28" s="323" t="s">
        <v>1416</v>
      </c>
      <c r="JG28" s="384" t="s">
        <v>1417</v>
      </c>
      <c r="JH28" s="264"/>
      <c r="JI28" s="917"/>
      <c r="JJ28" s="553"/>
      <c r="JK28" s="323" t="s">
        <v>1418</v>
      </c>
      <c r="JL28" s="384"/>
      <c r="JM28" s="264">
        <v>0.1</v>
      </c>
      <c r="JN28" s="264">
        <v>0.1</v>
      </c>
      <c r="JO28" s="553"/>
      <c r="JP28" s="323" t="s">
        <v>1419</v>
      </c>
      <c r="JQ28" s="384"/>
      <c r="JR28" s="264">
        <v>0.1</v>
      </c>
      <c r="JS28" s="264">
        <v>0.1</v>
      </c>
      <c r="JT28" s="553"/>
      <c r="JU28" s="323" t="s">
        <v>1420</v>
      </c>
      <c r="JV28" s="384"/>
      <c r="JW28" s="264">
        <v>0.1</v>
      </c>
      <c r="JX28" s="264">
        <v>0.1</v>
      </c>
      <c r="JY28" s="553"/>
      <c r="JZ28" s="323" t="s">
        <v>1421</v>
      </c>
      <c r="KA28" s="384" t="s">
        <v>1422</v>
      </c>
      <c r="KB28" s="264">
        <v>0.1</v>
      </c>
      <c r="KC28" s="264">
        <v>0.1</v>
      </c>
      <c r="KD28" s="553"/>
      <c r="KE28" s="323" t="s">
        <v>1423</v>
      </c>
      <c r="KF28" s="384"/>
      <c r="KG28" s="264">
        <v>0.1</v>
      </c>
      <c r="KH28" s="264">
        <v>0.1</v>
      </c>
      <c r="KI28" s="553"/>
      <c r="KJ28" s="323" t="s">
        <v>1424</v>
      </c>
      <c r="KK28" s="384"/>
      <c r="KL28" s="264">
        <v>0.1</v>
      </c>
      <c r="KM28" s="264">
        <v>0.1</v>
      </c>
      <c r="KN28" s="553"/>
      <c r="KO28" s="323" t="s">
        <v>1425</v>
      </c>
      <c r="KP28" s="384"/>
      <c r="KQ28" s="264"/>
      <c r="KR28" s="917"/>
      <c r="KS28" s="553"/>
      <c r="KT28" s="323" t="s">
        <v>1426</v>
      </c>
      <c r="KU28" s="384"/>
      <c r="KV28" s="264"/>
      <c r="KW28" s="917"/>
      <c r="KX28" s="553"/>
      <c r="KY28" s="323" t="s">
        <v>1427</v>
      </c>
      <c r="KZ28" s="384"/>
      <c r="LA28" s="264"/>
      <c r="LB28" s="917"/>
      <c r="LC28" s="553"/>
      <c r="LD28" s="323" t="s">
        <v>1428</v>
      </c>
      <c r="LE28" s="384"/>
      <c r="LF28" s="264">
        <v>0.1</v>
      </c>
      <c r="LG28" s="917"/>
      <c r="LH28" s="553"/>
      <c r="LI28" s="323" t="s">
        <v>1429</v>
      </c>
      <c r="LJ28" s="384"/>
      <c r="LK28" s="264">
        <v>0.1</v>
      </c>
      <c r="LL28" s="917">
        <v>0</v>
      </c>
      <c r="LM28" s="553"/>
      <c r="LN28" s="323" t="s">
        <v>960</v>
      </c>
      <c r="LO28" s="384" t="s">
        <v>1430</v>
      </c>
      <c r="LP28" s="264"/>
      <c r="LQ28" s="917"/>
      <c r="LR28" s="553"/>
      <c r="LS28" s="323" t="s">
        <v>1431</v>
      </c>
      <c r="LT28" s="384"/>
      <c r="LU28" s="264">
        <v>0.1</v>
      </c>
      <c r="LV28" s="917"/>
      <c r="LW28" s="553"/>
      <c r="LX28" s="323" t="s">
        <v>1432</v>
      </c>
      <c r="LY28" s="384" t="s">
        <v>1433</v>
      </c>
      <c r="LZ28" s="264">
        <v>0.1</v>
      </c>
      <c r="MA28" s="264">
        <v>0.1</v>
      </c>
      <c r="MB28" s="553"/>
      <c r="MC28" s="323" t="s">
        <v>1434</v>
      </c>
      <c r="MD28" s="384"/>
      <c r="ME28" s="264">
        <v>0.1</v>
      </c>
      <c r="MF28" s="264">
        <v>0.1</v>
      </c>
      <c r="MG28" s="553"/>
      <c r="MH28" s="323" t="s">
        <v>1410</v>
      </c>
      <c r="MI28" s="384"/>
      <c r="MJ28" s="264"/>
      <c r="MK28" s="917"/>
      <c r="ML28" s="553"/>
      <c r="MM28" s="323" t="s">
        <v>120</v>
      </c>
      <c r="MN28" s="384"/>
      <c r="MO28" s="264">
        <v>0.1</v>
      </c>
      <c r="MP28" s="264">
        <v>0.1</v>
      </c>
      <c r="MQ28" s="553"/>
      <c r="MR28" s="323" t="s">
        <v>1435</v>
      </c>
      <c r="MS28" s="384" t="s">
        <v>1436</v>
      </c>
      <c r="MT28" s="264">
        <v>0.1</v>
      </c>
      <c r="MU28" s="264">
        <v>0.1</v>
      </c>
      <c r="MV28" s="553"/>
      <c r="MW28" s="323" t="s">
        <v>1437</v>
      </c>
      <c r="MX28" s="384"/>
      <c r="MY28" s="264">
        <v>0.1</v>
      </c>
      <c r="MZ28" s="264">
        <v>0.1</v>
      </c>
      <c r="NA28" s="553"/>
      <c r="NB28" s="323" t="s">
        <v>1438</v>
      </c>
      <c r="NC28" s="384"/>
      <c r="ND28" s="264">
        <v>0.1</v>
      </c>
      <c r="NE28" s="264">
        <v>0.1</v>
      </c>
      <c r="NF28" s="553"/>
      <c r="NG28" s="323" t="s">
        <v>1439</v>
      </c>
      <c r="NH28" s="384" t="s">
        <v>1440</v>
      </c>
      <c r="NI28" s="264">
        <v>0.1</v>
      </c>
      <c r="NJ28" s="264">
        <v>0.1</v>
      </c>
      <c r="NK28" s="553"/>
      <c r="NL28" s="323" t="s">
        <v>1419</v>
      </c>
      <c r="NM28" s="384"/>
      <c r="NN28" s="264">
        <v>0.1</v>
      </c>
      <c r="NO28" s="264">
        <v>0.1</v>
      </c>
      <c r="NP28" s="553"/>
      <c r="NQ28" s="323" t="s">
        <v>1441</v>
      </c>
      <c r="NR28" s="384"/>
      <c r="NS28" s="264">
        <v>0.1</v>
      </c>
      <c r="NT28" s="917"/>
      <c r="NU28" s="553"/>
      <c r="NV28" s="323" t="s">
        <v>1442</v>
      </c>
      <c r="NW28" s="384"/>
      <c r="NX28" s="264">
        <v>0.1</v>
      </c>
      <c r="NY28" s="264">
        <v>0.1</v>
      </c>
      <c r="NZ28" s="553"/>
      <c r="OA28" s="323" t="s">
        <v>1443</v>
      </c>
      <c r="OB28" s="384"/>
      <c r="OC28" s="264">
        <v>0.1</v>
      </c>
      <c r="OD28" s="264">
        <v>0.1</v>
      </c>
      <c r="OE28" s="553"/>
      <c r="OF28" s="323" t="s">
        <v>1444</v>
      </c>
      <c r="OG28" s="384"/>
      <c r="OH28" s="264">
        <v>0.1</v>
      </c>
      <c r="OI28" s="264">
        <v>0.1</v>
      </c>
      <c r="OJ28" s="553"/>
      <c r="OK28" s="323" t="s">
        <v>1445</v>
      </c>
      <c r="OL28" s="384"/>
      <c r="OM28" s="264">
        <v>0.1</v>
      </c>
      <c r="ON28" s="264">
        <v>0.1</v>
      </c>
      <c r="OO28" s="553"/>
      <c r="OP28" s="323" t="s">
        <v>1446</v>
      </c>
      <c r="OQ28" s="384" t="s">
        <v>1447</v>
      </c>
      <c r="OR28" s="264">
        <v>0.1</v>
      </c>
      <c r="OS28" s="264">
        <v>0.1</v>
      </c>
      <c r="OT28" s="553"/>
      <c r="OU28" s="323" t="s">
        <v>1448</v>
      </c>
      <c r="OV28" s="818"/>
      <c r="OW28" s="264">
        <v>0.1</v>
      </c>
      <c r="OX28" s="264">
        <v>0.1</v>
      </c>
      <c r="OY28" s="553"/>
      <c r="OZ28" s="323" t="s">
        <v>1389</v>
      </c>
      <c r="PA28" s="384" t="s">
        <v>1449</v>
      </c>
      <c r="PB28" s="264">
        <v>0.1</v>
      </c>
      <c r="PC28" s="264">
        <v>0.1</v>
      </c>
      <c r="PD28" s="553"/>
      <c r="PE28" s="816"/>
      <c r="PF28" s="916"/>
      <c r="PG28" s="264">
        <v>0.1</v>
      </c>
      <c r="PH28" s="264">
        <v>0.1</v>
      </c>
      <c r="PI28" s="553"/>
      <c r="PJ28" s="816"/>
      <c r="PK28" s="916"/>
      <c r="PL28" s="264">
        <v>0.1</v>
      </c>
      <c r="PM28" s="264">
        <v>0.1</v>
      </c>
      <c r="PN28" s="553"/>
    </row>
    <row r="29" spans="1:430" ht="17" customHeight="1" thickBot="1" x14ac:dyDescent="0.25">
      <c r="A29" s="41">
        <v>54</v>
      </c>
      <c r="B29" s="857"/>
      <c r="C29" s="887"/>
      <c r="D29" s="922"/>
      <c r="E29" s="901" t="s">
        <v>1364</v>
      </c>
      <c r="F29" s="861"/>
      <c r="G29" s="862"/>
      <c r="H29" s="883"/>
      <c r="I29" s="864"/>
      <c r="J29" s="923" t="s">
        <v>1450</v>
      </c>
      <c r="K29" s="330"/>
      <c r="L29" s="906">
        <v>0.1</v>
      </c>
      <c r="M29" s="264">
        <v>0.1</v>
      </c>
      <c r="N29" s="867">
        <f t="shared" si="102"/>
        <v>1</v>
      </c>
      <c r="O29" s="322" t="s">
        <v>1451</v>
      </c>
      <c r="P29" s="818"/>
      <c r="Q29" s="906">
        <v>0.1</v>
      </c>
      <c r="R29" s="906">
        <v>0.1</v>
      </c>
      <c r="S29" s="553"/>
      <c r="T29" s="923" t="s">
        <v>393</v>
      </c>
      <c r="U29" s="330"/>
      <c r="V29" s="906"/>
      <c r="W29" s="924">
        <v>0</v>
      </c>
      <c r="X29" s="553"/>
      <c r="Y29" s="923" t="s">
        <v>1452</v>
      </c>
      <c r="Z29" s="330"/>
      <c r="AA29" s="906">
        <v>0.1</v>
      </c>
      <c r="AB29" s="264">
        <v>0.1</v>
      </c>
      <c r="AC29" s="553"/>
      <c r="AD29" s="923" t="s">
        <v>1453</v>
      </c>
      <c r="AE29" s="330"/>
      <c r="AF29" s="906">
        <v>0.1</v>
      </c>
      <c r="AG29" s="264">
        <v>0.1</v>
      </c>
      <c r="AH29" s="553"/>
      <c r="AI29" s="923" t="s">
        <v>1054</v>
      </c>
      <c r="AJ29" s="330"/>
      <c r="AK29" s="906">
        <v>0.1</v>
      </c>
      <c r="AL29" s="264">
        <v>0.1</v>
      </c>
      <c r="AM29" s="553"/>
      <c r="AN29" s="322" t="s">
        <v>1451</v>
      </c>
      <c r="AO29" s="925"/>
      <c r="AP29" s="906">
        <v>0.1</v>
      </c>
      <c r="AQ29" s="915">
        <v>0.1</v>
      </c>
      <c r="AR29" s="553"/>
      <c r="AS29" s="322" t="s">
        <v>1454</v>
      </c>
      <c r="AT29" s="818"/>
      <c r="AU29" s="926">
        <v>0.1</v>
      </c>
      <c r="AV29" s="927">
        <v>0.1</v>
      </c>
      <c r="AW29" s="553"/>
      <c r="AX29" s="322" t="s">
        <v>1455</v>
      </c>
      <c r="AY29" s="818"/>
      <c r="AZ29" s="926">
        <v>0.1</v>
      </c>
      <c r="BA29" s="927">
        <v>0.1</v>
      </c>
      <c r="BB29" s="553"/>
      <c r="BC29" s="928" t="s">
        <v>1456</v>
      </c>
      <c r="BD29" s="817"/>
      <c r="BE29" s="264">
        <v>0.1</v>
      </c>
      <c r="BF29" s="264">
        <v>0.1</v>
      </c>
      <c r="BG29" s="553"/>
      <c r="BH29" s="322" t="s">
        <v>1457</v>
      </c>
      <c r="BI29" s="814"/>
      <c r="BJ29" s="926">
        <v>0.1</v>
      </c>
      <c r="BK29" s="929"/>
      <c r="BL29" s="553"/>
      <c r="BM29" s="928">
        <v>0</v>
      </c>
      <c r="BN29" s="817"/>
      <c r="BO29" s="264">
        <v>0.1</v>
      </c>
      <c r="BP29" s="264">
        <v>0.1</v>
      </c>
      <c r="BQ29" s="553"/>
      <c r="BR29" s="883"/>
      <c r="BS29" s="923" t="s">
        <v>1458</v>
      </c>
      <c r="BT29" s="330"/>
      <c r="BU29" s="906">
        <v>0.1</v>
      </c>
      <c r="BV29" s="264"/>
      <c r="BW29" s="553"/>
      <c r="BX29" s="923" t="s">
        <v>1458</v>
      </c>
      <c r="BY29" s="330"/>
      <c r="BZ29" s="906">
        <v>0.1</v>
      </c>
      <c r="CA29" s="264"/>
      <c r="CB29" s="553"/>
      <c r="CC29" s="923" t="s">
        <v>1459</v>
      </c>
      <c r="CD29" s="330" t="s">
        <v>1460</v>
      </c>
      <c r="CE29" s="906">
        <v>0.1</v>
      </c>
      <c r="CF29" s="906">
        <v>0.1</v>
      </c>
      <c r="CG29" s="553"/>
      <c r="CH29" s="323" t="s">
        <v>1376</v>
      </c>
      <c r="CI29" s="330"/>
      <c r="CJ29" s="906"/>
      <c r="CK29" s="872"/>
      <c r="CL29" s="553"/>
      <c r="CM29" s="923" t="s">
        <v>1461</v>
      </c>
      <c r="CN29" s="330"/>
      <c r="CO29" s="906">
        <v>0.1</v>
      </c>
      <c r="CP29" s="906">
        <v>0.1</v>
      </c>
      <c r="CQ29" s="553"/>
      <c r="CR29" s="923" t="s">
        <v>1462</v>
      </c>
      <c r="CS29" s="330" t="s">
        <v>1463</v>
      </c>
      <c r="CT29" s="906">
        <v>0.1</v>
      </c>
      <c r="CU29" s="906">
        <v>0.1</v>
      </c>
      <c r="CV29" s="553"/>
      <c r="CW29" s="923" t="s">
        <v>103</v>
      </c>
      <c r="CX29" s="330"/>
      <c r="CY29" s="906">
        <v>0.1</v>
      </c>
      <c r="CZ29" s="906">
        <v>0.1</v>
      </c>
      <c r="DA29" s="553"/>
      <c r="DB29" s="923" t="s">
        <v>1464</v>
      </c>
      <c r="DC29" s="330"/>
      <c r="DD29" s="906">
        <v>0.1</v>
      </c>
      <c r="DE29" s="906">
        <v>0.1</v>
      </c>
      <c r="DF29" s="553"/>
      <c r="DG29" s="923" t="s">
        <v>1465</v>
      </c>
      <c r="DH29" s="330"/>
      <c r="DI29" s="906">
        <v>0.1</v>
      </c>
      <c r="DJ29" s="906">
        <v>0.1</v>
      </c>
      <c r="DK29" s="553"/>
      <c r="DL29" s="923" t="s">
        <v>1466</v>
      </c>
      <c r="DM29" s="330"/>
      <c r="DN29" s="906">
        <v>0.1</v>
      </c>
      <c r="DO29" s="906">
        <v>0.1</v>
      </c>
      <c r="DP29" s="553"/>
      <c r="DQ29" s="923" t="s">
        <v>1467</v>
      </c>
      <c r="DR29" s="330"/>
      <c r="DS29" s="906">
        <v>0.1</v>
      </c>
      <c r="DT29" s="906">
        <v>0.1</v>
      </c>
      <c r="DU29" s="553"/>
      <c r="DV29" s="923" t="s">
        <v>1389</v>
      </c>
      <c r="DW29" s="330"/>
      <c r="DX29" s="906">
        <v>0.1</v>
      </c>
      <c r="DY29" s="906">
        <v>0.1</v>
      </c>
      <c r="DZ29" s="553"/>
      <c r="EA29" s="923" t="s">
        <v>1468</v>
      </c>
      <c r="EB29" s="330"/>
      <c r="EC29" s="906">
        <v>0.1</v>
      </c>
      <c r="ED29" s="906">
        <v>0.1</v>
      </c>
      <c r="EE29" s="553"/>
      <c r="EF29" s="923" t="s">
        <v>1469</v>
      </c>
      <c r="EG29" s="330"/>
      <c r="EH29" s="906">
        <v>0.1</v>
      </c>
      <c r="EI29" s="906"/>
      <c r="EJ29" s="553"/>
      <c r="EK29" s="923" t="s">
        <v>1470</v>
      </c>
      <c r="EL29" s="330"/>
      <c r="EM29" s="906">
        <v>0.1</v>
      </c>
      <c r="EN29" s="906">
        <v>0.1</v>
      </c>
      <c r="EO29" s="553"/>
      <c r="EP29" s="923" t="s">
        <v>859</v>
      </c>
      <c r="EQ29" s="330"/>
      <c r="ER29" s="906">
        <v>0.1</v>
      </c>
      <c r="ES29" s="906">
        <v>0.1</v>
      </c>
      <c r="ET29" s="553"/>
      <c r="EU29" s="923" t="s">
        <v>1031</v>
      </c>
      <c r="EV29" s="330"/>
      <c r="EW29" s="906">
        <v>0.1</v>
      </c>
      <c r="EX29" s="906"/>
      <c r="EY29" s="553"/>
      <c r="EZ29" s="923" t="s">
        <v>1471</v>
      </c>
      <c r="FA29" s="330" t="s">
        <v>1394</v>
      </c>
      <c r="FB29" s="918"/>
      <c r="FC29" s="906"/>
      <c r="FD29" s="553"/>
      <c r="FE29" s="923" t="s">
        <v>1472</v>
      </c>
      <c r="FF29" s="330"/>
      <c r="FG29" s="906">
        <v>0.1</v>
      </c>
      <c r="FH29" s="906">
        <v>0.1</v>
      </c>
      <c r="FI29" s="553"/>
      <c r="FJ29" s="923" t="s">
        <v>1473</v>
      </c>
      <c r="FK29" s="330"/>
      <c r="FL29" s="906">
        <v>0.1</v>
      </c>
      <c r="FM29" s="906">
        <v>0.1</v>
      </c>
      <c r="FN29" s="553"/>
      <c r="FO29" s="923" t="s">
        <v>1474</v>
      </c>
      <c r="FP29" s="330"/>
      <c r="FQ29" s="919"/>
      <c r="FR29" s="906"/>
      <c r="FS29" s="553"/>
      <c r="FU29" s="322" t="s">
        <v>1475</v>
      </c>
      <c r="FV29" s="925"/>
      <c r="FW29" s="926">
        <v>0.1</v>
      </c>
      <c r="FX29" s="264">
        <v>0.1</v>
      </c>
      <c r="FY29" s="553"/>
      <c r="FZ29" s="322" t="s">
        <v>932</v>
      </c>
      <c r="GA29" s="925"/>
      <c r="GB29" s="926">
        <v>0.1</v>
      </c>
      <c r="GC29" s="264">
        <v>0.1</v>
      </c>
      <c r="GD29" s="553"/>
      <c r="GE29" s="322" t="s">
        <v>1476</v>
      </c>
      <c r="GF29" s="925"/>
      <c r="GG29" s="926">
        <v>0.1</v>
      </c>
      <c r="GH29" s="930">
        <v>0.1</v>
      </c>
      <c r="GI29" s="553"/>
      <c r="GJ29" s="322" t="s">
        <v>1477</v>
      </c>
      <c r="GK29" s="925"/>
      <c r="GL29" s="926">
        <v>0.1</v>
      </c>
      <c r="GM29" s="930">
        <v>0.1</v>
      </c>
      <c r="GN29" s="553"/>
      <c r="GO29" s="322" t="s">
        <v>1478</v>
      </c>
      <c r="GP29" s="925"/>
      <c r="GQ29" s="931">
        <v>0.1</v>
      </c>
      <c r="GR29" s="926">
        <v>0.1</v>
      </c>
      <c r="GS29" s="553"/>
      <c r="GT29" s="322" t="s">
        <v>1479</v>
      </c>
      <c r="GU29" s="925"/>
      <c r="GV29" s="931">
        <v>0.1</v>
      </c>
      <c r="GW29" s="926">
        <v>0.1</v>
      </c>
      <c r="GX29" s="553"/>
      <c r="GY29" s="883"/>
      <c r="GZ29" s="923" t="s">
        <v>1480</v>
      </c>
      <c r="HA29" s="330"/>
      <c r="HB29" s="906">
        <v>0.1</v>
      </c>
      <c r="HC29" s="906">
        <v>0.1</v>
      </c>
      <c r="HD29" s="553"/>
      <c r="HE29" s="923" t="s">
        <v>1481</v>
      </c>
      <c r="HF29" s="330"/>
      <c r="HG29" s="906">
        <v>0.1</v>
      </c>
      <c r="HH29" s="906">
        <v>0.1</v>
      </c>
      <c r="HI29" s="553"/>
      <c r="HJ29" s="932"/>
      <c r="HK29" s="923" t="s">
        <v>1482</v>
      </c>
      <c r="HL29" s="330"/>
      <c r="HM29" s="906">
        <v>0.1</v>
      </c>
      <c r="HN29" s="264">
        <v>0.1</v>
      </c>
      <c r="HO29" s="553"/>
      <c r="HP29" s="883"/>
      <c r="HQ29" s="923" t="s">
        <v>1483</v>
      </c>
      <c r="HR29" s="326"/>
      <c r="HS29" s="933">
        <v>0.1</v>
      </c>
      <c r="HT29" s="933">
        <v>0</v>
      </c>
      <c r="HU29" s="536" t="s">
        <v>1484</v>
      </c>
      <c r="HV29" s="923" t="s">
        <v>1485</v>
      </c>
      <c r="HW29" s="330"/>
      <c r="HX29" s="926">
        <v>0.1</v>
      </c>
      <c r="HY29" s="933">
        <v>0.1</v>
      </c>
      <c r="HZ29" s="934"/>
      <c r="IA29" s="923" t="s">
        <v>1054</v>
      </c>
      <c r="IB29" s="326"/>
      <c r="IC29" s="933">
        <v>0.1</v>
      </c>
      <c r="ID29" s="933">
        <v>0.1</v>
      </c>
      <c r="IE29" s="935"/>
      <c r="IF29" s="883"/>
      <c r="IG29" s="923" t="s">
        <v>1464</v>
      </c>
      <c r="IH29" s="330"/>
      <c r="II29" s="926">
        <v>0.1</v>
      </c>
      <c r="IJ29" s="926">
        <v>0.1</v>
      </c>
      <c r="IK29" s="553"/>
      <c r="IL29" s="923" t="s">
        <v>1410</v>
      </c>
      <c r="IM29" s="330"/>
      <c r="IN29" s="926"/>
      <c r="IO29" s="917"/>
      <c r="IP29" s="553"/>
      <c r="IQ29" s="923" t="s">
        <v>1486</v>
      </c>
      <c r="IR29" s="330"/>
      <c r="IS29" s="926">
        <v>0.1</v>
      </c>
      <c r="IT29" s="264">
        <v>0.1</v>
      </c>
      <c r="IU29" s="553"/>
      <c r="IV29" s="923" t="s">
        <v>393</v>
      </c>
      <c r="IW29" s="330"/>
      <c r="IX29" s="926">
        <v>0.1</v>
      </c>
      <c r="IY29" s="917"/>
      <c r="IZ29" s="553"/>
      <c r="JA29" s="923" t="s">
        <v>1487</v>
      </c>
      <c r="JB29" s="330"/>
      <c r="JC29" s="926">
        <v>0.1</v>
      </c>
      <c r="JD29" s="917"/>
      <c r="JE29" s="553"/>
      <c r="JF29" s="923" t="s">
        <v>1488</v>
      </c>
      <c r="JG29" s="330"/>
      <c r="JH29" s="926"/>
      <c r="JI29" s="917"/>
      <c r="JJ29" s="553"/>
      <c r="JK29" s="923" t="s">
        <v>1489</v>
      </c>
      <c r="JL29" s="330"/>
      <c r="JM29" s="926">
        <v>0.1</v>
      </c>
      <c r="JN29" s="926">
        <v>0.1</v>
      </c>
      <c r="JO29" s="553"/>
      <c r="JP29" s="923" t="s">
        <v>1490</v>
      </c>
      <c r="JQ29" s="330"/>
      <c r="JR29" s="926">
        <v>0.1</v>
      </c>
      <c r="JS29" s="926">
        <v>0.1</v>
      </c>
      <c r="JT29" s="553"/>
      <c r="JU29" s="923" t="s">
        <v>189</v>
      </c>
      <c r="JV29" s="330"/>
      <c r="JW29" s="926">
        <v>0.1</v>
      </c>
      <c r="JX29" s="926">
        <v>0.1</v>
      </c>
      <c r="JY29" s="553"/>
      <c r="JZ29" s="923" t="s">
        <v>1491</v>
      </c>
      <c r="KA29" s="330"/>
      <c r="KB29" s="926">
        <v>0.1</v>
      </c>
      <c r="KC29" s="926">
        <v>0.1</v>
      </c>
      <c r="KD29" s="553"/>
      <c r="KE29" s="923" t="s">
        <v>1062</v>
      </c>
      <c r="KF29" s="330"/>
      <c r="KG29" s="926">
        <v>0.1</v>
      </c>
      <c r="KH29" s="926">
        <v>0.1</v>
      </c>
      <c r="KI29" s="553"/>
      <c r="KJ29" s="923" t="s">
        <v>1492</v>
      </c>
      <c r="KK29" s="330" t="s">
        <v>1493</v>
      </c>
      <c r="KL29" s="926">
        <v>0.1</v>
      </c>
      <c r="KM29" s="926">
        <v>0</v>
      </c>
      <c r="KN29" s="553" t="s">
        <v>1494</v>
      </c>
      <c r="KO29" s="923" t="s">
        <v>1425</v>
      </c>
      <c r="KP29" s="330"/>
      <c r="KQ29" s="926"/>
      <c r="KR29" s="917"/>
      <c r="KS29" s="553"/>
      <c r="KT29" s="923" t="s">
        <v>1426</v>
      </c>
      <c r="KU29" s="330"/>
      <c r="KV29" s="926"/>
      <c r="KW29" s="917"/>
      <c r="KX29" s="553"/>
      <c r="KY29" s="923" t="s">
        <v>1495</v>
      </c>
      <c r="KZ29" s="330"/>
      <c r="LA29" s="926">
        <v>0.1</v>
      </c>
      <c r="LB29" s="917">
        <v>0.1</v>
      </c>
      <c r="LC29" s="553"/>
      <c r="LD29" s="923" t="s">
        <v>1496</v>
      </c>
      <c r="LE29" s="330"/>
      <c r="LF29" s="926">
        <v>0.1</v>
      </c>
      <c r="LG29" s="917"/>
      <c r="LH29" s="553"/>
      <c r="LI29" s="923" t="s">
        <v>1497</v>
      </c>
      <c r="LJ29" s="330"/>
      <c r="LK29" s="926">
        <v>0.1</v>
      </c>
      <c r="LL29" s="917">
        <v>0</v>
      </c>
      <c r="LM29" s="553"/>
      <c r="LN29" s="923" t="s">
        <v>960</v>
      </c>
      <c r="LO29" s="330"/>
      <c r="LP29" s="926"/>
      <c r="LQ29" s="917"/>
      <c r="LR29" s="553"/>
      <c r="LS29" s="923" t="s">
        <v>1498</v>
      </c>
      <c r="LT29" s="330" t="s">
        <v>1499</v>
      </c>
      <c r="LU29" s="926">
        <v>0.1</v>
      </c>
      <c r="LV29" s="264">
        <v>0.1</v>
      </c>
      <c r="LW29" s="553"/>
      <c r="LX29" s="923" t="s">
        <v>1500</v>
      </c>
      <c r="LY29" s="330"/>
      <c r="LZ29" s="926">
        <v>0.1</v>
      </c>
      <c r="MA29" s="926">
        <v>0.1</v>
      </c>
      <c r="MB29" s="553"/>
      <c r="MC29" s="923" t="s">
        <v>1389</v>
      </c>
      <c r="MD29" s="330"/>
      <c r="ME29" s="926">
        <v>0.1</v>
      </c>
      <c r="MF29" s="926">
        <v>0.1</v>
      </c>
      <c r="MG29" s="553"/>
      <c r="MH29" s="923" t="s">
        <v>1501</v>
      </c>
      <c r="MI29" s="330"/>
      <c r="MJ29" s="926">
        <v>0.1</v>
      </c>
      <c r="MK29" s="926">
        <v>0.1</v>
      </c>
      <c r="ML29" s="553"/>
      <c r="MM29" s="923" t="s">
        <v>1502</v>
      </c>
      <c r="MN29" s="330"/>
      <c r="MO29" s="926">
        <v>0.1</v>
      </c>
      <c r="MP29" s="926">
        <v>0.1</v>
      </c>
      <c r="MQ29" s="553"/>
      <c r="MR29" s="923" t="s">
        <v>1063</v>
      </c>
      <c r="MS29" s="330"/>
      <c r="MT29" s="926">
        <v>0.1</v>
      </c>
      <c r="MU29" s="926">
        <v>0.1</v>
      </c>
      <c r="MV29" s="553"/>
      <c r="MW29" s="923" t="s">
        <v>1503</v>
      </c>
      <c r="MX29" s="330"/>
      <c r="MY29" s="926">
        <v>0.1</v>
      </c>
      <c r="MZ29" s="926">
        <v>0.1</v>
      </c>
      <c r="NA29" s="553"/>
      <c r="NB29" s="923" t="s">
        <v>1503</v>
      </c>
      <c r="NC29" s="330"/>
      <c r="ND29" s="926">
        <v>0.1</v>
      </c>
      <c r="NE29" s="926">
        <v>0.1</v>
      </c>
      <c r="NF29" s="553"/>
      <c r="NG29" s="923" t="s">
        <v>1504</v>
      </c>
      <c r="NH29" s="330"/>
      <c r="NI29" s="926">
        <v>0.1</v>
      </c>
      <c r="NJ29" s="926">
        <v>0.1</v>
      </c>
      <c r="NK29" s="553"/>
      <c r="NL29" s="923" t="s">
        <v>1505</v>
      </c>
      <c r="NM29" s="330"/>
      <c r="NN29" s="926">
        <v>0.1</v>
      </c>
      <c r="NO29" s="926">
        <v>0.1</v>
      </c>
      <c r="NP29" s="553"/>
      <c r="NQ29" s="923" t="s">
        <v>1399</v>
      </c>
      <c r="NR29" s="330"/>
      <c r="NS29" s="926">
        <v>0.1</v>
      </c>
      <c r="NT29" s="917"/>
      <c r="NU29" s="553"/>
      <c r="NV29" s="923" t="s">
        <v>1506</v>
      </c>
      <c r="NW29" s="330"/>
      <c r="NX29" s="926">
        <v>0.1</v>
      </c>
      <c r="NY29" s="926">
        <v>0.1</v>
      </c>
      <c r="NZ29" s="553"/>
      <c r="OA29" s="923"/>
      <c r="OB29" s="330"/>
      <c r="OC29" s="926"/>
      <c r="OD29" s="917"/>
      <c r="OE29" s="553"/>
      <c r="OF29" s="923" t="s">
        <v>859</v>
      </c>
      <c r="OG29" s="330"/>
      <c r="OH29" s="926">
        <v>0.1</v>
      </c>
      <c r="OI29" s="926">
        <v>0.1</v>
      </c>
      <c r="OJ29" s="553"/>
      <c r="OK29" s="923" t="s">
        <v>1031</v>
      </c>
      <c r="OL29" s="330"/>
      <c r="OM29" s="926"/>
      <c r="ON29" s="926"/>
      <c r="OO29" s="553"/>
      <c r="OP29" s="923" t="s">
        <v>1507</v>
      </c>
      <c r="OQ29" s="330"/>
      <c r="OR29" s="926"/>
      <c r="OS29" s="917"/>
      <c r="OT29" s="553"/>
      <c r="OU29" s="322" t="s">
        <v>204</v>
      </c>
      <c r="OV29" s="936"/>
      <c r="OW29" s="926"/>
      <c r="OX29" s="917"/>
      <c r="OY29" s="553"/>
      <c r="OZ29" s="923" t="s">
        <v>1508</v>
      </c>
      <c r="PA29" s="330"/>
      <c r="PB29" s="264">
        <v>0.1</v>
      </c>
      <c r="PC29" s="264">
        <v>0.1</v>
      </c>
      <c r="PD29" s="553"/>
      <c r="PE29" s="928"/>
      <c r="PF29" s="817"/>
      <c r="PG29" s="264">
        <v>0.1</v>
      </c>
      <c r="PH29" s="264">
        <v>0.1</v>
      </c>
      <c r="PI29" s="553"/>
      <c r="PJ29" s="928"/>
      <c r="PK29" s="817"/>
      <c r="PL29" s="264">
        <v>0.1</v>
      </c>
      <c r="PM29" s="264">
        <v>0.1</v>
      </c>
      <c r="PN29" s="553"/>
    </row>
    <row r="30" spans="1:430" ht="17" customHeight="1" thickBot="1" x14ac:dyDescent="0.25">
      <c r="A30">
        <v>2</v>
      </c>
      <c r="B30" s="857"/>
      <c r="C30" s="937"/>
      <c r="D30" s="938" t="s">
        <v>1509</v>
      </c>
      <c r="E30" s="939" t="s">
        <v>184</v>
      </c>
      <c r="F30" s="861"/>
      <c r="G30" s="862"/>
      <c r="H30" s="883"/>
      <c r="I30" s="940">
        <v>0.5</v>
      </c>
      <c r="J30" s="322" t="s">
        <v>184</v>
      </c>
      <c r="K30" s="936"/>
      <c r="L30" s="145">
        <v>0.5</v>
      </c>
      <c r="M30" s="146">
        <f>IF(K30=1,0.5,IF(AND(K33=1,K32=""),0.5,IF(OR(K32=1,K31=1),0.25,0)))</f>
        <v>0.25</v>
      </c>
      <c r="N30" s="147">
        <f>IFERROR(IF(L30=0,"",M30/L30),"")</f>
        <v>0.5</v>
      </c>
      <c r="O30" s="322" t="s">
        <v>184</v>
      </c>
      <c r="P30" s="818"/>
      <c r="Q30" s="145">
        <v>0.5</v>
      </c>
      <c r="R30" s="146">
        <f>IF(P30=1,0.5,IF(AND(P33=1,P32=""),0.5,IF(OR(P32=1,P31=1),0.25,0)))</f>
        <v>0.5</v>
      </c>
      <c r="S30" s="147">
        <f>IFERROR(IF(Q30=0,"",R30/Q30),"")</f>
        <v>1</v>
      </c>
      <c r="T30" s="322" t="s">
        <v>184</v>
      </c>
      <c r="U30" s="936"/>
      <c r="V30" s="145">
        <v>0.5</v>
      </c>
      <c r="W30" s="146">
        <f>IF(U30=1,0.5,IF(AND(U33=1,U32=""),0.5,IF(OR(U32=1,U31=1),0.25,0)))</f>
        <v>0.25</v>
      </c>
      <c r="X30" s="147">
        <f>IFERROR(IF(V30=0,"",W30/V30),"")</f>
        <v>0.5</v>
      </c>
      <c r="Y30" s="322" t="s">
        <v>184</v>
      </c>
      <c r="Z30" s="936" t="s">
        <v>1510</v>
      </c>
      <c r="AA30" s="145">
        <v>0.5</v>
      </c>
      <c r="AB30" s="146">
        <f>IF(Z30=1,0.5,IF(AND(Z33=1,Z32=""),0.5,IF(OR(Z32=1,Z31=1),0.25,0)))</f>
        <v>0.25</v>
      </c>
      <c r="AC30" s="147">
        <f>IFERROR(IF(AA30=0,"",AB30/AA30),"")</f>
        <v>0.5</v>
      </c>
      <c r="AD30" s="322" t="s">
        <v>184</v>
      </c>
      <c r="AE30" s="936"/>
      <c r="AF30" s="145">
        <v>0.5</v>
      </c>
      <c r="AG30" s="146">
        <f>IF(AE30=1,0.5,IF(AND(AE33=1,AE32=""),0.5,IF(OR(AE32=1,AE31=1),0.25,0)))</f>
        <v>0.25</v>
      </c>
      <c r="AH30" s="147">
        <f>IFERROR(IF(AF30=0,"",AG30/AF30),"")</f>
        <v>0.5</v>
      </c>
      <c r="AI30" s="397" t="s">
        <v>184</v>
      </c>
      <c r="AJ30" s="334">
        <v>1</v>
      </c>
      <c r="AK30" s="145">
        <v>0.5</v>
      </c>
      <c r="AL30" s="146">
        <f>IF(AJ30=1,0.5,IF(AND(AJ33=1,AJ32=""),0.5,IF(OR(AJ32=1,AJ31=1),0.25,0)))</f>
        <v>0.5</v>
      </c>
      <c r="AM30" s="147">
        <f>IFERROR(IF(AK30=0,"",AL30/AK30),"")</f>
        <v>1</v>
      </c>
      <c r="AN30" s="322" t="s">
        <v>184</v>
      </c>
      <c r="AO30" s="818"/>
      <c r="AP30" s="145">
        <v>0.5</v>
      </c>
      <c r="AQ30" s="146">
        <f>IF(AO30=1,0.5,IF(AND(AO33=1,AO32=""),0.5,IF(OR(AO32=1,AO31=1),0.25,0)))</f>
        <v>0.25</v>
      </c>
      <c r="AR30" s="147">
        <f>IFERROR(IF(AP30=0,"",AQ30/AP30),"")</f>
        <v>0.5</v>
      </c>
      <c r="AS30" s="322" t="s">
        <v>184</v>
      </c>
      <c r="AT30" s="818"/>
      <c r="AU30" s="145">
        <v>0.5</v>
      </c>
      <c r="AV30" s="146">
        <f>IF(AT30=1,0.5,IF(AND(AT33=1,AT32=""),0.5,IF(OR(AT32=1,AT31=1),0.25,0)))</f>
        <v>0.5</v>
      </c>
      <c r="AW30" s="147">
        <f>IFERROR(IF(AU30=0,"",AV30/AU30),"")</f>
        <v>1</v>
      </c>
      <c r="AX30" s="322" t="s">
        <v>184</v>
      </c>
      <c r="AY30" s="818" t="s">
        <v>1511</v>
      </c>
      <c r="AZ30" s="145">
        <v>0.5</v>
      </c>
      <c r="BA30" s="146">
        <f>IF(AY30=1,0.5,IF(AND(AY33=1,AY32=""),0.5,IF(OR(AY32=1,AY31=1),0.25,0)))</f>
        <v>0.25</v>
      </c>
      <c r="BB30" s="147">
        <f>IFERROR(IF(AZ30=0,"",BA30/AZ30),"")</f>
        <v>0.5</v>
      </c>
      <c r="BC30" s="941" t="s">
        <v>184</v>
      </c>
      <c r="BD30" s="827">
        <v>1</v>
      </c>
      <c r="BE30" s="145">
        <v>0.5</v>
      </c>
      <c r="BF30" s="146">
        <f>IF(BD30=1,0.5,IF(AND(BD33=1,BD32=""),0.5,IF(OR(BD32=1,BD31=1),0.25,0)))</f>
        <v>0.5</v>
      </c>
      <c r="BG30" s="147">
        <f>IFERROR(IF(BE30=0,"",BF30/BE30),"")</f>
        <v>1</v>
      </c>
      <c r="BH30" s="397" t="s">
        <v>184</v>
      </c>
      <c r="BI30" s="818">
        <v>1</v>
      </c>
      <c r="BJ30" s="145">
        <v>0.5</v>
      </c>
      <c r="BK30" s="146">
        <f>IF(BI30=1,0.5,IF(AND(BI33=1,BI32=""),0.5,IF(OR(BI32=1,BI31=1),0.25,0)))</f>
        <v>0.5</v>
      </c>
      <c r="BL30" s="147">
        <f>IFERROR(IF(BJ30=0,"",BK30/BJ30),"")</f>
        <v>1</v>
      </c>
      <c r="BM30" s="942" t="s">
        <v>184</v>
      </c>
      <c r="BN30" s="943"/>
      <c r="BO30" s="145">
        <v>0.5</v>
      </c>
      <c r="BP30" s="146">
        <f>IF(BN30=1,0.5,IF(BN35=1,0,IF(AND(BN33=1,BN32=""),0.5,IF(OR(BN32=1,BN31=1),0.25,0))))</f>
        <v>0</v>
      </c>
      <c r="BQ30" s="147">
        <f>IFERROR(IF(BO30=0,"",BP30/BO30),"")</f>
        <v>0</v>
      </c>
      <c r="BR30" s="944"/>
      <c r="BS30" s="322" t="s">
        <v>184</v>
      </c>
      <c r="BT30" s="936" t="s">
        <v>1512</v>
      </c>
      <c r="BU30" s="145">
        <v>0.5</v>
      </c>
      <c r="BV30" s="146">
        <f>IF(BT30=1,0.5,IF(AND(BT33=1,BT32=""),0.5,IF(OR(BT32=1,BT31=1),0.25,0)))</f>
        <v>0.25</v>
      </c>
      <c r="BW30" s="147">
        <f>IFERROR(IF(BU30=0,"",BV30/BU30),"")</f>
        <v>0.5</v>
      </c>
      <c r="BX30" s="322" t="s">
        <v>184</v>
      </c>
      <c r="BY30" s="936" t="s">
        <v>1512</v>
      </c>
      <c r="BZ30" s="145">
        <v>0.5</v>
      </c>
      <c r="CA30" s="146">
        <f>IF(BY30=1,0.5,IF(AND(BY33=1,BY32=""),0.5,IF(OR(BY32=1,BY31=1),0.25,0)))</f>
        <v>0.25</v>
      </c>
      <c r="CB30" s="147">
        <f>IFERROR(IF(BZ30=0,"",CA30/BZ30),"")</f>
        <v>0.5</v>
      </c>
      <c r="CC30" s="322" t="s">
        <v>184</v>
      </c>
      <c r="CD30" s="936"/>
      <c r="CE30" s="145">
        <v>0.5</v>
      </c>
      <c r="CF30" s="146">
        <f>IF(CD30=1,0.5,IF(AND(CD33=1,CD32=""),0.5,IF(OR(CD32=1,CD31=1),0.25,0)))</f>
        <v>0.25</v>
      </c>
      <c r="CG30" s="147">
        <f>IFERROR(IF(CE30=0,"",CF30/CE30),"")</f>
        <v>0.5</v>
      </c>
      <c r="CH30" s="322" t="s">
        <v>184</v>
      </c>
      <c r="CI30" s="936" t="s">
        <v>1513</v>
      </c>
      <c r="CJ30" s="145">
        <v>0.5</v>
      </c>
      <c r="CK30" s="146">
        <f>IF(CI30=1,0.5,IF(AND(CI33=1,CI32=""),0.5,IF(OR(CI32=1,CI31=1),0.25,0)))</f>
        <v>0.25</v>
      </c>
      <c r="CL30" s="147">
        <f>IFERROR(IF(CJ30=0,"",CK30/CJ30),"")</f>
        <v>0.5</v>
      </c>
      <c r="CM30" s="322" t="s">
        <v>184</v>
      </c>
      <c r="CN30" s="936"/>
      <c r="CO30" s="145">
        <v>0.5</v>
      </c>
      <c r="CP30" s="146">
        <f>IF(CN30=1,0.5,IF(AND(CN33=1,CN32=""),0.5,IF(OR(CN32=1,CN31=1),0.25,0)))</f>
        <v>0.5</v>
      </c>
      <c r="CQ30" s="147">
        <f>IFERROR(IF(CO30=0,"",CP30/CO30),"")</f>
        <v>1</v>
      </c>
      <c r="CR30" s="322" t="s">
        <v>184</v>
      </c>
      <c r="CS30" s="936" t="s">
        <v>1514</v>
      </c>
      <c r="CT30" s="145">
        <v>0.5</v>
      </c>
      <c r="CU30" s="146">
        <f>IF(CS30=1,0.5,IF(AND(CS33=1,CS32=""),0.5,IF(OR(CS32=1,CS31=1),0.25,0)))</f>
        <v>0.25</v>
      </c>
      <c r="CV30" s="147">
        <f>IFERROR(IF(CT30=0,"",CU30/CT30),"")</f>
        <v>0.5</v>
      </c>
      <c r="CW30" s="322" t="s">
        <v>184</v>
      </c>
      <c r="CX30" s="936"/>
      <c r="CY30" s="145">
        <v>0.5</v>
      </c>
      <c r="CZ30" s="146">
        <f>IF(CX30=1,0.5,IF(AND(CX33=1,CX32=""),0.5,IF(OR(CX32=1,CX31=1),0.25,0)))</f>
        <v>0.25</v>
      </c>
      <c r="DA30" s="147">
        <f>IFERROR(IF(CY30=0,"",CZ30/CY30),"")</f>
        <v>0.5</v>
      </c>
      <c r="DB30" s="322" t="s">
        <v>184</v>
      </c>
      <c r="DC30" s="936"/>
      <c r="DD30" s="145">
        <v>0.5</v>
      </c>
      <c r="DE30" s="146">
        <f>IF(DC30=1,0.5,IF(AND(DC33=1,DC32=""),0.5,IF(OR(DC32=1,DC31=1),0.25,0)))</f>
        <v>0.25</v>
      </c>
      <c r="DF30" s="147">
        <f>IFERROR(IF(DD30=0,"",DE30/DD30),"")</f>
        <v>0.5</v>
      </c>
      <c r="DG30" s="322" t="s">
        <v>184</v>
      </c>
      <c r="DH30" s="936"/>
      <c r="DI30" s="145">
        <v>0.5</v>
      </c>
      <c r="DJ30" s="146">
        <f>IF(DH30=1,0.5,IF(AND(DH33=1,DH32=""),0.5,IF(OR(DH32=1,DH31=1),0.25,0)))</f>
        <v>0.25</v>
      </c>
      <c r="DK30" s="147">
        <f>IFERROR(IF(DI30=0,"",DJ30/DI30),"")</f>
        <v>0.5</v>
      </c>
      <c r="DL30" s="322" t="s">
        <v>184</v>
      </c>
      <c r="DM30" s="936"/>
      <c r="DN30" s="145">
        <v>0.5</v>
      </c>
      <c r="DO30" s="146">
        <f>IF(DM30=1,0.5,IF(AND(DM33=1,DM32=""),0.5,IF(OR(DM32=1,DM31=1),0.25,0)))</f>
        <v>0.25</v>
      </c>
      <c r="DP30" s="147">
        <f>IFERROR(IF(DN30=0,"",DO30/DN30),"")</f>
        <v>0.5</v>
      </c>
      <c r="DQ30" s="322" t="s">
        <v>184</v>
      </c>
      <c r="DR30" s="936"/>
      <c r="DS30" s="145">
        <v>0.5</v>
      </c>
      <c r="DT30" s="146">
        <f>IF(DR30=1,0.5,IF(AND(DR33=1,DR32=""),0.5,IF(OR(DR32=1,DR31=1),0.25,0)))</f>
        <v>0.25</v>
      </c>
      <c r="DU30" s="147">
        <f>IFERROR(IF(DS30=0,"",DT30/DS30),"")</f>
        <v>0.5</v>
      </c>
      <c r="DV30" s="322" t="s">
        <v>184</v>
      </c>
      <c r="DW30" s="936"/>
      <c r="DX30" s="145">
        <v>0.5</v>
      </c>
      <c r="DY30" s="146">
        <f>IF(DW30=1,0.5,IF(AND(DW33=1,DW32=""),0.5,IF(OR(DW32=1,DW31=1),0.25,0)))</f>
        <v>0.25</v>
      </c>
      <c r="DZ30" s="147">
        <f>IFERROR(IF(DX30=0,"",DY30/DX30),"")</f>
        <v>0.5</v>
      </c>
      <c r="EA30" s="322" t="s">
        <v>184</v>
      </c>
      <c r="EB30" s="334" t="s">
        <v>1515</v>
      </c>
      <c r="EC30" s="145">
        <v>0.5</v>
      </c>
      <c r="ED30" s="146">
        <f>IF(EB30=1,0.5,IF(AND(EB33=1,EB32=""),0.5,IF(OR(EB32=1,EB31=1),0.25,0)))</f>
        <v>0.25</v>
      </c>
      <c r="EE30" s="147">
        <f>IFERROR(IF(EC30=0,"",ED30/EC30),"")</f>
        <v>0.5</v>
      </c>
      <c r="EF30" s="322" t="s">
        <v>184</v>
      </c>
      <c r="EH30" s="145">
        <v>0.5</v>
      </c>
      <c r="EI30" s="146">
        <f>IF(EG30=1,0.5,IF(AND(EG33=1,EG32=""),0.5,IF(OR(EG32=1,EG31=1),0.25,0)))</f>
        <v>0.25</v>
      </c>
      <c r="EJ30" s="147">
        <f>IFERROR(IF(EH30=0,"",EI30/EH30),"")</f>
        <v>0.5</v>
      </c>
      <c r="EK30" s="322" t="s">
        <v>184</v>
      </c>
      <c r="EL30" s="936" t="s">
        <v>1516</v>
      </c>
      <c r="EM30" s="145">
        <v>0.5</v>
      </c>
      <c r="EN30" s="146">
        <f>IF(EL30=1,0.5,IF(AND(EL33=1,EL32=""),0.5,IF(OR(EL32=1,EL31=1),0.25,0)))</f>
        <v>0.25</v>
      </c>
      <c r="EO30" s="147">
        <f>IFERROR(IF(EM30=0,"",EN30/EM30),"")</f>
        <v>0.5</v>
      </c>
      <c r="EP30" s="322" t="s">
        <v>184</v>
      </c>
      <c r="EQ30" s="334"/>
      <c r="ER30" s="145">
        <v>0.5</v>
      </c>
      <c r="ES30" s="146">
        <f>IF(EQ30=1,0.5,IF(AND(EQ33=1,EQ32=""),0.5,IF(OR(EQ32=1,EQ31=1),0.25,0)))</f>
        <v>0.25</v>
      </c>
      <c r="ET30" s="147">
        <f>IFERROR(IF(ER30=0,"",ES30/ER30),"")</f>
        <v>0.5</v>
      </c>
      <c r="EU30" s="322" t="s">
        <v>184</v>
      </c>
      <c r="EV30" s="936"/>
      <c r="EW30" s="145">
        <v>0.5</v>
      </c>
      <c r="EX30" s="146">
        <f>IF(EV30=1,0.5,IF(AND(EV33=1,EV32=""),0.5,IF(OR(EV32=1,EV31=1),0.25,0)))</f>
        <v>0.25</v>
      </c>
      <c r="EY30" s="147">
        <f>IFERROR(IF(EW30=0,"",EX30/EW30),"")</f>
        <v>0.5</v>
      </c>
      <c r="EZ30" s="322" t="s">
        <v>184</v>
      </c>
      <c r="FA30" s="936" t="s">
        <v>1517</v>
      </c>
      <c r="FB30" s="145">
        <v>0.5</v>
      </c>
      <c r="FC30" s="146">
        <f>IF(FA30=1,0.5,IF(AND(FA33=1,FA32=""),0.5,IF(OR(FA32=1,FA31=1),0.25,0)))</f>
        <v>0.25</v>
      </c>
      <c r="FD30" s="147">
        <f>IFERROR(IF(FB30=0,"",FC30/FB30),"")</f>
        <v>0.5</v>
      </c>
      <c r="FE30" s="322" t="s">
        <v>184</v>
      </c>
      <c r="FF30" s="936" t="s">
        <v>1518</v>
      </c>
      <c r="FG30" s="145">
        <v>0.5</v>
      </c>
      <c r="FH30" s="146">
        <f>IF(FF30=1,0.5,IF(AND(FF33=1,FF32=""),0.5,IF(OR(FF32=1,FF31=1),0.25,0)))</f>
        <v>0.25</v>
      </c>
      <c r="FI30" s="147">
        <f>IFERROR(IF(FG30=0,"",FH30/FG30),"")</f>
        <v>0.5</v>
      </c>
      <c r="FJ30" s="322" t="s">
        <v>184</v>
      </c>
      <c r="FK30" s="936"/>
      <c r="FL30" s="145">
        <v>0.5</v>
      </c>
      <c r="FM30" s="146">
        <f>IF(FK30=1,0.5,IF(AND(FK33=1,FK32=""),0.5,IF(OR(FK32=1,FK31=1),0.25,0)))</f>
        <v>0.25</v>
      </c>
      <c r="FN30" s="147">
        <f>IFERROR(IF(FL30=0,"",FM30/FL30),"")</f>
        <v>0.5</v>
      </c>
      <c r="FO30" s="322" t="s">
        <v>184</v>
      </c>
      <c r="FP30" s="936" t="s">
        <v>1519</v>
      </c>
      <c r="FQ30" s="145">
        <v>0.5</v>
      </c>
      <c r="FR30" s="146">
        <f>IF(FP30=1,0.5,IF(AND(FP33=1,FP32=""),0.5,IF(OR(FP32=1,FP31=1),0.25,0)))</f>
        <v>0.25</v>
      </c>
      <c r="FS30" s="147">
        <f>IFERROR(IF(FQ30=0,"",FR30/FQ30),"")</f>
        <v>0.5</v>
      </c>
      <c r="FU30" s="322" t="s">
        <v>184</v>
      </c>
      <c r="FV30" s="818"/>
      <c r="FW30" s="145">
        <v>0.5</v>
      </c>
      <c r="FX30" s="146">
        <f>IF(FV30=1,0.5,IF(AND(FV33=1,FV32=""),0.5,IF(OR(FV32=1,FV31=1),0.25,0)))</f>
        <v>0.5</v>
      </c>
      <c r="FY30" s="147">
        <f>IFERROR(IF(FW30=0,"",FX30/FW30),"")</f>
        <v>1</v>
      </c>
      <c r="FZ30" s="322" t="s">
        <v>184</v>
      </c>
      <c r="GA30" s="818"/>
      <c r="GB30" s="145">
        <v>0.5</v>
      </c>
      <c r="GC30" s="146">
        <f>IF(GA30=1,0.5,IF(AND(GA33=1,GA32=""),0.5,IF(OR(GA32=1,GA31=1),0.25,0)))</f>
        <v>0.5</v>
      </c>
      <c r="GD30" s="147">
        <f>IFERROR(IF(GB30=0,"",GC30/GB30),"")</f>
        <v>1</v>
      </c>
      <c r="GE30" s="322" t="s">
        <v>184</v>
      </c>
      <c r="GF30" s="818"/>
      <c r="GG30" s="145">
        <v>0.5</v>
      </c>
      <c r="GH30" s="146">
        <f>IF(GF30=1,0.5,IF(AND(GF33=1,GF32=""),0.5,IF(OR(GF32=1,GF31=1),0.25,0)))</f>
        <v>0.25</v>
      </c>
      <c r="GI30" s="147">
        <f>IFERROR(IF(GG30=0,"",GH30/GG30),"")</f>
        <v>0.5</v>
      </c>
      <c r="GJ30" s="322" t="s">
        <v>184</v>
      </c>
      <c r="GK30" s="818"/>
      <c r="GL30" s="145">
        <v>0.5</v>
      </c>
      <c r="GM30" s="146">
        <f>IF(GK30=1,0.5,IF(AND(GK33=1,GK32=""),0.5,IF(OR(GK32=1,GK31=1),0.25,0)))</f>
        <v>0.25</v>
      </c>
      <c r="GN30" s="147">
        <f>IFERROR(IF(GL30=0,"",GM30/GL30),"")</f>
        <v>0.5</v>
      </c>
      <c r="GO30" s="322" t="s">
        <v>184</v>
      </c>
      <c r="GP30" s="818" t="s">
        <v>1520</v>
      </c>
      <c r="GQ30" s="145">
        <v>0.5</v>
      </c>
      <c r="GR30" s="146">
        <f>IF(GP30=1,0.5,IF(AND(GP33=1,GP32=""),0.5,IF(OR(GP32=1,GP31=1),0.25,0)))</f>
        <v>0.25</v>
      </c>
      <c r="GS30" s="147">
        <f>IFERROR(IF(GQ30=0,"",GR30/GQ30),"")</f>
        <v>0.5</v>
      </c>
      <c r="GT30" s="322" t="s">
        <v>184</v>
      </c>
      <c r="GU30" s="818"/>
      <c r="GV30" s="145">
        <v>0.5</v>
      </c>
      <c r="GW30" s="146">
        <f>IF(GU30=1,0.5,IF(AND(GU33=1,GU32=""),0.5,IF(OR(GU32=1,GU31=1),0.25,0)))</f>
        <v>0.25</v>
      </c>
      <c r="GX30" s="147">
        <f>IFERROR(IF(GV30=0,"",GW30/GV30),"")</f>
        <v>0.5</v>
      </c>
      <c r="GY30" s="910"/>
      <c r="GZ30" s="322" t="s">
        <v>184</v>
      </c>
      <c r="HA30" s="936"/>
      <c r="HB30" s="145">
        <v>0.5</v>
      </c>
      <c r="HC30" s="146">
        <f>IF(HA30=1,0.5,IF(AND(HA33=1,HA32=""),0.5,IF(OR(HA32=1,HA31=1),0.25,0)))</f>
        <v>0.5</v>
      </c>
      <c r="HD30" s="147">
        <f>IFERROR(IF(HB30=0,"",HC30/HB30),"")</f>
        <v>1</v>
      </c>
      <c r="HE30" s="397" t="s">
        <v>184</v>
      </c>
      <c r="HF30" s="338">
        <v>1</v>
      </c>
      <c r="HG30" s="145">
        <v>0.5</v>
      </c>
      <c r="HH30" s="146">
        <f>IF(HF30=1,0.5,IF(AND(HF33=1,HF32=""),0.5,IF(OR(HF32=1,HF31=1),0.25,0)))</f>
        <v>0.5</v>
      </c>
      <c r="HI30" s="147">
        <f>IFERROR(IF(HG30=0,"",HH30/HG30),"")</f>
        <v>1</v>
      </c>
      <c r="HJ30" s="944"/>
      <c r="HK30" s="322" t="s">
        <v>184</v>
      </c>
      <c r="HL30" s="936" t="s">
        <v>1521</v>
      </c>
      <c r="HM30" s="145">
        <v>0.5</v>
      </c>
      <c r="HN30" s="146">
        <f>IF(HL30=1,0.5,IF(AND(HL33=1,HL32=""),0.5,IF(OR(HL32=1,HL31=1),0.25,0)))</f>
        <v>0.25</v>
      </c>
      <c r="HO30" s="147">
        <f>IFERROR(IF(HM30=0,"",HN30/HM30),"")</f>
        <v>0.5</v>
      </c>
      <c r="HP30" s="883"/>
      <c r="HQ30" s="322" t="s">
        <v>184</v>
      </c>
      <c r="HR30" s="936"/>
      <c r="HS30" s="145">
        <v>0.5</v>
      </c>
      <c r="HT30" s="146">
        <f>IF(HR30=1,0.5,IF(AND(HR33=1,HR32=""),0.5,IF(OR(HR32=1,HR31=1),0.25,0)))</f>
        <v>0.25</v>
      </c>
      <c r="HU30" s="147">
        <f>IFERROR(IF(HS30=0,"",HT30/HS30),"")</f>
        <v>0.5</v>
      </c>
      <c r="HV30" s="322" t="s">
        <v>184</v>
      </c>
      <c r="HW30" s="936"/>
      <c r="HX30" s="264">
        <v>0.5</v>
      </c>
      <c r="HY30" s="146">
        <f>IF(HW30=1,0.5,(IF(HW32=1,0.25,IF(AND(HW32="",HW33=1),0.5,0))))</f>
        <v>0.25</v>
      </c>
      <c r="HZ30" s="945">
        <f>IFERROR(IF(HX30=0,"",HY30/HX30),"")</f>
        <v>0.5</v>
      </c>
      <c r="IA30" s="322" t="s">
        <v>184</v>
      </c>
      <c r="IB30" s="936"/>
      <c r="IC30" s="946">
        <v>0.5</v>
      </c>
      <c r="ID30" s="146">
        <f>IF(IB30=1,0.5,(IF(IB32=1,0.25,IF(AND(IB32="",IB33=1),0.5,0))))</f>
        <v>0.25</v>
      </c>
      <c r="IE30" s="204">
        <f>IFERROR(IF(IC30=0,"",ID30/IC30),"")</f>
        <v>0.5</v>
      </c>
      <c r="IF30" s="883"/>
      <c r="IG30" s="322" t="s">
        <v>184</v>
      </c>
      <c r="IH30" s="330"/>
      <c r="II30" s="145">
        <v>0.5</v>
      </c>
      <c r="IJ30" s="146">
        <f>IF(IH30=1,0.5,(IF(IH32=1,0.25,IF(AND(IH32="",IH33=1),0.5,0))))</f>
        <v>0.25</v>
      </c>
      <c r="IK30" s="470">
        <f>IFERROR(IF(II30=0,"",IJ30/II30),"")</f>
        <v>0.5</v>
      </c>
      <c r="IL30" s="322" t="s">
        <v>184</v>
      </c>
      <c r="IM30" s="330"/>
      <c r="IN30" s="145">
        <v>0.5</v>
      </c>
      <c r="IO30" s="146">
        <f>IF(IM30=1,0.5,(IF(IM32=1,0.25,IF(AND(IM32="",IM33=1),0.5,0))))</f>
        <v>0.5</v>
      </c>
      <c r="IP30" s="470">
        <f>IFERROR(IF(IN30=0,"",IO30/IN30),"")</f>
        <v>1</v>
      </c>
      <c r="IQ30" s="322" t="s">
        <v>184</v>
      </c>
      <c r="IR30" s="330"/>
      <c r="IS30" s="145">
        <v>0.5</v>
      </c>
      <c r="IT30" s="146">
        <f>IF(IR30=1,0.5,(IF(IR32=1,0.25,IF(AND(IR32="",IR33=1),0.5,0))))</f>
        <v>0.5</v>
      </c>
      <c r="IU30" s="470">
        <f>IFERROR(IF(IS30=0,"",IT30/IS30),"")</f>
        <v>1</v>
      </c>
      <c r="IV30" s="322" t="s">
        <v>184</v>
      </c>
      <c r="IW30" s="330"/>
      <c r="IX30" s="145">
        <v>0.5</v>
      </c>
      <c r="IY30" s="146">
        <f>IF(IW30=1,0.5,(IF(IW32=1,0.25,IF(AND(IW32="",IW33=1),0.5,0))))</f>
        <v>0.5</v>
      </c>
      <c r="IZ30" s="470">
        <f>IFERROR(IF(IX30=0,"",IY30/IX30),"")</f>
        <v>1</v>
      </c>
      <c r="JA30" s="322" t="s">
        <v>184</v>
      </c>
      <c r="JB30" s="330" t="s">
        <v>1522</v>
      </c>
      <c r="JC30" s="145">
        <v>0.5</v>
      </c>
      <c r="JD30" s="146">
        <f>IF(JB30=1,0.5,IF(AND(JB33=1,JB32=""),0.5,IF(OR(JB32=1,JB31=1),0.25,0)))</f>
        <v>0.5</v>
      </c>
      <c r="JE30" s="147">
        <f>IFERROR(IF(JC30=0,"",JD30/JC30),"")</f>
        <v>1</v>
      </c>
      <c r="JF30" s="322" t="s">
        <v>184</v>
      </c>
      <c r="JG30" s="333" t="s">
        <v>1523</v>
      </c>
      <c r="JH30" s="145">
        <v>0.5</v>
      </c>
      <c r="JI30" s="146">
        <f>IF(JG30=1,0.5,IF(AND(JG33=1,JG32=""),0.5,IF(OR(JG32=1,JG31=1),0.25,0)))</f>
        <v>0.25</v>
      </c>
      <c r="JJ30" s="147">
        <f>IFERROR(IF(JH30=0,"",JI30/JH30),"")</f>
        <v>0.5</v>
      </c>
      <c r="JK30" s="322" t="s">
        <v>184</v>
      </c>
      <c r="JL30" s="330" t="s">
        <v>1524</v>
      </c>
      <c r="JM30" s="145">
        <v>0.5</v>
      </c>
      <c r="JN30" s="146">
        <f>IF(JL30=1,0.5,IF(AND(JL33=1,JL32=""),0.5,IF(OR(JL32=1,JL31=1),0.25,0)))</f>
        <v>0.5</v>
      </c>
      <c r="JO30" s="147">
        <f>IFERROR(IF(JM30=0,"",JN30/JM30),"")</f>
        <v>1</v>
      </c>
      <c r="JP30" s="322" t="s">
        <v>184</v>
      </c>
      <c r="JQ30" s="330"/>
      <c r="JR30" s="145">
        <v>0.5</v>
      </c>
      <c r="JS30" s="146">
        <f>IF(JQ30=1,0.5,(IF(JQ32=1,0.25,IF(AND(JQ32="",JQ33=1),0.5,0))))</f>
        <v>0.25</v>
      </c>
      <c r="JT30" s="470">
        <f>IFERROR(IF(JR30=0,"",JS30/JR30),"")</f>
        <v>0.5</v>
      </c>
      <c r="JU30" s="322" t="s">
        <v>184</v>
      </c>
      <c r="JV30" s="330"/>
      <c r="JW30" s="145">
        <v>0.5</v>
      </c>
      <c r="JX30" s="146">
        <f>IF(JV30=1,0.5,IF(AND(JV33=1,JV32=""),0.5,IF(OR(JV32=1,JV31=1),0.25,0)))</f>
        <v>0.25</v>
      </c>
      <c r="JY30" s="147">
        <f>IFERROR(IF(JW30=0,"",JX30/JW30),"")</f>
        <v>0.5</v>
      </c>
      <c r="JZ30" s="322" t="s">
        <v>184</v>
      </c>
      <c r="KA30" s="330" t="s">
        <v>1525</v>
      </c>
      <c r="KB30" s="145">
        <v>0.5</v>
      </c>
      <c r="KC30" s="146">
        <f>IF(KA30=1,0.5,IF(AND(KA33=1,KA32=""),0.5,IF(OR(KA32=1,KA31=1),0.25,0)))</f>
        <v>0.25</v>
      </c>
      <c r="KD30" s="147">
        <f>IFERROR(IF(KB30=0,"",KC30/KB30),"")</f>
        <v>0.5</v>
      </c>
      <c r="KE30" s="322" t="s">
        <v>184</v>
      </c>
      <c r="KF30" s="330" t="s">
        <v>1526</v>
      </c>
      <c r="KG30" s="145">
        <v>0.5</v>
      </c>
      <c r="KH30" s="146">
        <f>IF(KF30=1,0.5,IF(AND(KF33=1,KF32=""),0.5,IF(OR(KF32=1,KF31=1),0.25,0)))</f>
        <v>0.5</v>
      </c>
      <c r="KI30" s="147">
        <f>IFERROR(IF(KG30=0,"",KH30/KG30),"")</f>
        <v>1</v>
      </c>
      <c r="KJ30" s="322" t="s">
        <v>184</v>
      </c>
      <c r="KK30" s="330"/>
      <c r="KL30" s="145">
        <v>0.5</v>
      </c>
      <c r="KM30" s="146">
        <f>IF(KK30=1,0.5,IF(AND(KK33=1,KK32=""),0.5,IF(OR(KK32=1,KK31=1),0.25,0)))</f>
        <v>0.25</v>
      </c>
      <c r="KN30" s="147">
        <f>IFERROR(IF(KL30=0,"",KM30/KL30),"")</f>
        <v>0.5</v>
      </c>
      <c r="KO30" s="322" t="s">
        <v>184</v>
      </c>
      <c r="KP30" s="330" t="s">
        <v>1527</v>
      </c>
      <c r="KQ30" s="145">
        <v>0.5</v>
      </c>
      <c r="KR30" s="146">
        <f>IF(KP30=1,0.5,IF(AND(KP33=1,KP32=""),0.5,IF(OR(KP32=1,KP31=1),0.25,0)))</f>
        <v>0</v>
      </c>
      <c r="KS30" s="147">
        <f>IFERROR(IF(KQ30=0,"",KR30/KQ30),"")</f>
        <v>0</v>
      </c>
      <c r="KT30" s="322" t="s">
        <v>184</v>
      </c>
      <c r="KU30" s="330"/>
      <c r="KV30" s="145">
        <v>0.5</v>
      </c>
      <c r="KW30" s="146">
        <f>IF(KU30=1,0.5,IF(AND(KU33=1,KU32=""),0.5,IF(OR(KU32=1,KU31=1),0.25,0)))</f>
        <v>0.25</v>
      </c>
      <c r="KX30" s="147">
        <f>IFERROR(IF(KV30=0,"",KW30/KV30),"")</f>
        <v>0.5</v>
      </c>
      <c r="KY30" s="322" t="s">
        <v>184</v>
      </c>
      <c r="KZ30" s="330"/>
      <c r="LA30" s="145">
        <v>0.5</v>
      </c>
      <c r="LB30" s="146">
        <f>IF(KZ30=1,0.5,IF(AND(KZ33=1,KZ32=""),0.5,IF(OR(KZ32=1,KZ31=1),0.25,0)))</f>
        <v>0.5</v>
      </c>
      <c r="LC30" s="147">
        <f>IFERROR(IF(LA30=0,"",LB30/LA30),"")</f>
        <v>1</v>
      </c>
      <c r="LD30" s="322" t="s">
        <v>184</v>
      </c>
      <c r="LE30" s="330"/>
      <c r="LF30" s="145">
        <v>0.5</v>
      </c>
      <c r="LG30" s="146">
        <f>IF(LE30=1,0.5,IF(AND(LE33=1,LE32=""),0.5,IF(OR(LE32=1,LE31=1),0.25,0)))</f>
        <v>0.25</v>
      </c>
      <c r="LH30" s="147">
        <f>IFERROR(IF(LF30=0,"",LG30/LF30),"")</f>
        <v>0.5</v>
      </c>
      <c r="LI30" s="397" t="s">
        <v>184</v>
      </c>
      <c r="LJ30" s="841">
        <v>1</v>
      </c>
      <c r="LK30" s="145">
        <v>0.5</v>
      </c>
      <c r="LL30" s="146">
        <f>IF(LJ30=1,0.5,IF(AND(LJ33=1,LJ32=""),0.5,IF(OR(LJ32=1,LJ31=1),0.25,0)))</f>
        <v>0.5</v>
      </c>
      <c r="LM30" s="147">
        <f>IFERROR(IF(LK30=0,"",LL30/LK30),"")</f>
        <v>1</v>
      </c>
      <c r="LN30" s="322" t="s">
        <v>184</v>
      </c>
      <c r="LO30" s="330"/>
      <c r="LP30" s="145">
        <v>0.5</v>
      </c>
      <c r="LQ30" s="146">
        <f>IF(LO30=1,0.5,IF(AND(LO33=1,LO32=""),0.5,IF(OR(LO32=1,LO31=1),0.25,0)))</f>
        <v>0.25</v>
      </c>
      <c r="LR30" s="147">
        <f>IFERROR(IF(LP30=0,"",LQ30/LP30),"")</f>
        <v>0.5</v>
      </c>
      <c r="LS30" s="397" t="s">
        <v>184</v>
      </c>
      <c r="LT30" s="841">
        <v>1</v>
      </c>
      <c r="LU30" s="145">
        <v>0.5</v>
      </c>
      <c r="LV30" s="146">
        <f>IF(LT30=1,0.5,IF(AND(LT33=1,LT32=""),0.5,IF(OR(LT32=1,LT31=1),0.25,0)))</f>
        <v>0.5</v>
      </c>
      <c r="LW30" s="147">
        <f>IFERROR(IF(LU30=0,"",LV30/LU30),"")</f>
        <v>1</v>
      </c>
      <c r="LX30" s="322" t="s">
        <v>184</v>
      </c>
      <c r="LY30" s="330"/>
      <c r="LZ30" s="145">
        <v>0.5</v>
      </c>
      <c r="MA30" s="146">
        <f>IF(LY30=1,0.5,IF(AND(LY33=1,LY32=""),0.5,IF(OR(LY32=1,LY31=1),0.25,0)))</f>
        <v>0.25</v>
      </c>
      <c r="MB30" s="147">
        <f>IFERROR(IF(LZ30=0,"",MA30/LZ30),"")</f>
        <v>0.5</v>
      </c>
      <c r="MC30" s="322" t="s">
        <v>184</v>
      </c>
      <c r="MD30" s="330"/>
      <c r="ME30" s="145">
        <v>0.5</v>
      </c>
      <c r="MF30" s="146">
        <f>IF(MD30=1,0.5,IF(AND(MD33=1,MD32=""),0.5,IF(OR(MD32=1,MD31=1),0.25,0)))</f>
        <v>0.25</v>
      </c>
      <c r="MG30" s="147">
        <f>IFERROR(IF(ME30=0,"",MF30/ME30),"")</f>
        <v>0.5</v>
      </c>
      <c r="MH30" s="322" t="s">
        <v>184</v>
      </c>
      <c r="MI30" s="330"/>
      <c r="MJ30" s="145">
        <v>0.5</v>
      </c>
      <c r="MK30" s="146">
        <f>IF(MI30=1,0.5,IF(AND(MI33=1,MI32=""),0.5,IF(OR(MI32=1,MI31=1),0.25,0)))</f>
        <v>0.25</v>
      </c>
      <c r="ML30" s="147">
        <f>IFERROR(IF(MJ30=0,"",MK30/MJ30),"")</f>
        <v>0.5</v>
      </c>
      <c r="MM30" s="397" t="s">
        <v>184</v>
      </c>
      <c r="MN30" s="841">
        <v>1</v>
      </c>
      <c r="MO30" s="145">
        <v>0.5</v>
      </c>
      <c r="MP30" s="146">
        <f>IF(MN30=1,0.5,IF(AND(MN33=1,MN32=""),0.5,IF(OR(MN32=1,MN31=1),0.25,0)))</f>
        <v>0.5</v>
      </c>
      <c r="MQ30" s="147">
        <f>IFERROR(IF(MO30=0,"",MP30/MO30),"")</f>
        <v>1</v>
      </c>
      <c r="MR30" s="322" t="s">
        <v>184</v>
      </c>
      <c r="MS30" s="330" t="s">
        <v>1528</v>
      </c>
      <c r="MT30" s="145">
        <v>0.5</v>
      </c>
      <c r="MU30" s="146">
        <f>IF(MS30=1,0.5,IF(AND(MS33=1,MS32=""),0.5,IF(OR(MS32=1,MS31=1),0.25,0)))</f>
        <v>0.25</v>
      </c>
      <c r="MV30" s="147">
        <f>IFERROR(IF(MT30=0,"",MU30/MT30),"")</f>
        <v>0.5</v>
      </c>
      <c r="MW30" s="397" t="s">
        <v>184</v>
      </c>
      <c r="MX30" s="841">
        <v>1</v>
      </c>
      <c r="MY30" s="145">
        <v>0.5</v>
      </c>
      <c r="MZ30" s="146">
        <f>IF(MX30=1,0.5,IF(AND(MX33=1,MX32=""),0.5,IF(OR(MX32=1,MX31=1),0.25,0)))</f>
        <v>0.5</v>
      </c>
      <c r="NA30" s="147">
        <f>IFERROR(IF(MY30=0,"",MZ30/MY30),"")</f>
        <v>1</v>
      </c>
      <c r="NB30" s="322" t="s">
        <v>184</v>
      </c>
      <c r="NC30" s="330"/>
      <c r="ND30" s="145">
        <v>0.5</v>
      </c>
      <c r="NE30" s="146">
        <f>IF(NC30=1,0.5,IF(AND(NC33=1,NC32=""),0.5,IF(OR(NC32=1,NC31=1),0.25,0)))</f>
        <v>0.25</v>
      </c>
      <c r="NF30" s="147">
        <f>IFERROR(IF(ND30=0,"",NE30/ND30),"")</f>
        <v>0.5</v>
      </c>
      <c r="NG30" s="322" t="s">
        <v>184</v>
      </c>
      <c r="NH30" s="330" t="s">
        <v>1529</v>
      </c>
      <c r="NI30" s="145">
        <v>0.5</v>
      </c>
      <c r="NJ30" s="146">
        <f>IF(NH30=1,0.5,IF(AND(NH33=1,NH32=""),0.5,IF(OR(NH32=1,NH31=1),0.25,0)))</f>
        <v>0.25</v>
      </c>
      <c r="NK30" s="147">
        <f>IFERROR(IF(NI30=0,"",NJ30/NI30),"")</f>
        <v>0.5</v>
      </c>
      <c r="NL30" s="397" t="s">
        <v>184</v>
      </c>
      <c r="NM30" s="841">
        <v>1</v>
      </c>
      <c r="NN30" s="145">
        <v>0.5</v>
      </c>
      <c r="NO30" s="146">
        <f>IF(NM30=1,0.5,IF(AND(NM33=1,NM32=""),0.5,IF(OR(NM32=1,NM31=1),0.25,0)))</f>
        <v>0.5</v>
      </c>
      <c r="NP30" s="147">
        <f>IFERROR(IF(NN30=0,"",NO30/NN30),"")</f>
        <v>1</v>
      </c>
      <c r="NQ30" s="397" t="s">
        <v>184</v>
      </c>
      <c r="NR30" s="841">
        <v>1</v>
      </c>
      <c r="NS30" s="145">
        <v>0.5</v>
      </c>
      <c r="NT30" s="146">
        <f>IF(NR30=1,0.5,IF(AND(NR33=1,NR32=""),0.5,IF(OR(NR32=1,NR31=1),0.25,0)))</f>
        <v>0.5</v>
      </c>
      <c r="NU30" s="147">
        <f>IFERROR(IF(NS30=0,"",NT30/NS30),"")</f>
        <v>1</v>
      </c>
      <c r="NV30" s="322" t="s">
        <v>184</v>
      </c>
      <c r="NW30" s="384" t="s">
        <v>1530</v>
      </c>
      <c r="NX30" s="145">
        <v>0.5</v>
      </c>
      <c r="NY30" s="146">
        <f>IF(NW30=1,0.5,IF(AND(NW33=1,NW32=""),0.5,IF(OR(NW32=1,NW31=1),0.25,0)))</f>
        <v>0.25</v>
      </c>
      <c r="NZ30" s="147">
        <f>IFERROR(IF(NX30=0,"",NY30/NX30),"")</f>
        <v>0.5</v>
      </c>
      <c r="OA30" s="322" t="s">
        <v>184</v>
      </c>
      <c r="OB30" s="330"/>
      <c r="OC30" s="145">
        <v>0.5</v>
      </c>
      <c r="OD30" s="146">
        <f>IF(OB30=1,0.5,IF(AND(OB33=1,OB32=""),0.5,IF(OR(OB32=1,OB31=1),0.25,0)))</f>
        <v>0.25</v>
      </c>
      <c r="OE30" s="147">
        <f>IFERROR(IF(OC30=0,"",OD30/OC30),"")</f>
        <v>0.5</v>
      </c>
      <c r="OF30" s="322" t="s">
        <v>184</v>
      </c>
      <c r="OG30" s="330"/>
      <c r="OH30" s="145">
        <v>0.5</v>
      </c>
      <c r="OI30" s="146">
        <f>IF(OG30=1,0.5,IF(AND(OG33=1,OG32=""),0.5,IF(OR(OG32=1,OG31=1),0.25,0)))</f>
        <v>0.25</v>
      </c>
      <c r="OJ30" s="147">
        <f>IFERROR(IF(OH30=0,"",OI30/OH30),"")</f>
        <v>0.5</v>
      </c>
      <c r="OK30" s="322" t="s">
        <v>184</v>
      </c>
      <c r="OL30" s="330"/>
      <c r="OM30" s="145">
        <v>0.5</v>
      </c>
      <c r="ON30" s="146">
        <f>IF(OL30=1,0.5,IF(AND(OL33=1,OL32=""),0.5,IF(OR(OL32=1,OL31=1),0.25,0)))</f>
        <v>0.5</v>
      </c>
      <c r="OO30" s="147">
        <f>IFERROR(IF(OM30=0,"",ON30/OM30),"")</f>
        <v>1</v>
      </c>
      <c r="OP30" s="322" t="s">
        <v>184</v>
      </c>
      <c r="OQ30" s="330"/>
      <c r="OR30" s="145">
        <v>0.5</v>
      </c>
      <c r="OS30" s="146">
        <f>IF(OQ30=1,0.5,IF(AND(OQ33=1,OQ32=""),0.5,IF(OR(OQ32=1,OQ31=1),0.25,0)))</f>
        <v>0.25</v>
      </c>
      <c r="OT30" s="147">
        <f>IFERROR(IF(OR30=0,"",OS30/OR30),"")</f>
        <v>0.5</v>
      </c>
      <c r="OU30" s="322" t="s">
        <v>184</v>
      </c>
      <c r="OV30" s="936"/>
      <c r="OW30" s="145">
        <v>0.5</v>
      </c>
      <c r="OX30" s="146">
        <f>IF(OV30=1,0.5,IF(AND(OV33=1,OV32=""),0.5,IF(OR(OV32=1,OV31=1),0.25,0)))</f>
        <v>0.5</v>
      </c>
      <c r="OY30" s="147">
        <f>IFERROR(IF(OW30=0,"",OX30/OW30),"")</f>
        <v>1</v>
      </c>
      <c r="OZ30" s="322" t="s">
        <v>184</v>
      </c>
      <c r="PA30" s="330" t="s">
        <v>1531</v>
      </c>
      <c r="PB30" s="145">
        <v>0.5</v>
      </c>
      <c r="PC30" s="146">
        <f>IF(PA30=1,0.5,IF(AND(PA33=1,PA32=""),0.5,IF(OR(PA32=1,PA31=1),0.25,0)))</f>
        <v>0.25</v>
      </c>
      <c r="PD30" s="147">
        <f>IFERROR(IF(PB30=0,"",PC30/PB30),"")</f>
        <v>0.5</v>
      </c>
      <c r="PE30" s="941"/>
      <c r="PF30" s="827"/>
      <c r="PG30" s="145">
        <v>0.5</v>
      </c>
      <c r="PH30" s="146">
        <f>IF(PF30=1,0.5,IF(AND(PF33=1,PF32=""),0.5,IF(OR(PF32=1,PF31=1),0.25,0)))</f>
        <v>0</v>
      </c>
      <c r="PI30" s="147">
        <f>IFERROR(IF(PG30=0,"",PH30/PG30),"")</f>
        <v>0</v>
      </c>
      <c r="PJ30" s="942"/>
      <c r="PK30" s="943"/>
      <c r="PL30" s="145">
        <v>0.5</v>
      </c>
      <c r="PM30" s="146">
        <f>IF(PK30=1,0.5,IF(PK35=1,0,IF(AND(PK33=1,PK32=""),0.5,IF(OR(PK32=1,PK31=1),0.25,0))))</f>
        <v>0</v>
      </c>
      <c r="PN30" s="147">
        <f>IFERROR(IF(PL30=0,"",PM30/PL30),"")</f>
        <v>0</v>
      </c>
    </row>
    <row r="31" spans="1:430" ht="17" customHeight="1" x14ac:dyDescent="0.2">
      <c r="B31" s="857"/>
      <c r="C31" s="947"/>
      <c r="D31" s="938"/>
      <c r="E31" s="948" t="s">
        <v>185</v>
      </c>
      <c r="F31" s="949"/>
      <c r="G31" s="950"/>
      <c r="H31" s="883"/>
      <c r="I31" s="951"/>
      <c r="J31" s="397" t="s">
        <v>185</v>
      </c>
      <c r="K31" s="334">
        <v>1</v>
      </c>
      <c r="L31" s="264"/>
      <c r="M31" s="264"/>
      <c r="N31" s="264"/>
      <c r="O31" s="397" t="s">
        <v>185</v>
      </c>
      <c r="P31" s="818">
        <v>1</v>
      </c>
      <c r="Q31" s="264"/>
      <c r="R31" s="264"/>
      <c r="S31" s="264"/>
      <c r="T31" s="397" t="s">
        <v>185</v>
      </c>
      <c r="U31" s="952">
        <v>1</v>
      </c>
      <c r="V31" s="906"/>
      <c r="W31" s="264"/>
      <c r="X31" s="257"/>
      <c r="Y31" s="397" t="s">
        <v>185</v>
      </c>
      <c r="Z31" s="334">
        <v>1</v>
      </c>
      <c r="AA31" s="264"/>
      <c r="AB31" s="264"/>
      <c r="AC31" s="264"/>
      <c r="AD31" s="397" t="s">
        <v>185</v>
      </c>
      <c r="AE31" s="334">
        <v>1</v>
      </c>
      <c r="AF31" s="264"/>
      <c r="AG31" s="264"/>
      <c r="AH31" s="264"/>
      <c r="AI31" s="322" t="s">
        <v>185</v>
      </c>
      <c r="AJ31" s="952"/>
      <c r="AK31" s="264"/>
      <c r="AL31" s="264"/>
      <c r="AM31" s="264"/>
      <c r="AN31" s="397" t="s">
        <v>185</v>
      </c>
      <c r="AO31" s="818">
        <v>1</v>
      </c>
      <c r="AP31" s="264"/>
      <c r="AQ31" s="535"/>
      <c r="AR31" s="264"/>
      <c r="AS31" s="397" t="s">
        <v>185</v>
      </c>
      <c r="AT31" s="814">
        <v>1</v>
      </c>
      <c r="AU31" s="915"/>
      <c r="AV31" s="535"/>
      <c r="AW31" s="264"/>
      <c r="AX31" s="397" t="s">
        <v>185</v>
      </c>
      <c r="AY31" s="814">
        <v>1</v>
      </c>
      <c r="AZ31" s="915"/>
      <c r="BA31" s="535"/>
      <c r="BB31" s="264"/>
      <c r="BC31" s="942" t="s">
        <v>185</v>
      </c>
      <c r="BD31" s="952"/>
      <c r="BE31" s="264"/>
      <c r="BF31" s="535"/>
      <c r="BG31" s="264"/>
      <c r="BH31" s="397" t="s">
        <v>185</v>
      </c>
      <c r="BI31" s="818">
        <v>1</v>
      </c>
      <c r="BJ31" s="264"/>
      <c r="BK31" s="535"/>
      <c r="BL31" s="264"/>
      <c r="BM31" s="942" t="s">
        <v>185</v>
      </c>
      <c r="BN31" s="952"/>
      <c r="BO31" s="264"/>
      <c r="BP31" s="535"/>
      <c r="BQ31" s="264"/>
      <c r="BR31" s="883"/>
      <c r="BS31" s="397" t="s">
        <v>185</v>
      </c>
      <c r="BT31" s="952">
        <v>1</v>
      </c>
      <c r="BU31" s="264"/>
      <c r="BV31" s="264"/>
      <c r="BW31" s="264"/>
      <c r="BX31" s="397" t="s">
        <v>185</v>
      </c>
      <c r="BY31" s="952">
        <v>1</v>
      </c>
      <c r="BZ31" s="264"/>
      <c r="CA31" s="535"/>
      <c r="CB31" s="264"/>
      <c r="CC31" s="397" t="s">
        <v>185</v>
      </c>
      <c r="CD31" s="952">
        <v>1</v>
      </c>
      <c r="CE31" s="264"/>
      <c r="CF31" s="535"/>
      <c r="CG31" s="257"/>
      <c r="CH31" s="397" t="s">
        <v>185</v>
      </c>
      <c r="CI31" s="835">
        <v>1</v>
      </c>
      <c r="CJ31" s="264"/>
      <c r="CK31" s="535"/>
      <c r="CL31" s="257"/>
      <c r="CM31" s="397" t="s">
        <v>185</v>
      </c>
      <c r="CN31" s="835">
        <v>1</v>
      </c>
      <c r="CO31" s="264"/>
      <c r="CP31" s="535"/>
      <c r="CQ31" s="257"/>
      <c r="CR31" s="397" t="s">
        <v>185</v>
      </c>
      <c r="CS31" s="835">
        <v>1</v>
      </c>
      <c r="CT31" s="264"/>
      <c r="CU31" s="535"/>
      <c r="CV31" s="257"/>
      <c r="CW31" s="397" t="s">
        <v>185</v>
      </c>
      <c r="CX31" s="952">
        <v>1</v>
      </c>
      <c r="CY31" s="264"/>
      <c r="CZ31" s="535"/>
      <c r="DA31" s="257"/>
      <c r="DB31" s="397" t="s">
        <v>185</v>
      </c>
      <c r="DC31" s="835">
        <v>1</v>
      </c>
      <c r="DD31" s="264"/>
      <c r="DE31" s="535"/>
      <c r="DF31" s="264"/>
      <c r="DG31" s="397" t="s">
        <v>185</v>
      </c>
      <c r="DH31" s="835">
        <v>1</v>
      </c>
      <c r="DI31" s="906"/>
      <c r="DJ31" s="535"/>
      <c r="DK31" s="257"/>
      <c r="DL31" s="397" t="s">
        <v>185</v>
      </c>
      <c r="DM31" s="835">
        <v>1</v>
      </c>
      <c r="DN31" s="906"/>
      <c r="DO31" s="535"/>
      <c r="DP31" s="257"/>
      <c r="DQ31" s="397" t="s">
        <v>185</v>
      </c>
      <c r="DR31" s="835">
        <v>1</v>
      </c>
      <c r="DS31" s="906"/>
      <c r="DT31" s="535"/>
      <c r="DU31" s="257"/>
      <c r="DV31" s="397" t="s">
        <v>185</v>
      </c>
      <c r="DW31" s="835">
        <v>1</v>
      </c>
      <c r="DX31" s="906"/>
      <c r="DY31" s="535"/>
      <c r="DZ31" s="257"/>
      <c r="EA31" s="397" t="s">
        <v>185</v>
      </c>
      <c r="EB31" s="338">
        <v>1</v>
      </c>
      <c r="EC31" s="906"/>
      <c r="ED31" s="535"/>
      <c r="EE31" s="257"/>
      <c r="EF31" s="397" t="s">
        <v>185</v>
      </c>
      <c r="EG31" s="952">
        <v>1</v>
      </c>
      <c r="EH31" s="906"/>
      <c r="EI31" s="535"/>
      <c r="EJ31" s="257"/>
      <c r="EK31" s="397" t="s">
        <v>185</v>
      </c>
      <c r="EL31" s="835">
        <v>1</v>
      </c>
      <c r="EM31" s="906"/>
      <c r="EN31" s="535"/>
      <c r="EO31" s="257"/>
      <c r="EP31" s="397" t="s">
        <v>185</v>
      </c>
      <c r="EQ31" s="338">
        <v>1</v>
      </c>
      <c r="ER31" s="264"/>
      <c r="ES31" s="535"/>
      <c r="ET31" s="257"/>
      <c r="EU31" s="397" t="s">
        <v>185</v>
      </c>
      <c r="EV31" s="835">
        <v>1</v>
      </c>
      <c r="EW31" s="264"/>
      <c r="EX31" s="535"/>
      <c r="EY31" s="257"/>
      <c r="EZ31" s="397" t="s">
        <v>185</v>
      </c>
      <c r="FA31" s="835">
        <v>1</v>
      </c>
      <c r="FB31" s="264"/>
      <c r="FC31" s="535"/>
      <c r="FD31" s="264"/>
      <c r="FE31" s="397" t="s">
        <v>185</v>
      </c>
      <c r="FF31" s="835">
        <v>1</v>
      </c>
      <c r="FG31" s="906"/>
      <c r="FH31" s="535"/>
      <c r="FI31" s="257"/>
      <c r="FJ31" s="397" t="s">
        <v>185</v>
      </c>
      <c r="FK31" s="835">
        <v>1</v>
      </c>
      <c r="FL31" s="906"/>
      <c r="FM31" s="535"/>
      <c r="FN31" s="257"/>
      <c r="FO31" s="397" t="s">
        <v>185</v>
      </c>
      <c r="FP31" s="835">
        <v>1</v>
      </c>
      <c r="FQ31" s="906"/>
      <c r="FR31" s="535"/>
      <c r="FS31" s="257"/>
      <c r="FU31" s="322" t="s">
        <v>185</v>
      </c>
      <c r="FV31" s="907"/>
      <c r="FW31" s="264"/>
      <c r="FX31" s="535"/>
      <c r="FY31" s="264"/>
      <c r="FZ31" s="322" t="s">
        <v>185</v>
      </c>
      <c r="GA31" s="907"/>
      <c r="GB31" s="264"/>
      <c r="GC31" s="535"/>
      <c r="GD31" s="264"/>
      <c r="GE31" s="397" t="s">
        <v>185</v>
      </c>
      <c r="GF31" s="953">
        <v>1</v>
      </c>
      <c r="GG31" s="264"/>
      <c r="GH31" s="535"/>
      <c r="GI31" s="264"/>
      <c r="GJ31" s="322" t="s">
        <v>185</v>
      </c>
      <c r="GK31" s="907"/>
      <c r="GL31" s="264"/>
      <c r="GM31" s="535"/>
      <c r="GN31" s="264"/>
      <c r="GO31" s="397" t="s">
        <v>185</v>
      </c>
      <c r="GP31" s="953">
        <v>1</v>
      </c>
      <c r="GQ31" s="264"/>
      <c r="GR31" s="535"/>
      <c r="GS31" s="264"/>
      <c r="GT31" s="397" t="s">
        <v>185</v>
      </c>
      <c r="GU31" s="953">
        <v>1</v>
      </c>
      <c r="GV31" s="264"/>
      <c r="GW31" s="535"/>
      <c r="GX31" s="535"/>
      <c r="GY31" s="910"/>
      <c r="GZ31" s="397" t="s">
        <v>185</v>
      </c>
      <c r="HA31" s="835">
        <v>1</v>
      </c>
      <c r="HB31" s="906"/>
      <c r="HC31" s="535"/>
      <c r="HD31" s="257"/>
      <c r="HE31" s="322" t="s">
        <v>185</v>
      </c>
      <c r="HF31" s="338"/>
      <c r="HG31" s="906"/>
      <c r="HH31" s="535"/>
      <c r="HI31" s="257"/>
      <c r="HJ31" s="883"/>
      <c r="HK31" s="397" t="s">
        <v>185</v>
      </c>
      <c r="HL31" s="334">
        <v>1</v>
      </c>
      <c r="HM31" s="264"/>
      <c r="HN31" s="264"/>
      <c r="HO31" s="264"/>
      <c r="HP31" s="883"/>
      <c r="HQ31" s="397" t="s">
        <v>185</v>
      </c>
      <c r="HR31" s="835">
        <v>1</v>
      </c>
      <c r="HS31" s="264"/>
      <c r="HT31" s="535"/>
      <c r="HU31" s="264"/>
      <c r="HV31" s="397" t="s">
        <v>185</v>
      </c>
      <c r="HW31" s="835">
        <v>1</v>
      </c>
      <c r="HX31" s="264"/>
      <c r="HY31" s="535"/>
      <c r="HZ31" s="954"/>
      <c r="IA31" s="397" t="s">
        <v>185</v>
      </c>
      <c r="IB31" s="835">
        <v>1</v>
      </c>
      <c r="IC31" s="906"/>
      <c r="ID31" s="535"/>
      <c r="IE31" s="257"/>
      <c r="IF31" s="883"/>
      <c r="IG31" s="397" t="s">
        <v>185</v>
      </c>
      <c r="IH31" s="841">
        <v>1</v>
      </c>
      <c r="II31" s="264"/>
      <c r="IJ31" s="535"/>
      <c r="IK31" s="257"/>
      <c r="IL31" s="397" t="s">
        <v>185</v>
      </c>
      <c r="IM31" s="841">
        <v>1</v>
      </c>
      <c r="IN31" s="264"/>
      <c r="IO31" s="535"/>
      <c r="IP31" s="257"/>
      <c r="IQ31" s="397" t="s">
        <v>185</v>
      </c>
      <c r="IR31" s="841">
        <v>1</v>
      </c>
      <c r="IS31" s="264"/>
      <c r="IT31" s="535"/>
      <c r="IU31" s="257"/>
      <c r="IV31" s="397" t="s">
        <v>185</v>
      </c>
      <c r="IW31" s="841">
        <v>1</v>
      </c>
      <c r="IX31" s="264"/>
      <c r="IY31" s="535"/>
      <c r="IZ31" s="257"/>
      <c r="JA31" s="322" t="s">
        <v>185</v>
      </c>
      <c r="JB31" s="955"/>
      <c r="JC31" s="264"/>
      <c r="JD31" s="535"/>
      <c r="JE31" s="264"/>
      <c r="JF31" s="322" t="s">
        <v>185</v>
      </c>
      <c r="JG31" s="337"/>
      <c r="JH31" s="264"/>
      <c r="JI31" s="535"/>
      <c r="JJ31" s="264"/>
      <c r="JK31" s="397" t="s">
        <v>185</v>
      </c>
      <c r="JL31" s="841">
        <v>1</v>
      </c>
      <c r="JM31" s="264"/>
      <c r="JN31" s="535"/>
      <c r="JO31" s="264"/>
      <c r="JP31" s="322" t="s">
        <v>185</v>
      </c>
      <c r="JQ31" s="955"/>
      <c r="JR31" s="264"/>
      <c r="JS31" s="535"/>
      <c r="JT31" s="257"/>
      <c r="JU31" s="397" t="s">
        <v>185</v>
      </c>
      <c r="JV31" s="955">
        <v>1</v>
      </c>
      <c r="JW31" s="264"/>
      <c r="JX31" s="535"/>
      <c r="JY31" s="264"/>
      <c r="JZ31" s="322" t="s">
        <v>185</v>
      </c>
      <c r="KA31" s="955"/>
      <c r="KB31" s="264"/>
      <c r="KC31" s="535"/>
      <c r="KD31" s="264"/>
      <c r="KE31" s="322" t="s">
        <v>185</v>
      </c>
      <c r="KF31" s="955"/>
      <c r="KG31" s="264"/>
      <c r="KH31" s="535"/>
      <c r="KI31" s="264"/>
      <c r="KJ31" s="397" t="s">
        <v>185</v>
      </c>
      <c r="KK31" s="841">
        <v>1</v>
      </c>
      <c r="KL31" s="264"/>
      <c r="KM31" s="535"/>
      <c r="KN31" s="264"/>
      <c r="KO31" s="322" t="s">
        <v>185</v>
      </c>
      <c r="KP31" s="955"/>
      <c r="KQ31" s="264"/>
      <c r="KR31" s="535"/>
      <c r="KS31" s="264"/>
      <c r="KT31" s="397" t="s">
        <v>185</v>
      </c>
      <c r="KU31" s="841">
        <v>1</v>
      </c>
      <c r="KV31" s="264"/>
      <c r="KW31" s="535"/>
      <c r="KX31" s="264"/>
      <c r="KY31" s="322" t="s">
        <v>185</v>
      </c>
      <c r="KZ31" s="955"/>
      <c r="LA31" s="264"/>
      <c r="LB31" s="535"/>
      <c r="LC31" s="264"/>
      <c r="LD31" s="397" t="s">
        <v>185</v>
      </c>
      <c r="LE31" s="841">
        <v>1</v>
      </c>
      <c r="LF31" s="264"/>
      <c r="LG31" s="535"/>
      <c r="LH31" s="264"/>
      <c r="LI31" s="322" t="s">
        <v>185</v>
      </c>
      <c r="LJ31" s="955"/>
      <c r="LK31" s="264"/>
      <c r="LL31" s="535"/>
      <c r="LM31" s="264"/>
      <c r="LN31" s="397" t="s">
        <v>185</v>
      </c>
      <c r="LO31" s="841">
        <v>1</v>
      </c>
      <c r="LP31" s="264"/>
      <c r="LQ31" s="535"/>
      <c r="LR31" s="264"/>
      <c r="LS31" s="322" t="s">
        <v>185</v>
      </c>
      <c r="LT31" s="955"/>
      <c r="LU31" s="264"/>
      <c r="LV31" s="535"/>
      <c r="LW31" s="264"/>
      <c r="LX31" s="397" t="s">
        <v>185</v>
      </c>
      <c r="LY31" s="841">
        <v>1</v>
      </c>
      <c r="LZ31" s="264"/>
      <c r="MA31" s="535"/>
      <c r="MB31" s="264"/>
      <c r="MC31" s="397" t="s">
        <v>185</v>
      </c>
      <c r="MD31" s="841">
        <v>1</v>
      </c>
      <c r="ME31" s="264"/>
      <c r="MF31" s="535"/>
      <c r="MG31" s="264"/>
      <c r="MH31" s="397" t="s">
        <v>185</v>
      </c>
      <c r="MI31" s="841">
        <v>1</v>
      </c>
      <c r="MJ31" s="264"/>
      <c r="MK31" s="535"/>
      <c r="ML31" s="264"/>
      <c r="MM31" s="397" t="s">
        <v>185</v>
      </c>
      <c r="MN31" s="955">
        <v>1</v>
      </c>
      <c r="MO31" s="264"/>
      <c r="MP31" s="535"/>
      <c r="MQ31" s="264"/>
      <c r="MR31" s="397" t="s">
        <v>185</v>
      </c>
      <c r="MS31" s="841">
        <v>1</v>
      </c>
      <c r="MT31" s="264"/>
      <c r="MU31" s="535"/>
      <c r="MV31" s="264"/>
      <c r="MW31" s="397" t="s">
        <v>185</v>
      </c>
      <c r="MX31" s="841">
        <v>1</v>
      </c>
      <c r="MY31" s="264"/>
      <c r="MZ31" s="535"/>
      <c r="NA31" s="264"/>
      <c r="NB31" s="397" t="s">
        <v>185</v>
      </c>
      <c r="NC31" s="841">
        <v>1</v>
      </c>
      <c r="ND31" s="264"/>
      <c r="NE31" s="535"/>
      <c r="NF31" s="264"/>
      <c r="NG31" s="397" t="s">
        <v>185</v>
      </c>
      <c r="NH31" s="841">
        <v>1</v>
      </c>
      <c r="NI31" s="264"/>
      <c r="NJ31" s="535"/>
      <c r="NK31" s="264"/>
      <c r="NL31" s="322" t="s">
        <v>185</v>
      </c>
      <c r="NM31" s="955"/>
      <c r="NN31" s="264"/>
      <c r="NO31" s="535"/>
      <c r="NP31" s="264"/>
      <c r="NQ31" s="322" t="s">
        <v>185</v>
      </c>
      <c r="NR31" s="955"/>
      <c r="NS31" s="264"/>
      <c r="NT31" s="535"/>
      <c r="NU31" s="264"/>
      <c r="NV31" s="397" t="s">
        <v>185</v>
      </c>
      <c r="NW31" s="841">
        <v>1</v>
      </c>
      <c r="NX31" s="264"/>
      <c r="NY31" s="535"/>
      <c r="NZ31" s="264"/>
      <c r="OA31" s="397" t="s">
        <v>185</v>
      </c>
      <c r="OB31" s="841">
        <v>1</v>
      </c>
      <c r="OC31" s="264"/>
      <c r="OD31" s="535"/>
      <c r="OE31" s="264"/>
      <c r="OF31" s="397" t="s">
        <v>185</v>
      </c>
      <c r="OG31" s="841">
        <v>1</v>
      </c>
      <c r="OH31" s="264"/>
      <c r="OI31" s="535"/>
      <c r="OJ31" s="264"/>
      <c r="OK31" s="397" t="s">
        <v>185</v>
      </c>
      <c r="OL31" s="841">
        <v>1</v>
      </c>
      <c r="OM31" s="264"/>
      <c r="ON31" s="535"/>
      <c r="OO31" s="264"/>
      <c r="OP31" s="397" t="s">
        <v>185</v>
      </c>
      <c r="OQ31" s="841">
        <v>1</v>
      </c>
      <c r="OR31" s="264"/>
      <c r="OS31" s="535"/>
      <c r="OT31" s="264"/>
      <c r="OU31" s="322" t="s">
        <v>185</v>
      </c>
      <c r="OV31" s="952"/>
      <c r="OW31" s="264"/>
      <c r="OX31" s="535"/>
      <c r="OY31" s="264"/>
      <c r="OZ31" s="397" t="s">
        <v>185</v>
      </c>
      <c r="PA31" s="955">
        <v>1</v>
      </c>
      <c r="PB31" s="264"/>
      <c r="PC31" s="535"/>
      <c r="PD31" s="264"/>
      <c r="PE31" s="942"/>
      <c r="PF31" s="952"/>
      <c r="PG31" s="264"/>
      <c r="PH31" s="535"/>
      <c r="PI31" s="264"/>
      <c r="PJ31" s="942"/>
      <c r="PK31" s="952"/>
      <c r="PL31" s="264"/>
      <c r="PM31" s="535"/>
      <c r="PN31" s="264"/>
    </row>
    <row r="32" spans="1:430" ht="17" customHeight="1" x14ac:dyDescent="0.2">
      <c r="B32" s="857"/>
      <c r="C32" s="947"/>
      <c r="D32" s="938"/>
      <c r="E32" s="948" t="s">
        <v>186</v>
      </c>
      <c r="F32" s="949"/>
      <c r="G32" s="950"/>
      <c r="H32" s="883"/>
      <c r="I32" s="951"/>
      <c r="J32" s="397" t="s">
        <v>186</v>
      </c>
      <c r="K32" s="334">
        <v>1</v>
      </c>
      <c r="L32" s="264"/>
      <c r="M32" s="264"/>
      <c r="N32" s="264"/>
      <c r="O32" s="322" t="s">
        <v>186</v>
      </c>
      <c r="P32" s="907"/>
      <c r="Q32" s="264"/>
      <c r="R32" s="264"/>
      <c r="S32" s="264"/>
      <c r="T32" s="397" t="s">
        <v>186</v>
      </c>
      <c r="U32" s="952">
        <v>1</v>
      </c>
      <c r="V32" s="906"/>
      <c r="W32" s="264"/>
      <c r="X32" s="257"/>
      <c r="Y32" s="397" t="s">
        <v>186</v>
      </c>
      <c r="Z32" s="334">
        <v>1</v>
      </c>
      <c r="AA32" s="264"/>
      <c r="AB32" s="264"/>
      <c r="AC32" s="264"/>
      <c r="AD32" s="397" t="s">
        <v>186</v>
      </c>
      <c r="AE32" s="334">
        <v>1</v>
      </c>
      <c r="AF32" s="264"/>
      <c r="AG32" s="264"/>
      <c r="AH32" s="264"/>
      <c r="AI32" s="397" t="s">
        <v>186</v>
      </c>
      <c r="AJ32" s="334">
        <v>1</v>
      </c>
      <c r="AK32" s="264"/>
      <c r="AL32" s="264"/>
      <c r="AM32" s="264"/>
      <c r="AN32" s="397" t="s">
        <v>186</v>
      </c>
      <c r="AO32" s="818">
        <v>1</v>
      </c>
      <c r="AP32" s="264"/>
      <c r="AQ32" s="535"/>
      <c r="AR32" s="264"/>
      <c r="AS32" s="322" t="s">
        <v>186</v>
      </c>
      <c r="AT32" s="956"/>
      <c r="AU32" s="915"/>
      <c r="AV32" s="535"/>
      <c r="AW32" s="264"/>
      <c r="AX32" s="397" t="s">
        <v>186</v>
      </c>
      <c r="AY32" s="814">
        <v>1</v>
      </c>
      <c r="AZ32" s="915"/>
      <c r="BA32" s="535"/>
      <c r="BB32" s="264"/>
      <c r="BC32" s="942" t="s">
        <v>186</v>
      </c>
      <c r="BD32" s="952"/>
      <c r="BE32" s="264"/>
      <c r="BF32" s="535"/>
      <c r="BG32" s="264"/>
      <c r="BH32" s="397" t="s">
        <v>186</v>
      </c>
      <c r="BI32" s="818">
        <v>1</v>
      </c>
      <c r="BJ32" s="264"/>
      <c r="BK32" s="535"/>
      <c r="BL32" s="264"/>
      <c r="BM32" s="942" t="s">
        <v>186</v>
      </c>
      <c r="BN32" s="952"/>
      <c r="BO32" s="264"/>
      <c r="BP32" s="535"/>
      <c r="BQ32" s="264"/>
      <c r="BR32" s="883"/>
      <c r="BS32" s="397" t="s">
        <v>186</v>
      </c>
      <c r="BT32" s="952">
        <v>1</v>
      </c>
      <c r="BU32" s="264"/>
      <c r="BV32" s="264"/>
      <c r="BW32" s="264"/>
      <c r="BX32" s="397" t="s">
        <v>186</v>
      </c>
      <c r="BY32" s="952">
        <v>1</v>
      </c>
      <c r="BZ32" s="264"/>
      <c r="CA32" s="535"/>
      <c r="CB32" s="264"/>
      <c r="CC32" s="397" t="s">
        <v>186</v>
      </c>
      <c r="CD32" s="952">
        <v>1</v>
      </c>
      <c r="CE32" s="264"/>
      <c r="CF32" s="535"/>
      <c r="CG32" s="257"/>
      <c r="CH32" s="397" t="s">
        <v>186</v>
      </c>
      <c r="CI32" s="835">
        <v>1</v>
      </c>
      <c r="CJ32" s="264"/>
      <c r="CK32" s="535"/>
      <c r="CL32" s="257"/>
      <c r="CM32" s="322" t="s">
        <v>186</v>
      </c>
      <c r="CN32" s="952"/>
      <c r="CO32" s="264"/>
      <c r="CP32" s="535"/>
      <c r="CQ32" s="257"/>
      <c r="CR32" s="397" t="s">
        <v>186</v>
      </c>
      <c r="CS32" s="835">
        <v>1</v>
      </c>
      <c r="CT32" s="264"/>
      <c r="CU32" s="535"/>
      <c r="CV32" s="257"/>
      <c r="CW32" s="322" t="s">
        <v>186</v>
      </c>
      <c r="CX32" s="952"/>
      <c r="CY32" s="264"/>
      <c r="CZ32" s="535"/>
      <c r="DA32" s="257"/>
      <c r="DB32" s="397" t="s">
        <v>186</v>
      </c>
      <c r="DC32" s="835">
        <v>1</v>
      </c>
      <c r="DD32" s="264"/>
      <c r="DE32" s="535"/>
      <c r="DF32" s="264"/>
      <c r="DG32" s="322" t="s">
        <v>186</v>
      </c>
      <c r="DH32" s="952"/>
      <c r="DI32" s="906"/>
      <c r="DJ32" s="535"/>
      <c r="DK32" s="257"/>
      <c r="DL32" s="397" t="s">
        <v>186</v>
      </c>
      <c r="DM32" s="835">
        <v>1</v>
      </c>
      <c r="DN32" s="906"/>
      <c r="DO32" s="535"/>
      <c r="DP32" s="257"/>
      <c r="DQ32" s="397" t="s">
        <v>186</v>
      </c>
      <c r="DR32" s="835">
        <v>1</v>
      </c>
      <c r="DS32" s="906"/>
      <c r="DT32" s="535"/>
      <c r="DU32" s="257"/>
      <c r="DV32" s="397" t="s">
        <v>186</v>
      </c>
      <c r="DW32" s="835">
        <v>1</v>
      </c>
      <c r="DX32" s="906"/>
      <c r="DY32" s="535"/>
      <c r="DZ32" s="257"/>
      <c r="EA32" s="397" t="s">
        <v>186</v>
      </c>
      <c r="EB32" s="338">
        <v>1</v>
      </c>
      <c r="EC32" s="906"/>
      <c r="ED32" s="535"/>
      <c r="EE32" s="257"/>
      <c r="EF32" s="397" t="s">
        <v>186</v>
      </c>
      <c r="EG32" s="952">
        <v>1</v>
      </c>
      <c r="EH32" s="906"/>
      <c r="EI32" s="535"/>
      <c r="EJ32" s="257"/>
      <c r="EK32" s="397" t="s">
        <v>186</v>
      </c>
      <c r="EL32" s="835">
        <v>1</v>
      </c>
      <c r="EM32" s="906"/>
      <c r="EN32" s="535"/>
      <c r="EO32" s="257"/>
      <c r="EP32" s="397" t="s">
        <v>186</v>
      </c>
      <c r="EQ32" s="338">
        <v>1</v>
      </c>
      <c r="ER32" s="264"/>
      <c r="ES32" s="535"/>
      <c r="ET32" s="257"/>
      <c r="EU32" s="397" t="s">
        <v>186</v>
      </c>
      <c r="EV32" s="835">
        <v>1</v>
      </c>
      <c r="EW32" s="264"/>
      <c r="EX32" s="535"/>
      <c r="EY32" s="257"/>
      <c r="EZ32" s="397" t="s">
        <v>186</v>
      </c>
      <c r="FA32" s="835">
        <v>1</v>
      </c>
      <c r="FB32" s="264"/>
      <c r="FC32" s="535"/>
      <c r="FD32" s="264"/>
      <c r="FE32" s="397" t="s">
        <v>186</v>
      </c>
      <c r="FF32" s="835">
        <v>1</v>
      </c>
      <c r="FG32" s="906"/>
      <c r="FH32" s="535"/>
      <c r="FI32" s="257"/>
      <c r="FJ32" s="397" t="s">
        <v>186</v>
      </c>
      <c r="FK32" s="835">
        <v>1</v>
      </c>
      <c r="FL32" s="906"/>
      <c r="FM32" s="535"/>
      <c r="FN32" s="257"/>
      <c r="FO32" s="397" t="s">
        <v>186</v>
      </c>
      <c r="FP32" s="835">
        <v>1</v>
      </c>
      <c r="FQ32" s="906"/>
      <c r="FR32" s="535"/>
      <c r="FS32" s="257"/>
      <c r="FU32" s="322" t="s">
        <v>186</v>
      </c>
      <c r="FV32" s="907"/>
      <c r="FW32" s="264"/>
      <c r="FX32" s="535"/>
      <c r="FY32" s="264"/>
      <c r="FZ32" s="322" t="s">
        <v>186</v>
      </c>
      <c r="GA32" s="907"/>
      <c r="GB32" s="264"/>
      <c r="GC32" s="535"/>
      <c r="GD32" s="264"/>
      <c r="GE32" s="397" t="s">
        <v>186</v>
      </c>
      <c r="GF32" s="836">
        <v>1</v>
      </c>
      <c r="GG32" s="264"/>
      <c r="GH32" s="535"/>
      <c r="GI32" s="264"/>
      <c r="GJ32" s="397" t="s">
        <v>186</v>
      </c>
      <c r="GK32" s="953">
        <v>1</v>
      </c>
      <c r="GL32" s="264"/>
      <c r="GM32" s="535"/>
      <c r="GN32" s="264"/>
      <c r="GO32" s="397" t="s">
        <v>186</v>
      </c>
      <c r="GP32" s="836">
        <v>1</v>
      </c>
      <c r="GQ32" s="264"/>
      <c r="GR32" s="535"/>
      <c r="GS32" s="264"/>
      <c r="GT32" s="397" t="s">
        <v>186</v>
      </c>
      <c r="GU32" s="836">
        <v>1</v>
      </c>
      <c r="GV32" s="264"/>
      <c r="GW32" s="535"/>
      <c r="GX32" s="535"/>
      <c r="GY32" s="910"/>
      <c r="GZ32" s="322" t="s">
        <v>186</v>
      </c>
      <c r="HA32" s="952"/>
      <c r="HB32" s="906"/>
      <c r="HC32" s="535"/>
      <c r="HD32" s="257"/>
      <c r="HE32" s="322" t="s">
        <v>186</v>
      </c>
      <c r="HF32" s="338"/>
      <c r="HG32" s="906"/>
      <c r="HH32" s="535"/>
      <c r="HI32" s="257"/>
      <c r="HJ32" s="883"/>
      <c r="HK32" s="397" t="s">
        <v>186</v>
      </c>
      <c r="HL32" s="334">
        <v>1</v>
      </c>
      <c r="HM32" s="264"/>
      <c r="HN32" s="264"/>
      <c r="HO32" s="264"/>
      <c r="HP32" s="883"/>
      <c r="HQ32" s="397" t="s">
        <v>186</v>
      </c>
      <c r="HR32" s="835">
        <v>1</v>
      </c>
      <c r="HS32" s="264"/>
      <c r="HT32" s="535"/>
      <c r="HU32" s="264"/>
      <c r="HV32" s="397" t="s">
        <v>186</v>
      </c>
      <c r="HW32" s="835">
        <v>1</v>
      </c>
      <c r="HX32" s="264"/>
      <c r="HY32" s="535"/>
      <c r="HZ32" s="954"/>
      <c r="IA32" s="397" t="s">
        <v>186</v>
      </c>
      <c r="IB32" s="835">
        <v>1</v>
      </c>
      <c r="IC32" s="906"/>
      <c r="ID32" s="535"/>
      <c r="IE32" s="257"/>
      <c r="IF32" s="883"/>
      <c r="IG32" s="397" t="s">
        <v>186</v>
      </c>
      <c r="IH32" s="841">
        <v>1</v>
      </c>
      <c r="II32" s="264"/>
      <c r="IJ32" s="535"/>
      <c r="IK32" s="257"/>
      <c r="IL32" s="322" t="s">
        <v>186</v>
      </c>
      <c r="IM32" s="955"/>
      <c r="IN32" s="264"/>
      <c r="IO32" s="535"/>
      <c r="IP32" s="257"/>
      <c r="IQ32" s="322" t="s">
        <v>186</v>
      </c>
      <c r="IR32" s="955"/>
      <c r="IS32" s="264"/>
      <c r="IT32" s="535"/>
      <c r="IU32" s="257"/>
      <c r="IV32" s="322" t="s">
        <v>186</v>
      </c>
      <c r="IW32" s="955"/>
      <c r="IX32" s="264"/>
      <c r="IY32" s="535"/>
      <c r="IZ32" s="257"/>
      <c r="JA32" s="322" t="s">
        <v>186</v>
      </c>
      <c r="JB32" s="955"/>
      <c r="JC32" s="264"/>
      <c r="JD32" s="535"/>
      <c r="JE32" s="264"/>
      <c r="JF32" s="397" t="s">
        <v>186</v>
      </c>
      <c r="JG32" s="337">
        <v>1</v>
      </c>
      <c r="JH32" s="264"/>
      <c r="JI32" s="535"/>
      <c r="JJ32" s="264"/>
      <c r="JK32" s="322" t="s">
        <v>186</v>
      </c>
      <c r="JL32" s="955"/>
      <c r="JM32" s="264"/>
      <c r="JN32" s="535"/>
      <c r="JO32" s="264"/>
      <c r="JP32" s="397" t="s">
        <v>186</v>
      </c>
      <c r="JQ32" s="841">
        <v>1</v>
      </c>
      <c r="JR32" s="264"/>
      <c r="JS32" s="535"/>
      <c r="JT32" s="257"/>
      <c r="JU32" s="397" t="s">
        <v>186</v>
      </c>
      <c r="JV32" s="955">
        <v>1</v>
      </c>
      <c r="JW32" s="264"/>
      <c r="JX32" s="535"/>
      <c r="JY32" s="264"/>
      <c r="JZ32" s="397" t="s">
        <v>186</v>
      </c>
      <c r="KA32" s="841">
        <v>1</v>
      </c>
      <c r="KB32" s="264"/>
      <c r="KC32" s="535"/>
      <c r="KD32" s="264"/>
      <c r="KE32" s="322" t="s">
        <v>186</v>
      </c>
      <c r="KF32" s="955"/>
      <c r="KG32" s="264"/>
      <c r="KH32" s="535"/>
      <c r="KI32" s="264"/>
      <c r="KJ32" s="397" t="s">
        <v>186</v>
      </c>
      <c r="KK32" s="841">
        <v>1</v>
      </c>
      <c r="KL32" s="264"/>
      <c r="KM32" s="535"/>
      <c r="KN32" s="264"/>
      <c r="KO32" s="322" t="s">
        <v>186</v>
      </c>
      <c r="KP32" s="955"/>
      <c r="KQ32" s="264"/>
      <c r="KR32" s="535"/>
      <c r="KS32" s="264"/>
      <c r="KT32" s="397" t="s">
        <v>186</v>
      </c>
      <c r="KU32" s="841">
        <v>1</v>
      </c>
      <c r="KV32" s="264"/>
      <c r="KW32" s="535"/>
      <c r="KX32" s="264"/>
      <c r="KY32" s="322" t="s">
        <v>186</v>
      </c>
      <c r="KZ32" s="955"/>
      <c r="LA32" s="264"/>
      <c r="LB32" s="535"/>
      <c r="LC32" s="264"/>
      <c r="LD32" s="397" t="s">
        <v>186</v>
      </c>
      <c r="LE32" s="841">
        <v>1</v>
      </c>
      <c r="LF32" s="264"/>
      <c r="LG32" s="535"/>
      <c r="LH32" s="264"/>
      <c r="LI32" s="397" t="s">
        <v>186</v>
      </c>
      <c r="LJ32" s="841">
        <v>1</v>
      </c>
      <c r="LK32" s="264"/>
      <c r="LL32" s="535"/>
      <c r="LM32" s="264"/>
      <c r="LN32" s="397" t="s">
        <v>186</v>
      </c>
      <c r="LO32" s="841">
        <v>1</v>
      </c>
      <c r="LP32" s="264"/>
      <c r="LQ32" s="535"/>
      <c r="LR32" s="264"/>
      <c r="LS32" s="397" t="s">
        <v>186</v>
      </c>
      <c r="LT32" s="841">
        <v>1</v>
      </c>
      <c r="LU32" s="264"/>
      <c r="LV32" s="535"/>
      <c r="LW32" s="264"/>
      <c r="LX32" s="397" t="s">
        <v>186</v>
      </c>
      <c r="LY32" s="841">
        <v>1</v>
      </c>
      <c r="LZ32" s="264"/>
      <c r="MA32" s="535"/>
      <c r="MB32" s="264"/>
      <c r="MC32" s="397" t="s">
        <v>186</v>
      </c>
      <c r="MD32" s="841">
        <v>1</v>
      </c>
      <c r="ME32" s="264"/>
      <c r="MF32" s="535"/>
      <c r="MG32" s="264"/>
      <c r="MH32" s="397" t="s">
        <v>186</v>
      </c>
      <c r="MI32" s="841">
        <v>1</v>
      </c>
      <c r="MJ32" s="264"/>
      <c r="MK32" s="535"/>
      <c r="ML32" s="264"/>
      <c r="MM32" s="397" t="s">
        <v>186</v>
      </c>
      <c r="MN32" s="841">
        <v>1</v>
      </c>
      <c r="MO32" s="264"/>
      <c r="MP32" s="535"/>
      <c r="MQ32" s="264"/>
      <c r="MR32" s="397" t="s">
        <v>186</v>
      </c>
      <c r="MS32" s="841">
        <v>1</v>
      </c>
      <c r="MT32" s="264"/>
      <c r="MU32" s="535"/>
      <c r="MV32" s="264"/>
      <c r="MW32" s="322" t="s">
        <v>186</v>
      </c>
      <c r="MX32" s="955"/>
      <c r="MY32" s="264"/>
      <c r="MZ32" s="535"/>
      <c r="NA32" s="264"/>
      <c r="NB32" s="397" t="s">
        <v>186</v>
      </c>
      <c r="NC32" s="841">
        <v>1</v>
      </c>
      <c r="ND32" s="264"/>
      <c r="NE32" s="535"/>
      <c r="NF32" s="264"/>
      <c r="NG32" s="397" t="s">
        <v>186</v>
      </c>
      <c r="NH32" s="841">
        <v>1</v>
      </c>
      <c r="NI32" s="264"/>
      <c r="NJ32" s="535"/>
      <c r="NK32" s="264"/>
      <c r="NL32" s="397" t="s">
        <v>186</v>
      </c>
      <c r="NM32" s="841">
        <v>1</v>
      </c>
      <c r="NN32" s="264"/>
      <c r="NO32" s="535"/>
      <c r="NP32" s="264"/>
      <c r="NQ32" s="397" t="s">
        <v>186</v>
      </c>
      <c r="NR32" s="841">
        <v>1</v>
      </c>
      <c r="NS32" s="264"/>
      <c r="NT32" s="535"/>
      <c r="NU32" s="264"/>
      <c r="NV32" s="397" t="s">
        <v>186</v>
      </c>
      <c r="NW32" s="841">
        <v>1</v>
      </c>
      <c r="NX32" s="264"/>
      <c r="NY32" s="535"/>
      <c r="NZ32" s="264"/>
      <c r="OA32" s="322" t="s">
        <v>186</v>
      </c>
      <c r="OB32" s="955"/>
      <c r="OC32" s="264"/>
      <c r="OD32" s="535"/>
      <c r="OE32" s="264"/>
      <c r="OF32" s="397" t="s">
        <v>186</v>
      </c>
      <c r="OG32" s="841">
        <v>1</v>
      </c>
      <c r="OH32" s="264"/>
      <c r="OI32" s="535"/>
      <c r="OJ32" s="264"/>
      <c r="OK32" s="322" t="s">
        <v>186</v>
      </c>
      <c r="OL32" s="955"/>
      <c r="OM32" s="264"/>
      <c r="ON32" s="535"/>
      <c r="OO32" s="264"/>
      <c r="OP32" s="397" t="s">
        <v>186</v>
      </c>
      <c r="OQ32" s="841">
        <v>1</v>
      </c>
      <c r="OR32" s="264"/>
      <c r="OS32" s="535"/>
      <c r="OT32" s="264"/>
      <c r="OU32" s="322" t="s">
        <v>186</v>
      </c>
      <c r="OV32" s="952"/>
      <c r="OW32" s="264"/>
      <c r="OX32" s="535"/>
      <c r="OY32" s="264"/>
      <c r="OZ32" s="397" t="s">
        <v>186</v>
      </c>
      <c r="PA32" s="955">
        <v>1</v>
      </c>
      <c r="PB32" s="264"/>
      <c r="PC32" s="535"/>
      <c r="PD32" s="264"/>
      <c r="PE32" s="942"/>
      <c r="PF32" s="952"/>
      <c r="PG32" s="264"/>
      <c r="PH32" s="535"/>
      <c r="PI32" s="264"/>
      <c r="PJ32" s="942"/>
      <c r="PK32" s="952"/>
      <c r="PL32" s="264"/>
      <c r="PM32" s="535"/>
      <c r="PN32" s="264"/>
    </row>
    <row r="33" spans="1:430" ht="17" customHeight="1" x14ac:dyDescent="0.2">
      <c r="B33" s="857"/>
      <c r="C33" s="947"/>
      <c r="D33" s="938"/>
      <c r="E33" s="948" t="s">
        <v>1532</v>
      </c>
      <c r="F33" s="949"/>
      <c r="G33" s="950"/>
      <c r="H33" s="883"/>
      <c r="I33" s="951"/>
      <c r="J33" s="397" t="s">
        <v>1532</v>
      </c>
      <c r="K33" s="334">
        <v>1</v>
      </c>
      <c r="L33" s="264"/>
      <c r="M33" s="264"/>
      <c r="N33" s="264"/>
      <c r="O33" s="397" t="s">
        <v>1532</v>
      </c>
      <c r="P33" s="818">
        <v>1</v>
      </c>
      <c r="Q33" s="264"/>
      <c r="R33" s="264"/>
      <c r="S33" s="264"/>
      <c r="T33" s="397" t="s">
        <v>1532</v>
      </c>
      <c r="U33" s="952">
        <v>1</v>
      </c>
      <c r="V33" s="906"/>
      <c r="W33" s="264"/>
      <c r="X33" s="257"/>
      <c r="Y33" s="322" t="s">
        <v>1532</v>
      </c>
      <c r="Z33" s="952"/>
      <c r="AA33" s="264"/>
      <c r="AB33" s="264"/>
      <c r="AC33" s="264"/>
      <c r="AD33" s="397" t="s">
        <v>1532</v>
      </c>
      <c r="AE33" s="334">
        <v>1</v>
      </c>
      <c r="AF33" s="264"/>
      <c r="AG33" s="264"/>
      <c r="AH33" s="264"/>
      <c r="AI33" s="397" t="s">
        <v>1532</v>
      </c>
      <c r="AJ33" s="334">
        <v>1</v>
      </c>
      <c r="AK33" s="264"/>
      <c r="AL33" s="264"/>
      <c r="AM33" s="264"/>
      <c r="AN33" s="397" t="s">
        <v>1532</v>
      </c>
      <c r="AO33" s="818">
        <v>1</v>
      </c>
      <c r="AP33" s="264"/>
      <c r="AQ33" s="535"/>
      <c r="AR33" s="264"/>
      <c r="AS33" s="397" t="s">
        <v>1532</v>
      </c>
      <c r="AT33" s="814">
        <v>1</v>
      </c>
      <c r="AU33" s="915"/>
      <c r="AV33" s="535"/>
      <c r="AW33" s="264"/>
      <c r="AX33" s="397" t="s">
        <v>1532</v>
      </c>
      <c r="AY33" s="814">
        <v>1</v>
      </c>
      <c r="AZ33" s="915"/>
      <c r="BA33" s="535"/>
      <c r="BB33" s="264"/>
      <c r="BC33" s="942" t="s">
        <v>1532</v>
      </c>
      <c r="BD33" s="952"/>
      <c r="BE33" s="264"/>
      <c r="BF33" s="535"/>
      <c r="BG33" s="264"/>
      <c r="BH33" s="322" t="s">
        <v>1532</v>
      </c>
      <c r="BI33" s="907"/>
      <c r="BJ33" s="264"/>
      <c r="BK33" s="535"/>
      <c r="BL33" s="264"/>
      <c r="BM33" s="942" t="s">
        <v>1532</v>
      </c>
      <c r="BN33" s="952"/>
      <c r="BO33" s="264"/>
      <c r="BP33" s="535"/>
      <c r="BQ33" s="264"/>
      <c r="BR33" s="883"/>
      <c r="BS33" s="397" t="s">
        <v>1532</v>
      </c>
      <c r="BT33" s="952">
        <v>1</v>
      </c>
      <c r="BU33" s="264"/>
      <c r="BV33" s="264"/>
      <c r="BW33" s="264"/>
      <c r="BX33" s="397" t="s">
        <v>1532</v>
      </c>
      <c r="BY33" s="952">
        <v>1</v>
      </c>
      <c r="BZ33" s="264"/>
      <c r="CA33" s="535"/>
      <c r="CB33" s="264"/>
      <c r="CC33" s="322" t="s">
        <v>1532</v>
      </c>
      <c r="CD33" s="952"/>
      <c r="CE33" s="264"/>
      <c r="CF33" s="535"/>
      <c r="CG33" s="257"/>
      <c r="CH33" s="397" t="s">
        <v>1532</v>
      </c>
      <c r="CI33" s="835">
        <v>1</v>
      </c>
      <c r="CJ33" s="264"/>
      <c r="CK33" s="535"/>
      <c r="CL33" s="257"/>
      <c r="CM33" s="397" t="s">
        <v>1532</v>
      </c>
      <c r="CN33" s="835">
        <v>1</v>
      </c>
      <c r="CO33" s="264"/>
      <c r="CP33" s="535"/>
      <c r="CQ33" s="257"/>
      <c r="CR33" s="322" t="s">
        <v>1532</v>
      </c>
      <c r="CS33" s="952"/>
      <c r="CT33" s="264"/>
      <c r="CU33" s="535"/>
      <c r="CV33" s="257"/>
      <c r="CW33" s="322" t="s">
        <v>1532</v>
      </c>
      <c r="CX33" s="952"/>
      <c r="CY33" s="264"/>
      <c r="CZ33" s="535"/>
      <c r="DA33" s="257"/>
      <c r="DB33" s="397" t="s">
        <v>1532</v>
      </c>
      <c r="DC33" s="835">
        <v>1</v>
      </c>
      <c r="DD33" s="264"/>
      <c r="DE33" s="535"/>
      <c r="DF33" s="264"/>
      <c r="DG33" s="322" t="s">
        <v>1532</v>
      </c>
      <c r="DH33" s="952"/>
      <c r="DI33" s="906"/>
      <c r="DJ33" s="535"/>
      <c r="DK33" s="257"/>
      <c r="DL33" s="322" t="s">
        <v>1532</v>
      </c>
      <c r="DM33" s="952"/>
      <c r="DN33" s="906"/>
      <c r="DO33" s="535"/>
      <c r="DP33" s="257"/>
      <c r="DQ33" s="397" t="s">
        <v>1532</v>
      </c>
      <c r="DR33" s="835">
        <v>1</v>
      </c>
      <c r="DS33" s="906"/>
      <c r="DT33" s="535"/>
      <c r="DU33" s="257"/>
      <c r="DV33" s="397" t="s">
        <v>1532</v>
      </c>
      <c r="DW33" s="835">
        <v>1</v>
      </c>
      <c r="DX33" s="906"/>
      <c r="DY33" s="535"/>
      <c r="DZ33" s="257"/>
      <c r="EA33" s="397" t="s">
        <v>1532</v>
      </c>
      <c r="EB33" s="338">
        <v>1</v>
      </c>
      <c r="EC33" s="906"/>
      <c r="ED33" s="535"/>
      <c r="EE33" s="257"/>
      <c r="EF33" s="397" t="s">
        <v>1532</v>
      </c>
      <c r="EG33" s="952">
        <v>1</v>
      </c>
      <c r="EH33" s="906"/>
      <c r="EI33" s="535"/>
      <c r="EJ33" s="257"/>
      <c r="EK33" s="322" t="s">
        <v>1532</v>
      </c>
      <c r="EL33" s="952"/>
      <c r="EM33" s="906"/>
      <c r="EN33" s="535"/>
      <c r="EO33" s="257"/>
      <c r="EP33" s="397" t="s">
        <v>1532</v>
      </c>
      <c r="EQ33" s="338">
        <v>1</v>
      </c>
      <c r="ER33" s="264"/>
      <c r="ES33" s="535"/>
      <c r="ET33" s="257"/>
      <c r="EU33" s="397" t="s">
        <v>1532</v>
      </c>
      <c r="EV33" s="835">
        <v>1</v>
      </c>
      <c r="EW33" s="264"/>
      <c r="EX33" s="535"/>
      <c r="EY33" s="257"/>
      <c r="EZ33" s="397" t="s">
        <v>1532</v>
      </c>
      <c r="FA33" s="835">
        <v>1</v>
      </c>
      <c r="FB33" s="264"/>
      <c r="FC33" s="535"/>
      <c r="FD33" s="264"/>
      <c r="FE33" s="322" t="s">
        <v>1532</v>
      </c>
      <c r="FF33" s="952"/>
      <c r="FG33" s="906"/>
      <c r="FH33" s="535"/>
      <c r="FI33" s="257"/>
      <c r="FJ33" s="397" t="s">
        <v>1532</v>
      </c>
      <c r="FK33" s="835">
        <v>1</v>
      </c>
      <c r="FL33" s="906"/>
      <c r="FM33" s="535"/>
      <c r="FN33" s="257"/>
      <c r="FO33" s="322" t="s">
        <v>1532</v>
      </c>
      <c r="FP33" s="952"/>
      <c r="FQ33" s="906"/>
      <c r="FR33" s="535"/>
      <c r="FS33" s="257"/>
      <c r="FU33" s="397" t="s">
        <v>1532</v>
      </c>
      <c r="FV33" s="907">
        <v>1</v>
      </c>
      <c r="FW33" s="264"/>
      <c r="FX33" s="535"/>
      <c r="FY33" s="264"/>
      <c r="FZ33" s="397" t="s">
        <v>1532</v>
      </c>
      <c r="GA33" s="907">
        <v>1</v>
      </c>
      <c r="GB33" s="264"/>
      <c r="GC33" s="535"/>
      <c r="GD33" s="264"/>
      <c r="GE33" s="397" t="s">
        <v>1532</v>
      </c>
      <c r="GF33" s="957">
        <v>1</v>
      </c>
      <c r="GG33" s="264"/>
      <c r="GH33" s="535"/>
      <c r="GI33" s="264"/>
      <c r="GJ33" s="397" t="s">
        <v>1532</v>
      </c>
      <c r="GK33" s="957">
        <v>1</v>
      </c>
      <c r="GL33" s="264"/>
      <c r="GM33" s="535"/>
      <c r="GN33" s="264"/>
      <c r="GO33" s="397" t="s">
        <v>1532</v>
      </c>
      <c r="GP33" s="836">
        <v>1</v>
      </c>
      <c r="GQ33" s="264"/>
      <c r="GR33" s="535"/>
      <c r="GS33" s="264"/>
      <c r="GT33" s="397" t="s">
        <v>1532</v>
      </c>
      <c r="GU33" s="957">
        <v>1</v>
      </c>
      <c r="GV33" s="264"/>
      <c r="GW33" s="535"/>
      <c r="GX33" s="535"/>
      <c r="GY33" s="910"/>
      <c r="GZ33" s="397" t="s">
        <v>1532</v>
      </c>
      <c r="HA33" s="835">
        <v>1</v>
      </c>
      <c r="HB33" s="906"/>
      <c r="HC33" s="535"/>
      <c r="HD33" s="257"/>
      <c r="HE33" s="322" t="s">
        <v>1532</v>
      </c>
      <c r="HF33" s="338"/>
      <c r="HG33" s="906"/>
      <c r="HH33" s="535"/>
      <c r="HI33" s="257"/>
      <c r="HJ33" s="883"/>
      <c r="HK33" s="397" t="s">
        <v>1532</v>
      </c>
      <c r="HL33" s="334">
        <v>1</v>
      </c>
      <c r="HM33" s="264"/>
      <c r="HN33" s="264"/>
      <c r="HO33" s="264"/>
      <c r="HP33" s="883"/>
      <c r="HQ33" s="397" t="s">
        <v>1532</v>
      </c>
      <c r="HR33" s="835">
        <v>1</v>
      </c>
      <c r="HS33" s="264"/>
      <c r="HT33" s="535"/>
      <c r="HU33" s="264"/>
      <c r="HV33" s="397" t="s">
        <v>1532</v>
      </c>
      <c r="HW33" s="835">
        <v>1</v>
      </c>
      <c r="HX33" s="264"/>
      <c r="HY33" s="535"/>
      <c r="HZ33" s="954"/>
      <c r="IA33" s="397" t="s">
        <v>1532</v>
      </c>
      <c r="IB33" s="835">
        <v>1</v>
      </c>
      <c r="IC33" s="906"/>
      <c r="ID33" s="535"/>
      <c r="IE33" s="257"/>
      <c r="IF33" s="883"/>
      <c r="IG33" s="397" t="s">
        <v>1532</v>
      </c>
      <c r="IH33" s="841">
        <v>1</v>
      </c>
      <c r="II33" s="264"/>
      <c r="IJ33" s="535"/>
      <c r="IK33" s="257"/>
      <c r="IL33" s="397" t="s">
        <v>1532</v>
      </c>
      <c r="IM33" s="841">
        <v>1</v>
      </c>
      <c r="IN33" s="264"/>
      <c r="IO33" s="535"/>
      <c r="IP33" s="257"/>
      <c r="IQ33" s="397" t="s">
        <v>1532</v>
      </c>
      <c r="IR33" s="841">
        <v>1</v>
      </c>
      <c r="IS33" s="264"/>
      <c r="IT33" s="535"/>
      <c r="IU33" s="257"/>
      <c r="IV33" s="397" t="s">
        <v>1532</v>
      </c>
      <c r="IW33" s="841">
        <v>1</v>
      </c>
      <c r="IX33" s="264"/>
      <c r="IY33" s="535"/>
      <c r="IZ33" s="257"/>
      <c r="JA33" s="397" t="s">
        <v>1532</v>
      </c>
      <c r="JB33" s="841">
        <v>1</v>
      </c>
      <c r="JC33" s="264"/>
      <c r="JD33" s="535"/>
      <c r="JE33" s="264"/>
      <c r="JF33" s="322" t="s">
        <v>1532</v>
      </c>
      <c r="JG33" s="337"/>
      <c r="JH33" s="264"/>
      <c r="JI33" s="535"/>
      <c r="JJ33" s="264"/>
      <c r="JK33" s="397" t="s">
        <v>1532</v>
      </c>
      <c r="JL33" s="841">
        <v>1</v>
      </c>
      <c r="JM33" s="264"/>
      <c r="JN33" s="535"/>
      <c r="JO33" s="264"/>
      <c r="JP33" s="322" t="s">
        <v>1532</v>
      </c>
      <c r="JQ33" s="955"/>
      <c r="JR33" s="264"/>
      <c r="JS33" s="535"/>
      <c r="JT33" s="257"/>
      <c r="JU33" s="397" t="s">
        <v>1532</v>
      </c>
      <c r="JV33" s="955">
        <v>1</v>
      </c>
      <c r="JW33" s="264"/>
      <c r="JX33" s="535"/>
      <c r="JY33" s="264"/>
      <c r="JZ33" s="397" t="s">
        <v>1532</v>
      </c>
      <c r="KA33" s="841">
        <v>1</v>
      </c>
      <c r="KB33" s="264"/>
      <c r="KC33" s="535"/>
      <c r="KD33" s="264"/>
      <c r="KE33" s="397" t="s">
        <v>1532</v>
      </c>
      <c r="KF33" s="841">
        <v>1</v>
      </c>
      <c r="KG33" s="264"/>
      <c r="KH33" s="535"/>
      <c r="KI33" s="264"/>
      <c r="KJ33" s="397" t="s">
        <v>1532</v>
      </c>
      <c r="KK33" s="841">
        <v>1</v>
      </c>
      <c r="KL33" s="264"/>
      <c r="KM33" s="535"/>
      <c r="KN33" s="264"/>
      <c r="KO33" s="322" t="s">
        <v>1532</v>
      </c>
      <c r="KP33" s="955"/>
      <c r="KQ33" s="264"/>
      <c r="KR33" s="535"/>
      <c r="KS33" s="264"/>
      <c r="KT33" s="397" t="s">
        <v>1532</v>
      </c>
      <c r="KU33" s="841">
        <v>1</v>
      </c>
      <c r="KV33" s="264"/>
      <c r="KW33" s="535"/>
      <c r="KX33" s="264"/>
      <c r="KY33" s="397" t="s">
        <v>1532</v>
      </c>
      <c r="KZ33" s="841">
        <v>1</v>
      </c>
      <c r="LA33" s="264"/>
      <c r="LB33" s="535"/>
      <c r="LC33" s="264"/>
      <c r="LD33" s="397" t="s">
        <v>1532</v>
      </c>
      <c r="LE33" s="841">
        <v>1</v>
      </c>
      <c r="LF33" s="264"/>
      <c r="LG33" s="535"/>
      <c r="LH33" s="264"/>
      <c r="LI33" s="397" t="s">
        <v>1532</v>
      </c>
      <c r="LJ33" s="841">
        <v>1</v>
      </c>
      <c r="LK33" s="264"/>
      <c r="LL33" s="535"/>
      <c r="LM33" s="264"/>
      <c r="LN33" s="322" t="s">
        <v>1532</v>
      </c>
      <c r="LO33" s="955"/>
      <c r="LP33" s="264"/>
      <c r="LQ33" s="535"/>
      <c r="LR33" s="264"/>
      <c r="LS33" s="397" t="s">
        <v>1532</v>
      </c>
      <c r="LT33" s="841">
        <v>1</v>
      </c>
      <c r="LU33" s="264"/>
      <c r="LV33" s="535"/>
      <c r="LW33" s="264"/>
      <c r="LX33" s="397" t="s">
        <v>1532</v>
      </c>
      <c r="LY33" s="841">
        <v>1</v>
      </c>
      <c r="LZ33" s="264"/>
      <c r="MA33" s="535"/>
      <c r="MB33" s="264"/>
      <c r="MC33" s="397" t="s">
        <v>1532</v>
      </c>
      <c r="MD33" s="841">
        <v>1</v>
      </c>
      <c r="ME33" s="264"/>
      <c r="MF33" s="535"/>
      <c r="MG33" s="264"/>
      <c r="MH33" s="397" t="s">
        <v>1532</v>
      </c>
      <c r="MI33" s="841">
        <v>1</v>
      </c>
      <c r="MJ33" s="264"/>
      <c r="MK33" s="535"/>
      <c r="ML33" s="264"/>
      <c r="MM33" s="397" t="s">
        <v>1532</v>
      </c>
      <c r="MN33" s="955">
        <v>1</v>
      </c>
      <c r="MO33" s="264"/>
      <c r="MP33" s="535"/>
      <c r="MQ33" s="264"/>
      <c r="MR33" s="322" t="s">
        <v>1532</v>
      </c>
      <c r="MS33" s="955"/>
      <c r="MT33" s="264"/>
      <c r="MU33" s="535"/>
      <c r="MV33" s="264"/>
      <c r="MW33" s="322" t="s">
        <v>1532</v>
      </c>
      <c r="MX33" s="955"/>
      <c r="MY33" s="264"/>
      <c r="MZ33" s="535"/>
      <c r="NA33" s="264"/>
      <c r="NB33" s="397" t="s">
        <v>1532</v>
      </c>
      <c r="NC33" s="841">
        <v>1</v>
      </c>
      <c r="ND33" s="264"/>
      <c r="NE33" s="535"/>
      <c r="NF33" s="264"/>
      <c r="NG33" s="322" t="s">
        <v>1532</v>
      </c>
      <c r="NH33" s="955"/>
      <c r="NI33" s="264"/>
      <c r="NJ33" s="535"/>
      <c r="NK33" s="264"/>
      <c r="NL33" s="322" t="s">
        <v>1532</v>
      </c>
      <c r="NM33" s="955"/>
      <c r="NN33" s="264"/>
      <c r="NO33" s="535"/>
      <c r="NP33" s="264"/>
      <c r="NQ33" s="397" t="s">
        <v>1532</v>
      </c>
      <c r="NR33" s="841">
        <v>1</v>
      </c>
      <c r="NS33" s="264"/>
      <c r="NT33" s="535"/>
      <c r="NU33" s="264"/>
      <c r="NV33" s="397" t="s">
        <v>1532</v>
      </c>
      <c r="NW33" s="841">
        <v>1</v>
      </c>
      <c r="NX33" s="264"/>
      <c r="NY33" s="535"/>
      <c r="NZ33" s="264"/>
      <c r="OA33" s="322" t="s">
        <v>1532</v>
      </c>
      <c r="OB33" s="955"/>
      <c r="OC33" s="264"/>
      <c r="OD33" s="535"/>
      <c r="OE33" s="264"/>
      <c r="OF33" s="397" t="s">
        <v>1532</v>
      </c>
      <c r="OG33" s="841">
        <v>1</v>
      </c>
      <c r="OH33" s="264"/>
      <c r="OI33" s="535"/>
      <c r="OJ33" s="264"/>
      <c r="OK33" s="397" t="s">
        <v>1532</v>
      </c>
      <c r="OL33" s="841">
        <v>1</v>
      </c>
      <c r="OM33" s="264"/>
      <c r="ON33" s="535"/>
      <c r="OO33" s="264"/>
      <c r="OP33" s="397" t="s">
        <v>1532</v>
      </c>
      <c r="OQ33" s="841">
        <v>1</v>
      </c>
      <c r="OR33" s="264"/>
      <c r="OS33" s="535"/>
      <c r="OT33" s="264"/>
      <c r="OU33" s="397" t="s">
        <v>1532</v>
      </c>
      <c r="OV33" s="952">
        <v>1</v>
      </c>
      <c r="OW33" s="264"/>
      <c r="OX33" s="535"/>
      <c r="OY33" s="264"/>
      <c r="OZ33" s="397" t="s">
        <v>1532</v>
      </c>
      <c r="PA33" s="955">
        <v>1</v>
      </c>
      <c r="PB33" s="264"/>
      <c r="PC33" s="535"/>
      <c r="PD33" s="264"/>
      <c r="PE33" s="942"/>
      <c r="PF33" s="952"/>
      <c r="PG33" s="264"/>
      <c r="PH33" s="535"/>
      <c r="PI33" s="264"/>
      <c r="PJ33" s="942"/>
      <c r="PK33" s="952"/>
      <c r="PL33" s="264"/>
      <c r="PM33" s="535"/>
      <c r="PN33" s="264"/>
    </row>
    <row r="34" spans="1:430" ht="17" customHeight="1" x14ac:dyDescent="0.2">
      <c r="B34" s="857"/>
      <c r="C34" s="947"/>
      <c r="D34" s="938"/>
      <c r="E34" s="948" t="s">
        <v>188</v>
      </c>
      <c r="F34" s="949"/>
      <c r="G34" s="950"/>
      <c r="H34" s="883"/>
      <c r="I34" s="951"/>
      <c r="J34" s="322" t="s">
        <v>188</v>
      </c>
      <c r="K34" s="952"/>
      <c r="L34" s="264"/>
      <c r="M34" s="264"/>
      <c r="N34" s="264"/>
      <c r="O34" s="322" t="s">
        <v>188</v>
      </c>
      <c r="P34" s="907"/>
      <c r="Q34" s="264"/>
      <c r="R34" s="264"/>
      <c r="S34" s="264"/>
      <c r="T34" s="322" t="s">
        <v>188</v>
      </c>
      <c r="U34" s="952"/>
      <c r="V34" s="906"/>
      <c r="W34" s="264"/>
      <c r="X34" s="257"/>
      <c r="Y34" s="322" t="s">
        <v>188</v>
      </c>
      <c r="Z34" s="952"/>
      <c r="AA34" s="264"/>
      <c r="AB34" s="264"/>
      <c r="AC34" s="264"/>
      <c r="AD34" s="322" t="s">
        <v>188</v>
      </c>
      <c r="AE34" s="952"/>
      <c r="AF34" s="264"/>
      <c r="AG34" s="264"/>
      <c r="AH34" s="264"/>
      <c r="AI34" s="322" t="s">
        <v>188</v>
      </c>
      <c r="AJ34" s="952"/>
      <c r="AK34" s="264"/>
      <c r="AL34" s="264"/>
      <c r="AM34" s="264"/>
      <c r="AN34" s="322" t="s">
        <v>188</v>
      </c>
      <c r="AO34" s="907"/>
      <c r="AP34" s="264"/>
      <c r="AQ34" s="535"/>
      <c r="AR34" s="264"/>
      <c r="AS34" s="322" t="s">
        <v>188</v>
      </c>
      <c r="AT34" s="956"/>
      <c r="AU34" s="915"/>
      <c r="AV34" s="535"/>
      <c r="AW34" s="264"/>
      <c r="AX34" s="397" t="s">
        <v>188</v>
      </c>
      <c r="AY34" s="814">
        <v>1</v>
      </c>
      <c r="AZ34" s="915"/>
      <c r="BA34" s="535"/>
      <c r="BB34" s="264"/>
      <c r="BC34" s="942" t="s">
        <v>188</v>
      </c>
      <c r="BD34" s="952"/>
      <c r="BE34" s="264"/>
      <c r="BF34" s="535"/>
      <c r="BG34" s="264"/>
      <c r="BH34" s="322" t="s">
        <v>188</v>
      </c>
      <c r="BI34" s="907"/>
      <c r="BJ34" s="264"/>
      <c r="BK34" s="535"/>
      <c r="BL34" s="264"/>
      <c r="BM34" s="942" t="s">
        <v>188</v>
      </c>
      <c r="BN34" s="952"/>
      <c r="BO34" s="264"/>
      <c r="BP34" s="535"/>
      <c r="BQ34" s="264"/>
      <c r="BR34" s="883"/>
      <c r="BS34" s="322" t="s">
        <v>188</v>
      </c>
      <c r="BT34" s="952"/>
      <c r="BU34" s="264"/>
      <c r="BV34" s="264"/>
      <c r="BW34" s="264"/>
      <c r="BX34" s="322" t="s">
        <v>188</v>
      </c>
      <c r="BY34" s="952"/>
      <c r="BZ34" s="264"/>
      <c r="CA34" s="535"/>
      <c r="CB34" s="264"/>
      <c r="CC34" s="322" t="s">
        <v>188</v>
      </c>
      <c r="CD34" s="952"/>
      <c r="CE34" s="264"/>
      <c r="CF34" s="535"/>
      <c r="CG34" s="257"/>
      <c r="CH34" s="322" t="s">
        <v>188</v>
      </c>
      <c r="CI34" s="952"/>
      <c r="CJ34" s="264"/>
      <c r="CK34" s="535"/>
      <c r="CL34" s="257"/>
      <c r="CM34" s="322" t="s">
        <v>188</v>
      </c>
      <c r="CN34" s="952"/>
      <c r="CO34" s="264"/>
      <c r="CP34" s="535"/>
      <c r="CQ34" s="257"/>
      <c r="CR34" s="322" t="s">
        <v>188</v>
      </c>
      <c r="CS34" s="952"/>
      <c r="CT34" s="264"/>
      <c r="CU34" s="535"/>
      <c r="CV34" s="257"/>
      <c r="CW34" s="322" t="s">
        <v>188</v>
      </c>
      <c r="CX34" s="952"/>
      <c r="CY34" s="264"/>
      <c r="CZ34" s="535"/>
      <c r="DA34" s="257"/>
      <c r="DB34" s="322" t="s">
        <v>188</v>
      </c>
      <c r="DC34" s="952"/>
      <c r="DD34" s="264"/>
      <c r="DE34" s="535"/>
      <c r="DF34" s="264"/>
      <c r="DG34" s="322" t="s">
        <v>188</v>
      </c>
      <c r="DH34" s="952"/>
      <c r="DI34" s="906"/>
      <c r="DJ34" s="535"/>
      <c r="DK34" s="257"/>
      <c r="DL34" s="322" t="s">
        <v>188</v>
      </c>
      <c r="DM34" s="936" t="s">
        <v>1519</v>
      </c>
      <c r="DN34" s="906"/>
      <c r="DO34" s="535"/>
      <c r="DP34" s="257"/>
      <c r="DQ34" s="322" t="s">
        <v>188</v>
      </c>
      <c r="DR34" s="952"/>
      <c r="DS34" s="906"/>
      <c r="DT34" s="535"/>
      <c r="DU34" s="257"/>
      <c r="DV34" s="322" t="s">
        <v>188</v>
      </c>
      <c r="DW34" s="952"/>
      <c r="DX34" s="906"/>
      <c r="DY34" s="535"/>
      <c r="DZ34" s="257"/>
      <c r="EA34" s="322" t="s">
        <v>188</v>
      </c>
      <c r="EB34" s="338"/>
      <c r="EC34" s="906"/>
      <c r="ED34" s="535"/>
      <c r="EE34" s="257"/>
      <c r="EF34" s="322" t="s">
        <v>188</v>
      </c>
      <c r="EG34" s="952"/>
      <c r="EH34" s="906"/>
      <c r="EI34" s="535"/>
      <c r="EJ34" s="257"/>
      <c r="EK34" s="322" t="s">
        <v>188</v>
      </c>
      <c r="EL34" s="952"/>
      <c r="EM34" s="906"/>
      <c r="EN34" s="535"/>
      <c r="EO34" s="257"/>
      <c r="EP34" s="322" t="s">
        <v>188</v>
      </c>
      <c r="EQ34" s="338"/>
      <c r="ER34" s="264"/>
      <c r="ES34" s="535"/>
      <c r="ET34" s="257"/>
      <c r="EU34" s="322" t="s">
        <v>188</v>
      </c>
      <c r="EV34" s="952"/>
      <c r="EW34" s="264"/>
      <c r="EX34" s="535"/>
      <c r="EY34" s="257"/>
      <c r="EZ34" s="322" t="s">
        <v>188</v>
      </c>
      <c r="FA34" s="952"/>
      <c r="FB34" s="264"/>
      <c r="FC34" s="535"/>
      <c r="FD34" s="264"/>
      <c r="FE34" s="397" t="s">
        <v>188</v>
      </c>
      <c r="FF34" s="835">
        <v>1</v>
      </c>
      <c r="FG34" s="906"/>
      <c r="FH34" s="535"/>
      <c r="FI34" s="257"/>
      <c r="FJ34" s="397" t="s">
        <v>188</v>
      </c>
      <c r="FK34" s="835">
        <v>1</v>
      </c>
      <c r="FL34" s="906"/>
      <c r="FM34" s="535"/>
      <c r="FN34" s="257"/>
      <c r="FO34" s="397" t="s">
        <v>188</v>
      </c>
      <c r="FP34" s="835">
        <v>1</v>
      </c>
      <c r="FQ34" s="906"/>
      <c r="FR34" s="535"/>
      <c r="FS34" s="257"/>
      <c r="FU34" s="322" t="s">
        <v>188</v>
      </c>
      <c r="FV34" s="907"/>
      <c r="FW34" s="264"/>
      <c r="FX34" s="535"/>
      <c r="FY34" s="264"/>
      <c r="FZ34" s="322" t="s">
        <v>188</v>
      </c>
      <c r="GA34" s="907"/>
      <c r="GB34" s="264"/>
      <c r="GC34" s="535"/>
      <c r="GD34" s="264"/>
      <c r="GE34" s="322" t="s">
        <v>188</v>
      </c>
      <c r="GF34" s="907"/>
      <c r="GG34" s="264"/>
      <c r="GH34" s="535"/>
      <c r="GI34" s="264"/>
      <c r="GJ34" s="322" t="s">
        <v>188</v>
      </c>
      <c r="GK34" s="907"/>
      <c r="GL34" s="264"/>
      <c r="GM34" s="535"/>
      <c r="GN34" s="264"/>
      <c r="GO34" s="397" t="s">
        <v>188</v>
      </c>
      <c r="GP34" s="957">
        <v>1</v>
      </c>
      <c r="GQ34" s="264"/>
      <c r="GR34" s="535"/>
      <c r="GS34" s="264"/>
      <c r="GT34" s="322" t="s">
        <v>188</v>
      </c>
      <c r="GU34" s="907"/>
      <c r="GV34" s="264"/>
      <c r="GW34" s="535"/>
      <c r="GX34" s="535"/>
      <c r="GY34" s="910"/>
      <c r="GZ34" s="322" t="s">
        <v>188</v>
      </c>
      <c r="HA34" s="952"/>
      <c r="HB34" s="906"/>
      <c r="HC34" s="535"/>
      <c r="HD34" s="257"/>
      <c r="HE34" s="322" t="s">
        <v>188</v>
      </c>
      <c r="HF34" s="338"/>
      <c r="HG34" s="906"/>
      <c r="HH34" s="535"/>
      <c r="HI34" s="257"/>
      <c r="HJ34" s="883"/>
      <c r="HK34" s="397" t="s">
        <v>188</v>
      </c>
      <c r="HL34" s="334">
        <v>1</v>
      </c>
      <c r="HM34" s="264"/>
      <c r="HN34" s="264"/>
      <c r="HO34" s="264"/>
      <c r="HP34" s="883"/>
      <c r="HQ34" s="322" t="s">
        <v>188</v>
      </c>
      <c r="HR34" s="952"/>
      <c r="HS34" s="264"/>
      <c r="HT34" s="535"/>
      <c r="HU34" s="264"/>
      <c r="HV34" s="322" t="s">
        <v>188</v>
      </c>
      <c r="HW34" s="952"/>
      <c r="HX34" s="264"/>
      <c r="HY34" s="535"/>
      <c r="HZ34" s="954"/>
      <c r="IA34" s="322" t="s">
        <v>188</v>
      </c>
      <c r="IB34" s="952"/>
      <c r="IC34" s="906"/>
      <c r="ID34" s="535"/>
      <c r="IE34" s="257"/>
      <c r="IF34" s="883"/>
      <c r="IG34" s="322" t="s">
        <v>188</v>
      </c>
      <c r="IH34" s="955"/>
      <c r="II34" s="264"/>
      <c r="IJ34" s="535"/>
      <c r="IK34" s="257"/>
      <c r="IL34" s="322" t="s">
        <v>188</v>
      </c>
      <c r="IM34" s="955"/>
      <c r="IN34" s="264"/>
      <c r="IO34" s="535"/>
      <c r="IP34" s="257"/>
      <c r="IQ34" s="322" t="s">
        <v>188</v>
      </c>
      <c r="IR34" s="955"/>
      <c r="IS34" s="264"/>
      <c r="IT34" s="535"/>
      <c r="IU34" s="257"/>
      <c r="IV34" s="322" t="s">
        <v>188</v>
      </c>
      <c r="IW34" s="955"/>
      <c r="IX34" s="264"/>
      <c r="IY34" s="535"/>
      <c r="IZ34" s="257"/>
      <c r="JA34" s="322" t="s">
        <v>188</v>
      </c>
      <c r="JB34" s="955"/>
      <c r="JC34" s="264"/>
      <c r="JD34" s="535"/>
      <c r="JE34" s="264"/>
      <c r="JF34" s="397" t="s">
        <v>188</v>
      </c>
      <c r="JG34" s="337">
        <v>1</v>
      </c>
      <c r="JH34" s="264"/>
      <c r="JI34" s="535"/>
      <c r="JJ34" s="264"/>
      <c r="JK34" s="397" t="s">
        <v>188</v>
      </c>
      <c r="JL34" s="841">
        <v>1</v>
      </c>
      <c r="JM34" s="264"/>
      <c r="JN34" s="535"/>
      <c r="JO34" s="264"/>
      <c r="JP34" s="322" t="s">
        <v>188</v>
      </c>
      <c r="JQ34" s="955"/>
      <c r="JR34" s="264"/>
      <c r="JS34" s="535"/>
      <c r="JT34" s="257"/>
      <c r="JU34" s="322" t="s">
        <v>188</v>
      </c>
      <c r="JV34" s="955"/>
      <c r="JW34" s="264"/>
      <c r="JX34" s="535"/>
      <c r="JY34" s="264"/>
      <c r="JZ34" s="397" t="s">
        <v>188</v>
      </c>
      <c r="KA34" s="841">
        <v>1</v>
      </c>
      <c r="KB34" s="264"/>
      <c r="KC34" s="535"/>
      <c r="KD34" s="264"/>
      <c r="KE34" s="397" t="s">
        <v>188</v>
      </c>
      <c r="KF34" s="841">
        <v>1</v>
      </c>
      <c r="KG34" s="264"/>
      <c r="KH34" s="535"/>
      <c r="KI34" s="264"/>
      <c r="KJ34" s="322" t="s">
        <v>188</v>
      </c>
      <c r="KK34" s="955"/>
      <c r="KL34" s="264"/>
      <c r="KM34" s="535"/>
      <c r="KN34" s="264"/>
      <c r="KO34" s="397" t="s">
        <v>188</v>
      </c>
      <c r="KP34" s="841">
        <v>1</v>
      </c>
      <c r="KQ34" s="264"/>
      <c r="KR34" s="535"/>
      <c r="KS34" s="264"/>
      <c r="KT34" s="322" t="s">
        <v>188</v>
      </c>
      <c r="KU34" s="955"/>
      <c r="KV34" s="264"/>
      <c r="KW34" s="535"/>
      <c r="KX34" s="264"/>
      <c r="KY34" s="322" t="s">
        <v>188</v>
      </c>
      <c r="KZ34" s="955"/>
      <c r="LA34" s="264"/>
      <c r="LB34" s="535"/>
      <c r="LC34" s="264"/>
      <c r="LD34" s="322" t="s">
        <v>188</v>
      </c>
      <c r="LE34" s="955"/>
      <c r="LF34" s="264"/>
      <c r="LG34" s="535"/>
      <c r="LH34" s="264"/>
      <c r="LI34" s="322" t="s">
        <v>188</v>
      </c>
      <c r="LJ34" s="955"/>
      <c r="LK34" s="264"/>
      <c r="LL34" s="535"/>
      <c r="LM34" s="264"/>
      <c r="LN34" s="322" t="s">
        <v>188</v>
      </c>
      <c r="LO34" s="955"/>
      <c r="LP34" s="264"/>
      <c r="LQ34" s="535"/>
      <c r="LR34" s="264"/>
      <c r="LS34" s="322" t="s">
        <v>188</v>
      </c>
      <c r="LT34" s="955"/>
      <c r="LU34" s="264"/>
      <c r="LV34" s="535"/>
      <c r="LW34" s="264"/>
      <c r="LX34" s="322" t="s">
        <v>188</v>
      </c>
      <c r="LY34" s="955"/>
      <c r="LZ34" s="264"/>
      <c r="MA34" s="535"/>
      <c r="MB34" s="264"/>
      <c r="MC34" s="322" t="s">
        <v>188</v>
      </c>
      <c r="MD34" s="955"/>
      <c r="ME34" s="264"/>
      <c r="MF34" s="535"/>
      <c r="MG34" s="264"/>
      <c r="MH34" s="322" t="s">
        <v>188</v>
      </c>
      <c r="MI34" s="955"/>
      <c r="MJ34" s="264"/>
      <c r="MK34" s="535"/>
      <c r="ML34" s="264"/>
      <c r="MM34" s="322" t="s">
        <v>188</v>
      </c>
      <c r="MN34" s="955"/>
      <c r="MO34" s="264"/>
      <c r="MP34" s="535"/>
      <c r="MQ34" s="264"/>
      <c r="MR34" s="397" t="s">
        <v>188</v>
      </c>
      <c r="MS34" s="841">
        <v>1</v>
      </c>
      <c r="MT34" s="264"/>
      <c r="MU34" s="535"/>
      <c r="MV34" s="264"/>
      <c r="MW34" s="322" t="s">
        <v>188</v>
      </c>
      <c r="MX34" s="955"/>
      <c r="MY34" s="264"/>
      <c r="MZ34" s="535"/>
      <c r="NA34" s="264"/>
      <c r="NB34" s="322" t="s">
        <v>188</v>
      </c>
      <c r="NC34" s="955"/>
      <c r="ND34" s="264"/>
      <c r="NE34" s="535"/>
      <c r="NF34" s="264"/>
      <c r="NG34" s="322" t="s">
        <v>188</v>
      </c>
      <c r="NH34" s="955"/>
      <c r="NI34" s="264"/>
      <c r="NJ34" s="535"/>
      <c r="NK34" s="264"/>
      <c r="NL34" s="322" t="s">
        <v>188</v>
      </c>
      <c r="NM34" s="955"/>
      <c r="NN34" s="264"/>
      <c r="NO34" s="535"/>
      <c r="NP34" s="264"/>
      <c r="NQ34" s="322" t="s">
        <v>188</v>
      </c>
      <c r="NR34" s="955"/>
      <c r="NS34" s="264"/>
      <c r="NT34" s="535"/>
      <c r="NU34" s="264"/>
      <c r="NV34" s="397" t="s">
        <v>188</v>
      </c>
      <c r="NW34" s="841">
        <v>1</v>
      </c>
      <c r="NX34" s="264"/>
      <c r="NY34" s="535"/>
      <c r="NZ34" s="264"/>
      <c r="OA34" s="322" t="s">
        <v>188</v>
      </c>
      <c r="OB34" s="955"/>
      <c r="OC34" s="264"/>
      <c r="OD34" s="535"/>
      <c r="OE34" s="264"/>
      <c r="OF34" s="322" t="s">
        <v>188</v>
      </c>
      <c r="OG34" s="955"/>
      <c r="OH34" s="264"/>
      <c r="OI34" s="535"/>
      <c r="OJ34" s="264"/>
      <c r="OK34" s="322" t="s">
        <v>188</v>
      </c>
      <c r="OL34" s="955"/>
      <c r="OM34" s="264"/>
      <c r="ON34" s="535"/>
      <c r="OO34" s="264"/>
      <c r="OP34" s="322" t="s">
        <v>188</v>
      </c>
      <c r="OQ34" s="955"/>
      <c r="OR34" s="264"/>
      <c r="OS34" s="535"/>
      <c r="OT34" s="264"/>
      <c r="OU34" s="322" t="s">
        <v>188</v>
      </c>
      <c r="OV34" s="952"/>
      <c r="OW34" s="264"/>
      <c r="OX34" s="535"/>
      <c r="OY34" s="264"/>
      <c r="OZ34" s="322" t="s">
        <v>188</v>
      </c>
      <c r="PA34" s="955"/>
      <c r="PB34" s="264"/>
      <c r="PC34" s="535"/>
      <c r="PD34" s="264"/>
      <c r="PE34" s="942"/>
      <c r="PF34" s="952"/>
      <c r="PG34" s="264"/>
      <c r="PH34" s="535"/>
      <c r="PI34" s="264"/>
      <c r="PJ34" s="942"/>
      <c r="PK34" s="952"/>
      <c r="PL34" s="264"/>
      <c r="PM34" s="535"/>
      <c r="PN34" s="264"/>
    </row>
    <row r="35" spans="1:430" ht="27" customHeight="1" thickBot="1" x14ac:dyDescent="0.25">
      <c r="B35" s="857"/>
      <c r="C35" s="958"/>
      <c r="D35" s="959"/>
      <c r="E35" s="960" t="s">
        <v>189</v>
      </c>
      <c r="F35" s="949"/>
      <c r="G35" s="950"/>
      <c r="H35" s="883"/>
      <c r="I35" s="961"/>
      <c r="J35" s="404" t="s">
        <v>189</v>
      </c>
      <c r="K35" s="962"/>
      <c r="L35" s="963"/>
      <c r="M35" s="963"/>
      <c r="N35" s="963"/>
      <c r="O35" s="404" t="s">
        <v>189</v>
      </c>
      <c r="P35" s="904"/>
      <c r="Q35" s="963"/>
      <c r="R35" s="963"/>
      <c r="S35" s="963"/>
      <c r="T35" s="404" t="s">
        <v>189</v>
      </c>
      <c r="U35" s="962"/>
      <c r="V35" s="931"/>
      <c r="W35" s="963"/>
      <c r="X35" s="964"/>
      <c r="Y35" s="404" t="s">
        <v>189</v>
      </c>
      <c r="Z35" s="962"/>
      <c r="AA35" s="963"/>
      <c r="AB35" s="963"/>
      <c r="AC35" s="963"/>
      <c r="AD35" s="404" t="s">
        <v>189</v>
      </c>
      <c r="AE35" s="962"/>
      <c r="AF35" s="963"/>
      <c r="AG35" s="963"/>
      <c r="AH35" s="963"/>
      <c r="AI35" s="404" t="s">
        <v>189</v>
      </c>
      <c r="AJ35" s="962"/>
      <c r="AK35" s="963"/>
      <c r="AL35" s="963"/>
      <c r="AM35" s="963"/>
      <c r="AN35" s="404" t="s">
        <v>189</v>
      </c>
      <c r="AO35" s="953"/>
      <c r="AP35" s="963"/>
      <c r="AQ35" s="965"/>
      <c r="AR35" s="963"/>
      <c r="AS35" s="404" t="s">
        <v>189</v>
      </c>
      <c r="AT35" s="966"/>
      <c r="AU35" s="967"/>
      <c r="AV35" s="965"/>
      <c r="AW35" s="963"/>
      <c r="AX35" s="404" t="s">
        <v>189</v>
      </c>
      <c r="AY35" s="966"/>
      <c r="AZ35" s="967"/>
      <c r="BA35" s="965"/>
      <c r="BB35" s="963"/>
      <c r="BC35" s="968" t="s">
        <v>189</v>
      </c>
      <c r="BD35" s="962"/>
      <c r="BE35" s="967"/>
      <c r="BF35" s="535"/>
      <c r="BG35" s="264"/>
      <c r="BH35" s="404" t="s">
        <v>189</v>
      </c>
      <c r="BI35" s="904"/>
      <c r="BJ35" s="963"/>
      <c r="BK35" s="535"/>
      <c r="BL35" s="963"/>
      <c r="BM35" s="969" t="s">
        <v>189</v>
      </c>
      <c r="BN35" s="827">
        <v>1</v>
      </c>
      <c r="BO35" s="967"/>
      <c r="BP35" s="535"/>
      <c r="BQ35" s="264"/>
      <c r="BR35" s="932"/>
      <c r="BS35" s="404" t="s">
        <v>189</v>
      </c>
      <c r="BT35" s="962"/>
      <c r="BU35" s="963"/>
      <c r="BV35" s="963"/>
      <c r="BW35" s="963"/>
      <c r="BX35" s="404" t="s">
        <v>189</v>
      </c>
      <c r="BY35" s="962"/>
      <c r="BZ35" s="963"/>
      <c r="CA35" s="965"/>
      <c r="CB35" s="963"/>
      <c r="CC35" s="404" t="s">
        <v>189</v>
      </c>
      <c r="CD35" s="962"/>
      <c r="CE35" s="963"/>
      <c r="CF35" s="970"/>
      <c r="CG35" s="971"/>
      <c r="CH35" s="404" t="s">
        <v>189</v>
      </c>
      <c r="CI35" s="962"/>
      <c r="CJ35" s="963"/>
      <c r="CK35" s="970"/>
      <c r="CL35" s="971"/>
      <c r="CM35" s="404" t="s">
        <v>189</v>
      </c>
      <c r="CN35" s="962"/>
      <c r="CO35" s="963"/>
      <c r="CP35" s="970"/>
      <c r="CQ35" s="971"/>
      <c r="CR35" s="404" t="s">
        <v>189</v>
      </c>
      <c r="CS35" s="962"/>
      <c r="CT35" s="963"/>
      <c r="CU35" s="970"/>
      <c r="CV35" s="971"/>
      <c r="CW35" s="404" t="s">
        <v>189</v>
      </c>
      <c r="CX35" s="962"/>
      <c r="CY35" s="963"/>
      <c r="CZ35" s="970"/>
      <c r="DA35" s="971"/>
      <c r="DB35" s="404" t="s">
        <v>189</v>
      </c>
      <c r="DC35" s="962"/>
      <c r="DD35" s="963"/>
      <c r="DE35" s="965"/>
      <c r="DF35" s="963"/>
      <c r="DG35" s="404" t="s">
        <v>189</v>
      </c>
      <c r="DH35" s="962"/>
      <c r="DI35" s="534"/>
      <c r="DJ35" s="970"/>
      <c r="DK35" s="971"/>
      <c r="DL35" s="404" t="s">
        <v>189</v>
      </c>
      <c r="DM35" s="936"/>
      <c r="DN35" s="534"/>
      <c r="DO35" s="970"/>
      <c r="DP35" s="971"/>
      <c r="DQ35" s="404" t="s">
        <v>189</v>
      </c>
      <c r="DR35" s="962"/>
      <c r="DS35" s="534"/>
      <c r="DT35" s="970"/>
      <c r="DU35" s="971"/>
      <c r="DV35" s="404" t="s">
        <v>189</v>
      </c>
      <c r="DW35" s="962"/>
      <c r="DX35" s="534"/>
      <c r="DY35" s="970"/>
      <c r="DZ35" s="971"/>
      <c r="EA35" s="404" t="s">
        <v>189</v>
      </c>
      <c r="EB35" s="344"/>
      <c r="EC35" s="534"/>
      <c r="ED35" s="970"/>
      <c r="EE35" s="971"/>
      <c r="EF35" s="404" t="s">
        <v>189</v>
      </c>
      <c r="EG35" s="936" t="s">
        <v>1533</v>
      </c>
      <c r="EH35" s="534"/>
      <c r="EI35" s="970"/>
      <c r="EJ35" s="971"/>
      <c r="EK35" s="404" t="s">
        <v>189</v>
      </c>
      <c r="EL35" s="962"/>
      <c r="EM35" s="906"/>
      <c r="EN35" s="535"/>
      <c r="EO35" s="257"/>
      <c r="EP35" s="404" t="s">
        <v>189</v>
      </c>
      <c r="EQ35" s="344"/>
      <c r="ER35" s="963"/>
      <c r="ES35" s="970"/>
      <c r="ET35" s="971"/>
      <c r="EU35" s="404" t="s">
        <v>189</v>
      </c>
      <c r="EV35" s="962"/>
      <c r="EW35" s="963"/>
      <c r="EX35" s="970"/>
      <c r="EY35" s="971"/>
      <c r="EZ35" s="404" t="s">
        <v>189</v>
      </c>
      <c r="FA35" s="962"/>
      <c r="FB35" s="963"/>
      <c r="FC35" s="965"/>
      <c r="FD35" s="963"/>
      <c r="FE35" s="404" t="s">
        <v>189</v>
      </c>
      <c r="FF35" s="962"/>
      <c r="FG35" s="534"/>
      <c r="FH35" s="970"/>
      <c r="FI35" s="971"/>
      <c r="FJ35" s="404" t="s">
        <v>189</v>
      </c>
      <c r="FK35" s="962"/>
      <c r="FL35" s="534"/>
      <c r="FM35" s="970"/>
      <c r="FN35" s="971"/>
      <c r="FO35" s="404" t="s">
        <v>189</v>
      </c>
      <c r="FP35" s="962"/>
      <c r="FQ35" s="534"/>
      <c r="FR35" s="970"/>
      <c r="FS35" s="971"/>
      <c r="FU35" s="404" t="s">
        <v>189</v>
      </c>
      <c r="FV35" s="904"/>
      <c r="FW35" s="963"/>
      <c r="FX35" s="965"/>
      <c r="FY35" s="963"/>
      <c r="FZ35" s="404" t="s">
        <v>189</v>
      </c>
      <c r="GA35" s="904"/>
      <c r="GB35" s="264"/>
      <c r="GC35" s="535"/>
      <c r="GD35" s="264"/>
      <c r="GE35" s="404" t="s">
        <v>189</v>
      </c>
      <c r="GF35" s="904"/>
      <c r="GG35" s="963"/>
      <c r="GH35" s="965"/>
      <c r="GI35" s="963"/>
      <c r="GJ35" s="404" t="s">
        <v>189</v>
      </c>
      <c r="GK35" s="904"/>
      <c r="GL35" s="963"/>
      <c r="GM35" s="965"/>
      <c r="GN35" s="963"/>
      <c r="GO35" s="404" t="s">
        <v>189</v>
      </c>
      <c r="GP35" s="904"/>
      <c r="GQ35" s="963"/>
      <c r="GR35" s="965"/>
      <c r="GS35" s="963"/>
      <c r="GT35" s="404" t="s">
        <v>189</v>
      </c>
      <c r="GU35" s="904"/>
      <c r="GV35" s="963"/>
      <c r="GW35" s="965"/>
      <c r="GX35" s="965"/>
      <c r="GY35" s="972"/>
      <c r="GZ35" s="404" t="s">
        <v>189</v>
      </c>
      <c r="HA35" s="962"/>
      <c r="HB35" s="534"/>
      <c r="HC35" s="970"/>
      <c r="HD35" s="971"/>
      <c r="HE35" s="404" t="s">
        <v>189</v>
      </c>
      <c r="HF35" s="344"/>
      <c r="HG35" s="534"/>
      <c r="HH35" s="970"/>
      <c r="HI35" s="971"/>
      <c r="HJ35" s="932"/>
      <c r="HK35" s="404" t="s">
        <v>189</v>
      </c>
      <c r="HL35" s="962"/>
      <c r="HM35" s="963"/>
      <c r="HN35" s="963"/>
      <c r="HO35" s="963"/>
      <c r="HP35" s="883"/>
      <c r="HQ35" s="404" t="s">
        <v>189</v>
      </c>
      <c r="HR35" s="962"/>
      <c r="HS35" s="967"/>
      <c r="HT35" s="535"/>
      <c r="HU35" s="264"/>
      <c r="HV35" s="404" t="s">
        <v>189</v>
      </c>
      <c r="HW35" s="962"/>
      <c r="HX35" s="967"/>
      <c r="HY35" s="535"/>
      <c r="HZ35" s="973"/>
      <c r="IA35" s="404" t="s">
        <v>189</v>
      </c>
      <c r="IB35" s="962"/>
      <c r="IC35" s="534"/>
      <c r="ID35" s="970"/>
      <c r="IE35" s="971"/>
      <c r="IF35" s="974"/>
      <c r="IG35" s="404" t="s">
        <v>189</v>
      </c>
      <c r="IH35" s="975"/>
      <c r="II35" s="967"/>
      <c r="IJ35" s="970"/>
      <c r="IK35" s="971"/>
      <c r="IL35" s="404" t="s">
        <v>189</v>
      </c>
      <c r="IM35" s="975"/>
      <c r="IN35" s="967"/>
      <c r="IO35" s="970"/>
      <c r="IP35" s="971"/>
      <c r="IQ35" s="404" t="s">
        <v>189</v>
      </c>
      <c r="IR35" s="975"/>
      <c r="IS35" s="967"/>
      <c r="IT35" s="970"/>
      <c r="IU35" s="971"/>
      <c r="IV35" s="404" t="s">
        <v>189</v>
      </c>
      <c r="IW35" s="975"/>
      <c r="IX35" s="967"/>
      <c r="IY35" s="970"/>
      <c r="IZ35" s="971"/>
      <c r="JA35" s="404" t="s">
        <v>189</v>
      </c>
      <c r="JB35" s="975"/>
      <c r="JC35" s="967"/>
      <c r="JD35" s="535"/>
      <c r="JE35" s="264"/>
      <c r="JF35" s="404" t="s">
        <v>189</v>
      </c>
      <c r="JG35" s="343"/>
      <c r="JH35" s="967"/>
      <c r="JI35" s="535"/>
      <c r="JJ35" s="264"/>
      <c r="JK35" s="404" t="s">
        <v>189</v>
      </c>
      <c r="JL35" s="975"/>
      <c r="JM35" s="967"/>
      <c r="JN35" s="535"/>
      <c r="JO35" s="264"/>
      <c r="JP35" s="404" t="s">
        <v>189</v>
      </c>
      <c r="JQ35" s="975"/>
      <c r="JR35" s="967"/>
      <c r="JS35" s="970"/>
      <c r="JT35" s="971"/>
      <c r="JU35" s="404" t="s">
        <v>189</v>
      </c>
      <c r="JV35" s="975"/>
      <c r="JW35" s="967"/>
      <c r="JX35" s="535"/>
      <c r="JY35" s="264"/>
      <c r="JZ35" s="404" t="s">
        <v>189</v>
      </c>
      <c r="KA35" s="975"/>
      <c r="KB35" s="967"/>
      <c r="KC35" s="535"/>
      <c r="KD35" s="264"/>
      <c r="KE35" s="404" t="s">
        <v>189</v>
      </c>
      <c r="KF35" s="975"/>
      <c r="KG35" s="967"/>
      <c r="KH35" s="535"/>
      <c r="KI35" s="264"/>
      <c r="KJ35" s="404" t="s">
        <v>189</v>
      </c>
      <c r="KK35" s="975"/>
      <c r="KL35" s="967"/>
      <c r="KM35" s="535"/>
      <c r="KN35" s="264"/>
      <c r="KO35" s="404" t="s">
        <v>189</v>
      </c>
      <c r="KP35" s="975"/>
      <c r="KQ35" s="967"/>
      <c r="KR35" s="535"/>
      <c r="KS35" s="264"/>
      <c r="KT35" s="404" t="s">
        <v>189</v>
      </c>
      <c r="KU35" s="975"/>
      <c r="KV35" s="967"/>
      <c r="KW35" s="535"/>
      <c r="KX35" s="264"/>
      <c r="KY35" s="404" t="s">
        <v>189</v>
      </c>
      <c r="KZ35" s="975"/>
      <c r="LA35" s="967"/>
      <c r="LB35" s="535"/>
      <c r="LC35" s="264"/>
      <c r="LD35" s="404" t="s">
        <v>189</v>
      </c>
      <c r="LE35" s="975"/>
      <c r="LF35" s="967"/>
      <c r="LG35" s="535"/>
      <c r="LH35" s="264"/>
      <c r="LI35" s="404" t="s">
        <v>189</v>
      </c>
      <c r="LJ35" s="975"/>
      <c r="LK35" s="967"/>
      <c r="LL35" s="535"/>
      <c r="LM35" s="264"/>
      <c r="LN35" s="404" t="s">
        <v>189</v>
      </c>
      <c r="LO35" s="975"/>
      <c r="LP35" s="967"/>
      <c r="LQ35" s="535"/>
      <c r="LR35" s="264"/>
      <c r="LS35" s="404" t="s">
        <v>189</v>
      </c>
      <c r="LT35" s="975"/>
      <c r="LU35" s="967"/>
      <c r="LV35" s="535"/>
      <c r="LW35" s="264"/>
      <c r="LX35" s="404" t="s">
        <v>189</v>
      </c>
      <c r="LY35" s="975"/>
      <c r="LZ35" s="967"/>
      <c r="MA35" s="535"/>
      <c r="MB35" s="264"/>
      <c r="MC35" s="404" t="s">
        <v>189</v>
      </c>
      <c r="MD35" s="975"/>
      <c r="ME35" s="967"/>
      <c r="MF35" s="535"/>
      <c r="MG35" s="264"/>
      <c r="MH35" s="404" t="s">
        <v>189</v>
      </c>
      <c r="MI35" s="975"/>
      <c r="MJ35" s="967"/>
      <c r="MK35" s="535"/>
      <c r="ML35" s="264"/>
      <c r="MM35" s="404" t="s">
        <v>189</v>
      </c>
      <c r="MN35" s="975"/>
      <c r="MO35" s="967"/>
      <c r="MP35" s="535"/>
      <c r="MQ35" s="264"/>
      <c r="MR35" s="404" t="s">
        <v>189</v>
      </c>
      <c r="MS35" s="975"/>
      <c r="MT35" s="967"/>
      <c r="MU35" s="535"/>
      <c r="MV35" s="264"/>
      <c r="MW35" s="404" t="s">
        <v>189</v>
      </c>
      <c r="MX35" s="975"/>
      <c r="MY35" s="967"/>
      <c r="MZ35" s="535"/>
      <c r="NA35" s="264"/>
      <c r="NB35" s="404" t="s">
        <v>189</v>
      </c>
      <c r="NC35" s="975"/>
      <c r="ND35" s="967"/>
      <c r="NE35" s="535"/>
      <c r="NF35" s="264"/>
      <c r="NG35" s="404" t="s">
        <v>189</v>
      </c>
      <c r="NH35" s="975"/>
      <c r="NI35" s="967"/>
      <c r="NJ35" s="535"/>
      <c r="NK35" s="264"/>
      <c r="NL35" s="404" t="s">
        <v>189</v>
      </c>
      <c r="NM35" s="975"/>
      <c r="NN35" s="967"/>
      <c r="NO35" s="535"/>
      <c r="NP35" s="264"/>
      <c r="NQ35" s="404" t="s">
        <v>189</v>
      </c>
      <c r="NR35" s="975"/>
      <c r="NS35" s="967"/>
      <c r="NT35" s="535"/>
      <c r="NU35" s="264"/>
      <c r="NV35" s="404" t="s">
        <v>189</v>
      </c>
      <c r="NW35" s="975"/>
      <c r="NX35" s="967"/>
      <c r="NY35" s="535"/>
      <c r="NZ35" s="264"/>
      <c r="OA35" s="404" t="s">
        <v>189</v>
      </c>
      <c r="OB35" s="975"/>
      <c r="OC35" s="967"/>
      <c r="OD35" s="535"/>
      <c r="OE35" s="264"/>
      <c r="OF35" s="404" t="s">
        <v>189</v>
      </c>
      <c r="OG35" s="975"/>
      <c r="OH35" s="967"/>
      <c r="OI35" s="535"/>
      <c r="OJ35" s="264"/>
      <c r="OK35" s="404" t="s">
        <v>189</v>
      </c>
      <c r="OL35" s="975"/>
      <c r="OM35" s="967"/>
      <c r="ON35" s="535"/>
      <c r="OO35" s="264"/>
      <c r="OP35" s="404" t="s">
        <v>189</v>
      </c>
      <c r="OQ35" s="975"/>
      <c r="OR35" s="967"/>
      <c r="OS35" s="535"/>
      <c r="OT35" s="264"/>
      <c r="OU35" s="404" t="s">
        <v>189</v>
      </c>
      <c r="OV35" s="976"/>
      <c r="OW35" s="967"/>
      <c r="OX35" s="535"/>
      <c r="OY35" s="264"/>
      <c r="OZ35" s="404" t="s">
        <v>189</v>
      </c>
      <c r="PA35" s="975"/>
      <c r="PB35" s="967"/>
      <c r="PC35" s="535"/>
      <c r="PD35" s="264"/>
      <c r="PE35" s="968"/>
      <c r="PF35" s="962"/>
      <c r="PG35" s="967"/>
      <c r="PH35" s="535"/>
      <c r="PI35" s="264"/>
      <c r="PJ35" s="969"/>
      <c r="PK35" s="827"/>
      <c r="PL35" s="967"/>
      <c r="PM35" s="535"/>
      <c r="PN35" s="264"/>
    </row>
    <row r="36" spans="1:430" ht="17" customHeight="1" thickBot="1" x14ac:dyDescent="0.25">
      <c r="A36" s="977">
        <v>3</v>
      </c>
      <c r="B36" s="857"/>
      <c r="C36" s="978" t="s">
        <v>307</v>
      </c>
      <c r="D36" s="407" t="s">
        <v>372</v>
      </c>
      <c r="E36" s="979"/>
      <c r="F36" s="980"/>
      <c r="G36" s="981" t="s">
        <v>1534</v>
      </c>
      <c r="H36" s="863"/>
      <c r="I36" s="408">
        <v>1</v>
      </c>
      <c r="J36" s="311" t="s">
        <v>192</v>
      </c>
      <c r="K36" s="412" t="s">
        <v>193</v>
      </c>
      <c r="L36" s="982">
        <v>1</v>
      </c>
      <c r="M36" s="417">
        <f t="shared" ref="M36:M38" si="103">IF(K36="Отсутствует",0,IF(AND(K36="В Навигаторе",M158=1),1,IF(AND(K36="В Навигаторе",M158&lt;&gt;1),0,IF(K36="Не в Навигаторе",0.5,0))))</f>
        <v>0</v>
      </c>
      <c r="N36" s="983">
        <f t="shared" ref="N36:N38" si="104">IFERROR(IF(L36=0,"",M36/L36),"")</f>
        <v>0</v>
      </c>
      <c r="O36" s="311" t="s">
        <v>192</v>
      </c>
      <c r="P36" s="801" t="s">
        <v>193</v>
      </c>
      <c r="Q36" s="982">
        <v>1</v>
      </c>
      <c r="R36" s="417">
        <f t="shared" ref="R36:R38" si="105">IF(P36="Отсутствует",0,IF(AND(P36="В Навигаторе",R158=1),1,IF(AND(P36="В Навигаторе",R158&lt;&gt;1),0,IF(P36="Не в Навигаторе",0.5,0))))</f>
        <v>1</v>
      </c>
      <c r="S36" s="983">
        <f t="shared" ref="S36:S38" si="106">IFERROR(IF(Q36=0,"",R36/Q36),"")</f>
        <v>1</v>
      </c>
      <c r="T36" s="311" t="s">
        <v>192</v>
      </c>
      <c r="U36" s="412" t="s">
        <v>373</v>
      </c>
      <c r="V36" s="982">
        <v>1</v>
      </c>
      <c r="W36" s="417">
        <f t="shared" ref="W36:W38" si="107">IF(U36="Отсутствует",0,IF(AND(U36="В Навигаторе",W158=1),1,IF(AND(U36="В Навигаторе",W158&lt;&gt;1),0,IF(U36="Не в Навигаторе",0.5,0))))</f>
        <v>0.5</v>
      </c>
      <c r="X36" s="983">
        <f t="shared" ref="X36:X38" si="108">IFERROR(IF(V36=0,"",W36/V36),"")</f>
        <v>0.5</v>
      </c>
      <c r="Y36" s="311" t="s">
        <v>192</v>
      </c>
      <c r="Z36" s="412" t="s">
        <v>373</v>
      </c>
      <c r="AA36" s="982">
        <v>1</v>
      </c>
      <c r="AB36" s="417">
        <f t="shared" ref="AB36:AB38" si="109">IF(Z36="Отсутствует",0,IF(AND(Z36="В Навигаторе",AB158=1),1,IF(AND(Z36="В Навигаторе",AB158&lt;&gt;1),0,IF(Z36="Не в Навигаторе",0.5,0))))</f>
        <v>0.5</v>
      </c>
      <c r="AC36" s="983">
        <f t="shared" ref="AC36:AC38" si="110">IFERROR(IF(AA36=0,"",AB36/AA36),"")</f>
        <v>0.5</v>
      </c>
      <c r="AD36" s="311" t="s">
        <v>192</v>
      </c>
      <c r="AE36" s="412" t="s">
        <v>1535</v>
      </c>
      <c r="AF36" s="982">
        <v>1</v>
      </c>
      <c r="AG36" s="417">
        <f t="shared" ref="AG36:AG38" si="111">IF(AE36="Отсутствует",0,IF(AND(AE36="В Навигаторе",AG158=1),1,IF(AND(AE36="В Навигаторе",AG158&lt;&gt;1),0,IF(AE36="Не в Навигаторе",0.5,0))))</f>
        <v>1</v>
      </c>
      <c r="AH36" s="983">
        <f t="shared" ref="AH36:AH38" si="112">IFERROR(IF(AF36=0,"",AG36/AF36),"")</f>
        <v>1</v>
      </c>
      <c r="AI36" s="311" t="s">
        <v>192</v>
      </c>
      <c r="AJ36" s="412" t="s">
        <v>193</v>
      </c>
      <c r="AK36" s="982">
        <v>1</v>
      </c>
      <c r="AL36" s="417">
        <f t="shared" ref="AL36:AL38" si="113">IF(AJ36="Отсутствует",0,IF(AND(AJ36="В Навигаторе",AL158=1),1,IF(AND(AJ36="В Навигаторе",AL158&lt;&gt;1),0,IF(AJ36="Не в Навигаторе",0.5,0))))</f>
        <v>1</v>
      </c>
      <c r="AM36" s="983">
        <f t="shared" ref="AM36:AM38" si="114">IFERROR(IF(AK36=0,"",AL36/AK36),"")</f>
        <v>1</v>
      </c>
      <c r="AN36" s="311" t="s">
        <v>192</v>
      </c>
      <c r="AO36" s="818" t="s">
        <v>373</v>
      </c>
      <c r="AP36" s="982">
        <v>1</v>
      </c>
      <c r="AQ36" s="417">
        <f t="shared" ref="AQ36:AQ38" si="115">IF(AO36="Отсутствует",0,IF(AND(AO36="В Навигаторе",AQ158=1),1,IF(AND(AO36="В Навигаторе",AQ158&lt;&gt;1),0,IF(AO36="Не в Навигаторе",0.5,0))))</f>
        <v>0.5</v>
      </c>
      <c r="AR36" s="983">
        <f t="shared" ref="AR36:AR38" si="116">IFERROR(IF(AP36=0,"",AQ36/AP36),"")</f>
        <v>0.5</v>
      </c>
      <c r="AS36" s="311" t="s">
        <v>192</v>
      </c>
      <c r="AT36" s="801"/>
      <c r="AU36" s="982">
        <v>1</v>
      </c>
      <c r="AV36" s="417">
        <f t="shared" ref="AV36:AV38" si="117">IF(AT36="Отсутствует",0,IF(AND(AT36="В Навигаторе",AV158=1),1,IF(AND(AT36="В Навигаторе",AV158&lt;&gt;1),0,IF(AT36="Не в Навигаторе",0.5,0))))</f>
        <v>0</v>
      </c>
      <c r="AW36" s="983">
        <f t="shared" ref="AW36:AW38" si="118">IFERROR(IF(AU36=0,"",AV36/AU36),"")</f>
        <v>0</v>
      </c>
      <c r="AX36" s="311" t="s">
        <v>192</v>
      </c>
      <c r="AY36" s="801" t="s">
        <v>373</v>
      </c>
      <c r="AZ36" s="982">
        <v>1</v>
      </c>
      <c r="BA36" s="417">
        <f t="shared" ref="BA36:BA38" si="119">IF(AY36="Отсутствует",0,IF(AND(AY36="В Навигаторе",BA158=1),1,IF(AND(AY36="В Навигаторе",BA158&lt;&gt;1),0,IF(AY36="Не в Навигаторе",0.5,0))))</f>
        <v>0.5</v>
      </c>
      <c r="BB36" s="983">
        <f t="shared" ref="BB36:BB38" si="120">IFERROR(IF(AZ36=0,"",BA36/AZ36),"")</f>
        <v>0.5</v>
      </c>
      <c r="BC36" s="984" t="s">
        <v>192</v>
      </c>
      <c r="BD36" s="985" t="s">
        <v>193</v>
      </c>
      <c r="BE36" s="982">
        <v>1</v>
      </c>
      <c r="BF36" s="417">
        <f>IF(BD36="Отсутствует",0,IF(AND(BD36="В Навигаторе",BF158=1),1,IF(AND(BD36="В Навигаторе",BF158&lt;&gt;1),0,IF(BD36="Не в Навигаторе",0.5,0))))</f>
        <v>0</v>
      </c>
      <c r="BG36" s="983">
        <f t="shared" ref="BG36:BG38" si="121">IFERROR(IF(BE36=0,"",BF36/BE36),"")</f>
        <v>0</v>
      </c>
      <c r="BH36" s="986" t="s">
        <v>192</v>
      </c>
      <c r="BI36" s="801" t="s">
        <v>193</v>
      </c>
      <c r="BJ36" s="982">
        <v>1</v>
      </c>
      <c r="BK36" s="417">
        <f t="shared" ref="BK36:BK38" si="122">IF(BI36="Отсутствует",0,IF(AND(BI36="В Навигаторе",BK158=1),1,IF(AND(BI36="В Навигаторе",BK158&lt;&gt;1),0,IF(BI36="Не в Навигаторе",0.5,0))))</f>
        <v>0</v>
      </c>
      <c r="BL36" s="983">
        <f t="shared" ref="BL36:BL38" si="123">IFERROR(IF(BJ36=0,"",BK36/BJ36),"")</f>
        <v>0</v>
      </c>
      <c r="BM36" s="984" t="s">
        <v>192</v>
      </c>
      <c r="BN36" s="985" t="s">
        <v>193</v>
      </c>
      <c r="BO36" s="982">
        <v>1</v>
      </c>
      <c r="BP36" s="417">
        <f t="shared" ref="BP36:BP38" si="124">IF(BN36="Отсутствует",0,IF(AND(BN36="В Навигаторе",BP158=1),1,IF(AND(BN36="В Навигаторе",BP158&lt;&gt;1),0,IF(BN36="Не в Навигаторе",0.5,0))))</f>
        <v>1</v>
      </c>
      <c r="BQ36" s="983">
        <f t="shared" ref="BQ36:BQ38" si="125">IFERROR(IF(BO36=0,"",BP36/BO36),"")</f>
        <v>1</v>
      </c>
      <c r="BR36" s="863"/>
      <c r="BS36" s="311" t="s">
        <v>192</v>
      </c>
      <c r="BT36" s="412" t="s">
        <v>373</v>
      </c>
      <c r="BU36" s="417">
        <v>1</v>
      </c>
      <c r="BV36" s="417">
        <f t="shared" ref="BV36:BV38" si="126">IF(BT36="Отсутствует",0,IF(AND(BT36="В Навигаторе",BV158=1),1,IF(AND(BT36="В Навигаторе",BV158&lt;&gt;1),0,IF(BT36="Не в Навигаторе",0.5,0))))</f>
        <v>0.5</v>
      </c>
      <c r="BW36" s="987">
        <f t="shared" ref="BW36:BW38" si="127">IFERROR(IF(BU36=0,"",BV36/BU36),"")*BV158</f>
        <v>0.5</v>
      </c>
      <c r="BX36" s="311" t="s">
        <v>192</v>
      </c>
      <c r="BY36" s="412" t="s">
        <v>373</v>
      </c>
      <c r="BZ36" s="417">
        <v>1</v>
      </c>
      <c r="CA36" s="417">
        <f t="shared" ref="CA36:CA38" si="128">IF(BY36="Отсутствует",0,IF(AND(BY36="В Навигаторе",CA158=1),1,IF(AND(BY36="В Навигаторе",CA158&lt;&gt;1),0,IF(BY36="Не в Навигаторе",0.5,0))))</f>
        <v>0.5</v>
      </c>
      <c r="CB36" s="987">
        <f t="shared" ref="CB36:CB38" si="129">IFERROR(IF(BZ36=0,"",CA36/BZ36),"")</f>
        <v>0.5</v>
      </c>
      <c r="CC36" s="311" t="s">
        <v>192</v>
      </c>
      <c r="CD36" s="412" t="s">
        <v>193</v>
      </c>
      <c r="CE36" s="417">
        <v>1</v>
      </c>
      <c r="CF36" s="417">
        <f t="shared" ref="CF36:CF38" si="130">IF(CD36="Отсутствует",0,IF(AND(CD36="В Навигаторе",CF158=1),1,IF(AND(CD36="В Навигаторе",CF158&lt;&gt;1),0,IF(CD36="Не в Навигаторе",0.5,0))))</f>
        <v>1</v>
      </c>
      <c r="CG36" s="987">
        <f t="shared" ref="CG36:CG38" si="131">IFERROR(IF(CE36=0,"",CF36/CE36),"")</f>
        <v>1</v>
      </c>
      <c r="CH36" s="311" t="s">
        <v>192</v>
      </c>
      <c r="CI36" s="412" t="s">
        <v>1536</v>
      </c>
      <c r="CJ36" s="417">
        <v>1</v>
      </c>
      <c r="CK36" s="417">
        <f t="shared" ref="CK36:CK38" si="132">IF(CI36="Отсутствует",0,IF(AND(CI36="В Навигаторе",CK158=1),1,IF(AND(CI36="В Навигаторе",CK158&lt;&gt;1),0,IF(CI36="Не в Навигаторе",0.5,0))))</f>
        <v>0</v>
      </c>
      <c r="CL36" s="987">
        <f t="shared" ref="CL36:CL38" si="133">IFERROR(IF(CJ36=0,"",CK36/CJ36),"")</f>
        <v>0</v>
      </c>
      <c r="CM36" s="311" t="s">
        <v>192</v>
      </c>
      <c r="CN36" s="412" t="s">
        <v>193</v>
      </c>
      <c r="CO36" s="417">
        <v>1</v>
      </c>
      <c r="CP36" s="417">
        <f t="shared" ref="CP36:CP38" si="134">IF(CN36="Отсутствует",0,IF(AND(CN36="В Навигаторе",CP158=1),1,IF(AND(CN36="В Навигаторе",CP158&lt;&gt;1),0,IF(CN36="Не в Навигаторе",0.5,0))))</f>
        <v>1</v>
      </c>
      <c r="CQ36" s="987">
        <f t="shared" ref="CQ36:CQ38" si="135">IFERROR(IF(CO36=0,"",CP36/CO36),"")</f>
        <v>1</v>
      </c>
      <c r="CR36" s="311" t="s">
        <v>192</v>
      </c>
      <c r="CS36" s="412" t="s">
        <v>193</v>
      </c>
      <c r="CT36" s="417">
        <v>1</v>
      </c>
      <c r="CU36" s="417">
        <f t="shared" ref="CU36:CU38" si="136">IF(CS36="Отсутствует",0,IF(AND(CS36="В Навигаторе",CU158=1),1,IF(AND(CS36="В Навигаторе",CU158&lt;&gt;1),0,IF(CS36="Не в Навигаторе",0.5,0))))</f>
        <v>1</v>
      </c>
      <c r="CV36" s="987">
        <f t="shared" ref="CV36:CV38" si="137">IFERROR(IF(CT36=0,"",CU36/CT36),"")</f>
        <v>1</v>
      </c>
      <c r="CW36" s="311" t="s">
        <v>192</v>
      </c>
      <c r="CX36" s="319" t="s">
        <v>193</v>
      </c>
      <c r="CY36" s="417">
        <v>1</v>
      </c>
      <c r="CZ36" s="417">
        <f t="shared" ref="CZ36:CZ38" si="138">IF(CX36="Отсутствует",0,IF(AND(CX36="В Навигаторе",CZ158=1),1,IF(AND(CX36="В Навигаторе",CZ158&lt;&gt;1),0,IF(CX36="Не в Навигаторе",0.5,0))))</f>
        <v>1</v>
      </c>
      <c r="DA36" s="987">
        <f t="shared" ref="DA36:DA38" si="139">IFERROR(IF(CY36=0,"",CZ36/CY36),"")</f>
        <v>1</v>
      </c>
      <c r="DB36" s="311" t="s">
        <v>192</v>
      </c>
      <c r="DC36" s="412" t="s">
        <v>193</v>
      </c>
      <c r="DD36" s="417">
        <v>1</v>
      </c>
      <c r="DE36" s="417">
        <f t="shared" ref="DE36:DE38" si="140">IF(DC36="Отсутствует",0,IF(AND(DC36="В Навигаторе",DE158=1),1,IF(AND(DC36="В Навигаторе",DE158&lt;&gt;1),0,IF(DC36="Не в Навигаторе",0.5,0))))</f>
        <v>1</v>
      </c>
      <c r="DF36" s="987">
        <f t="shared" ref="DF36:DF38" si="141">IFERROR(IF(DD36=0,"",DE36/DD36),"")</f>
        <v>1</v>
      </c>
      <c r="DG36" s="311" t="s">
        <v>192</v>
      </c>
      <c r="DH36" s="412" t="s">
        <v>193</v>
      </c>
      <c r="DI36" s="409">
        <v>1</v>
      </c>
      <c r="DJ36" s="417">
        <f t="shared" ref="DJ36:DJ38" si="142">IF(DH36="Отсутствует",0,IF(AND(DH36="В Навигаторе",DJ158=1),1,IF(AND(DH36="В Навигаторе",DJ158&lt;&gt;1),0,IF(DH36="Не в Навигаторе",0.5,0))))</f>
        <v>1</v>
      </c>
      <c r="DK36" s="987">
        <f t="shared" ref="DK36:DK38" si="143">IFERROR(IF(DI36=0,"",DJ36/DI36),"")</f>
        <v>1</v>
      </c>
      <c r="DL36" s="311" t="s">
        <v>192</v>
      </c>
      <c r="DM36" s="412" t="s">
        <v>373</v>
      </c>
      <c r="DN36" s="409">
        <v>1</v>
      </c>
      <c r="DO36" s="417">
        <f t="shared" ref="DO36:DO38" si="144">IF(DM36="Отсутствует",0,IF(AND(DM36="В Навигаторе",DO158=1),1,IF(AND(DM36="В Навигаторе",DO158&lt;&gt;1),0,IF(DM36="Не в Навигаторе",0.5,0))))</f>
        <v>0.5</v>
      </c>
      <c r="DP36" s="987">
        <f t="shared" ref="DP36:DP38" si="145">IFERROR(IF(DN36=0,"",DO36/DN36),"")</f>
        <v>0.5</v>
      </c>
      <c r="DQ36" s="311" t="s">
        <v>192</v>
      </c>
      <c r="DR36" s="330" t="s">
        <v>193</v>
      </c>
      <c r="DS36" s="409">
        <v>1</v>
      </c>
      <c r="DT36" s="417">
        <f t="shared" ref="DT36:DT38" si="146">IF(DR36="Отсутствует",0,IF(AND(DR36="В Навигаторе",DT158=1),1,IF(AND(DR36="В Навигаторе",DT158&lt;&gt;1),0,IF(DR36="Не в Навигаторе",0.5,0))))</f>
        <v>1</v>
      </c>
      <c r="DU36" s="987">
        <f t="shared" ref="DU36:DU38" si="147">IFERROR(IF(DS36=0,"",DT36/DS36),"")</f>
        <v>1</v>
      </c>
      <c r="DV36" s="311" t="s">
        <v>192</v>
      </c>
      <c r="DW36" s="412" t="s">
        <v>193</v>
      </c>
      <c r="DX36" s="409">
        <v>1</v>
      </c>
      <c r="DY36" s="417">
        <f t="shared" ref="DY36:DY38" si="148">IF(DW36="Отсутствует",0,IF(AND(DW36="В Навигаторе",DY158=1),1,IF(AND(DW36="В Навигаторе",DY158&lt;&gt;1),0,IF(DW36="Не в Навигаторе",0.5,0))))</f>
        <v>1</v>
      </c>
      <c r="DZ36" s="987">
        <f t="shared" ref="DZ36:DZ38" si="149">IFERROR(IF(DX36=0,"",DY36/DX36),"")</f>
        <v>1</v>
      </c>
      <c r="EA36" s="311" t="s">
        <v>192</v>
      </c>
      <c r="EB36" s="330" t="s">
        <v>193</v>
      </c>
      <c r="EC36" s="409">
        <v>1</v>
      </c>
      <c r="ED36" s="417">
        <f t="shared" ref="ED36:ED38" si="150">IF(EB36="Отсутствует",0,IF(AND(EB36="В Навигаторе",ED158=1),1,IF(AND(EB36="В Навигаторе",ED158&lt;&gt;1),0,IF(EB36="Не в Навигаторе",0.5,0))))</f>
        <v>1</v>
      </c>
      <c r="EE36" s="987">
        <f t="shared" ref="EE36:EE38" si="151">IFERROR(IF(EC36=0,"",ED36/EC36),"")</f>
        <v>1</v>
      </c>
      <c r="EF36" s="311" t="s">
        <v>192</v>
      </c>
      <c r="EG36" s="330" t="s">
        <v>193</v>
      </c>
      <c r="EH36" s="417">
        <v>1</v>
      </c>
      <c r="EI36" s="417">
        <f t="shared" ref="EI36:EI38" si="152">IF(EG36="Отсутствует",0,IF(AND(EG36="В Навигаторе",EI158=1),1,IF(AND(EG36="В Навигаторе",EI158&lt;&gt;1),0,IF(EG36="Не в Навигаторе",0.5,0))))</f>
        <v>1</v>
      </c>
      <c r="EJ36" s="987">
        <f t="shared" ref="EJ36:EJ38" si="153">IFERROR(IF(EH36=0,"",EI36/EH36),"")</f>
        <v>1</v>
      </c>
      <c r="EK36" s="311" t="s">
        <v>192</v>
      </c>
      <c r="EL36" s="326" t="s">
        <v>193</v>
      </c>
      <c r="EM36" s="988">
        <v>1</v>
      </c>
      <c r="EN36" s="417">
        <f t="shared" ref="EN36:EN38" si="154">IF(EL36="Отсутствует",0,IF(AND(EL36="В Навигаторе",EN158=1),1,IF(AND(EL36="В Навигаторе",EN158&lt;&gt;1),0,IF(EL36="Не в Навигаторе",0.5,0))))</f>
        <v>1</v>
      </c>
      <c r="EO36" s="987">
        <f t="shared" ref="EO36:EO38" si="155">IFERROR(IF(EM36=0,"",EN36/EM36),"")</f>
        <v>1</v>
      </c>
      <c r="EP36" s="986" t="s">
        <v>192</v>
      </c>
      <c r="EQ36" s="412" t="s">
        <v>193</v>
      </c>
      <c r="ER36" s="417">
        <v>1</v>
      </c>
      <c r="ES36" s="417">
        <f t="shared" ref="ES36:ES38" si="156">IF(EQ36="Отсутствует",0,IF(AND(EQ36="В Навигаторе",ES158=1),1,IF(AND(EQ36="В Навигаторе",ES158&lt;&gt;1),0,IF(EQ36="Не в Навигаторе",0.5,0))))</f>
        <v>1</v>
      </c>
      <c r="ET36" s="987">
        <f t="shared" ref="ET36:ET38" si="157">IFERROR(IF(ER36=0,"",ES36/ER36),"")</f>
        <v>1</v>
      </c>
      <c r="EU36" s="311" t="s">
        <v>192</v>
      </c>
      <c r="EV36" s="412" t="s">
        <v>193</v>
      </c>
      <c r="EW36" s="417">
        <v>1</v>
      </c>
      <c r="EX36" s="417">
        <f t="shared" ref="EX36:EX38" si="158">IF(EV36="Отсутствует",0,IF(AND(EV36="В Навигаторе",EX158=1),1,IF(AND(EV36="В Навигаторе",EX158&lt;&gt;1),0,IF(EV36="Не в Навигаторе",0.5,0))))</f>
        <v>1</v>
      </c>
      <c r="EY36" s="987">
        <f t="shared" ref="EY36:EY38" si="159">IFERROR(IF(EW36=0,"",EX36/EW36),"")</f>
        <v>1</v>
      </c>
      <c r="EZ36" s="311" t="s">
        <v>192</v>
      </c>
      <c r="FA36" s="412"/>
      <c r="FB36" s="417">
        <v>1</v>
      </c>
      <c r="FC36" s="417">
        <f t="shared" ref="FC36:FC38" si="160">IF(FA36="Отсутствует",0,IF(AND(FA36="В Навигаторе",FC158=1),1,IF(AND(FA36="В Навигаторе",FC158&lt;&gt;1),0,IF(FA36="Не в Навигаторе",0.5,0))))</f>
        <v>0</v>
      </c>
      <c r="FD36" s="987">
        <f t="shared" ref="FD36:FD38" si="161">IFERROR(IF(FB36=0,"",FC36/FB36),"")</f>
        <v>0</v>
      </c>
      <c r="FE36" s="311" t="s">
        <v>192</v>
      </c>
      <c r="FF36" s="412" t="s">
        <v>193</v>
      </c>
      <c r="FG36" s="417">
        <v>1</v>
      </c>
      <c r="FH36" s="417">
        <f t="shared" ref="FH36:FH38" si="162">IF(FF36="Отсутствует",0,IF(AND(FF36="В Навигаторе",FH158=1),1,IF(AND(FF36="В Навигаторе",FH158&lt;&gt;1),0,IF(FF36="Не в Навигаторе",0.5,0))))</f>
        <v>1</v>
      </c>
      <c r="FI36" s="987">
        <f t="shared" ref="FI36:FI38" si="163">IFERROR(IF(FG36=0,"",FH36/FG36),"")</f>
        <v>1</v>
      </c>
      <c r="FJ36" s="311" t="s">
        <v>192</v>
      </c>
      <c r="FK36" s="412" t="s">
        <v>193</v>
      </c>
      <c r="FL36" s="417">
        <v>1</v>
      </c>
      <c r="FM36" s="417">
        <f t="shared" ref="FM36:FM38" si="164">IF(FK36="Отсутствует",0,IF(AND(FK36="В Навигаторе",FM158=1),1,IF(AND(FK36="В Навигаторе",FM158&lt;&gt;1),0,IF(FK36="Не в Навигаторе",0.5,0))))</f>
        <v>1</v>
      </c>
      <c r="FN36" s="987">
        <f t="shared" ref="FN36:FN38" si="165">IFERROR(IF(FL36=0,"",FM36/FL36),"")</f>
        <v>1</v>
      </c>
      <c r="FO36" s="311" t="s">
        <v>192</v>
      </c>
      <c r="FP36" s="330" t="s">
        <v>193</v>
      </c>
      <c r="FQ36" s="989">
        <v>1</v>
      </c>
      <c r="FR36" s="417">
        <f t="shared" ref="FR36:FR38" si="166">IF(FP36="Отсутствует",0,IF(AND(FP36="В Навигаторе",FR158=1),1,IF(AND(FP36="В Навигаторе",FR158&lt;&gt;1),0,IF(FP36="Не в Навигаторе",0.5,0))))</f>
        <v>1</v>
      </c>
      <c r="FS36" s="987">
        <f t="shared" ref="FS36:FS38" si="167">IFERROR(IF(FQ36=0,"",FR36/FQ36),"")</f>
        <v>1</v>
      </c>
      <c r="FU36" s="311" t="s">
        <v>192</v>
      </c>
      <c r="FV36" s="801" t="s">
        <v>193</v>
      </c>
      <c r="FW36" s="982">
        <v>1</v>
      </c>
      <c r="FX36" s="417">
        <f t="shared" ref="FX36:FX38" si="168">IF(FV36="Отсутствует",0,IF(AND(FV36="В Навигаторе",FX158=1),1,IF(AND(FV36="В Навигаторе",FX158&lt;&gt;1),0,IF(FV36="Не в Навигаторе",0.5,0))))</f>
        <v>1</v>
      </c>
      <c r="FY36" s="983">
        <f t="shared" ref="FY36:FY38" si="169">IFERROR(IF(FW36=0,"",FX36/FW36),"")</f>
        <v>1</v>
      </c>
      <c r="FZ36" s="311" t="s">
        <v>192</v>
      </c>
      <c r="GA36" s="990" t="s">
        <v>193</v>
      </c>
      <c r="GB36" s="991">
        <v>1</v>
      </c>
      <c r="GC36" s="417">
        <f t="shared" ref="GC36:GC38" si="170">IF(GA36="Отсутствует",0,IF(AND(GA36="В Навигаторе",GC158=1),1,IF(AND(GA36="В Навигаторе",GC158&lt;&gt;1),0,IF(GA36="Не в Навигаторе",0.5,0))))</f>
        <v>0</v>
      </c>
      <c r="GD36" s="992">
        <f t="shared" ref="GD36:GD38" si="171">IFERROR(IF(GB36=0,"",GC36/GB36),"")</f>
        <v>0</v>
      </c>
      <c r="GE36" s="986" t="s">
        <v>192</v>
      </c>
      <c r="GF36" s="801" t="s">
        <v>193</v>
      </c>
      <c r="GG36" s="982">
        <v>1</v>
      </c>
      <c r="GH36" s="417">
        <f t="shared" ref="GH36:GH38" si="172">IF(GF36="Отсутствует",0,IF(AND(GF36="В Навигаторе",GH158=1),1,IF(AND(GF36="В Навигаторе",GH158&lt;&gt;1),0,IF(GF36="Не в Навигаторе",0.5,0))))</f>
        <v>1</v>
      </c>
      <c r="GI36" s="983">
        <f t="shared" ref="GI36:GI38" si="173">IFERROR(IF(GG36=0,"",GH36/GG36),"")</f>
        <v>1</v>
      </c>
      <c r="GJ36" s="311" t="s">
        <v>192</v>
      </c>
      <c r="GK36" s="801" t="s">
        <v>193</v>
      </c>
      <c r="GL36" s="982">
        <v>1</v>
      </c>
      <c r="GM36" s="417">
        <f t="shared" ref="GM36:GM38" si="174">IF(GK36="Отсутствует",0,IF(AND(GK36="В Навигаторе",GM158=1),1,IF(AND(GK36="В Навигаторе",GM158&lt;&gt;1),0,IF(GK36="Не в Навигаторе",0.5,0))))</f>
        <v>1</v>
      </c>
      <c r="GN36" s="983">
        <f t="shared" ref="GN36:GN38" si="175">IFERROR(IF(GL36=0,"",GM36/GL36),"")</f>
        <v>1</v>
      </c>
      <c r="GO36" s="311" t="s">
        <v>192</v>
      </c>
      <c r="GP36" s="801" t="s">
        <v>193</v>
      </c>
      <c r="GQ36" s="982">
        <v>1</v>
      </c>
      <c r="GR36" s="417">
        <f t="shared" ref="GR36:GR38" si="176">IF(GP36="Отсутствует",0,IF(AND(GP36="В Навигаторе",GR158=1),1,IF(AND(GP36="В Навигаторе",GR158&lt;&gt;1),0,IF(GP36="Не в Навигаторе",0.5,0))))</f>
        <v>0</v>
      </c>
      <c r="GS36" s="983">
        <f t="shared" ref="GS36:GS38" si="177">IFERROR(IF(GQ36=0,"",GR36/GQ36),"")</f>
        <v>0</v>
      </c>
      <c r="GT36" s="311" t="s">
        <v>192</v>
      </c>
      <c r="GU36" s="801" t="s">
        <v>193</v>
      </c>
      <c r="GV36" s="982">
        <v>1</v>
      </c>
      <c r="GW36" s="417">
        <f t="shared" ref="GW36:GW38" si="178">IF(GU36="Отсутствует",0,IF(AND(GU36="В Навигаторе",GW158=1),1,IF(AND(GU36="В Навигаторе",GW158&lt;&gt;1),0,IF(GU36="Не в Навигаторе",0.5,0))))</f>
        <v>1</v>
      </c>
      <c r="GX36" s="983">
        <f t="shared" ref="GX36:GX38" si="179">IFERROR(IF(GV36=0,"",GW36/GV36),"")</f>
        <v>1</v>
      </c>
      <c r="GY36" s="883"/>
      <c r="GZ36" s="311" t="s">
        <v>192</v>
      </c>
      <c r="HA36" s="412" t="s">
        <v>193</v>
      </c>
      <c r="HB36" s="417">
        <v>1</v>
      </c>
      <c r="HC36" s="417">
        <f t="shared" ref="HC36:HC38" si="180">IF(HA36="Отсутствует",0,IF(AND(HA36="В Навигаторе",HC158=1),1,IF(AND(HA36="В Навигаторе",HC158&lt;&gt;1),0,IF(HA36="Не в Навигаторе",0.5,0))))</f>
        <v>0</v>
      </c>
      <c r="HD36" s="987">
        <f t="shared" ref="HD36:HD38" si="181">IFERROR(IF(HB36=0,"",HC36/HB36),"")</f>
        <v>0</v>
      </c>
      <c r="HE36" s="311" t="s">
        <v>192</v>
      </c>
      <c r="HF36" s="412" t="s">
        <v>193</v>
      </c>
      <c r="HG36" s="417">
        <v>1</v>
      </c>
      <c r="HH36" s="417">
        <f t="shared" ref="HH36:HH38" si="182">IF(HF36="Отсутствует",0,IF(AND(HF36="В Навигаторе",HH158=1),1,IF(AND(HF36="В Навигаторе",HH158&lt;&gt;1),0,IF(HF36="Не в Навигаторе",0.5,0))))</f>
        <v>1</v>
      </c>
      <c r="HI36" s="987">
        <f t="shared" ref="HI36:HI38" si="183">IFERROR(IF(HG36=0,"",HH36/HG36),"")</f>
        <v>1</v>
      </c>
      <c r="HJ36" s="883"/>
      <c r="HK36" s="311" t="s">
        <v>192</v>
      </c>
      <c r="HL36" s="412" t="s">
        <v>193</v>
      </c>
      <c r="HM36" s="982">
        <v>1</v>
      </c>
      <c r="HN36" s="417">
        <f t="shared" ref="HN36:HN38" si="184">IF(HL36="Отсутствует",0,IF(AND(HL36="В Навигаторе",HN158=1),1,IF(AND(HL36="В Навигаторе",HN158&lt;&gt;1),0,IF(HL36="Не в Навигаторе",0.5,0))))</f>
        <v>1</v>
      </c>
      <c r="HO36" s="983">
        <f t="shared" ref="HO36:HO38" si="185">IFERROR(IF(HM36=0,"",HN36/HM36),"")</f>
        <v>1</v>
      </c>
      <c r="HP36" s="883"/>
      <c r="HQ36" s="311" t="s">
        <v>192</v>
      </c>
      <c r="HR36" s="412" t="s">
        <v>373</v>
      </c>
      <c r="HS36" s="982">
        <v>1</v>
      </c>
      <c r="HT36" s="417">
        <f t="shared" ref="HT36:HT38" si="186">IF(HR36="Отсутствует",0,IF(AND(HR36="В Навигаторе",HT158=1),1,IF(AND(HR36="В Навигаторе",HT158&lt;&gt;1),0,IF(HR36="Не в Навигаторе",0.5,0))))</f>
        <v>0.5</v>
      </c>
      <c r="HU36" s="983">
        <f t="shared" ref="HU36:HU38" si="187">IFERROR(IF(HS36=0,"",HT36/HS36),"")</f>
        <v>0.5</v>
      </c>
      <c r="HV36" s="311" t="s">
        <v>192</v>
      </c>
      <c r="HW36" s="412" t="s">
        <v>193</v>
      </c>
      <c r="HX36" s="982">
        <v>1</v>
      </c>
      <c r="HY36" s="417">
        <f t="shared" ref="HY36:HY38" si="188">IF(HW36="Отсутствует",0,IF(AND(HW36="В Навигаторе",HY158=1),1,IF(AND(HW36="В Навигаторе",HY158&lt;&gt;1),0,IF(HW36="Не в Навигаторе",0.5,0))))</f>
        <v>1</v>
      </c>
      <c r="HZ36" s="983">
        <f t="shared" ref="HZ36:HZ38" si="189">IFERROR(IF(HX36=0,"",HY36/HX36),"")</f>
        <v>1</v>
      </c>
      <c r="IA36" s="311" t="s">
        <v>192</v>
      </c>
      <c r="IB36" s="412" t="s">
        <v>373</v>
      </c>
      <c r="IC36" s="409">
        <v>1</v>
      </c>
      <c r="ID36" s="410">
        <f t="shared" ref="ID36:ID38" si="190">IF(IB36="Отсутствует",0,IF(AND(IB36="В Навигаторе",ID158=1),1,IF(AND(IB36="В Навигаторе",ID158&lt;&gt;1),0,IF(IB36="Не в Навигаторе",0.5,0))))</f>
        <v>0.5</v>
      </c>
      <c r="IE36" s="411">
        <f t="shared" ref="IE36:IE38" si="191">IFERROR(IF(IC36=0,"",ID36/IC36),"")</f>
        <v>0.5</v>
      </c>
      <c r="IF36" s="886"/>
      <c r="IG36" s="311" t="s">
        <v>192</v>
      </c>
      <c r="IH36" s="412" t="s">
        <v>193</v>
      </c>
      <c r="II36" s="982">
        <v>1</v>
      </c>
      <c r="IJ36" s="410">
        <f t="shared" ref="IJ36:IJ38" si="192">IF(IH36="Отсутствует",0,IF(AND(IH36="В Навигаторе",IJ158=1),1,IF(AND(IH36="В Навигаторе",IJ158&lt;&gt;1),0,IF(IH36="Не в Навигаторе",0.5,0))))</f>
        <v>0</v>
      </c>
      <c r="IK36" s="411">
        <f t="shared" ref="IK36:IK38" si="193">IFERROR(IF(II36=0,"",IJ36/II36),"")</f>
        <v>0</v>
      </c>
      <c r="IL36" s="311" t="s">
        <v>192</v>
      </c>
      <c r="IM36" s="412"/>
      <c r="IN36" s="982">
        <v>1</v>
      </c>
      <c r="IO36" s="410">
        <f t="shared" ref="IO36:IO38" si="194">IF(IM36="Отсутствует",0,IF(AND(IM36="В Навигаторе",IO158=1),1,IF(AND(IM36="В Навигаторе",IO158&lt;&gt;1),0,IF(IM36="Не в Навигаторе",0.5,0))))</f>
        <v>0</v>
      </c>
      <c r="IP36" s="411">
        <f t="shared" ref="IP36:IP38" si="195">IFERROR(IF(IN36=0,"",IO36/IN36),"")</f>
        <v>0</v>
      </c>
      <c r="IQ36" s="311" t="s">
        <v>192</v>
      </c>
      <c r="IR36" s="412"/>
      <c r="IS36" s="982">
        <v>1</v>
      </c>
      <c r="IT36" s="410">
        <f t="shared" ref="IT36:IT38" si="196">IF(IR36="Отсутствует",0,IF(AND(IR36="В Навигаторе",IT158=1),1,IF(AND(IR36="В Навигаторе",IT158&lt;&gt;1),0,IF(IR36="Не в Навигаторе",0.5,0))))</f>
        <v>0</v>
      </c>
      <c r="IU36" s="411">
        <f t="shared" ref="IU36:IU38" si="197">IFERROR(IF(IS36=0,"",IT36/IS36),"")</f>
        <v>0</v>
      </c>
      <c r="IV36" s="311" t="s">
        <v>192</v>
      </c>
      <c r="IW36" s="412" t="s">
        <v>1537</v>
      </c>
      <c r="IX36" s="982">
        <v>1</v>
      </c>
      <c r="IY36" s="410">
        <f t="shared" ref="IY36:IY38" si="198">IF(IW36="Отсутствует",0,IF(AND(IW36="В Навигаторе",IY158=1),1,IF(AND(IW36="В Навигаторе",IY158&lt;&gt;1),0,IF(IW36="Не в Навигаторе",0.5,0))))</f>
        <v>0</v>
      </c>
      <c r="IZ36" s="411">
        <f t="shared" ref="IZ36:IZ38" si="199">IFERROR(IF(IX36=0,"",IY36/IX36),"")</f>
        <v>0</v>
      </c>
      <c r="JA36" s="311" t="s">
        <v>192</v>
      </c>
      <c r="JB36" s="412" t="s">
        <v>373</v>
      </c>
      <c r="JC36" s="982">
        <v>1</v>
      </c>
      <c r="JD36" s="417">
        <f t="shared" ref="JD36:JD38" si="200">IF(JB36="Отсутствует",0,IF(AND(JB36="В Навигаторе",JD158=1),1,IF(AND(JB36="В Навигаторе",JD158&lt;&gt;1),0,IF(JB36="Не в Навигаторе",0.5,0))))</f>
        <v>0.5</v>
      </c>
      <c r="JE36" s="983">
        <f t="shared" ref="JE36:JE38" si="201">IFERROR(IF(JC36=0,"",JD36/JC36),"")</f>
        <v>0.5</v>
      </c>
      <c r="JF36" s="311" t="s">
        <v>192</v>
      </c>
      <c r="JG36" s="412" t="s">
        <v>1537</v>
      </c>
      <c r="JH36" s="982">
        <v>1</v>
      </c>
      <c r="JI36" s="417">
        <f t="shared" ref="JI36:JI38" si="202">IF(JG36="Отсутствует",0,IF(AND(JG36="В Навигаторе",JI158=1),1,IF(AND(JG36="В Навигаторе",JI158&lt;&gt;1),0,IF(JG36="Не в Навигаторе",0.5,0))))</f>
        <v>0</v>
      </c>
      <c r="JJ36" s="983">
        <f t="shared" ref="JJ36:JJ38" si="203">IFERROR(IF(JH36=0,"",JI36/JH36),"")</f>
        <v>0</v>
      </c>
      <c r="JK36" s="311" t="s">
        <v>192</v>
      </c>
      <c r="JL36" s="412" t="s">
        <v>373</v>
      </c>
      <c r="JM36" s="982">
        <v>1</v>
      </c>
      <c r="JN36" s="417">
        <f t="shared" ref="JN36:JN38" si="204">IF(JL36="Отсутствует",0,IF(AND(JL36="В Навигаторе",JN158=1),1,IF(AND(JL36="В Навигаторе",JN158&lt;&gt;1),0,IF(JL36="Не в Навигаторе",0.5,0))))</f>
        <v>0.5</v>
      </c>
      <c r="JO36" s="983">
        <f t="shared" ref="JO36:JO38" si="205">IFERROR(IF(JM36=0,"",JN36/JM36),"")</f>
        <v>0.5</v>
      </c>
      <c r="JP36" s="311" t="s">
        <v>192</v>
      </c>
      <c r="JQ36" s="412" t="s">
        <v>1537</v>
      </c>
      <c r="JR36" s="982">
        <v>1</v>
      </c>
      <c r="JS36" s="410">
        <f t="shared" ref="JS36:JS38" si="206">IF(JQ36="Отсутствует",0,IF(AND(JQ36="В Навигаторе",JS158=1),1,IF(AND(JQ36="В Навигаторе",JS158&lt;&gt;1),0,IF(JQ36="Не в Навигаторе",0.5,0))))</f>
        <v>0</v>
      </c>
      <c r="JT36" s="411">
        <f t="shared" ref="JT36:JT38" si="207">IFERROR(IF(JR36=0,"",JS36/JR36),"")</f>
        <v>0</v>
      </c>
      <c r="JU36" s="311" t="s">
        <v>192</v>
      </c>
      <c r="JV36" s="412"/>
      <c r="JW36" s="982">
        <v>1</v>
      </c>
      <c r="JX36" s="417">
        <f t="shared" ref="JX36:JX38" si="208">IF(JV36="Отсутствует",0,IF(AND(JV36="В Навигаторе",JX158=1),1,IF(AND(JV36="В Навигаторе",JX158&lt;&gt;1),0,IF(JV36="Не в Навигаторе",0.5,0))))</f>
        <v>0</v>
      </c>
      <c r="JY36" s="983">
        <f t="shared" ref="JY36:JY38" si="209">IFERROR(IF(JW36=0,"",JX36/JW36),"")</f>
        <v>0</v>
      </c>
      <c r="JZ36" s="311" t="s">
        <v>192</v>
      </c>
      <c r="KA36" s="412"/>
      <c r="KB36" s="982">
        <v>1</v>
      </c>
      <c r="KC36" s="417">
        <f t="shared" ref="KC36:KC38" si="210">IF(KA36="Отсутствует",0,IF(AND(KA36="В Навигаторе",KC158=1),1,IF(AND(KA36="В Навигаторе",KC158&lt;&gt;1),0,IF(KA36="Не в Навигаторе",0.5,0))))</f>
        <v>0</v>
      </c>
      <c r="KD36" s="983">
        <f t="shared" ref="KD36:KD38" si="211">IFERROR(IF(KB36=0,"",KC36/KB36),"")</f>
        <v>0</v>
      </c>
      <c r="KE36" s="311" t="s">
        <v>192</v>
      </c>
      <c r="KF36" s="412" t="s">
        <v>193</v>
      </c>
      <c r="KG36" s="982">
        <v>1</v>
      </c>
      <c r="KH36" s="417">
        <f t="shared" ref="KH36:KH38" si="212">IF(KF36="Отсутствует",0,IF(AND(KF36="В Навигаторе",KH158=1),1,IF(AND(KF36="В Навигаторе",KH158&lt;&gt;1),0,IF(KF36="Не в Навигаторе",0.5,0))))</f>
        <v>0</v>
      </c>
      <c r="KI36" s="983">
        <f t="shared" ref="KI36:KI38" si="213">IFERROR(IF(KG36=0,"",KH36/KG36),"")</f>
        <v>0</v>
      </c>
      <c r="KJ36" s="311" t="s">
        <v>192</v>
      </c>
      <c r="KK36" s="412" t="s">
        <v>373</v>
      </c>
      <c r="KL36" s="982">
        <v>1</v>
      </c>
      <c r="KM36" s="417">
        <f t="shared" ref="KM36:KM38" si="214">IF(KK36="Отсутствует",0,IF(AND(KK36="В Навигаторе",KM158=1),1,IF(AND(KK36="В Навигаторе",KM158&lt;&gt;1),0,IF(KK36="Не в Навигаторе",0.5,0))))</f>
        <v>0.5</v>
      </c>
      <c r="KN36" s="983">
        <f t="shared" ref="KN36:KN38" si="215">IFERROR(IF(KL36=0,"",KM36/KL36),"")</f>
        <v>0.5</v>
      </c>
      <c r="KO36" s="311" t="s">
        <v>192</v>
      </c>
      <c r="KP36" s="412"/>
      <c r="KQ36" s="982">
        <v>1</v>
      </c>
      <c r="KR36" s="417">
        <f t="shared" ref="KR36:KR38" si="216">IF(KP36="Отсутствует",0,IF(AND(KP36="В Навигаторе",KR158=1),1,IF(AND(KP36="В Навигаторе",KR158&lt;&gt;1),0,IF(KP36="Не в Навигаторе",0.5,0))))</f>
        <v>0</v>
      </c>
      <c r="KS36" s="983">
        <f t="shared" ref="KS36:KS38" si="217">IFERROR(IF(KQ36=0,"",KR36/KQ36),"")</f>
        <v>0</v>
      </c>
      <c r="KT36" s="311" t="s">
        <v>192</v>
      </c>
      <c r="KU36" s="412"/>
      <c r="KV36" s="982">
        <v>1</v>
      </c>
      <c r="KW36" s="417">
        <f t="shared" ref="KW36:KW38" si="218">IF(KU36="Отсутствует",0,IF(AND(KU36="В Навигаторе",KW158=1),1,IF(AND(KU36="В Навигаторе",KW158&lt;&gt;1),0,IF(KU36="Не в Навигаторе",0.5,0))))</f>
        <v>0</v>
      </c>
      <c r="KX36" s="983">
        <f t="shared" ref="KX36:KX38" si="219">IFERROR(IF(KV36=0,"",KW36/KV36),"")</f>
        <v>0</v>
      </c>
      <c r="KY36" s="311" t="s">
        <v>192</v>
      </c>
      <c r="KZ36" s="412"/>
      <c r="LA36" s="982">
        <v>1</v>
      </c>
      <c r="LB36" s="417">
        <f t="shared" ref="LB36:LB38" si="220">IF(KZ36="Отсутствует",0,IF(AND(KZ36="В Навигаторе",LB158=1),1,IF(AND(KZ36="В Навигаторе",LB158&lt;&gt;1),0,IF(KZ36="Не в Навигаторе",0.5,0))))</f>
        <v>0</v>
      </c>
      <c r="LC36" s="983">
        <f t="shared" ref="LC36:LC38" si="221">IFERROR(IF(LA36=0,"",LB36/LA36),"")</f>
        <v>0</v>
      </c>
      <c r="LD36" s="311" t="s">
        <v>192</v>
      </c>
      <c r="LE36" s="412" t="s">
        <v>193</v>
      </c>
      <c r="LF36" s="982">
        <v>1</v>
      </c>
      <c r="LG36" s="417">
        <f t="shared" ref="LG36:LG38" si="222">IF(LE36="Отсутствует",0,IF(AND(LE36="В Навигаторе",LG158=1),1,IF(AND(LE36="В Навигаторе",LG158&lt;&gt;1),0,IF(LE36="Не в Навигаторе",0.5,0))))</f>
        <v>0</v>
      </c>
      <c r="LH36" s="983">
        <f t="shared" ref="LH36:LH38" si="223">IFERROR(IF(LF36=0,"",LG36/LF36),"")</f>
        <v>0</v>
      </c>
      <c r="LI36" s="311" t="s">
        <v>192</v>
      </c>
      <c r="LJ36" s="412" t="s">
        <v>193</v>
      </c>
      <c r="LK36" s="982">
        <v>1</v>
      </c>
      <c r="LL36" s="417">
        <f t="shared" ref="LL36:LL38" si="224">IF(LJ36="Отсутствует",0,IF(AND(LJ36="В Навигаторе",LL158=1),1,IF(AND(LJ36="В Навигаторе",LL158&lt;&gt;1),0,IF(LJ36="Не в Навигаторе",0.5,0))))</f>
        <v>1</v>
      </c>
      <c r="LM36" s="983">
        <f t="shared" ref="LM36:LM38" si="225">IFERROR(IF(LK36=0,"",LL36/LK36),"")</f>
        <v>1</v>
      </c>
      <c r="LN36" s="311" t="s">
        <v>192</v>
      </c>
      <c r="LO36" s="412" t="s">
        <v>373</v>
      </c>
      <c r="LP36" s="982">
        <v>1</v>
      </c>
      <c r="LQ36" s="417">
        <f t="shared" ref="LQ36:LQ38" si="226">IF(LO36="Отсутствует",0,IF(AND(LO36="В Навигаторе",LQ158=1),1,IF(AND(LO36="В Навигаторе",LQ158&lt;&gt;1),0,IF(LO36="Не в Навигаторе",0.5,0))))</f>
        <v>0.5</v>
      </c>
      <c r="LR36" s="983">
        <f t="shared" ref="LR36:LR38" si="227">IFERROR(IF(LP36=0,"",LQ36/LP36),"")</f>
        <v>0.5</v>
      </c>
      <c r="LS36" s="311" t="s">
        <v>192</v>
      </c>
      <c r="LT36" s="412" t="s">
        <v>373</v>
      </c>
      <c r="LU36" s="982">
        <v>1</v>
      </c>
      <c r="LV36" s="417">
        <f t="shared" ref="LV36:LV38" si="228">IF(LT36="Отсутствует",0,IF(AND(LT36="В Навигаторе",LV158=1),1,IF(AND(LT36="В Навигаторе",LV158&lt;&gt;1),0,IF(LT36="Не в Навигаторе",0.5,0))))</f>
        <v>0.5</v>
      </c>
      <c r="LW36" s="983">
        <f t="shared" ref="LW36:LW38" si="229">IFERROR(IF(LU36=0,"",LV36/LU36),"")</f>
        <v>0.5</v>
      </c>
      <c r="LX36" s="311" t="s">
        <v>192</v>
      </c>
      <c r="LY36" s="412" t="s">
        <v>193</v>
      </c>
      <c r="LZ36" s="982">
        <v>1</v>
      </c>
      <c r="MA36" s="417">
        <f t="shared" ref="MA36:MA38" si="230">IF(LY36="Отсутствует",0,IF(AND(LY36="В Навигаторе",MA158=1),1,IF(AND(LY36="В Навигаторе",MA158&lt;&gt;1),0,IF(LY36="Не в Навигаторе",0.5,0))))</f>
        <v>0</v>
      </c>
      <c r="MB36" s="983">
        <f t="shared" ref="MB36:MB38" si="231">IFERROR(IF(LZ36=0,"",MA36/LZ36),"")</f>
        <v>0</v>
      </c>
      <c r="MC36" s="311" t="s">
        <v>192</v>
      </c>
      <c r="MD36" s="412" t="s">
        <v>193</v>
      </c>
      <c r="ME36" s="982">
        <v>1</v>
      </c>
      <c r="MF36" s="417">
        <f t="shared" ref="MF36:MF38" si="232">IF(MD36="Отсутствует",0,IF(AND(MD36="В Навигаторе",MF158=1),1,IF(AND(MD36="В Навигаторе",MF158&lt;&gt;1),0,IF(MD36="Не в Навигаторе",0.5,0))))</f>
        <v>0</v>
      </c>
      <c r="MG36" s="983">
        <f t="shared" ref="MG36:MG38" si="233">IFERROR(IF(ME36=0,"",MF36/ME36),"")</f>
        <v>0</v>
      </c>
      <c r="MH36" s="311" t="s">
        <v>192</v>
      </c>
      <c r="MI36" s="412" t="s">
        <v>193</v>
      </c>
      <c r="MJ36" s="982">
        <v>1</v>
      </c>
      <c r="MK36" s="417">
        <f t="shared" ref="MK36:MK38" si="234">IF(MI36="Отсутствует",0,IF(AND(MI36="В Навигаторе",MK158=1),1,IF(AND(MI36="В Навигаторе",MK158&lt;&gt;1),0,IF(MI36="Не в Навигаторе",0.5,0))))</f>
        <v>1</v>
      </c>
      <c r="ML36" s="983">
        <f t="shared" ref="ML36:ML38" si="235">IFERROR(IF(MJ36=0,"",MK36/MJ36),"")</f>
        <v>1</v>
      </c>
      <c r="MM36" s="311" t="s">
        <v>192</v>
      </c>
      <c r="MN36" s="412"/>
      <c r="MO36" s="982">
        <v>1</v>
      </c>
      <c r="MP36" s="417">
        <f t="shared" ref="MP36:MP38" si="236">IF(MN36="Отсутствует",0,IF(AND(MN36="В Навигаторе",MP158=1),1,IF(AND(MN36="В Навигаторе",MP158&lt;&gt;1),0,IF(MN36="Не в Навигаторе",0.5,0))))</f>
        <v>0</v>
      </c>
      <c r="MQ36" s="983">
        <f t="shared" ref="MQ36:MQ38" si="237">IFERROR(IF(MO36=0,"",MP36/MO36),"")</f>
        <v>0</v>
      </c>
      <c r="MR36" s="311" t="s">
        <v>192</v>
      </c>
      <c r="MS36" s="412" t="s">
        <v>193</v>
      </c>
      <c r="MT36" s="982">
        <v>1</v>
      </c>
      <c r="MU36" s="417">
        <f t="shared" ref="MU36:MU38" si="238">IF(MS36="Отсутствует",0,IF(AND(MS36="В Навигаторе",MU158=1),1,IF(AND(MS36="В Навигаторе",MU158&lt;&gt;1),0,IF(MS36="Не в Навигаторе",0.5,0))))</f>
        <v>0</v>
      </c>
      <c r="MV36" s="983">
        <f t="shared" ref="MV36:MV38" si="239">IFERROR(IF(MT36=0,"",MU36/MT36),"")</f>
        <v>0</v>
      </c>
      <c r="MW36" s="311" t="s">
        <v>192</v>
      </c>
      <c r="MX36" s="412" t="s">
        <v>373</v>
      </c>
      <c r="MY36" s="982">
        <v>1</v>
      </c>
      <c r="MZ36" s="417">
        <f t="shared" ref="MZ36:MZ38" si="240">IF(MX36="Отсутствует",0,IF(AND(MX36="В Навигаторе",MZ158=1),1,IF(AND(MX36="В Навигаторе",MZ158&lt;&gt;1),0,IF(MX36="Не в Навигаторе",0.5,0))))</f>
        <v>0.5</v>
      </c>
      <c r="NA36" s="983">
        <f t="shared" ref="NA36:NA38" si="241">IFERROR(IF(MY36=0,"",MZ36/MY36),"")</f>
        <v>0.5</v>
      </c>
      <c r="NB36" s="311" t="s">
        <v>192</v>
      </c>
      <c r="NC36" s="412" t="s">
        <v>193</v>
      </c>
      <c r="ND36" s="982">
        <v>1</v>
      </c>
      <c r="NE36" s="417">
        <f t="shared" ref="NE36:NE38" si="242">IF(NC36="Отсутствует",0,IF(AND(NC36="В Навигаторе",NE158=1),1,IF(AND(NC36="В Навигаторе",NE158&lt;&gt;1),0,IF(NC36="Не в Навигаторе",0.5,0))))</f>
        <v>1</v>
      </c>
      <c r="NF36" s="983">
        <f t="shared" ref="NF36:NF38" si="243">IFERROR(IF(ND36=0,"",NE36/ND36),"")</f>
        <v>1</v>
      </c>
      <c r="NG36" s="311" t="s">
        <v>192</v>
      </c>
      <c r="NH36" s="412" t="s">
        <v>1537</v>
      </c>
      <c r="NI36" s="982">
        <v>1</v>
      </c>
      <c r="NJ36" s="417">
        <f t="shared" ref="NJ36:NJ38" si="244">IF(NH36="Отсутствует",0,IF(AND(NH36="В Навигаторе",NJ158=1),1,IF(AND(NH36="В Навигаторе",NJ158&lt;&gt;1),0,IF(NH36="Не в Навигаторе",0.5,0))))</f>
        <v>0</v>
      </c>
      <c r="NK36" s="983">
        <f t="shared" ref="NK36:NK38" si="245">IFERROR(IF(NI36=0,"",NJ36/NI36),"")</f>
        <v>0</v>
      </c>
      <c r="NL36" s="311" t="s">
        <v>192</v>
      </c>
      <c r="NM36" s="412" t="s">
        <v>193</v>
      </c>
      <c r="NN36" s="982">
        <v>1</v>
      </c>
      <c r="NO36" s="417">
        <f t="shared" ref="NO36:NO38" si="246">IF(NM36="Отсутствует",0,IF(AND(NM36="В Навигаторе",NO158=1),1,IF(AND(NM36="В Навигаторе",NO158&lt;&gt;1),0,IF(NM36="Не в Навигаторе",0.5,0))))</f>
        <v>0</v>
      </c>
      <c r="NP36" s="983">
        <f t="shared" ref="NP36:NP38" si="247">IFERROR(IF(NN36=0,"",NO36/NN36),"")</f>
        <v>0</v>
      </c>
      <c r="NQ36" s="311" t="s">
        <v>192</v>
      </c>
      <c r="NR36" s="412"/>
      <c r="NS36" s="982">
        <v>1</v>
      </c>
      <c r="NT36" s="417">
        <f t="shared" ref="NT36:NT38" si="248">IF(NR36="Отсутствует",0,IF(AND(NR36="В Навигаторе",NT158=1),1,IF(AND(NR36="В Навигаторе",NT158&lt;&gt;1),0,IF(NR36="Не в Навигаторе",0.5,0))))</f>
        <v>0</v>
      </c>
      <c r="NU36" s="983">
        <f t="shared" ref="NU36:NU38" si="249">IFERROR(IF(NS36=0,"",NT36/NS36),"")</f>
        <v>0</v>
      </c>
      <c r="NV36" s="311" t="s">
        <v>192</v>
      </c>
      <c r="NW36" s="412" t="s">
        <v>373</v>
      </c>
      <c r="NX36" s="982">
        <v>1</v>
      </c>
      <c r="NY36" s="417">
        <f t="shared" ref="NY36:NY38" si="250">IF(NW36="Отсутствует",0,IF(AND(NW36="В Навигаторе",NY158=1),1,IF(AND(NW36="В Навигаторе",NY158&lt;&gt;1),0,IF(NW36="Не в Навигаторе",0.5,0))))</f>
        <v>0.5</v>
      </c>
      <c r="NZ36" s="983">
        <f t="shared" ref="NZ36:NZ38" si="251">IFERROR(IF(NX36=0,"",NY36/NX36),"")</f>
        <v>0.5</v>
      </c>
      <c r="OA36" s="311" t="s">
        <v>192</v>
      </c>
      <c r="OB36" s="412" t="s">
        <v>1537</v>
      </c>
      <c r="OC36" s="982">
        <v>1</v>
      </c>
      <c r="OD36" s="417">
        <f t="shared" ref="OD36:OD38" si="252">IF(OB36="Отсутствует",0,IF(AND(OB36="В Навигаторе",OD158=1),1,IF(AND(OB36="В Навигаторе",OD158&lt;&gt;1),0,IF(OB36="Не в Навигаторе",0.5,0))))</f>
        <v>0</v>
      </c>
      <c r="OE36" s="983">
        <f t="shared" ref="OE36:OE38" si="253">IFERROR(IF(OC36=0,"",OD36/OC36),"")</f>
        <v>0</v>
      </c>
      <c r="OF36" s="311" t="s">
        <v>192</v>
      </c>
      <c r="OG36" s="412" t="s">
        <v>373</v>
      </c>
      <c r="OH36" s="982">
        <v>1</v>
      </c>
      <c r="OI36" s="417">
        <f t="shared" ref="OI36:OI38" si="254">IF(OG36="Отсутствует",0,IF(AND(OG36="В Навигаторе",OI158=1),1,IF(AND(OG36="В Навигаторе",OI158&lt;&gt;1),0,IF(OG36="Не в Навигаторе",0.5,0))))</f>
        <v>0.5</v>
      </c>
      <c r="OJ36" s="983">
        <f t="shared" ref="OJ36:OJ38" si="255">IFERROR(IF(OH36=0,"",OI36/OH36),"")</f>
        <v>0.5</v>
      </c>
      <c r="OK36" s="311" t="s">
        <v>192</v>
      </c>
      <c r="OL36" s="412"/>
      <c r="OM36" s="982">
        <v>1</v>
      </c>
      <c r="ON36" s="417">
        <f t="shared" ref="ON36:ON38" si="256">IF(OL36="Отсутствует",0,IF(AND(OL36="В Навигаторе",ON158=1),1,IF(AND(OL36="В Навигаторе",ON158&lt;&gt;1),0,IF(OL36="Не в Навигаторе",0.5,0))))</f>
        <v>0</v>
      </c>
      <c r="OO36" s="983">
        <f t="shared" ref="OO36:OO38" si="257">IFERROR(IF(OM36=0,"",ON36/OM36),"")</f>
        <v>0</v>
      </c>
      <c r="OP36" s="311" t="s">
        <v>192</v>
      </c>
      <c r="OQ36" s="412" t="s">
        <v>373</v>
      </c>
      <c r="OR36" s="982">
        <v>1</v>
      </c>
      <c r="OS36" s="417">
        <f t="shared" ref="OS36:OS38" si="258">IF(OQ36="Отсутствует",0,IF(AND(OQ36="В Навигаторе",OS158=1),1,IF(AND(OQ36="В Навигаторе",OS158&lt;&gt;1),0,IF(OQ36="Не в Навигаторе",0.5,0))))</f>
        <v>0.5</v>
      </c>
      <c r="OT36" s="983">
        <f t="shared" ref="OT36:OT38" si="259">IFERROR(IF(OR36=0,"",OS36/OR36),"")</f>
        <v>0.5</v>
      </c>
      <c r="OU36" s="311" t="s">
        <v>192</v>
      </c>
      <c r="OV36" s="993" t="s">
        <v>193</v>
      </c>
      <c r="OW36" s="982">
        <v>1</v>
      </c>
      <c r="OX36" s="417">
        <f t="shared" ref="OX36:OX38" si="260">IF(OV36="Отсутствует",0,IF(AND(OV36="В Навигаторе",OX158=1),1,IF(AND(OV36="В Навигаторе",OX158&lt;&gt;1),0,IF(OV36="Не в Навигаторе",0.5,0))))</f>
        <v>0</v>
      </c>
      <c r="OY36" s="983">
        <f t="shared" ref="OY36:OY38" si="261">IFERROR(IF(OW36=0,"",OX36/OW36),"")</f>
        <v>0</v>
      </c>
      <c r="OZ36" s="311" t="s">
        <v>192</v>
      </c>
      <c r="PA36" s="412" t="s">
        <v>193</v>
      </c>
      <c r="PB36" s="982">
        <v>1</v>
      </c>
      <c r="PC36" s="417">
        <f t="shared" ref="PC36:PC38" si="262">IF(PA36="Отсутствует",0,IF(AND(PA36="В Навигаторе",PC158=1),1,IF(AND(PA36="В Навигаторе",PC158&lt;&gt;1),0,IF(PA36="Не в Навигаторе",0.5,0))))</f>
        <v>1</v>
      </c>
      <c r="PD36" s="983">
        <f t="shared" ref="PD36:PD38" si="263">IFERROR(IF(PB36=0,"",PC36/PB36),"")</f>
        <v>1</v>
      </c>
      <c r="PE36" s="984"/>
      <c r="PF36" s="985"/>
      <c r="PG36" s="982">
        <v>1</v>
      </c>
      <c r="PH36" s="417">
        <f t="shared" ref="PH36:PH38" si="264">IF(PF36="Отсутствует",0,IF(AND(PF36="В Навигаторе",PH158=1),1,IF(AND(PF36="В Навигаторе",PH158&lt;&gt;1),0,IF(PF36="Не в Навигаторе",0.5,0))))</f>
        <v>0</v>
      </c>
      <c r="PI36" s="983">
        <f t="shared" ref="PI36:PI38" si="265">IFERROR(IF(PG36=0,"",PH36/PG36),"")</f>
        <v>0</v>
      </c>
      <c r="PJ36" s="984"/>
      <c r="PK36" s="985"/>
      <c r="PL36" s="982">
        <v>1</v>
      </c>
      <c r="PM36" s="417">
        <f t="shared" ref="PM36:PM38" si="266">IF(PK36="Отсутствует",0,IF(AND(PK36="В Навигаторе",PM158=1),1,IF(AND(PK36="В Навигаторе",PM158&lt;&gt;1),0,IF(PK36="Не в Навигаторе",0.5,0))))</f>
        <v>0</v>
      </c>
      <c r="PN36" s="983">
        <f t="shared" ref="PN36:PN38" si="267">IFERROR(IF(PL36=0,"",PM36/PL36),"")</f>
        <v>0</v>
      </c>
    </row>
    <row r="37" spans="1:430" ht="41" customHeight="1" thickBot="1" x14ac:dyDescent="0.25">
      <c r="A37" s="977">
        <v>4</v>
      </c>
      <c r="B37" s="857"/>
      <c r="C37" s="994" t="s">
        <v>309</v>
      </c>
      <c r="D37" s="414" t="s">
        <v>374</v>
      </c>
      <c r="E37" s="995"/>
      <c r="F37" s="996"/>
      <c r="G37" s="997" t="s">
        <v>1534</v>
      </c>
      <c r="H37" s="863"/>
      <c r="I37" s="415">
        <v>1</v>
      </c>
      <c r="J37" s="322" t="s">
        <v>375</v>
      </c>
      <c r="K37" s="330" t="s">
        <v>373</v>
      </c>
      <c r="L37" s="998">
        <v>1</v>
      </c>
      <c r="M37" s="417">
        <f t="shared" si="103"/>
        <v>0.5</v>
      </c>
      <c r="N37" s="999">
        <f t="shared" si="104"/>
        <v>0.5</v>
      </c>
      <c r="O37" s="322" t="s">
        <v>375</v>
      </c>
      <c r="P37" s="818" t="s">
        <v>373</v>
      </c>
      <c r="Q37" s="998">
        <v>1</v>
      </c>
      <c r="R37" s="417">
        <f t="shared" si="105"/>
        <v>0.5</v>
      </c>
      <c r="S37" s="999">
        <f t="shared" si="106"/>
        <v>0.5</v>
      </c>
      <c r="T37" s="322" t="s">
        <v>375</v>
      </c>
      <c r="U37" s="412" t="s">
        <v>373</v>
      </c>
      <c r="V37" s="998">
        <v>1</v>
      </c>
      <c r="W37" s="417">
        <f t="shared" si="107"/>
        <v>0.5</v>
      </c>
      <c r="X37" s="999">
        <f t="shared" si="108"/>
        <v>0.5</v>
      </c>
      <c r="Y37" s="322" t="s">
        <v>375</v>
      </c>
      <c r="Z37" s="330" t="s">
        <v>373</v>
      </c>
      <c r="AA37" s="998">
        <v>1</v>
      </c>
      <c r="AB37" s="417">
        <f t="shared" si="109"/>
        <v>0.5</v>
      </c>
      <c r="AC37" s="999">
        <f t="shared" si="110"/>
        <v>0.5</v>
      </c>
      <c r="AD37" s="322" t="s">
        <v>375</v>
      </c>
      <c r="AE37" s="330" t="s">
        <v>373</v>
      </c>
      <c r="AF37" s="998">
        <v>1</v>
      </c>
      <c r="AG37" s="417">
        <f t="shared" si="111"/>
        <v>0.5</v>
      </c>
      <c r="AH37" s="999">
        <f t="shared" si="112"/>
        <v>0.5</v>
      </c>
      <c r="AI37" s="322" t="s">
        <v>375</v>
      </c>
      <c r="AJ37" s="330" t="s">
        <v>193</v>
      </c>
      <c r="AK37" s="998">
        <v>1</v>
      </c>
      <c r="AL37" s="417">
        <f t="shared" si="113"/>
        <v>0</v>
      </c>
      <c r="AM37" s="999">
        <f t="shared" si="114"/>
        <v>0</v>
      </c>
      <c r="AN37" s="322" t="s">
        <v>375</v>
      </c>
      <c r="AO37" s="818" t="s">
        <v>373</v>
      </c>
      <c r="AP37" s="998">
        <v>1</v>
      </c>
      <c r="AQ37" s="417">
        <f t="shared" si="115"/>
        <v>0.5</v>
      </c>
      <c r="AR37" s="999">
        <f t="shared" si="116"/>
        <v>0.5</v>
      </c>
      <c r="AS37" s="322" t="s">
        <v>375</v>
      </c>
      <c r="AT37" s="818"/>
      <c r="AU37" s="998">
        <v>1</v>
      </c>
      <c r="AV37" s="417">
        <f t="shared" si="117"/>
        <v>0</v>
      </c>
      <c r="AW37" s="999">
        <f t="shared" si="118"/>
        <v>0</v>
      </c>
      <c r="AX37" s="322" t="s">
        <v>375</v>
      </c>
      <c r="AY37" s="818"/>
      <c r="AZ37" s="998">
        <v>1</v>
      </c>
      <c r="BA37" s="417">
        <f t="shared" si="119"/>
        <v>0</v>
      </c>
      <c r="BB37" s="999">
        <f t="shared" si="120"/>
        <v>0</v>
      </c>
      <c r="BC37" s="942" t="s">
        <v>375</v>
      </c>
      <c r="BD37" s="817" t="s">
        <v>193</v>
      </c>
      <c r="BE37" s="998">
        <v>1</v>
      </c>
      <c r="BF37" s="417">
        <f t="shared" ref="BF37:BF38" si="268">IF(BD37="Отсутствует",0,IF(AND(BD37="В Навигаторе",BF159=1),1,IF(AND(BD37="В Навигаторе",BF159&lt;&gt;1),0,IF(BD37="Не в Навигаторе",0.5,0))))</f>
        <v>0</v>
      </c>
      <c r="BG37" s="999">
        <f t="shared" si="121"/>
        <v>0</v>
      </c>
      <c r="BH37" s="1000" t="s">
        <v>375</v>
      </c>
      <c r="BI37" s="818" t="s">
        <v>193</v>
      </c>
      <c r="BJ37" s="998">
        <v>1</v>
      </c>
      <c r="BK37" s="417">
        <f t="shared" si="122"/>
        <v>0</v>
      </c>
      <c r="BL37" s="999">
        <f t="shared" si="123"/>
        <v>0</v>
      </c>
      <c r="BM37" s="942" t="s">
        <v>375</v>
      </c>
      <c r="BN37" s="817"/>
      <c r="BO37" s="998">
        <v>1</v>
      </c>
      <c r="BP37" s="417">
        <f t="shared" si="124"/>
        <v>0</v>
      </c>
      <c r="BQ37" s="999">
        <f t="shared" si="125"/>
        <v>0</v>
      </c>
      <c r="BR37" s="863"/>
      <c r="BS37" s="322" t="s">
        <v>375</v>
      </c>
      <c r="BT37" s="330" t="s">
        <v>373</v>
      </c>
      <c r="BU37" s="417">
        <v>1</v>
      </c>
      <c r="BV37" s="417">
        <f t="shared" si="126"/>
        <v>0.5</v>
      </c>
      <c r="BW37" s="987">
        <f t="shared" si="127"/>
        <v>0</v>
      </c>
      <c r="BX37" s="322" t="s">
        <v>375</v>
      </c>
      <c r="BY37" s="330" t="s">
        <v>373</v>
      </c>
      <c r="BZ37" s="417">
        <v>1</v>
      </c>
      <c r="CA37" s="417">
        <f t="shared" si="128"/>
        <v>0.5</v>
      </c>
      <c r="CB37" s="987">
        <f t="shared" si="129"/>
        <v>0.5</v>
      </c>
      <c r="CC37" s="322" t="s">
        <v>375</v>
      </c>
      <c r="CD37" s="330" t="s">
        <v>1537</v>
      </c>
      <c r="CE37" s="417">
        <v>1</v>
      </c>
      <c r="CF37" s="417">
        <f t="shared" si="130"/>
        <v>0</v>
      </c>
      <c r="CG37" s="987">
        <f t="shared" si="131"/>
        <v>0</v>
      </c>
      <c r="CH37" s="322" t="s">
        <v>375</v>
      </c>
      <c r="CI37" s="330" t="s">
        <v>193</v>
      </c>
      <c r="CJ37" s="417">
        <v>1</v>
      </c>
      <c r="CK37" s="417">
        <f t="shared" si="132"/>
        <v>0</v>
      </c>
      <c r="CL37" s="987">
        <f t="shared" si="133"/>
        <v>0</v>
      </c>
      <c r="CM37" s="322" t="s">
        <v>375</v>
      </c>
      <c r="CN37" s="330" t="s">
        <v>193</v>
      </c>
      <c r="CO37" s="417">
        <v>1</v>
      </c>
      <c r="CP37" s="417">
        <f t="shared" si="134"/>
        <v>0</v>
      </c>
      <c r="CQ37" s="987">
        <f t="shared" si="135"/>
        <v>0</v>
      </c>
      <c r="CR37" s="322" t="s">
        <v>375</v>
      </c>
      <c r="CS37" s="330" t="s">
        <v>373</v>
      </c>
      <c r="CT37" s="417">
        <v>1</v>
      </c>
      <c r="CU37" s="417">
        <f t="shared" si="136"/>
        <v>0.5</v>
      </c>
      <c r="CV37" s="987">
        <f t="shared" si="137"/>
        <v>0.5</v>
      </c>
      <c r="CW37" s="322" t="s">
        <v>375</v>
      </c>
      <c r="CX37" s="330" t="s">
        <v>1537</v>
      </c>
      <c r="CY37" s="417">
        <v>1</v>
      </c>
      <c r="CZ37" s="417">
        <f t="shared" si="138"/>
        <v>0</v>
      </c>
      <c r="DA37" s="987">
        <f t="shared" si="139"/>
        <v>0</v>
      </c>
      <c r="DB37" s="322" t="s">
        <v>375</v>
      </c>
      <c r="DC37" s="330" t="s">
        <v>193</v>
      </c>
      <c r="DD37" s="417">
        <v>1</v>
      </c>
      <c r="DE37" s="417">
        <f t="shared" si="140"/>
        <v>0</v>
      </c>
      <c r="DF37" s="987">
        <f t="shared" si="141"/>
        <v>0</v>
      </c>
      <c r="DG37" s="322" t="s">
        <v>375</v>
      </c>
      <c r="DH37" s="330" t="s">
        <v>193</v>
      </c>
      <c r="DI37" s="989">
        <v>1</v>
      </c>
      <c r="DJ37" s="417">
        <f t="shared" si="142"/>
        <v>0</v>
      </c>
      <c r="DK37" s="987">
        <f t="shared" si="143"/>
        <v>0</v>
      </c>
      <c r="DL37" s="322" t="s">
        <v>375</v>
      </c>
      <c r="DM37" s="330"/>
      <c r="DN37" s="989">
        <v>1</v>
      </c>
      <c r="DO37" s="417">
        <f t="shared" si="144"/>
        <v>0</v>
      </c>
      <c r="DP37" s="987">
        <f t="shared" si="145"/>
        <v>0</v>
      </c>
      <c r="DQ37" s="322" t="s">
        <v>375</v>
      </c>
      <c r="DR37" s="330" t="s">
        <v>193</v>
      </c>
      <c r="DS37" s="989">
        <v>1</v>
      </c>
      <c r="DT37" s="417">
        <f t="shared" si="146"/>
        <v>0</v>
      </c>
      <c r="DU37" s="987">
        <f t="shared" si="147"/>
        <v>0</v>
      </c>
      <c r="DV37" s="322" t="s">
        <v>375</v>
      </c>
      <c r="DW37" s="330" t="s">
        <v>193</v>
      </c>
      <c r="DX37" s="989">
        <v>1</v>
      </c>
      <c r="DY37" s="417">
        <f t="shared" si="148"/>
        <v>0</v>
      </c>
      <c r="DZ37" s="987">
        <f t="shared" si="149"/>
        <v>0</v>
      </c>
      <c r="EA37" s="322" t="s">
        <v>375</v>
      </c>
      <c r="EB37" s="330" t="s">
        <v>193</v>
      </c>
      <c r="EC37" s="989">
        <v>1</v>
      </c>
      <c r="ED37" s="417">
        <f t="shared" si="150"/>
        <v>0</v>
      </c>
      <c r="EE37" s="987">
        <f t="shared" si="151"/>
        <v>0</v>
      </c>
      <c r="EF37" s="322" t="s">
        <v>375</v>
      </c>
      <c r="EG37" s="330"/>
      <c r="EH37" s="417">
        <v>1</v>
      </c>
      <c r="EI37" s="417">
        <f t="shared" si="152"/>
        <v>0</v>
      </c>
      <c r="EJ37" s="987">
        <f t="shared" si="153"/>
        <v>0</v>
      </c>
      <c r="EK37" s="322" t="s">
        <v>375</v>
      </c>
      <c r="EL37" s="326" t="s">
        <v>193</v>
      </c>
      <c r="EM37" s="988">
        <v>1</v>
      </c>
      <c r="EN37" s="417">
        <f t="shared" si="154"/>
        <v>0</v>
      </c>
      <c r="EO37" s="987">
        <f t="shared" si="155"/>
        <v>0</v>
      </c>
      <c r="EP37" s="1000" t="s">
        <v>375</v>
      </c>
      <c r="EQ37" s="330" t="s">
        <v>193</v>
      </c>
      <c r="ER37" s="417">
        <v>1</v>
      </c>
      <c r="ES37" s="417">
        <f t="shared" si="156"/>
        <v>0</v>
      </c>
      <c r="ET37" s="987">
        <f t="shared" si="157"/>
        <v>0</v>
      </c>
      <c r="EU37" s="322" t="s">
        <v>375</v>
      </c>
      <c r="EV37" s="330" t="s">
        <v>373</v>
      </c>
      <c r="EW37" s="417">
        <v>1</v>
      </c>
      <c r="EX37" s="417">
        <f t="shared" si="158"/>
        <v>0.5</v>
      </c>
      <c r="EY37" s="987">
        <f t="shared" si="159"/>
        <v>0.5</v>
      </c>
      <c r="EZ37" s="322" t="s">
        <v>375</v>
      </c>
      <c r="FA37" s="330"/>
      <c r="FB37" s="417">
        <v>1</v>
      </c>
      <c r="FC37" s="417">
        <f t="shared" si="160"/>
        <v>0</v>
      </c>
      <c r="FD37" s="987">
        <f t="shared" si="161"/>
        <v>0</v>
      </c>
      <c r="FE37" s="322" t="s">
        <v>375</v>
      </c>
      <c r="FF37" s="330" t="s">
        <v>193</v>
      </c>
      <c r="FG37" s="417">
        <v>1</v>
      </c>
      <c r="FH37" s="417">
        <f t="shared" si="162"/>
        <v>0</v>
      </c>
      <c r="FI37" s="987">
        <f t="shared" si="163"/>
        <v>0</v>
      </c>
      <c r="FJ37" s="322" t="s">
        <v>375</v>
      </c>
      <c r="FK37" s="330" t="s">
        <v>193</v>
      </c>
      <c r="FL37" s="417">
        <v>1</v>
      </c>
      <c r="FM37" s="417">
        <f t="shared" si="164"/>
        <v>0</v>
      </c>
      <c r="FN37" s="987">
        <f t="shared" si="165"/>
        <v>0</v>
      </c>
      <c r="FO37" s="322" t="s">
        <v>375</v>
      </c>
      <c r="FP37" s="330" t="s">
        <v>193</v>
      </c>
      <c r="FQ37" s="989">
        <v>1</v>
      </c>
      <c r="FR37" s="417">
        <f t="shared" si="166"/>
        <v>0</v>
      </c>
      <c r="FS37" s="987">
        <f t="shared" si="167"/>
        <v>0</v>
      </c>
      <c r="FU37" s="322" t="s">
        <v>375</v>
      </c>
      <c r="FV37" s="818" t="s">
        <v>373</v>
      </c>
      <c r="FW37" s="998">
        <v>1</v>
      </c>
      <c r="FX37" s="417">
        <f t="shared" si="168"/>
        <v>0.5</v>
      </c>
      <c r="FY37" s="999">
        <f t="shared" si="169"/>
        <v>0.5</v>
      </c>
      <c r="FZ37" s="322" t="s">
        <v>375</v>
      </c>
      <c r="GA37" s="814" t="s">
        <v>373</v>
      </c>
      <c r="GB37" s="1001">
        <v>1</v>
      </c>
      <c r="GC37" s="417">
        <f t="shared" si="170"/>
        <v>0.5</v>
      </c>
      <c r="GD37" s="1002">
        <f t="shared" si="171"/>
        <v>0.5</v>
      </c>
      <c r="GE37" s="1000" t="s">
        <v>375</v>
      </c>
      <c r="GF37" s="818" t="s">
        <v>373</v>
      </c>
      <c r="GG37" s="998">
        <v>1</v>
      </c>
      <c r="GH37" s="417">
        <f t="shared" si="172"/>
        <v>0.5</v>
      </c>
      <c r="GI37" s="999">
        <f t="shared" si="173"/>
        <v>0.5</v>
      </c>
      <c r="GJ37" s="322" t="s">
        <v>375</v>
      </c>
      <c r="GK37" s="818" t="s">
        <v>373</v>
      </c>
      <c r="GL37" s="998">
        <v>1</v>
      </c>
      <c r="GM37" s="417">
        <f t="shared" si="174"/>
        <v>0.5</v>
      </c>
      <c r="GN37" s="999">
        <f t="shared" si="175"/>
        <v>0.5</v>
      </c>
      <c r="GO37" s="322" t="s">
        <v>375</v>
      </c>
      <c r="GP37" s="818" t="s">
        <v>373</v>
      </c>
      <c r="GQ37" s="998">
        <v>1</v>
      </c>
      <c r="GR37" s="417">
        <f t="shared" si="176"/>
        <v>0.5</v>
      </c>
      <c r="GS37" s="999">
        <f t="shared" si="177"/>
        <v>0.5</v>
      </c>
      <c r="GT37" s="322" t="s">
        <v>375</v>
      </c>
      <c r="GU37" s="818" t="s">
        <v>373</v>
      </c>
      <c r="GV37" s="998">
        <v>1</v>
      </c>
      <c r="GW37" s="417">
        <f t="shared" si="178"/>
        <v>0.5</v>
      </c>
      <c r="GX37" s="999">
        <f t="shared" si="179"/>
        <v>0.5</v>
      </c>
      <c r="GY37" s="883"/>
      <c r="GZ37" s="322" t="s">
        <v>375</v>
      </c>
      <c r="HA37" s="330" t="s">
        <v>373</v>
      </c>
      <c r="HB37" s="417">
        <v>1</v>
      </c>
      <c r="HC37" s="417">
        <f t="shared" si="180"/>
        <v>0.5</v>
      </c>
      <c r="HD37" s="987">
        <f t="shared" si="181"/>
        <v>0.5</v>
      </c>
      <c r="HE37" s="322" t="s">
        <v>375</v>
      </c>
      <c r="HF37" s="330" t="s">
        <v>193</v>
      </c>
      <c r="HG37" s="417">
        <v>1</v>
      </c>
      <c r="HH37" s="417">
        <f t="shared" si="182"/>
        <v>1</v>
      </c>
      <c r="HI37" s="987">
        <f t="shared" si="183"/>
        <v>1</v>
      </c>
      <c r="HJ37" s="883"/>
      <c r="HK37" s="322" t="s">
        <v>375</v>
      </c>
      <c r="HL37" s="330" t="s">
        <v>193</v>
      </c>
      <c r="HM37" s="998">
        <v>1</v>
      </c>
      <c r="HN37" s="417">
        <f t="shared" si="184"/>
        <v>0</v>
      </c>
      <c r="HO37" s="999">
        <f t="shared" si="185"/>
        <v>0</v>
      </c>
      <c r="HP37" s="883"/>
      <c r="HQ37" s="322" t="s">
        <v>375</v>
      </c>
      <c r="HR37" s="330" t="s">
        <v>193</v>
      </c>
      <c r="HS37" s="998">
        <v>1</v>
      </c>
      <c r="HT37" s="417">
        <f t="shared" si="186"/>
        <v>0</v>
      </c>
      <c r="HU37" s="999">
        <f t="shared" si="187"/>
        <v>0</v>
      </c>
      <c r="HV37" s="322" t="s">
        <v>375</v>
      </c>
      <c r="HW37" s="330" t="s">
        <v>373</v>
      </c>
      <c r="HX37" s="998">
        <v>1</v>
      </c>
      <c r="HY37" s="417">
        <f t="shared" si="188"/>
        <v>0.5</v>
      </c>
      <c r="HZ37" s="999">
        <f t="shared" si="189"/>
        <v>0.5</v>
      </c>
      <c r="IA37" s="322" t="s">
        <v>375</v>
      </c>
      <c r="IB37" s="330" t="s">
        <v>193</v>
      </c>
      <c r="IC37" s="1003">
        <v>1</v>
      </c>
      <c r="ID37" s="417">
        <f t="shared" si="190"/>
        <v>0</v>
      </c>
      <c r="IE37" s="418">
        <f t="shared" si="191"/>
        <v>0</v>
      </c>
      <c r="IF37" s="883"/>
      <c r="IG37" s="322" t="s">
        <v>375</v>
      </c>
      <c r="IH37" s="330" t="s">
        <v>193</v>
      </c>
      <c r="II37" s="998">
        <v>1</v>
      </c>
      <c r="IJ37" s="417">
        <f t="shared" si="192"/>
        <v>0</v>
      </c>
      <c r="IK37" s="418">
        <f t="shared" si="193"/>
        <v>0</v>
      </c>
      <c r="IL37" s="322" t="s">
        <v>375</v>
      </c>
      <c r="IM37" s="330" t="s">
        <v>193</v>
      </c>
      <c r="IN37" s="998">
        <v>1</v>
      </c>
      <c r="IO37" s="417">
        <f t="shared" si="194"/>
        <v>0</v>
      </c>
      <c r="IP37" s="418">
        <f t="shared" si="195"/>
        <v>0</v>
      </c>
      <c r="IQ37" s="322" t="s">
        <v>375</v>
      </c>
      <c r="IR37" s="330" t="s">
        <v>193</v>
      </c>
      <c r="IS37" s="998">
        <v>1</v>
      </c>
      <c r="IT37" s="417">
        <f t="shared" si="196"/>
        <v>0</v>
      </c>
      <c r="IU37" s="418">
        <f t="shared" si="197"/>
        <v>0</v>
      </c>
      <c r="IV37" s="322" t="s">
        <v>375</v>
      </c>
      <c r="IW37" s="330" t="s">
        <v>1537</v>
      </c>
      <c r="IX37" s="998">
        <v>1</v>
      </c>
      <c r="IY37" s="417">
        <f t="shared" si="198"/>
        <v>0</v>
      </c>
      <c r="IZ37" s="418">
        <f t="shared" si="199"/>
        <v>0</v>
      </c>
      <c r="JA37" s="322" t="s">
        <v>375</v>
      </c>
      <c r="JB37" s="330" t="s">
        <v>1537</v>
      </c>
      <c r="JC37" s="998">
        <v>1</v>
      </c>
      <c r="JD37" s="417">
        <f t="shared" si="200"/>
        <v>0</v>
      </c>
      <c r="JE37" s="999">
        <f t="shared" si="201"/>
        <v>0</v>
      </c>
      <c r="JF37" s="322" t="s">
        <v>375</v>
      </c>
      <c r="JG37" s="330" t="s">
        <v>1537</v>
      </c>
      <c r="JH37" s="998">
        <v>1</v>
      </c>
      <c r="JI37" s="417">
        <f t="shared" si="202"/>
        <v>0</v>
      </c>
      <c r="JJ37" s="999">
        <f t="shared" si="203"/>
        <v>0</v>
      </c>
      <c r="JK37" s="322" t="s">
        <v>375</v>
      </c>
      <c r="JL37" s="330" t="s">
        <v>373</v>
      </c>
      <c r="JM37" s="998">
        <v>1</v>
      </c>
      <c r="JN37" s="417">
        <f t="shared" si="204"/>
        <v>0.5</v>
      </c>
      <c r="JO37" s="999">
        <f t="shared" si="205"/>
        <v>0.5</v>
      </c>
      <c r="JP37" s="322" t="s">
        <v>375</v>
      </c>
      <c r="JQ37" s="330" t="s">
        <v>1537</v>
      </c>
      <c r="JR37" s="998">
        <v>1</v>
      </c>
      <c r="JS37" s="417">
        <f t="shared" si="206"/>
        <v>0</v>
      </c>
      <c r="JT37" s="418">
        <f t="shared" si="207"/>
        <v>0</v>
      </c>
      <c r="JU37" s="322" t="s">
        <v>375</v>
      </c>
      <c r="JV37" s="330" t="s">
        <v>373</v>
      </c>
      <c r="JW37" s="998">
        <v>1</v>
      </c>
      <c r="JX37" s="417">
        <f t="shared" si="208"/>
        <v>0.5</v>
      </c>
      <c r="JY37" s="999">
        <f t="shared" si="209"/>
        <v>0.5</v>
      </c>
      <c r="JZ37" s="322" t="s">
        <v>375</v>
      </c>
      <c r="KA37" s="330" t="s">
        <v>193</v>
      </c>
      <c r="KB37" s="998">
        <v>1</v>
      </c>
      <c r="KC37" s="417">
        <f t="shared" si="210"/>
        <v>0</v>
      </c>
      <c r="KD37" s="999">
        <f t="shared" si="211"/>
        <v>0</v>
      </c>
      <c r="KE37" s="322" t="s">
        <v>375</v>
      </c>
      <c r="KF37" s="330" t="s">
        <v>193</v>
      </c>
      <c r="KG37" s="998">
        <v>1</v>
      </c>
      <c r="KH37" s="417">
        <f t="shared" si="212"/>
        <v>0</v>
      </c>
      <c r="KI37" s="999">
        <f t="shared" si="213"/>
        <v>0</v>
      </c>
      <c r="KJ37" s="322" t="s">
        <v>375</v>
      </c>
      <c r="KK37" s="330" t="s">
        <v>193</v>
      </c>
      <c r="KL37" s="998">
        <v>1</v>
      </c>
      <c r="KM37" s="417">
        <f t="shared" si="214"/>
        <v>0</v>
      </c>
      <c r="KN37" s="999">
        <f t="shared" si="215"/>
        <v>0</v>
      </c>
      <c r="KO37" s="322" t="s">
        <v>375</v>
      </c>
      <c r="KP37" s="330"/>
      <c r="KQ37" s="998">
        <v>1</v>
      </c>
      <c r="KR37" s="417">
        <f t="shared" si="216"/>
        <v>0</v>
      </c>
      <c r="KS37" s="999">
        <f t="shared" si="217"/>
        <v>0</v>
      </c>
      <c r="KT37" s="322" t="s">
        <v>375</v>
      </c>
      <c r="KU37" s="330"/>
      <c r="KV37" s="998">
        <v>1</v>
      </c>
      <c r="KW37" s="417">
        <f t="shared" si="218"/>
        <v>0</v>
      </c>
      <c r="KX37" s="999">
        <f t="shared" si="219"/>
        <v>0</v>
      </c>
      <c r="KY37" s="322" t="s">
        <v>375</v>
      </c>
      <c r="KZ37" s="330" t="s">
        <v>193</v>
      </c>
      <c r="LA37" s="998">
        <v>1</v>
      </c>
      <c r="LB37" s="417">
        <f t="shared" si="220"/>
        <v>0</v>
      </c>
      <c r="LC37" s="999">
        <f t="shared" si="221"/>
        <v>0</v>
      </c>
      <c r="LD37" s="322" t="s">
        <v>375</v>
      </c>
      <c r="LE37" s="330" t="s">
        <v>193</v>
      </c>
      <c r="LF37" s="998">
        <v>1</v>
      </c>
      <c r="LG37" s="417">
        <f t="shared" si="222"/>
        <v>0</v>
      </c>
      <c r="LH37" s="999">
        <f t="shared" si="223"/>
        <v>0</v>
      </c>
      <c r="LI37" s="322" t="s">
        <v>375</v>
      </c>
      <c r="LJ37" s="330" t="s">
        <v>193</v>
      </c>
      <c r="LK37" s="998">
        <v>1</v>
      </c>
      <c r="LL37" s="417">
        <f t="shared" si="224"/>
        <v>0</v>
      </c>
      <c r="LM37" s="999">
        <f t="shared" si="225"/>
        <v>0</v>
      </c>
      <c r="LN37" s="322" t="s">
        <v>375</v>
      </c>
      <c r="LO37" s="330" t="s">
        <v>193</v>
      </c>
      <c r="LP37" s="998">
        <v>1</v>
      </c>
      <c r="LQ37" s="417">
        <f t="shared" si="226"/>
        <v>0</v>
      </c>
      <c r="LR37" s="999">
        <f t="shared" si="227"/>
        <v>0</v>
      </c>
      <c r="LS37" s="322" t="s">
        <v>375</v>
      </c>
      <c r="LT37" s="330" t="s">
        <v>373</v>
      </c>
      <c r="LU37" s="998">
        <v>1</v>
      </c>
      <c r="LV37" s="417">
        <f t="shared" si="228"/>
        <v>0.5</v>
      </c>
      <c r="LW37" s="999">
        <f t="shared" si="229"/>
        <v>0.5</v>
      </c>
      <c r="LX37" s="322" t="s">
        <v>375</v>
      </c>
      <c r="LY37" s="330" t="s">
        <v>193</v>
      </c>
      <c r="LZ37" s="998">
        <v>1</v>
      </c>
      <c r="MA37" s="417">
        <f t="shared" si="230"/>
        <v>0</v>
      </c>
      <c r="MB37" s="999">
        <f t="shared" si="231"/>
        <v>0</v>
      </c>
      <c r="MC37" s="322" t="s">
        <v>375</v>
      </c>
      <c r="MD37" s="330" t="s">
        <v>373</v>
      </c>
      <c r="ME37" s="998">
        <v>1</v>
      </c>
      <c r="MF37" s="417">
        <f t="shared" si="232"/>
        <v>0.5</v>
      </c>
      <c r="MG37" s="999">
        <f t="shared" si="233"/>
        <v>0.5</v>
      </c>
      <c r="MH37" s="322" t="s">
        <v>375</v>
      </c>
      <c r="MI37" s="330" t="s">
        <v>193</v>
      </c>
      <c r="MJ37" s="998">
        <v>1</v>
      </c>
      <c r="MK37" s="417">
        <f t="shared" si="234"/>
        <v>0</v>
      </c>
      <c r="ML37" s="999">
        <f t="shared" si="235"/>
        <v>0</v>
      </c>
      <c r="MM37" s="322" t="s">
        <v>375</v>
      </c>
      <c r="MN37" s="330"/>
      <c r="MO37" s="998">
        <v>1</v>
      </c>
      <c r="MP37" s="417">
        <f t="shared" si="236"/>
        <v>0</v>
      </c>
      <c r="MQ37" s="999">
        <f t="shared" si="237"/>
        <v>0</v>
      </c>
      <c r="MR37" s="322" t="s">
        <v>375</v>
      </c>
      <c r="MS37" s="330" t="s">
        <v>193</v>
      </c>
      <c r="MT37" s="998">
        <v>1</v>
      </c>
      <c r="MU37" s="417">
        <f t="shared" si="238"/>
        <v>0</v>
      </c>
      <c r="MV37" s="999">
        <f t="shared" si="239"/>
        <v>0</v>
      </c>
      <c r="MW37" s="322" t="s">
        <v>375</v>
      </c>
      <c r="MX37" s="330" t="s">
        <v>1537</v>
      </c>
      <c r="MY37" s="998">
        <v>1</v>
      </c>
      <c r="MZ37" s="417">
        <f t="shared" si="240"/>
        <v>0</v>
      </c>
      <c r="NA37" s="999">
        <f t="shared" si="241"/>
        <v>0</v>
      </c>
      <c r="NB37" s="322" t="s">
        <v>375</v>
      </c>
      <c r="NC37" s="330" t="s">
        <v>373</v>
      </c>
      <c r="ND37" s="998">
        <v>1</v>
      </c>
      <c r="NE37" s="417">
        <f t="shared" si="242"/>
        <v>0.5</v>
      </c>
      <c r="NF37" s="999">
        <f t="shared" si="243"/>
        <v>0.5</v>
      </c>
      <c r="NG37" s="322" t="s">
        <v>375</v>
      </c>
      <c r="NH37" s="330" t="s">
        <v>1537</v>
      </c>
      <c r="NI37" s="998">
        <v>1</v>
      </c>
      <c r="NJ37" s="417">
        <f t="shared" si="244"/>
        <v>0</v>
      </c>
      <c r="NK37" s="999">
        <f t="shared" si="245"/>
        <v>0</v>
      </c>
      <c r="NL37" s="322" t="s">
        <v>375</v>
      </c>
      <c r="NM37" s="330" t="s">
        <v>193</v>
      </c>
      <c r="NN37" s="998">
        <v>1</v>
      </c>
      <c r="NO37" s="417">
        <f t="shared" si="246"/>
        <v>0</v>
      </c>
      <c r="NP37" s="999">
        <f t="shared" si="247"/>
        <v>0</v>
      </c>
      <c r="NQ37" s="322" t="s">
        <v>375</v>
      </c>
      <c r="NR37" s="330" t="s">
        <v>193</v>
      </c>
      <c r="NS37" s="998">
        <v>1</v>
      </c>
      <c r="NT37" s="417">
        <f t="shared" si="248"/>
        <v>0</v>
      </c>
      <c r="NU37" s="999">
        <f t="shared" si="249"/>
        <v>0</v>
      </c>
      <c r="NV37" s="322" t="s">
        <v>375</v>
      </c>
      <c r="NW37" s="330" t="s">
        <v>373</v>
      </c>
      <c r="NX37" s="998">
        <v>1</v>
      </c>
      <c r="NY37" s="417">
        <f t="shared" si="250"/>
        <v>0.5</v>
      </c>
      <c r="NZ37" s="999">
        <f t="shared" si="251"/>
        <v>0.5</v>
      </c>
      <c r="OA37" s="322" t="s">
        <v>375</v>
      </c>
      <c r="OB37" s="330" t="s">
        <v>1537</v>
      </c>
      <c r="OC37" s="998">
        <v>1</v>
      </c>
      <c r="OD37" s="417">
        <f t="shared" si="252"/>
        <v>0</v>
      </c>
      <c r="OE37" s="999">
        <f t="shared" si="253"/>
        <v>0</v>
      </c>
      <c r="OF37" s="322" t="s">
        <v>375</v>
      </c>
      <c r="OG37" s="330" t="s">
        <v>1537</v>
      </c>
      <c r="OH37" s="998">
        <v>1</v>
      </c>
      <c r="OI37" s="417">
        <f t="shared" si="254"/>
        <v>0</v>
      </c>
      <c r="OJ37" s="999">
        <f t="shared" si="255"/>
        <v>0</v>
      </c>
      <c r="OK37" s="322" t="s">
        <v>375</v>
      </c>
      <c r="OL37" s="330"/>
      <c r="OM37" s="998">
        <v>1</v>
      </c>
      <c r="ON37" s="417">
        <f t="shared" si="256"/>
        <v>0</v>
      </c>
      <c r="OO37" s="999">
        <f t="shared" si="257"/>
        <v>0</v>
      </c>
      <c r="OP37" s="322" t="s">
        <v>375</v>
      </c>
      <c r="OQ37" s="330" t="s">
        <v>373</v>
      </c>
      <c r="OR37" s="998">
        <v>1</v>
      </c>
      <c r="OS37" s="417">
        <f t="shared" si="258"/>
        <v>0.5</v>
      </c>
      <c r="OT37" s="999">
        <f t="shared" si="259"/>
        <v>0.5</v>
      </c>
      <c r="OU37" s="322" t="s">
        <v>375</v>
      </c>
      <c r="OV37" s="936" t="s">
        <v>373</v>
      </c>
      <c r="OW37" s="998">
        <v>1</v>
      </c>
      <c r="OX37" s="417">
        <f t="shared" si="260"/>
        <v>0.5</v>
      </c>
      <c r="OY37" s="999">
        <f t="shared" si="261"/>
        <v>0.5</v>
      </c>
      <c r="OZ37" s="322" t="s">
        <v>375</v>
      </c>
      <c r="PA37" s="330" t="s">
        <v>373</v>
      </c>
      <c r="PB37" s="998">
        <v>1</v>
      </c>
      <c r="PC37" s="417">
        <f t="shared" si="262"/>
        <v>0.5</v>
      </c>
      <c r="PD37" s="999">
        <f t="shared" si="263"/>
        <v>0.5</v>
      </c>
      <c r="PE37" s="942"/>
      <c r="PF37" s="817"/>
      <c r="PG37" s="998">
        <v>1</v>
      </c>
      <c r="PH37" s="417">
        <f t="shared" si="264"/>
        <v>0</v>
      </c>
      <c r="PI37" s="999">
        <f t="shared" si="265"/>
        <v>0</v>
      </c>
      <c r="PJ37" s="942"/>
      <c r="PK37" s="817"/>
      <c r="PL37" s="998">
        <v>1</v>
      </c>
      <c r="PM37" s="417">
        <f t="shared" si="266"/>
        <v>0</v>
      </c>
      <c r="PN37" s="999">
        <f t="shared" si="267"/>
        <v>0</v>
      </c>
    </row>
    <row r="38" spans="1:430" ht="31" customHeight="1" thickBot="1" x14ac:dyDescent="0.25">
      <c r="A38" s="977">
        <v>5</v>
      </c>
      <c r="B38" s="857"/>
      <c r="C38" s="994" t="s">
        <v>310</v>
      </c>
      <c r="D38" s="420" t="s">
        <v>376</v>
      </c>
      <c r="E38" s="995"/>
      <c r="F38" s="996"/>
      <c r="G38" s="997" t="s">
        <v>1534</v>
      </c>
      <c r="H38" s="863"/>
      <c r="I38" s="415">
        <v>1</v>
      </c>
      <c r="J38" s="322" t="s">
        <v>13</v>
      </c>
      <c r="K38" s="330" t="s">
        <v>193</v>
      </c>
      <c r="L38" s="998">
        <v>1</v>
      </c>
      <c r="M38" s="417">
        <f t="shared" si="103"/>
        <v>0</v>
      </c>
      <c r="N38" s="999">
        <f t="shared" si="104"/>
        <v>0</v>
      </c>
      <c r="O38" s="322" t="s">
        <v>13</v>
      </c>
      <c r="P38" s="818" t="s">
        <v>373</v>
      </c>
      <c r="Q38" s="998">
        <v>1</v>
      </c>
      <c r="R38" s="417">
        <f t="shared" si="105"/>
        <v>0.5</v>
      </c>
      <c r="S38" s="999">
        <f t="shared" si="106"/>
        <v>0.5</v>
      </c>
      <c r="T38" s="322" t="s">
        <v>13</v>
      </c>
      <c r="U38" s="412" t="s">
        <v>373</v>
      </c>
      <c r="V38" s="998">
        <v>1</v>
      </c>
      <c r="W38" s="417">
        <f t="shared" si="107"/>
        <v>0.5</v>
      </c>
      <c r="X38" s="999">
        <f t="shared" si="108"/>
        <v>0.5</v>
      </c>
      <c r="Y38" s="322" t="s">
        <v>13</v>
      </c>
      <c r="Z38" s="330" t="s">
        <v>373</v>
      </c>
      <c r="AA38" s="998">
        <v>1</v>
      </c>
      <c r="AB38" s="417">
        <f t="shared" si="109"/>
        <v>0.5</v>
      </c>
      <c r="AC38" s="999">
        <f t="shared" si="110"/>
        <v>0.5</v>
      </c>
      <c r="AD38" s="322" t="s">
        <v>13</v>
      </c>
      <c r="AE38" s="330" t="s">
        <v>373</v>
      </c>
      <c r="AF38" s="998">
        <v>1</v>
      </c>
      <c r="AG38" s="417">
        <f t="shared" si="111"/>
        <v>0.5</v>
      </c>
      <c r="AH38" s="999">
        <f t="shared" si="112"/>
        <v>0.5</v>
      </c>
      <c r="AI38" s="322" t="s">
        <v>13</v>
      </c>
      <c r="AJ38" s="330" t="s">
        <v>373</v>
      </c>
      <c r="AK38" s="998">
        <v>1</v>
      </c>
      <c r="AL38" s="417">
        <f t="shared" si="113"/>
        <v>0.5</v>
      </c>
      <c r="AM38" s="999">
        <f t="shared" si="114"/>
        <v>0.5</v>
      </c>
      <c r="AN38" s="322" t="s">
        <v>13</v>
      </c>
      <c r="AO38" s="818" t="s">
        <v>373</v>
      </c>
      <c r="AP38" s="998">
        <v>1</v>
      </c>
      <c r="AQ38" s="417">
        <f t="shared" si="115"/>
        <v>0.5</v>
      </c>
      <c r="AR38" s="999">
        <f t="shared" si="116"/>
        <v>0.5</v>
      </c>
      <c r="AS38" s="322" t="s">
        <v>13</v>
      </c>
      <c r="AT38" s="818" t="s">
        <v>373</v>
      </c>
      <c r="AU38" s="998">
        <v>1</v>
      </c>
      <c r="AV38" s="417">
        <f t="shared" si="117"/>
        <v>0.5</v>
      </c>
      <c r="AW38" s="999">
        <f t="shared" si="118"/>
        <v>0.5</v>
      </c>
      <c r="AX38" s="322" t="s">
        <v>13</v>
      </c>
      <c r="AY38" s="818" t="s">
        <v>373</v>
      </c>
      <c r="AZ38" s="998">
        <v>1</v>
      </c>
      <c r="BA38" s="417">
        <f t="shared" si="119"/>
        <v>0.5</v>
      </c>
      <c r="BB38" s="999">
        <f t="shared" si="120"/>
        <v>0.5</v>
      </c>
      <c r="BC38" s="942" t="s">
        <v>13</v>
      </c>
      <c r="BD38" s="817" t="s">
        <v>193</v>
      </c>
      <c r="BE38" s="998">
        <v>1</v>
      </c>
      <c r="BF38" s="417">
        <f t="shared" si="268"/>
        <v>0</v>
      </c>
      <c r="BG38" s="999">
        <f t="shared" si="121"/>
        <v>0</v>
      </c>
      <c r="BH38" s="1000" t="s">
        <v>13</v>
      </c>
      <c r="BI38" s="818"/>
      <c r="BJ38" s="998">
        <v>1</v>
      </c>
      <c r="BK38" s="417">
        <f t="shared" si="122"/>
        <v>0</v>
      </c>
      <c r="BL38" s="998">
        <f t="shared" si="123"/>
        <v>0</v>
      </c>
      <c r="BM38" s="942" t="s">
        <v>13</v>
      </c>
      <c r="BN38" s="817"/>
      <c r="BO38" s="998">
        <v>1</v>
      </c>
      <c r="BP38" s="417">
        <f t="shared" si="124"/>
        <v>0</v>
      </c>
      <c r="BQ38" s="999">
        <f t="shared" si="125"/>
        <v>0</v>
      </c>
      <c r="BR38" s="863"/>
      <c r="BS38" s="322" t="s">
        <v>13</v>
      </c>
      <c r="BT38" s="330" t="s">
        <v>373</v>
      </c>
      <c r="BU38" s="417">
        <v>1</v>
      </c>
      <c r="BV38" s="417">
        <f t="shared" si="126"/>
        <v>0.5</v>
      </c>
      <c r="BW38" s="987">
        <f t="shared" si="127"/>
        <v>0.5</v>
      </c>
      <c r="BX38" s="322" t="s">
        <v>13</v>
      </c>
      <c r="BY38" s="330" t="s">
        <v>373</v>
      </c>
      <c r="BZ38" s="417">
        <v>1</v>
      </c>
      <c r="CA38" s="417">
        <f t="shared" si="128"/>
        <v>0.5</v>
      </c>
      <c r="CB38" s="987">
        <f t="shared" si="129"/>
        <v>0.5</v>
      </c>
      <c r="CC38" s="322" t="s">
        <v>13</v>
      </c>
      <c r="CD38" s="330" t="s">
        <v>373</v>
      </c>
      <c r="CE38" s="417">
        <v>1</v>
      </c>
      <c r="CF38" s="417">
        <f t="shared" si="130"/>
        <v>0.5</v>
      </c>
      <c r="CG38" s="987">
        <f t="shared" si="131"/>
        <v>0.5</v>
      </c>
      <c r="CH38" s="322" t="s">
        <v>13</v>
      </c>
      <c r="CI38" s="330" t="s">
        <v>193</v>
      </c>
      <c r="CJ38" s="417">
        <v>1</v>
      </c>
      <c r="CK38" s="417">
        <f t="shared" si="132"/>
        <v>0</v>
      </c>
      <c r="CL38" s="987">
        <f t="shared" si="133"/>
        <v>0</v>
      </c>
      <c r="CM38" s="322" t="s">
        <v>13</v>
      </c>
      <c r="CN38" s="330" t="s">
        <v>1537</v>
      </c>
      <c r="CO38" s="417">
        <v>1</v>
      </c>
      <c r="CP38" s="417">
        <f t="shared" si="134"/>
        <v>0</v>
      </c>
      <c r="CQ38" s="987">
        <f t="shared" si="135"/>
        <v>0</v>
      </c>
      <c r="CR38" s="322" t="s">
        <v>13</v>
      </c>
      <c r="CS38" s="330" t="s">
        <v>193</v>
      </c>
      <c r="CT38" s="417">
        <v>1</v>
      </c>
      <c r="CU38" s="417">
        <f t="shared" si="136"/>
        <v>1</v>
      </c>
      <c r="CV38" s="987">
        <f t="shared" si="137"/>
        <v>1</v>
      </c>
      <c r="CW38" s="322" t="s">
        <v>13</v>
      </c>
      <c r="CX38" s="330" t="s">
        <v>193</v>
      </c>
      <c r="CY38" s="417">
        <v>1</v>
      </c>
      <c r="CZ38" s="417">
        <f t="shared" si="138"/>
        <v>1</v>
      </c>
      <c r="DA38" s="987">
        <f t="shared" si="139"/>
        <v>1</v>
      </c>
      <c r="DB38" s="322" t="s">
        <v>13</v>
      </c>
      <c r="DC38" s="330" t="s">
        <v>193</v>
      </c>
      <c r="DD38" s="417">
        <v>1</v>
      </c>
      <c r="DE38" s="417">
        <f t="shared" si="140"/>
        <v>1</v>
      </c>
      <c r="DF38" s="987">
        <f t="shared" si="141"/>
        <v>1</v>
      </c>
      <c r="DG38" s="322" t="s">
        <v>13</v>
      </c>
      <c r="DH38" s="330" t="s">
        <v>373</v>
      </c>
      <c r="DI38" s="989">
        <v>1</v>
      </c>
      <c r="DJ38" s="417">
        <f t="shared" si="142"/>
        <v>0.5</v>
      </c>
      <c r="DK38" s="987">
        <f t="shared" si="143"/>
        <v>0.5</v>
      </c>
      <c r="DL38" s="322" t="s">
        <v>13</v>
      </c>
      <c r="DM38" s="330" t="s">
        <v>373</v>
      </c>
      <c r="DN38" s="989">
        <v>1</v>
      </c>
      <c r="DO38" s="417">
        <f t="shared" si="144"/>
        <v>0.5</v>
      </c>
      <c r="DP38" s="987">
        <f t="shared" si="145"/>
        <v>0.5</v>
      </c>
      <c r="DQ38" s="322" t="s">
        <v>13</v>
      </c>
      <c r="DR38" s="330" t="s">
        <v>193</v>
      </c>
      <c r="DS38" s="989">
        <v>1</v>
      </c>
      <c r="DT38" s="417">
        <f t="shared" si="146"/>
        <v>1</v>
      </c>
      <c r="DU38" s="987">
        <f t="shared" si="147"/>
        <v>1</v>
      </c>
      <c r="DV38" s="322" t="s">
        <v>13</v>
      </c>
      <c r="DW38" s="330" t="s">
        <v>193</v>
      </c>
      <c r="DX38" s="989">
        <v>1</v>
      </c>
      <c r="DY38" s="417">
        <f t="shared" si="148"/>
        <v>1</v>
      </c>
      <c r="DZ38" s="987">
        <f t="shared" si="149"/>
        <v>1</v>
      </c>
      <c r="EA38" s="322" t="s">
        <v>13</v>
      </c>
      <c r="EB38" s="330" t="s">
        <v>193</v>
      </c>
      <c r="EC38" s="989">
        <v>1</v>
      </c>
      <c r="ED38" s="417">
        <f t="shared" si="150"/>
        <v>1</v>
      </c>
      <c r="EE38" s="987">
        <f t="shared" si="151"/>
        <v>1</v>
      </c>
      <c r="EF38" s="322" t="s">
        <v>13</v>
      </c>
      <c r="EG38" s="330" t="s">
        <v>193</v>
      </c>
      <c r="EH38" s="417">
        <v>1</v>
      </c>
      <c r="EI38" s="417">
        <f t="shared" si="152"/>
        <v>1</v>
      </c>
      <c r="EJ38" s="987">
        <f t="shared" si="153"/>
        <v>1</v>
      </c>
      <c r="EK38" s="322" t="s">
        <v>13</v>
      </c>
      <c r="EL38" s="326" t="s">
        <v>193</v>
      </c>
      <c r="EM38" s="988">
        <v>1</v>
      </c>
      <c r="EN38" s="417">
        <f t="shared" si="154"/>
        <v>1</v>
      </c>
      <c r="EO38" s="987">
        <f t="shared" si="155"/>
        <v>1</v>
      </c>
      <c r="EP38" s="1000" t="s">
        <v>13</v>
      </c>
      <c r="EQ38" s="330" t="s">
        <v>193</v>
      </c>
      <c r="ER38" s="417">
        <v>1</v>
      </c>
      <c r="ES38" s="417">
        <f t="shared" si="156"/>
        <v>1</v>
      </c>
      <c r="ET38" s="987">
        <f t="shared" si="157"/>
        <v>1</v>
      </c>
      <c r="EU38" s="322" t="s">
        <v>13</v>
      </c>
      <c r="EV38" s="330" t="s">
        <v>193</v>
      </c>
      <c r="EW38" s="417">
        <v>1</v>
      </c>
      <c r="EX38" s="417">
        <f t="shared" si="158"/>
        <v>1</v>
      </c>
      <c r="EY38" s="987">
        <f t="shared" si="159"/>
        <v>1</v>
      </c>
      <c r="EZ38" s="322" t="s">
        <v>13</v>
      </c>
      <c r="FA38" s="330" t="s">
        <v>193</v>
      </c>
      <c r="FB38" s="417">
        <v>1</v>
      </c>
      <c r="FC38" s="417">
        <f t="shared" si="160"/>
        <v>1</v>
      </c>
      <c r="FD38" s="987">
        <f t="shared" si="161"/>
        <v>1</v>
      </c>
      <c r="FE38" s="322" t="s">
        <v>13</v>
      </c>
      <c r="FF38" s="330" t="s">
        <v>193</v>
      </c>
      <c r="FG38" s="417">
        <v>1</v>
      </c>
      <c r="FH38" s="417">
        <f t="shared" si="162"/>
        <v>1</v>
      </c>
      <c r="FI38" s="987">
        <f t="shared" si="163"/>
        <v>1</v>
      </c>
      <c r="FJ38" s="322" t="s">
        <v>13</v>
      </c>
      <c r="FK38" s="330" t="s">
        <v>193</v>
      </c>
      <c r="FL38" s="417">
        <v>1</v>
      </c>
      <c r="FM38" s="417">
        <f t="shared" si="164"/>
        <v>1</v>
      </c>
      <c r="FN38" s="987">
        <f t="shared" si="165"/>
        <v>1</v>
      </c>
      <c r="FO38" s="322" t="s">
        <v>13</v>
      </c>
      <c r="FP38" s="330" t="s">
        <v>1537</v>
      </c>
      <c r="FQ38" s="989">
        <v>1</v>
      </c>
      <c r="FR38" s="417">
        <f t="shared" si="166"/>
        <v>0</v>
      </c>
      <c r="FS38" s="987">
        <f t="shared" si="167"/>
        <v>0</v>
      </c>
      <c r="FU38" s="322" t="s">
        <v>13</v>
      </c>
      <c r="FV38" s="818" t="s">
        <v>373</v>
      </c>
      <c r="FW38" s="998">
        <v>1</v>
      </c>
      <c r="FX38" s="417">
        <f t="shared" si="168"/>
        <v>0.5</v>
      </c>
      <c r="FY38" s="999">
        <f t="shared" si="169"/>
        <v>0.5</v>
      </c>
      <c r="FZ38" s="322" t="s">
        <v>13</v>
      </c>
      <c r="GA38" s="814" t="s">
        <v>373</v>
      </c>
      <c r="GB38" s="1001">
        <v>1</v>
      </c>
      <c r="GC38" s="417">
        <f t="shared" si="170"/>
        <v>0.5</v>
      </c>
      <c r="GD38" s="1002">
        <f t="shared" si="171"/>
        <v>0.5</v>
      </c>
      <c r="GE38" s="1000" t="s">
        <v>13</v>
      </c>
      <c r="GF38" s="818" t="s">
        <v>373</v>
      </c>
      <c r="GG38" s="998">
        <v>1</v>
      </c>
      <c r="GH38" s="417">
        <f t="shared" si="172"/>
        <v>0.5</v>
      </c>
      <c r="GI38" s="999">
        <f t="shared" si="173"/>
        <v>0.5</v>
      </c>
      <c r="GJ38" s="322" t="s">
        <v>13</v>
      </c>
      <c r="GK38" s="818" t="s">
        <v>373</v>
      </c>
      <c r="GL38" s="998">
        <v>1</v>
      </c>
      <c r="GM38" s="417">
        <f t="shared" si="174"/>
        <v>0.5</v>
      </c>
      <c r="GN38" s="999">
        <f t="shared" si="175"/>
        <v>0.5</v>
      </c>
      <c r="GO38" s="322" t="s">
        <v>13</v>
      </c>
      <c r="GP38" s="818" t="s">
        <v>373</v>
      </c>
      <c r="GQ38" s="998">
        <v>1</v>
      </c>
      <c r="GR38" s="417">
        <f t="shared" si="176"/>
        <v>0.5</v>
      </c>
      <c r="GS38" s="999">
        <f t="shared" si="177"/>
        <v>0.5</v>
      </c>
      <c r="GT38" s="322" t="s">
        <v>13</v>
      </c>
      <c r="GU38" s="818" t="s">
        <v>373</v>
      </c>
      <c r="GV38" s="998">
        <v>1</v>
      </c>
      <c r="GW38" s="417">
        <f t="shared" si="178"/>
        <v>0.5</v>
      </c>
      <c r="GX38" s="999">
        <f t="shared" si="179"/>
        <v>0.5</v>
      </c>
      <c r="GY38" s="883"/>
      <c r="GZ38" s="322" t="s">
        <v>13</v>
      </c>
      <c r="HA38" s="330" t="s">
        <v>193</v>
      </c>
      <c r="HB38" s="417">
        <v>1</v>
      </c>
      <c r="HC38" s="417">
        <f t="shared" si="180"/>
        <v>0</v>
      </c>
      <c r="HD38" s="987">
        <f t="shared" si="181"/>
        <v>0</v>
      </c>
      <c r="HE38" s="322" t="s">
        <v>13</v>
      </c>
      <c r="HF38" s="330" t="s">
        <v>1537</v>
      </c>
      <c r="HG38" s="417">
        <v>1</v>
      </c>
      <c r="HH38" s="417">
        <f t="shared" si="182"/>
        <v>0</v>
      </c>
      <c r="HI38" s="987">
        <f t="shared" si="183"/>
        <v>0</v>
      </c>
      <c r="HJ38" s="883"/>
      <c r="HK38" s="322" t="s">
        <v>13</v>
      </c>
      <c r="HL38" s="330" t="s">
        <v>193</v>
      </c>
      <c r="HM38" s="998">
        <v>1</v>
      </c>
      <c r="HN38" s="417">
        <f t="shared" si="184"/>
        <v>0</v>
      </c>
      <c r="HO38" s="999">
        <f t="shared" si="185"/>
        <v>0</v>
      </c>
      <c r="HP38" s="883"/>
      <c r="HQ38" s="322" t="s">
        <v>13</v>
      </c>
      <c r="HR38" s="330" t="s">
        <v>373</v>
      </c>
      <c r="HS38" s="998">
        <v>1</v>
      </c>
      <c r="HT38" s="417">
        <f t="shared" si="186"/>
        <v>0.5</v>
      </c>
      <c r="HU38" s="999">
        <f t="shared" si="187"/>
        <v>0.5</v>
      </c>
      <c r="HV38" s="322" t="s">
        <v>13</v>
      </c>
      <c r="HW38" s="330" t="s">
        <v>193</v>
      </c>
      <c r="HX38" s="998">
        <v>1</v>
      </c>
      <c r="HY38" s="417">
        <f t="shared" si="188"/>
        <v>0</v>
      </c>
      <c r="HZ38" s="999">
        <f t="shared" si="189"/>
        <v>0</v>
      </c>
      <c r="IA38" s="322" t="s">
        <v>13</v>
      </c>
      <c r="IB38" s="330" t="s">
        <v>373</v>
      </c>
      <c r="IC38" s="1003">
        <v>1</v>
      </c>
      <c r="ID38" s="417">
        <f t="shared" si="190"/>
        <v>0.5</v>
      </c>
      <c r="IE38" s="418">
        <f t="shared" si="191"/>
        <v>0.5</v>
      </c>
      <c r="IF38" s="883"/>
      <c r="IG38" s="322" t="s">
        <v>13</v>
      </c>
      <c r="IH38" s="330" t="s">
        <v>373</v>
      </c>
      <c r="II38" s="998">
        <v>1</v>
      </c>
      <c r="IJ38" s="417">
        <f t="shared" si="192"/>
        <v>0.5</v>
      </c>
      <c r="IK38" s="418">
        <f t="shared" si="193"/>
        <v>0.5</v>
      </c>
      <c r="IL38" s="322" t="s">
        <v>13</v>
      </c>
      <c r="IM38" s="330" t="s">
        <v>373</v>
      </c>
      <c r="IN38" s="998">
        <v>1</v>
      </c>
      <c r="IO38" s="417">
        <f t="shared" si="194"/>
        <v>0.5</v>
      </c>
      <c r="IP38" s="418">
        <f t="shared" si="195"/>
        <v>0.5</v>
      </c>
      <c r="IQ38" s="322" t="s">
        <v>13</v>
      </c>
      <c r="IR38" s="330" t="s">
        <v>373</v>
      </c>
      <c r="IS38" s="998">
        <v>1</v>
      </c>
      <c r="IT38" s="417">
        <f t="shared" si="196"/>
        <v>0.5</v>
      </c>
      <c r="IU38" s="418">
        <f t="shared" si="197"/>
        <v>0.5</v>
      </c>
      <c r="IV38" s="322" t="s">
        <v>13</v>
      </c>
      <c r="IW38" s="330" t="s">
        <v>1537</v>
      </c>
      <c r="IX38" s="998">
        <v>1</v>
      </c>
      <c r="IY38" s="417">
        <f t="shared" si="198"/>
        <v>0</v>
      </c>
      <c r="IZ38" s="418">
        <f t="shared" si="199"/>
        <v>0</v>
      </c>
      <c r="JA38" s="322" t="s">
        <v>13</v>
      </c>
      <c r="JB38" s="330" t="s">
        <v>1537</v>
      </c>
      <c r="JC38" s="998">
        <v>1</v>
      </c>
      <c r="JD38" s="417">
        <f t="shared" si="200"/>
        <v>0</v>
      </c>
      <c r="JE38" s="999">
        <f t="shared" si="201"/>
        <v>0</v>
      </c>
      <c r="JF38" s="322" t="s">
        <v>13</v>
      </c>
      <c r="JG38" s="330" t="s">
        <v>1537</v>
      </c>
      <c r="JH38" s="998">
        <v>1</v>
      </c>
      <c r="JI38" s="417">
        <f t="shared" si="202"/>
        <v>0</v>
      </c>
      <c r="JJ38" s="999">
        <f t="shared" si="203"/>
        <v>0</v>
      </c>
      <c r="JK38" s="322" t="s">
        <v>13</v>
      </c>
      <c r="JL38" s="330" t="s">
        <v>373</v>
      </c>
      <c r="JM38" s="998">
        <v>1</v>
      </c>
      <c r="JN38" s="417">
        <f t="shared" si="204"/>
        <v>0.5</v>
      </c>
      <c r="JO38" s="999">
        <f t="shared" si="205"/>
        <v>0.5</v>
      </c>
      <c r="JP38" s="322" t="s">
        <v>13</v>
      </c>
      <c r="JQ38" s="330" t="s">
        <v>1537</v>
      </c>
      <c r="JR38" s="998">
        <v>1</v>
      </c>
      <c r="JS38" s="417">
        <f t="shared" si="206"/>
        <v>0</v>
      </c>
      <c r="JT38" s="418">
        <f t="shared" si="207"/>
        <v>0</v>
      </c>
      <c r="JU38" s="322" t="s">
        <v>13</v>
      </c>
      <c r="JV38" s="330" t="s">
        <v>373</v>
      </c>
      <c r="JW38" s="998">
        <v>1</v>
      </c>
      <c r="JX38" s="417">
        <f t="shared" si="208"/>
        <v>0.5</v>
      </c>
      <c r="JY38" s="999">
        <f t="shared" si="209"/>
        <v>0.5</v>
      </c>
      <c r="JZ38" s="322" t="s">
        <v>13</v>
      </c>
      <c r="KA38" s="330" t="s">
        <v>193</v>
      </c>
      <c r="KB38" s="998">
        <v>1</v>
      </c>
      <c r="KC38" s="417">
        <f t="shared" si="210"/>
        <v>0</v>
      </c>
      <c r="KD38" s="999">
        <f t="shared" si="211"/>
        <v>0</v>
      </c>
      <c r="KE38" s="322" t="s">
        <v>13</v>
      </c>
      <c r="KF38" s="330" t="s">
        <v>373</v>
      </c>
      <c r="KG38" s="998">
        <v>1</v>
      </c>
      <c r="KH38" s="417">
        <f t="shared" si="212"/>
        <v>0.5</v>
      </c>
      <c r="KI38" s="999">
        <f t="shared" si="213"/>
        <v>0.5</v>
      </c>
      <c r="KJ38" s="322" t="s">
        <v>13</v>
      </c>
      <c r="KK38" s="330" t="s">
        <v>373</v>
      </c>
      <c r="KL38" s="998">
        <v>1</v>
      </c>
      <c r="KM38" s="417">
        <f t="shared" si="214"/>
        <v>0.5</v>
      </c>
      <c r="KN38" s="999">
        <f t="shared" si="215"/>
        <v>0.5</v>
      </c>
      <c r="KO38" s="322" t="s">
        <v>13</v>
      </c>
      <c r="KP38" s="330" t="s">
        <v>373</v>
      </c>
      <c r="KQ38" s="998">
        <v>1</v>
      </c>
      <c r="KR38" s="417">
        <f t="shared" si="216"/>
        <v>0.5</v>
      </c>
      <c r="KS38" s="999">
        <f t="shared" si="217"/>
        <v>0.5</v>
      </c>
      <c r="KT38" s="322" t="s">
        <v>13</v>
      </c>
      <c r="KU38" s="330" t="s">
        <v>193</v>
      </c>
      <c r="KV38" s="998">
        <v>1</v>
      </c>
      <c r="KW38" s="417">
        <f t="shared" si="218"/>
        <v>0</v>
      </c>
      <c r="KX38" s="999">
        <f t="shared" si="219"/>
        <v>0</v>
      </c>
      <c r="KY38" s="322" t="s">
        <v>13</v>
      </c>
      <c r="KZ38" s="330" t="s">
        <v>373</v>
      </c>
      <c r="LA38" s="998">
        <v>1</v>
      </c>
      <c r="LB38" s="417">
        <f t="shared" si="220"/>
        <v>0.5</v>
      </c>
      <c r="LC38" s="999">
        <f t="shared" si="221"/>
        <v>0.5</v>
      </c>
      <c r="LD38" s="322" t="s">
        <v>13</v>
      </c>
      <c r="LE38" s="330" t="s">
        <v>1537</v>
      </c>
      <c r="LF38" s="998">
        <v>1</v>
      </c>
      <c r="LG38" s="417">
        <f t="shared" si="222"/>
        <v>0</v>
      </c>
      <c r="LH38" s="999">
        <f t="shared" si="223"/>
        <v>0</v>
      </c>
      <c r="LI38" s="322" t="s">
        <v>13</v>
      </c>
      <c r="LJ38" s="330" t="s">
        <v>373</v>
      </c>
      <c r="LK38" s="998">
        <v>1</v>
      </c>
      <c r="LL38" s="417">
        <f t="shared" si="224"/>
        <v>0.5</v>
      </c>
      <c r="LM38" s="999">
        <f t="shared" si="225"/>
        <v>0.5</v>
      </c>
      <c r="LN38" s="322" t="s">
        <v>13</v>
      </c>
      <c r="LO38" s="330" t="s">
        <v>373</v>
      </c>
      <c r="LP38" s="998">
        <v>1</v>
      </c>
      <c r="LQ38" s="417">
        <f t="shared" si="226"/>
        <v>0.5</v>
      </c>
      <c r="LR38" s="999">
        <f t="shared" si="227"/>
        <v>0.5</v>
      </c>
      <c r="LS38" s="322" t="s">
        <v>13</v>
      </c>
      <c r="LT38" s="330" t="s">
        <v>373</v>
      </c>
      <c r="LU38" s="998">
        <v>1</v>
      </c>
      <c r="LV38" s="417">
        <f t="shared" si="228"/>
        <v>0.5</v>
      </c>
      <c r="LW38" s="999">
        <f t="shared" si="229"/>
        <v>0.5</v>
      </c>
      <c r="LX38" s="322" t="s">
        <v>13</v>
      </c>
      <c r="LY38" s="330" t="s">
        <v>193</v>
      </c>
      <c r="LZ38" s="998">
        <v>1</v>
      </c>
      <c r="MA38" s="417">
        <f t="shared" si="230"/>
        <v>0</v>
      </c>
      <c r="MB38" s="999">
        <f t="shared" si="231"/>
        <v>0</v>
      </c>
      <c r="MC38" s="322" t="s">
        <v>13</v>
      </c>
      <c r="MD38" s="330" t="s">
        <v>193</v>
      </c>
      <c r="ME38" s="998">
        <v>1</v>
      </c>
      <c r="MF38" s="417">
        <f t="shared" si="232"/>
        <v>0</v>
      </c>
      <c r="MG38" s="999">
        <f t="shared" si="233"/>
        <v>0</v>
      </c>
      <c r="MH38" s="322" t="s">
        <v>13</v>
      </c>
      <c r="MI38" s="330" t="s">
        <v>373</v>
      </c>
      <c r="MJ38" s="998">
        <v>1</v>
      </c>
      <c r="MK38" s="417">
        <f t="shared" si="234"/>
        <v>0.5</v>
      </c>
      <c r="ML38" s="999">
        <f t="shared" si="235"/>
        <v>0.5</v>
      </c>
      <c r="MM38" s="322" t="s">
        <v>13</v>
      </c>
      <c r="MN38" s="330" t="s">
        <v>193</v>
      </c>
      <c r="MO38" s="998">
        <v>1</v>
      </c>
      <c r="MP38" s="417">
        <f t="shared" si="236"/>
        <v>0</v>
      </c>
      <c r="MQ38" s="999">
        <f t="shared" si="237"/>
        <v>0</v>
      </c>
      <c r="MR38" s="322" t="s">
        <v>13</v>
      </c>
      <c r="MS38" s="330" t="s">
        <v>1538</v>
      </c>
      <c r="MT38" s="998">
        <v>1</v>
      </c>
      <c r="MU38" s="417">
        <f t="shared" si="238"/>
        <v>0</v>
      </c>
      <c r="MV38" s="999">
        <f t="shared" si="239"/>
        <v>0</v>
      </c>
      <c r="MW38" s="322" t="s">
        <v>13</v>
      </c>
      <c r="MX38" s="330" t="s">
        <v>373</v>
      </c>
      <c r="MY38" s="998">
        <v>1</v>
      </c>
      <c r="MZ38" s="417">
        <f t="shared" si="240"/>
        <v>0.5</v>
      </c>
      <c r="NA38" s="999">
        <f t="shared" si="241"/>
        <v>0.5</v>
      </c>
      <c r="NB38" s="322" t="s">
        <v>13</v>
      </c>
      <c r="NC38" s="330" t="s">
        <v>373</v>
      </c>
      <c r="ND38" s="998">
        <v>1</v>
      </c>
      <c r="NE38" s="417">
        <f t="shared" si="242"/>
        <v>0.5</v>
      </c>
      <c r="NF38" s="999">
        <f t="shared" si="243"/>
        <v>0.5</v>
      </c>
      <c r="NG38" s="322" t="s">
        <v>13</v>
      </c>
      <c r="NH38" s="330" t="s">
        <v>1537</v>
      </c>
      <c r="NI38" s="998">
        <v>1</v>
      </c>
      <c r="NJ38" s="417">
        <f t="shared" si="244"/>
        <v>0</v>
      </c>
      <c r="NK38" s="999">
        <f t="shared" si="245"/>
        <v>0</v>
      </c>
      <c r="NL38" s="322" t="s">
        <v>13</v>
      </c>
      <c r="NM38" s="330"/>
      <c r="NN38" s="998">
        <v>1</v>
      </c>
      <c r="NO38" s="417">
        <f t="shared" si="246"/>
        <v>0</v>
      </c>
      <c r="NP38" s="999">
        <f t="shared" si="247"/>
        <v>0</v>
      </c>
      <c r="NQ38" s="322" t="s">
        <v>13</v>
      </c>
      <c r="NR38" s="330" t="s">
        <v>373</v>
      </c>
      <c r="NS38" s="998">
        <v>1</v>
      </c>
      <c r="NT38" s="417">
        <f t="shared" si="248"/>
        <v>0.5</v>
      </c>
      <c r="NU38" s="999">
        <f t="shared" si="249"/>
        <v>0.5</v>
      </c>
      <c r="NV38" s="322" t="s">
        <v>13</v>
      </c>
      <c r="NW38" s="330" t="s">
        <v>373</v>
      </c>
      <c r="NX38" s="998">
        <v>1</v>
      </c>
      <c r="NY38" s="417">
        <f t="shared" si="250"/>
        <v>0.5</v>
      </c>
      <c r="NZ38" s="999">
        <f t="shared" si="251"/>
        <v>0.5</v>
      </c>
      <c r="OA38" s="322" t="s">
        <v>13</v>
      </c>
      <c r="OB38" s="330" t="s">
        <v>1537</v>
      </c>
      <c r="OC38" s="998">
        <v>1</v>
      </c>
      <c r="OD38" s="417">
        <f t="shared" si="252"/>
        <v>0</v>
      </c>
      <c r="OE38" s="999">
        <f t="shared" si="253"/>
        <v>0</v>
      </c>
      <c r="OF38" s="322" t="s">
        <v>13</v>
      </c>
      <c r="OG38" s="330" t="s">
        <v>373</v>
      </c>
      <c r="OH38" s="998">
        <v>1</v>
      </c>
      <c r="OI38" s="417">
        <f t="shared" si="254"/>
        <v>0.5</v>
      </c>
      <c r="OJ38" s="999">
        <f t="shared" si="255"/>
        <v>0.5</v>
      </c>
      <c r="OK38" s="322" t="s">
        <v>13</v>
      </c>
      <c r="OL38" s="330" t="s">
        <v>193</v>
      </c>
      <c r="OM38" s="998">
        <v>1</v>
      </c>
      <c r="ON38" s="417">
        <f t="shared" si="256"/>
        <v>0</v>
      </c>
      <c r="OO38" s="999">
        <f t="shared" si="257"/>
        <v>0</v>
      </c>
      <c r="OP38" s="322" t="s">
        <v>13</v>
      </c>
      <c r="OQ38" s="330" t="s">
        <v>193</v>
      </c>
      <c r="OR38" s="998">
        <v>1</v>
      </c>
      <c r="OS38" s="417">
        <f t="shared" si="258"/>
        <v>0</v>
      </c>
      <c r="OT38" s="999">
        <f t="shared" si="259"/>
        <v>0</v>
      </c>
      <c r="OU38" s="322" t="s">
        <v>13</v>
      </c>
      <c r="OV38" s="936" t="s">
        <v>373</v>
      </c>
      <c r="OW38" s="998">
        <v>1</v>
      </c>
      <c r="OX38" s="417">
        <f t="shared" si="260"/>
        <v>0.5</v>
      </c>
      <c r="OY38" s="999">
        <f t="shared" si="261"/>
        <v>0.5</v>
      </c>
      <c r="OZ38" s="322" t="s">
        <v>13</v>
      </c>
      <c r="PA38" s="330" t="s">
        <v>193</v>
      </c>
      <c r="PB38" s="998">
        <v>1</v>
      </c>
      <c r="PC38" s="417">
        <f t="shared" si="262"/>
        <v>0</v>
      </c>
      <c r="PD38" s="999">
        <f t="shared" si="263"/>
        <v>0</v>
      </c>
      <c r="PE38" s="942"/>
      <c r="PF38" s="817"/>
      <c r="PG38" s="998">
        <v>1</v>
      </c>
      <c r="PH38" s="417">
        <f t="shared" si="264"/>
        <v>0</v>
      </c>
      <c r="PI38" s="999">
        <f t="shared" si="265"/>
        <v>0</v>
      </c>
      <c r="PJ38" s="942"/>
      <c r="PK38" s="817"/>
      <c r="PL38" s="998">
        <v>1</v>
      </c>
      <c r="PM38" s="417">
        <f t="shared" si="266"/>
        <v>0</v>
      </c>
      <c r="PN38" s="999">
        <f t="shared" si="267"/>
        <v>0</v>
      </c>
    </row>
    <row r="39" spans="1:430" ht="17" customHeight="1" thickBot="1" x14ac:dyDescent="0.25">
      <c r="A39" s="977"/>
      <c r="B39" s="857"/>
      <c r="C39" s="1004"/>
      <c r="D39" s="1005"/>
      <c r="E39" s="1006"/>
      <c r="F39" s="1007"/>
      <c r="G39" s="1008"/>
      <c r="H39" s="863"/>
      <c r="I39" s="1009"/>
      <c r="J39" s="404" t="s">
        <v>195</v>
      </c>
      <c r="K39" s="426" t="s">
        <v>373</v>
      </c>
      <c r="L39" s="988"/>
      <c r="M39" s="1010"/>
      <c r="N39" s="1011"/>
      <c r="O39" s="331" t="s">
        <v>195</v>
      </c>
      <c r="P39" s="467" t="s">
        <v>373</v>
      </c>
      <c r="Q39" s="1012"/>
      <c r="R39" s="1013"/>
      <c r="S39" s="1011"/>
      <c r="T39" s="404" t="s">
        <v>195</v>
      </c>
      <c r="U39" s="412" t="s">
        <v>373</v>
      </c>
      <c r="V39" s="1001"/>
      <c r="W39" s="1013"/>
      <c r="X39" s="1014"/>
      <c r="Y39" s="404" t="s">
        <v>195</v>
      </c>
      <c r="Z39" s="426" t="s">
        <v>373</v>
      </c>
      <c r="AA39" s="1001"/>
      <c r="AB39" s="988"/>
      <c r="AC39" s="1014"/>
      <c r="AD39" s="404" t="s">
        <v>195</v>
      </c>
      <c r="AE39" s="426" t="s">
        <v>373</v>
      </c>
      <c r="AF39" s="1001"/>
      <c r="AG39" s="988"/>
      <c r="AH39" s="1014"/>
      <c r="AI39" s="404" t="s">
        <v>195</v>
      </c>
      <c r="AJ39" s="426" t="s">
        <v>373</v>
      </c>
      <c r="AK39" s="1001"/>
      <c r="AL39" s="988"/>
      <c r="AM39" s="1014"/>
      <c r="AN39" s="404" t="s">
        <v>195</v>
      </c>
      <c r="AO39" s="467" t="s">
        <v>373</v>
      </c>
      <c r="AP39" s="1015"/>
      <c r="AQ39" s="1016"/>
      <c r="AR39" s="1017"/>
      <c r="AS39" s="404" t="s">
        <v>195</v>
      </c>
      <c r="AT39" s="953" t="s">
        <v>1539</v>
      </c>
      <c r="AU39" s="1015"/>
      <c r="AV39" s="1016"/>
      <c r="AW39" s="1018"/>
      <c r="AX39" s="404" t="s">
        <v>195</v>
      </c>
      <c r="AY39" s="1019" t="s">
        <v>373</v>
      </c>
      <c r="AZ39" s="1015"/>
      <c r="BA39" s="1016"/>
      <c r="BB39" s="1018"/>
      <c r="BC39" s="968" t="s">
        <v>195</v>
      </c>
      <c r="BD39" s="1020" t="s">
        <v>193</v>
      </c>
      <c r="BE39" s="1015"/>
      <c r="BF39" s="1012"/>
      <c r="BG39" s="1018"/>
      <c r="BH39" s="1021" t="s">
        <v>195</v>
      </c>
      <c r="BI39" s="818"/>
      <c r="BJ39" s="1015"/>
      <c r="BK39" s="1022"/>
      <c r="BL39" s="1018"/>
      <c r="BM39" s="968" t="s">
        <v>195</v>
      </c>
      <c r="BN39" s="1020"/>
      <c r="BO39" s="1015"/>
      <c r="BP39" s="1012"/>
      <c r="BQ39" s="1018"/>
      <c r="BR39" s="863"/>
      <c r="BS39" s="404" t="s">
        <v>195</v>
      </c>
      <c r="BT39" s="426" t="s">
        <v>373</v>
      </c>
      <c r="BU39" s="1001"/>
      <c r="BV39" s="988"/>
      <c r="BW39" s="1014"/>
      <c r="BX39" s="404" t="s">
        <v>195</v>
      </c>
      <c r="BY39" s="426" t="s">
        <v>373</v>
      </c>
      <c r="BZ39" s="1001"/>
      <c r="CA39" s="1010"/>
      <c r="CB39" s="1014"/>
      <c r="CC39" s="331" t="s">
        <v>195</v>
      </c>
      <c r="CD39" s="333" t="s">
        <v>373</v>
      </c>
      <c r="CE39" s="1001"/>
      <c r="CF39" s="1010"/>
      <c r="CG39" s="1014"/>
      <c r="CH39" s="331" t="s">
        <v>195</v>
      </c>
      <c r="CI39" s="333" t="s">
        <v>193</v>
      </c>
      <c r="CJ39" s="1001"/>
      <c r="CK39" s="1010"/>
      <c r="CL39" s="1014"/>
      <c r="CM39" s="331" t="s">
        <v>195</v>
      </c>
      <c r="CN39" s="333" t="s">
        <v>1537</v>
      </c>
      <c r="CO39" s="1001"/>
      <c r="CP39" s="1010"/>
      <c r="CQ39" s="1014"/>
      <c r="CR39" s="404" t="s">
        <v>195</v>
      </c>
      <c r="CS39" s="426" t="s">
        <v>373</v>
      </c>
      <c r="CT39" s="989"/>
      <c r="CU39" s="1022"/>
      <c r="CV39" s="1023"/>
      <c r="CW39" s="404" t="s">
        <v>195</v>
      </c>
      <c r="CX39" s="426" t="s">
        <v>373</v>
      </c>
      <c r="CY39" s="989"/>
      <c r="CZ39" s="1022"/>
      <c r="DA39" s="1023"/>
      <c r="DB39" s="404" t="s">
        <v>195</v>
      </c>
      <c r="DC39" s="426" t="s">
        <v>1537</v>
      </c>
      <c r="DD39" s="989"/>
      <c r="DE39" s="1010"/>
      <c r="DF39" s="987"/>
      <c r="DG39" s="404" t="s">
        <v>195</v>
      </c>
      <c r="DH39" s="426" t="s">
        <v>373</v>
      </c>
      <c r="DI39" s="1024"/>
      <c r="DJ39" s="1022"/>
      <c r="DK39" s="1023"/>
      <c r="DL39" s="404" t="s">
        <v>195</v>
      </c>
      <c r="DM39" s="426" t="s">
        <v>373</v>
      </c>
      <c r="DN39" s="1024"/>
      <c r="DO39" s="1022"/>
      <c r="DP39" s="1023"/>
      <c r="DQ39" s="404" t="s">
        <v>195</v>
      </c>
      <c r="DR39" s="426" t="s">
        <v>193</v>
      </c>
      <c r="DS39" s="1024"/>
      <c r="DT39" s="1022"/>
      <c r="DU39" s="1023"/>
      <c r="DV39" s="404" t="s">
        <v>195</v>
      </c>
      <c r="DW39" s="426" t="s">
        <v>193</v>
      </c>
      <c r="DX39" s="1024"/>
      <c r="DY39" s="1022"/>
      <c r="DZ39" s="1023"/>
      <c r="EA39" s="404" t="s">
        <v>195</v>
      </c>
      <c r="EB39" s="426" t="s">
        <v>193</v>
      </c>
      <c r="EC39" s="1024"/>
      <c r="ED39" s="1022"/>
      <c r="EE39" s="1023"/>
      <c r="EF39" s="404" t="s">
        <v>195</v>
      </c>
      <c r="EG39" s="426"/>
      <c r="EH39" s="1024"/>
      <c r="EI39" s="1022"/>
      <c r="EJ39" s="1023"/>
      <c r="EK39" s="404" t="s">
        <v>195</v>
      </c>
      <c r="EL39" s="405" t="s">
        <v>193</v>
      </c>
      <c r="EM39" s="988"/>
      <c r="EN39" s="1012"/>
      <c r="EO39" s="988"/>
      <c r="EP39" s="1021" t="s">
        <v>195</v>
      </c>
      <c r="EQ39" s="426" t="s">
        <v>193</v>
      </c>
      <c r="ER39" s="989"/>
      <c r="ES39" s="1022"/>
      <c r="ET39" s="1023"/>
      <c r="EU39" s="404" t="s">
        <v>195</v>
      </c>
      <c r="EV39" s="426" t="s">
        <v>373</v>
      </c>
      <c r="EW39" s="989"/>
      <c r="EX39" s="1022"/>
      <c r="EY39" s="1023"/>
      <c r="EZ39" s="404" t="s">
        <v>195</v>
      </c>
      <c r="FA39" s="426" t="s">
        <v>193</v>
      </c>
      <c r="FB39" s="989"/>
      <c r="FC39" s="1010"/>
      <c r="FD39" s="987"/>
      <c r="FE39" s="404" t="s">
        <v>195</v>
      </c>
      <c r="FF39" s="426" t="s">
        <v>193</v>
      </c>
      <c r="FG39" s="989"/>
      <c r="FH39" s="1010"/>
      <c r="FI39" s="987"/>
      <c r="FJ39" s="404" t="s">
        <v>195</v>
      </c>
      <c r="FK39" s="426" t="s">
        <v>373</v>
      </c>
      <c r="FL39" s="989"/>
      <c r="FM39" s="1010"/>
      <c r="FN39" s="987"/>
      <c r="FO39" s="404" t="s">
        <v>195</v>
      </c>
      <c r="FP39" s="426" t="s">
        <v>1537</v>
      </c>
      <c r="FQ39" s="989"/>
      <c r="FR39" s="1010"/>
      <c r="FS39" s="987"/>
      <c r="FU39" s="404" t="s">
        <v>195</v>
      </c>
      <c r="FV39" s="1019" t="s">
        <v>373</v>
      </c>
      <c r="FW39" s="1015"/>
      <c r="FX39" s="1016"/>
      <c r="FY39" s="1018"/>
      <c r="FZ39" s="404" t="s">
        <v>195</v>
      </c>
      <c r="GA39" s="1025" t="s">
        <v>373</v>
      </c>
      <c r="GB39" s="1024"/>
      <c r="GC39" s="1026"/>
      <c r="GD39" s="1027"/>
      <c r="GE39" s="1021" t="s">
        <v>195</v>
      </c>
      <c r="GF39" s="1019" t="s">
        <v>373</v>
      </c>
      <c r="GG39" s="1015"/>
      <c r="GH39" s="1016"/>
      <c r="GI39" s="1018"/>
      <c r="GJ39" s="404" t="s">
        <v>195</v>
      </c>
      <c r="GK39" s="1019" t="s">
        <v>373</v>
      </c>
      <c r="GL39" s="1015"/>
      <c r="GM39" s="1016"/>
      <c r="GN39" s="1018"/>
      <c r="GO39" s="404" t="s">
        <v>195</v>
      </c>
      <c r="GP39" s="1019" t="s">
        <v>373</v>
      </c>
      <c r="GQ39" s="1015"/>
      <c r="GR39" s="1016"/>
      <c r="GS39" s="1018"/>
      <c r="GT39" s="404" t="s">
        <v>195</v>
      </c>
      <c r="GU39" s="1019" t="s">
        <v>373</v>
      </c>
      <c r="GV39" s="1015"/>
      <c r="GW39" s="1016"/>
      <c r="GX39" s="1028"/>
      <c r="GY39" s="1029"/>
      <c r="GZ39" s="404" t="s">
        <v>195</v>
      </c>
      <c r="HA39" s="426" t="s">
        <v>373</v>
      </c>
      <c r="HB39" s="989"/>
      <c r="HC39" s="1010"/>
      <c r="HD39" s="987"/>
      <c r="HE39" s="404" t="s">
        <v>195</v>
      </c>
      <c r="HF39" s="426" t="s">
        <v>1537</v>
      </c>
      <c r="HG39" s="989"/>
      <c r="HH39" s="1010"/>
      <c r="HI39" s="987"/>
      <c r="HJ39" s="883"/>
      <c r="HK39" s="404" t="s">
        <v>195</v>
      </c>
      <c r="HL39" s="426" t="s">
        <v>373</v>
      </c>
      <c r="HM39" s="1001"/>
      <c r="HN39" s="988"/>
      <c r="HO39" s="1014"/>
      <c r="HP39" s="883"/>
      <c r="HQ39" s="404" t="s">
        <v>195</v>
      </c>
      <c r="HR39" s="426" t="s">
        <v>373</v>
      </c>
      <c r="HS39" s="1015"/>
      <c r="HT39" s="1012"/>
      <c r="HU39" s="1018"/>
      <c r="HV39" s="404" t="s">
        <v>195</v>
      </c>
      <c r="HW39" s="426" t="s">
        <v>373</v>
      </c>
      <c r="HX39" s="1015"/>
      <c r="HY39" s="1012"/>
      <c r="HZ39" s="1018"/>
      <c r="IA39" s="404" t="s">
        <v>195</v>
      </c>
      <c r="IB39" s="426" t="s">
        <v>373</v>
      </c>
      <c r="IC39" s="1030"/>
      <c r="ID39" s="1016"/>
      <c r="IE39" s="423"/>
      <c r="IF39" s="974"/>
      <c r="IG39" s="404" t="s">
        <v>195</v>
      </c>
      <c r="IH39" s="426" t="s">
        <v>373</v>
      </c>
      <c r="II39" s="1015"/>
      <c r="IJ39" s="1016"/>
      <c r="IK39" s="423"/>
      <c r="IL39" s="404" t="s">
        <v>195</v>
      </c>
      <c r="IM39" s="426" t="s">
        <v>373</v>
      </c>
      <c r="IN39" s="1015"/>
      <c r="IO39" s="1016"/>
      <c r="IP39" s="423"/>
      <c r="IQ39" s="404" t="s">
        <v>195</v>
      </c>
      <c r="IR39" s="426" t="s">
        <v>193</v>
      </c>
      <c r="IS39" s="1015"/>
      <c r="IT39" s="1016"/>
      <c r="IU39" s="423"/>
      <c r="IV39" s="404" t="s">
        <v>195</v>
      </c>
      <c r="IW39" s="426" t="s">
        <v>1537</v>
      </c>
      <c r="IX39" s="1015"/>
      <c r="IY39" s="1016"/>
      <c r="IZ39" s="423"/>
      <c r="JA39" s="404" t="s">
        <v>195</v>
      </c>
      <c r="JB39" s="426" t="s">
        <v>1537</v>
      </c>
      <c r="JC39" s="1015"/>
      <c r="JD39" s="1012"/>
      <c r="JE39" s="1018"/>
      <c r="JF39" s="404" t="s">
        <v>195</v>
      </c>
      <c r="JG39" s="426" t="s">
        <v>1537</v>
      </c>
      <c r="JH39" s="1015"/>
      <c r="JI39" s="1012"/>
      <c r="JJ39" s="1018"/>
      <c r="JK39" s="404" t="s">
        <v>195</v>
      </c>
      <c r="JL39" s="426" t="s">
        <v>373</v>
      </c>
      <c r="JM39" s="1015"/>
      <c r="JN39" s="1012"/>
      <c r="JO39" s="1018"/>
      <c r="JP39" s="404" t="s">
        <v>195</v>
      </c>
      <c r="JQ39" s="426" t="s">
        <v>1537</v>
      </c>
      <c r="JR39" s="1015"/>
      <c r="JS39" s="1016"/>
      <c r="JT39" s="423"/>
      <c r="JU39" s="404" t="s">
        <v>195</v>
      </c>
      <c r="JV39" s="426" t="s">
        <v>373</v>
      </c>
      <c r="JW39" s="1015"/>
      <c r="JX39" s="1012"/>
      <c r="JY39" s="1018"/>
      <c r="JZ39" s="404" t="s">
        <v>195</v>
      </c>
      <c r="KA39" s="426" t="s">
        <v>193</v>
      </c>
      <c r="KB39" s="1015"/>
      <c r="KC39" s="1012"/>
      <c r="KD39" s="1018"/>
      <c r="KE39" s="404" t="s">
        <v>195</v>
      </c>
      <c r="KF39" s="426" t="s">
        <v>373</v>
      </c>
      <c r="KG39" s="1015"/>
      <c r="KH39" s="1012"/>
      <c r="KI39" s="1018"/>
      <c r="KJ39" s="404" t="s">
        <v>195</v>
      </c>
      <c r="KK39" s="426" t="s">
        <v>373</v>
      </c>
      <c r="KL39" s="1015"/>
      <c r="KM39" s="1012"/>
      <c r="KN39" s="1018"/>
      <c r="KO39" s="404" t="s">
        <v>195</v>
      </c>
      <c r="KP39" s="426"/>
      <c r="KQ39" s="1015"/>
      <c r="KR39" s="1012"/>
      <c r="KS39" s="1018"/>
      <c r="KT39" s="404" t="s">
        <v>195</v>
      </c>
      <c r="KU39" s="426"/>
      <c r="KV39" s="1015"/>
      <c r="KW39" s="1012"/>
      <c r="KX39" s="1018"/>
      <c r="KY39" s="404" t="s">
        <v>195</v>
      </c>
      <c r="KZ39" s="426" t="s">
        <v>373</v>
      </c>
      <c r="LA39" s="1015"/>
      <c r="LB39" s="1012"/>
      <c r="LC39" s="1018"/>
      <c r="LD39" s="404" t="s">
        <v>195</v>
      </c>
      <c r="LE39" s="426" t="s">
        <v>1537</v>
      </c>
      <c r="LF39" s="1015"/>
      <c r="LG39" s="1012"/>
      <c r="LH39" s="1018"/>
      <c r="LI39" s="404" t="s">
        <v>195</v>
      </c>
      <c r="LJ39" s="426" t="s">
        <v>373</v>
      </c>
      <c r="LK39" s="1015"/>
      <c r="LL39" s="1012"/>
      <c r="LM39" s="1018"/>
      <c r="LN39" s="404" t="s">
        <v>195</v>
      </c>
      <c r="LO39" s="426" t="s">
        <v>1537</v>
      </c>
      <c r="LP39" s="1015"/>
      <c r="LQ39" s="1012"/>
      <c r="LR39" s="1018"/>
      <c r="LS39" s="404" t="s">
        <v>195</v>
      </c>
      <c r="LT39" s="426" t="s">
        <v>373</v>
      </c>
      <c r="LU39" s="1015"/>
      <c r="LV39" s="1012"/>
      <c r="LW39" s="1018"/>
      <c r="LX39" s="404" t="s">
        <v>195</v>
      </c>
      <c r="LY39" s="426" t="s">
        <v>373</v>
      </c>
      <c r="LZ39" s="1015"/>
      <c r="MA39" s="1012"/>
      <c r="MB39" s="1018"/>
      <c r="MC39" s="404" t="s">
        <v>195</v>
      </c>
      <c r="MD39" s="426" t="s">
        <v>193</v>
      </c>
      <c r="ME39" s="1015"/>
      <c r="MF39" s="1012"/>
      <c r="MG39" s="1018"/>
      <c r="MH39" s="404" t="s">
        <v>195</v>
      </c>
      <c r="MI39" s="426" t="s">
        <v>373</v>
      </c>
      <c r="MJ39" s="1015"/>
      <c r="MK39" s="1012"/>
      <c r="ML39" s="1018"/>
      <c r="MM39" s="404" t="s">
        <v>195</v>
      </c>
      <c r="MN39" s="426" t="s">
        <v>193</v>
      </c>
      <c r="MO39" s="1015"/>
      <c r="MP39" s="1012"/>
      <c r="MQ39" s="1018"/>
      <c r="MR39" s="404" t="s">
        <v>195</v>
      </c>
      <c r="MS39" s="426" t="s">
        <v>373</v>
      </c>
      <c r="MT39" s="1015"/>
      <c r="MU39" s="1012"/>
      <c r="MV39" s="1018"/>
      <c r="MW39" s="404" t="s">
        <v>195</v>
      </c>
      <c r="MX39" s="426" t="s">
        <v>1537</v>
      </c>
      <c r="MY39" s="1015"/>
      <c r="MZ39" s="1012"/>
      <c r="NA39" s="1018"/>
      <c r="NB39" s="404" t="s">
        <v>195</v>
      </c>
      <c r="NC39" s="426" t="s">
        <v>373</v>
      </c>
      <c r="ND39" s="1015"/>
      <c r="NE39" s="1012"/>
      <c r="NF39" s="1018"/>
      <c r="NG39" s="404" t="s">
        <v>195</v>
      </c>
      <c r="NH39" s="426" t="s">
        <v>1537</v>
      </c>
      <c r="NI39" s="1015"/>
      <c r="NJ39" s="1012"/>
      <c r="NK39" s="1018"/>
      <c r="NL39" s="404" t="s">
        <v>195</v>
      </c>
      <c r="NM39" s="426"/>
      <c r="NN39" s="1015"/>
      <c r="NO39" s="1012"/>
      <c r="NP39" s="1018"/>
      <c r="NQ39" s="404" t="s">
        <v>195</v>
      </c>
      <c r="NR39" s="426" t="s">
        <v>373</v>
      </c>
      <c r="NS39" s="1015"/>
      <c r="NT39" s="1012"/>
      <c r="NU39" s="1018"/>
      <c r="NV39" s="404" t="s">
        <v>195</v>
      </c>
      <c r="NW39" s="426" t="s">
        <v>373</v>
      </c>
      <c r="NX39" s="1015"/>
      <c r="NY39" s="1012"/>
      <c r="NZ39" s="1018"/>
      <c r="OA39" s="404" t="s">
        <v>195</v>
      </c>
      <c r="OB39" s="426" t="s">
        <v>1537</v>
      </c>
      <c r="OC39" s="1015"/>
      <c r="OD39" s="1012"/>
      <c r="OE39" s="1018"/>
      <c r="OF39" s="404" t="s">
        <v>195</v>
      </c>
      <c r="OG39" s="426" t="s">
        <v>1537</v>
      </c>
      <c r="OH39" s="1015"/>
      <c r="OI39" s="1012"/>
      <c r="OJ39" s="1018"/>
      <c r="OK39" s="404" t="s">
        <v>195</v>
      </c>
      <c r="OL39" s="426"/>
      <c r="OM39" s="1015"/>
      <c r="ON39" s="1012"/>
      <c r="OO39" s="1018"/>
      <c r="OP39" s="404" t="s">
        <v>195</v>
      </c>
      <c r="OQ39" s="426" t="s">
        <v>373</v>
      </c>
      <c r="OR39" s="1015"/>
      <c r="OS39" s="1012"/>
      <c r="OT39" s="1018"/>
      <c r="OU39" s="404" t="s">
        <v>195</v>
      </c>
      <c r="OV39" s="936" t="s">
        <v>373</v>
      </c>
      <c r="OW39" s="1015"/>
      <c r="OX39" s="1012"/>
      <c r="OY39" s="1018"/>
      <c r="OZ39" s="404" t="s">
        <v>195</v>
      </c>
      <c r="PA39" s="426" t="s">
        <v>373</v>
      </c>
      <c r="PB39" s="1015"/>
      <c r="PC39" s="1012"/>
      <c r="PD39" s="1018"/>
      <c r="PE39" s="968"/>
      <c r="PF39" s="1020"/>
      <c r="PG39" s="1015"/>
      <c r="PH39" s="1012"/>
      <c r="PI39" s="1018"/>
      <c r="PJ39" s="968"/>
      <c r="PK39" s="1020"/>
      <c r="PL39" s="1015"/>
      <c r="PM39" s="1012"/>
      <c r="PN39" s="1018"/>
    </row>
    <row r="40" spans="1:430" ht="17" customHeight="1" thickBot="1" x14ac:dyDescent="0.25">
      <c r="A40" s="977">
        <v>9</v>
      </c>
      <c r="B40" s="857"/>
      <c r="C40" s="1031" t="s">
        <v>1540</v>
      </c>
      <c r="D40" s="1032" t="s">
        <v>1541</v>
      </c>
      <c r="E40" s="1033" t="s">
        <v>219</v>
      </c>
      <c r="F40" s="1034" t="s">
        <v>1542</v>
      </c>
      <c r="G40" s="1035" t="s">
        <v>1543</v>
      </c>
      <c r="H40" s="863"/>
      <c r="I40" s="1036">
        <v>0.5</v>
      </c>
      <c r="J40" s="353" t="s">
        <v>219</v>
      </c>
      <c r="K40" s="334">
        <v>1</v>
      </c>
      <c r="L40" s="428">
        <f>IF(K42=1,"не релевантно",0.5)</f>
        <v>0.5</v>
      </c>
      <c r="M40" s="429">
        <f>IF(L40="не релевантно","не релевантно",IF(K40=1,0.5,0)*M52)</f>
        <v>0.5</v>
      </c>
      <c r="N40" s="465">
        <f>IFERROR(IF(L40="Не релевантно",L40,IF(L40=0,"",M40/L40)),"")</f>
        <v>1</v>
      </c>
      <c r="O40" s="353" t="s">
        <v>219</v>
      </c>
      <c r="P40" s="487">
        <v>1</v>
      </c>
      <c r="Q40" s="428">
        <f>IF(P42=1,"не релевантно",0.5)</f>
        <v>0.5</v>
      </c>
      <c r="R40" s="429">
        <f>IF(Q40="не релевантно","не релевантно",IF(P40=1,0.5,0)*R52)</f>
        <v>0.5</v>
      </c>
      <c r="S40" s="465">
        <f>IFERROR(IF(Q40="Не релевантно",Q40,IF(Q40=0,"",R40/Q40)),"")</f>
        <v>1</v>
      </c>
      <c r="T40" s="353" t="s">
        <v>219</v>
      </c>
      <c r="U40" s="952">
        <v>1</v>
      </c>
      <c r="V40" s="428">
        <f>IF(U42=1,"не релевантно",0.5)</f>
        <v>0.5</v>
      </c>
      <c r="W40" s="429">
        <f>IF(V40="не релевантно","не релевантно",IF(U40=1,0.5,0)*W52)</f>
        <v>0.5</v>
      </c>
      <c r="X40" s="465">
        <f>IFERROR(IF(V40="Не релевантно",V40,IF(V40=0,"",W40/V40)),"")</f>
        <v>1</v>
      </c>
      <c r="Y40" s="1037" t="s">
        <v>219</v>
      </c>
      <c r="Z40" s="334">
        <v>1</v>
      </c>
      <c r="AA40" s="428">
        <f>IF(Z42=1,"не релевантно",0.5)</f>
        <v>0.5</v>
      </c>
      <c r="AB40" s="429">
        <f>IF(AA40="не релевантно","не релевантно",IF(Z40=1,0.5,0)*AB52)</f>
        <v>0.5</v>
      </c>
      <c r="AC40" s="465">
        <f>IFERROR(IF(AA40="Не релевантно",AA40,IF(AA40=0,"",AB40/AA40)),"")</f>
        <v>1</v>
      </c>
      <c r="AD40" s="804" t="s">
        <v>219</v>
      </c>
      <c r="AE40" s="487"/>
      <c r="AF40" s="428" t="str">
        <f>IF(AE42=1,"не релевантно",0.5)</f>
        <v>не релевантно</v>
      </c>
      <c r="AG40" s="429" t="str">
        <f>IF(AF40="не релевантно","не релевантно",IF(AE40=1,0.5,0)*AG52)</f>
        <v>не релевантно</v>
      </c>
      <c r="AH40" s="465" t="str">
        <f>IFERROR(IF(AF40="Не релевантно",AF40,IF(AF40=0,"",AG40/AF40)),"")</f>
        <v>не релевантно</v>
      </c>
      <c r="AI40" s="1037" t="s">
        <v>219</v>
      </c>
      <c r="AJ40" s="334">
        <v>1</v>
      </c>
      <c r="AK40" s="428">
        <f>IF(AJ42=1,"не релевантно",0.5)</f>
        <v>0.5</v>
      </c>
      <c r="AL40" s="429">
        <f>IF(AK40="не релевантно","не релевантно",IF(AJ40=1,0.5,0)*AL52)</f>
        <v>0.5</v>
      </c>
      <c r="AM40" s="465">
        <f>IFERROR(IF(AK40="Не релевантно",AK40,IF(AK40=0,"",AL40/AK40)),"")</f>
        <v>1</v>
      </c>
      <c r="AN40" s="353" t="s">
        <v>219</v>
      </c>
      <c r="AO40" s="467">
        <v>1</v>
      </c>
      <c r="AP40" s="428">
        <f>IF(AO42=1,"не релевантно",0.5)</f>
        <v>0.5</v>
      </c>
      <c r="AQ40" s="429">
        <f>IF(AP40="не релевантно","не релевантно",IF(AO40=1,0.5,0)*AQ52)</f>
        <v>0.5</v>
      </c>
      <c r="AR40" s="465">
        <f>IFERROR(IF(AP40="Не релевантно",AP40,IF(AP40=0,"",AQ40/AP40)),"")</f>
        <v>1</v>
      </c>
      <c r="AS40" s="353" t="s">
        <v>219</v>
      </c>
      <c r="AT40" s="467">
        <v>1</v>
      </c>
      <c r="AU40" s="428">
        <f>IF(AT42=1,"не релевантно",0.5)</f>
        <v>0.5</v>
      </c>
      <c r="AV40" s="429">
        <f>IF(AU40="не релевантно","не релевантно",IF(AT40=1,0.5,0)*AV52)</f>
        <v>0.5</v>
      </c>
      <c r="AW40" s="465">
        <f>IFERROR(IF(AU40="Не релевантно",AU40,IF(AU40=0,"",AV40/AU40)),"")</f>
        <v>1</v>
      </c>
      <c r="AX40" s="312" t="s">
        <v>219</v>
      </c>
      <c r="AY40" s="801"/>
      <c r="AZ40" s="428">
        <f>IF(AY42=1,"не релевантно",0.5)</f>
        <v>0.5</v>
      </c>
      <c r="BA40" s="429">
        <f>IF(AZ40="не релевантно","не релевантно",IF(AY40=1,0.5,0)*BA52)</f>
        <v>0</v>
      </c>
      <c r="BB40" s="465">
        <f>IFERROR(IF(AZ40="Не релевантно",AZ40,IF(AZ40=0,"",BA40/AZ40)),"")</f>
        <v>0</v>
      </c>
      <c r="BC40" s="1038" t="s">
        <v>219</v>
      </c>
      <c r="BD40" s="827">
        <v>1</v>
      </c>
      <c r="BE40" s="428">
        <f>IF(BD42=1,"не релевантно",0.5)</f>
        <v>0.5</v>
      </c>
      <c r="BF40" s="429">
        <f>IF(BE40="не релевантно","не релевантно",IF(BD40=1,0.5,0)*BF52)</f>
        <v>0.5</v>
      </c>
      <c r="BG40" s="465">
        <f>IFERROR(IF(BE40="Не релевантно",BE40,IF(BE40=0,"",BF40/BE40)),"")</f>
        <v>1</v>
      </c>
      <c r="BH40" s="353" t="s">
        <v>219</v>
      </c>
      <c r="BI40" s="925">
        <v>1</v>
      </c>
      <c r="BJ40" s="428">
        <f>IF(BI42=1,"не релевантно",0.5)</f>
        <v>0.5</v>
      </c>
      <c r="BK40" s="429">
        <f>IF(BJ40="не релевантно","не релевантно",IF(BI40=1,0.5,0)*BK52)</f>
        <v>0.25</v>
      </c>
      <c r="BL40" s="465">
        <f>IFERROR(IF(BJ40="Не релевантно",BJ40,IF(BJ40=0,"",BK40/BJ40)),"")</f>
        <v>0.5</v>
      </c>
      <c r="BM40" s="805" t="s">
        <v>219</v>
      </c>
      <c r="BN40" s="1039"/>
      <c r="BO40" s="428" t="str">
        <f>IF(BN42=1,"не релевантно",0.5)</f>
        <v>не релевантно</v>
      </c>
      <c r="BP40" s="429" t="str">
        <f>IF(BO40="не релевантно","не релевантно",IF(BN40=1,0.5,0)*BP52)</f>
        <v>не релевантно</v>
      </c>
      <c r="BQ40" s="465" t="str">
        <f>IFERROR(IF(BO40="Не релевантно",BO40,IF(BO40=0,"",BP40/BO40)),"")</f>
        <v>не релевантно</v>
      </c>
      <c r="BR40" s="863"/>
      <c r="BS40" s="353" t="s">
        <v>219</v>
      </c>
      <c r="BT40" s="952">
        <v>1</v>
      </c>
      <c r="BU40" s="428">
        <f>IF(BT42=1,"не релевантно",0.5)</f>
        <v>0.5</v>
      </c>
      <c r="BV40" s="429">
        <f>IF(BU40="не релевантно","не релевантно",IF(BT40=1,0.5,0)*BV52)</f>
        <v>0.5</v>
      </c>
      <c r="BW40" s="465">
        <f>IFERROR(IF(BU40="Не релевантно",BU40,IF(BU40=0,"",BV40/BU40)),"")</f>
        <v>1</v>
      </c>
      <c r="BX40" s="353" t="s">
        <v>219</v>
      </c>
      <c r="BY40" s="952">
        <v>1</v>
      </c>
      <c r="BZ40" s="428">
        <f>IF(BY42=1,"не релевантно",0.5)</f>
        <v>0.5</v>
      </c>
      <c r="CA40" s="429">
        <f>IF(BZ40="не релевантно","не релевантно",IF(BY40=1,0.5,0)*CA52)</f>
        <v>0.5</v>
      </c>
      <c r="CB40" s="465">
        <f>IFERROR(IF(BZ40="Не релевантно",BZ40,IF(BZ40=0,"",CA40/BZ40)),"")</f>
        <v>1</v>
      </c>
      <c r="CC40" s="353" t="s">
        <v>219</v>
      </c>
      <c r="CD40" s="1040">
        <v>1</v>
      </c>
      <c r="CE40" s="428">
        <f>IF(CD42=1,"не релевантно",0.5)</f>
        <v>0.5</v>
      </c>
      <c r="CF40" s="429">
        <f>IF(CE40="не релевантно","не релевантно",IF(CD40=1,0.5,0)*CF52)</f>
        <v>0.25</v>
      </c>
      <c r="CG40" s="465">
        <f>IFERROR(IF(CE40="Не релевантно",CE40,IF(CE40=0,"",CF40/CE40)),"")</f>
        <v>0.5</v>
      </c>
      <c r="CH40" s="353" t="s">
        <v>219</v>
      </c>
      <c r="CI40" s="1041">
        <v>1</v>
      </c>
      <c r="CJ40" s="428">
        <f>IF(CI42=1,"не релевантно",0.5)</f>
        <v>0.5</v>
      </c>
      <c r="CK40" s="429">
        <f>IF(CJ40="не релевантно","не релевантно",IF(CI40=1,0.5,0)*CK52)</f>
        <v>0.25</v>
      </c>
      <c r="CL40" s="465">
        <f>IFERROR(IF(CJ40="Не релевантно",CJ40,IF(CJ40=0,"",CK40/CJ40)),"")</f>
        <v>0.5</v>
      </c>
      <c r="CM40" s="312" t="s">
        <v>219</v>
      </c>
      <c r="CN40" s="487"/>
      <c r="CO40" s="428">
        <f>IF(CN42=1,"не релевантно",0.5)</f>
        <v>0.5</v>
      </c>
      <c r="CP40" s="429">
        <f>IF(CO40="не релевантно","не релевантно",IF(CN40=1,0.5,0)*CP52)</f>
        <v>0</v>
      </c>
      <c r="CQ40" s="465">
        <f>IFERROR(IF(CO40="Не релевантно",CO40,IF(CO40=0,"",CP40/CO40)),"")</f>
        <v>0</v>
      </c>
      <c r="CR40" s="312" t="s">
        <v>219</v>
      </c>
      <c r="CS40" s="487"/>
      <c r="CT40" s="428">
        <f>IF(CS42=1,"не релевантно",0.5)</f>
        <v>0.5</v>
      </c>
      <c r="CU40" s="429">
        <f>IF(CT40="не релевантно","не релевантно",IF(CS40=1,0.5,0)*CU52)</f>
        <v>0</v>
      </c>
      <c r="CV40" s="465">
        <f>IFERROR(IF(CT40="Не релевантно",CT40,IF(CT40=0,"",CU40/CT40)),"")</f>
        <v>0</v>
      </c>
      <c r="CW40" s="353" t="s">
        <v>219</v>
      </c>
      <c r="CX40" s="952">
        <v>1</v>
      </c>
      <c r="CY40" s="428">
        <f>IF(CX42=1,"не релевантно",0.5)</f>
        <v>0.5</v>
      </c>
      <c r="CZ40" s="429">
        <f>IF(CY40="не релевантно","не релевантно",IF(CX40=1,0.5,0)*CZ52)</f>
        <v>0.25</v>
      </c>
      <c r="DA40" s="465">
        <f>IFERROR(IF(CY40="Не релевантно",CY40,IF(CY40=0,"",CZ40/CY40)),"")</f>
        <v>0.5</v>
      </c>
      <c r="DB40" s="312" t="s">
        <v>219</v>
      </c>
      <c r="DC40" s="487"/>
      <c r="DD40" s="428">
        <f>IF(DC42=1,"не релевантно",0.5)</f>
        <v>0.5</v>
      </c>
      <c r="DE40" s="429">
        <f>IF(DD40="не релевантно","не релевантно",IF(DC40=1,0.5,0)*DE52)</f>
        <v>0</v>
      </c>
      <c r="DF40" s="465">
        <f>IFERROR(IF(DD40="Не релевантно",DD40,IF(DD40=0,"",DE40/DD40)),"")</f>
        <v>0</v>
      </c>
      <c r="DG40" s="353" t="s">
        <v>219</v>
      </c>
      <c r="DH40" s="835">
        <v>1</v>
      </c>
      <c r="DI40" s="428">
        <f>IF(DH42=1,"не релевантно",0.5)</f>
        <v>0.5</v>
      </c>
      <c r="DJ40" s="429">
        <f>IF(DI40="не релевантно","не релевантно",IF(DH40=1,0.5,0)*DJ52)</f>
        <v>0.25</v>
      </c>
      <c r="DK40" s="465">
        <f>IFERROR(IF(DI40="Не релевантно",DI40,IF(DI40=0,"",DJ40/DI40)),"")</f>
        <v>0.5</v>
      </c>
      <c r="DL40" s="353" t="s">
        <v>219</v>
      </c>
      <c r="DM40" s="835">
        <v>1</v>
      </c>
      <c r="DN40" s="428">
        <f>IF(DM42=1,"не релевантно",0.5)</f>
        <v>0.5</v>
      </c>
      <c r="DO40" s="429">
        <f>IF(DN40="не релевантно","не релевантно",IF(DM40=1,0.5,0)*DO52)</f>
        <v>0.5</v>
      </c>
      <c r="DP40" s="465">
        <f>IFERROR(IF(DN40="Не релевантно",DN40,IF(DN40=0,"",DO40/DN40)),"")</f>
        <v>1</v>
      </c>
      <c r="DQ40" s="353" t="s">
        <v>219</v>
      </c>
      <c r="DR40" s="835">
        <v>1</v>
      </c>
      <c r="DS40" s="428">
        <f>IF(DR42=1,"не релевантно",0.5)</f>
        <v>0.5</v>
      </c>
      <c r="DT40" s="429">
        <f>IF(DS40="не релевантно","не релевантно",IF(DR40=1,0.5,0)*DT52)</f>
        <v>0.25</v>
      </c>
      <c r="DU40" s="465">
        <f>IFERROR(IF(DS40="Не релевантно",DS40,IF(DS40=0,"",DT40/DS40)),"")</f>
        <v>0.5</v>
      </c>
      <c r="DV40" s="353" t="s">
        <v>219</v>
      </c>
      <c r="DW40" s="835">
        <v>1</v>
      </c>
      <c r="DX40" s="428">
        <f>IF(DW42=1,"не релевантно",0.5)</f>
        <v>0.5</v>
      </c>
      <c r="DY40" s="429">
        <f>IF(DX40="не релевантно","не релевантно",IF(DW40=1,0.5,0)*DY52)</f>
        <v>0.5</v>
      </c>
      <c r="DZ40" s="465">
        <f>IFERROR(IF(DX40="Не релевантно",DX40,IF(DX40=0,"",DY40/DX40)),"")</f>
        <v>1</v>
      </c>
      <c r="EA40" s="353" t="s">
        <v>219</v>
      </c>
      <c r="EB40" s="487">
        <v>1</v>
      </c>
      <c r="EC40" s="428">
        <f>IF(EB42=1,"не релевантно",0.5)</f>
        <v>0.5</v>
      </c>
      <c r="ED40" s="429">
        <f>IF(EC40="не релевантно","не релевантно",IF(EB40=1,0.5,0)*ED52)</f>
        <v>0.25</v>
      </c>
      <c r="EE40" s="465">
        <f>IFERROR(IF(EC40="Не релевантно",EC40,IF(EC40=0,"",ED40/EC40)),"")</f>
        <v>0.5</v>
      </c>
      <c r="EF40" s="353" t="s">
        <v>219</v>
      </c>
      <c r="EG40" s="487">
        <v>1</v>
      </c>
      <c r="EH40" s="428">
        <f>IF(EG42=1,"не релевантно",0.5)</f>
        <v>0.5</v>
      </c>
      <c r="EI40" s="429">
        <f>IF(EH40="не релевантно","не релевантно",IF(EG40=1,0.5,0)*EI52)</f>
        <v>0.25</v>
      </c>
      <c r="EJ40" s="465">
        <f>IFERROR(IF(EH40="Не релевантно",EH40,IF(EH40=0,"",EI40/EH40)),"")</f>
        <v>0.5</v>
      </c>
      <c r="EK40" s="353" t="s">
        <v>219</v>
      </c>
      <c r="EL40" s="835">
        <v>1</v>
      </c>
      <c r="EM40" s="428">
        <f>IF(EL42=1,"не релевантно",0.5)</f>
        <v>0.5</v>
      </c>
      <c r="EN40" s="429">
        <f>IF(EM40="не релевантно","не релевантно",IF(EL40=1,0.5,0)*EN52)</f>
        <v>0.25</v>
      </c>
      <c r="EO40" s="465">
        <f>IFERROR(IF(EM40="Не релевантно",EM40,IF(EM40=0,"",EN40/EM40)),"")</f>
        <v>0.5</v>
      </c>
      <c r="EP40" s="312" t="s">
        <v>219</v>
      </c>
      <c r="EQ40" s="487"/>
      <c r="ER40" s="428">
        <f>IF(EQ42=1,"не релевантно",0.5)</f>
        <v>0.5</v>
      </c>
      <c r="ES40" s="429">
        <f>IF(ER40="не релевантно","не релевантно",IF(EQ40=1,0.5,0)*ES52)</f>
        <v>0</v>
      </c>
      <c r="ET40" s="465">
        <f>IFERROR(IF(ER40="Не релевантно",ER40,IF(ER40=0,"",ES40/ER40)),"")</f>
        <v>0</v>
      </c>
      <c r="EU40" s="353" t="s">
        <v>219</v>
      </c>
      <c r="EV40" s="835">
        <v>1</v>
      </c>
      <c r="EW40" s="428">
        <f>IF(EV42=1,"не релевантно",0.5)</f>
        <v>0.5</v>
      </c>
      <c r="EX40" s="429">
        <f>IF(EW40="не релевантно","не релевантно",IF(EV40=1,0.5,0)*EX52)</f>
        <v>0.5</v>
      </c>
      <c r="EY40" s="465">
        <f>IFERROR(IF(EW40="Не релевантно",EW40,IF(EW40=0,"",EX40/EW40)),"")</f>
        <v>1</v>
      </c>
      <c r="EZ40" s="353" t="s">
        <v>219</v>
      </c>
      <c r="FA40" s="835">
        <v>1</v>
      </c>
      <c r="FB40" s="428">
        <f>IF(FA42=1,"не релевантно",0.5)</f>
        <v>0.5</v>
      </c>
      <c r="FC40" s="429">
        <f>IF(FB40="не релевантно","не релевантно",IF(FA40=1,0.5,0)*FC52)</f>
        <v>0.5</v>
      </c>
      <c r="FD40" s="465">
        <f>IFERROR(IF(FB40="Не релевантно",FB40,IF(FB40=0,"",FC40/FB40)),"")</f>
        <v>1</v>
      </c>
      <c r="FE40" s="353" t="s">
        <v>219</v>
      </c>
      <c r="FF40" s="835">
        <v>1</v>
      </c>
      <c r="FG40" s="428">
        <f>IF(FF42=1,"не релевантно",0.5)</f>
        <v>0.5</v>
      </c>
      <c r="FH40" s="429">
        <f>IF(FG40="не релевантно","не релевантно",IF(FF40=1,0.5,0)*FH52)</f>
        <v>0.25</v>
      </c>
      <c r="FI40" s="465">
        <f>IFERROR(IF(FG40="Не релевантно",FG40,IF(FG40=0,"",FH40/FG40)),"")</f>
        <v>0.5</v>
      </c>
      <c r="FJ40" s="353" t="s">
        <v>219</v>
      </c>
      <c r="FK40" s="835">
        <v>1</v>
      </c>
      <c r="FL40" s="428">
        <f>IF(FK42=1,"не релевантно",0.5)</f>
        <v>0.5</v>
      </c>
      <c r="FM40" s="429">
        <f>IF(FL40="не релевантно","не релевантно",IF(FK40=1,0.5,0)*FM52)</f>
        <v>0.5</v>
      </c>
      <c r="FN40" s="465">
        <f>IFERROR(IF(FL40="Не релевантно",FL40,IF(FL40=0,"",FM40/FL40)),"")</f>
        <v>1</v>
      </c>
      <c r="FO40" s="312" t="s">
        <v>219</v>
      </c>
      <c r="FP40" s="487"/>
      <c r="FQ40" s="428">
        <f>IF(FP42=1,"не релевантно",0.5)</f>
        <v>0.5</v>
      </c>
      <c r="FR40" s="429">
        <f>IF(FQ40="не релевантно","не релевантно",IF(FP40=1,0.5,0)*FR52)</f>
        <v>0</v>
      </c>
      <c r="FS40" s="465">
        <f>IFERROR(IF(FQ40="Не релевантно",FQ40,IF(FQ40=0,"",FR40/FQ40)),"")</f>
        <v>0</v>
      </c>
      <c r="FU40" s="353" t="s">
        <v>219</v>
      </c>
      <c r="FV40" s="1042">
        <v>1</v>
      </c>
      <c r="FW40" s="428">
        <f>IF(FV42=1,"не релевантно",0.5)</f>
        <v>0.5</v>
      </c>
      <c r="FX40" s="429">
        <f>IF(FW40="не релевантно","не релевантно",IF(FV40=1,0.5,0)*FX52)</f>
        <v>0.5</v>
      </c>
      <c r="FY40" s="465">
        <f>IFERROR(IF(FW40="Не релевантно",FW40,IF(FW40=0,"",FX40/FW40)),"")</f>
        <v>1</v>
      </c>
      <c r="FZ40" s="353" t="s">
        <v>219</v>
      </c>
      <c r="GA40" s="1042">
        <v>1</v>
      </c>
      <c r="GB40" s="428">
        <f>IF(GA42=1,"не релевантно",0.5)</f>
        <v>0.5</v>
      </c>
      <c r="GC40" s="429">
        <f>IF(GB40="не релевантно","не релевантно",IF(GA40=1,0.5,0)*GC52)</f>
        <v>0.5</v>
      </c>
      <c r="GD40" s="465">
        <f>IFERROR(IF(GB40="Не релевантно",GB40,IF(GB40=0,"",GC40/GB40)),"")</f>
        <v>1</v>
      </c>
      <c r="GE40" s="353" t="s">
        <v>219</v>
      </c>
      <c r="GF40" s="1042">
        <v>1</v>
      </c>
      <c r="GG40" s="428">
        <f>IF(GF42=1,"не релевантно",0.5)</f>
        <v>0.5</v>
      </c>
      <c r="GH40" s="429">
        <f>IF(GG40="не релевантно","не релевантно",IF(GF40=1,0.5,0)*GH52)</f>
        <v>0.5</v>
      </c>
      <c r="GI40" s="465">
        <f>IFERROR(IF(GG40="Не релевантно",GG40,IF(GG40=0,"",GH40/GG40)),"")</f>
        <v>1</v>
      </c>
      <c r="GJ40" s="353" t="s">
        <v>219</v>
      </c>
      <c r="GK40" s="1042">
        <v>1</v>
      </c>
      <c r="GL40" s="428">
        <f>IF(GK42=1,"не релевантно",0.5)</f>
        <v>0.5</v>
      </c>
      <c r="GM40" s="429">
        <f>IF(GL40="не релевантно","не релевантно",IF(GK40=1,0.5,0)*GM52)</f>
        <v>0.5</v>
      </c>
      <c r="GN40" s="465">
        <f>IFERROR(IF(GL40="Не релевантно",GL40,IF(GL40=0,"",GM40/GL40)),"")</f>
        <v>1</v>
      </c>
      <c r="GO40" s="353" t="s">
        <v>219</v>
      </c>
      <c r="GP40" s="1042">
        <v>1</v>
      </c>
      <c r="GQ40" s="428">
        <f>IF(GP42=1,"не релевантно",0.5)</f>
        <v>0.5</v>
      </c>
      <c r="GR40" s="429">
        <f>IF(GQ40="не релевантно","не релевантно",IF(GP40=1,0.5,0)*GR52)</f>
        <v>0.5</v>
      </c>
      <c r="GS40" s="465">
        <f>IFERROR(IF(GQ40="Не релевантно",GQ40,IF(GQ40=0,"",GR40/GQ40)),"")</f>
        <v>1</v>
      </c>
      <c r="GT40" s="353" t="s">
        <v>219</v>
      </c>
      <c r="GU40" s="1042">
        <v>1</v>
      </c>
      <c r="GV40" s="428">
        <f>IF(GU42=1,"не релевантно",0.5)</f>
        <v>0.5</v>
      </c>
      <c r="GW40" s="429">
        <f>IF(GV40="не релевантно","не релевантно",IF(GU40=1,0.5,0)*GW52)</f>
        <v>0.5</v>
      </c>
      <c r="GX40" s="465">
        <f>IFERROR(IF(GV40="Не релевантно",GV40,IF(GV40=0,"",GW40/GV40)),"")</f>
        <v>1</v>
      </c>
      <c r="GY40" s="1043"/>
      <c r="GZ40" s="353" t="s">
        <v>219</v>
      </c>
      <c r="HA40" s="835">
        <v>1</v>
      </c>
      <c r="HB40" s="428">
        <f>IF(HA42=1,"не релевантно",0.5)</f>
        <v>0.5</v>
      </c>
      <c r="HC40" s="429">
        <f>IF(HB40="не релевантно","не релевантно",IF(HA40=1,0.5,0)*HC52)</f>
        <v>0.5</v>
      </c>
      <c r="HD40" s="465">
        <f>IFERROR(IF(HB40="Не релевантно",HB40,IF(HB40=0,"",HC40/HB40)),"")</f>
        <v>1</v>
      </c>
      <c r="HE40" s="312" t="s">
        <v>219</v>
      </c>
      <c r="HF40" s="487"/>
      <c r="HG40" s="428" t="str">
        <f>IF(HF42=1,"не релевантно",0.5)</f>
        <v>не релевантно</v>
      </c>
      <c r="HH40" s="429" t="str">
        <f>IF(HG40="не релевантно","не релевантно",IF(HF40=1,0.5,0)*HH52)</f>
        <v>не релевантно</v>
      </c>
      <c r="HI40" s="465" t="str">
        <f>IFERROR(IF(HG40="Не релевантно",HG40,IF(HG40=0,"",HH40/HG40)),"")</f>
        <v>не релевантно</v>
      </c>
      <c r="HJ40" s="883"/>
      <c r="HK40" s="1037" t="s">
        <v>219</v>
      </c>
      <c r="HL40" s="334">
        <v>1</v>
      </c>
      <c r="HM40" s="428">
        <f>IF(HL42=1,"не релевантно",0.5)</f>
        <v>0.5</v>
      </c>
      <c r="HN40" s="429">
        <f>IF(HM40="не релевантно","не релевантно",IF(HL40=1,0.5,0)*HN52)</f>
        <v>0.5</v>
      </c>
      <c r="HO40" s="465">
        <f>IFERROR(IF(HM40="Не релевантно",HM40,IF(HM40=0,"",HN40/HM40)),"")</f>
        <v>1</v>
      </c>
      <c r="HP40" s="1044"/>
      <c r="HQ40" s="353" t="s">
        <v>219</v>
      </c>
      <c r="HR40" s="835">
        <v>1</v>
      </c>
      <c r="HS40" s="428">
        <f>IF(HR42=1,"не релевантно",0.5)</f>
        <v>0.5</v>
      </c>
      <c r="HT40" s="429">
        <f>IF(HS40="не релевантно","не релевантно",IF(HR40=1,0.5,0)*HT52)</f>
        <v>0.5</v>
      </c>
      <c r="HU40" s="465">
        <f>IFERROR(IF(HS40="Не релевантно",HS40,IF(HS40=0,"",HT40/HS40)),"")</f>
        <v>1</v>
      </c>
      <c r="HV40" s="353" t="s">
        <v>219</v>
      </c>
      <c r="HW40" s="835">
        <v>1</v>
      </c>
      <c r="HX40" s="428">
        <f>IF(HW42=1,"не релевантно",0.5)</f>
        <v>0.5</v>
      </c>
      <c r="HY40" s="429">
        <f>IF(HX40="не релевантно","не релевантно",IF(HW40=1,0.5,0)*HY52)</f>
        <v>0.25</v>
      </c>
      <c r="HZ40" s="465">
        <f>IFERROR(IF(HX40="Не релевантно",HX40,IF(HX40=0,"",HY40/HX40)),"")</f>
        <v>0.5</v>
      </c>
      <c r="IA40" s="353" t="s">
        <v>219</v>
      </c>
      <c r="IB40" s="835">
        <v>1</v>
      </c>
      <c r="IC40" s="428">
        <f>IF(IB42=1,"не релевантно",0.5)</f>
        <v>0.5</v>
      </c>
      <c r="ID40" s="429">
        <f>IF(IC40="не релевантно","не релевантно",IF(IB40=1,0.5,0)*ID52)</f>
        <v>0.25</v>
      </c>
      <c r="IE40" s="465">
        <f>IFERROR(IF(IC40="Не релевантно",IC40,IF(IC40=0,"",ID40/IC40)),"")</f>
        <v>0.5</v>
      </c>
      <c r="IF40" s="886"/>
      <c r="IG40" s="353" t="s">
        <v>219</v>
      </c>
      <c r="IH40" s="841">
        <v>1</v>
      </c>
      <c r="II40" s="428">
        <f>IF(IH42=1,"не релевантно",0.5)</f>
        <v>0.5</v>
      </c>
      <c r="IJ40" s="429">
        <f>IF(II40="не релевантно","не релевантно",IF(IH40=1,0.5,0)*IJ52)</f>
        <v>0.25</v>
      </c>
      <c r="IK40" s="465">
        <f>IFERROR(IF(II40="Не релевантно",II40,IF(II40=0,"",IJ40/II40)),"")</f>
        <v>0.5</v>
      </c>
      <c r="IL40" s="312" t="s">
        <v>219</v>
      </c>
      <c r="IM40" s="430"/>
      <c r="IN40" s="428" t="str">
        <f>IF(IM42=1,"не релевантно",0.5)</f>
        <v>не релевантно</v>
      </c>
      <c r="IO40" s="429" t="str">
        <f>IF(IN40="не релевантно","не релевантно",IF(IM40=1,0.5,0)*IO52)</f>
        <v>не релевантно</v>
      </c>
      <c r="IP40" s="465" t="str">
        <f>IFERROR(IF(IN40="Не релевантно",IN40,IF(IN40=0,"",IO40/IN40)),"")</f>
        <v>не релевантно</v>
      </c>
      <c r="IQ40" s="312" t="s">
        <v>219</v>
      </c>
      <c r="IR40" s="430"/>
      <c r="IS40" s="428">
        <f>IF(IR42=1,"не релевантно",0.5)</f>
        <v>0.5</v>
      </c>
      <c r="IT40" s="429">
        <f>IF(IS40="не релевантно","не релевантно",IF(IR40=1,0.5,0)*IT52)</f>
        <v>0</v>
      </c>
      <c r="IU40" s="465">
        <f>IFERROR(IF(IS40="Не релевантно",IS40,IF(IS40=0,"",IT40/IS40)),"")</f>
        <v>0</v>
      </c>
      <c r="IV40" s="312" t="s">
        <v>219</v>
      </c>
      <c r="IW40" s="430"/>
      <c r="IX40" s="428">
        <f>IF(IW42=1,"не релевантно",0.5)</f>
        <v>0.5</v>
      </c>
      <c r="IY40" s="429">
        <f>IF(IX40="не релевантно","не релевантно",IF(IW40=1,0.5,0)*IY52)</f>
        <v>0</v>
      </c>
      <c r="IZ40" s="465">
        <f>IFERROR(IF(IX40="Не релевантно",IX40,IF(IX40=0,"",IY40/IX40)),"")</f>
        <v>0</v>
      </c>
      <c r="JA40" s="312" t="s">
        <v>219</v>
      </c>
      <c r="JB40" s="430"/>
      <c r="JC40" s="428">
        <f>IF(JB42=1,"не релевантно",0.5)</f>
        <v>0.5</v>
      </c>
      <c r="JD40" s="429">
        <f>IF(JC40="не релевантно","не релевантно",IF(JB40=1,0.5,0)*JD52)</f>
        <v>0</v>
      </c>
      <c r="JE40" s="465">
        <f>IFERROR(IF(JC40="Не релевантно",JC40,IF(JC40=0,"",JD40/JC40)),"")</f>
        <v>0</v>
      </c>
      <c r="JF40" s="312" t="s">
        <v>219</v>
      </c>
      <c r="JG40" s="430"/>
      <c r="JH40" s="428">
        <f>IF(JG42=1,"не релевантно",0.5)</f>
        <v>0.5</v>
      </c>
      <c r="JI40" s="429">
        <f>IF(JH40="не релевантно","не релевантно",IF(JG40=1,0.5,0)*JI52)</f>
        <v>0</v>
      </c>
      <c r="JJ40" s="465">
        <f>IFERROR(IF(JH40="Не релевантно",JH40,IF(JH40=0,"",JI40/JH40)),"")</f>
        <v>0</v>
      </c>
      <c r="JK40" s="353" t="s">
        <v>219</v>
      </c>
      <c r="JL40" s="841">
        <v>1</v>
      </c>
      <c r="JM40" s="428">
        <f>IF(JL42=1,"не релевантно",0.5)</f>
        <v>0.5</v>
      </c>
      <c r="JN40" s="429">
        <f>IF(JM40="не релевантно","не релевантно",IF(JL40=1,0.5,0)*JN52)</f>
        <v>0.5</v>
      </c>
      <c r="JO40" s="465">
        <f>IFERROR(IF(JM40="Не релевантно",JM40,IF(JM40=0,"",JN40/JM40)),"")</f>
        <v>1</v>
      </c>
      <c r="JP40" s="312" t="s">
        <v>219</v>
      </c>
      <c r="JQ40" s="430">
        <v>1</v>
      </c>
      <c r="JR40" s="428">
        <f>IF(JQ42=1,"не релевантно",0.5)</f>
        <v>0.5</v>
      </c>
      <c r="JS40" s="429">
        <f>IF(JR40="не релевантно","не релевантно",IF(JQ40=1,0.5,0)*JS52)</f>
        <v>0.5</v>
      </c>
      <c r="JT40" s="465">
        <f>IFERROR(IF(JR40="Не релевантно",JR40,IF(JR40=0,"",JS40/JR40)),"")</f>
        <v>1</v>
      </c>
      <c r="JU40" s="312" t="s">
        <v>219</v>
      </c>
      <c r="JV40" s="430"/>
      <c r="JW40" s="428" t="str">
        <f>IF(JV42=1,"не релевантно",0.5)</f>
        <v>не релевантно</v>
      </c>
      <c r="JX40" s="429" t="str">
        <f>IF(JW40="не релевантно","не релевантно",IF(JV40=1,0.5,0)*JX52)</f>
        <v>не релевантно</v>
      </c>
      <c r="JY40" s="465" t="str">
        <f>IFERROR(IF(JW40="Не релевантно",JW40,IF(JW40=0,"",JX40/JW40)),"")</f>
        <v>не релевантно</v>
      </c>
      <c r="JZ40" s="353" t="s">
        <v>219</v>
      </c>
      <c r="KA40" s="841">
        <v>1</v>
      </c>
      <c r="KB40" s="428">
        <f>IF(KA42=1,"не релевантно",0.5)</f>
        <v>0.5</v>
      </c>
      <c r="KC40" s="429">
        <f>IF(KB40="не релевантно","не релевантно",IF(KA40=1,0.5,0)*KC52)</f>
        <v>0.25</v>
      </c>
      <c r="KD40" s="465">
        <f>IFERROR(IF(KB40="Не релевантно",KB40,IF(KB40=0,"",KC40/KB40)),"")</f>
        <v>0.5</v>
      </c>
      <c r="KE40" s="353" t="s">
        <v>219</v>
      </c>
      <c r="KF40" s="841">
        <v>1</v>
      </c>
      <c r="KG40" s="428">
        <f>IF(KF42=1,"не релевантно",0.5)</f>
        <v>0.5</v>
      </c>
      <c r="KH40" s="429">
        <f>IF(KG40="не релевантно","не релевантно",IF(KF40=1,0.5,0)*KH52)</f>
        <v>0.25</v>
      </c>
      <c r="KI40" s="465">
        <f>IFERROR(IF(KG40="Не релевантно",KG40,IF(KG40=0,"",KH40/KG40)),"")</f>
        <v>0.5</v>
      </c>
      <c r="KJ40" s="353" t="s">
        <v>219</v>
      </c>
      <c r="KK40" s="841">
        <v>1</v>
      </c>
      <c r="KL40" s="428">
        <f>IF(KK42=1,"не релевантно",0.5)</f>
        <v>0.5</v>
      </c>
      <c r="KM40" s="429">
        <f>IF(KL40="не релевантно","не релевантно",IF(KK40=1,0.5,0)*KM52)</f>
        <v>0.5</v>
      </c>
      <c r="KN40" s="465">
        <f>IFERROR(IF(KL40="Не релевантно",KL40,IF(KL40=0,"",KM40/KL40)),"")</f>
        <v>1</v>
      </c>
      <c r="KO40" s="312" t="s">
        <v>219</v>
      </c>
      <c r="KP40" s="430"/>
      <c r="KQ40" s="428" t="str">
        <f>IF(KP42=1,"не релевантно",0.5)</f>
        <v>не релевантно</v>
      </c>
      <c r="KR40" s="429" t="str">
        <f>IF(KQ40="не релевантно","не релевантно",IF(KP40=1,0.5,0)*KR52)</f>
        <v>не релевантно</v>
      </c>
      <c r="KS40" s="465" t="str">
        <f>IFERROR(IF(KQ40="Не релевантно",KQ40,IF(KQ40=0,"",KR40/KQ40)),"")</f>
        <v>не релевантно</v>
      </c>
      <c r="KT40" s="312" t="s">
        <v>219</v>
      </c>
      <c r="KU40" s="430"/>
      <c r="KV40" s="428" t="str">
        <f>IF(KU42=1,"не релевантно",0.5)</f>
        <v>не релевантно</v>
      </c>
      <c r="KW40" s="429" t="str">
        <f>IF(KV40="не релевантно","не релевантно",IF(KU40=1,0.5,0)*KW52)</f>
        <v>не релевантно</v>
      </c>
      <c r="KX40" s="465" t="str">
        <f>IFERROR(IF(KV40="Не релевантно",KV40,IF(KV40=0,"",KW40/KV40)),"")</f>
        <v>не релевантно</v>
      </c>
      <c r="KY40" s="312" t="s">
        <v>219</v>
      </c>
      <c r="KZ40" s="430"/>
      <c r="LA40" s="428" t="str">
        <f>IF(KZ42=1,"не релевантно",0.5)</f>
        <v>не релевантно</v>
      </c>
      <c r="LB40" s="429" t="str">
        <f>IF(LA40="не релевантно","не релевантно",IF(KZ40=1,0.5,0)*LB52)</f>
        <v>не релевантно</v>
      </c>
      <c r="LC40" s="465" t="str">
        <f>IFERROR(IF(LA40="Не релевантно",LA40,IF(LA40=0,"",LB40/LA40)),"")</f>
        <v>не релевантно</v>
      </c>
      <c r="LD40" s="312" t="s">
        <v>219</v>
      </c>
      <c r="LE40" s="430"/>
      <c r="LF40" s="428">
        <f>IF(LE42=1,"не релевантно",0.5)</f>
        <v>0.5</v>
      </c>
      <c r="LG40" s="429">
        <f>IF(LF40="не релевантно","не релевантно",IF(LE40=1,0.5,0)*LG52)</f>
        <v>0</v>
      </c>
      <c r="LH40" s="465">
        <f>IFERROR(IF(LF40="Не релевантно",LF40,IF(LF40=0,"",LG40/LF40)),"")</f>
        <v>0</v>
      </c>
      <c r="LI40" s="312" t="s">
        <v>219</v>
      </c>
      <c r="LJ40" s="430"/>
      <c r="LK40" s="428">
        <f>IF(LJ42=1,"не релевантно",0.5)</f>
        <v>0.5</v>
      </c>
      <c r="LL40" s="429">
        <f>IF(LK40="не релевантно","не релевантно",IF(LJ40=1,0.5,0)*LL52)</f>
        <v>0</v>
      </c>
      <c r="LM40" s="465">
        <f>IFERROR(IF(LK40="Не релевантно",LK40,IF(LK40=0,"",LL40/LK40)),"")</f>
        <v>0</v>
      </c>
      <c r="LN40" s="353" t="s">
        <v>219</v>
      </c>
      <c r="LO40" s="841">
        <v>1</v>
      </c>
      <c r="LP40" s="428">
        <f>IF(LO42=1,"не релевантно",0.5)</f>
        <v>0.5</v>
      </c>
      <c r="LQ40" s="429">
        <f>IF(LP40="не релевантно","не релевантно",IF(LO40=1,0.5,0)*LQ52)</f>
        <v>0.25</v>
      </c>
      <c r="LR40" s="465">
        <f>IFERROR(IF(LP40="Не релевантно",LP40,IF(LP40=0,"",LQ40/LP40)),"")</f>
        <v>0.5</v>
      </c>
      <c r="LS40" s="353" t="s">
        <v>219</v>
      </c>
      <c r="LT40" s="841">
        <v>1</v>
      </c>
      <c r="LU40" s="428">
        <f>IF(LT42=1,"не релевантно",0.5)</f>
        <v>0.5</v>
      </c>
      <c r="LV40" s="429">
        <f>IF(LU40="не релевантно","не релевантно",IF(LT40=1,0.5,0)*LV52)</f>
        <v>0.25</v>
      </c>
      <c r="LW40" s="465">
        <f>IFERROR(IF(LU40="Не релевантно",LU40,IF(LU40=0,"",LV40/LU40)),"")</f>
        <v>0.5</v>
      </c>
      <c r="LX40" s="353" t="s">
        <v>219</v>
      </c>
      <c r="LY40" s="841">
        <v>1</v>
      </c>
      <c r="LZ40" s="428">
        <f>IF(LY42=1,"не релевантно",0.5)</f>
        <v>0.5</v>
      </c>
      <c r="MA40" s="429">
        <f>IF(LZ40="не релевантно","не релевантно",IF(LY40=1,0.5,0)*MA52)</f>
        <v>0.25</v>
      </c>
      <c r="MB40" s="465">
        <f>IFERROR(IF(LZ40="Не релевантно",LZ40,IF(LZ40=0,"",MA40/LZ40)),"")</f>
        <v>0.5</v>
      </c>
      <c r="MC40" s="353" t="s">
        <v>219</v>
      </c>
      <c r="MD40" s="841">
        <v>1</v>
      </c>
      <c r="ME40" s="428">
        <f>IF(MD42=1,"не релевантно",0.5)</f>
        <v>0.5</v>
      </c>
      <c r="MF40" s="429">
        <f>IF(ME40="не релевантно","не релевантно",IF(MD40=1,0.5,0)*MF52)</f>
        <v>0.25</v>
      </c>
      <c r="MG40" s="465">
        <f>IFERROR(IF(ME40="Не релевантно",ME40,IF(ME40=0,"",MF40/ME40)),"")</f>
        <v>0.5</v>
      </c>
      <c r="MH40" s="353" t="s">
        <v>219</v>
      </c>
      <c r="MI40" s="841">
        <v>1</v>
      </c>
      <c r="MJ40" s="428">
        <f>IF(MI42=1,"не релевантно",0.5)</f>
        <v>0.5</v>
      </c>
      <c r="MK40" s="429">
        <f>IF(MJ40="не релевантно","не релевантно",IF(MI40=1,0.5,0)*MK52)</f>
        <v>0.5</v>
      </c>
      <c r="ML40" s="465">
        <f>IFERROR(IF(MJ40="Не релевантно",MJ40,IF(MJ40=0,"",MK40/MJ40)),"")</f>
        <v>1</v>
      </c>
      <c r="MM40" s="353" t="s">
        <v>219</v>
      </c>
      <c r="MN40" s="841">
        <v>1</v>
      </c>
      <c r="MO40" s="428">
        <f>IF(MN42=1,"не релевантно",0.5)</f>
        <v>0.5</v>
      </c>
      <c r="MP40" s="429">
        <f>IF(MO40="не релевантно","не релевантно",IF(MN40=1,0.5,0)*MP52)</f>
        <v>0.5</v>
      </c>
      <c r="MQ40" s="465">
        <f>IFERROR(IF(MO40="Не релевантно",MO40,IF(MO40=0,"",MP40/MO40)),"")</f>
        <v>1</v>
      </c>
      <c r="MR40" s="353" t="s">
        <v>219</v>
      </c>
      <c r="MS40" s="841">
        <v>1</v>
      </c>
      <c r="MT40" s="428">
        <f>IF(MS42=1,"не релевантно",0.5)</f>
        <v>0.5</v>
      </c>
      <c r="MU40" s="429">
        <f>IF(MT40="не релевантно","не релевантно",IF(MS40=1,0.5,0)*MU52)</f>
        <v>0.25</v>
      </c>
      <c r="MV40" s="465">
        <f>IFERROR(IF(MT40="Не релевантно",MT40,IF(MT40=0,"",MU40/MT40)),"")</f>
        <v>0.5</v>
      </c>
      <c r="MW40" s="312" t="s">
        <v>219</v>
      </c>
      <c r="MX40" s="430"/>
      <c r="MY40" s="428">
        <f>IF(MX42=1,"не релевантно",0.5)</f>
        <v>0.5</v>
      </c>
      <c r="MZ40" s="429">
        <f>IF(MY40="не релевантно","не релевантно",IF(MX40=1,0.5,0)*MZ52)</f>
        <v>0</v>
      </c>
      <c r="NA40" s="465">
        <f>IFERROR(IF(MY40="Не релевантно",MY40,IF(MY40=0,"",MZ40/MY40)),"")</f>
        <v>0</v>
      </c>
      <c r="NB40" s="312" t="s">
        <v>219</v>
      </c>
      <c r="NC40" s="430"/>
      <c r="ND40" s="428" t="str">
        <f>IF(NC42=1,"не релевантно",0.5)</f>
        <v>не релевантно</v>
      </c>
      <c r="NE40" s="429" t="str">
        <f>IF(ND40="не релевантно","не релевантно",IF(NC40=1,0.5,0)*NE52)</f>
        <v>не релевантно</v>
      </c>
      <c r="NF40" s="465" t="str">
        <f>IFERROR(IF(ND40="Не релевантно",ND40,IF(ND40=0,"",NE40/ND40)),"")</f>
        <v>не релевантно</v>
      </c>
      <c r="NG40" s="312" t="s">
        <v>219</v>
      </c>
      <c r="NH40" s="430">
        <v>1</v>
      </c>
      <c r="NI40" s="428">
        <f>IF(NH42=1,"не релевантно",0.5)</f>
        <v>0.5</v>
      </c>
      <c r="NJ40" s="429">
        <f>IF(NI40="не релевантно","не релевантно",IF(NH40=1,0.5,0)*NJ52)</f>
        <v>0.5</v>
      </c>
      <c r="NK40" s="465">
        <f>IFERROR(IF(NI40="Не релевантно",NI40,IF(NI40=0,"",NJ40/NI40)),"")</f>
        <v>1</v>
      </c>
      <c r="NL40" s="353" t="s">
        <v>219</v>
      </c>
      <c r="NM40" s="841">
        <v>1</v>
      </c>
      <c r="NN40" s="428">
        <f>IF(NM42=1,"не релевантно",0.5)</f>
        <v>0.5</v>
      </c>
      <c r="NO40" s="429">
        <f>IF(NN40="не релевантно","не релевантно",IF(NM40=1,0.5,0)*NO52)</f>
        <v>0.5</v>
      </c>
      <c r="NP40" s="465">
        <f>IFERROR(IF(NN40="Не релевантно",NN40,IF(NN40=0,"",NO40/NN40)),"")</f>
        <v>1</v>
      </c>
      <c r="NQ40" s="312" t="s">
        <v>219</v>
      </c>
      <c r="NR40" s="430"/>
      <c r="NS40" s="428">
        <f>IF(NR42=1,"не релевантно",0.5)</f>
        <v>0.5</v>
      </c>
      <c r="NT40" s="429">
        <f>IF(NS40="не релевантно","не релевантно",IF(NR40=1,0.5,0)*NT52)</f>
        <v>0</v>
      </c>
      <c r="NU40" s="465">
        <f>IFERROR(IF(NS40="Не релевантно",NS40,IF(NS40=0,"",NT40/NS40)),"")</f>
        <v>0</v>
      </c>
      <c r="NV40" s="353" t="s">
        <v>219</v>
      </c>
      <c r="NW40" s="841">
        <v>1</v>
      </c>
      <c r="NX40" s="428">
        <f>IF(NW42=1,"не релевантно",0.5)</f>
        <v>0.5</v>
      </c>
      <c r="NY40" s="429">
        <f>IF(NX40="не релевантно","не релевантно",IF(NW40=1,0.5,0)*NY52)</f>
        <v>0.5</v>
      </c>
      <c r="NZ40" s="465">
        <f>IFERROR(IF(NX40="Не релевантно",NX40,IF(NX40=0,"",NY40/NX40)),"")</f>
        <v>1</v>
      </c>
      <c r="OA40" s="312" t="s">
        <v>219</v>
      </c>
      <c r="OB40" s="430"/>
      <c r="OC40" s="428" t="str">
        <f>IF(OB42=1,"не релевантно",0.5)</f>
        <v>не релевантно</v>
      </c>
      <c r="OD40" s="429" t="str">
        <f>IF(OC40="не релевантно","не релевантно",IF(OB40=1,0.5,0)*OD52)</f>
        <v>не релевантно</v>
      </c>
      <c r="OE40" s="465" t="str">
        <f>IFERROR(IF(OC40="Не релевантно",OC40,IF(OC40=0,"",OD40/OC40)),"")</f>
        <v>не релевантно</v>
      </c>
      <c r="OF40" s="353" t="s">
        <v>219</v>
      </c>
      <c r="OG40" s="841">
        <v>1</v>
      </c>
      <c r="OH40" s="428">
        <f>IF(OG42=1,"не релевантно",0.5)</f>
        <v>0.5</v>
      </c>
      <c r="OI40" s="429">
        <f>IF(OH40="не релевантно","не релевантно",IF(OG40=1,0.5,0)*OI52)</f>
        <v>0.5</v>
      </c>
      <c r="OJ40" s="465">
        <f>IFERROR(IF(OH40="Не релевантно",OH40,IF(OH40=0,"",OI40/OH40)),"")</f>
        <v>1</v>
      </c>
      <c r="OK40" s="312" t="s">
        <v>219</v>
      </c>
      <c r="OL40" s="1045"/>
      <c r="OM40" s="428">
        <f>IF(OL42=1,"не релевантно",0.5)</f>
        <v>0.5</v>
      </c>
      <c r="ON40" s="429">
        <f>IF(OM40="не релевантно","не релевантно",IF(OL40=1,0.5,0)*ON52)</f>
        <v>0</v>
      </c>
      <c r="OO40" s="465">
        <f>IFERROR(IF(OM40="Не релевантно",OM40,IF(OM40=0,"",ON40/OM40)),"")</f>
        <v>0</v>
      </c>
      <c r="OP40" s="353" t="s">
        <v>219</v>
      </c>
      <c r="OQ40" s="841">
        <v>1</v>
      </c>
      <c r="OR40" s="428">
        <f>IF(OQ42=1,"не релевантно",0.5)</f>
        <v>0.5</v>
      </c>
      <c r="OS40" s="429">
        <f>IF(OR40="не релевантно","не релевантно",IF(OQ40=1,0.5,0)*OS52)</f>
        <v>0.5</v>
      </c>
      <c r="OT40" s="465">
        <f>IFERROR(IF(OR40="Не релевантно",OR40,IF(OR40=0,"",OS40/OR40)),"")</f>
        <v>1</v>
      </c>
      <c r="OU40" s="353" t="s">
        <v>219</v>
      </c>
      <c r="OV40" s="952">
        <v>1</v>
      </c>
      <c r="OW40" s="428">
        <f>IF(OV42=1,"не релевантно",0.5)</f>
        <v>0.5</v>
      </c>
      <c r="OX40" s="429">
        <f>IF(OW40="не релевантно","не релевантно",IF(OV40=1,0.5,0)*OX52)</f>
        <v>0.5</v>
      </c>
      <c r="OY40" s="465">
        <f>IFERROR(IF(OW40="Не релевантно",OW40,IF(OW40=0,"",OX40/OW40)),"")</f>
        <v>1</v>
      </c>
      <c r="OZ40" s="353" t="s">
        <v>219</v>
      </c>
      <c r="PA40" s="430">
        <v>1</v>
      </c>
      <c r="PB40" s="428">
        <f>IF(PA42=1,"не релевантно",0.5)</f>
        <v>0.5</v>
      </c>
      <c r="PC40" s="429">
        <f>IF(PB40="не релевантно","не релевантно",IF(PA40=1,0.5,0)*PC52)</f>
        <v>0.25</v>
      </c>
      <c r="PD40" s="465">
        <f>IFERROR(IF(PB40="Не релевантно",PB40,IF(PB40=0,"",PC40/PB40)),"")</f>
        <v>0.5</v>
      </c>
      <c r="PE40" s="1038"/>
      <c r="PF40" s="827"/>
      <c r="PG40" s="428">
        <f>IF(PF42=1,"не релевантно",0.5)</f>
        <v>0.5</v>
      </c>
      <c r="PH40" s="429">
        <f>IF(PG40="не релевантно","не релевантно",IF(PF40=1,0.5,0)*PH52)</f>
        <v>0</v>
      </c>
      <c r="PI40" s="465">
        <f>IFERROR(IF(PG40="Не релевантно",PG40,IF(PG40=0,"",PH40/PG40)),"")</f>
        <v>0</v>
      </c>
      <c r="PJ40" s="805"/>
      <c r="PK40" s="1039"/>
      <c r="PL40" s="428">
        <f>IF(PK42=1,"не релевантно",0.5)</f>
        <v>0.5</v>
      </c>
      <c r="PM40" s="429">
        <f>IF(PL40="не релевантно","не релевантно",IF(PK40=1,0.5,0)*PM52)</f>
        <v>0</v>
      </c>
      <c r="PN40" s="465">
        <f>IFERROR(IF(PL40="Не релевантно",PL40,IF(PL40=0,"",PM40/PL40)),"")</f>
        <v>0</v>
      </c>
    </row>
    <row r="41" spans="1:430" ht="17" customHeight="1" thickBot="1" x14ac:dyDescent="0.25">
      <c r="B41" s="857"/>
      <c r="C41" s="1046"/>
      <c r="D41" s="1047"/>
      <c r="E41" s="1048" t="s">
        <v>204</v>
      </c>
      <c r="F41" s="1034"/>
      <c r="G41" s="1035"/>
      <c r="H41" s="863"/>
      <c r="I41" s="1036"/>
      <c r="J41" s="323" t="s">
        <v>204</v>
      </c>
      <c r="K41" s="835"/>
      <c r="L41" s="473"/>
      <c r="M41" s="1049"/>
      <c r="N41" s="1050"/>
      <c r="O41" s="323" t="s">
        <v>204</v>
      </c>
      <c r="P41" s="836"/>
      <c r="Q41" s="473"/>
      <c r="R41" s="1049"/>
      <c r="S41" s="1050"/>
      <c r="T41" s="323" t="s">
        <v>204</v>
      </c>
      <c r="U41" s="835"/>
      <c r="V41" s="473"/>
      <c r="W41" s="1049"/>
      <c r="X41" s="1050"/>
      <c r="Y41" s="815" t="s">
        <v>204</v>
      </c>
      <c r="Z41" s="835"/>
      <c r="AA41" s="473"/>
      <c r="AB41" s="1049"/>
      <c r="AC41" s="1050"/>
      <c r="AD41" s="815" t="s">
        <v>204</v>
      </c>
      <c r="AE41" s="835"/>
      <c r="AF41" s="473"/>
      <c r="AG41" s="1049"/>
      <c r="AH41" s="1050"/>
      <c r="AI41" s="815" t="s">
        <v>204</v>
      </c>
      <c r="AJ41" s="835"/>
      <c r="AK41" s="473"/>
      <c r="AL41" s="1049"/>
      <c r="AM41" s="1050"/>
      <c r="AN41" s="323" t="s">
        <v>204</v>
      </c>
      <c r="AO41" s="1042"/>
      <c r="AP41" s="473"/>
      <c r="AQ41" s="1049"/>
      <c r="AR41" s="1050"/>
      <c r="AS41" s="323" t="s">
        <v>204</v>
      </c>
      <c r="AT41" s="836"/>
      <c r="AU41" s="473"/>
      <c r="AV41" s="1049"/>
      <c r="AW41" s="1050"/>
      <c r="AX41" s="336" t="s">
        <v>204</v>
      </c>
      <c r="AY41" s="467">
        <v>1</v>
      </c>
      <c r="AZ41" s="473"/>
      <c r="BA41" s="1049"/>
      <c r="BB41" s="1050"/>
      <c r="BC41" s="816" t="s">
        <v>204</v>
      </c>
      <c r="BD41" s="835"/>
      <c r="BE41" s="473"/>
      <c r="BF41" s="1049"/>
      <c r="BG41" s="1050"/>
      <c r="BH41" s="323" t="s">
        <v>204</v>
      </c>
      <c r="BI41" s="1051"/>
      <c r="BJ41" s="473"/>
      <c r="BK41" s="1049"/>
      <c r="BL41" s="1050"/>
      <c r="BM41" s="816" t="s">
        <v>204</v>
      </c>
      <c r="BN41" s="835"/>
      <c r="BO41" s="473"/>
      <c r="BP41" s="1049"/>
      <c r="BQ41" s="1050"/>
      <c r="BR41" s="863"/>
      <c r="BS41" s="323" t="s">
        <v>204</v>
      </c>
      <c r="BT41" s="835"/>
      <c r="BU41" s="473"/>
      <c r="BV41" s="1049"/>
      <c r="BW41" s="1050"/>
      <c r="BX41" s="323" t="s">
        <v>204</v>
      </c>
      <c r="BY41" s="835"/>
      <c r="BZ41" s="473"/>
      <c r="CA41" s="1049"/>
      <c r="CB41" s="1050"/>
      <c r="CC41" s="323" t="s">
        <v>204</v>
      </c>
      <c r="CD41" s="835"/>
      <c r="CE41" s="473"/>
      <c r="CF41" s="1049"/>
      <c r="CG41" s="1050"/>
      <c r="CH41" s="323" t="s">
        <v>204</v>
      </c>
      <c r="CI41" s="835"/>
      <c r="CJ41" s="473"/>
      <c r="CK41" s="1049"/>
      <c r="CL41" s="1050"/>
      <c r="CM41" s="336" t="s">
        <v>204</v>
      </c>
      <c r="CN41" s="835">
        <v>1</v>
      </c>
      <c r="CO41" s="473"/>
      <c r="CP41" s="1049"/>
      <c r="CQ41" s="1050"/>
      <c r="CR41" s="336" t="s">
        <v>204</v>
      </c>
      <c r="CS41" s="835">
        <v>1</v>
      </c>
      <c r="CT41" s="473"/>
      <c r="CU41" s="1049"/>
      <c r="CV41" s="1050"/>
      <c r="CW41" s="323" t="s">
        <v>204</v>
      </c>
      <c r="CX41" s="835"/>
      <c r="CY41" s="473"/>
      <c r="CZ41" s="1049"/>
      <c r="DA41" s="1050"/>
      <c r="DB41" s="336" t="s">
        <v>204</v>
      </c>
      <c r="DC41" s="835">
        <v>1</v>
      </c>
      <c r="DD41" s="473"/>
      <c r="DE41" s="1049"/>
      <c r="DF41" s="1050"/>
      <c r="DG41" s="323" t="s">
        <v>204</v>
      </c>
      <c r="DH41" s="835"/>
      <c r="DI41" s="473"/>
      <c r="DJ41" s="1049"/>
      <c r="DK41" s="1050"/>
      <c r="DL41" s="323" t="s">
        <v>204</v>
      </c>
      <c r="DM41" s="835"/>
      <c r="DN41" s="473"/>
      <c r="DO41" s="1049"/>
      <c r="DP41" s="1050"/>
      <c r="DQ41" s="323" t="s">
        <v>204</v>
      </c>
      <c r="DR41" s="835"/>
      <c r="DS41" s="473"/>
      <c r="DT41" s="1049"/>
      <c r="DU41" s="1050"/>
      <c r="DV41" s="323" t="s">
        <v>204</v>
      </c>
      <c r="DW41" s="835"/>
      <c r="DX41" s="473"/>
      <c r="DY41" s="1049"/>
      <c r="DZ41" s="1050"/>
      <c r="EA41" s="323" t="s">
        <v>204</v>
      </c>
      <c r="EB41" s="433"/>
      <c r="EC41" s="473"/>
      <c r="ED41" s="1049"/>
      <c r="EE41" s="1050"/>
      <c r="EF41" s="323" t="s">
        <v>204</v>
      </c>
      <c r="EG41" s="835"/>
      <c r="EH41" s="473"/>
      <c r="EI41" s="1049"/>
      <c r="EJ41" s="1050"/>
      <c r="EK41" s="323" t="s">
        <v>204</v>
      </c>
      <c r="EL41" s="835"/>
      <c r="EM41" s="473"/>
      <c r="EN41" s="1049"/>
      <c r="EO41" s="1050"/>
      <c r="EP41" s="336" t="s">
        <v>204</v>
      </c>
      <c r="EQ41" s="338">
        <v>1</v>
      </c>
      <c r="ER41" s="473"/>
      <c r="ES41" s="1049"/>
      <c r="ET41" s="1050"/>
      <c r="EU41" s="323" t="s">
        <v>204</v>
      </c>
      <c r="EV41" s="835"/>
      <c r="EW41" s="473"/>
      <c r="EX41" s="1049"/>
      <c r="EY41" s="1050"/>
      <c r="EZ41" s="323" t="s">
        <v>204</v>
      </c>
      <c r="FA41" s="835"/>
      <c r="FB41" s="473"/>
      <c r="FC41" s="1049"/>
      <c r="FD41" s="1050"/>
      <c r="FE41" s="323" t="s">
        <v>204</v>
      </c>
      <c r="FF41" s="835"/>
      <c r="FG41" s="473"/>
      <c r="FH41" s="1049"/>
      <c r="FI41" s="1050"/>
      <c r="FJ41" s="323" t="s">
        <v>204</v>
      </c>
      <c r="FK41" s="835"/>
      <c r="FL41" s="473"/>
      <c r="FM41" s="1049"/>
      <c r="FN41" s="1050"/>
      <c r="FO41" s="336" t="s">
        <v>204</v>
      </c>
      <c r="FP41" s="835">
        <v>1</v>
      </c>
      <c r="FQ41" s="473"/>
      <c r="FR41" s="1049"/>
      <c r="FS41" s="1050"/>
      <c r="FU41" s="323" t="s">
        <v>204</v>
      </c>
      <c r="FV41" s="1042"/>
      <c r="FW41" s="473"/>
      <c r="FX41" s="1049"/>
      <c r="FY41" s="1050"/>
      <c r="FZ41" s="323" t="s">
        <v>204</v>
      </c>
      <c r="GA41" s="1042"/>
      <c r="GB41" s="473"/>
      <c r="GC41" s="1049"/>
      <c r="GD41" s="1050"/>
      <c r="GE41" s="323" t="s">
        <v>204</v>
      </c>
      <c r="GF41" s="1042"/>
      <c r="GG41" s="473"/>
      <c r="GH41" s="1049"/>
      <c r="GI41" s="1050"/>
      <c r="GJ41" s="323" t="s">
        <v>204</v>
      </c>
      <c r="GK41" s="1042"/>
      <c r="GL41" s="473"/>
      <c r="GM41" s="1049"/>
      <c r="GN41" s="1050"/>
      <c r="GO41" s="323" t="s">
        <v>204</v>
      </c>
      <c r="GP41" s="1042"/>
      <c r="GQ41" s="473"/>
      <c r="GR41" s="1049"/>
      <c r="GS41" s="1050"/>
      <c r="GT41" s="323" t="s">
        <v>204</v>
      </c>
      <c r="GU41" s="1042"/>
      <c r="GV41" s="473"/>
      <c r="GW41" s="1049"/>
      <c r="GX41" s="1050"/>
      <c r="GY41" s="1052"/>
      <c r="GZ41" s="323" t="s">
        <v>204</v>
      </c>
      <c r="HA41" s="835"/>
      <c r="HB41" s="473"/>
      <c r="HC41" s="1049"/>
      <c r="HD41" s="1050"/>
      <c r="HE41" s="323" t="s">
        <v>204</v>
      </c>
      <c r="HF41" s="433"/>
      <c r="HG41" s="473"/>
      <c r="HH41" s="1049"/>
      <c r="HI41" s="1050"/>
      <c r="HJ41" s="883"/>
      <c r="HK41" s="815" t="s">
        <v>204</v>
      </c>
      <c r="HL41" s="835"/>
      <c r="HM41" s="473"/>
      <c r="HN41" s="1049"/>
      <c r="HO41" s="1050"/>
      <c r="HP41" s="883"/>
      <c r="HQ41" s="323" t="s">
        <v>204</v>
      </c>
      <c r="HR41" s="835"/>
      <c r="HS41" s="473"/>
      <c r="HT41" s="1049"/>
      <c r="HU41" s="1050"/>
      <c r="HV41" s="323" t="s">
        <v>204</v>
      </c>
      <c r="HW41" s="835"/>
      <c r="HX41" s="473"/>
      <c r="HY41" s="1049"/>
      <c r="HZ41" s="1050"/>
      <c r="IA41" s="323" t="s">
        <v>204</v>
      </c>
      <c r="IB41" s="835"/>
      <c r="IC41" s="473"/>
      <c r="ID41" s="1049"/>
      <c r="IE41" s="1050"/>
      <c r="IF41" s="883"/>
      <c r="IG41" s="323" t="s">
        <v>204</v>
      </c>
      <c r="IH41" s="841"/>
      <c r="II41" s="473"/>
      <c r="IJ41" s="1049"/>
      <c r="IK41" s="1050"/>
      <c r="IL41" s="323" t="s">
        <v>204</v>
      </c>
      <c r="IM41" s="841"/>
      <c r="IN41" s="473"/>
      <c r="IO41" s="1049"/>
      <c r="IP41" s="1050"/>
      <c r="IQ41" s="336" t="s">
        <v>204</v>
      </c>
      <c r="IR41" s="841">
        <v>1</v>
      </c>
      <c r="IS41" s="473"/>
      <c r="IT41" s="1049"/>
      <c r="IU41" s="1050"/>
      <c r="IV41" s="336" t="s">
        <v>204</v>
      </c>
      <c r="IW41" s="841">
        <v>1</v>
      </c>
      <c r="IX41" s="473"/>
      <c r="IY41" s="1049"/>
      <c r="IZ41" s="1050"/>
      <c r="JA41" s="336" t="s">
        <v>204</v>
      </c>
      <c r="JB41" s="841">
        <v>1</v>
      </c>
      <c r="JC41" s="473"/>
      <c r="JD41" s="1049"/>
      <c r="JE41" s="1050"/>
      <c r="JF41" s="336" t="s">
        <v>204</v>
      </c>
      <c r="JG41" s="337">
        <v>1</v>
      </c>
      <c r="JH41" s="473"/>
      <c r="JI41" s="1049"/>
      <c r="JJ41" s="1050"/>
      <c r="JK41" s="323" t="s">
        <v>204</v>
      </c>
      <c r="JL41" s="841"/>
      <c r="JM41" s="473"/>
      <c r="JN41" s="1049"/>
      <c r="JO41" s="1050"/>
      <c r="JP41" s="323" t="s">
        <v>204</v>
      </c>
      <c r="JQ41" s="841"/>
      <c r="JR41" s="473"/>
      <c r="JS41" s="1049"/>
      <c r="JT41" s="1050"/>
      <c r="JU41" s="323" t="s">
        <v>204</v>
      </c>
      <c r="JV41" s="841"/>
      <c r="JW41" s="473"/>
      <c r="JX41" s="1049"/>
      <c r="JY41" s="1050"/>
      <c r="JZ41" s="323" t="s">
        <v>204</v>
      </c>
      <c r="KA41" s="841"/>
      <c r="KB41" s="473"/>
      <c r="KC41" s="1049"/>
      <c r="KD41" s="1050"/>
      <c r="KE41" s="323" t="s">
        <v>204</v>
      </c>
      <c r="KF41" s="841"/>
      <c r="KG41" s="473"/>
      <c r="KH41" s="1049"/>
      <c r="KI41" s="1050"/>
      <c r="KJ41" s="323" t="s">
        <v>204</v>
      </c>
      <c r="KK41" s="841"/>
      <c r="KL41" s="473"/>
      <c r="KM41" s="1049"/>
      <c r="KN41" s="1050"/>
      <c r="KO41" s="323" t="s">
        <v>204</v>
      </c>
      <c r="KP41" s="841"/>
      <c r="KQ41" s="473"/>
      <c r="KR41" s="1049"/>
      <c r="KS41" s="1050"/>
      <c r="KT41" s="323" t="s">
        <v>204</v>
      </c>
      <c r="KU41" s="841"/>
      <c r="KV41" s="473"/>
      <c r="KW41" s="1049"/>
      <c r="KX41" s="1050"/>
      <c r="KY41" s="323" t="s">
        <v>204</v>
      </c>
      <c r="KZ41" s="841"/>
      <c r="LA41" s="473"/>
      <c r="LB41" s="1049"/>
      <c r="LC41" s="1050"/>
      <c r="LD41" s="336" t="s">
        <v>204</v>
      </c>
      <c r="LE41" s="841">
        <v>1</v>
      </c>
      <c r="LF41" s="473"/>
      <c r="LG41" s="1049"/>
      <c r="LH41" s="1050"/>
      <c r="LI41" s="323" t="s">
        <v>204</v>
      </c>
      <c r="LJ41" s="1053">
        <v>1</v>
      </c>
      <c r="LK41" s="473"/>
      <c r="LL41" s="1049"/>
      <c r="LM41" s="1050"/>
      <c r="LN41" s="323" t="s">
        <v>204</v>
      </c>
      <c r="LO41" s="841"/>
      <c r="LP41" s="473"/>
      <c r="LQ41" s="1049"/>
      <c r="LR41" s="1050"/>
      <c r="LS41" s="323" t="s">
        <v>204</v>
      </c>
      <c r="LT41" s="841"/>
      <c r="LU41" s="473"/>
      <c r="LV41" s="1049"/>
      <c r="LW41" s="1050"/>
      <c r="LX41" s="323" t="s">
        <v>204</v>
      </c>
      <c r="LY41" s="841"/>
      <c r="LZ41" s="473"/>
      <c r="MA41" s="1049"/>
      <c r="MB41" s="1050"/>
      <c r="MC41" s="323" t="s">
        <v>204</v>
      </c>
      <c r="MD41" s="841"/>
      <c r="ME41" s="473"/>
      <c r="MF41" s="1049"/>
      <c r="MG41" s="1050"/>
      <c r="MH41" s="323" t="s">
        <v>204</v>
      </c>
      <c r="MI41" s="841"/>
      <c r="MJ41" s="473"/>
      <c r="MK41" s="1049"/>
      <c r="ML41" s="1050"/>
      <c r="MM41" s="323" t="s">
        <v>204</v>
      </c>
      <c r="MN41" s="841"/>
      <c r="MO41" s="473"/>
      <c r="MP41" s="1049"/>
      <c r="MQ41" s="1050"/>
      <c r="MR41" s="323" t="s">
        <v>204</v>
      </c>
      <c r="MS41" s="841"/>
      <c r="MT41" s="473"/>
      <c r="MU41" s="1049"/>
      <c r="MV41" s="1050"/>
      <c r="MW41" s="336" t="s">
        <v>204</v>
      </c>
      <c r="MX41" s="841">
        <v>1</v>
      </c>
      <c r="MY41" s="473"/>
      <c r="MZ41" s="1049"/>
      <c r="NA41" s="1050"/>
      <c r="NB41" s="323" t="s">
        <v>204</v>
      </c>
      <c r="NC41" s="841"/>
      <c r="ND41" s="473"/>
      <c r="NE41" s="1049"/>
      <c r="NF41" s="1050"/>
      <c r="NG41" s="336" t="s">
        <v>204</v>
      </c>
      <c r="NH41" s="841"/>
      <c r="NI41" s="473"/>
      <c r="NJ41" s="1049"/>
      <c r="NK41" s="1050"/>
      <c r="NL41" s="323" t="s">
        <v>204</v>
      </c>
      <c r="NM41" s="841"/>
      <c r="NN41" s="473"/>
      <c r="NO41" s="1049"/>
      <c r="NP41" s="1050"/>
      <c r="NQ41" s="323" t="s">
        <v>204</v>
      </c>
      <c r="NR41" s="841"/>
      <c r="NS41" s="473"/>
      <c r="NT41" s="1049"/>
      <c r="NU41" s="1050"/>
      <c r="NV41" s="323" t="s">
        <v>204</v>
      </c>
      <c r="NW41" s="841"/>
      <c r="NX41" s="473"/>
      <c r="NY41" s="1049"/>
      <c r="NZ41" s="1050"/>
      <c r="OA41" s="323" t="s">
        <v>204</v>
      </c>
      <c r="OB41" s="841"/>
      <c r="OC41" s="473"/>
      <c r="OD41" s="1049"/>
      <c r="OE41" s="1050"/>
      <c r="OF41" s="323" t="s">
        <v>204</v>
      </c>
      <c r="OG41" s="841"/>
      <c r="OH41" s="473"/>
      <c r="OI41" s="1049"/>
      <c r="OJ41" s="1050"/>
      <c r="OK41" s="323" t="s">
        <v>204</v>
      </c>
      <c r="OL41" s="1054"/>
      <c r="OM41" s="473"/>
      <c r="ON41" s="1049"/>
      <c r="OO41" s="1050"/>
      <c r="OP41" s="323" t="s">
        <v>204</v>
      </c>
      <c r="OQ41" s="841"/>
      <c r="OR41" s="473"/>
      <c r="OS41" s="1049"/>
      <c r="OT41" s="1050"/>
      <c r="OU41" s="323" t="s">
        <v>204</v>
      </c>
      <c r="OV41" s="1055"/>
      <c r="OW41" s="473"/>
      <c r="OX41" s="1049"/>
      <c r="OY41" s="1050"/>
      <c r="OZ41" s="323" t="s">
        <v>204</v>
      </c>
      <c r="PA41" s="841"/>
      <c r="PB41" s="473"/>
      <c r="PC41" s="1049"/>
      <c r="PD41" s="1050"/>
      <c r="PE41" s="816"/>
      <c r="PF41" s="835"/>
      <c r="PG41" s="473"/>
      <c r="PH41" s="1049"/>
      <c r="PI41" s="1050"/>
      <c r="PJ41" s="816"/>
      <c r="PK41" s="835"/>
      <c r="PL41" s="473"/>
      <c r="PM41" s="1049"/>
      <c r="PN41" s="1050"/>
    </row>
    <row r="42" spans="1:430" ht="17" customHeight="1" thickBot="1" x14ac:dyDescent="0.25">
      <c r="B42" s="857"/>
      <c r="C42" s="1046"/>
      <c r="D42" s="1047"/>
      <c r="E42" s="1048" t="s">
        <v>1190</v>
      </c>
      <c r="F42" s="1034"/>
      <c r="G42" s="1035"/>
      <c r="H42" s="863"/>
      <c r="I42" s="1036"/>
      <c r="J42" s="323" t="s">
        <v>1190</v>
      </c>
      <c r="K42" s="835"/>
      <c r="L42" s="473"/>
      <c r="M42" s="1049"/>
      <c r="N42" s="1050"/>
      <c r="O42" s="323" t="s">
        <v>1190</v>
      </c>
      <c r="P42" s="836"/>
      <c r="Q42" s="473"/>
      <c r="R42" s="1049"/>
      <c r="S42" s="1050"/>
      <c r="T42" s="323" t="s">
        <v>1190</v>
      </c>
      <c r="U42" s="835"/>
      <c r="V42" s="473"/>
      <c r="W42" s="1049"/>
      <c r="X42" s="1050"/>
      <c r="Y42" s="815" t="s">
        <v>1190</v>
      </c>
      <c r="Z42" s="835"/>
      <c r="AA42" s="473"/>
      <c r="AB42" s="1049"/>
      <c r="AC42" s="1050"/>
      <c r="AD42" s="825" t="s">
        <v>1190</v>
      </c>
      <c r="AE42" s="334">
        <v>1</v>
      </c>
      <c r="AF42" s="473"/>
      <c r="AG42" s="1049"/>
      <c r="AH42" s="1050"/>
      <c r="AI42" s="815" t="s">
        <v>1190</v>
      </c>
      <c r="AJ42" s="835"/>
      <c r="AK42" s="473"/>
      <c r="AL42" s="1049"/>
      <c r="AM42" s="1050"/>
      <c r="AN42" s="323" t="s">
        <v>1190</v>
      </c>
      <c r="AO42" s="1042"/>
      <c r="AP42" s="473"/>
      <c r="AQ42" s="1049"/>
      <c r="AR42" s="1050"/>
      <c r="AS42" s="323" t="s">
        <v>1190</v>
      </c>
      <c r="AT42" s="836"/>
      <c r="AU42" s="473"/>
      <c r="AV42" s="1049"/>
      <c r="AW42" s="1050"/>
      <c r="AX42" s="323" t="s">
        <v>1190</v>
      </c>
      <c r="AY42" s="836"/>
      <c r="AZ42" s="473"/>
      <c r="BA42" s="1049"/>
      <c r="BB42" s="1050"/>
      <c r="BC42" s="816" t="s">
        <v>1190</v>
      </c>
      <c r="BD42" s="835"/>
      <c r="BE42" s="473"/>
      <c r="BF42" s="1049"/>
      <c r="BG42" s="1050"/>
      <c r="BH42" s="323" t="s">
        <v>1190</v>
      </c>
      <c r="BI42" s="1051"/>
      <c r="BJ42" s="473"/>
      <c r="BK42" s="1049"/>
      <c r="BL42" s="1050"/>
      <c r="BM42" s="826" t="s">
        <v>1190</v>
      </c>
      <c r="BN42" s="827">
        <v>1</v>
      </c>
      <c r="BO42" s="473"/>
      <c r="BP42" s="1049"/>
      <c r="BQ42" s="1050"/>
      <c r="BR42" s="863"/>
      <c r="BS42" s="323" t="s">
        <v>1190</v>
      </c>
      <c r="BT42" s="835"/>
      <c r="BU42" s="473"/>
      <c r="BV42" s="1049"/>
      <c r="BW42" s="1050"/>
      <c r="BX42" s="323" t="s">
        <v>1190</v>
      </c>
      <c r="BY42" s="835"/>
      <c r="BZ42" s="473"/>
      <c r="CA42" s="1049"/>
      <c r="CB42" s="1050"/>
      <c r="CC42" s="323" t="s">
        <v>1190</v>
      </c>
      <c r="CD42" s="835"/>
      <c r="CE42" s="473"/>
      <c r="CF42" s="1049"/>
      <c r="CG42" s="1050"/>
      <c r="CH42" s="323" t="s">
        <v>1190</v>
      </c>
      <c r="CI42" s="835"/>
      <c r="CJ42" s="473"/>
      <c r="CK42" s="1049"/>
      <c r="CL42" s="1050"/>
      <c r="CM42" s="323" t="s">
        <v>1190</v>
      </c>
      <c r="CN42" s="835"/>
      <c r="CO42" s="473"/>
      <c r="CP42" s="1049"/>
      <c r="CQ42" s="1050"/>
      <c r="CR42" s="323" t="s">
        <v>1190</v>
      </c>
      <c r="CS42" s="835"/>
      <c r="CT42" s="473"/>
      <c r="CU42" s="1049"/>
      <c r="CV42" s="1050"/>
      <c r="CW42" s="323" t="s">
        <v>1190</v>
      </c>
      <c r="CX42" s="835"/>
      <c r="CY42" s="473"/>
      <c r="CZ42" s="1049"/>
      <c r="DA42" s="1050"/>
      <c r="DB42" s="323" t="s">
        <v>1190</v>
      </c>
      <c r="DC42" s="835"/>
      <c r="DD42" s="473"/>
      <c r="DE42" s="1049"/>
      <c r="DF42" s="1050"/>
      <c r="DG42" s="323" t="s">
        <v>1190</v>
      </c>
      <c r="DH42" s="835"/>
      <c r="DI42" s="473"/>
      <c r="DJ42" s="1049"/>
      <c r="DK42" s="1050"/>
      <c r="DL42" s="323" t="s">
        <v>1190</v>
      </c>
      <c r="DM42" s="835"/>
      <c r="DN42" s="473"/>
      <c r="DO42" s="1049"/>
      <c r="DP42" s="1050"/>
      <c r="DQ42" s="323" t="s">
        <v>1190</v>
      </c>
      <c r="DR42" s="835"/>
      <c r="DS42" s="473"/>
      <c r="DT42" s="1049"/>
      <c r="DU42" s="1050"/>
      <c r="DV42" s="323" t="s">
        <v>1190</v>
      </c>
      <c r="DW42" s="835"/>
      <c r="DX42" s="473"/>
      <c r="DY42" s="1049"/>
      <c r="DZ42" s="1050"/>
      <c r="EA42" s="323" t="s">
        <v>1190</v>
      </c>
      <c r="EB42" s="433"/>
      <c r="EC42" s="473"/>
      <c r="ED42" s="1049"/>
      <c r="EE42" s="1050"/>
      <c r="EF42" s="323" t="s">
        <v>1190</v>
      </c>
      <c r="EG42" s="835"/>
      <c r="EH42" s="473"/>
      <c r="EI42" s="1049"/>
      <c r="EJ42" s="1050"/>
      <c r="EK42" s="323" t="s">
        <v>1190</v>
      </c>
      <c r="EL42" s="835"/>
      <c r="EM42" s="473"/>
      <c r="EN42" s="1049"/>
      <c r="EO42" s="1050"/>
      <c r="EP42" s="323" t="s">
        <v>1190</v>
      </c>
      <c r="EQ42" s="433"/>
      <c r="ER42" s="473"/>
      <c r="ES42" s="1049"/>
      <c r="ET42" s="1050"/>
      <c r="EU42" s="323" t="s">
        <v>1190</v>
      </c>
      <c r="EV42" s="835"/>
      <c r="EW42" s="473"/>
      <c r="EX42" s="1049"/>
      <c r="EY42" s="1050"/>
      <c r="EZ42" s="323" t="s">
        <v>1190</v>
      </c>
      <c r="FA42" s="835"/>
      <c r="FB42" s="473"/>
      <c r="FC42" s="1049"/>
      <c r="FD42" s="1050"/>
      <c r="FE42" s="323" t="s">
        <v>1190</v>
      </c>
      <c r="FF42" s="835"/>
      <c r="FG42" s="473"/>
      <c r="FH42" s="1049"/>
      <c r="FI42" s="1050"/>
      <c r="FJ42" s="323" t="s">
        <v>1190</v>
      </c>
      <c r="FK42" s="835"/>
      <c r="FL42" s="473"/>
      <c r="FM42" s="1049"/>
      <c r="FN42" s="1050"/>
      <c r="FO42" s="323" t="s">
        <v>1190</v>
      </c>
      <c r="FP42" s="835"/>
      <c r="FQ42" s="473"/>
      <c r="FR42" s="1049"/>
      <c r="FS42" s="1050"/>
      <c r="FU42" s="323" t="s">
        <v>1190</v>
      </c>
      <c r="FV42" s="1042"/>
      <c r="FW42" s="473"/>
      <c r="FX42" s="1049"/>
      <c r="FY42" s="1050"/>
      <c r="FZ42" s="323" t="s">
        <v>1190</v>
      </c>
      <c r="GA42" s="1042"/>
      <c r="GB42" s="473"/>
      <c r="GC42" s="1049"/>
      <c r="GD42" s="1050"/>
      <c r="GE42" s="323" t="s">
        <v>1190</v>
      </c>
      <c r="GF42" s="1042"/>
      <c r="GG42" s="473"/>
      <c r="GH42" s="1049"/>
      <c r="GI42" s="1050"/>
      <c r="GJ42" s="323" t="s">
        <v>1190</v>
      </c>
      <c r="GK42" s="1042"/>
      <c r="GL42" s="473"/>
      <c r="GM42" s="1049"/>
      <c r="GN42" s="1050"/>
      <c r="GO42" s="323" t="s">
        <v>1190</v>
      </c>
      <c r="GP42" s="1042"/>
      <c r="GQ42" s="473"/>
      <c r="GR42" s="1049"/>
      <c r="GS42" s="1050"/>
      <c r="GT42" s="323" t="s">
        <v>1190</v>
      </c>
      <c r="GU42" s="1042"/>
      <c r="GV42" s="473"/>
      <c r="GW42" s="1049"/>
      <c r="GX42" s="1050"/>
      <c r="GY42" s="1052"/>
      <c r="GZ42" s="323" t="s">
        <v>1190</v>
      </c>
      <c r="HA42" s="835"/>
      <c r="HB42" s="473"/>
      <c r="HC42" s="1049"/>
      <c r="HD42" s="1050"/>
      <c r="HE42" s="336" t="s">
        <v>1190</v>
      </c>
      <c r="HF42" s="338">
        <v>1</v>
      </c>
      <c r="HG42" s="473"/>
      <c r="HH42" s="1049"/>
      <c r="HI42" s="1050"/>
      <c r="HJ42" s="883"/>
      <c r="HK42" s="815" t="s">
        <v>1190</v>
      </c>
      <c r="HL42" s="835"/>
      <c r="HM42" s="473"/>
      <c r="HN42" s="1049"/>
      <c r="HO42" s="1050"/>
      <c r="HP42" s="883"/>
      <c r="HQ42" s="323" t="s">
        <v>1190</v>
      </c>
      <c r="HR42" s="835"/>
      <c r="HS42" s="473"/>
      <c r="HT42" s="1049"/>
      <c r="HU42" s="1050"/>
      <c r="HV42" s="323" t="s">
        <v>1190</v>
      </c>
      <c r="HW42" s="835"/>
      <c r="HX42" s="473"/>
      <c r="HY42" s="1049"/>
      <c r="HZ42" s="1050"/>
      <c r="IA42" s="323" t="s">
        <v>1190</v>
      </c>
      <c r="IB42" s="835"/>
      <c r="IC42" s="473"/>
      <c r="ID42" s="1049"/>
      <c r="IE42" s="1050"/>
      <c r="IF42" s="883"/>
      <c r="IG42" s="323" t="s">
        <v>1190</v>
      </c>
      <c r="IH42" s="841"/>
      <c r="II42" s="473"/>
      <c r="IJ42" s="1049"/>
      <c r="IK42" s="1050"/>
      <c r="IL42" s="336" t="s">
        <v>1190</v>
      </c>
      <c r="IM42" s="841">
        <v>1</v>
      </c>
      <c r="IN42" s="473"/>
      <c r="IO42" s="1049"/>
      <c r="IP42" s="1050"/>
      <c r="IQ42" s="323" t="s">
        <v>1190</v>
      </c>
      <c r="IR42" s="841"/>
      <c r="IS42" s="473"/>
      <c r="IT42" s="1049"/>
      <c r="IU42" s="1050"/>
      <c r="IV42" s="323" t="s">
        <v>1190</v>
      </c>
      <c r="IW42" s="841"/>
      <c r="IX42" s="473"/>
      <c r="IY42" s="1049"/>
      <c r="IZ42" s="1050"/>
      <c r="JA42" s="323" t="s">
        <v>1190</v>
      </c>
      <c r="JB42" s="841"/>
      <c r="JC42" s="473"/>
      <c r="JD42" s="1049"/>
      <c r="JE42" s="1050"/>
      <c r="JF42" s="323" t="s">
        <v>1190</v>
      </c>
      <c r="JG42" s="432"/>
      <c r="JH42" s="473"/>
      <c r="JI42" s="1049"/>
      <c r="JJ42" s="1050"/>
      <c r="JK42" s="323" t="s">
        <v>1190</v>
      </c>
      <c r="JL42" s="841"/>
      <c r="JM42" s="473"/>
      <c r="JN42" s="1049"/>
      <c r="JO42" s="1050"/>
      <c r="JP42" s="336" t="s">
        <v>1190</v>
      </c>
      <c r="JQ42" s="841"/>
      <c r="JR42" s="473"/>
      <c r="JS42" s="1049"/>
      <c r="JT42" s="1050"/>
      <c r="JU42" s="336" t="s">
        <v>1190</v>
      </c>
      <c r="JV42" s="955">
        <v>1</v>
      </c>
      <c r="JW42" s="473"/>
      <c r="JX42" s="1049"/>
      <c r="JY42" s="1050"/>
      <c r="JZ42" s="323" t="s">
        <v>1190</v>
      </c>
      <c r="KA42" s="841"/>
      <c r="KB42" s="473"/>
      <c r="KC42" s="1049"/>
      <c r="KD42" s="1050"/>
      <c r="KE42" s="323" t="s">
        <v>1190</v>
      </c>
      <c r="KF42" s="841"/>
      <c r="KG42" s="473"/>
      <c r="KH42" s="1049"/>
      <c r="KI42" s="1050"/>
      <c r="KJ42" s="323" t="s">
        <v>1190</v>
      </c>
      <c r="KK42" s="841"/>
      <c r="KL42" s="473"/>
      <c r="KM42" s="1049"/>
      <c r="KN42" s="1050"/>
      <c r="KO42" s="336" t="s">
        <v>1190</v>
      </c>
      <c r="KP42" s="841">
        <v>1</v>
      </c>
      <c r="KQ42" s="473"/>
      <c r="KR42" s="1049"/>
      <c r="KS42" s="1050"/>
      <c r="KT42" s="336" t="s">
        <v>1190</v>
      </c>
      <c r="KU42" s="841">
        <v>1</v>
      </c>
      <c r="KV42" s="473"/>
      <c r="KW42" s="1049"/>
      <c r="KX42" s="1050"/>
      <c r="KY42" s="336" t="s">
        <v>1190</v>
      </c>
      <c r="KZ42" s="841">
        <v>1</v>
      </c>
      <c r="LA42" s="473"/>
      <c r="LB42" s="1049"/>
      <c r="LC42" s="1050"/>
      <c r="LD42" s="323" t="s">
        <v>1190</v>
      </c>
      <c r="LE42" s="841"/>
      <c r="LF42" s="473"/>
      <c r="LG42" s="1049"/>
      <c r="LH42" s="1050"/>
      <c r="LI42" s="336" t="s">
        <v>1190</v>
      </c>
      <c r="LJ42" s="841"/>
      <c r="LK42" s="473"/>
      <c r="LL42" s="1049"/>
      <c r="LM42" s="1050"/>
      <c r="LN42" s="323" t="s">
        <v>1190</v>
      </c>
      <c r="LO42" s="841"/>
      <c r="LP42" s="473"/>
      <c r="LQ42" s="1049"/>
      <c r="LR42" s="1050"/>
      <c r="LS42" s="323" t="s">
        <v>1190</v>
      </c>
      <c r="LT42" s="841"/>
      <c r="LU42" s="473"/>
      <c r="LV42" s="1049"/>
      <c r="LW42" s="1050"/>
      <c r="LX42" s="323" t="s">
        <v>1190</v>
      </c>
      <c r="LY42" s="841"/>
      <c r="LZ42" s="473"/>
      <c r="MA42" s="1049"/>
      <c r="MB42" s="1050"/>
      <c r="MC42" s="323" t="s">
        <v>1190</v>
      </c>
      <c r="MD42" s="841"/>
      <c r="ME42" s="473"/>
      <c r="MF42" s="1049"/>
      <c r="MG42" s="1050"/>
      <c r="MH42" s="323" t="s">
        <v>1190</v>
      </c>
      <c r="MI42" s="841"/>
      <c r="MJ42" s="473"/>
      <c r="MK42" s="1049"/>
      <c r="ML42" s="1050"/>
      <c r="MM42" s="323" t="s">
        <v>1190</v>
      </c>
      <c r="MN42" s="841"/>
      <c r="MO42" s="473"/>
      <c r="MP42" s="1049"/>
      <c r="MQ42" s="1050"/>
      <c r="MR42" s="323" t="s">
        <v>1190</v>
      </c>
      <c r="MS42" s="841"/>
      <c r="MT42" s="473"/>
      <c r="MU42" s="1049"/>
      <c r="MV42" s="1050"/>
      <c r="MW42" s="323" t="s">
        <v>1190</v>
      </c>
      <c r="MX42" s="841"/>
      <c r="MY42" s="473"/>
      <c r="MZ42" s="1049"/>
      <c r="NA42" s="1050"/>
      <c r="NB42" s="336" t="s">
        <v>1190</v>
      </c>
      <c r="NC42" s="841">
        <v>1</v>
      </c>
      <c r="ND42" s="473"/>
      <c r="NE42" s="1049"/>
      <c r="NF42" s="1050"/>
      <c r="NG42" s="323" t="s">
        <v>1190</v>
      </c>
      <c r="NH42" s="841"/>
      <c r="NI42" s="473"/>
      <c r="NJ42" s="1049"/>
      <c r="NK42" s="1050"/>
      <c r="NL42" s="323" t="s">
        <v>1190</v>
      </c>
      <c r="NM42" s="841"/>
      <c r="NN42" s="473"/>
      <c r="NO42" s="1049"/>
      <c r="NP42" s="1050"/>
      <c r="NQ42" s="323" t="s">
        <v>1190</v>
      </c>
      <c r="NR42" s="841"/>
      <c r="NS42" s="473"/>
      <c r="NT42" s="1049"/>
      <c r="NU42" s="1050"/>
      <c r="NV42" s="323" t="s">
        <v>1190</v>
      </c>
      <c r="NW42" s="841"/>
      <c r="NX42" s="473"/>
      <c r="NY42" s="1049"/>
      <c r="NZ42" s="1050"/>
      <c r="OA42" s="336" t="s">
        <v>1190</v>
      </c>
      <c r="OB42" s="841">
        <v>1</v>
      </c>
      <c r="OC42" s="473"/>
      <c r="OD42" s="1049"/>
      <c r="OE42" s="1050"/>
      <c r="OF42" s="323" t="s">
        <v>1190</v>
      </c>
      <c r="OG42" s="841"/>
      <c r="OH42" s="473"/>
      <c r="OI42" s="1049"/>
      <c r="OJ42" s="1050"/>
      <c r="OK42" s="323" t="s">
        <v>1190</v>
      </c>
      <c r="OL42" s="1054"/>
      <c r="OM42" s="473"/>
      <c r="ON42" s="1049"/>
      <c r="OO42" s="1050"/>
      <c r="OP42" s="323" t="s">
        <v>1190</v>
      </c>
      <c r="OQ42" s="841"/>
      <c r="OR42" s="473"/>
      <c r="OS42" s="1049"/>
      <c r="OT42" s="1050"/>
      <c r="OU42" s="323" t="s">
        <v>1190</v>
      </c>
      <c r="OV42" s="835"/>
      <c r="OW42" s="473"/>
      <c r="OX42" s="1049"/>
      <c r="OY42" s="1050"/>
      <c r="OZ42" s="323" t="s">
        <v>1190</v>
      </c>
      <c r="PA42" s="841"/>
      <c r="PB42" s="473"/>
      <c r="PC42" s="1049"/>
      <c r="PD42" s="1050"/>
      <c r="PE42" s="816"/>
      <c r="PF42" s="835"/>
      <c r="PG42" s="473"/>
      <c r="PH42" s="1049"/>
      <c r="PI42" s="1050"/>
      <c r="PJ42" s="826"/>
      <c r="PK42" s="827"/>
      <c r="PL42" s="473"/>
      <c r="PM42" s="1049"/>
      <c r="PN42" s="1050"/>
    </row>
    <row r="43" spans="1:430" ht="28" customHeight="1" thickBot="1" x14ac:dyDescent="0.25">
      <c r="B43" s="857"/>
      <c r="C43" s="1046"/>
      <c r="D43" s="1056"/>
      <c r="E43" s="1057" t="s">
        <v>189</v>
      </c>
      <c r="F43" s="1034"/>
      <c r="G43" s="1035"/>
      <c r="H43" s="863"/>
      <c r="I43" s="1036"/>
      <c r="J43" s="323" t="s">
        <v>189</v>
      </c>
      <c r="K43" s="889"/>
      <c r="L43" s="534"/>
      <c r="M43" s="1058"/>
      <c r="N43" s="1059"/>
      <c r="O43" s="273" t="s">
        <v>189</v>
      </c>
      <c r="P43" s="851"/>
      <c r="Q43" s="534"/>
      <c r="R43" s="1058"/>
      <c r="S43" s="1059"/>
      <c r="T43" s="323" t="s">
        <v>189</v>
      </c>
      <c r="U43" s="889"/>
      <c r="V43" s="534"/>
      <c r="W43" s="1058"/>
      <c r="X43" s="1059"/>
      <c r="Y43" s="815" t="s">
        <v>189</v>
      </c>
      <c r="Z43" s="889"/>
      <c r="AA43" s="534"/>
      <c r="AB43" s="1058"/>
      <c r="AC43" s="1059"/>
      <c r="AD43" s="815" t="s">
        <v>189</v>
      </c>
      <c r="AE43" s="889"/>
      <c r="AF43" s="534"/>
      <c r="AG43" s="1058"/>
      <c r="AH43" s="1059"/>
      <c r="AI43" s="815" t="s">
        <v>189</v>
      </c>
      <c r="AJ43" s="889"/>
      <c r="AK43" s="534"/>
      <c r="AL43" s="1058"/>
      <c r="AM43" s="1059"/>
      <c r="AN43" s="323" t="s">
        <v>189</v>
      </c>
      <c r="AO43" s="957"/>
      <c r="AP43" s="534"/>
      <c r="AQ43" s="1058"/>
      <c r="AR43" s="1059"/>
      <c r="AS43" s="323" t="s">
        <v>189</v>
      </c>
      <c r="AT43" s="957"/>
      <c r="AU43" s="534"/>
      <c r="AV43" s="1058"/>
      <c r="AW43" s="1059"/>
      <c r="AX43" s="323" t="s">
        <v>189</v>
      </c>
      <c r="AY43" s="957"/>
      <c r="AZ43" s="534"/>
      <c r="BA43" s="1058"/>
      <c r="BB43" s="1059"/>
      <c r="BC43" s="816" t="s">
        <v>189</v>
      </c>
      <c r="BD43" s="889"/>
      <c r="BE43" s="534"/>
      <c r="BF43" s="1058"/>
      <c r="BG43" s="1059"/>
      <c r="BH43" s="323" t="s">
        <v>189</v>
      </c>
      <c r="BI43" s="957"/>
      <c r="BJ43" s="534"/>
      <c r="BK43" s="1058"/>
      <c r="BL43" s="1059"/>
      <c r="BM43" s="816" t="s">
        <v>189</v>
      </c>
      <c r="BN43" s="889"/>
      <c r="BO43" s="534"/>
      <c r="BP43" s="1058"/>
      <c r="BQ43" s="1059"/>
      <c r="BR43" s="863"/>
      <c r="BS43" s="323" t="s">
        <v>189</v>
      </c>
      <c r="BT43" s="889"/>
      <c r="BU43" s="534"/>
      <c r="BV43" s="1058"/>
      <c r="BW43" s="1059"/>
      <c r="BX43" s="323" t="s">
        <v>189</v>
      </c>
      <c r="BY43" s="889"/>
      <c r="BZ43" s="534"/>
      <c r="CA43" s="1058"/>
      <c r="CB43" s="1059"/>
      <c r="CC43" s="273" t="s">
        <v>189</v>
      </c>
      <c r="CD43" s="847"/>
      <c r="CE43" s="534"/>
      <c r="CF43" s="1058"/>
      <c r="CG43" s="1059"/>
      <c r="CH43" s="273" t="s">
        <v>189</v>
      </c>
      <c r="CI43" s="847"/>
      <c r="CJ43" s="534"/>
      <c r="CK43" s="1058"/>
      <c r="CL43" s="1059"/>
      <c r="CM43" s="273" t="s">
        <v>189</v>
      </c>
      <c r="CN43" s="847"/>
      <c r="CO43" s="534"/>
      <c r="CP43" s="1058"/>
      <c r="CQ43" s="1059"/>
      <c r="CR43" s="323" t="s">
        <v>189</v>
      </c>
      <c r="CS43" s="889"/>
      <c r="CT43" s="534"/>
      <c r="CU43" s="1058"/>
      <c r="CV43" s="1059"/>
      <c r="CW43" s="323" t="s">
        <v>189</v>
      </c>
      <c r="CX43" s="889"/>
      <c r="CY43" s="534"/>
      <c r="CZ43" s="1058"/>
      <c r="DA43" s="1059"/>
      <c r="DB43" s="323" t="s">
        <v>189</v>
      </c>
      <c r="DC43" s="889"/>
      <c r="DD43" s="534"/>
      <c r="DE43" s="1058"/>
      <c r="DF43" s="1059"/>
      <c r="DG43" s="323" t="s">
        <v>189</v>
      </c>
      <c r="DH43" s="889"/>
      <c r="DI43" s="534"/>
      <c r="DJ43" s="1058"/>
      <c r="DK43" s="1059"/>
      <c r="DL43" s="323" t="s">
        <v>189</v>
      </c>
      <c r="DM43" s="889"/>
      <c r="DN43" s="534"/>
      <c r="DO43" s="1058"/>
      <c r="DP43" s="1059"/>
      <c r="DQ43" s="323" t="s">
        <v>189</v>
      </c>
      <c r="DR43" s="889"/>
      <c r="DS43" s="534"/>
      <c r="DT43" s="1058"/>
      <c r="DU43" s="1059"/>
      <c r="DV43" s="323" t="s">
        <v>189</v>
      </c>
      <c r="DW43" s="889"/>
      <c r="DX43" s="534"/>
      <c r="DY43" s="1058"/>
      <c r="DZ43" s="1059"/>
      <c r="EA43" s="323" t="s">
        <v>189</v>
      </c>
      <c r="EB43" s="436"/>
      <c r="EC43" s="534"/>
      <c r="ED43" s="1058"/>
      <c r="EE43" s="1059"/>
      <c r="EF43" s="323" t="s">
        <v>189</v>
      </c>
      <c r="EG43" s="889"/>
      <c r="EH43" s="534"/>
      <c r="EI43" s="1058"/>
      <c r="EJ43" s="1059"/>
      <c r="EK43" s="323" t="s">
        <v>189</v>
      </c>
      <c r="EL43" s="889"/>
      <c r="EM43" s="534"/>
      <c r="EN43" s="1058"/>
      <c r="EO43" s="1059"/>
      <c r="EP43" s="323" t="s">
        <v>189</v>
      </c>
      <c r="EQ43" s="436"/>
      <c r="ER43" s="534"/>
      <c r="ES43" s="1058"/>
      <c r="ET43" s="1059"/>
      <c r="EU43" s="323" t="s">
        <v>189</v>
      </c>
      <c r="EV43" s="889"/>
      <c r="EW43" s="534"/>
      <c r="EX43" s="1058"/>
      <c r="EY43" s="1059"/>
      <c r="EZ43" s="323" t="s">
        <v>189</v>
      </c>
      <c r="FA43" s="889"/>
      <c r="FB43" s="534"/>
      <c r="FC43" s="1058"/>
      <c r="FD43" s="1059"/>
      <c r="FE43" s="323" t="s">
        <v>189</v>
      </c>
      <c r="FF43" s="889"/>
      <c r="FG43" s="534"/>
      <c r="FH43" s="1058"/>
      <c r="FI43" s="1059"/>
      <c r="FJ43" s="323" t="s">
        <v>189</v>
      </c>
      <c r="FK43" s="889"/>
      <c r="FL43" s="534"/>
      <c r="FM43" s="1058"/>
      <c r="FN43" s="1059"/>
      <c r="FO43" s="323" t="s">
        <v>189</v>
      </c>
      <c r="FP43" s="889"/>
      <c r="FQ43" s="534"/>
      <c r="FR43" s="1058"/>
      <c r="FS43" s="1059"/>
      <c r="FU43" s="323" t="s">
        <v>189</v>
      </c>
      <c r="FV43" s="957"/>
      <c r="FW43" s="534"/>
      <c r="FX43" s="1058"/>
      <c r="FY43" s="1059"/>
      <c r="FZ43" s="323" t="s">
        <v>189</v>
      </c>
      <c r="GA43" s="957"/>
      <c r="GB43" s="534"/>
      <c r="GC43" s="1058"/>
      <c r="GD43" s="1059"/>
      <c r="GE43" s="323" t="s">
        <v>189</v>
      </c>
      <c r="GF43" s="957"/>
      <c r="GG43" s="534"/>
      <c r="GH43" s="1058"/>
      <c r="GI43" s="1059"/>
      <c r="GJ43" s="323" t="s">
        <v>189</v>
      </c>
      <c r="GK43" s="957"/>
      <c r="GL43" s="534"/>
      <c r="GM43" s="1058"/>
      <c r="GN43" s="1059"/>
      <c r="GO43" s="323" t="s">
        <v>189</v>
      </c>
      <c r="GP43" s="957"/>
      <c r="GQ43" s="534"/>
      <c r="GR43" s="1058"/>
      <c r="GS43" s="1059"/>
      <c r="GT43" s="323" t="s">
        <v>189</v>
      </c>
      <c r="GU43" s="957"/>
      <c r="GV43" s="534"/>
      <c r="GW43" s="1058"/>
      <c r="GX43" s="1059"/>
      <c r="GY43" s="1060"/>
      <c r="GZ43" s="323" t="s">
        <v>189</v>
      </c>
      <c r="HA43" s="889"/>
      <c r="HB43" s="534"/>
      <c r="HC43" s="1058"/>
      <c r="HD43" s="1059"/>
      <c r="HE43" s="323" t="s">
        <v>189</v>
      </c>
      <c r="HF43" s="436"/>
      <c r="HG43" s="534"/>
      <c r="HH43" s="1058"/>
      <c r="HI43" s="1059"/>
      <c r="HJ43" s="883"/>
      <c r="HK43" s="815" t="s">
        <v>189</v>
      </c>
      <c r="HL43" s="889"/>
      <c r="HM43" s="534"/>
      <c r="HN43" s="1058"/>
      <c r="HO43" s="1059"/>
      <c r="HP43" s="883"/>
      <c r="HQ43" s="323" t="s">
        <v>189</v>
      </c>
      <c r="HR43" s="889"/>
      <c r="HS43" s="534"/>
      <c r="HT43" s="1058"/>
      <c r="HU43" s="1059"/>
      <c r="HV43" s="323" t="s">
        <v>189</v>
      </c>
      <c r="HW43" s="889"/>
      <c r="HX43" s="534"/>
      <c r="HY43" s="1058"/>
      <c r="HZ43" s="1059"/>
      <c r="IA43" s="323" t="s">
        <v>189</v>
      </c>
      <c r="IB43" s="889"/>
      <c r="IC43" s="534"/>
      <c r="ID43" s="1058"/>
      <c r="IE43" s="1059"/>
      <c r="IF43" s="883"/>
      <c r="IG43" s="323" t="s">
        <v>189</v>
      </c>
      <c r="IH43" s="900"/>
      <c r="II43" s="534"/>
      <c r="IJ43" s="1058"/>
      <c r="IK43" s="1059"/>
      <c r="IL43" s="323" t="s">
        <v>189</v>
      </c>
      <c r="IM43" s="900"/>
      <c r="IN43" s="534"/>
      <c r="IO43" s="1058"/>
      <c r="IP43" s="1059"/>
      <c r="IQ43" s="323" t="s">
        <v>189</v>
      </c>
      <c r="IR43" s="900"/>
      <c r="IS43" s="534"/>
      <c r="IT43" s="1058"/>
      <c r="IU43" s="1059"/>
      <c r="IV43" s="323" t="s">
        <v>189</v>
      </c>
      <c r="IW43" s="900"/>
      <c r="IX43" s="534"/>
      <c r="IY43" s="1058"/>
      <c r="IZ43" s="1059"/>
      <c r="JA43" s="323" t="s">
        <v>189</v>
      </c>
      <c r="JB43" s="900"/>
      <c r="JC43" s="534"/>
      <c r="JD43" s="1058"/>
      <c r="JE43" s="1059"/>
      <c r="JF43" s="323" t="s">
        <v>189</v>
      </c>
      <c r="JG43" s="435"/>
      <c r="JH43" s="534"/>
      <c r="JI43" s="1058"/>
      <c r="JJ43" s="1059"/>
      <c r="JK43" s="323" t="s">
        <v>189</v>
      </c>
      <c r="JL43" s="900"/>
      <c r="JM43" s="534"/>
      <c r="JN43" s="1058"/>
      <c r="JO43" s="1059"/>
      <c r="JP43" s="323" t="s">
        <v>189</v>
      </c>
      <c r="JQ43" s="1061" t="s">
        <v>390</v>
      </c>
      <c r="JR43" s="534"/>
      <c r="JS43" s="1058"/>
      <c r="JT43" s="1059"/>
      <c r="JU43" s="323" t="s">
        <v>189</v>
      </c>
      <c r="JV43" s="900"/>
      <c r="JW43" s="534"/>
      <c r="JX43" s="1058"/>
      <c r="JY43" s="1059"/>
      <c r="JZ43" s="323" t="s">
        <v>189</v>
      </c>
      <c r="KA43" s="900"/>
      <c r="KB43" s="534"/>
      <c r="KC43" s="1058"/>
      <c r="KD43" s="1059"/>
      <c r="KE43" s="323" t="s">
        <v>189</v>
      </c>
      <c r="KF43" s="900"/>
      <c r="KG43" s="534"/>
      <c r="KH43" s="1058"/>
      <c r="KI43" s="1059"/>
      <c r="KJ43" s="323" t="s">
        <v>189</v>
      </c>
      <c r="KK43" s="900"/>
      <c r="KL43" s="534"/>
      <c r="KM43" s="1058"/>
      <c r="KN43" s="1059"/>
      <c r="KO43" s="323" t="s">
        <v>189</v>
      </c>
      <c r="KP43" s="900"/>
      <c r="KQ43" s="534"/>
      <c r="KR43" s="1058"/>
      <c r="KS43" s="1059"/>
      <c r="KT43" s="323" t="s">
        <v>189</v>
      </c>
      <c r="KU43" s="900"/>
      <c r="KV43" s="534"/>
      <c r="KW43" s="1058"/>
      <c r="KX43" s="1059"/>
      <c r="KY43" s="323" t="s">
        <v>189</v>
      </c>
      <c r="KZ43" s="900"/>
      <c r="LA43" s="534"/>
      <c r="LB43" s="1058"/>
      <c r="LC43" s="1059"/>
      <c r="LD43" s="323" t="s">
        <v>189</v>
      </c>
      <c r="LE43" s="900"/>
      <c r="LF43" s="534"/>
      <c r="LG43" s="1058"/>
      <c r="LH43" s="1059"/>
      <c r="LI43" s="323" t="s">
        <v>189</v>
      </c>
      <c r="LJ43" s="1061" t="s">
        <v>390</v>
      </c>
      <c r="LK43" s="534"/>
      <c r="LL43" s="1058"/>
      <c r="LM43" s="1059"/>
      <c r="LN43" s="323" t="s">
        <v>189</v>
      </c>
      <c r="LO43" s="900"/>
      <c r="LP43" s="534"/>
      <c r="LQ43" s="1058"/>
      <c r="LR43" s="1059"/>
      <c r="LS43" s="323" t="s">
        <v>189</v>
      </c>
      <c r="LT43" s="900"/>
      <c r="LU43" s="534"/>
      <c r="LV43" s="1058"/>
      <c r="LW43" s="1059"/>
      <c r="LX43" s="323" t="s">
        <v>189</v>
      </c>
      <c r="LY43" s="900"/>
      <c r="LZ43" s="534"/>
      <c r="MA43" s="1058"/>
      <c r="MB43" s="1059"/>
      <c r="MC43" s="323" t="s">
        <v>189</v>
      </c>
      <c r="MD43" s="900"/>
      <c r="ME43" s="534"/>
      <c r="MF43" s="1058"/>
      <c r="MG43" s="1059"/>
      <c r="MH43" s="323" t="s">
        <v>189</v>
      </c>
      <c r="MI43" s="900"/>
      <c r="MJ43" s="534"/>
      <c r="MK43" s="1058"/>
      <c r="ML43" s="1059"/>
      <c r="MM43" s="323" t="s">
        <v>189</v>
      </c>
      <c r="MN43" s="900"/>
      <c r="MO43" s="534"/>
      <c r="MP43" s="1058"/>
      <c r="MQ43" s="1059"/>
      <c r="MR43" s="323" t="s">
        <v>189</v>
      </c>
      <c r="MS43" s="900"/>
      <c r="MT43" s="534"/>
      <c r="MU43" s="1058"/>
      <c r="MV43" s="1059"/>
      <c r="MW43" s="323" t="s">
        <v>189</v>
      </c>
      <c r="MX43" s="900"/>
      <c r="MY43" s="534"/>
      <c r="MZ43" s="1058"/>
      <c r="NA43" s="1059"/>
      <c r="NB43" s="323" t="s">
        <v>189</v>
      </c>
      <c r="NC43" s="900"/>
      <c r="ND43" s="534"/>
      <c r="NE43" s="1058"/>
      <c r="NF43" s="1059"/>
      <c r="NG43" s="323" t="s">
        <v>189</v>
      </c>
      <c r="NH43" s="900" t="s">
        <v>390</v>
      </c>
      <c r="NI43" s="534"/>
      <c r="NJ43" s="1058"/>
      <c r="NK43" s="1059"/>
      <c r="NL43" s="323" t="s">
        <v>189</v>
      </c>
      <c r="NM43" s="900"/>
      <c r="NN43" s="534"/>
      <c r="NO43" s="1058"/>
      <c r="NP43" s="1059"/>
      <c r="NQ43" s="336" t="s">
        <v>189</v>
      </c>
      <c r="NR43" s="841">
        <v>1</v>
      </c>
      <c r="NS43" s="534"/>
      <c r="NT43" s="1058"/>
      <c r="NU43" s="1059"/>
      <c r="NV43" s="323" t="s">
        <v>189</v>
      </c>
      <c r="NW43" s="900"/>
      <c r="NX43" s="534"/>
      <c r="NY43" s="1058"/>
      <c r="NZ43" s="1059"/>
      <c r="OA43" s="323" t="s">
        <v>189</v>
      </c>
      <c r="OB43" s="900"/>
      <c r="OC43" s="534"/>
      <c r="OD43" s="1058"/>
      <c r="OE43" s="1059"/>
      <c r="OF43" s="323" t="s">
        <v>189</v>
      </c>
      <c r="OG43" s="900"/>
      <c r="OH43" s="534"/>
      <c r="OI43" s="1058"/>
      <c r="OJ43" s="1059"/>
      <c r="OK43" s="336" t="s">
        <v>189</v>
      </c>
      <c r="OL43" s="1054">
        <v>1</v>
      </c>
      <c r="OM43" s="534"/>
      <c r="ON43" s="1058"/>
      <c r="OO43" s="1059"/>
      <c r="OP43" s="323" t="s">
        <v>189</v>
      </c>
      <c r="OQ43" s="900"/>
      <c r="OR43" s="534"/>
      <c r="OS43" s="1058"/>
      <c r="OT43" s="1059"/>
      <c r="OU43" s="323" t="s">
        <v>189</v>
      </c>
      <c r="OV43" s="889"/>
      <c r="OW43" s="534"/>
      <c r="OX43" s="1058"/>
      <c r="OY43" s="1059"/>
      <c r="OZ43" s="323" t="s">
        <v>189</v>
      </c>
      <c r="PA43" s="900"/>
      <c r="PB43" s="534"/>
      <c r="PC43" s="1058"/>
      <c r="PD43" s="1059"/>
      <c r="PE43" s="816"/>
      <c r="PF43" s="889"/>
      <c r="PG43" s="534"/>
      <c r="PH43" s="1058"/>
      <c r="PI43" s="1059"/>
      <c r="PJ43" s="816"/>
      <c r="PK43" s="889"/>
      <c r="PL43" s="534"/>
      <c r="PM43" s="1058"/>
      <c r="PN43" s="1059"/>
    </row>
    <row r="44" spans="1:430" ht="24" customHeight="1" thickBot="1" x14ac:dyDescent="0.25">
      <c r="A44">
        <v>10</v>
      </c>
      <c r="B44" s="857"/>
      <c r="C44" s="1046"/>
      <c r="D44" s="1062" t="s">
        <v>1544</v>
      </c>
      <c r="E44" s="1063" t="s">
        <v>383</v>
      </c>
      <c r="F44" s="1034"/>
      <c r="G44" s="1064" t="s">
        <v>1543</v>
      </c>
      <c r="H44" s="863"/>
      <c r="I44" s="1036">
        <v>0.5</v>
      </c>
      <c r="J44" s="397" t="s">
        <v>383</v>
      </c>
      <c r="K44" s="334">
        <v>1</v>
      </c>
      <c r="L44" s="428">
        <f>IF(K42=1,"не релевантно",0.5)</f>
        <v>0.5</v>
      </c>
      <c r="M44" s="429">
        <f>IF(K51=1,0,IF(SUM(K44:K50)&gt;6,0.5,IF(SUM(K44:K50)&gt;2,0.25,0)))</f>
        <v>0.25</v>
      </c>
      <c r="N44" s="465">
        <f>IFERROR(IF(L44="Не релевантно",L44,IF(L44=0,"",M44/L44)),"")</f>
        <v>0.5</v>
      </c>
      <c r="O44" s="551" t="s">
        <v>383</v>
      </c>
      <c r="P44" s="436">
        <v>1</v>
      </c>
      <c r="Q44" s="428">
        <f>IF(P42=1,"не релевантно",0.5)</f>
        <v>0.5</v>
      </c>
      <c r="R44" s="429">
        <f>IF(P51=1,0,IF(SUM(P44:P50)&gt;6,0.5,IF(SUM(P44:P50)&gt;2,0.25,0)))</f>
        <v>0.25</v>
      </c>
      <c r="S44" s="465">
        <f>IFERROR(IF(Q44="Не релевантно",Q44,IF(Q44=0,"",R44/Q44)),"")</f>
        <v>0.5</v>
      </c>
      <c r="T44" s="397" t="s">
        <v>383</v>
      </c>
      <c r="U44" s="952">
        <v>1</v>
      </c>
      <c r="V44" s="428">
        <f>IF(U42=1,"не релевантно",0.5)</f>
        <v>0.5</v>
      </c>
      <c r="W44" s="429">
        <f>IF(U51=1,0,IF(SUM(U44:U50)&gt;6,0.5,IF(SUM(U44:U50)&gt;2,0.25,0)))</f>
        <v>0.5</v>
      </c>
      <c r="X44" s="465">
        <f>IFERROR(IF(V44="Не релевантно",V44,IF(V44=0,"",W44/V44)),"")</f>
        <v>1</v>
      </c>
      <c r="Y44" s="322" t="s">
        <v>383</v>
      </c>
      <c r="Z44" s="334"/>
      <c r="AA44" s="428">
        <f>IF(Z42=1,"не релевантно",0.5)</f>
        <v>0.5</v>
      </c>
      <c r="AB44" s="429">
        <f>IF(Z51=1,0,IF(SUM(Z44:Z50)&gt;6,0.5,IF(SUM(Z44:Z50)&gt;2,0.25,0)))</f>
        <v>0</v>
      </c>
      <c r="AC44" s="465">
        <f>IFERROR(IF(AA44="Не релевантно",AA44,IF(AA44=0,"",AB44/AA44)),"")</f>
        <v>0</v>
      </c>
      <c r="AD44" s="322" t="s">
        <v>383</v>
      </c>
      <c r="AE44" s="334" t="s">
        <v>130</v>
      </c>
      <c r="AF44" s="428" t="str">
        <f>IF(AE42=1,"не релевантно",0.5)</f>
        <v>не релевантно</v>
      </c>
      <c r="AG44" s="429">
        <f>IF(AE51=1,0,IF(SUM(AE44:AE50)&gt;6,0.5,IF(SUM(AE44:AE50)&gt;2,0.25,0)))</f>
        <v>0</v>
      </c>
      <c r="AH44" s="465" t="str">
        <f>IFERROR(IF(AF44="Не релевантно",AF44,IF(AF44=0,"",AG44/AF44)),"")</f>
        <v>не релевантно</v>
      </c>
      <c r="AI44" s="397" t="s">
        <v>383</v>
      </c>
      <c r="AJ44" s="334">
        <v>1</v>
      </c>
      <c r="AK44" s="428">
        <f>IF(AJ42=1,"не релевантно",0.5)</f>
        <v>0.5</v>
      </c>
      <c r="AL44" s="429">
        <f>IF(AJ51=1,0,IF(SUM(AJ44:AJ50)&gt;6,0.5,IF(SUM(AJ44:AJ50)&gt;2,0.25,0)))</f>
        <v>0.25</v>
      </c>
      <c r="AM44" s="465">
        <f>IFERROR(IF(AK44="Не релевантно",AK44,IF(AK44=0,"",AL44/AK44)),"")</f>
        <v>0.5</v>
      </c>
      <c r="AN44" s="397" t="s">
        <v>383</v>
      </c>
      <c r="AO44" s="818">
        <v>1</v>
      </c>
      <c r="AP44" s="428">
        <f>IF(AO42=1,"не релевантно",0.5)</f>
        <v>0.5</v>
      </c>
      <c r="AQ44" s="429">
        <f>IF(AO51=1,0,IF(SUM(AO44:AO50)&gt;6,0.5,IF(SUM(AO44:AO50)&gt;2,0.25,0)))</f>
        <v>0.5</v>
      </c>
      <c r="AR44" s="465">
        <f>IFERROR(IF(AP44="Не релевантно",AP44,IF(AP44=0,"",AQ44/AP44)),"")</f>
        <v>1</v>
      </c>
      <c r="AS44" s="322" t="s">
        <v>383</v>
      </c>
      <c r="AT44" s="818"/>
      <c r="AU44" s="428">
        <f>IF(AT42=1,"не релевантно",0.5)</f>
        <v>0.5</v>
      </c>
      <c r="AV44" s="429">
        <f>IF(AT51=1,0,IF(SUM(AT44:AT50)&gt;6,0.5,IF(SUM(AT44:AT50)&gt;2,0.25,0)))</f>
        <v>0.25</v>
      </c>
      <c r="AW44" s="465">
        <f>IFERROR(IF(AU44="Не релевантно",AU44,IF(AU44=0,"",AV44/AU44)),"")</f>
        <v>0.5</v>
      </c>
      <c r="AX44" s="322" t="s">
        <v>383</v>
      </c>
      <c r="AY44" s="467" t="s">
        <v>130</v>
      </c>
      <c r="AZ44" s="428">
        <f>IF(AY42=1,"не релевантно",0.5)</f>
        <v>0.5</v>
      </c>
      <c r="BA44" s="429">
        <f>IF(AY51=1,0,IF(SUM(AY44:AY50)&gt;6,0.5,IF(SUM(AY44:AY50)&gt;2,0.25,0)))</f>
        <v>0</v>
      </c>
      <c r="BB44" s="465">
        <f>IFERROR(IF(AZ44="Не релевантно",AZ44,IF(AZ44=0,"",BA44/AZ44)),"")</f>
        <v>0</v>
      </c>
      <c r="BC44" s="942" t="s">
        <v>383</v>
      </c>
      <c r="BD44" s="827"/>
      <c r="BE44" s="428">
        <f>IF(BD42=1,"не релевантно",0.5)</f>
        <v>0.5</v>
      </c>
      <c r="BF44" s="429">
        <f>IF(BD51=1,0,IF(SUM(BD44:BD50)&gt;6,0.5,IF(SUM(BD44:BD50)&gt;2,0.25,0)))</f>
        <v>0.25</v>
      </c>
      <c r="BG44" s="465">
        <f>IFERROR(IF(BE44="Не релевантно",BE44,IF(BE44=0,"",BF44/BE44)),"")</f>
        <v>0.5</v>
      </c>
      <c r="BH44" s="397" t="s">
        <v>383</v>
      </c>
      <c r="BI44" s="818">
        <v>1</v>
      </c>
      <c r="BJ44" s="428">
        <f>IF(BI42=1,"не релевантно",0.5)</f>
        <v>0.5</v>
      </c>
      <c r="BK44" s="429">
        <f>IF(BI51=1,0,IF(SUM(BI44:BI50)&gt;6,0.5,IF(SUM(BI44:BI50)&gt;2,0.25,0)))</f>
        <v>0.25</v>
      </c>
      <c r="BL44" s="465">
        <f>IFERROR(IF(BJ44="Не релевантно",BJ44,IF(BJ44=0,"",BK44/BJ44)),"")</f>
        <v>0.5</v>
      </c>
      <c r="BM44" s="942" t="s">
        <v>383</v>
      </c>
      <c r="BN44" s="827" t="s">
        <v>130</v>
      </c>
      <c r="BO44" s="428" t="str">
        <f>IF(BN42=1,"не релевантно",0.5)</f>
        <v>не релевантно</v>
      </c>
      <c r="BP44" s="429">
        <f>IF(BN51=1,0,IF(SUM(BN44:BN50)&gt;6,0.5,IF(SUM(BN44:BN50)&gt;2,0.25,0)))</f>
        <v>0</v>
      </c>
      <c r="BQ44" s="465" t="str">
        <f>IFERROR(IF(BO44="Не релевантно",BO44,IF(BO44=0,"",BP44/BO44)),"")</f>
        <v>не релевантно</v>
      </c>
      <c r="BR44" s="863"/>
      <c r="BS44" s="397" t="s">
        <v>383</v>
      </c>
      <c r="BT44" s="952">
        <v>1</v>
      </c>
      <c r="BU44" s="428">
        <f>IF(BT42=1,"не релевантно",0.5)</f>
        <v>0.5</v>
      </c>
      <c r="BV44" s="429">
        <f>IF(BT51=1,0,IF(SUM(BT44:BT50)&gt;6,0.5,IF(SUM(BT44:BT50)&gt;2,0.25,0)))</f>
        <v>0.5</v>
      </c>
      <c r="BW44" s="465">
        <f>IFERROR(IF(BU44="Не релевантно",BU44,IF(BU44=0,"",BV44/BU44)),"")</f>
        <v>1</v>
      </c>
      <c r="BX44" s="397" t="s">
        <v>383</v>
      </c>
      <c r="BY44" s="952">
        <v>1</v>
      </c>
      <c r="BZ44" s="428">
        <f>IF(BY42=1,"не релевантно",0.5)</f>
        <v>0.5</v>
      </c>
      <c r="CA44" s="429">
        <f>IF(BY51=1,0,IF(SUM(BY44:BY50)&gt;6,0.5,IF(SUM(BY44:BY50)&gt;2,0.25,0)))</f>
        <v>0.5</v>
      </c>
      <c r="CB44" s="465">
        <f>IFERROR(IF(BZ44="Не релевантно",BZ44,IF(BZ44=0,"",CA44/BZ44)),"")</f>
        <v>1</v>
      </c>
      <c r="CC44" s="439" t="s">
        <v>383</v>
      </c>
      <c r="CD44" s="1040">
        <v>1</v>
      </c>
      <c r="CE44" s="428">
        <f>IF(CD42=1,"не релевантно",0.5)</f>
        <v>0.5</v>
      </c>
      <c r="CF44" s="429">
        <f>IF(CD51=1,0,IF(SUM(CD44:CD50)&gt;6,0.5,IF(SUM(CD44:CD50)&gt;2,0.25,0)))</f>
        <v>0.25</v>
      </c>
      <c r="CG44" s="465">
        <f>IFERROR(IF(CE44="Не релевантно",CE44,IF(CE44=0,"",CF44/CE44)),"")</f>
        <v>0.5</v>
      </c>
      <c r="CH44" s="311" t="s">
        <v>383</v>
      </c>
      <c r="CI44" s="865"/>
      <c r="CJ44" s="428">
        <f>IF(CI42=1,"не релевантно",0.5)</f>
        <v>0.5</v>
      </c>
      <c r="CK44" s="429">
        <f>IF(CI51=1,0,IF(SUM(CI44:CI50)&gt;6,0.5,IF(SUM(CI44:CI50)&gt;2,0.25,0)))</f>
        <v>0.25</v>
      </c>
      <c r="CL44" s="465">
        <f>IFERROR(IF(CJ44="Не релевантно",CJ44,IF(CJ44=0,"",CK44/CJ44)),"")</f>
        <v>0.5</v>
      </c>
      <c r="CM44" s="311" t="s">
        <v>383</v>
      </c>
      <c r="CN44" s="865" t="s">
        <v>741</v>
      </c>
      <c r="CO44" s="428">
        <f>IF(CN42=1,"не релевантно",0.5)</f>
        <v>0.5</v>
      </c>
      <c r="CP44" s="429">
        <f>IF(CN51=1,0,IF(SUM(CN44:CN50)&gt;6,0.5,IF(SUM(CN44:CN50)&gt;2,0.25,0)))</f>
        <v>0</v>
      </c>
      <c r="CQ44" s="465">
        <f>IFERROR(IF(CO44="Не релевантно",CO44,IF(CO44=0,"",CP44/CO44)),"")</f>
        <v>0</v>
      </c>
      <c r="CR44" s="322" t="s">
        <v>383</v>
      </c>
      <c r="CS44" s="334" t="s">
        <v>741</v>
      </c>
      <c r="CT44" s="428">
        <f>IF(CS42=1,"не релевантно",0.5)</f>
        <v>0.5</v>
      </c>
      <c r="CU44" s="429">
        <f>IF(CS51=1,0,IF(SUM(CS44:CS50)&gt;6,0.5,IF(SUM(CS44:CS50)&gt;2,0.25,0)))</f>
        <v>0</v>
      </c>
      <c r="CV44" s="465">
        <f>IFERROR(IF(CT44="Не релевантно",CT44,IF(CT44=0,"",CU44/CT44)),"")</f>
        <v>0</v>
      </c>
      <c r="CW44" s="397" t="s">
        <v>383</v>
      </c>
      <c r="CX44" s="952">
        <v>1</v>
      </c>
      <c r="CY44" s="428">
        <f>IF(CX42=1,"не релевантно",0.5)</f>
        <v>0.5</v>
      </c>
      <c r="CZ44" s="429">
        <f>IF(CX51=1,0,IF(SUM(CX44:CX50)&gt;6,0.5,IF(SUM(CX44:CX50)&gt;2,0.25,0)))</f>
        <v>0</v>
      </c>
      <c r="DA44" s="465">
        <f>IFERROR(IF(CY44="Не релевантно",CY44,IF(CY44=0,"",CZ44/CY44)),"")</f>
        <v>0</v>
      </c>
      <c r="DB44" s="322" t="s">
        <v>383</v>
      </c>
      <c r="DC44" s="334" t="s">
        <v>741</v>
      </c>
      <c r="DD44" s="428">
        <f>IF(DC42=1,"не релевантно",0.5)</f>
        <v>0.5</v>
      </c>
      <c r="DE44" s="429">
        <f>IF(DC51=1,0,IF(SUM(DC44:DC50)&gt;6,0.5,IF(SUM(DC44:DC50)&gt;2,0.25,0)))</f>
        <v>0</v>
      </c>
      <c r="DF44" s="465">
        <f>IFERROR(IF(DD44="Не релевантно",DD44,IF(DD44=0,"",DE44/DD44)),"")</f>
        <v>0</v>
      </c>
      <c r="DG44" s="397" t="s">
        <v>383</v>
      </c>
      <c r="DH44" s="835">
        <v>1</v>
      </c>
      <c r="DI44" s="428">
        <f>IF(DH42=1,"не релевантно",0.5)</f>
        <v>0.5</v>
      </c>
      <c r="DJ44" s="429">
        <f>IF(DH51=1,0,IF(SUM(DH44:DH50)&gt;6,0.5,IF(SUM(DH44:DH50)&gt;2,0.25,0)))</f>
        <v>0</v>
      </c>
      <c r="DK44" s="465">
        <f>IFERROR(IF(DI44="Не релевантно",DI44,IF(DI44=0,"",DJ44/DI44)),"")</f>
        <v>0</v>
      </c>
      <c r="DL44" s="397" t="s">
        <v>383</v>
      </c>
      <c r="DM44" s="835">
        <v>1</v>
      </c>
      <c r="DN44" s="428">
        <f>IF(DM42=1,"не релевантно",0.5)</f>
        <v>0.5</v>
      </c>
      <c r="DO44" s="429">
        <f>IF(DM51=1,0,IF(SUM(DM44:DM50)&gt;6,0.5,IF(SUM(DM44:DM50)&gt;2,0.25,0)))</f>
        <v>0.25</v>
      </c>
      <c r="DP44" s="465">
        <f>IFERROR(IF(DN44="Не релевантно",DN44,IF(DN44=0,"",DO44/DN44)),"")</f>
        <v>0.5</v>
      </c>
      <c r="DQ44" s="397" t="s">
        <v>383</v>
      </c>
      <c r="DR44" s="835">
        <v>1</v>
      </c>
      <c r="DS44" s="428">
        <f>IF(DR42=1,"не релевантно",0.5)</f>
        <v>0.5</v>
      </c>
      <c r="DT44" s="429">
        <f>IF(DR51=1,0,IF(SUM(DR44:DR50)&gt;6,0.5,IF(SUM(DR44:DR50)&gt;2,0.25,0)))</f>
        <v>0.25</v>
      </c>
      <c r="DU44" s="465">
        <f>IFERROR(IF(DS44="Не релевантно",DS44,IF(DS44=0,"",DT44/DS44)),"")</f>
        <v>0.5</v>
      </c>
      <c r="DV44" s="397" t="s">
        <v>383</v>
      </c>
      <c r="DW44" s="835">
        <v>1</v>
      </c>
      <c r="DX44" s="428">
        <f>IF(DW42=1,"не релевантно",0.5)</f>
        <v>0.5</v>
      </c>
      <c r="DY44" s="429">
        <f>IF(DW51=1,0,IF(SUM(DW44:DW50)&gt;6,0.5,IF(SUM(DW44:DW50)&gt;2,0.25,0)))</f>
        <v>0.5</v>
      </c>
      <c r="DZ44" s="465">
        <f>IFERROR(IF(DX44="Не релевантно",DX44,IF(DX44=0,"",DY44/DX44)),"")</f>
        <v>1</v>
      </c>
      <c r="EA44" s="397" t="s">
        <v>383</v>
      </c>
      <c r="EB44" s="334">
        <v>1</v>
      </c>
      <c r="EC44" s="428">
        <f>IF(EB42=1,"не релевантно",0.5)</f>
        <v>0.5</v>
      </c>
      <c r="ED44" s="429">
        <f>IF(EB51=1,0,IF(SUM(EB44:EB50)&gt;6,0.5,IF(SUM(EB44:EB50)&gt;2,0.25,0)))</f>
        <v>0.25</v>
      </c>
      <c r="EE44" s="465">
        <f>IFERROR(IF(EC44="Не релевантно",EC44,IF(EC44=0,"",ED44/EC44)),"")</f>
        <v>0.5</v>
      </c>
      <c r="EF44" s="397" t="s">
        <v>383</v>
      </c>
      <c r="EG44" s="334">
        <v>1</v>
      </c>
      <c r="EH44" s="428">
        <f>IF(EG42=1,"не релевантно",0.5)</f>
        <v>0.5</v>
      </c>
      <c r="EI44" s="429">
        <f>IF(EG51=1,0,IF(SUM(EG44:EG50)&gt;6,0.5,IF(SUM(EG44:EG50)&gt;2,0.25,0)))</f>
        <v>0.25</v>
      </c>
      <c r="EJ44" s="465">
        <f>IFERROR(IF(EH44="Не релевантно",EH44,IF(EH44=0,"",EI44/EH44)),"")</f>
        <v>0.5</v>
      </c>
      <c r="EK44" s="397" t="s">
        <v>383</v>
      </c>
      <c r="EL44" s="835">
        <v>1</v>
      </c>
      <c r="EM44" s="428">
        <f>IF(EL42=1,"не релевантно",0.5)</f>
        <v>0.5</v>
      </c>
      <c r="EN44" s="429">
        <f>IF(EL51=1,0,IF(SUM(EL44:EL50)&gt;6,0.5,IF(SUM(EL44:EL50)&gt;2,0.25,0)))</f>
        <v>0.25</v>
      </c>
      <c r="EO44" s="465">
        <f>IFERROR(IF(EM44="Не релевантно",EM44,IF(EM44=0,"",EN44/EM44)),"")</f>
        <v>0.5</v>
      </c>
      <c r="EP44" s="322" t="s">
        <v>383</v>
      </c>
      <c r="EQ44" s="334" t="s">
        <v>741</v>
      </c>
      <c r="ER44" s="428">
        <f>IF(EQ42=1,"не релевантно",0.5)</f>
        <v>0.5</v>
      </c>
      <c r="ES44" s="429">
        <f>IF(EQ51=1,0,IF(SUM(EQ44:EQ50)&gt;6,0.5,IF(SUM(EQ44:EQ50)&gt;2,0.25,0)))</f>
        <v>0</v>
      </c>
      <c r="ET44" s="465">
        <f>IFERROR(IF(ER44="Не релевантно",ER44,IF(ER44=0,"",ES44/ER44)),"")</f>
        <v>0</v>
      </c>
      <c r="EU44" s="322" t="s">
        <v>383</v>
      </c>
      <c r="EV44" s="334"/>
      <c r="EW44" s="428">
        <f>IF(EV42=1,"не релевантно",0.5)</f>
        <v>0.5</v>
      </c>
      <c r="EX44" s="429">
        <f>IF(EV51=1,0,IF(SUM(EV44:EV50)&gt;6,0.5,IF(SUM(EV44:EV50)&gt;2,0.25,0)))</f>
        <v>0</v>
      </c>
      <c r="EY44" s="465">
        <f>IFERROR(IF(EW44="Не релевантно",EW44,IF(EW44=0,"",EX44/EW44)),"")</f>
        <v>0</v>
      </c>
      <c r="EZ44" s="397" t="s">
        <v>383</v>
      </c>
      <c r="FA44" s="835">
        <v>1</v>
      </c>
      <c r="FB44" s="428">
        <f>IF(FA42=1,"не релевантно",0.5)</f>
        <v>0.5</v>
      </c>
      <c r="FC44" s="429">
        <f>IF(FA51=1,0,IF(SUM(FA44:FA50)&gt;6,0.5,IF(SUM(FA44:FA50)&gt;2,0.25,0)))</f>
        <v>0.25</v>
      </c>
      <c r="FD44" s="465">
        <f>IFERROR(IF(FB44="Не релевантно",FB44,IF(FB44=0,"",FC44/FB44)),"")</f>
        <v>0.5</v>
      </c>
      <c r="FE44" s="322" t="s">
        <v>383</v>
      </c>
      <c r="FF44" s="334"/>
      <c r="FG44" s="428">
        <f>IF(FF42=1,"не релевантно",0.5)</f>
        <v>0.5</v>
      </c>
      <c r="FH44" s="429">
        <f>IF(FF51=1,0,IF(SUM(FF44:FF50)&gt;6,0.5,IF(SUM(FF44:FF50)&gt;2,0.25,0)))</f>
        <v>0.25</v>
      </c>
      <c r="FI44" s="465">
        <f>IFERROR(IF(FG44="Не релевантно",FG44,IF(FG44=0,"",FH44/FG44)),"")</f>
        <v>0.5</v>
      </c>
      <c r="FJ44" s="397" t="s">
        <v>383</v>
      </c>
      <c r="FK44" s="835">
        <v>1</v>
      </c>
      <c r="FL44" s="428">
        <f>IF(FK42=1,"не релевантно",0.5)</f>
        <v>0.5</v>
      </c>
      <c r="FM44" s="429">
        <f>IF(FK51=1,0,IF(SUM(FK44:FK50)&gt;6,0.5,IF(SUM(FK44:FK50)&gt;2,0.25,0)))</f>
        <v>0.25</v>
      </c>
      <c r="FN44" s="465">
        <f>IFERROR(IF(FL44="Не релевантно",FL44,IF(FL44=0,"",FM44/FL44)),"")</f>
        <v>0.5</v>
      </c>
      <c r="FO44" s="322" t="s">
        <v>383</v>
      </c>
      <c r="FP44" s="334" t="s">
        <v>741</v>
      </c>
      <c r="FQ44" s="428">
        <f>IF(FP42=1,"не релевантно",0.5)</f>
        <v>0.5</v>
      </c>
      <c r="FR44" s="429">
        <f>IF(FP51=1,0,IF(SUM(FP44:FP50)&gt;6,0.5,IF(SUM(FP44:FP50)&gt;2,0.25,0)))</f>
        <v>0</v>
      </c>
      <c r="FS44" s="465">
        <f>IFERROR(IF(FQ44="Не релевантно",FQ44,IF(FQ44=0,"",FR44/FQ44)),"")</f>
        <v>0</v>
      </c>
      <c r="FU44" s="397" t="s">
        <v>383</v>
      </c>
      <c r="FV44" s="1042">
        <v>1</v>
      </c>
      <c r="FW44" s="428">
        <f>IF(FV42=1,"не релевантно",0.5)</f>
        <v>0.5</v>
      </c>
      <c r="FX44" s="429">
        <f>IF(FV51=1,0,IF(SUM(FV44:FV50)&gt;6,0.5,IF(SUM(FV44:FV50)&gt;2,0.25,0)))</f>
        <v>0.25</v>
      </c>
      <c r="FY44" s="465">
        <f>IFERROR(IF(FW44="Не релевантно",FW44,IF(FW44=0,"",FX44/FW44)),"")</f>
        <v>0.5</v>
      </c>
      <c r="FZ44" s="397" t="s">
        <v>383</v>
      </c>
      <c r="GA44" s="1042">
        <v>1</v>
      </c>
      <c r="GB44" s="428">
        <f>IF(GA42=1,"не релевантно",0.5)</f>
        <v>0.5</v>
      </c>
      <c r="GC44" s="429">
        <f>IF(GA51=1,0,IF(SUM(GA44:GA50)&gt;5,0.5,IF(SUM(GA44:GA50)&gt;2,0.25,0)))</f>
        <v>0.5</v>
      </c>
      <c r="GD44" s="465">
        <f>IFERROR(IF(GB44="Не релевантно",GB44,IF(GB44=0,"",GC44/GB44)),"")</f>
        <v>1</v>
      </c>
      <c r="GE44" s="397" t="s">
        <v>383</v>
      </c>
      <c r="GF44" s="1042">
        <v>1</v>
      </c>
      <c r="GG44" s="428">
        <f>IF(GF42=1,"не релевантно",0.5)</f>
        <v>0.5</v>
      </c>
      <c r="GH44" s="429">
        <f>IF(GF51=1,0,IF(SUM(GF44:GF50)&gt;5,0.5,IF(SUM(GF44:GF50)&gt;2,0.25,0)))</f>
        <v>0.5</v>
      </c>
      <c r="GI44" s="465">
        <f>IFERROR(IF(GG44="Не релевантно",GG44,IF(GG44=0,"",GH44/GG44)),"")</f>
        <v>1</v>
      </c>
      <c r="GJ44" s="397" t="s">
        <v>383</v>
      </c>
      <c r="GK44" s="1042">
        <v>1</v>
      </c>
      <c r="GL44" s="428">
        <f>IF(GK42=1,"не релевантно",0.5)</f>
        <v>0.5</v>
      </c>
      <c r="GM44" s="429">
        <f>IF(GK51=1,0,IF(SUM(GK44:GK50)&gt;5,0.5,IF(SUM(GK44:GK50)&gt;2,0.25,0)))</f>
        <v>0.25</v>
      </c>
      <c r="GN44" s="465">
        <f>IFERROR(IF(GL44="Не релевантно",GL44,IF(GL44=0,"",GM44/GL44)),"")</f>
        <v>0.5</v>
      </c>
      <c r="GO44" s="322" t="s">
        <v>383</v>
      </c>
      <c r="GP44" s="925"/>
      <c r="GQ44" s="428">
        <f>IF(GP42=1,"не релевантно",0.5)</f>
        <v>0.5</v>
      </c>
      <c r="GR44" s="429">
        <f>IF(GP51=1,0,IF(SUM(GP44:GP50)&gt;5,0.5,IF(SUM(GP44:GP50)&gt;2,0.25,0)))</f>
        <v>0</v>
      </c>
      <c r="GS44" s="465">
        <f>IFERROR(IF(GQ44="Не релевантно",GQ44,IF(GQ44=0,"",GR44/GQ44)),"")</f>
        <v>0</v>
      </c>
      <c r="GT44" s="397" t="s">
        <v>383</v>
      </c>
      <c r="GU44" s="1042">
        <v>1</v>
      </c>
      <c r="GV44" s="428">
        <f>IF(GU42=1,"не релевантно",0.5)</f>
        <v>0.5</v>
      </c>
      <c r="GW44" s="429">
        <f>IF(GU51=1,0,IF(SUM(GU44:GU50)&gt;5,0.5,IF(SUM(GU44:GU50)&gt;2,0.25,0)))</f>
        <v>0.25</v>
      </c>
      <c r="GX44" s="465">
        <f>IFERROR(IF(GV44="Не релевантно",GV44,IF(GV44=0,"",GW44/GV44)),"")</f>
        <v>0.5</v>
      </c>
      <c r="GY44" s="1065"/>
      <c r="GZ44" s="397" t="s">
        <v>383</v>
      </c>
      <c r="HA44" s="835">
        <v>1</v>
      </c>
      <c r="HB44" s="428">
        <f>IF(HA42=1,"не релевантно",0.5)</f>
        <v>0.5</v>
      </c>
      <c r="HC44" s="429">
        <f>IF(HA51=1,0,IF(SUM(HA44:HA50)&gt;5,0.5,IF(SUM(HA44:HA50)&gt;2,0.25,0)))</f>
        <v>0.5</v>
      </c>
      <c r="HD44" s="465">
        <f>IFERROR(IF(HB44="Не релевантно",HB44,IF(HB44=0,"",HC44/HB44)),"")</f>
        <v>1</v>
      </c>
      <c r="HE44" s="322" t="s">
        <v>383</v>
      </c>
      <c r="HF44" s="334" t="s">
        <v>130</v>
      </c>
      <c r="HG44" s="428" t="str">
        <f>IF(HF42=1,"не релевантно",0.5)</f>
        <v>не релевантно</v>
      </c>
      <c r="HH44" s="429">
        <f>IF(HF51=1,0,IF(SUM(HF44:HF50)&gt;5,0.5,IF(SUM(HF44:HF50)&gt;2,0.25,0)))</f>
        <v>0</v>
      </c>
      <c r="HI44" s="465" t="str">
        <f>IFERROR(IF(HG44="Не релевантно",HG44,IF(HG44=0,"",HH44/HG44)),"")</f>
        <v>не релевантно</v>
      </c>
      <c r="HJ44" s="883"/>
      <c r="HK44" s="322" t="s">
        <v>383</v>
      </c>
      <c r="HL44" s="334"/>
      <c r="HM44" s="428">
        <f>IF(HL42=1,"не релевантно",0.5)</f>
        <v>0.5</v>
      </c>
      <c r="HN44" s="429">
        <f>IF(HL51=1,0,IF(SUM(HL44:HL50)&gt;5,0.5,IF(SUM(HL44:HL50)&gt;2,0.25,0)))</f>
        <v>0.25</v>
      </c>
      <c r="HO44" s="465">
        <f>IFERROR(IF(HM44="Не релевантно",HM44,IF(HM44=0,"",HN44/HM44)),"")</f>
        <v>0.5</v>
      </c>
      <c r="HP44" s="883"/>
      <c r="HQ44" s="397" t="s">
        <v>383</v>
      </c>
      <c r="HR44" s="835">
        <v>1</v>
      </c>
      <c r="HS44" s="428">
        <f>IF(HR42=1,"не релевантно",0.5)</f>
        <v>0.5</v>
      </c>
      <c r="HT44" s="429">
        <f>IF(HR51=1,0,IF(SUM(HR44:HR50)&gt;5,0.5,IF(SUM(HR44:HR50)&gt;2,0.25,0)))</f>
        <v>0.25</v>
      </c>
      <c r="HU44" s="465">
        <f>IFERROR(IF(HS44="Не релевантно",HS44,IF(HS44=0,"",HT44/HS44)),"")</f>
        <v>0.5</v>
      </c>
      <c r="HV44" s="397" t="s">
        <v>383</v>
      </c>
      <c r="HW44" s="835">
        <v>1</v>
      </c>
      <c r="HX44" s="428">
        <f>IF(HW42=1,"не релевантно",0.5)</f>
        <v>0.5</v>
      </c>
      <c r="HY44" s="429">
        <f>IF(HW51=1,0,IF(SUM(HW44:HW50)&gt;5,0.5,IF(SUM(HW44:HW50)&gt;2,0.25,0)))</f>
        <v>0.5</v>
      </c>
      <c r="HZ44" s="465">
        <f>IFERROR(IF(HX44="Не релевантно",HX44,IF(HX44=0,"",HY44/HX44)),"")</f>
        <v>1</v>
      </c>
      <c r="IA44" s="397" t="s">
        <v>383</v>
      </c>
      <c r="IB44" s="835">
        <v>1</v>
      </c>
      <c r="IC44" s="428">
        <f>IF(IB42=1,"не релевантно",0.5)</f>
        <v>0.5</v>
      </c>
      <c r="ID44" s="429">
        <f>IF(IB51=1,0,IF(SUM(IB44:IB50)&gt;5,0.5,IF(SUM(IB44:IB50)&gt;2,0.25,0)))</f>
        <v>0.25</v>
      </c>
      <c r="IE44" s="465">
        <f>IFERROR(IF(IC44="Не релевантно",IC44,IF(IC44=0,"",ID44/IC44)),"")</f>
        <v>0.5</v>
      </c>
      <c r="IF44" s="883"/>
      <c r="IG44" s="322" t="s">
        <v>383</v>
      </c>
      <c r="IH44" s="333"/>
      <c r="II44" s="428">
        <f>IF(IH42=1,"не релевантно",0.5)</f>
        <v>0.5</v>
      </c>
      <c r="IJ44" s="429">
        <f>IF(IH51=1,0,IF(SUM(IH44:IH50)&gt;5,0.5,IF(SUM(IH44:IH50)&gt;2,0.25,0)))</f>
        <v>0</v>
      </c>
      <c r="IK44" s="465">
        <f>IFERROR(IF(II44="Не релевантно",II44,IF(II44=0,"",IJ44/II44)),"")</f>
        <v>0</v>
      </c>
      <c r="IL44" s="322" t="s">
        <v>383</v>
      </c>
      <c r="IM44" s="333" t="s">
        <v>130</v>
      </c>
      <c r="IN44" s="428" t="str">
        <f>IF(IM42=1,"не релевантно",0.5)</f>
        <v>не релевантно</v>
      </c>
      <c r="IO44" s="429">
        <f>IF(IM51=1,0,IF(SUM(IM44:IM50)&gt;5,0.5,IF(SUM(IM44:IM50)&gt;2,0.25,0)))</f>
        <v>0</v>
      </c>
      <c r="IP44" s="465" t="str">
        <f>IFERROR(IF(IN44="Не релевантно",IN44,IF(IN44=0,"",IO44/IN44)),"")</f>
        <v>не релевантно</v>
      </c>
      <c r="IQ44" s="322" t="s">
        <v>383</v>
      </c>
      <c r="IR44" s="333" t="s">
        <v>130</v>
      </c>
      <c r="IS44" s="428">
        <f>IF(IR42=1,"не релевантно",0.5)</f>
        <v>0.5</v>
      </c>
      <c r="IT44" s="429">
        <f>IF(IR51=1,0,IF(SUM(IR44:IR50)&gt;5,0.5,IF(SUM(IR44:IR50)&gt;2,0.25,0)))</f>
        <v>0</v>
      </c>
      <c r="IU44" s="465">
        <f>IFERROR(IF(IS44="Не релевантно",IS44,IF(IS44=0,"",IT44/IS44)),"")</f>
        <v>0</v>
      </c>
      <c r="IV44" s="322" t="s">
        <v>383</v>
      </c>
      <c r="IW44" s="333" t="s">
        <v>130</v>
      </c>
      <c r="IX44" s="428">
        <f>IF(IW42=1,"не релевантно",0.5)</f>
        <v>0.5</v>
      </c>
      <c r="IY44" s="429">
        <f>IF(IW51=1,0,IF(SUM(IW44:IW50)&gt;5,0.5,IF(SUM(IW44:IW50)&gt;2,0.25,0)))</f>
        <v>0</v>
      </c>
      <c r="IZ44" s="465">
        <f>IFERROR(IF(IX44="Не релевантно",IX44,IF(IX44=0,"",IY44/IX44)),"")</f>
        <v>0</v>
      </c>
      <c r="JA44" s="322" t="s">
        <v>383</v>
      </c>
      <c r="JB44" s="333" t="s">
        <v>130</v>
      </c>
      <c r="JC44" s="428">
        <f>IF(JB42=1,"не релевантно",0.5)</f>
        <v>0.5</v>
      </c>
      <c r="JD44" s="429">
        <f>IF(JB51=1,0,IF(SUM(JB44:JB50)&gt;5,0.5,IF(SUM(JB44:JB50)&gt;2,0.25,0)))</f>
        <v>0</v>
      </c>
      <c r="JE44" s="465">
        <f>IFERROR(IF(JC44="Не релевантно",JC44,IF(JC44=0,"",JD44/JC44)),"")</f>
        <v>0</v>
      </c>
      <c r="JF44" s="322" t="s">
        <v>383</v>
      </c>
      <c r="JG44" s="333" t="s">
        <v>130</v>
      </c>
      <c r="JH44" s="428">
        <f>IF(JG42=1,"не релевантно",0.5)</f>
        <v>0.5</v>
      </c>
      <c r="JI44" s="429">
        <f>IF(JG51=1,0,IF(SUM(JG44:JG50)&gt;5,0.5,IF(SUM(JG44:JG50)&gt;2,0.25,0)))</f>
        <v>0</v>
      </c>
      <c r="JJ44" s="465">
        <f>IFERROR(IF(JH44="Не релевантно",JH44,IF(JH44=0,"",JI44/JH44)),"")</f>
        <v>0</v>
      </c>
      <c r="JK44" s="322" t="s">
        <v>383</v>
      </c>
      <c r="JL44" s="333"/>
      <c r="JM44" s="428">
        <f>IF(JL42=1,"не релевантно",0.5)</f>
        <v>0.5</v>
      </c>
      <c r="JN44" s="429">
        <f>IF(JL51=1,0,IF(SUM(JL44:JL50)&gt;5,0.5,IF(SUM(JL44:JL50)&gt;2,0.25,0)))</f>
        <v>0</v>
      </c>
      <c r="JO44" s="465">
        <f>IFERROR(IF(JM44="Не релевантно",JM44,IF(JM44=0,"",JN44/JM44)),"")</f>
        <v>0</v>
      </c>
      <c r="JP44" s="322" t="s">
        <v>383</v>
      </c>
      <c r="JQ44" s="333">
        <v>1</v>
      </c>
      <c r="JR44" s="428">
        <f>IF(JQ42=1,"не релевантно",0.5)</f>
        <v>0.5</v>
      </c>
      <c r="JS44" s="429">
        <f>IF(JQ51=1,0,IF(SUM(JQ44:JQ50)&gt;5,0.5,IF(SUM(JQ44:JQ50)&gt;2,0.25,0)))</f>
        <v>0.25</v>
      </c>
      <c r="JT44" s="465">
        <f>IFERROR(IF(JR44="Не релевантно",JR44,IF(JR44=0,"",JS44/JR44)),"")</f>
        <v>0.5</v>
      </c>
      <c r="JU44" s="322" t="s">
        <v>383</v>
      </c>
      <c r="JV44" s="333" t="s">
        <v>130</v>
      </c>
      <c r="JW44" s="428" t="str">
        <f>IF(JV42=1,"не релевантно",0.5)</f>
        <v>не релевантно</v>
      </c>
      <c r="JX44" s="429">
        <f>IF(JV51=1,0,IF(SUM(JV44:JV50)&gt;5,0.5,IF(SUM(JV44:JV50)&gt;2,0.25,0)))</f>
        <v>0</v>
      </c>
      <c r="JY44" s="465" t="str">
        <f>IFERROR(IF(JW44="Не релевантно",JW44,IF(JW44=0,"",JX44/JW44)),"")</f>
        <v>не релевантно</v>
      </c>
      <c r="JZ44" s="397" t="s">
        <v>383</v>
      </c>
      <c r="KA44" s="841">
        <v>1</v>
      </c>
      <c r="KB44" s="428">
        <f>IF(KA42=1,"не релевантно",0.5)</f>
        <v>0.5</v>
      </c>
      <c r="KC44" s="429">
        <f>IF(KA51=1,0,IF(SUM(KA44:KA50)&gt;5,0.5,IF(SUM(KA44:KA50)&gt;2,0.25,0)))</f>
        <v>0.25</v>
      </c>
      <c r="KD44" s="465">
        <f>IFERROR(IF(KB44="Не релевантно",KB44,IF(KB44=0,"",KC44/KB44)),"")</f>
        <v>0.5</v>
      </c>
      <c r="KE44" s="397" t="s">
        <v>383</v>
      </c>
      <c r="KF44" s="841">
        <v>1</v>
      </c>
      <c r="KG44" s="428">
        <f>IF(KF42=1,"не релевантно",0.5)</f>
        <v>0.5</v>
      </c>
      <c r="KH44" s="429">
        <f>IF(KF51=1,0,IF(SUM(KF44:KF50)&gt;5,0.5,IF(SUM(KF44:KF50)&gt;2,0.25,0)))</f>
        <v>0.25</v>
      </c>
      <c r="KI44" s="465">
        <f>IFERROR(IF(KG44="Не релевантно",KG44,IF(KG44=0,"",KH44/KG44)),"")</f>
        <v>0.5</v>
      </c>
      <c r="KJ44" s="397" t="s">
        <v>383</v>
      </c>
      <c r="KK44" s="841">
        <v>1</v>
      </c>
      <c r="KL44" s="428">
        <f>IF(KK42=1,"не релевантно",0.5)</f>
        <v>0.5</v>
      </c>
      <c r="KM44" s="429">
        <f>IF(KK51=1,0,IF(SUM(KK44:KK50)&gt;5,0.5,IF(SUM(KK44:KK50)&gt;2,0.25,0)))</f>
        <v>0.5</v>
      </c>
      <c r="KN44" s="465">
        <f>IFERROR(IF(KL44="Не релевантно",KL44,IF(KL44=0,"",KM44/KL44)),"")</f>
        <v>1</v>
      </c>
      <c r="KO44" s="322" t="s">
        <v>383</v>
      </c>
      <c r="KP44" s="333" t="s">
        <v>130</v>
      </c>
      <c r="KQ44" s="428" t="str">
        <f>IF(KP42=1,"не релевантно",0.5)</f>
        <v>не релевантно</v>
      </c>
      <c r="KR44" s="429">
        <f>IF(KP51=1,0,IF(SUM(KP44:KP50)&gt;5,0.5,IF(SUM(KP44:KP50)&gt;2,0.25,0)))</f>
        <v>0</v>
      </c>
      <c r="KS44" s="465" t="str">
        <f>IFERROR(IF(KQ44="Не релевантно",KQ44,IF(KQ44=0,"",KR44/KQ44)),"")</f>
        <v>не релевантно</v>
      </c>
      <c r="KT44" s="322" t="s">
        <v>383</v>
      </c>
      <c r="KU44" s="333" t="s">
        <v>130</v>
      </c>
      <c r="KV44" s="428" t="str">
        <f>IF(KU42=1,"не релевантно",0.5)</f>
        <v>не релевантно</v>
      </c>
      <c r="KW44" s="429">
        <f>IF(KU51=1,0,IF(SUM(KU44:KU50)&gt;5,0.5,IF(SUM(KU44:KU50)&gt;2,0.25,0)))</f>
        <v>0</v>
      </c>
      <c r="KX44" s="465" t="str">
        <f>IFERROR(IF(KV44="Не релевантно",KV44,IF(KV44=0,"",KW44/KV44)),"")</f>
        <v>не релевантно</v>
      </c>
      <c r="KY44" s="322" t="s">
        <v>383</v>
      </c>
      <c r="KZ44" s="333" t="s">
        <v>130</v>
      </c>
      <c r="LA44" s="428" t="str">
        <f>IF(KZ42=1,"не релевантно",0.5)</f>
        <v>не релевантно</v>
      </c>
      <c r="LB44" s="429">
        <f>IF(KZ51=1,0,IF(SUM(KZ44:KZ50)&gt;5,0.5,IF(SUM(KZ44:KZ50)&gt;2,0.25,0)))</f>
        <v>0</v>
      </c>
      <c r="LC44" s="465" t="str">
        <f>IFERROR(IF(LA44="Не релевантно",LA44,IF(LA44=0,"",LB44/LA44)),"")</f>
        <v>не релевантно</v>
      </c>
      <c r="LD44" s="322" t="s">
        <v>383</v>
      </c>
      <c r="LE44" s="333" t="s">
        <v>130</v>
      </c>
      <c r="LF44" s="428">
        <f>IF(LE42=1,"не релевантно",0.5)</f>
        <v>0.5</v>
      </c>
      <c r="LG44" s="429">
        <f>IF(LE51=1,0,IF(SUM(LE44:LE50)&gt;5,0.5,IF(SUM(LE44:LE50)&gt;2,0.25,0)))</f>
        <v>0</v>
      </c>
      <c r="LH44" s="465">
        <f>IFERROR(IF(LF44="Не релевантно",LF44,IF(LF44=0,"",LG44/LF44)),"")</f>
        <v>0</v>
      </c>
      <c r="LI44" s="322" t="s">
        <v>383</v>
      </c>
      <c r="LJ44" s="333" t="s">
        <v>130</v>
      </c>
      <c r="LK44" s="428">
        <f>IF(LJ42=1,"не релевантно",0.5)</f>
        <v>0.5</v>
      </c>
      <c r="LL44" s="429">
        <f>IF(LJ51=1,0,IF(SUM(LJ44:LJ50)&gt;5,0.5,IF(SUM(LJ44:LJ50)&gt;2,0.25,0)))</f>
        <v>0</v>
      </c>
      <c r="LM44" s="465">
        <f>IFERROR(IF(LK44="Не релевантно",LK44,IF(LK44=0,"",LL44/LK44)),"")</f>
        <v>0</v>
      </c>
      <c r="LN44" s="397" t="s">
        <v>383</v>
      </c>
      <c r="LO44" s="841">
        <v>1</v>
      </c>
      <c r="LP44" s="428">
        <f>IF(LO42=1,"не релевантно",0.5)</f>
        <v>0.5</v>
      </c>
      <c r="LQ44" s="429">
        <f>IF(LO51=1,0,IF(SUM(LO44:LO50)&gt;5,0.5,IF(SUM(LO44:LO50)&gt;2,0.25,0)))</f>
        <v>0.5</v>
      </c>
      <c r="LR44" s="465">
        <f>IFERROR(IF(LP44="Не релевантно",LP44,IF(LP44=0,"",LQ44/LP44)),"")</f>
        <v>1</v>
      </c>
      <c r="LS44" s="397" t="s">
        <v>383</v>
      </c>
      <c r="LT44" s="841">
        <v>1</v>
      </c>
      <c r="LU44" s="428">
        <f>IF(LT42=1,"не релевантно",0.5)</f>
        <v>0.5</v>
      </c>
      <c r="LV44" s="429">
        <f>IF(LT51=1,0,IF(SUM(LT44:LT50)&gt;5,0.5,IF(SUM(LT44:LT50)&gt;2,0.25,0)))</f>
        <v>0.5</v>
      </c>
      <c r="LW44" s="465">
        <f>IFERROR(IF(LU44="Не релевантно",LU44,IF(LU44=0,"",LV44/LU44)),"")</f>
        <v>1</v>
      </c>
      <c r="LX44" s="397" t="s">
        <v>383</v>
      </c>
      <c r="LY44" s="841">
        <v>1</v>
      </c>
      <c r="LZ44" s="428">
        <f>IF(LY42=1,"не релевантно",0.5)</f>
        <v>0.5</v>
      </c>
      <c r="MA44" s="429">
        <f>IF(LY51=1,0,IF(SUM(LY44:LY50)&gt;5,0.5,IF(SUM(LY44:LY50)&gt;2,0.25,0)))</f>
        <v>0.25</v>
      </c>
      <c r="MB44" s="465">
        <f>IFERROR(IF(LZ44="Не релевантно",LZ44,IF(LZ44=0,"",MA44/LZ44)),"")</f>
        <v>0.5</v>
      </c>
      <c r="MC44" s="397" t="s">
        <v>383</v>
      </c>
      <c r="MD44" s="841">
        <v>1</v>
      </c>
      <c r="ME44" s="428">
        <f>IF(MD42=1,"не релевантно",0.5)</f>
        <v>0.5</v>
      </c>
      <c r="MF44" s="429">
        <f>IF(MD51=1,0,IF(SUM(MD44:MD50)&gt;6,0.5,IF(SUM(MD44:MD50)&gt;3,0.25,0)))</f>
        <v>0.25</v>
      </c>
      <c r="MG44" s="465">
        <f>IFERROR(IF(ME44="Не релевантно",ME44,IF(ME44=0,"",MF44/ME44)),"")</f>
        <v>0.5</v>
      </c>
      <c r="MH44" s="397" t="s">
        <v>383</v>
      </c>
      <c r="MI44" s="841">
        <v>1</v>
      </c>
      <c r="MJ44" s="428">
        <f>IF(MI42=1,"не релевантно",0.5)</f>
        <v>0.5</v>
      </c>
      <c r="MK44" s="429">
        <f>IF(MI51=1,0,IF(SUM(MI44:MI50)&gt;6,0.5,IF(SUM(MI44:MI50)&gt;3,0.25,0)))</f>
        <v>0.25</v>
      </c>
      <c r="ML44" s="465">
        <f>IFERROR(IF(MJ44="Не релевантно",MJ44,IF(MJ44=0,"",MK44/MJ44)),"")</f>
        <v>0.5</v>
      </c>
      <c r="MM44" s="397" t="s">
        <v>383</v>
      </c>
      <c r="MN44" s="841">
        <v>1</v>
      </c>
      <c r="MO44" s="428">
        <f>IF(MN42=1,"не релевантно",0.5)</f>
        <v>0.5</v>
      </c>
      <c r="MP44" s="429">
        <f>IF(MN51=1,0,IF(SUM(MN44:MN50)&gt;6,0.5,IF(SUM(MN44:MN50)&gt;3,0.25,0)))</f>
        <v>0.5</v>
      </c>
      <c r="MQ44" s="465">
        <f>IFERROR(IF(MO44="Не релевантно",MO44,IF(MO44=0,"",MP44/MO44)),"")</f>
        <v>1</v>
      </c>
      <c r="MR44" s="322" t="s">
        <v>383</v>
      </c>
      <c r="MS44" s="333" t="s">
        <v>1545</v>
      </c>
      <c r="MT44" s="428">
        <f>IF(MS42=1,"не релевантно",0.5)</f>
        <v>0.5</v>
      </c>
      <c r="MU44" s="429">
        <f>IF(MS51=1,0,IF(SUM(MS44:MS50)&gt;6,0.5,IF(SUM(MS44:MS50)&gt;3,0.25,0)))</f>
        <v>0</v>
      </c>
      <c r="MV44" s="465">
        <f>IFERROR(IF(MT44="Не релевантно",MT44,IF(MT44=0,"",MU44/MT44)),"")</f>
        <v>0</v>
      </c>
      <c r="MW44" s="322" t="s">
        <v>383</v>
      </c>
      <c r="MX44" s="333" t="s">
        <v>130</v>
      </c>
      <c r="MY44" s="428">
        <f>IF(MX42=1,"не релевантно",0.5)</f>
        <v>0.5</v>
      </c>
      <c r="MZ44" s="429">
        <f>IF(MX51=1,0,IF(SUM(MX44:MX50)&gt;6,0.5,IF(SUM(MX44:MX50)&gt;3,0.25,0)))</f>
        <v>0</v>
      </c>
      <c r="NA44" s="465">
        <f>IFERROR(IF(MY44="Не релевантно",MY44,IF(MY44=0,"",MZ44/MY44)),"")</f>
        <v>0</v>
      </c>
      <c r="NB44" s="322" t="s">
        <v>383</v>
      </c>
      <c r="NC44" s="333" t="s">
        <v>130</v>
      </c>
      <c r="ND44" s="428" t="str">
        <f>IF(NC42=1,"не релевантно",0.5)</f>
        <v>не релевантно</v>
      </c>
      <c r="NE44" s="429">
        <f>IF(NC51=1,0,IF(SUM(NC44:NC50)&gt;6,0.5,IF(SUM(NC44:NC50)&gt;3,0.25,0)))</f>
        <v>0</v>
      </c>
      <c r="NF44" s="465" t="str">
        <f>IFERROR(IF(ND44="Не релевантно",ND44,IF(ND44=0,"",NE44/ND44)),"")</f>
        <v>не релевантно</v>
      </c>
      <c r="NG44" s="322" t="s">
        <v>383</v>
      </c>
      <c r="NH44" s="333">
        <v>1</v>
      </c>
      <c r="NI44" s="428">
        <f>IF(NH42=1,"не релевантно",0.5)</f>
        <v>0.5</v>
      </c>
      <c r="NJ44" s="429">
        <f>IF(NH51=1,0,IF(SUM(NH44:NH50)&gt;6,0.5,IF(SUM(NH44:NH50)&gt;3,0.25,0)))</f>
        <v>0.25</v>
      </c>
      <c r="NK44" s="465">
        <f>IFERROR(IF(NI44="Не релевантно",NI44,IF(NI44=0,"",NJ44/NI44)),"")</f>
        <v>0.5</v>
      </c>
      <c r="NL44" s="322" t="s">
        <v>383</v>
      </c>
      <c r="NM44" s="333"/>
      <c r="NN44" s="428">
        <f>IF(NM42=1,"не релевантно",0.5)</f>
        <v>0.5</v>
      </c>
      <c r="NO44" s="429">
        <f>IF(NM51=1,0,IF(SUM(NM44:NM50)&gt;6,0.5,IF(SUM(NM44:NM50)&gt;3,0.25,0)))</f>
        <v>0</v>
      </c>
      <c r="NP44" s="465">
        <f>IFERROR(IF(NN44="Не релевантно",NN44,IF(NN44=0,"",NO44/NN44)),"")</f>
        <v>0</v>
      </c>
      <c r="NQ44" s="322" t="s">
        <v>383</v>
      </c>
      <c r="NR44" s="333" t="s">
        <v>130</v>
      </c>
      <c r="NS44" s="428">
        <f>IF(NR42=1,"не релевантно",0.5)</f>
        <v>0.5</v>
      </c>
      <c r="NT44" s="429">
        <f>IF(NR51=1,0,IF(SUM(NR44:NR50)&gt;6,0.5,IF(SUM(NR44:NR50)&gt;3,0.25,0)))</f>
        <v>0</v>
      </c>
      <c r="NU44" s="465">
        <f>IFERROR(IF(NS44="Не релевантно",NS44,IF(NS44=0,"",NT44/NS44)),"")</f>
        <v>0</v>
      </c>
      <c r="NV44" s="397" t="s">
        <v>383</v>
      </c>
      <c r="NW44" s="841">
        <v>1</v>
      </c>
      <c r="NX44" s="428">
        <f>IF(NW42=1,"не релевантно",0.5)</f>
        <v>0.5</v>
      </c>
      <c r="NY44" s="429">
        <f>IF(NW51=1,0,IF(SUM(NW44:NW50)&gt;6,0.5,IF(SUM(NW44:NW50)&gt;3,0.25,0)))</f>
        <v>0.25</v>
      </c>
      <c r="NZ44" s="465">
        <f>IFERROR(IF(NX44="Не релевантно",NX44,IF(NX44=0,"",NY44/NX44)),"")</f>
        <v>0.5</v>
      </c>
      <c r="OA44" s="322" t="s">
        <v>383</v>
      </c>
      <c r="OB44" s="333" t="s">
        <v>130</v>
      </c>
      <c r="OC44" s="428" t="str">
        <f>IF(OB42=1,"не релевантно",0.5)</f>
        <v>не релевантно</v>
      </c>
      <c r="OD44" s="429">
        <f>IF(OB51=1,0,IF(SUM(OB44:OB50)&gt;6,0.5,IF(SUM(OB44:OB50)&gt;3,0.25,0)))</f>
        <v>0</v>
      </c>
      <c r="OE44" s="465" t="str">
        <f>IFERROR(IF(OC44="Не релевантно",OC44,IF(OC44=0,"",OD44/OC44)),"")</f>
        <v>не релевантно</v>
      </c>
      <c r="OF44" s="397" t="s">
        <v>383</v>
      </c>
      <c r="OG44" s="841">
        <v>1</v>
      </c>
      <c r="OH44" s="428">
        <f>IF(OG42=1,"не релевантно",0.5)</f>
        <v>0.5</v>
      </c>
      <c r="OI44" s="429">
        <f>IF(OG51=1,0,IF(SUM(OG44:OG50)&gt;6,0.5,IF(SUM(OG44:OG50)&gt;3,0.25,0)))</f>
        <v>0.25</v>
      </c>
      <c r="OJ44" s="465">
        <f>IFERROR(IF(OH44="Не релевантно",OH44,IF(OH44=0,"",OI44/OH44)),"")</f>
        <v>0.5</v>
      </c>
      <c r="OK44" s="322" t="s">
        <v>383</v>
      </c>
      <c r="OL44" s="333" t="s">
        <v>130</v>
      </c>
      <c r="OM44" s="428">
        <f>IF(OL42=1,"не релевантно",0.5)</f>
        <v>0.5</v>
      </c>
      <c r="ON44" s="429">
        <f>IF(OL51=1,0,IF(SUM(OL44:OL50)&gt;6,0.5,IF(SUM(OL44:OL50)&gt;3,0.25,0)))</f>
        <v>0</v>
      </c>
      <c r="OO44" s="465">
        <f>IFERROR(IF(OM44="Не релевантно",OM44,IF(OM44=0,"",ON44/OM44)),"")</f>
        <v>0</v>
      </c>
      <c r="OP44" s="322" t="s">
        <v>383</v>
      </c>
      <c r="OQ44" s="333"/>
      <c r="OR44" s="428">
        <f>IF(OQ42=1,"не релевантно",0.5)</f>
        <v>0.5</v>
      </c>
      <c r="OS44" s="429">
        <f>IF(OQ51=1,0,IF(SUM(OQ44:OQ50)&gt;6,0.5,IF(SUM(OQ44:OQ50)&gt;3,0.25,0)))</f>
        <v>0.25</v>
      </c>
      <c r="OT44" s="465">
        <f>IFERROR(IF(OR44="Не релевантно",OR44,IF(OR44=0,"",OS44/OR44)),"")</f>
        <v>0.5</v>
      </c>
      <c r="OU44" s="397" t="s">
        <v>383</v>
      </c>
      <c r="OV44" s="952">
        <v>1</v>
      </c>
      <c r="OW44" s="428">
        <f>IF(OV42=1,"не релевантно",0.5)</f>
        <v>0.5</v>
      </c>
      <c r="OX44" s="429">
        <f>IF(OV51=1,0,IF(SUM(OV44:OV50)&gt;6,0.5,IF(SUM(OV44:OV50)&gt;3,0.25,0)))</f>
        <v>0.25</v>
      </c>
      <c r="OY44" s="465">
        <f>IFERROR(IF(OW44="Не релевантно",OW44,IF(OW44=0,"",OX44/OW44)),"")</f>
        <v>0.5</v>
      </c>
      <c r="OZ44" s="322" t="s">
        <v>383</v>
      </c>
      <c r="PA44" s="333"/>
      <c r="PB44" s="428">
        <f>IF(PA42=1,"не релевантно",0.5)</f>
        <v>0.5</v>
      </c>
      <c r="PC44" s="429">
        <f>IF(PA51=1,0,IF(SUM(PA44:PA50)&gt;6,0.5,IF(SUM(PA44:PA50)&gt;3,0.25,0)))</f>
        <v>0.25</v>
      </c>
      <c r="PD44" s="465">
        <f>IFERROR(IF(PB44="Не релевантно",PB44,IF(PB44=0,"",PC44/PB44)),"")</f>
        <v>0.5</v>
      </c>
      <c r="PE44" s="942"/>
      <c r="PF44" s="827"/>
      <c r="PG44" s="428">
        <f>IF(PF42=1,"не релевантно",0.5)</f>
        <v>0.5</v>
      </c>
      <c r="PH44" s="429">
        <f>IF(PF51=1,0,IF(SUM(PF44:PF50)&gt;6,0.5,IF(SUM(PF44:PF50)&gt;3,0.25,0)))</f>
        <v>0</v>
      </c>
      <c r="PI44" s="465">
        <f>IFERROR(IF(PG44="Не релевантно",PG44,IF(PG44=0,"",PH44/PG44)),"")</f>
        <v>0</v>
      </c>
      <c r="PJ44" s="942"/>
      <c r="PK44" s="827"/>
      <c r="PL44" s="428">
        <f>IF(PK42=1,"не релевантно",0.5)</f>
        <v>0.5</v>
      </c>
      <c r="PM44" s="429">
        <f>IF(PK51=1,0,IF(SUM(PK44:PK50)&gt;6,0.5,IF(SUM(PK44:PK50)&gt;3,0.25,0)))</f>
        <v>0</v>
      </c>
      <c r="PN44" s="465">
        <f>IFERROR(IF(PL44="Не релевантно",PL44,IF(PL44=0,"",PM44/PL44)),"")</f>
        <v>0</v>
      </c>
    </row>
    <row r="45" spans="1:430" ht="24" customHeight="1" thickBot="1" x14ac:dyDescent="0.25">
      <c r="B45" s="857"/>
      <c r="C45" s="1046"/>
      <c r="D45" s="1066" t="s">
        <v>66</v>
      </c>
      <c r="E45" s="1067" t="s">
        <v>385</v>
      </c>
      <c r="F45" s="1034"/>
      <c r="G45" s="1064"/>
      <c r="H45" s="863"/>
      <c r="I45" s="1036"/>
      <c r="J45" s="397" t="s">
        <v>385</v>
      </c>
      <c r="K45" s="334">
        <v>1</v>
      </c>
      <c r="L45" s="897"/>
      <c r="M45" s="1068"/>
      <c r="N45" s="1050"/>
      <c r="O45" s="397" t="s">
        <v>385</v>
      </c>
      <c r="P45" s="818">
        <v>1</v>
      </c>
      <c r="Q45" s="897"/>
      <c r="R45" s="1068"/>
      <c r="S45" s="1050"/>
      <c r="T45" s="397" t="s">
        <v>385</v>
      </c>
      <c r="U45" s="952">
        <v>1</v>
      </c>
      <c r="V45" s="897"/>
      <c r="W45" s="1068"/>
      <c r="X45" s="1050"/>
      <c r="Y45" s="397" t="s">
        <v>385</v>
      </c>
      <c r="Z45" s="334">
        <v>1</v>
      </c>
      <c r="AA45" s="897"/>
      <c r="AB45" s="1068"/>
      <c r="AC45" s="1050"/>
      <c r="AD45" s="322" t="s">
        <v>385</v>
      </c>
      <c r="AE45" s="835"/>
      <c r="AF45" s="897"/>
      <c r="AG45" s="1068"/>
      <c r="AH45" s="1050"/>
      <c r="AI45" s="397" t="s">
        <v>385</v>
      </c>
      <c r="AJ45" s="334">
        <v>1</v>
      </c>
      <c r="AK45" s="897"/>
      <c r="AL45" s="1068"/>
      <c r="AM45" s="1050"/>
      <c r="AN45" s="397" t="s">
        <v>385</v>
      </c>
      <c r="AO45" s="818">
        <v>1</v>
      </c>
      <c r="AP45" s="897"/>
      <c r="AQ45" s="1068"/>
      <c r="AR45" s="1050"/>
      <c r="AS45" s="397" t="s">
        <v>385</v>
      </c>
      <c r="AT45" s="818">
        <v>1</v>
      </c>
      <c r="AU45" s="897"/>
      <c r="AV45" s="1068"/>
      <c r="AW45" s="1050"/>
      <c r="AX45" s="322" t="s">
        <v>385</v>
      </c>
      <c r="AY45" s="836"/>
      <c r="AZ45" s="897"/>
      <c r="BA45" s="1068"/>
      <c r="BB45" s="1050"/>
      <c r="BC45" s="941" t="s">
        <v>385</v>
      </c>
      <c r="BD45" s="827">
        <v>1</v>
      </c>
      <c r="BE45" s="897"/>
      <c r="BF45" s="1068"/>
      <c r="BG45" s="1050"/>
      <c r="BH45" s="397" t="s">
        <v>385</v>
      </c>
      <c r="BI45" s="818">
        <v>1</v>
      </c>
      <c r="BJ45" s="897"/>
      <c r="BK45" s="1068"/>
      <c r="BL45" s="1050"/>
      <c r="BM45" s="942" t="s">
        <v>385</v>
      </c>
      <c r="BN45" s="835"/>
      <c r="BO45" s="897"/>
      <c r="BP45" s="1068"/>
      <c r="BQ45" s="1050"/>
      <c r="BR45" s="863"/>
      <c r="BS45" s="397" t="s">
        <v>385</v>
      </c>
      <c r="BT45" s="952">
        <v>1</v>
      </c>
      <c r="BU45" s="897"/>
      <c r="BV45" s="1068"/>
      <c r="BW45" s="1050"/>
      <c r="BX45" s="397" t="s">
        <v>385</v>
      </c>
      <c r="BY45" s="952">
        <v>1</v>
      </c>
      <c r="BZ45" s="897"/>
      <c r="CA45" s="1068"/>
      <c r="CB45" s="1050"/>
      <c r="CC45" s="397" t="s">
        <v>385</v>
      </c>
      <c r="CD45" s="952">
        <v>1</v>
      </c>
      <c r="CE45" s="897"/>
      <c r="CF45" s="1068"/>
      <c r="CG45" s="1050"/>
      <c r="CH45" s="322" t="s">
        <v>385</v>
      </c>
      <c r="CI45" s="835"/>
      <c r="CJ45" s="897"/>
      <c r="CK45" s="1068"/>
      <c r="CL45" s="1050"/>
      <c r="CM45" s="322" t="s">
        <v>385</v>
      </c>
      <c r="CN45" s="835"/>
      <c r="CO45" s="897"/>
      <c r="CP45" s="1068"/>
      <c r="CQ45" s="1050"/>
      <c r="CR45" s="322" t="s">
        <v>385</v>
      </c>
      <c r="CS45" s="835"/>
      <c r="CT45" s="897"/>
      <c r="CU45" s="1068"/>
      <c r="CV45" s="1050"/>
      <c r="CW45" s="322" t="s">
        <v>385</v>
      </c>
      <c r="CX45" s="835"/>
      <c r="CY45" s="897"/>
      <c r="CZ45" s="1068"/>
      <c r="DA45" s="1050"/>
      <c r="DB45" s="322" t="s">
        <v>385</v>
      </c>
      <c r="DC45" s="835"/>
      <c r="DD45" s="897"/>
      <c r="DE45" s="1068"/>
      <c r="DF45" s="1050"/>
      <c r="DG45" s="322" t="s">
        <v>385</v>
      </c>
      <c r="DH45" s="835"/>
      <c r="DI45" s="897"/>
      <c r="DJ45" s="1068"/>
      <c r="DK45" s="1050"/>
      <c r="DL45" s="397" t="s">
        <v>385</v>
      </c>
      <c r="DM45" s="835">
        <v>1</v>
      </c>
      <c r="DN45" s="897"/>
      <c r="DO45" s="1068"/>
      <c r="DP45" s="1050"/>
      <c r="DQ45" s="397" t="s">
        <v>385</v>
      </c>
      <c r="DR45" s="835">
        <v>1</v>
      </c>
      <c r="DS45" s="897"/>
      <c r="DT45" s="1068"/>
      <c r="DU45" s="1050"/>
      <c r="DV45" s="397" t="s">
        <v>385</v>
      </c>
      <c r="DW45" s="835">
        <v>1</v>
      </c>
      <c r="DX45" s="897"/>
      <c r="DY45" s="1068"/>
      <c r="DZ45" s="1050"/>
      <c r="EA45" s="397" t="s">
        <v>385</v>
      </c>
      <c r="EB45" s="338">
        <v>1</v>
      </c>
      <c r="EC45" s="897"/>
      <c r="ED45" s="1068"/>
      <c r="EE45" s="1050"/>
      <c r="EF45" s="397" t="s">
        <v>385</v>
      </c>
      <c r="EG45" s="835">
        <v>1</v>
      </c>
      <c r="EH45" s="897"/>
      <c r="EI45" s="1068"/>
      <c r="EJ45" s="1050"/>
      <c r="EK45" s="397" t="s">
        <v>385</v>
      </c>
      <c r="EL45" s="835">
        <v>1</v>
      </c>
      <c r="EM45" s="897"/>
      <c r="EN45" s="1068"/>
      <c r="EO45" s="1050"/>
      <c r="EP45" s="322" t="s">
        <v>385</v>
      </c>
      <c r="EQ45" s="338"/>
      <c r="ER45" s="897"/>
      <c r="ES45" s="1068"/>
      <c r="ET45" s="1050"/>
      <c r="EU45" s="322" t="s">
        <v>385</v>
      </c>
      <c r="EV45" s="835"/>
      <c r="EW45" s="897"/>
      <c r="EX45" s="1068"/>
      <c r="EY45" s="1050"/>
      <c r="EZ45" s="397" t="s">
        <v>385</v>
      </c>
      <c r="FA45" s="835">
        <v>1</v>
      </c>
      <c r="FB45" s="897"/>
      <c r="FC45" s="1068"/>
      <c r="FD45" s="1050"/>
      <c r="FE45" s="397" t="s">
        <v>385</v>
      </c>
      <c r="FF45" s="835">
        <v>1</v>
      </c>
      <c r="FG45" s="897"/>
      <c r="FH45" s="1068"/>
      <c r="FI45" s="1050"/>
      <c r="FJ45" s="397" t="s">
        <v>385</v>
      </c>
      <c r="FK45" s="835">
        <v>1</v>
      </c>
      <c r="FL45" s="897"/>
      <c r="FM45" s="1068"/>
      <c r="FN45" s="1050"/>
      <c r="FO45" s="322" t="s">
        <v>385</v>
      </c>
      <c r="FP45" s="835"/>
      <c r="FQ45" s="897"/>
      <c r="FR45" s="1068"/>
      <c r="FS45" s="1050"/>
      <c r="FU45" s="322" t="s">
        <v>385</v>
      </c>
      <c r="FV45" s="1042"/>
      <c r="FW45" s="897"/>
      <c r="FX45" s="1068"/>
      <c r="FY45" s="1050"/>
      <c r="FZ45" s="397" t="s">
        <v>385</v>
      </c>
      <c r="GA45" s="1042">
        <v>1</v>
      </c>
      <c r="GB45" s="897"/>
      <c r="GC45" s="1068"/>
      <c r="GD45" s="1050"/>
      <c r="GE45" s="397" t="s">
        <v>385</v>
      </c>
      <c r="GF45" s="1042">
        <v>1</v>
      </c>
      <c r="GG45" s="897"/>
      <c r="GH45" s="1068"/>
      <c r="GI45" s="1050"/>
      <c r="GJ45" s="397" t="s">
        <v>385</v>
      </c>
      <c r="GK45" s="1042">
        <v>1</v>
      </c>
      <c r="GL45" s="897"/>
      <c r="GM45" s="1068"/>
      <c r="GN45" s="1050"/>
      <c r="GO45" s="322" t="s">
        <v>385</v>
      </c>
      <c r="GP45" s="1042"/>
      <c r="GQ45" s="897"/>
      <c r="GR45" s="1068"/>
      <c r="GS45" s="1050"/>
      <c r="GT45" s="397" t="s">
        <v>385</v>
      </c>
      <c r="GU45" s="1042">
        <v>1</v>
      </c>
      <c r="GV45" s="897"/>
      <c r="GW45" s="1068"/>
      <c r="GX45" s="1050"/>
      <c r="GY45" s="880"/>
      <c r="GZ45" s="397" t="s">
        <v>385</v>
      </c>
      <c r="HA45" s="835">
        <v>1</v>
      </c>
      <c r="HB45" s="897"/>
      <c r="HC45" s="1068"/>
      <c r="HD45" s="1050"/>
      <c r="HE45" s="322" t="s">
        <v>385</v>
      </c>
      <c r="HF45" s="338"/>
      <c r="HG45" s="897"/>
      <c r="HH45" s="1068"/>
      <c r="HI45" s="1050"/>
      <c r="HJ45" s="883"/>
      <c r="HK45" s="397" t="s">
        <v>385</v>
      </c>
      <c r="HL45" s="334">
        <v>1</v>
      </c>
      <c r="HM45" s="897"/>
      <c r="HN45" s="1068"/>
      <c r="HO45" s="1050"/>
      <c r="HP45" s="883"/>
      <c r="HQ45" s="397" t="s">
        <v>385</v>
      </c>
      <c r="HR45" s="835">
        <v>1</v>
      </c>
      <c r="HS45" s="897"/>
      <c r="HT45" s="1068"/>
      <c r="HU45" s="1050"/>
      <c r="HV45" s="397" t="s">
        <v>385</v>
      </c>
      <c r="HW45" s="835">
        <v>1</v>
      </c>
      <c r="HX45" s="897"/>
      <c r="HY45" s="1068"/>
      <c r="HZ45" s="1050"/>
      <c r="IA45" s="322" t="s">
        <v>385</v>
      </c>
      <c r="IB45" s="835"/>
      <c r="IC45" s="897"/>
      <c r="ID45" s="1068"/>
      <c r="IE45" s="1050"/>
      <c r="IF45" s="883"/>
      <c r="IG45" s="322" t="s">
        <v>385</v>
      </c>
      <c r="IH45" s="841"/>
      <c r="II45" s="897"/>
      <c r="IJ45" s="1068"/>
      <c r="IK45" s="1050"/>
      <c r="IL45" s="322" t="s">
        <v>385</v>
      </c>
      <c r="IM45" s="841"/>
      <c r="IN45" s="897"/>
      <c r="IO45" s="1068"/>
      <c r="IP45" s="1050"/>
      <c r="IQ45" s="322" t="s">
        <v>385</v>
      </c>
      <c r="IR45" s="841"/>
      <c r="IS45" s="897"/>
      <c r="IT45" s="1068"/>
      <c r="IU45" s="1050"/>
      <c r="IV45" s="322" t="s">
        <v>385</v>
      </c>
      <c r="IW45" s="841"/>
      <c r="IX45" s="897"/>
      <c r="IY45" s="1068"/>
      <c r="IZ45" s="1050"/>
      <c r="JA45" s="322" t="s">
        <v>385</v>
      </c>
      <c r="JB45" s="841"/>
      <c r="JC45" s="469"/>
      <c r="JD45" s="535"/>
      <c r="JE45" s="1069"/>
      <c r="JF45" s="322" t="s">
        <v>385</v>
      </c>
      <c r="JG45" s="337"/>
      <c r="JH45" s="469"/>
      <c r="JI45" s="535"/>
      <c r="JJ45" s="1069"/>
      <c r="JK45" s="397" t="s">
        <v>385</v>
      </c>
      <c r="JL45" s="841">
        <v>1</v>
      </c>
      <c r="JM45" s="469"/>
      <c r="JN45" s="535"/>
      <c r="JO45" s="1069"/>
      <c r="JP45" s="322" t="s">
        <v>385</v>
      </c>
      <c r="JQ45" s="841">
        <v>1</v>
      </c>
      <c r="JR45" s="469"/>
      <c r="JS45" s="872"/>
      <c r="JT45" s="1069"/>
      <c r="JU45" s="322" t="s">
        <v>385</v>
      </c>
      <c r="JV45" s="841"/>
      <c r="JW45" s="469"/>
      <c r="JX45" s="535"/>
      <c r="JY45" s="1069"/>
      <c r="JZ45" s="322" t="s">
        <v>385</v>
      </c>
      <c r="KA45" s="841"/>
      <c r="KB45" s="469"/>
      <c r="KC45" s="535"/>
      <c r="KD45" s="1069"/>
      <c r="KE45" s="322" t="s">
        <v>385</v>
      </c>
      <c r="KF45" s="841"/>
      <c r="KG45" s="469"/>
      <c r="KH45" s="535"/>
      <c r="KI45" s="1069"/>
      <c r="KJ45" s="397" t="s">
        <v>385</v>
      </c>
      <c r="KK45" s="841">
        <v>1</v>
      </c>
      <c r="KL45" s="469"/>
      <c r="KM45" s="535"/>
      <c r="KN45" s="1069"/>
      <c r="KO45" s="322" t="s">
        <v>385</v>
      </c>
      <c r="KP45" s="841"/>
      <c r="KQ45" s="469"/>
      <c r="KR45" s="535"/>
      <c r="KS45" s="1069"/>
      <c r="KT45" s="322" t="s">
        <v>385</v>
      </c>
      <c r="KU45" s="841"/>
      <c r="KV45" s="469"/>
      <c r="KW45" s="535"/>
      <c r="KX45" s="1069"/>
      <c r="KY45" s="322" t="s">
        <v>385</v>
      </c>
      <c r="KZ45" s="841"/>
      <c r="LA45" s="469"/>
      <c r="LB45" s="535"/>
      <c r="LC45" s="1069"/>
      <c r="LD45" s="322" t="s">
        <v>385</v>
      </c>
      <c r="LE45" s="841"/>
      <c r="LF45" s="469"/>
      <c r="LG45" s="535"/>
      <c r="LH45" s="1069"/>
      <c r="LI45" s="322" t="s">
        <v>385</v>
      </c>
      <c r="LJ45" s="841"/>
      <c r="LK45" s="469"/>
      <c r="LL45" s="535"/>
      <c r="LM45" s="1069"/>
      <c r="LN45" s="397" t="s">
        <v>385</v>
      </c>
      <c r="LO45" s="841">
        <v>1</v>
      </c>
      <c r="LP45" s="469"/>
      <c r="LQ45" s="535"/>
      <c r="LR45" s="1069"/>
      <c r="LS45" s="397" t="s">
        <v>385</v>
      </c>
      <c r="LT45" s="841">
        <v>1</v>
      </c>
      <c r="LU45" s="469"/>
      <c r="LV45" s="535"/>
      <c r="LW45" s="1069"/>
      <c r="LX45" s="322" t="s">
        <v>385</v>
      </c>
      <c r="LY45" s="841"/>
      <c r="LZ45" s="469"/>
      <c r="MA45" s="535"/>
      <c r="MB45" s="1069"/>
      <c r="MC45" s="397" t="s">
        <v>385</v>
      </c>
      <c r="MD45" s="841">
        <v>1</v>
      </c>
      <c r="ME45" s="469"/>
      <c r="MF45" s="535"/>
      <c r="MG45" s="1069"/>
      <c r="MH45" s="397" t="s">
        <v>385</v>
      </c>
      <c r="MI45" s="841">
        <v>1</v>
      </c>
      <c r="MJ45" s="469"/>
      <c r="MK45" s="535"/>
      <c r="ML45" s="1069"/>
      <c r="MM45" s="397" t="s">
        <v>385</v>
      </c>
      <c r="MN45" s="841">
        <v>1</v>
      </c>
      <c r="MO45" s="469"/>
      <c r="MP45" s="535"/>
      <c r="MQ45" s="1069"/>
      <c r="MR45" s="397" t="s">
        <v>385</v>
      </c>
      <c r="MS45" s="841">
        <v>1</v>
      </c>
      <c r="MT45" s="469"/>
      <c r="MU45" s="535"/>
      <c r="MV45" s="1069"/>
      <c r="MW45" s="322" t="s">
        <v>385</v>
      </c>
      <c r="MX45" s="841"/>
      <c r="MY45" s="469"/>
      <c r="MZ45" s="535"/>
      <c r="NA45" s="1069"/>
      <c r="NB45" s="322" t="s">
        <v>385</v>
      </c>
      <c r="NC45" s="841"/>
      <c r="ND45" s="469"/>
      <c r="NE45" s="535"/>
      <c r="NF45" s="1069"/>
      <c r="NG45" s="322" t="s">
        <v>385</v>
      </c>
      <c r="NH45" s="841">
        <v>1</v>
      </c>
      <c r="NI45" s="469"/>
      <c r="NJ45" s="535"/>
      <c r="NK45" s="1069"/>
      <c r="NL45" s="322" t="s">
        <v>385</v>
      </c>
      <c r="NM45" s="841"/>
      <c r="NN45" s="469"/>
      <c r="NO45" s="535"/>
      <c r="NP45" s="1069"/>
      <c r="NQ45" s="322" t="s">
        <v>385</v>
      </c>
      <c r="NR45" s="841"/>
      <c r="NS45" s="469"/>
      <c r="NT45" s="535"/>
      <c r="NU45" s="1069"/>
      <c r="NV45" s="397" t="s">
        <v>385</v>
      </c>
      <c r="NW45" s="841">
        <v>1</v>
      </c>
      <c r="NX45" s="469"/>
      <c r="NY45" s="535"/>
      <c r="NZ45" s="1069"/>
      <c r="OA45" s="322" t="s">
        <v>385</v>
      </c>
      <c r="OB45" s="841"/>
      <c r="OC45" s="469"/>
      <c r="OD45" s="535"/>
      <c r="OE45" s="1069"/>
      <c r="OF45" s="397" t="s">
        <v>385</v>
      </c>
      <c r="OG45" s="841">
        <v>1</v>
      </c>
      <c r="OH45" s="469"/>
      <c r="OI45" s="535"/>
      <c r="OJ45" s="1069"/>
      <c r="OK45" s="322" t="s">
        <v>385</v>
      </c>
      <c r="OL45" s="841"/>
      <c r="OM45" s="469"/>
      <c r="ON45" s="535"/>
      <c r="OO45" s="1069"/>
      <c r="OP45" s="397" t="s">
        <v>385</v>
      </c>
      <c r="OQ45" s="841">
        <v>1</v>
      </c>
      <c r="OR45" s="469"/>
      <c r="OS45" s="535"/>
      <c r="OT45" s="1069"/>
      <c r="OU45" s="397" t="s">
        <v>385</v>
      </c>
      <c r="OV45" s="952">
        <v>1</v>
      </c>
      <c r="OW45" s="469"/>
      <c r="OX45" s="535"/>
      <c r="OY45" s="1069"/>
      <c r="OZ45" s="397" t="s">
        <v>385</v>
      </c>
      <c r="PA45" s="841">
        <v>1</v>
      </c>
      <c r="PB45" s="469"/>
      <c r="PC45" s="535"/>
      <c r="PD45" s="1069"/>
      <c r="PE45" s="941"/>
      <c r="PF45" s="827"/>
      <c r="PG45" s="469"/>
      <c r="PH45" s="535"/>
      <c r="PI45" s="1069"/>
      <c r="PJ45" s="942"/>
      <c r="PK45" s="835"/>
      <c r="PL45" s="469"/>
      <c r="PM45" s="535"/>
      <c r="PN45" s="1069"/>
    </row>
    <row r="46" spans="1:430" ht="17" customHeight="1" thickBot="1" x14ac:dyDescent="0.25">
      <c r="B46" s="857"/>
      <c r="C46" s="1046"/>
      <c r="D46" s="1070"/>
      <c r="E46" s="1067" t="s">
        <v>386</v>
      </c>
      <c r="F46" s="1034"/>
      <c r="G46" s="1064"/>
      <c r="H46" s="863"/>
      <c r="I46" s="1036"/>
      <c r="J46" s="322" t="s">
        <v>386</v>
      </c>
      <c r="K46" s="835"/>
      <c r="L46" s="897"/>
      <c r="M46" s="1068"/>
      <c r="N46" s="1050"/>
      <c r="O46" s="397" t="s">
        <v>386</v>
      </c>
      <c r="P46" s="818">
        <v>1</v>
      </c>
      <c r="Q46" s="897"/>
      <c r="R46" s="1068"/>
      <c r="S46" s="1050"/>
      <c r="T46" s="397" t="s">
        <v>386</v>
      </c>
      <c r="U46" s="952">
        <v>1</v>
      </c>
      <c r="V46" s="897"/>
      <c r="W46" s="1068"/>
      <c r="X46" s="1050"/>
      <c r="Y46" s="397" t="s">
        <v>386</v>
      </c>
      <c r="Z46" s="334">
        <v>1</v>
      </c>
      <c r="AA46" s="897"/>
      <c r="AB46" s="1068"/>
      <c r="AC46" s="1050"/>
      <c r="AD46" s="322" t="s">
        <v>386</v>
      </c>
      <c r="AE46" s="835"/>
      <c r="AF46" s="897"/>
      <c r="AG46" s="1068"/>
      <c r="AH46" s="1050"/>
      <c r="AI46" s="397" t="s">
        <v>386</v>
      </c>
      <c r="AJ46" s="334">
        <v>1</v>
      </c>
      <c r="AK46" s="897"/>
      <c r="AL46" s="1068"/>
      <c r="AM46" s="1050"/>
      <c r="AN46" s="397" t="s">
        <v>386</v>
      </c>
      <c r="AO46" s="818">
        <v>1</v>
      </c>
      <c r="AP46" s="897"/>
      <c r="AQ46" s="1068"/>
      <c r="AR46" s="1050"/>
      <c r="AS46" s="397" t="s">
        <v>386</v>
      </c>
      <c r="AT46" s="818">
        <v>1</v>
      </c>
      <c r="AU46" s="897"/>
      <c r="AV46" s="1068"/>
      <c r="AW46" s="1050"/>
      <c r="AX46" s="322" t="s">
        <v>386</v>
      </c>
      <c r="AY46" s="836"/>
      <c r="AZ46" s="897"/>
      <c r="BA46" s="1068"/>
      <c r="BB46" s="1050"/>
      <c r="BC46" s="941" t="s">
        <v>386</v>
      </c>
      <c r="BD46" s="827">
        <v>1</v>
      </c>
      <c r="BE46" s="897"/>
      <c r="BF46" s="1068"/>
      <c r="BG46" s="1050"/>
      <c r="BH46" s="397" t="s">
        <v>386</v>
      </c>
      <c r="BI46" s="818">
        <v>1</v>
      </c>
      <c r="BJ46" s="897"/>
      <c r="BK46" s="1068"/>
      <c r="BL46" s="1050"/>
      <c r="BM46" s="942" t="s">
        <v>386</v>
      </c>
      <c r="BN46" s="835"/>
      <c r="BO46" s="897"/>
      <c r="BP46" s="1068"/>
      <c r="BQ46" s="1050"/>
      <c r="BR46" s="863"/>
      <c r="BS46" s="397" t="s">
        <v>386</v>
      </c>
      <c r="BT46" s="952">
        <v>1</v>
      </c>
      <c r="BU46" s="897"/>
      <c r="BV46" s="1068"/>
      <c r="BW46" s="1050"/>
      <c r="BX46" s="397" t="s">
        <v>386</v>
      </c>
      <c r="BY46" s="952">
        <v>1</v>
      </c>
      <c r="BZ46" s="897"/>
      <c r="CA46" s="1068"/>
      <c r="CB46" s="1050"/>
      <c r="CC46" s="397" t="s">
        <v>386</v>
      </c>
      <c r="CD46" s="952">
        <v>1</v>
      </c>
      <c r="CE46" s="897"/>
      <c r="CF46" s="1068"/>
      <c r="CG46" s="1050"/>
      <c r="CH46" s="397" t="s">
        <v>386</v>
      </c>
      <c r="CI46" s="835">
        <v>1</v>
      </c>
      <c r="CJ46" s="897"/>
      <c r="CK46" s="1068"/>
      <c r="CL46" s="1050"/>
      <c r="CM46" s="322" t="s">
        <v>386</v>
      </c>
      <c r="CN46" s="835"/>
      <c r="CO46" s="897"/>
      <c r="CP46" s="1068"/>
      <c r="CQ46" s="1050"/>
      <c r="CR46" s="322" t="s">
        <v>386</v>
      </c>
      <c r="CS46" s="835"/>
      <c r="CT46" s="897"/>
      <c r="CU46" s="1068"/>
      <c r="CV46" s="1050"/>
      <c r="CW46" s="322" t="s">
        <v>386</v>
      </c>
      <c r="CX46" s="835"/>
      <c r="CY46" s="897"/>
      <c r="CZ46" s="1068"/>
      <c r="DA46" s="1050"/>
      <c r="DB46" s="322" t="s">
        <v>386</v>
      </c>
      <c r="DC46" s="835"/>
      <c r="DD46" s="897"/>
      <c r="DE46" s="1068"/>
      <c r="DF46" s="1050"/>
      <c r="DG46" s="322" t="s">
        <v>386</v>
      </c>
      <c r="DH46" s="835"/>
      <c r="DI46" s="897"/>
      <c r="DJ46" s="1068"/>
      <c r="DK46" s="1050"/>
      <c r="DL46" s="397" t="s">
        <v>386</v>
      </c>
      <c r="DM46" s="835">
        <v>1</v>
      </c>
      <c r="DN46" s="897"/>
      <c r="DO46" s="1068"/>
      <c r="DP46" s="1050"/>
      <c r="DQ46" s="397" t="s">
        <v>386</v>
      </c>
      <c r="DR46" s="835">
        <v>1</v>
      </c>
      <c r="DS46" s="897"/>
      <c r="DT46" s="1068"/>
      <c r="DU46" s="1050"/>
      <c r="DV46" s="397" t="s">
        <v>386</v>
      </c>
      <c r="DW46" s="835">
        <v>1</v>
      </c>
      <c r="DX46" s="897"/>
      <c r="DY46" s="1068"/>
      <c r="DZ46" s="1050"/>
      <c r="EA46" s="397" t="s">
        <v>386</v>
      </c>
      <c r="EB46" s="338">
        <v>1</v>
      </c>
      <c r="EC46" s="897"/>
      <c r="ED46" s="1068"/>
      <c r="EE46" s="1050"/>
      <c r="EF46" s="322" t="s">
        <v>386</v>
      </c>
      <c r="EG46" s="835"/>
      <c r="EH46" s="897"/>
      <c r="EI46" s="1068"/>
      <c r="EJ46" s="1050"/>
      <c r="EK46" s="397" t="s">
        <v>386</v>
      </c>
      <c r="EL46" s="835">
        <v>1</v>
      </c>
      <c r="EM46" s="897"/>
      <c r="EN46" s="1068"/>
      <c r="EO46" s="1050"/>
      <c r="EP46" s="322" t="s">
        <v>386</v>
      </c>
      <c r="EQ46" s="338"/>
      <c r="ER46" s="897"/>
      <c r="ES46" s="1068"/>
      <c r="ET46" s="1050"/>
      <c r="EU46" s="397" t="s">
        <v>386</v>
      </c>
      <c r="EV46" s="835">
        <v>1</v>
      </c>
      <c r="EW46" s="897"/>
      <c r="EX46" s="1068"/>
      <c r="EY46" s="1050"/>
      <c r="EZ46" s="397" t="s">
        <v>386</v>
      </c>
      <c r="FA46" s="835">
        <v>1</v>
      </c>
      <c r="FB46" s="897"/>
      <c r="FC46" s="1068"/>
      <c r="FD46" s="1050"/>
      <c r="FE46" s="397" t="s">
        <v>386</v>
      </c>
      <c r="FF46" s="835">
        <v>1</v>
      </c>
      <c r="FG46" s="897"/>
      <c r="FH46" s="1068"/>
      <c r="FI46" s="1050"/>
      <c r="FJ46" s="397" t="s">
        <v>386</v>
      </c>
      <c r="FK46" s="835">
        <v>1</v>
      </c>
      <c r="FL46" s="897"/>
      <c r="FM46" s="1068"/>
      <c r="FN46" s="1050"/>
      <c r="FO46" s="322" t="s">
        <v>386</v>
      </c>
      <c r="FP46" s="835"/>
      <c r="FQ46" s="897"/>
      <c r="FR46" s="1068"/>
      <c r="FS46" s="1050"/>
      <c r="FU46" s="397" t="s">
        <v>386</v>
      </c>
      <c r="FV46" s="1042">
        <v>1</v>
      </c>
      <c r="FW46" s="897"/>
      <c r="FX46" s="1068"/>
      <c r="FY46" s="1050"/>
      <c r="FZ46" s="397" t="s">
        <v>386</v>
      </c>
      <c r="GA46" s="1042">
        <v>1</v>
      </c>
      <c r="GB46" s="897"/>
      <c r="GC46" s="1068"/>
      <c r="GD46" s="1050"/>
      <c r="GE46" s="397" t="s">
        <v>386</v>
      </c>
      <c r="GF46" s="1042">
        <v>1</v>
      </c>
      <c r="GG46" s="897"/>
      <c r="GH46" s="1068"/>
      <c r="GI46" s="1050"/>
      <c r="GJ46" s="397" t="s">
        <v>386</v>
      </c>
      <c r="GK46" s="1042">
        <v>1</v>
      </c>
      <c r="GL46" s="897"/>
      <c r="GM46" s="1068"/>
      <c r="GN46" s="1050"/>
      <c r="GO46" s="397" t="s">
        <v>386</v>
      </c>
      <c r="GP46" s="1042">
        <v>1</v>
      </c>
      <c r="GQ46" s="897"/>
      <c r="GR46" s="1068"/>
      <c r="GS46" s="1050"/>
      <c r="GT46" s="397" t="s">
        <v>386</v>
      </c>
      <c r="GU46" s="1042">
        <v>1</v>
      </c>
      <c r="GV46" s="897"/>
      <c r="GW46" s="1068"/>
      <c r="GX46" s="1050"/>
      <c r="GY46" s="880"/>
      <c r="GZ46" s="397" t="s">
        <v>386</v>
      </c>
      <c r="HA46" s="835">
        <v>1</v>
      </c>
      <c r="HB46" s="897"/>
      <c r="HC46" s="1068"/>
      <c r="HD46" s="1050"/>
      <c r="HE46" s="322" t="s">
        <v>386</v>
      </c>
      <c r="HF46" s="338"/>
      <c r="HG46" s="897"/>
      <c r="HH46" s="1068"/>
      <c r="HI46" s="1050"/>
      <c r="HJ46" s="883"/>
      <c r="HK46" s="397" t="s">
        <v>386</v>
      </c>
      <c r="HL46" s="334">
        <v>1</v>
      </c>
      <c r="HM46" s="897"/>
      <c r="HN46" s="1068"/>
      <c r="HO46" s="1050"/>
      <c r="HP46" s="883"/>
      <c r="HQ46" s="397" t="s">
        <v>386</v>
      </c>
      <c r="HR46" s="835">
        <v>1</v>
      </c>
      <c r="HS46" s="897"/>
      <c r="HT46" s="1068"/>
      <c r="HU46" s="1050"/>
      <c r="HV46" s="397" t="s">
        <v>386</v>
      </c>
      <c r="HW46" s="835">
        <v>1</v>
      </c>
      <c r="HX46" s="897"/>
      <c r="HY46" s="1068"/>
      <c r="HZ46" s="1050"/>
      <c r="IA46" s="397" t="s">
        <v>386</v>
      </c>
      <c r="IB46" s="835">
        <v>1</v>
      </c>
      <c r="IC46" s="897"/>
      <c r="ID46" s="1068"/>
      <c r="IE46" s="1050"/>
      <c r="IF46" s="883"/>
      <c r="IG46" s="397" t="s">
        <v>386</v>
      </c>
      <c r="IH46" s="841">
        <v>1</v>
      </c>
      <c r="II46" s="897"/>
      <c r="IJ46" s="1068"/>
      <c r="IK46" s="1050"/>
      <c r="IL46" s="322" t="s">
        <v>386</v>
      </c>
      <c r="IM46" s="841"/>
      <c r="IN46" s="897"/>
      <c r="IO46" s="1068"/>
      <c r="IP46" s="1050"/>
      <c r="IQ46" s="322" t="s">
        <v>386</v>
      </c>
      <c r="IR46" s="841"/>
      <c r="IS46" s="897"/>
      <c r="IT46" s="1068"/>
      <c r="IU46" s="1050"/>
      <c r="IV46" s="322" t="s">
        <v>386</v>
      </c>
      <c r="IW46" s="841"/>
      <c r="IX46" s="897"/>
      <c r="IY46" s="1068"/>
      <c r="IZ46" s="1050"/>
      <c r="JA46" s="322" t="s">
        <v>386</v>
      </c>
      <c r="JB46" s="841"/>
      <c r="JC46" s="469"/>
      <c r="JD46" s="535"/>
      <c r="JE46" s="1069"/>
      <c r="JF46" s="322" t="s">
        <v>386</v>
      </c>
      <c r="JG46" s="337"/>
      <c r="JH46" s="469"/>
      <c r="JI46" s="535"/>
      <c r="JJ46" s="1069"/>
      <c r="JK46" s="397" t="s">
        <v>386</v>
      </c>
      <c r="JL46" s="841">
        <v>1</v>
      </c>
      <c r="JM46" s="469"/>
      <c r="JN46" s="535"/>
      <c r="JO46" s="1069"/>
      <c r="JP46" s="322" t="s">
        <v>386</v>
      </c>
      <c r="JQ46" s="841">
        <v>1</v>
      </c>
      <c r="JR46" s="469"/>
      <c r="JS46" s="872"/>
      <c r="JT46" s="1069"/>
      <c r="JU46" s="322" t="s">
        <v>386</v>
      </c>
      <c r="JV46" s="841"/>
      <c r="JW46" s="469"/>
      <c r="JX46" s="535"/>
      <c r="JY46" s="1069"/>
      <c r="JZ46" s="322" t="s">
        <v>386</v>
      </c>
      <c r="KA46" s="841"/>
      <c r="KB46" s="469"/>
      <c r="KC46" s="535"/>
      <c r="KD46" s="1069"/>
      <c r="KE46" s="397" t="s">
        <v>386</v>
      </c>
      <c r="KF46" s="841">
        <v>1</v>
      </c>
      <c r="KG46" s="469"/>
      <c r="KH46" s="535"/>
      <c r="KI46" s="1069"/>
      <c r="KJ46" s="397" t="s">
        <v>386</v>
      </c>
      <c r="KK46" s="841">
        <v>1</v>
      </c>
      <c r="KL46" s="469"/>
      <c r="KM46" s="535"/>
      <c r="KN46" s="1069"/>
      <c r="KO46" s="322" t="s">
        <v>386</v>
      </c>
      <c r="KP46" s="841"/>
      <c r="KQ46" s="469"/>
      <c r="KR46" s="535"/>
      <c r="KS46" s="1069"/>
      <c r="KT46" s="322" t="s">
        <v>386</v>
      </c>
      <c r="KU46" s="841"/>
      <c r="KV46" s="469"/>
      <c r="KW46" s="535"/>
      <c r="KX46" s="1069"/>
      <c r="KY46" s="322" t="s">
        <v>386</v>
      </c>
      <c r="KZ46" s="841"/>
      <c r="LA46" s="469"/>
      <c r="LB46" s="535"/>
      <c r="LC46" s="1069"/>
      <c r="LD46" s="322" t="s">
        <v>386</v>
      </c>
      <c r="LE46" s="841"/>
      <c r="LF46" s="469"/>
      <c r="LG46" s="535"/>
      <c r="LH46" s="1069"/>
      <c r="LI46" s="322" t="s">
        <v>386</v>
      </c>
      <c r="LJ46" s="841"/>
      <c r="LK46" s="469"/>
      <c r="LL46" s="535"/>
      <c r="LM46" s="1069"/>
      <c r="LN46" s="397" t="s">
        <v>386</v>
      </c>
      <c r="LO46" s="841">
        <v>1</v>
      </c>
      <c r="LP46" s="469"/>
      <c r="LQ46" s="535"/>
      <c r="LR46" s="1069"/>
      <c r="LS46" s="397" t="s">
        <v>386</v>
      </c>
      <c r="LT46" s="841">
        <v>1</v>
      </c>
      <c r="LU46" s="469"/>
      <c r="LV46" s="535"/>
      <c r="LW46" s="1069"/>
      <c r="LX46" s="322" t="s">
        <v>386</v>
      </c>
      <c r="LY46" s="841"/>
      <c r="LZ46" s="469"/>
      <c r="MA46" s="535"/>
      <c r="MB46" s="1069"/>
      <c r="MC46" s="397" t="s">
        <v>386</v>
      </c>
      <c r="MD46" s="841">
        <v>1</v>
      </c>
      <c r="ME46" s="469"/>
      <c r="MF46" s="535"/>
      <c r="MG46" s="1069"/>
      <c r="MH46" s="397" t="s">
        <v>386</v>
      </c>
      <c r="MI46" s="841">
        <v>1</v>
      </c>
      <c r="MJ46" s="469"/>
      <c r="MK46" s="535"/>
      <c r="ML46" s="1069"/>
      <c r="MM46" s="397" t="s">
        <v>386</v>
      </c>
      <c r="MN46" s="841">
        <v>1</v>
      </c>
      <c r="MO46" s="469"/>
      <c r="MP46" s="535"/>
      <c r="MQ46" s="1069"/>
      <c r="MR46" s="397" t="s">
        <v>386</v>
      </c>
      <c r="MS46" s="841">
        <v>1</v>
      </c>
      <c r="MT46" s="469"/>
      <c r="MU46" s="535"/>
      <c r="MV46" s="1069"/>
      <c r="MW46" s="322" t="s">
        <v>386</v>
      </c>
      <c r="MX46" s="841"/>
      <c r="MY46" s="469"/>
      <c r="MZ46" s="535"/>
      <c r="NA46" s="1069"/>
      <c r="NB46" s="322" t="s">
        <v>386</v>
      </c>
      <c r="NC46" s="841"/>
      <c r="ND46" s="469"/>
      <c r="NE46" s="535"/>
      <c r="NF46" s="1069"/>
      <c r="NG46" s="322" t="s">
        <v>386</v>
      </c>
      <c r="NH46" s="841">
        <v>1</v>
      </c>
      <c r="NI46" s="469"/>
      <c r="NJ46" s="535"/>
      <c r="NK46" s="1069"/>
      <c r="NL46" s="397" t="s">
        <v>386</v>
      </c>
      <c r="NM46" s="841">
        <v>1</v>
      </c>
      <c r="NN46" s="469"/>
      <c r="NO46" s="535"/>
      <c r="NP46" s="1069"/>
      <c r="NQ46" s="322" t="s">
        <v>386</v>
      </c>
      <c r="NR46" s="841"/>
      <c r="NS46" s="469"/>
      <c r="NT46" s="535"/>
      <c r="NU46" s="1069"/>
      <c r="NV46" s="322" t="s">
        <v>386</v>
      </c>
      <c r="NW46" s="841"/>
      <c r="NX46" s="469"/>
      <c r="NY46" s="535"/>
      <c r="NZ46" s="1069"/>
      <c r="OA46" s="322" t="s">
        <v>386</v>
      </c>
      <c r="OB46" s="841"/>
      <c r="OC46" s="469"/>
      <c r="OD46" s="535"/>
      <c r="OE46" s="1069"/>
      <c r="OF46" s="397" t="s">
        <v>386</v>
      </c>
      <c r="OG46" s="841">
        <v>1</v>
      </c>
      <c r="OH46" s="469"/>
      <c r="OI46" s="535"/>
      <c r="OJ46" s="1069"/>
      <c r="OK46" s="322" t="s">
        <v>386</v>
      </c>
      <c r="OL46" s="841"/>
      <c r="OM46" s="469"/>
      <c r="ON46" s="535"/>
      <c r="OO46" s="1069"/>
      <c r="OP46" s="397" t="s">
        <v>386</v>
      </c>
      <c r="OQ46" s="841">
        <v>1</v>
      </c>
      <c r="OR46" s="469"/>
      <c r="OS46" s="535"/>
      <c r="OT46" s="1069"/>
      <c r="OU46" s="397" t="s">
        <v>386</v>
      </c>
      <c r="OV46" s="952">
        <v>1</v>
      </c>
      <c r="OW46" s="469"/>
      <c r="OX46" s="535"/>
      <c r="OY46" s="1069"/>
      <c r="OZ46" s="397" t="s">
        <v>386</v>
      </c>
      <c r="PA46" s="841">
        <v>1</v>
      </c>
      <c r="PB46" s="469"/>
      <c r="PC46" s="535"/>
      <c r="PD46" s="1069"/>
      <c r="PE46" s="941"/>
      <c r="PF46" s="827"/>
      <c r="PG46" s="469"/>
      <c r="PH46" s="535"/>
      <c r="PI46" s="1069"/>
      <c r="PJ46" s="942"/>
      <c r="PK46" s="835"/>
      <c r="PL46" s="469"/>
      <c r="PM46" s="535"/>
      <c r="PN46" s="1069"/>
    </row>
    <row r="47" spans="1:430" ht="17" customHeight="1" thickBot="1" x14ac:dyDescent="0.25">
      <c r="B47" s="857"/>
      <c r="C47" s="1046"/>
      <c r="D47" s="1070"/>
      <c r="E47" s="1067" t="s">
        <v>387</v>
      </c>
      <c r="F47" s="1034"/>
      <c r="G47" s="1064"/>
      <c r="H47" s="863"/>
      <c r="I47" s="1036"/>
      <c r="J47" s="1071" t="s">
        <v>387</v>
      </c>
      <c r="K47" s="334">
        <v>1</v>
      </c>
      <c r="L47" s="897"/>
      <c r="M47" s="1068"/>
      <c r="N47" s="1050"/>
      <c r="O47" s="397" t="s">
        <v>387</v>
      </c>
      <c r="P47" s="467">
        <v>1</v>
      </c>
      <c r="Q47" s="897"/>
      <c r="R47" s="1068"/>
      <c r="S47" s="1050"/>
      <c r="T47" s="397" t="s">
        <v>387</v>
      </c>
      <c r="U47" s="952">
        <v>1</v>
      </c>
      <c r="V47" s="897"/>
      <c r="W47" s="1068"/>
      <c r="X47" s="1050"/>
      <c r="Y47" s="322" t="s">
        <v>387</v>
      </c>
      <c r="Z47" s="835"/>
      <c r="AA47" s="897"/>
      <c r="AB47" s="1068"/>
      <c r="AC47" s="1050"/>
      <c r="AD47" s="322" t="s">
        <v>387</v>
      </c>
      <c r="AE47" s="835"/>
      <c r="AF47" s="897"/>
      <c r="AG47" s="1068"/>
      <c r="AH47" s="1050"/>
      <c r="AI47" s="322" t="s">
        <v>387</v>
      </c>
      <c r="AJ47" s="835"/>
      <c r="AK47" s="897"/>
      <c r="AL47" s="1068"/>
      <c r="AM47" s="1050"/>
      <c r="AN47" s="397" t="s">
        <v>387</v>
      </c>
      <c r="AO47" s="818">
        <v>1</v>
      </c>
      <c r="AP47" s="897"/>
      <c r="AQ47" s="1068"/>
      <c r="AR47" s="1050"/>
      <c r="AS47" s="397" t="s">
        <v>387</v>
      </c>
      <c r="AT47" s="467">
        <v>1</v>
      </c>
      <c r="AU47" s="897"/>
      <c r="AV47" s="1068"/>
      <c r="AW47" s="1050"/>
      <c r="AX47" s="322" t="s">
        <v>387</v>
      </c>
      <c r="AY47" s="836"/>
      <c r="AZ47" s="897"/>
      <c r="BA47" s="1068"/>
      <c r="BB47" s="1050"/>
      <c r="BC47" s="941" t="s">
        <v>387</v>
      </c>
      <c r="BD47" s="827">
        <v>1</v>
      </c>
      <c r="BE47" s="897"/>
      <c r="BF47" s="1068"/>
      <c r="BG47" s="1050"/>
      <c r="BH47" s="397" t="s">
        <v>387</v>
      </c>
      <c r="BI47" s="1072">
        <v>1</v>
      </c>
      <c r="BJ47" s="897"/>
      <c r="BK47" s="1068"/>
      <c r="BL47" s="1050"/>
      <c r="BM47" s="942" t="s">
        <v>387</v>
      </c>
      <c r="BN47" s="835"/>
      <c r="BO47" s="897"/>
      <c r="BP47" s="1068"/>
      <c r="BQ47" s="1050"/>
      <c r="BR47" s="863"/>
      <c r="BS47" s="397" t="s">
        <v>387</v>
      </c>
      <c r="BT47" s="952">
        <v>1</v>
      </c>
      <c r="BU47" s="897"/>
      <c r="BV47" s="1068"/>
      <c r="BW47" s="1050"/>
      <c r="BX47" s="397" t="s">
        <v>387</v>
      </c>
      <c r="BY47" s="952">
        <v>1</v>
      </c>
      <c r="BZ47" s="897"/>
      <c r="CA47" s="1068"/>
      <c r="CB47" s="1050"/>
      <c r="CC47" s="322" t="s">
        <v>387</v>
      </c>
      <c r="CD47" s="835"/>
      <c r="CE47" s="897"/>
      <c r="CF47" s="1068"/>
      <c r="CG47" s="1050"/>
      <c r="CH47" s="397" t="s">
        <v>387</v>
      </c>
      <c r="CI47" s="835">
        <v>1</v>
      </c>
      <c r="CJ47" s="897"/>
      <c r="CK47" s="1068"/>
      <c r="CL47" s="1050"/>
      <c r="CM47" s="322" t="s">
        <v>387</v>
      </c>
      <c r="CN47" s="835"/>
      <c r="CO47" s="897"/>
      <c r="CP47" s="1068"/>
      <c r="CQ47" s="1050"/>
      <c r="CR47" s="322" t="s">
        <v>387</v>
      </c>
      <c r="CS47" s="835"/>
      <c r="CT47" s="897"/>
      <c r="CU47" s="1068"/>
      <c r="CV47" s="1050"/>
      <c r="CW47" s="322" t="s">
        <v>387</v>
      </c>
      <c r="CX47" s="835"/>
      <c r="CY47" s="897"/>
      <c r="CZ47" s="1068"/>
      <c r="DA47" s="1050"/>
      <c r="DB47" s="322" t="s">
        <v>387</v>
      </c>
      <c r="DC47" s="835"/>
      <c r="DD47" s="897"/>
      <c r="DE47" s="1068"/>
      <c r="DF47" s="1050"/>
      <c r="DG47" s="322" t="s">
        <v>387</v>
      </c>
      <c r="DH47" s="835"/>
      <c r="DI47" s="897"/>
      <c r="DJ47" s="1068"/>
      <c r="DK47" s="1050"/>
      <c r="DL47" s="322" t="s">
        <v>387</v>
      </c>
      <c r="DM47" s="835"/>
      <c r="DN47" s="897"/>
      <c r="DO47" s="1068"/>
      <c r="DP47" s="1050"/>
      <c r="DQ47" s="322" t="s">
        <v>387</v>
      </c>
      <c r="DR47" s="835"/>
      <c r="DS47" s="897"/>
      <c r="DT47" s="1068"/>
      <c r="DU47" s="1050"/>
      <c r="DV47" s="397" t="s">
        <v>387</v>
      </c>
      <c r="DW47" s="835">
        <v>1</v>
      </c>
      <c r="DX47" s="897"/>
      <c r="DY47" s="1068"/>
      <c r="DZ47" s="1050"/>
      <c r="EA47" s="322" t="s">
        <v>387</v>
      </c>
      <c r="EB47" s="338"/>
      <c r="EC47" s="897"/>
      <c r="ED47" s="1068"/>
      <c r="EE47" s="1050"/>
      <c r="EF47" s="397" t="s">
        <v>387</v>
      </c>
      <c r="EG47" s="835">
        <v>1</v>
      </c>
      <c r="EH47" s="897"/>
      <c r="EI47" s="1068"/>
      <c r="EJ47" s="1050"/>
      <c r="EK47" s="322" t="s">
        <v>387</v>
      </c>
      <c r="EL47" s="835"/>
      <c r="EM47" s="897"/>
      <c r="EN47" s="1068"/>
      <c r="EO47" s="1050"/>
      <c r="EP47" s="322" t="s">
        <v>387</v>
      </c>
      <c r="EQ47" s="338"/>
      <c r="ER47" s="897"/>
      <c r="ES47" s="1068"/>
      <c r="ET47" s="1050"/>
      <c r="EU47" s="322" t="s">
        <v>387</v>
      </c>
      <c r="EV47" s="835"/>
      <c r="EW47" s="897"/>
      <c r="EX47" s="1068"/>
      <c r="EY47" s="1050"/>
      <c r="EZ47" s="397" t="s">
        <v>387</v>
      </c>
      <c r="FA47" s="835">
        <v>1</v>
      </c>
      <c r="FB47" s="897"/>
      <c r="FC47" s="1068"/>
      <c r="FD47" s="1050"/>
      <c r="FE47" s="397" t="s">
        <v>387</v>
      </c>
      <c r="FF47" s="835">
        <v>1</v>
      </c>
      <c r="FG47" s="897"/>
      <c r="FH47" s="1068"/>
      <c r="FI47" s="1050"/>
      <c r="FJ47" s="397" t="s">
        <v>387</v>
      </c>
      <c r="FK47" s="835">
        <v>1</v>
      </c>
      <c r="FL47" s="897"/>
      <c r="FM47" s="1068"/>
      <c r="FN47" s="1050"/>
      <c r="FO47" s="322" t="s">
        <v>387</v>
      </c>
      <c r="FP47" s="835"/>
      <c r="FQ47" s="897"/>
      <c r="FR47" s="1068"/>
      <c r="FS47" s="1050"/>
      <c r="FU47" s="397" t="s">
        <v>387</v>
      </c>
      <c r="FV47" s="1042">
        <v>1</v>
      </c>
      <c r="FW47" s="897"/>
      <c r="FX47" s="1068"/>
      <c r="FY47" s="1050"/>
      <c r="FZ47" s="397" t="s">
        <v>387</v>
      </c>
      <c r="GA47" s="1042">
        <v>1</v>
      </c>
      <c r="GB47" s="897"/>
      <c r="GC47" s="1068"/>
      <c r="GD47" s="1050"/>
      <c r="GE47" s="322" t="s">
        <v>387</v>
      </c>
      <c r="GF47" s="1042"/>
      <c r="GG47" s="897"/>
      <c r="GH47" s="1068"/>
      <c r="GI47" s="1050"/>
      <c r="GJ47" s="397" t="s">
        <v>387</v>
      </c>
      <c r="GK47" s="1042">
        <v>1</v>
      </c>
      <c r="GL47" s="897"/>
      <c r="GM47" s="1068"/>
      <c r="GN47" s="1050"/>
      <c r="GO47" s="397" t="s">
        <v>387</v>
      </c>
      <c r="GP47" s="1042">
        <v>1</v>
      </c>
      <c r="GQ47" s="897"/>
      <c r="GR47" s="1068"/>
      <c r="GS47" s="1050"/>
      <c r="GT47" s="322" t="s">
        <v>387</v>
      </c>
      <c r="GU47" s="1042"/>
      <c r="GV47" s="897"/>
      <c r="GW47" s="1068"/>
      <c r="GX47" s="1050"/>
      <c r="GY47" s="880"/>
      <c r="GZ47" s="397" t="s">
        <v>387</v>
      </c>
      <c r="HA47" s="835">
        <v>1</v>
      </c>
      <c r="HB47" s="897"/>
      <c r="HC47" s="1068"/>
      <c r="HD47" s="1050"/>
      <c r="HE47" s="322" t="s">
        <v>387</v>
      </c>
      <c r="HF47" s="338"/>
      <c r="HG47" s="897"/>
      <c r="HH47" s="1068"/>
      <c r="HI47" s="1050"/>
      <c r="HJ47" s="883"/>
      <c r="HK47" s="322" t="s">
        <v>387</v>
      </c>
      <c r="HL47" s="835"/>
      <c r="HM47" s="897"/>
      <c r="HN47" s="1068"/>
      <c r="HO47" s="1050"/>
      <c r="HP47" s="883"/>
      <c r="HQ47" s="397" t="s">
        <v>387</v>
      </c>
      <c r="HR47" s="835">
        <v>1</v>
      </c>
      <c r="HS47" s="897"/>
      <c r="HT47" s="1068"/>
      <c r="HU47" s="1050"/>
      <c r="HV47" s="397" t="s">
        <v>387</v>
      </c>
      <c r="HW47" s="835">
        <v>1</v>
      </c>
      <c r="HX47" s="897"/>
      <c r="HY47" s="1068"/>
      <c r="HZ47" s="1050"/>
      <c r="IA47" s="397" t="s">
        <v>387</v>
      </c>
      <c r="IB47" s="835">
        <v>1</v>
      </c>
      <c r="IC47" s="897"/>
      <c r="ID47" s="1068"/>
      <c r="IE47" s="1050"/>
      <c r="IF47" s="883"/>
      <c r="IG47" s="322" t="s">
        <v>387</v>
      </c>
      <c r="IH47" s="841"/>
      <c r="II47" s="897"/>
      <c r="IJ47" s="1068"/>
      <c r="IK47" s="1050"/>
      <c r="IL47" s="322" t="s">
        <v>387</v>
      </c>
      <c r="IM47" s="841"/>
      <c r="IN47" s="897"/>
      <c r="IO47" s="1068"/>
      <c r="IP47" s="1050"/>
      <c r="IQ47" s="322" t="s">
        <v>387</v>
      </c>
      <c r="IR47" s="841"/>
      <c r="IS47" s="897"/>
      <c r="IT47" s="1068"/>
      <c r="IU47" s="1050"/>
      <c r="IV47" s="322" t="s">
        <v>387</v>
      </c>
      <c r="IW47" s="841"/>
      <c r="IX47" s="897"/>
      <c r="IY47" s="1068"/>
      <c r="IZ47" s="1050"/>
      <c r="JA47" s="322" t="s">
        <v>387</v>
      </c>
      <c r="JB47" s="841"/>
      <c r="JC47" s="469"/>
      <c r="JD47" s="535"/>
      <c r="JE47" s="1069"/>
      <c r="JF47" s="322" t="s">
        <v>387</v>
      </c>
      <c r="JG47" s="337"/>
      <c r="JH47" s="469"/>
      <c r="JI47" s="535"/>
      <c r="JJ47" s="1069"/>
      <c r="JK47" s="322" t="s">
        <v>387</v>
      </c>
      <c r="JL47" s="841"/>
      <c r="JM47" s="469"/>
      <c r="JN47" s="535"/>
      <c r="JO47" s="1069"/>
      <c r="JP47" s="322" t="s">
        <v>387</v>
      </c>
      <c r="JQ47" s="841">
        <v>1</v>
      </c>
      <c r="JR47" s="469"/>
      <c r="JS47" s="872"/>
      <c r="JT47" s="1069"/>
      <c r="JU47" s="322" t="s">
        <v>387</v>
      </c>
      <c r="JV47" s="841"/>
      <c r="JW47" s="469"/>
      <c r="JX47" s="535"/>
      <c r="JY47" s="1069"/>
      <c r="JZ47" s="397" t="s">
        <v>387</v>
      </c>
      <c r="KA47" s="841">
        <v>1</v>
      </c>
      <c r="KB47" s="469"/>
      <c r="KC47" s="535"/>
      <c r="KD47" s="1069"/>
      <c r="KE47" s="322" t="s">
        <v>387</v>
      </c>
      <c r="KF47" s="841"/>
      <c r="KG47" s="469"/>
      <c r="KH47" s="535"/>
      <c r="KI47" s="1069"/>
      <c r="KJ47" s="397" t="s">
        <v>387</v>
      </c>
      <c r="KK47" s="841">
        <v>1</v>
      </c>
      <c r="KL47" s="469"/>
      <c r="KM47" s="535"/>
      <c r="KN47" s="1069"/>
      <c r="KO47" s="322" t="s">
        <v>387</v>
      </c>
      <c r="KP47" s="841"/>
      <c r="KQ47" s="469"/>
      <c r="KR47" s="535"/>
      <c r="KS47" s="1069"/>
      <c r="KT47" s="322" t="s">
        <v>387</v>
      </c>
      <c r="KU47" s="841"/>
      <c r="KV47" s="469"/>
      <c r="KW47" s="535"/>
      <c r="KX47" s="1069"/>
      <c r="KY47" s="322" t="s">
        <v>387</v>
      </c>
      <c r="KZ47" s="841"/>
      <c r="LA47" s="469"/>
      <c r="LB47" s="535"/>
      <c r="LC47" s="1069"/>
      <c r="LD47" s="322" t="s">
        <v>387</v>
      </c>
      <c r="LE47" s="841"/>
      <c r="LF47" s="469"/>
      <c r="LG47" s="535"/>
      <c r="LH47" s="1069"/>
      <c r="LI47" s="322" t="s">
        <v>387</v>
      </c>
      <c r="LJ47" s="841"/>
      <c r="LK47" s="469"/>
      <c r="LL47" s="535"/>
      <c r="LM47" s="1069"/>
      <c r="LN47" s="397" t="s">
        <v>387</v>
      </c>
      <c r="LO47" s="841">
        <v>1</v>
      </c>
      <c r="LP47" s="469"/>
      <c r="LQ47" s="535"/>
      <c r="LR47" s="1069"/>
      <c r="LS47" s="397" t="s">
        <v>387</v>
      </c>
      <c r="LT47" s="841">
        <v>1</v>
      </c>
      <c r="LU47" s="469"/>
      <c r="LV47" s="535"/>
      <c r="LW47" s="1069"/>
      <c r="LX47" s="397" t="s">
        <v>387</v>
      </c>
      <c r="LY47" s="841">
        <v>1</v>
      </c>
      <c r="LZ47" s="469"/>
      <c r="MA47" s="535"/>
      <c r="MB47" s="1069"/>
      <c r="MC47" s="397" t="s">
        <v>387</v>
      </c>
      <c r="MD47" s="841">
        <v>1</v>
      </c>
      <c r="ME47" s="469"/>
      <c r="MF47" s="535"/>
      <c r="MG47" s="1069"/>
      <c r="MH47" s="397" t="s">
        <v>387</v>
      </c>
      <c r="MI47" s="841">
        <v>1</v>
      </c>
      <c r="MJ47" s="469"/>
      <c r="MK47" s="535"/>
      <c r="ML47" s="1069"/>
      <c r="MM47" s="397" t="s">
        <v>387</v>
      </c>
      <c r="MN47" s="841">
        <v>1</v>
      </c>
      <c r="MO47" s="469"/>
      <c r="MP47" s="535"/>
      <c r="MQ47" s="1069"/>
      <c r="MR47" s="397" t="s">
        <v>387</v>
      </c>
      <c r="MS47" s="841">
        <v>1</v>
      </c>
      <c r="MT47" s="469"/>
      <c r="MU47" s="535"/>
      <c r="MV47" s="1069"/>
      <c r="MW47" s="322" t="s">
        <v>387</v>
      </c>
      <c r="MX47" s="841"/>
      <c r="MY47" s="469"/>
      <c r="MZ47" s="535"/>
      <c r="NA47" s="1069"/>
      <c r="NB47" s="322" t="s">
        <v>387</v>
      </c>
      <c r="NC47" s="841"/>
      <c r="ND47" s="469"/>
      <c r="NE47" s="535"/>
      <c r="NF47" s="1069"/>
      <c r="NG47" s="322" t="s">
        <v>387</v>
      </c>
      <c r="NH47" s="841">
        <v>1</v>
      </c>
      <c r="NI47" s="469"/>
      <c r="NJ47" s="535"/>
      <c r="NK47" s="1069"/>
      <c r="NL47" s="397" t="s">
        <v>387</v>
      </c>
      <c r="NM47" s="841">
        <v>1</v>
      </c>
      <c r="NN47" s="469"/>
      <c r="NO47" s="535"/>
      <c r="NP47" s="1069"/>
      <c r="NQ47" s="322" t="s">
        <v>387</v>
      </c>
      <c r="NR47" s="841"/>
      <c r="NS47" s="469"/>
      <c r="NT47" s="535"/>
      <c r="NU47" s="1069"/>
      <c r="NV47" s="397" t="s">
        <v>387</v>
      </c>
      <c r="NW47" s="841">
        <v>1</v>
      </c>
      <c r="NX47" s="469"/>
      <c r="NY47" s="535"/>
      <c r="NZ47" s="1069"/>
      <c r="OA47" s="322" t="s">
        <v>387</v>
      </c>
      <c r="OB47" s="841"/>
      <c r="OC47" s="469"/>
      <c r="OD47" s="535"/>
      <c r="OE47" s="1069"/>
      <c r="OF47" s="397" t="s">
        <v>387</v>
      </c>
      <c r="OG47" s="841">
        <v>1</v>
      </c>
      <c r="OH47" s="469"/>
      <c r="OI47" s="535"/>
      <c r="OJ47" s="1069"/>
      <c r="OK47" s="322" t="s">
        <v>387</v>
      </c>
      <c r="OL47" s="841"/>
      <c r="OM47" s="469"/>
      <c r="ON47" s="535"/>
      <c r="OO47" s="1069"/>
      <c r="OP47" s="397" t="s">
        <v>387</v>
      </c>
      <c r="OQ47" s="841">
        <v>1</v>
      </c>
      <c r="OR47" s="469"/>
      <c r="OS47" s="535"/>
      <c r="OT47" s="1069"/>
      <c r="OU47" s="397" t="s">
        <v>387</v>
      </c>
      <c r="OV47" s="952">
        <v>1</v>
      </c>
      <c r="OW47" s="469"/>
      <c r="OX47" s="535"/>
      <c r="OY47" s="1069"/>
      <c r="OZ47" s="397" t="s">
        <v>387</v>
      </c>
      <c r="PA47" s="841">
        <v>1</v>
      </c>
      <c r="PB47" s="469"/>
      <c r="PC47" s="535"/>
      <c r="PD47" s="1069"/>
      <c r="PE47" s="941"/>
      <c r="PF47" s="827"/>
      <c r="PG47" s="469"/>
      <c r="PH47" s="535"/>
      <c r="PI47" s="1069"/>
      <c r="PJ47" s="942"/>
      <c r="PK47" s="835"/>
      <c r="PL47" s="469"/>
      <c r="PM47" s="535"/>
      <c r="PN47" s="1069"/>
    </row>
    <row r="48" spans="1:430" ht="17" customHeight="1" thickBot="1" x14ac:dyDescent="0.25">
      <c r="B48" s="857"/>
      <c r="C48" s="1046"/>
      <c r="D48" s="1070"/>
      <c r="E48" s="1067" t="s">
        <v>1546</v>
      </c>
      <c r="F48" s="1034"/>
      <c r="G48" s="1064"/>
      <c r="H48" s="863"/>
      <c r="I48" s="1036"/>
      <c r="J48" s="1071" t="s">
        <v>1546</v>
      </c>
      <c r="K48" s="334">
        <v>1</v>
      </c>
      <c r="L48" s="897"/>
      <c r="M48" s="1068"/>
      <c r="N48" s="1050"/>
      <c r="O48" s="322" t="s">
        <v>1546</v>
      </c>
      <c r="P48" s="957"/>
      <c r="Q48" s="897"/>
      <c r="R48" s="1068"/>
      <c r="S48" s="1050"/>
      <c r="T48" s="397" t="s">
        <v>1546</v>
      </c>
      <c r="U48" s="952">
        <v>1</v>
      </c>
      <c r="V48" s="897"/>
      <c r="W48" s="1068"/>
      <c r="X48" s="1050"/>
      <c r="Y48" s="322" t="s">
        <v>1546</v>
      </c>
      <c r="Z48" s="835"/>
      <c r="AA48" s="897"/>
      <c r="AB48" s="1068"/>
      <c r="AC48" s="1050"/>
      <c r="AD48" s="322" t="s">
        <v>1546</v>
      </c>
      <c r="AE48" s="835"/>
      <c r="AF48" s="897"/>
      <c r="AG48" s="1068"/>
      <c r="AH48" s="1050"/>
      <c r="AI48" s="397" t="s">
        <v>1546</v>
      </c>
      <c r="AJ48" s="334">
        <v>1</v>
      </c>
      <c r="AK48" s="897"/>
      <c r="AL48" s="1068"/>
      <c r="AM48" s="1050"/>
      <c r="AN48" s="397" t="s">
        <v>1546</v>
      </c>
      <c r="AO48" s="818">
        <v>1</v>
      </c>
      <c r="AP48" s="897"/>
      <c r="AQ48" s="1068"/>
      <c r="AR48" s="1050"/>
      <c r="AS48" s="322" t="s">
        <v>1546</v>
      </c>
      <c r="AT48" s="957"/>
      <c r="AU48" s="897"/>
      <c r="AV48" s="1068"/>
      <c r="AW48" s="1050"/>
      <c r="AX48" s="322" t="s">
        <v>1546</v>
      </c>
      <c r="AY48" s="836"/>
      <c r="AZ48" s="897"/>
      <c r="BA48" s="1068"/>
      <c r="BB48" s="1050"/>
      <c r="BC48" s="942" t="s">
        <v>1546</v>
      </c>
      <c r="BD48" s="835"/>
      <c r="BE48" s="897"/>
      <c r="BF48" s="1068"/>
      <c r="BG48" s="1050"/>
      <c r="BH48" s="322" t="s">
        <v>1546</v>
      </c>
      <c r="BI48" s="957"/>
      <c r="BJ48" s="897"/>
      <c r="BK48" s="1068"/>
      <c r="BL48" s="1050"/>
      <c r="BM48" s="942" t="s">
        <v>1546</v>
      </c>
      <c r="BN48" s="835"/>
      <c r="BO48" s="897"/>
      <c r="BP48" s="1068"/>
      <c r="BQ48" s="1050"/>
      <c r="BR48" s="863"/>
      <c r="BS48" s="397" t="s">
        <v>1546</v>
      </c>
      <c r="BT48" s="952">
        <v>1</v>
      </c>
      <c r="BU48" s="897"/>
      <c r="BV48" s="1068"/>
      <c r="BW48" s="1050"/>
      <c r="BX48" s="397" t="s">
        <v>1546</v>
      </c>
      <c r="BY48" s="952">
        <v>1</v>
      </c>
      <c r="BZ48" s="897"/>
      <c r="CA48" s="1068"/>
      <c r="CB48" s="1050"/>
      <c r="CC48" s="397" t="s">
        <v>1546</v>
      </c>
      <c r="CD48" s="952">
        <v>1</v>
      </c>
      <c r="CE48" s="897"/>
      <c r="CF48" s="1068"/>
      <c r="CG48" s="1050"/>
      <c r="CH48" s="397" t="s">
        <v>1546</v>
      </c>
      <c r="CI48" s="835">
        <v>1</v>
      </c>
      <c r="CJ48" s="897"/>
      <c r="CK48" s="1068"/>
      <c r="CL48" s="1050"/>
      <c r="CM48" s="322" t="s">
        <v>1546</v>
      </c>
      <c r="CN48" s="835"/>
      <c r="CO48" s="897"/>
      <c r="CP48" s="1068"/>
      <c r="CQ48" s="1050"/>
      <c r="CR48" s="322" t="s">
        <v>1546</v>
      </c>
      <c r="CS48" s="835"/>
      <c r="CT48" s="897"/>
      <c r="CU48" s="1068"/>
      <c r="CV48" s="1050"/>
      <c r="CW48" s="322" t="s">
        <v>1546</v>
      </c>
      <c r="CX48" s="835"/>
      <c r="CY48" s="897"/>
      <c r="CZ48" s="1068"/>
      <c r="DA48" s="1050"/>
      <c r="DB48" s="322" t="s">
        <v>1546</v>
      </c>
      <c r="DC48" s="835"/>
      <c r="DD48" s="897"/>
      <c r="DE48" s="1068"/>
      <c r="DF48" s="1050"/>
      <c r="DG48" s="322" t="s">
        <v>1546</v>
      </c>
      <c r="DH48" s="835"/>
      <c r="DI48" s="897"/>
      <c r="DJ48" s="1068"/>
      <c r="DK48" s="1050"/>
      <c r="DL48" s="322" t="s">
        <v>1546</v>
      </c>
      <c r="DM48" s="835"/>
      <c r="DN48" s="897"/>
      <c r="DO48" s="1068"/>
      <c r="DP48" s="1050"/>
      <c r="DQ48" s="322" t="s">
        <v>1546</v>
      </c>
      <c r="DR48" s="835"/>
      <c r="DS48" s="897"/>
      <c r="DT48" s="1068"/>
      <c r="DU48" s="1050"/>
      <c r="DV48" s="397" t="s">
        <v>1546</v>
      </c>
      <c r="DW48" s="835">
        <v>1</v>
      </c>
      <c r="DX48" s="897"/>
      <c r="DY48" s="1068"/>
      <c r="DZ48" s="1050"/>
      <c r="EA48" s="322" t="s">
        <v>1546</v>
      </c>
      <c r="EB48" s="338"/>
      <c r="EC48" s="897"/>
      <c r="ED48" s="1068"/>
      <c r="EE48" s="1050"/>
      <c r="EF48" s="397" t="s">
        <v>1546</v>
      </c>
      <c r="EG48" s="835">
        <v>1</v>
      </c>
      <c r="EH48" s="897"/>
      <c r="EI48" s="1068"/>
      <c r="EJ48" s="1050"/>
      <c r="EK48" s="322" t="s">
        <v>1546</v>
      </c>
      <c r="EL48" s="835"/>
      <c r="EM48" s="897"/>
      <c r="EN48" s="1068"/>
      <c r="EO48" s="1050"/>
      <c r="EP48" s="322" t="s">
        <v>1546</v>
      </c>
      <c r="EQ48" s="338"/>
      <c r="ER48" s="897"/>
      <c r="ES48" s="1068"/>
      <c r="ET48" s="1050"/>
      <c r="EU48" s="397" t="s">
        <v>1546</v>
      </c>
      <c r="EV48" s="835">
        <v>1</v>
      </c>
      <c r="EW48" s="897"/>
      <c r="EX48" s="1068"/>
      <c r="EY48" s="1050"/>
      <c r="EZ48" s="397" t="s">
        <v>1546</v>
      </c>
      <c r="FA48" s="835">
        <v>1</v>
      </c>
      <c r="FB48" s="897"/>
      <c r="FC48" s="1068"/>
      <c r="FD48" s="1050"/>
      <c r="FE48" s="322" t="s">
        <v>1546</v>
      </c>
      <c r="FF48" s="835"/>
      <c r="FG48" s="897"/>
      <c r="FH48" s="1068"/>
      <c r="FI48" s="1050"/>
      <c r="FJ48" s="397" t="s">
        <v>1546</v>
      </c>
      <c r="FK48" s="835">
        <v>1</v>
      </c>
      <c r="FL48" s="897"/>
      <c r="FM48" s="1068"/>
      <c r="FN48" s="1050"/>
      <c r="FO48" s="322" t="s">
        <v>1546</v>
      </c>
      <c r="FP48" s="835"/>
      <c r="FQ48" s="897"/>
      <c r="FR48" s="1068"/>
      <c r="FS48" s="1050"/>
      <c r="FU48" s="322" t="s">
        <v>1546</v>
      </c>
      <c r="FV48" s="1042"/>
      <c r="FW48" s="897"/>
      <c r="FX48" s="1068"/>
      <c r="FY48" s="1050"/>
      <c r="FZ48" s="322" t="s">
        <v>1546</v>
      </c>
      <c r="GA48" s="1042"/>
      <c r="GB48" s="897"/>
      <c r="GC48" s="1068"/>
      <c r="GD48" s="1050"/>
      <c r="GE48" s="397" t="s">
        <v>1546</v>
      </c>
      <c r="GF48" s="1042">
        <v>1</v>
      </c>
      <c r="GG48" s="897"/>
      <c r="GH48" s="1068"/>
      <c r="GI48" s="1050"/>
      <c r="GJ48" s="322" t="s">
        <v>1546</v>
      </c>
      <c r="GK48" s="1042"/>
      <c r="GL48" s="897"/>
      <c r="GM48" s="1068"/>
      <c r="GN48" s="1050"/>
      <c r="GO48" s="322" t="s">
        <v>1546</v>
      </c>
      <c r="GP48" s="1042"/>
      <c r="GQ48" s="897"/>
      <c r="GR48" s="1068"/>
      <c r="GS48" s="1050"/>
      <c r="GT48" s="322" t="s">
        <v>1546</v>
      </c>
      <c r="GU48" s="1042"/>
      <c r="GV48" s="897"/>
      <c r="GW48" s="1068"/>
      <c r="GX48" s="1050"/>
      <c r="GY48" s="880"/>
      <c r="GZ48" s="397" t="s">
        <v>1546</v>
      </c>
      <c r="HA48" s="835">
        <v>1</v>
      </c>
      <c r="HB48" s="897"/>
      <c r="HC48" s="1068"/>
      <c r="HD48" s="1050"/>
      <c r="HE48" s="322" t="s">
        <v>1546</v>
      </c>
      <c r="HF48" s="338"/>
      <c r="HG48" s="897"/>
      <c r="HH48" s="1068"/>
      <c r="HI48" s="1050"/>
      <c r="HJ48" s="883"/>
      <c r="HK48" s="397" t="s">
        <v>1546</v>
      </c>
      <c r="HL48" s="334">
        <v>1</v>
      </c>
      <c r="HM48" s="897"/>
      <c r="HN48" s="1068"/>
      <c r="HO48" s="1050"/>
      <c r="HP48" s="883"/>
      <c r="HQ48" s="322" t="s">
        <v>1546</v>
      </c>
      <c r="HR48" s="835"/>
      <c r="HS48" s="897"/>
      <c r="HT48" s="1068"/>
      <c r="HU48" s="1050"/>
      <c r="HV48" s="397" t="s">
        <v>1546</v>
      </c>
      <c r="HW48" s="835">
        <v>1</v>
      </c>
      <c r="HX48" s="897"/>
      <c r="HY48" s="1068"/>
      <c r="HZ48" s="1050"/>
      <c r="IA48" s="322" t="s">
        <v>1546</v>
      </c>
      <c r="IB48" s="835"/>
      <c r="IC48" s="897"/>
      <c r="ID48" s="1068"/>
      <c r="IE48" s="1050"/>
      <c r="IF48" s="883"/>
      <c r="IG48" s="322" t="s">
        <v>1546</v>
      </c>
      <c r="IH48" s="841"/>
      <c r="II48" s="897"/>
      <c r="IJ48" s="1068"/>
      <c r="IK48" s="1050"/>
      <c r="IL48" s="322" t="s">
        <v>1546</v>
      </c>
      <c r="IM48" s="841"/>
      <c r="IN48" s="897"/>
      <c r="IO48" s="1068"/>
      <c r="IP48" s="1050"/>
      <c r="IQ48" s="322" t="s">
        <v>1546</v>
      </c>
      <c r="IR48" s="841"/>
      <c r="IS48" s="897"/>
      <c r="IT48" s="1068"/>
      <c r="IU48" s="1050"/>
      <c r="IV48" s="322" t="s">
        <v>1546</v>
      </c>
      <c r="IW48" s="841"/>
      <c r="IX48" s="897"/>
      <c r="IY48" s="1068"/>
      <c r="IZ48" s="1050"/>
      <c r="JA48" s="322" t="s">
        <v>1546</v>
      </c>
      <c r="JB48" s="841"/>
      <c r="JC48" s="469"/>
      <c r="JD48" s="535"/>
      <c r="JE48" s="1069"/>
      <c r="JF48" s="322" t="s">
        <v>1546</v>
      </c>
      <c r="JG48" s="337"/>
      <c r="JH48" s="469"/>
      <c r="JI48" s="535"/>
      <c r="JJ48" s="1069"/>
      <c r="JK48" s="322" t="s">
        <v>1546</v>
      </c>
      <c r="JL48" s="841"/>
      <c r="JM48" s="469"/>
      <c r="JN48" s="535"/>
      <c r="JO48" s="1069"/>
      <c r="JP48" s="322" t="s">
        <v>1546</v>
      </c>
      <c r="JQ48" s="841">
        <v>1</v>
      </c>
      <c r="JR48" s="469"/>
      <c r="JS48" s="872"/>
      <c r="JT48" s="1069"/>
      <c r="JU48" s="322" t="s">
        <v>1546</v>
      </c>
      <c r="JV48" s="841"/>
      <c r="JW48" s="469"/>
      <c r="JX48" s="535"/>
      <c r="JY48" s="1069"/>
      <c r="JZ48" s="322" t="s">
        <v>1546</v>
      </c>
      <c r="KA48" s="841"/>
      <c r="KB48" s="469"/>
      <c r="KC48" s="535"/>
      <c r="KD48" s="1069"/>
      <c r="KE48" s="397" t="s">
        <v>1546</v>
      </c>
      <c r="KF48" s="841">
        <v>1</v>
      </c>
      <c r="KG48" s="469"/>
      <c r="KH48" s="535"/>
      <c r="KI48" s="1069"/>
      <c r="KJ48" s="397" t="s">
        <v>1546</v>
      </c>
      <c r="KK48" s="841">
        <v>1</v>
      </c>
      <c r="KL48" s="469"/>
      <c r="KM48" s="535"/>
      <c r="KN48" s="1069"/>
      <c r="KO48" s="322" t="s">
        <v>1546</v>
      </c>
      <c r="KP48" s="841"/>
      <c r="KQ48" s="469"/>
      <c r="KR48" s="535"/>
      <c r="KS48" s="1069"/>
      <c r="KT48" s="322" t="s">
        <v>1546</v>
      </c>
      <c r="KU48" s="841"/>
      <c r="KV48" s="469"/>
      <c r="KW48" s="535"/>
      <c r="KX48" s="1069"/>
      <c r="KY48" s="322" t="s">
        <v>1546</v>
      </c>
      <c r="KZ48" s="841"/>
      <c r="LA48" s="469"/>
      <c r="LB48" s="535"/>
      <c r="LC48" s="1069"/>
      <c r="LD48" s="322" t="s">
        <v>1546</v>
      </c>
      <c r="LE48" s="841"/>
      <c r="LF48" s="469"/>
      <c r="LG48" s="535"/>
      <c r="LH48" s="1069"/>
      <c r="LI48" s="322" t="s">
        <v>1546</v>
      </c>
      <c r="LJ48" s="841"/>
      <c r="LK48" s="469"/>
      <c r="LL48" s="535"/>
      <c r="LM48" s="1069"/>
      <c r="LN48" s="322" t="s">
        <v>1546</v>
      </c>
      <c r="LO48" s="841"/>
      <c r="LP48" s="469"/>
      <c r="LQ48" s="535"/>
      <c r="LR48" s="1069"/>
      <c r="LS48" s="397" t="s">
        <v>1546</v>
      </c>
      <c r="LT48" s="841">
        <v>1</v>
      </c>
      <c r="LU48" s="469"/>
      <c r="LV48" s="535"/>
      <c r="LW48" s="1069"/>
      <c r="LX48" s="397" t="s">
        <v>1546</v>
      </c>
      <c r="LY48" s="841">
        <v>1</v>
      </c>
      <c r="LZ48" s="469"/>
      <c r="MA48" s="535"/>
      <c r="MB48" s="1069"/>
      <c r="MC48" s="397" t="s">
        <v>1546</v>
      </c>
      <c r="MD48" s="841">
        <v>1</v>
      </c>
      <c r="ME48" s="469"/>
      <c r="MF48" s="535"/>
      <c r="MG48" s="1069"/>
      <c r="MH48" s="397" t="s">
        <v>1546</v>
      </c>
      <c r="MI48" s="841">
        <v>1</v>
      </c>
      <c r="MJ48" s="469"/>
      <c r="MK48" s="535"/>
      <c r="ML48" s="1069"/>
      <c r="MM48" s="397" t="s">
        <v>1546</v>
      </c>
      <c r="MN48" s="841">
        <v>1</v>
      </c>
      <c r="MO48" s="469"/>
      <c r="MP48" s="535"/>
      <c r="MQ48" s="1069"/>
      <c r="MR48" s="322" t="s">
        <v>1546</v>
      </c>
      <c r="MS48" s="841"/>
      <c r="MT48" s="469"/>
      <c r="MU48" s="535"/>
      <c r="MV48" s="1069"/>
      <c r="MW48" s="322" t="s">
        <v>1546</v>
      </c>
      <c r="MX48" s="841"/>
      <c r="MY48" s="469"/>
      <c r="MZ48" s="535"/>
      <c r="NA48" s="1069"/>
      <c r="NB48" s="322" t="s">
        <v>1546</v>
      </c>
      <c r="NC48" s="841"/>
      <c r="ND48" s="469"/>
      <c r="NE48" s="535"/>
      <c r="NF48" s="1069"/>
      <c r="NG48" s="322" t="s">
        <v>1546</v>
      </c>
      <c r="NH48" s="841">
        <v>1</v>
      </c>
      <c r="NI48" s="469"/>
      <c r="NJ48" s="535"/>
      <c r="NK48" s="1069"/>
      <c r="NL48" s="322" t="s">
        <v>1546</v>
      </c>
      <c r="NM48" s="841"/>
      <c r="NN48" s="469"/>
      <c r="NO48" s="535"/>
      <c r="NP48" s="1069"/>
      <c r="NQ48" s="322" t="s">
        <v>1546</v>
      </c>
      <c r="NR48" s="841"/>
      <c r="NS48" s="469"/>
      <c r="NT48" s="535"/>
      <c r="NU48" s="1069"/>
      <c r="NV48" s="322" t="s">
        <v>1546</v>
      </c>
      <c r="NW48" s="841"/>
      <c r="NX48" s="469"/>
      <c r="NY48" s="535"/>
      <c r="NZ48" s="1069"/>
      <c r="OA48" s="322" t="s">
        <v>1546</v>
      </c>
      <c r="OB48" s="841"/>
      <c r="OC48" s="469"/>
      <c r="OD48" s="535"/>
      <c r="OE48" s="1069"/>
      <c r="OF48" s="397" t="s">
        <v>1546</v>
      </c>
      <c r="OG48" s="841">
        <v>1</v>
      </c>
      <c r="OH48" s="469"/>
      <c r="OI48" s="535"/>
      <c r="OJ48" s="1069"/>
      <c r="OK48" s="322" t="s">
        <v>1546</v>
      </c>
      <c r="OL48" s="841"/>
      <c r="OM48" s="469"/>
      <c r="ON48" s="535"/>
      <c r="OO48" s="1069"/>
      <c r="OP48" s="322" t="s">
        <v>1546</v>
      </c>
      <c r="OQ48" s="841"/>
      <c r="OR48" s="469"/>
      <c r="OS48" s="535"/>
      <c r="OT48" s="1069"/>
      <c r="OU48" s="397" t="s">
        <v>1546</v>
      </c>
      <c r="OV48" s="952">
        <v>1</v>
      </c>
      <c r="OW48" s="469"/>
      <c r="OX48" s="535"/>
      <c r="OY48" s="1069"/>
      <c r="OZ48" s="322" t="s">
        <v>1546</v>
      </c>
      <c r="PA48" s="841"/>
      <c r="PB48" s="469"/>
      <c r="PC48" s="535"/>
      <c r="PD48" s="1069"/>
      <c r="PE48" s="942"/>
      <c r="PF48" s="835"/>
      <c r="PG48" s="469"/>
      <c r="PH48" s="535"/>
      <c r="PI48" s="1069"/>
      <c r="PJ48" s="942"/>
      <c r="PK48" s="835"/>
      <c r="PL48" s="469"/>
      <c r="PM48" s="535"/>
      <c r="PN48" s="1069"/>
    </row>
    <row r="49" spans="1:430" ht="17" customHeight="1" thickBot="1" x14ac:dyDescent="0.25">
      <c r="B49" s="857"/>
      <c r="C49" s="1046"/>
      <c r="D49" s="1070"/>
      <c r="E49" s="1067" t="s">
        <v>212</v>
      </c>
      <c r="F49" s="1034"/>
      <c r="G49" s="1064"/>
      <c r="H49" s="863"/>
      <c r="I49" s="1036"/>
      <c r="J49" s="322" t="s">
        <v>212</v>
      </c>
      <c r="K49" s="835"/>
      <c r="L49" s="897"/>
      <c r="M49" s="1068"/>
      <c r="N49" s="1050"/>
      <c r="O49" s="397" t="s">
        <v>212</v>
      </c>
      <c r="P49" s="467">
        <v>1</v>
      </c>
      <c r="Q49" s="897"/>
      <c r="R49" s="1068"/>
      <c r="S49" s="1050"/>
      <c r="T49" s="397" t="s">
        <v>212</v>
      </c>
      <c r="U49" s="952">
        <v>1</v>
      </c>
      <c r="V49" s="897"/>
      <c r="W49" s="1068"/>
      <c r="X49" s="1050"/>
      <c r="Y49" s="322" t="s">
        <v>212</v>
      </c>
      <c r="Z49" s="835"/>
      <c r="AA49" s="897"/>
      <c r="AB49" s="1068"/>
      <c r="AC49" s="1050"/>
      <c r="AD49" s="322" t="s">
        <v>212</v>
      </c>
      <c r="AE49" s="835"/>
      <c r="AF49" s="897"/>
      <c r="AG49" s="1068"/>
      <c r="AH49" s="1050"/>
      <c r="AI49" s="397" t="s">
        <v>212</v>
      </c>
      <c r="AJ49" s="334">
        <v>1</v>
      </c>
      <c r="AK49" s="897"/>
      <c r="AL49" s="1068"/>
      <c r="AM49" s="1050"/>
      <c r="AN49" s="397" t="s">
        <v>212</v>
      </c>
      <c r="AO49" s="818">
        <v>1</v>
      </c>
      <c r="AP49" s="897"/>
      <c r="AQ49" s="1068"/>
      <c r="AR49" s="1050"/>
      <c r="AS49" s="397" t="s">
        <v>212</v>
      </c>
      <c r="AT49" s="467">
        <v>1</v>
      </c>
      <c r="AU49" s="897"/>
      <c r="AV49" s="1068"/>
      <c r="AW49" s="1050"/>
      <c r="AX49" s="322" t="s">
        <v>212</v>
      </c>
      <c r="AY49" s="836"/>
      <c r="AZ49" s="897"/>
      <c r="BA49" s="1068"/>
      <c r="BB49" s="1050"/>
      <c r="BC49" s="942" t="s">
        <v>212</v>
      </c>
      <c r="BD49" s="835"/>
      <c r="BE49" s="897"/>
      <c r="BF49" s="1068"/>
      <c r="BG49" s="1050"/>
      <c r="BH49" s="397" t="s">
        <v>212</v>
      </c>
      <c r="BI49" s="818">
        <v>1</v>
      </c>
      <c r="BJ49" s="897"/>
      <c r="BK49" s="1068"/>
      <c r="BL49" s="1050"/>
      <c r="BM49" s="942" t="s">
        <v>212</v>
      </c>
      <c r="BN49" s="835"/>
      <c r="BO49" s="897"/>
      <c r="BP49" s="1068"/>
      <c r="BQ49" s="1050"/>
      <c r="BR49" s="863"/>
      <c r="BS49" s="397" t="s">
        <v>212</v>
      </c>
      <c r="BT49" s="952">
        <v>1</v>
      </c>
      <c r="BU49" s="897"/>
      <c r="BV49" s="1068"/>
      <c r="BW49" s="1050"/>
      <c r="BX49" s="397" t="s">
        <v>212</v>
      </c>
      <c r="BY49" s="952">
        <v>1</v>
      </c>
      <c r="BZ49" s="897"/>
      <c r="CA49" s="1068"/>
      <c r="CB49" s="1050"/>
      <c r="CC49" s="322" t="s">
        <v>212</v>
      </c>
      <c r="CD49" s="835"/>
      <c r="CE49" s="897"/>
      <c r="CF49" s="1068"/>
      <c r="CG49" s="1050"/>
      <c r="CH49" s="322" t="s">
        <v>212</v>
      </c>
      <c r="CI49" s="835"/>
      <c r="CJ49" s="897"/>
      <c r="CK49" s="1068"/>
      <c r="CL49" s="1050"/>
      <c r="CM49" s="322" t="s">
        <v>212</v>
      </c>
      <c r="CN49" s="835"/>
      <c r="CO49" s="897"/>
      <c r="CP49" s="1068"/>
      <c r="CQ49" s="1050"/>
      <c r="CR49" s="322" t="s">
        <v>212</v>
      </c>
      <c r="CS49" s="835"/>
      <c r="CT49" s="897"/>
      <c r="CU49" s="1068"/>
      <c r="CV49" s="1050"/>
      <c r="CW49" s="322" t="s">
        <v>212</v>
      </c>
      <c r="CX49" s="835"/>
      <c r="CY49" s="897"/>
      <c r="CZ49" s="1068"/>
      <c r="DA49" s="1050"/>
      <c r="DB49" s="322" t="s">
        <v>212</v>
      </c>
      <c r="DC49" s="835"/>
      <c r="DD49" s="897"/>
      <c r="DE49" s="1068"/>
      <c r="DF49" s="1050"/>
      <c r="DG49" s="322" t="s">
        <v>212</v>
      </c>
      <c r="DH49" s="835"/>
      <c r="DI49" s="897"/>
      <c r="DJ49" s="1068"/>
      <c r="DK49" s="1050"/>
      <c r="DL49" s="322" t="s">
        <v>212</v>
      </c>
      <c r="DM49" s="835"/>
      <c r="DN49" s="897"/>
      <c r="DO49" s="1068"/>
      <c r="DP49" s="1050"/>
      <c r="DQ49" s="397" t="s">
        <v>212</v>
      </c>
      <c r="DR49" s="835">
        <v>1</v>
      </c>
      <c r="DS49" s="897"/>
      <c r="DT49" s="1068"/>
      <c r="DU49" s="1050"/>
      <c r="DV49" s="397" t="s">
        <v>212</v>
      </c>
      <c r="DW49" s="835">
        <v>1</v>
      </c>
      <c r="DX49" s="897"/>
      <c r="DY49" s="1068"/>
      <c r="DZ49" s="1050"/>
      <c r="EA49" s="397" t="s">
        <v>212</v>
      </c>
      <c r="EB49" s="338">
        <v>1</v>
      </c>
      <c r="EC49" s="897"/>
      <c r="ED49" s="1068"/>
      <c r="EE49" s="1050"/>
      <c r="EF49" s="322" t="s">
        <v>212</v>
      </c>
      <c r="EG49" s="835"/>
      <c r="EH49" s="897"/>
      <c r="EI49" s="1068"/>
      <c r="EJ49" s="1050"/>
      <c r="EK49" s="397" t="s">
        <v>212</v>
      </c>
      <c r="EL49" s="835">
        <v>1</v>
      </c>
      <c r="EM49" s="897"/>
      <c r="EN49" s="1068"/>
      <c r="EO49" s="1050"/>
      <c r="EP49" s="322" t="s">
        <v>212</v>
      </c>
      <c r="EQ49" s="338"/>
      <c r="ER49" s="897"/>
      <c r="ES49" s="1068"/>
      <c r="ET49" s="1050"/>
      <c r="EU49" s="322" t="s">
        <v>212</v>
      </c>
      <c r="EV49" s="835"/>
      <c r="EW49" s="897"/>
      <c r="EX49" s="1068"/>
      <c r="EY49" s="1050"/>
      <c r="EZ49" s="322" t="s">
        <v>212</v>
      </c>
      <c r="FA49" s="835"/>
      <c r="FB49" s="897"/>
      <c r="FC49" s="1068"/>
      <c r="FD49" s="1050"/>
      <c r="FE49" s="322" t="s">
        <v>212</v>
      </c>
      <c r="FF49" s="835"/>
      <c r="FG49" s="897"/>
      <c r="FH49" s="1068"/>
      <c r="FI49" s="1050"/>
      <c r="FJ49" s="322" t="s">
        <v>212</v>
      </c>
      <c r="FK49" s="835"/>
      <c r="FL49" s="897"/>
      <c r="FM49" s="1068"/>
      <c r="FN49" s="1050"/>
      <c r="FO49" s="322" t="s">
        <v>212</v>
      </c>
      <c r="FP49" s="835"/>
      <c r="FQ49" s="897"/>
      <c r="FR49" s="1068"/>
      <c r="FS49" s="1050"/>
      <c r="FU49" s="322" t="s">
        <v>212</v>
      </c>
      <c r="FV49" s="1042"/>
      <c r="FW49" s="897"/>
      <c r="FX49" s="1068"/>
      <c r="FY49" s="1050"/>
      <c r="FZ49" s="397" t="s">
        <v>212</v>
      </c>
      <c r="GA49" s="1042">
        <v>1</v>
      </c>
      <c r="GB49" s="897"/>
      <c r="GC49" s="1068"/>
      <c r="GD49" s="1050"/>
      <c r="GE49" s="397" t="s">
        <v>212</v>
      </c>
      <c r="GF49" s="1042">
        <v>1</v>
      </c>
      <c r="GG49" s="897"/>
      <c r="GH49" s="1068"/>
      <c r="GI49" s="1050"/>
      <c r="GJ49" s="322" t="s">
        <v>212</v>
      </c>
      <c r="GK49" s="1042"/>
      <c r="GL49" s="897"/>
      <c r="GM49" s="1068"/>
      <c r="GN49" s="1050"/>
      <c r="GO49" s="322" t="s">
        <v>212</v>
      </c>
      <c r="GP49" s="1042"/>
      <c r="GQ49" s="897"/>
      <c r="GR49" s="1068"/>
      <c r="GS49" s="1050"/>
      <c r="GT49" s="322" t="s">
        <v>212</v>
      </c>
      <c r="GU49" s="1042"/>
      <c r="GV49" s="897"/>
      <c r="GW49" s="1068"/>
      <c r="GX49" s="1050"/>
      <c r="GY49" s="880"/>
      <c r="GZ49" s="397" t="s">
        <v>212</v>
      </c>
      <c r="HA49" s="835">
        <v>1</v>
      </c>
      <c r="HB49" s="897"/>
      <c r="HC49" s="1068"/>
      <c r="HD49" s="1050"/>
      <c r="HE49" s="322" t="s">
        <v>212</v>
      </c>
      <c r="HF49" s="338"/>
      <c r="HG49" s="897"/>
      <c r="HH49" s="1068"/>
      <c r="HI49" s="1050"/>
      <c r="HJ49" s="883"/>
      <c r="HK49" s="322" t="s">
        <v>212</v>
      </c>
      <c r="HL49" s="835"/>
      <c r="HM49" s="897"/>
      <c r="HN49" s="1068"/>
      <c r="HO49" s="1050"/>
      <c r="HP49" s="883"/>
      <c r="HQ49" s="322" t="s">
        <v>212</v>
      </c>
      <c r="HR49" s="835"/>
      <c r="HS49" s="897"/>
      <c r="HT49" s="1068"/>
      <c r="HU49" s="1050"/>
      <c r="HV49" s="322" t="s">
        <v>212</v>
      </c>
      <c r="HW49" s="835"/>
      <c r="HX49" s="897"/>
      <c r="HY49" s="1068"/>
      <c r="HZ49" s="1050"/>
      <c r="IA49" s="322" t="s">
        <v>212</v>
      </c>
      <c r="IB49" s="835"/>
      <c r="IC49" s="897"/>
      <c r="ID49" s="1068"/>
      <c r="IE49" s="1050"/>
      <c r="IF49" s="883"/>
      <c r="IG49" s="322" t="s">
        <v>212</v>
      </c>
      <c r="IH49" s="841"/>
      <c r="II49" s="897"/>
      <c r="IJ49" s="1068"/>
      <c r="IK49" s="1050"/>
      <c r="IL49" s="322" t="s">
        <v>212</v>
      </c>
      <c r="IM49" s="841"/>
      <c r="IN49" s="897"/>
      <c r="IO49" s="1068"/>
      <c r="IP49" s="1050"/>
      <c r="IQ49" s="322" t="s">
        <v>212</v>
      </c>
      <c r="IR49" s="841"/>
      <c r="IS49" s="897"/>
      <c r="IT49" s="1068"/>
      <c r="IU49" s="1050"/>
      <c r="IV49" s="322" t="s">
        <v>212</v>
      </c>
      <c r="IW49" s="841"/>
      <c r="IX49" s="897"/>
      <c r="IY49" s="1068"/>
      <c r="IZ49" s="1050"/>
      <c r="JA49" s="322" t="s">
        <v>212</v>
      </c>
      <c r="JB49" s="841"/>
      <c r="JC49" s="469"/>
      <c r="JD49" s="535"/>
      <c r="JE49" s="1069"/>
      <c r="JF49" s="322" t="s">
        <v>212</v>
      </c>
      <c r="JG49" s="337"/>
      <c r="JH49" s="469"/>
      <c r="JI49" s="535"/>
      <c r="JJ49" s="1069"/>
      <c r="JK49" s="322" t="s">
        <v>212</v>
      </c>
      <c r="JL49" s="841"/>
      <c r="JM49" s="469"/>
      <c r="JN49" s="535"/>
      <c r="JO49" s="1069"/>
      <c r="JP49" s="322" t="s">
        <v>212</v>
      </c>
      <c r="JQ49" s="841"/>
      <c r="JR49" s="469"/>
      <c r="JS49" s="872"/>
      <c r="JT49" s="1069"/>
      <c r="JU49" s="322" t="s">
        <v>212</v>
      </c>
      <c r="JV49" s="841"/>
      <c r="JW49" s="469"/>
      <c r="JX49" s="535"/>
      <c r="JY49" s="1069"/>
      <c r="JZ49" s="397" t="s">
        <v>212</v>
      </c>
      <c r="KA49" s="841">
        <v>1</v>
      </c>
      <c r="KB49" s="469"/>
      <c r="KC49" s="535"/>
      <c r="KD49" s="1069"/>
      <c r="KE49" s="397" t="s">
        <v>212</v>
      </c>
      <c r="KF49" s="841">
        <v>1</v>
      </c>
      <c r="KG49" s="469"/>
      <c r="KH49" s="535"/>
      <c r="KI49" s="1069"/>
      <c r="KJ49" s="397" t="s">
        <v>212</v>
      </c>
      <c r="KK49" s="841">
        <v>1</v>
      </c>
      <c r="KL49" s="469"/>
      <c r="KM49" s="535"/>
      <c r="KN49" s="1069"/>
      <c r="KO49" s="322" t="s">
        <v>212</v>
      </c>
      <c r="KP49" s="841"/>
      <c r="KQ49" s="469"/>
      <c r="KR49" s="535"/>
      <c r="KS49" s="1069"/>
      <c r="KT49" s="322" t="s">
        <v>212</v>
      </c>
      <c r="KU49" s="841"/>
      <c r="KV49" s="469"/>
      <c r="KW49" s="535"/>
      <c r="KX49" s="1069"/>
      <c r="KY49" s="322" t="s">
        <v>212</v>
      </c>
      <c r="KZ49" s="841"/>
      <c r="LA49" s="469"/>
      <c r="LB49" s="535"/>
      <c r="LC49" s="1069"/>
      <c r="LD49" s="322" t="s">
        <v>212</v>
      </c>
      <c r="LE49" s="841"/>
      <c r="LF49" s="469"/>
      <c r="LG49" s="535"/>
      <c r="LH49" s="1069"/>
      <c r="LI49" s="322" t="s">
        <v>212</v>
      </c>
      <c r="LJ49" s="841"/>
      <c r="LK49" s="469"/>
      <c r="LL49" s="535"/>
      <c r="LM49" s="1069"/>
      <c r="LN49" s="397" t="s">
        <v>212</v>
      </c>
      <c r="LO49" s="841">
        <v>1</v>
      </c>
      <c r="LP49" s="469"/>
      <c r="LQ49" s="535"/>
      <c r="LR49" s="1069"/>
      <c r="LS49" s="397" t="s">
        <v>212</v>
      </c>
      <c r="LT49" s="841">
        <v>1</v>
      </c>
      <c r="LU49" s="469"/>
      <c r="LV49" s="535"/>
      <c r="LW49" s="1069"/>
      <c r="LX49" s="397" t="s">
        <v>212</v>
      </c>
      <c r="LY49" s="841">
        <v>1</v>
      </c>
      <c r="LZ49" s="469"/>
      <c r="MA49" s="535"/>
      <c r="MB49" s="1069"/>
      <c r="MC49" s="397" t="s">
        <v>212</v>
      </c>
      <c r="MD49" s="841">
        <v>1</v>
      </c>
      <c r="ME49" s="469"/>
      <c r="MF49" s="535"/>
      <c r="MG49" s="1069"/>
      <c r="MH49" s="397" t="s">
        <v>212</v>
      </c>
      <c r="MI49" s="841">
        <v>1</v>
      </c>
      <c r="MJ49" s="469"/>
      <c r="MK49" s="535"/>
      <c r="ML49" s="1069"/>
      <c r="MM49" s="397" t="s">
        <v>212</v>
      </c>
      <c r="MN49" s="841">
        <v>1</v>
      </c>
      <c r="MO49" s="469"/>
      <c r="MP49" s="535"/>
      <c r="MQ49" s="1069"/>
      <c r="MR49" s="322" t="s">
        <v>212</v>
      </c>
      <c r="MS49" s="841"/>
      <c r="MT49" s="469"/>
      <c r="MU49" s="535"/>
      <c r="MV49" s="1069"/>
      <c r="MW49" s="322" t="s">
        <v>212</v>
      </c>
      <c r="MX49" s="841"/>
      <c r="MY49" s="469"/>
      <c r="MZ49" s="535"/>
      <c r="NA49" s="1069"/>
      <c r="NB49" s="322" t="s">
        <v>212</v>
      </c>
      <c r="NC49" s="841"/>
      <c r="ND49" s="469"/>
      <c r="NE49" s="535"/>
      <c r="NF49" s="1069"/>
      <c r="NG49" s="322" t="s">
        <v>212</v>
      </c>
      <c r="NH49" s="841"/>
      <c r="NI49" s="469"/>
      <c r="NJ49" s="535"/>
      <c r="NK49" s="1069"/>
      <c r="NL49" s="322" t="s">
        <v>212</v>
      </c>
      <c r="NM49" s="841"/>
      <c r="NN49" s="469"/>
      <c r="NO49" s="535"/>
      <c r="NP49" s="1069"/>
      <c r="NQ49" s="322" t="s">
        <v>212</v>
      </c>
      <c r="NR49" s="841"/>
      <c r="NS49" s="469"/>
      <c r="NT49" s="535"/>
      <c r="NU49" s="1069"/>
      <c r="NV49" s="397" t="s">
        <v>212</v>
      </c>
      <c r="NW49" s="841">
        <v>1</v>
      </c>
      <c r="NX49" s="469"/>
      <c r="NY49" s="535"/>
      <c r="NZ49" s="1069"/>
      <c r="OA49" s="322" t="s">
        <v>212</v>
      </c>
      <c r="OB49" s="841"/>
      <c r="OC49" s="469"/>
      <c r="OD49" s="535"/>
      <c r="OE49" s="1069"/>
      <c r="OF49" s="322" t="s">
        <v>212</v>
      </c>
      <c r="OG49" s="841"/>
      <c r="OH49" s="469"/>
      <c r="OI49" s="535"/>
      <c r="OJ49" s="1069"/>
      <c r="OK49" s="322" t="s">
        <v>212</v>
      </c>
      <c r="OL49" s="841"/>
      <c r="OM49" s="469"/>
      <c r="ON49" s="535"/>
      <c r="OO49" s="1069"/>
      <c r="OP49" s="397" t="s">
        <v>212</v>
      </c>
      <c r="OQ49" s="841">
        <v>1</v>
      </c>
      <c r="OR49" s="469"/>
      <c r="OS49" s="535"/>
      <c r="OT49" s="1069"/>
      <c r="OU49" s="397" t="s">
        <v>212</v>
      </c>
      <c r="OV49" s="952">
        <v>1</v>
      </c>
      <c r="OW49" s="469"/>
      <c r="OX49" s="535"/>
      <c r="OY49" s="1069"/>
      <c r="OZ49" s="397" t="s">
        <v>212</v>
      </c>
      <c r="PA49" s="841">
        <v>1</v>
      </c>
      <c r="PB49" s="469"/>
      <c r="PC49" s="535"/>
      <c r="PD49" s="1069"/>
      <c r="PE49" s="942"/>
      <c r="PF49" s="835"/>
      <c r="PG49" s="469"/>
      <c r="PH49" s="535"/>
      <c r="PI49" s="1069"/>
      <c r="PJ49" s="942"/>
      <c r="PK49" s="835"/>
      <c r="PL49" s="469"/>
      <c r="PM49" s="535"/>
      <c r="PN49" s="1069"/>
    </row>
    <row r="50" spans="1:430" ht="17" customHeight="1" thickBot="1" x14ac:dyDescent="0.25">
      <c r="B50" s="857"/>
      <c r="C50" s="1046"/>
      <c r="D50" s="1070"/>
      <c r="E50" s="1067" t="s">
        <v>213</v>
      </c>
      <c r="F50" s="1034"/>
      <c r="G50" s="1064"/>
      <c r="H50" s="863"/>
      <c r="I50" s="1036"/>
      <c r="J50" s="322" t="s">
        <v>213</v>
      </c>
      <c r="K50" s="835"/>
      <c r="L50" s="897"/>
      <c r="M50" s="1068"/>
      <c r="N50" s="1050"/>
      <c r="O50" s="322" t="s">
        <v>213</v>
      </c>
      <c r="P50" s="836"/>
      <c r="Q50" s="897"/>
      <c r="R50" s="1068"/>
      <c r="S50" s="1050"/>
      <c r="T50" s="397" t="s">
        <v>213</v>
      </c>
      <c r="U50" s="952">
        <v>1</v>
      </c>
      <c r="V50" s="897"/>
      <c r="W50" s="1068"/>
      <c r="X50" s="1050"/>
      <c r="Y50" s="322" t="s">
        <v>213</v>
      </c>
      <c r="Z50" s="835"/>
      <c r="AA50" s="897"/>
      <c r="AB50" s="1068"/>
      <c r="AC50" s="1050"/>
      <c r="AD50" s="322" t="s">
        <v>213</v>
      </c>
      <c r="AE50" s="835"/>
      <c r="AF50" s="897"/>
      <c r="AG50" s="1068"/>
      <c r="AH50" s="1050"/>
      <c r="AI50" s="322" t="s">
        <v>213</v>
      </c>
      <c r="AJ50" s="835"/>
      <c r="AK50" s="897"/>
      <c r="AL50" s="1068"/>
      <c r="AM50" s="1050"/>
      <c r="AN50" s="397" t="s">
        <v>213</v>
      </c>
      <c r="AO50" s="925">
        <v>1</v>
      </c>
      <c r="AP50" s="897"/>
      <c r="AQ50" s="1068"/>
      <c r="AR50" s="1050"/>
      <c r="AS50" s="322" t="s">
        <v>213</v>
      </c>
      <c r="AT50" s="836"/>
      <c r="AU50" s="897"/>
      <c r="AV50" s="1068"/>
      <c r="AW50" s="1050"/>
      <c r="AX50" s="322" t="s">
        <v>213</v>
      </c>
      <c r="AY50" s="836"/>
      <c r="AZ50" s="897"/>
      <c r="BA50" s="1068"/>
      <c r="BB50" s="1050"/>
      <c r="BC50" s="941" t="s">
        <v>213</v>
      </c>
      <c r="BD50" s="827">
        <v>1</v>
      </c>
      <c r="BE50" s="897"/>
      <c r="BF50" s="1068"/>
      <c r="BG50" s="1050"/>
      <c r="BH50" s="397" t="s">
        <v>213</v>
      </c>
      <c r="BI50" s="1072">
        <v>1</v>
      </c>
      <c r="BJ50" s="897"/>
      <c r="BK50" s="1068"/>
      <c r="BL50" s="1050"/>
      <c r="BM50" s="942" t="s">
        <v>213</v>
      </c>
      <c r="BN50" s="835"/>
      <c r="BO50" s="897"/>
      <c r="BP50" s="1068"/>
      <c r="BQ50" s="1050"/>
      <c r="BR50" s="863"/>
      <c r="BS50" s="397" t="s">
        <v>213</v>
      </c>
      <c r="BT50" s="952">
        <v>1</v>
      </c>
      <c r="BU50" s="897"/>
      <c r="BV50" s="1068"/>
      <c r="BW50" s="1050"/>
      <c r="BX50" s="397" t="s">
        <v>213</v>
      </c>
      <c r="BY50" s="952">
        <v>1</v>
      </c>
      <c r="BZ50" s="897"/>
      <c r="CA50" s="1068"/>
      <c r="CB50" s="1050"/>
      <c r="CC50" s="322" t="s">
        <v>213</v>
      </c>
      <c r="CD50" s="835"/>
      <c r="CE50" s="897"/>
      <c r="CF50" s="1068"/>
      <c r="CG50" s="1050"/>
      <c r="CH50" s="397" t="s">
        <v>213</v>
      </c>
      <c r="CI50" s="835">
        <v>1</v>
      </c>
      <c r="CJ50" s="897"/>
      <c r="CK50" s="1068"/>
      <c r="CL50" s="1050"/>
      <c r="CM50" s="322" t="s">
        <v>213</v>
      </c>
      <c r="CN50" s="835"/>
      <c r="CO50" s="897"/>
      <c r="CP50" s="1068"/>
      <c r="CQ50" s="1050"/>
      <c r="CR50" s="322" t="s">
        <v>213</v>
      </c>
      <c r="CS50" s="835"/>
      <c r="CT50" s="897"/>
      <c r="CU50" s="1068"/>
      <c r="CV50" s="1050"/>
      <c r="CW50" s="322" t="s">
        <v>213</v>
      </c>
      <c r="CX50" s="835"/>
      <c r="CY50" s="897"/>
      <c r="CZ50" s="1068"/>
      <c r="DA50" s="1050"/>
      <c r="DB50" s="322" t="s">
        <v>213</v>
      </c>
      <c r="DC50" s="835"/>
      <c r="DD50" s="897"/>
      <c r="DE50" s="1068"/>
      <c r="DF50" s="1050"/>
      <c r="DG50" s="322" t="s">
        <v>213</v>
      </c>
      <c r="DH50" s="835"/>
      <c r="DI50" s="897"/>
      <c r="DJ50" s="1068"/>
      <c r="DK50" s="1050"/>
      <c r="DL50" s="322" t="s">
        <v>213</v>
      </c>
      <c r="DM50" s="835"/>
      <c r="DN50" s="897"/>
      <c r="DO50" s="1068"/>
      <c r="DP50" s="1050"/>
      <c r="DQ50" s="322" t="s">
        <v>213</v>
      </c>
      <c r="DR50" s="835"/>
      <c r="DS50" s="897"/>
      <c r="DT50" s="1068"/>
      <c r="DU50" s="1050"/>
      <c r="DV50" s="397" t="s">
        <v>213</v>
      </c>
      <c r="DW50" s="835">
        <v>1</v>
      </c>
      <c r="DX50" s="897"/>
      <c r="DY50" s="1068"/>
      <c r="DZ50" s="1050"/>
      <c r="EA50" s="322" t="s">
        <v>213</v>
      </c>
      <c r="EB50" s="338"/>
      <c r="EC50" s="897"/>
      <c r="ED50" s="1068"/>
      <c r="EE50" s="1050"/>
      <c r="EF50" s="397" t="s">
        <v>213</v>
      </c>
      <c r="EG50" s="835">
        <v>1</v>
      </c>
      <c r="EH50" s="897"/>
      <c r="EI50" s="1068"/>
      <c r="EJ50" s="1050"/>
      <c r="EK50" s="322" t="s">
        <v>213</v>
      </c>
      <c r="EL50" s="835"/>
      <c r="EM50" s="897"/>
      <c r="EN50" s="1068"/>
      <c r="EO50" s="1050"/>
      <c r="EP50" s="322" t="s">
        <v>213</v>
      </c>
      <c r="EQ50" s="338"/>
      <c r="ER50" s="897"/>
      <c r="ES50" s="1068"/>
      <c r="ET50" s="1050"/>
      <c r="EU50" s="322" t="s">
        <v>213</v>
      </c>
      <c r="EV50" s="835"/>
      <c r="EW50" s="897"/>
      <c r="EX50" s="1068"/>
      <c r="EY50" s="1050"/>
      <c r="EZ50" s="322" t="s">
        <v>213</v>
      </c>
      <c r="FA50" s="835"/>
      <c r="FB50" s="897"/>
      <c r="FC50" s="1068"/>
      <c r="FD50" s="1050"/>
      <c r="FE50" s="397" t="s">
        <v>213</v>
      </c>
      <c r="FF50" s="835">
        <v>1</v>
      </c>
      <c r="FG50" s="897"/>
      <c r="FH50" s="1068"/>
      <c r="FI50" s="1050"/>
      <c r="FJ50" s="322" t="s">
        <v>213</v>
      </c>
      <c r="FK50" s="835"/>
      <c r="FL50" s="897"/>
      <c r="FM50" s="1068"/>
      <c r="FN50" s="1050"/>
      <c r="FO50" s="322" t="s">
        <v>213</v>
      </c>
      <c r="FP50" s="835"/>
      <c r="FQ50" s="897"/>
      <c r="FR50" s="1068"/>
      <c r="FS50" s="1050"/>
      <c r="FU50" s="322" t="s">
        <v>213</v>
      </c>
      <c r="FV50" s="1042"/>
      <c r="FW50" s="897"/>
      <c r="FX50" s="1068"/>
      <c r="FY50" s="1050"/>
      <c r="FZ50" s="397" t="s">
        <v>213</v>
      </c>
      <c r="GA50" s="1042">
        <v>1</v>
      </c>
      <c r="GB50" s="897"/>
      <c r="GC50" s="1068"/>
      <c r="GD50" s="1050"/>
      <c r="GE50" s="397" t="s">
        <v>213</v>
      </c>
      <c r="GF50" s="1042">
        <v>1</v>
      </c>
      <c r="GG50" s="897"/>
      <c r="GH50" s="1068"/>
      <c r="GI50" s="1050"/>
      <c r="GJ50" s="322" t="s">
        <v>213</v>
      </c>
      <c r="GK50" s="1042"/>
      <c r="GL50" s="897"/>
      <c r="GM50" s="1068"/>
      <c r="GN50" s="1050"/>
      <c r="GO50" s="322" t="s">
        <v>213</v>
      </c>
      <c r="GP50" s="1042"/>
      <c r="GQ50" s="897"/>
      <c r="GR50" s="1068"/>
      <c r="GS50" s="1050"/>
      <c r="GT50" s="322" t="s">
        <v>213</v>
      </c>
      <c r="GU50" s="1042"/>
      <c r="GV50" s="897"/>
      <c r="GW50" s="1068"/>
      <c r="GX50" s="1050"/>
      <c r="GY50" s="880"/>
      <c r="GZ50" s="397" t="s">
        <v>213</v>
      </c>
      <c r="HA50" s="835">
        <v>1</v>
      </c>
      <c r="HB50" s="897"/>
      <c r="HC50" s="1068"/>
      <c r="HD50" s="1050"/>
      <c r="HE50" s="322" t="s">
        <v>213</v>
      </c>
      <c r="HF50" s="338"/>
      <c r="HG50" s="897"/>
      <c r="HH50" s="1068"/>
      <c r="HI50" s="1050"/>
      <c r="HJ50" s="883"/>
      <c r="HK50" s="322" t="s">
        <v>213</v>
      </c>
      <c r="HL50" s="835"/>
      <c r="HM50" s="897"/>
      <c r="HN50" s="1068"/>
      <c r="HO50" s="1050"/>
      <c r="HP50" s="883"/>
      <c r="HQ50" s="322" t="s">
        <v>213</v>
      </c>
      <c r="HR50" s="835"/>
      <c r="HS50" s="897"/>
      <c r="HT50" s="1068"/>
      <c r="HU50" s="1050"/>
      <c r="HV50" s="397" t="s">
        <v>213</v>
      </c>
      <c r="HW50" s="835">
        <v>1</v>
      </c>
      <c r="HX50" s="897"/>
      <c r="HY50" s="1068"/>
      <c r="HZ50" s="1050"/>
      <c r="IA50" s="322" t="s">
        <v>213</v>
      </c>
      <c r="IB50" s="835"/>
      <c r="IC50" s="897"/>
      <c r="ID50" s="1068"/>
      <c r="IE50" s="1050"/>
      <c r="IF50" s="883"/>
      <c r="IG50" s="322" t="s">
        <v>213</v>
      </c>
      <c r="IH50" s="841"/>
      <c r="II50" s="897"/>
      <c r="IJ50" s="1068"/>
      <c r="IK50" s="1050"/>
      <c r="IL50" s="322" t="s">
        <v>213</v>
      </c>
      <c r="IM50" s="841"/>
      <c r="IN50" s="897"/>
      <c r="IO50" s="1068"/>
      <c r="IP50" s="1050"/>
      <c r="IQ50" s="322" t="s">
        <v>213</v>
      </c>
      <c r="IR50" s="841"/>
      <c r="IS50" s="897"/>
      <c r="IT50" s="1068"/>
      <c r="IU50" s="1050"/>
      <c r="IV50" s="322" t="s">
        <v>213</v>
      </c>
      <c r="IW50" s="841"/>
      <c r="IX50" s="897"/>
      <c r="IY50" s="1068"/>
      <c r="IZ50" s="1050"/>
      <c r="JA50" s="322" t="s">
        <v>213</v>
      </c>
      <c r="JB50" s="841"/>
      <c r="JC50" s="469"/>
      <c r="JD50" s="535"/>
      <c r="JE50" s="1069"/>
      <c r="JF50" s="322" t="s">
        <v>213</v>
      </c>
      <c r="JG50" s="337"/>
      <c r="JH50" s="469"/>
      <c r="JI50" s="535"/>
      <c r="JJ50" s="1069"/>
      <c r="JK50" s="322" t="s">
        <v>213</v>
      </c>
      <c r="JL50" s="841"/>
      <c r="JM50" s="469"/>
      <c r="JN50" s="535"/>
      <c r="JO50" s="1069"/>
      <c r="JP50" s="322" t="s">
        <v>213</v>
      </c>
      <c r="JQ50" s="841"/>
      <c r="JR50" s="469"/>
      <c r="JS50" s="872"/>
      <c r="JT50" s="1069"/>
      <c r="JU50" s="322" t="s">
        <v>213</v>
      </c>
      <c r="JV50" s="841"/>
      <c r="JW50" s="469"/>
      <c r="JX50" s="535"/>
      <c r="JY50" s="1069"/>
      <c r="JZ50" s="322" t="s">
        <v>213</v>
      </c>
      <c r="KA50" s="841"/>
      <c r="KB50" s="469"/>
      <c r="KC50" s="535"/>
      <c r="KD50" s="1069"/>
      <c r="KE50" s="397" t="s">
        <v>213</v>
      </c>
      <c r="KF50" s="841">
        <v>1</v>
      </c>
      <c r="KG50" s="469"/>
      <c r="KH50" s="535"/>
      <c r="KI50" s="1069"/>
      <c r="KJ50" s="397" t="s">
        <v>213</v>
      </c>
      <c r="KK50" s="841">
        <v>1</v>
      </c>
      <c r="KL50" s="469"/>
      <c r="KM50" s="535"/>
      <c r="KN50" s="1069"/>
      <c r="KO50" s="322" t="s">
        <v>213</v>
      </c>
      <c r="KP50" s="841"/>
      <c r="KQ50" s="469"/>
      <c r="KR50" s="535"/>
      <c r="KS50" s="1069"/>
      <c r="KT50" s="322" t="s">
        <v>213</v>
      </c>
      <c r="KU50" s="841"/>
      <c r="KV50" s="469"/>
      <c r="KW50" s="535"/>
      <c r="KX50" s="1069"/>
      <c r="KY50" s="322" t="s">
        <v>213</v>
      </c>
      <c r="KZ50" s="841"/>
      <c r="LA50" s="469"/>
      <c r="LB50" s="535"/>
      <c r="LC50" s="1069"/>
      <c r="LD50" s="322" t="s">
        <v>213</v>
      </c>
      <c r="LE50" s="841"/>
      <c r="LF50" s="469"/>
      <c r="LG50" s="535"/>
      <c r="LH50" s="1069"/>
      <c r="LI50" s="322" t="s">
        <v>213</v>
      </c>
      <c r="LJ50" s="841"/>
      <c r="LK50" s="469"/>
      <c r="LL50" s="535"/>
      <c r="LM50" s="1069"/>
      <c r="LN50" s="397" t="s">
        <v>213</v>
      </c>
      <c r="LO50" s="841">
        <v>1</v>
      </c>
      <c r="LP50" s="469"/>
      <c r="LQ50" s="535"/>
      <c r="LR50" s="1069"/>
      <c r="LS50" s="397" t="s">
        <v>213</v>
      </c>
      <c r="LT50" s="841">
        <v>1</v>
      </c>
      <c r="LU50" s="469"/>
      <c r="LV50" s="535"/>
      <c r="LW50" s="1069"/>
      <c r="LX50" s="322" t="s">
        <v>213</v>
      </c>
      <c r="LY50" s="841"/>
      <c r="LZ50" s="469"/>
      <c r="MA50" s="535"/>
      <c r="MB50" s="1069"/>
      <c r="MC50" s="322" t="s">
        <v>213</v>
      </c>
      <c r="MD50" s="841"/>
      <c r="ME50" s="469"/>
      <c r="MF50" s="535"/>
      <c r="MG50" s="1069"/>
      <c r="MH50" s="322" t="s">
        <v>213</v>
      </c>
      <c r="MI50" s="841"/>
      <c r="MJ50" s="469"/>
      <c r="MK50" s="535"/>
      <c r="ML50" s="1069"/>
      <c r="MM50" s="397" t="s">
        <v>213</v>
      </c>
      <c r="MN50" s="841">
        <v>1</v>
      </c>
      <c r="MO50" s="469"/>
      <c r="MP50" s="535"/>
      <c r="MQ50" s="1069"/>
      <c r="MR50" s="322" t="s">
        <v>213</v>
      </c>
      <c r="MS50" s="841"/>
      <c r="MT50" s="469"/>
      <c r="MU50" s="535"/>
      <c r="MV50" s="1069"/>
      <c r="MW50" s="322" t="s">
        <v>213</v>
      </c>
      <c r="MX50" s="841"/>
      <c r="MY50" s="469"/>
      <c r="MZ50" s="535"/>
      <c r="NA50" s="1069"/>
      <c r="NB50" s="322" t="s">
        <v>213</v>
      </c>
      <c r="NC50" s="841"/>
      <c r="ND50" s="469"/>
      <c r="NE50" s="535"/>
      <c r="NF50" s="1069"/>
      <c r="NG50" s="322" t="s">
        <v>213</v>
      </c>
      <c r="NH50" s="841"/>
      <c r="NI50" s="469"/>
      <c r="NJ50" s="535"/>
      <c r="NK50" s="1069"/>
      <c r="NL50" s="322" t="s">
        <v>213</v>
      </c>
      <c r="NM50" s="841"/>
      <c r="NN50" s="469"/>
      <c r="NO50" s="535"/>
      <c r="NP50" s="1069"/>
      <c r="NQ50" s="322" t="s">
        <v>213</v>
      </c>
      <c r="NR50" s="841"/>
      <c r="NS50" s="469"/>
      <c r="NT50" s="535"/>
      <c r="NU50" s="1069"/>
      <c r="NV50" s="322" t="s">
        <v>213</v>
      </c>
      <c r="NW50" s="841"/>
      <c r="NX50" s="469"/>
      <c r="NY50" s="535"/>
      <c r="NZ50" s="1069"/>
      <c r="OA50" s="322" t="s">
        <v>213</v>
      </c>
      <c r="OB50" s="841"/>
      <c r="OC50" s="469"/>
      <c r="OD50" s="535"/>
      <c r="OE50" s="1069"/>
      <c r="OF50" s="322" t="s">
        <v>213</v>
      </c>
      <c r="OG50" s="841"/>
      <c r="OH50" s="469"/>
      <c r="OI50" s="535"/>
      <c r="OJ50" s="1069"/>
      <c r="OK50" s="322" t="s">
        <v>213</v>
      </c>
      <c r="OL50" s="841"/>
      <c r="OM50" s="469"/>
      <c r="ON50" s="535"/>
      <c r="OO50" s="1069"/>
      <c r="OP50" s="322" t="s">
        <v>213</v>
      </c>
      <c r="OQ50" s="841"/>
      <c r="OR50" s="469"/>
      <c r="OS50" s="535"/>
      <c r="OT50" s="1069"/>
      <c r="OU50" s="322" t="s">
        <v>213</v>
      </c>
      <c r="OV50" s="1055"/>
      <c r="OW50" s="469"/>
      <c r="OX50" s="535"/>
      <c r="OY50" s="1069"/>
      <c r="OZ50" s="322" t="s">
        <v>213</v>
      </c>
      <c r="PA50" s="841"/>
      <c r="PB50" s="469"/>
      <c r="PC50" s="535"/>
      <c r="PD50" s="1069"/>
      <c r="PE50" s="941"/>
      <c r="PF50" s="827"/>
      <c r="PG50" s="469"/>
      <c r="PH50" s="535"/>
      <c r="PI50" s="1069"/>
      <c r="PJ50" s="942"/>
      <c r="PK50" s="835"/>
      <c r="PL50" s="469"/>
      <c r="PM50" s="535"/>
      <c r="PN50" s="1069"/>
    </row>
    <row r="51" spans="1:430" ht="17" customHeight="1" thickBot="1" x14ac:dyDescent="0.25">
      <c r="B51" s="857"/>
      <c r="C51" s="1046"/>
      <c r="D51" s="1073"/>
      <c r="E51" s="1074" t="s">
        <v>189</v>
      </c>
      <c r="F51" s="1034"/>
      <c r="G51" s="1064"/>
      <c r="H51" s="863"/>
      <c r="I51" s="1036"/>
      <c r="J51" s="322" t="s">
        <v>189</v>
      </c>
      <c r="K51" s="889"/>
      <c r="L51" s="897"/>
      <c r="M51" s="1068"/>
      <c r="N51" s="1050"/>
      <c r="O51" s="322" t="s">
        <v>189</v>
      </c>
      <c r="P51" s="957"/>
      <c r="Q51" s="897"/>
      <c r="R51" s="1068"/>
      <c r="S51" s="1050"/>
      <c r="T51" s="322" t="s">
        <v>189</v>
      </c>
      <c r="U51" s="889"/>
      <c r="V51" s="897"/>
      <c r="W51" s="1068"/>
      <c r="X51" s="1050"/>
      <c r="Y51" s="322" t="s">
        <v>189</v>
      </c>
      <c r="Z51" s="889"/>
      <c r="AA51" s="897"/>
      <c r="AB51" s="1068"/>
      <c r="AC51" s="1050"/>
      <c r="AD51" s="322" t="s">
        <v>189</v>
      </c>
      <c r="AE51" s="889"/>
      <c r="AF51" s="264"/>
      <c r="AG51" s="1068"/>
      <c r="AH51" s="1075"/>
      <c r="AI51" s="322" t="s">
        <v>189</v>
      </c>
      <c r="AJ51" s="889"/>
      <c r="AK51" s="897"/>
      <c r="AL51" s="1068"/>
      <c r="AM51" s="1050"/>
      <c r="AN51" s="322" t="s">
        <v>189</v>
      </c>
      <c r="AO51" s="957"/>
      <c r="AP51" s="897"/>
      <c r="AQ51" s="1068"/>
      <c r="AR51" s="1050"/>
      <c r="AS51" s="322" t="s">
        <v>189</v>
      </c>
      <c r="AT51" s="957"/>
      <c r="AU51" s="897"/>
      <c r="AV51" s="1068"/>
      <c r="AW51" s="1050"/>
      <c r="AX51" s="322" t="s">
        <v>189</v>
      </c>
      <c r="AY51" s="957"/>
      <c r="AZ51" s="897"/>
      <c r="BA51" s="1068"/>
      <c r="BB51" s="1050"/>
      <c r="BC51" s="942" t="s">
        <v>189</v>
      </c>
      <c r="BD51" s="889"/>
      <c r="BE51" s="897"/>
      <c r="BF51" s="1068"/>
      <c r="BG51" s="1050"/>
      <c r="BH51" s="322" t="s">
        <v>189</v>
      </c>
      <c r="BI51" s="957"/>
      <c r="BJ51" s="897"/>
      <c r="BK51" s="1068"/>
      <c r="BL51" s="1050"/>
      <c r="BM51" s="942" t="s">
        <v>189</v>
      </c>
      <c r="BN51" s="889"/>
      <c r="BO51" s="897"/>
      <c r="BP51" s="1068"/>
      <c r="BQ51" s="1050"/>
      <c r="BR51" s="863"/>
      <c r="BS51" s="322" t="s">
        <v>189</v>
      </c>
      <c r="BT51" s="889"/>
      <c r="BU51" s="897"/>
      <c r="BV51" s="1068"/>
      <c r="BW51" s="1050"/>
      <c r="BX51" s="322" t="s">
        <v>189</v>
      </c>
      <c r="BY51" s="889"/>
      <c r="BZ51" s="897"/>
      <c r="CA51" s="1068"/>
      <c r="CB51" s="1050"/>
      <c r="CC51" s="404" t="s">
        <v>189</v>
      </c>
      <c r="CD51" s="847"/>
      <c r="CE51" s="897"/>
      <c r="CF51" s="1068"/>
      <c r="CG51" s="1050"/>
      <c r="CH51" s="404" t="s">
        <v>189</v>
      </c>
      <c r="CI51" s="847"/>
      <c r="CJ51" s="897"/>
      <c r="CK51" s="1068"/>
      <c r="CL51" s="1050"/>
      <c r="CM51" s="404" t="s">
        <v>189</v>
      </c>
      <c r="CN51" s="847"/>
      <c r="CO51" s="897"/>
      <c r="CP51" s="1068"/>
      <c r="CQ51" s="1050"/>
      <c r="CR51" s="322" t="s">
        <v>189</v>
      </c>
      <c r="CS51" s="889"/>
      <c r="CT51" s="897"/>
      <c r="CU51" s="1068"/>
      <c r="CV51" s="1050"/>
      <c r="CW51" s="322" t="s">
        <v>189</v>
      </c>
      <c r="CX51" s="889"/>
      <c r="CY51" s="897"/>
      <c r="CZ51" s="1068"/>
      <c r="DA51" s="1050"/>
      <c r="DB51" s="322" t="s">
        <v>189</v>
      </c>
      <c r="DC51" s="889"/>
      <c r="DD51" s="897"/>
      <c r="DE51" s="1068"/>
      <c r="DF51" s="1050"/>
      <c r="DG51" s="322" t="s">
        <v>189</v>
      </c>
      <c r="DH51" s="889"/>
      <c r="DI51" s="897"/>
      <c r="DJ51" s="1068"/>
      <c r="DK51" s="1050"/>
      <c r="DL51" s="322" t="s">
        <v>189</v>
      </c>
      <c r="DM51" s="889"/>
      <c r="DN51" s="897"/>
      <c r="DO51" s="1068"/>
      <c r="DP51" s="1050"/>
      <c r="DQ51" s="322" t="s">
        <v>189</v>
      </c>
      <c r="DR51" s="889"/>
      <c r="DS51" s="897"/>
      <c r="DT51" s="1068"/>
      <c r="DU51" s="1050"/>
      <c r="DV51" s="322" t="s">
        <v>189</v>
      </c>
      <c r="DW51" s="889"/>
      <c r="DX51" s="897"/>
      <c r="DY51" s="1068"/>
      <c r="DZ51" s="1050"/>
      <c r="EA51" s="322" t="s">
        <v>189</v>
      </c>
      <c r="EB51" s="362"/>
      <c r="EC51" s="897"/>
      <c r="ED51" s="1068"/>
      <c r="EE51" s="1050"/>
      <c r="EF51" s="322" t="s">
        <v>189</v>
      </c>
      <c r="EG51" s="889"/>
      <c r="EH51" s="897"/>
      <c r="EI51" s="1068"/>
      <c r="EJ51" s="1050"/>
      <c r="EK51" s="322" t="s">
        <v>189</v>
      </c>
      <c r="EL51" s="889"/>
      <c r="EM51" s="897"/>
      <c r="EN51" s="1068"/>
      <c r="EO51" s="1050"/>
      <c r="EP51" s="322" t="s">
        <v>189</v>
      </c>
      <c r="EQ51" s="362"/>
      <c r="ER51" s="897"/>
      <c r="ES51" s="1068"/>
      <c r="ET51" s="1050"/>
      <c r="EU51" s="322" t="s">
        <v>189</v>
      </c>
      <c r="EV51" s="889"/>
      <c r="EW51" s="897"/>
      <c r="EX51" s="1068"/>
      <c r="EY51" s="1050"/>
      <c r="EZ51" s="331" t="s">
        <v>189</v>
      </c>
      <c r="FA51" s="835"/>
      <c r="FB51" s="897"/>
      <c r="FC51" s="1068"/>
      <c r="FD51" s="1050"/>
      <c r="FE51" s="331" t="s">
        <v>189</v>
      </c>
      <c r="FF51" s="835"/>
      <c r="FG51" s="897"/>
      <c r="FH51" s="1068"/>
      <c r="FI51" s="1050"/>
      <c r="FJ51" s="322" t="s">
        <v>189</v>
      </c>
      <c r="FK51" s="467" t="s">
        <v>1547</v>
      </c>
      <c r="FL51" s="897"/>
      <c r="FM51" s="1068"/>
      <c r="FN51" s="1050"/>
      <c r="FO51" s="322" t="s">
        <v>189</v>
      </c>
      <c r="FP51" s="889"/>
      <c r="FQ51" s="897"/>
      <c r="FR51" s="1068"/>
      <c r="FS51" s="1050"/>
      <c r="FU51" s="322" t="s">
        <v>189</v>
      </c>
      <c r="FV51" s="957"/>
      <c r="FW51" s="897"/>
      <c r="FX51" s="1068"/>
      <c r="FY51" s="1050"/>
      <c r="FZ51" s="322" t="s">
        <v>189</v>
      </c>
      <c r="GA51" s="957"/>
      <c r="GB51" s="897"/>
      <c r="GC51" s="1068"/>
      <c r="GD51" s="1050"/>
      <c r="GE51" s="322" t="s">
        <v>189</v>
      </c>
      <c r="GF51" s="957"/>
      <c r="GG51" s="897"/>
      <c r="GH51" s="1068"/>
      <c r="GI51" s="1050"/>
      <c r="GJ51" s="322" t="s">
        <v>189</v>
      </c>
      <c r="GK51" s="957"/>
      <c r="GL51" s="897"/>
      <c r="GM51" s="1068"/>
      <c r="GN51" s="1050"/>
      <c r="GO51" s="322" t="s">
        <v>189</v>
      </c>
      <c r="GP51" s="957"/>
      <c r="GQ51" s="897"/>
      <c r="GR51" s="1068"/>
      <c r="GS51" s="1050"/>
      <c r="GT51" s="322" t="s">
        <v>189</v>
      </c>
      <c r="GU51" s="957"/>
      <c r="GV51" s="897"/>
      <c r="GW51" s="1068"/>
      <c r="GX51" s="1050"/>
      <c r="GY51" s="1076"/>
      <c r="GZ51" s="322" t="s">
        <v>189</v>
      </c>
      <c r="HA51" s="889"/>
      <c r="HB51" s="897"/>
      <c r="HC51" s="1068"/>
      <c r="HD51" s="1050"/>
      <c r="HE51" s="322" t="s">
        <v>189</v>
      </c>
      <c r="HF51" s="362"/>
      <c r="HG51" s="897"/>
      <c r="HH51" s="1068"/>
      <c r="HI51" s="1050"/>
      <c r="HJ51" s="883"/>
      <c r="HK51" s="322" t="s">
        <v>189</v>
      </c>
      <c r="HL51" s="889"/>
      <c r="HM51" s="897"/>
      <c r="HN51" s="1068"/>
      <c r="HO51" s="1050"/>
      <c r="HP51" s="883"/>
      <c r="HQ51" s="322" t="s">
        <v>189</v>
      </c>
      <c r="HR51" s="889"/>
      <c r="HS51" s="897"/>
      <c r="HT51" s="1068"/>
      <c r="HU51" s="1050"/>
      <c r="HV51" s="322" t="s">
        <v>189</v>
      </c>
      <c r="HW51" s="889"/>
      <c r="HX51" s="264"/>
      <c r="HY51" s="1068"/>
      <c r="HZ51" s="1075"/>
      <c r="IA51" s="322" t="s">
        <v>189</v>
      </c>
      <c r="IB51" s="889"/>
      <c r="IC51" s="264"/>
      <c r="ID51" s="1068"/>
      <c r="IE51" s="1075"/>
      <c r="IF51" s="883"/>
      <c r="IG51" s="322" t="s">
        <v>189</v>
      </c>
      <c r="IH51" s="900"/>
      <c r="II51" s="264"/>
      <c r="IJ51" s="1068"/>
      <c r="IK51" s="1075"/>
      <c r="IL51" s="322" t="s">
        <v>189</v>
      </c>
      <c r="IM51" s="900"/>
      <c r="IN51" s="264"/>
      <c r="IO51" s="1068"/>
      <c r="IP51" s="1075"/>
      <c r="IQ51" s="322" t="s">
        <v>189</v>
      </c>
      <c r="IR51" s="900"/>
      <c r="IS51" s="264"/>
      <c r="IT51" s="1068"/>
      <c r="IU51" s="1075"/>
      <c r="IV51" s="322" t="s">
        <v>189</v>
      </c>
      <c r="IW51" s="900"/>
      <c r="IX51" s="264"/>
      <c r="IY51" s="1068"/>
      <c r="IZ51" s="1075"/>
      <c r="JA51" s="322" t="s">
        <v>189</v>
      </c>
      <c r="JB51" s="900"/>
      <c r="JC51" s="1077"/>
      <c r="JD51" s="535"/>
      <c r="JE51" s="1078"/>
      <c r="JF51" s="322" t="s">
        <v>189</v>
      </c>
      <c r="JG51" s="361"/>
      <c r="JH51" s="1077"/>
      <c r="JI51" s="535"/>
      <c r="JJ51" s="1078"/>
      <c r="JK51" s="322" t="s">
        <v>189</v>
      </c>
      <c r="JL51" s="900"/>
      <c r="JM51" s="1077"/>
      <c r="JN51" s="535"/>
      <c r="JO51" s="1078"/>
      <c r="JP51" s="322" t="s">
        <v>189</v>
      </c>
      <c r="JQ51" s="1061" t="s">
        <v>390</v>
      </c>
      <c r="JR51" s="1077"/>
      <c r="JS51" s="1079"/>
      <c r="JT51" s="1078"/>
      <c r="JU51" s="322" t="s">
        <v>189</v>
      </c>
      <c r="JV51" s="900"/>
      <c r="JW51" s="1077"/>
      <c r="JX51" s="535"/>
      <c r="JY51" s="1078"/>
      <c r="JZ51" s="322" t="s">
        <v>189</v>
      </c>
      <c r="KA51" s="900"/>
      <c r="KB51" s="1077"/>
      <c r="KC51" s="535"/>
      <c r="KD51" s="1078"/>
      <c r="KE51" s="322" t="s">
        <v>189</v>
      </c>
      <c r="KF51" s="900"/>
      <c r="KG51" s="1077"/>
      <c r="KH51" s="535"/>
      <c r="KI51" s="1078"/>
      <c r="KJ51" s="322" t="s">
        <v>189</v>
      </c>
      <c r="KK51" s="900"/>
      <c r="KL51" s="1077"/>
      <c r="KM51" s="535"/>
      <c r="KN51" s="1078"/>
      <c r="KO51" s="322" t="s">
        <v>189</v>
      </c>
      <c r="KP51" s="900"/>
      <c r="KQ51" s="1077"/>
      <c r="KR51" s="535"/>
      <c r="KS51" s="1078"/>
      <c r="KT51" s="322" t="s">
        <v>189</v>
      </c>
      <c r="KU51" s="900"/>
      <c r="KV51" s="1077"/>
      <c r="KW51" s="535"/>
      <c r="KX51" s="1078"/>
      <c r="KY51" s="322" t="s">
        <v>189</v>
      </c>
      <c r="KZ51" s="900"/>
      <c r="LA51" s="1077"/>
      <c r="LB51" s="535"/>
      <c r="LC51" s="1078"/>
      <c r="LD51" s="322" t="s">
        <v>189</v>
      </c>
      <c r="LE51" s="900"/>
      <c r="LF51" s="1077"/>
      <c r="LG51" s="535"/>
      <c r="LH51" s="1078"/>
      <c r="LI51" s="322" t="s">
        <v>189</v>
      </c>
      <c r="LJ51" s="900"/>
      <c r="LK51" s="1077"/>
      <c r="LL51" s="535"/>
      <c r="LM51" s="1078"/>
      <c r="LN51" s="322" t="s">
        <v>189</v>
      </c>
      <c r="LO51" s="900"/>
      <c r="LP51" s="1077"/>
      <c r="LQ51" s="535"/>
      <c r="LR51" s="1078"/>
      <c r="LS51" s="322" t="s">
        <v>189</v>
      </c>
      <c r="LT51" s="900"/>
      <c r="LU51" s="1077"/>
      <c r="LV51" s="535"/>
      <c r="LW51" s="1078"/>
      <c r="LX51" s="322" t="s">
        <v>189</v>
      </c>
      <c r="LY51" s="900"/>
      <c r="LZ51" s="1077"/>
      <c r="MA51" s="535"/>
      <c r="MB51" s="1078"/>
      <c r="MC51" s="322" t="s">
        <v>189</v>
      </c>
      <c r="MD51" s="900"/>
      <c r="ME51" s="1077"/>
      <c r="MF51" s="535"/>
      <c r="MG51" s="1078"/>
      <c r="MH51" s="322" t="s">
        <v>189</v>
      </c>
      <c r="MI51" s="900"/>
      <c r="MJ51" s="1077"/>
      <c r="MK51" s="535"/>
      <c r="ML51" s="1078"/>
      <c r="MM51" s="322" t="s">
        <v>189</v>
      </c>
      <c r="MN51" s="900"/>
      <c r="MO51" s="1077"/>
      <c r="MP51" s="535"/>
      <c r="MQ51" s="1078"/>
      <c r="MR51" s="322" t="s">
        <v>189</v>
      </c>
      <c r="MS51" s="900"/>
      <c r="MT51" s="1077"/>
      <c r="MU51" s="535"/>
      <c r="MV51" s="1078"/>
      <c r="MW51" s="322" t="s">
        <v>189</v>
      </c>
      <c r="MX51" s="900"/>
      <c r="MY51" s="1077"/>
      <c r="MZ51" s="535"/>
      <c r="NA51" s="1078"/>
      <c r="NB51" s="322" t="s">
        <v>189</v>
      </c>
      <c r="NC51" s="900"/>
      <c r="ND51" s="1077"/>
      <c r="NE51" s="535"/>
      <c r="NF51" s="1078"/>
      <c r="NG51" s="322" t="s">
        <v>189</v>
      </c>
      <c r="NH51" s="900"/>
      <c r="NI51" s="1077"/>
      <c r="NJ51" s="535"/>
      <c r="NK51" s="1078"/>
      <c r="NL51" s="322" t="s">
        <v>189</v>
      </c>
      <c r="NM51" s="900"/>
      <c r="NN51" s="1077"/>
      <c r="NO51" s="535"/>
      <c r="NP51" s="1078"/>
      <c r="NQ51" s="322" t="s">
        <v>189</v>
      </c>
      <c r="NR51" s="900"/>
      <c r="NS51" s="1077"/>
      <c r="NT51" s="535"/>
      <c r="NU51" s="1078"/>
      <c r="NV51" s="322" t="s">
        <v>189</v>
      </c>
      <c r="NW51" s="900"/>
      <c r="NX51" s="1077"/>
      <c r="NY51" s="535"/>
      <c r="NZ51" s="1078"/>
      <c r="OA51" s="322" t="s">
        <v>189</v>
      </c>
      <c r="OB51" s="900"/>
      <c r="OC51" s="1077"/>
      <c r="OD51" s="535"/>
      <c r="OE51" s="1078"/>
      <c r="OF51" s="322" t="s">
        <v>189</v>
      </c>
      <c r="OG51" s="900"/>
      <c r="OH51" s="1077"/>
      <c r="OI51" s="535"/>
      <c r="OJ51" s="1078"/>
      <c r="OK51" s="322" t="s">
        <v>189</v>
      </c>
      <c r="OL51" s="900"/>
      <c r="OM51" s="1077"/>
      <c r="ON51" s="535"/>
      <c r="OO51" s="1078"/>
      <c r="OP51" s="322" t="s">
        <v>189</v>
      </c>
      <c r="OQ51" s="900"/>
      <c r="OR51" s="1077"/>
      <c r="OS51" s="535"/>
      <c r="OT51" s="1078"/>
      <c r="OU51" s="322" t="s">
        <v>189</v>
      </c>
      <c r="OV51" s="889"/>
      <c r="OW51" s="1077"/>
      <c r="OX51" s="535"/>
      <c r="OY51" s="1078"/>
      <c r="OZ51" s="322" t="s">
        <v>189</v>
      </c>
      <c r="PA51" s="900"/>
      <c r="PB51" s="1077"/>
      <c r="PC51" s="535"/>
      <c r="PD51" s="1078"/>
      <c r="PE51" s="942"/>
      <c r="PF51" s="889"/>
      <c r="PG51" s="1077"/>
      <c r="PH51" s="535"/>
      <c r="PI51" s="1078"/>
      <c r="PJ51" s="942"/>
      <c r="PK51" s="889"/>
      <c r="PL51" s="1077"/>
      <c r="PM51" s="535"/>
      <c r="PN51" s="1078"/>
    </row>
    <row r="52" spans="1:430" ht="17" customHeight="1" thickBot="1" x14ac:dyDescent="0.25">
      <c r="A52">
        <v>11</v>
      </c>
      <c r="B52" s="857"/>
      <c r="C52" s="1046"/>
      <c r="D52" s="1080" t="s">
        <v>1548</v>
      </c>
      <c r="E52" s="1081" t="s">
        <v>215</v>
      </c>
      <c r="F52" s="1034"/>
      <c r="G52" s="1064"/>
      <c r="H52" s="863">
        <v>1</v>
      </c>
      <c r="I52" s="1036"/>
      <c r="J52" s="336" t="s">
        <v>215</v>
      </c>
      <c r="K52" s="334">
        <v>1</v>
      </c>
      <c r="L52" s="440"/>
      <c r="M52" s="429">
        <f>IF(K52=1,1,IF(L40="не релевантно","не релевантно",IF(K41=1,0,0.5)))</f>
        <v>1</v>
      </c>
      <c r="N52" s="441"/>
      <c r="O52" s="336" t="s">
        <v>215</v>
      </c>
      <c r="P52" s="467">
        <v>1</v>
      </c>
      <c r="Q52" s="440"/>
      <c r="R52" s="429">
        <f>IF(P52=1,1,IF(Q40="не релевантно","не релевантно",IF(P41=1,0,0.5)))</f>
        <v>1</v>
      </c>
      <c r="S52" s="441"/>
      <c r="T52" s="336" t="s">
        <v>215</v>
      </c>
      <c r="U52" s="952">
        <v>1</v>
      </c>
      <c r="V52" s="440"/>
      <c r="W52" s="429">
        <f>IF(U52=1,1,IF(V40="не релевантно","не релевантно",IF(U41=1,0,0.5)))</f>
        <v>1</v>
      </c>
      <c r="X52" s="441"/>
      <c r="Y52" s="825" t="s">
        <v>215</v>
      </c>
      <c r="Z52" s="334">
        <v>1</v>
      </c>
      <c r="AA52" s="440"/>
      <c r="AB52" s="429">
        <f>IF(Z52=1,1,IF(AA40="не релевантно","не релевантно",IF(Z41=1,0,0.5)))</f>
        <v>1</v>
      </c>
      <c r="AC52" s="441"/>
      <c r="AD52" s="815" t="s">
        <v>215</v>
      </c>
      <c r="AE52" s="1072" t="s">
        <v>130</v>
      </c>
      <c r="AF52" s="440"/>
      <c r="AG52" s="429" t="str">
        <f>IF(AE52=1,1,IF(AF40="не релевантно","не релевантно",IF(AE41=1,0,0.5)))</f>
        <v>не релевантно</v>
      </c>
      <c r="AH52" s="441"/>
      <c r="AI52" s="1082" t="s">
        <v>215</v>
      </c>
      <c r="AJ52" s="334">
        <v>1</v>
      </c>
      <c r="AK52" s="440"/>
      <c r="AL52" s="429">
        <f>IF(AJ52=1,1,IF(AK40="не релевантно","не релевантно",IF(AJ41=1,0,0.5)))</f>
        <v>1</v>
      </c>
      <c r="AM52" s="441"/>
      <c r="AN52" s="336" t="s">
        <v>215</v>
      </c>
      <c r="AO52" s="925">
        <v>1</v>
      </c>
      <c r="AP52" s="440"/>
      <c r="AQ52" s="429">
        <f>IF(AO52=1,1,IF(AP40="не релевантно","не релевантно",IF(AO41=1,0,0.5)))</f>
        <v>1</v>
      </c>
      <c r="AR52" s="441"/>
      <c r="AS52" s="336" t="s">
        <v>215</v>
      </c>
      <c r="AT52" s="467">
        <v>1</v>
      </c>
      <c r="AU52" s="440"/>
      <c r="AV52" s="429">
        <f>IF(AT52=1,1,IF(AU40="не релевантно","не релевантно",IF(AT41=1,0,0.5)))</f>
        <v>1</v>
      </c>
      <c r="AW52" s="441"/>
      <c r="AX52" s="323" t="s">
        <v>215</v>
      </c>
      <c r="AY52" s="467" t="s">
        <v>130</v>
      </c>
      <c r="AZ52" s="440"/>
      <c r="BA52" s="429">
        <f>IF(AY52=1,1,IF(AZ40="не релевантно","не релевантно",IF(AY41=1,0,0.5)))</f>
        <v>0</v>
      </c>
      <c r="BB52" s="441"/>
      <c r="BC52" s="826" t="s">
        <v>215</v>
      </c>
      <c r="BD52" s="827">
        <v>1</v>
      </c>
      <c r="BE52" s="440"/>
      <c r="BF52" s="429">
        <f>IF(BD52=1,1,IF(BE40="не релевантно","не релевантно",IF(BD41=1,0,0.5)))</f>
        <v>1</v>
      </c>
      <c r="BG52" s="441"/>
      <c r="BH52" s="323" t="s">
        <v>215</v>
      </c>
      <c r="BI52" s="818"/>
      <c r="BJ52" s="440"/>
      <c r="BK52" s="429">
        <f>IF(BI52=1,1,IF(BJ40="не релевантно","не релевантно",IF(BI41=1,0,0.5)))</f>
        <v>0.5</v>
      </c>
      <c r="BL52" s="441"/>
      <c r="BM52" s="816" t="s">
        <v>215</v>
      </c>
      <c r="BN52" s="1083" t="s">
        <v>130</v>
      </c>
      <c r="BO52" s="440"/>
      <c r="BP52" s="429" t="str">
        <f>IF(BN52=1,1,IF(BO40="не релевантно","не релевантно",IF(BN41=1,0,0.5)))</f>
        <v>не релевантно</v>
      </c>
      <c r="BQ52" s="441"/>
      <c r="BR52" s="863"/>
      <c r="BS52" s="336" t="s">
        <v>215</v>
      </c>
      <c r="BT52" s="952">
        <v>1</v>
      </c>
      <c r="BU52" s="440"/>
      <c r="BV52" s="429">
        <f>IF(BT52=1,1,IF(BU40="не релевантно","не релевантно",IF(BT41=1,0,0.5)))</f>
        <v>1</v>
      </c>
      <c r="BW52" s="441"/>
      <c r="BX52" s="336" t="s">
        <v>215</v>
      </c>
      <c r="BY52" s="952">
        <v>1</v>
      </c>
      <c r="BZ52" s="440"/>
      <c r="CA52" s="429">
        <f>IF(BY52=1,1,IF(BZ40="не релевантно","не релевантно",IF(BY41=1,0,0.5)))</f>
        <v>1</v>
      </c>
      <c r="CB52" s="441"/>
      <c r="CC52" s="374" t="s">
        <v>215</v>
      </c>
      <c r="CD52" s="433"/>
      <c r="CE52" s="440"/>
      <c r="CF52" s="429">
        <f>IF(CD52=1,1,IF(CE40="не релевантно","не релевантно",IF(CD41=1,0,0.5)))</f>
        <v>0.5</v>
      </c>
      <c r="CG52" s="441"/>
      <c r="CH52" s="374" t="s">
        <v>215</v>
      </c>
      <c r="CI52" s="433"/>
      <c r="CJ52" s="440"/>
      <c r="CK52" s="429">
        <f>IF(CI52=1,1,IF(CJ40="не релевантно","не релевантно",IF(CI41=1,0,0.5)))</f>
        <v>0.5</v>
      </c>
      <c r="CL52" s="441"/>
      <c r="CM52" s="374" t="s">
        <v>215</v>
      </c>
      <c r="CN52" s="433" t="s">
        <v>741</v>
      </c>
      <c r="CO52" s="440"/>
      <c r="CP52" s="429">
        <f>IF(CN52=1,1,IF(CO40="не релевантно","не релевантно",IF(CN41=1,0,0.5)))</f>
        <v>0</v>
      </c>
      <c r="CQ52" s="441"/>
      <c r="CR52" s="323" t="s">
        <v>215</v>
      </c>
      <c r="CS52" s="467" t="s">
        <v>741</v>
      </c>
      <c r="CT52" s="440"/>
      <c r="CU52" s="429">
        <f>IF(CS52=1,1,IF(CT40="не релевантно","не релевантно",IF(CS41=1,0,0.5)))</f>
        <v>0</v>
      </c>
      <c r="CV52" s="441"/>
      <c r="CW52" s="323" t="s">
        <v>215</v>
      </c>
      <c r="CX52" s="467"/>
      <c r="CY52" s="440"/>
      <c r="CZ52" s="429">
        <f>IF(CX52=1,1,IF(CY40="не релевантно","не релевантно",IF(CX41=1,0,0.5)))</f>
        <v>0.5</v>
      </c>
      <c r="DA52" s="441"/>
      <c r="DB52" s="323" t="s">
        <v>215</v>
      </c>
      <c r="DC52" s="467" t="s">
        <v>741</v>
      </c>
      <c r="DD52" s="440"/>
      <c r="DE52" s="429">
        <f>IF(DC52=1,1,IF(DD40="не релевантно","не релевантно",IF(DC41=1,0,0.5)))</f>
        <v>0</v>
      </c>
      <c r="DF52" s="441"/>
      <c r="DG52" s="323" t="s">
        <v>215</v>
      </c>
      <c r="DH52" s="467"/>
      <c r="DI52" s="440"/>
      <c r="DJ52" s="429">
        <f>IF(DH52=1,1,IF(DI40="не релевантно","не релевантно",IF(DH41=1,0,0.5)))</f>
        <v>0.5</v>
      </c>
      <c r="DK52" s="441"/>
      <c r="DL52" s="336" t="s">
        <v>215</v>
      </c>
      <c r="DM52" s="835">
        <v>1</v>
      </c>
      <c r="DN52" s="440"/>
      <c r="DO52" s="429">
        <f>IF(DM52=1,1,IF(DN40="не релевантно","не релевантно",IF(DM41=1,0,0.5)))</f>
        <v>1</v>
      </c>
      <c r="DP52" s="441"/>
      <c r="DQ52" s="323" t="s">
        <v>215</v>
      </c>
      <c r="DR52" s="467"/>
      <c r="DS52" s="440"/>
      <c r="DT52" s="429">
        <f>IF(DR52=1,1,IF(DS40="не релевантно","не релевантно",IF(DR41=1,0,0.5)))</f>
        <v>0.5</v>
      </c>
      <c r="DU52" s="441"/>
      <c r="DV52" s="336" t="s">
        <v>215</v>
      </c>
      <c r="DW52" s="835">
        <v>1</v>
      </c>
      <c r="DX52" s="440"/>
      <c r="DY52" s="429">
        <f>IF(DW52=1,1,IF(DX40="не релевантно","не релевантно",IF(DW41=1,0,0.5)))</f>
        <v>1</v>
      </c>
      <c r="DZ52" s="441"/>
      <c r="EA52" s="323" t="s">
        <v>215</v>
      </c>
      <c r="EB52" s="467"/>
      <c r="EC52" s="440"/>
      <c r="ED52" s="429">
        <f>IF(EB52=1,1,IF(EC40="не релевантно","не релевантно",IF(EB41=1,0,0.5)))</f>
        <v>0.5</v>
      </c>
      <c r="EE52" s="441"/>
      <c r="EF52" s="323" t="s">
        <v>215</v>
      </c>
      <c r="EG52" s="467"/>
      <c r="EH52" s="440"/>
      <c r="EI52" s="429">
        <f>IF(EG52=1,1,IF(EH40="не релевантно","не релевантно",IF(EG41=1,0,0.5)))</f>
        <v>0.5</v>
      </c>
      <c r="EJ52" s="441"/>
      <c r="EK52" s="323" t="s">
        <v>215</v>
      </c>
      <c r="EL52" s="467"/>
      <c r="EM52" s="440"/>
      <c r="EN52" s="429">
        <f>IF(EL52=1,1,IF(EM40="не релевантно","не релевантно",IF(EL41=1,0,0.5)))</f>
        <v>0.5</v>
      </c>
      <c r="EO52" s="441"/>
      <c r="EP52" s="323" t="s">
        <v>215</v>
      </c>
      <c r="EQ52" s="467" t="s">
        <v>741</v>
      </c>
      <c r="ER52" s="440"/>
      <c r="ES52" s="429">
        <f>IF(EQ52=1,1,IF(ER40="не релевантно","не релевантно",IF(EQ41=1,0,0.5)))</f>
        <v>0</v>
      </c>
      <c r="ET52" s="441"/>
      <c r="EU52" s="336" t="s">
        <v>215</v>
      </c>
      <c r="EV52" s="835">
        <v>1</v>
      </c>
      <c r="EW52" s="440"/>
      <c r="EX52" s="429">
        <f>IF(EV52=1,1,IF(EW40="не релевантно","не релевантно",IF(EV41=1,0,0.5)))</f>
        <v>1</v>
      </c>
      <c r="EY52" s="441"/>
      <c r="EZ52" s="353" t="s">
        <v>215</v>
      </c>
      <c r="FA52" s="1041">
        <v>1</v>
      </c>
      <c r="FB52" s="440"/>
      <c r="FC52" s="429">
        <f>IF(FA52=1,1,IF(FB40="не релевантно","не релевантно",IF(FA41=1,0,0.5)))</f>
        <v>1</v>
      </c>
      <c r="FD52" s="441"/>
      <c r="FE52" s="353" t="s">
        <v>215</v>
      </c>
      <c r="FF52" s="1041"/>
      <c r="FG52" s="440"/>
      <c r="FH52" s="429">
        <f>IF(FF52=1,1,IF(FG40="не релевантно","не релевантно",IF(FF41=1,0,0.5)))</f>
        <v>0.5</v>
      </c>
      <c r="FI52" s="441"/>
      <c r="FJ52" s="336" t="s">
        <v>215</v>
      </c>
      <c r="FK52" s="835">
        <v>1</v>
      </c>
      <c r="FL52" s="440"/>
      <c r="FM52" s="429">
        <f>IF(FK52=1,1,IF(FL40="не релевантно","не релевантно",IF(FK41=1,0,0.5)))</f>
        <v>1</v>
      </c>
      <c r="FN52" s="441"/>
      <c r="FO52" s="323" t="s">
        <v>215</v>
      </c>
      <c r="FP52" s="467" t="s">
        <v>741</v>
      </c>
      <c r="FQ52" s="440"/>
      <c r="FR52" s="429">
        <f>IF(FP52=1,1,IF(FQ40="не релевантно","не релевантно",IF(FP41=1,0,0.5)))</f>
        <v>0</v>
      </c>
      <c r="FS52" s="441"/>
      <c r="FU52" s="336" t="s">
        <v>215</v>
      </c>
      <c r="FV52" s="1042">
        <v>1</v>
      </c>
      <c r="FW52" s="440"/>
      <c r="FX52" s="429">
        <f>IF(FV52=1,1,IF(FW40="не релевантно","не релевантно",IF(FV41=1,0,0.5)))</f>
        <v>1</v>
      </c>
      <c r="FY52" s="441"/>
      <c r="FZ52" s="336" t="s">
        <v>215</v>
      </c>
      <c r="GA52" s="1042">
        <v>1</v>
      </c>
      <c r="GB52" s="440"/>
      <c r="GC52" s="429">
        <f>IF(GA52=1,1,IF(GB40="не релевантно","не релевантно",IF(GA41=1,0,0.5)))</f>
        <v>1</v>
      </c>
      <c r="GD52" s="441"/>
      <c r="GE52" s="336" t="s">
        <v>215</v>
      </c>
      <c r="GF52" s="1042">
        <v>1</v>
      </c>
      <c r="GG52" s="440"/>
      <c r="GH52" s="429">
        <f>IF(GF52=1,1,IF(GG40="не релевантно","не релевантно",IF(GF41=1,0,0.5)))</f>
        <v>1</v>
      </c>
      <c r="GI52" s="441"/>
      <c r="GJ52" s="336" t="s">
        <v>215</v>
      </c>
      <c r="GK52" s="1042">
        <v>1</v>
      </c>
      <c r="GL52" s="440"/>
      <c r="GM52" s="429">
        <f>IF(GK52=1,1,IF(GL40="не релевантно","не релевантно",IF(GK41=1,0,0.5)))</f>
        <v>1</v>
      </c>
      <c r="GN52" s="441"/>
      <c r="GO52" s="336" t="s">
        <v>215</v>
      </c>
      <c r="GP52" s="1042">
        <v>1</v>
      </c>
      <c r="GQ52" s="440"/>
      <c r="GR52" s="429">
        <f>IF(GP52=1,1,IF(GQ40="не релевантно","не релевантно",IF(GP41=1,0,0.5)))</f>
        <v>1</v>
      </c>
      <c r="GS52" s="441"/>
      <c r="GT52" s="336" t="s">
        <v>215</v>
      </c>
      <c r="GU52" s="1042">
        <v>1</v>
      </c>
      <c r="GV52" s="440"/>
      <c r="GW52" s="429">
        <f>IF(GU52=1,1,IF(GV40="не релевантно","не релевантно",IF(GU41=1,0,0.5)))</f>
        <v>1</v>
      </c>
      <c r="GX52" s="441"/>
      <c r="GY52" s="1065"/>
      <c r="GZ52" s="336" t="s">
        <v>215</v>
      </c>
      <c r="HA52" s="835">
        <v>1</v>
      </c>
      <c r="HB52" s="440"/>
      <c r="HC52" s="429">
        <f>IF(HA52=1,1,IF(HB40="не релевантно","не релевантно",IF(HA41=1,0,0.5)))</f>
        <v>1</v>
      </c>
      <c r="HD52" s="441"/>
      <c r="HE52" s="323" t="s">
        <v>215</v>
      </c>
      <c r="HF52" s="467" t="s">
        <v>130</v>
      </c>
      <c r="HG52" s="440"/>
      <c r="HH52" s="429" t="str">
        <f>IF(HF52=1,1,IF(HG40="не релевантно","не релевантно",IF(HF41=1,0,0.5)))</f>
        <v>не релевантно</v>
      </c>
      <c r="HI52" s="441"/>
      <c r="HJ52" s="883"/>
      <c r="HK52" s="825" t="s">
        <v>215</v>
      </c>
      <c r="HL52" s="334">
        <v>1</v>
      </c>
      <c r="HM52" s="440"/>
      <c r="HN52" s="429">
        <f>IF(HL52=1,1,IF(HM40="не релевантно","не релевантно",IF(HL41=1,0,0.5)))</f>
        <v>1</v>
      </c>
      <c r="HO52" s="441"/>
      <c r="HP52" s="883"/>
      <c r="HQ52" s="336" t="s">
        <v>215</v>
      </c>
      <c r="HR52" s="835">
        <v>1</v>
      </c>
      <c r="HS52" s="440"/>
      <c r="HT52" s="429">
        <f>IF(HR52=1,1,IF(HS40="не релевантно","не релевантно",IF(HR41=1,0,0.5)))</f>
        <v>1</v>
      </c>
      <c r="HU52" s="441"/>
      <c r="HV52" s="323" t="s">
        <v>215</v>
      </c>
      <c r="HW52" s="467"/>
      <c r="HX52" s="440"/>
      <c r="HY52" s="429">
        <f>IF(HW52=1,1,IF(HX40="не релевантно","не релевантно",IF(HW41=1,0,0.5)))</f>
        <v>0.5</v>
      </c>
      <c r="HZ52" s="441"/>
      <c r="IA52" s="819" t="s">
        <v>215</v>
      </c>
      <c r="IB52" s="467"/>
      <c r="IC52" s="440"/>
      <c r="ID52" s="429">
        <f>IF(IB52=1,1,IF(IC40="не релевантно","не релевантно",IF(IB41=1,0,0.5)))</f>
        <v>0.5</v>
      </c>
      <c r="IE52" s="441"/>
      <c r="IF52" s="883"/>
      <c r="IG52" s="323" t="s">
        <v>215</v>
      </c>
      <c r="IH52" s="443"/>
      <c r="II52" s="440"/>
      <c r="IJ52" s="429">
        <f>IF(IH52=1,1,IF(II40="не релевантно","не релевантно",IF(IH41=1,0,0.5)))</f>
        <v>0.5</v>
      </c>
      <c r="IK52" s="441"/>
      <c r="IL52" s="323" t="s">
        <v>215</v>
      </c>
      <c r="IM52" s="443" t="s">
        <v>130</v>
      </c>
      <c r="IN52" s="440"/>
      <c r="IO52" s="429" t="str">
        <f>IF(IM52=1,1,IF(IN40="не релевантно","не релевантно",IF(IM41=1,0,0.5)))</f>
        <v>не релевантно</v>
      </c>
      <c r="IP52" s="441"/>
      <c r="IQ52" s="323" t="s">
        <v>215</v>
      </c>
      <c r="IR52" s="443" t="s">
        <v>130</v>
      </c>
      <c r="IS52" s="440"/>
      <c r="IT52" s="429">
        <f>IF(IR52=1,1,IF(IS40="не релевантно","не релевантно",IF(IR41=1,0,0.5)))</f>
        <v>0</v>
      </c>
      <c r="IU52" s="441"/>
      <c r="IV52" s="323" t="s">
        <v>215</v>
      </c>
      <c r="IW52" s="443" t="s">
        <v>130</v>
      </c>
      <c r="IX52" s="440"/>
      <c r="IY52" s="429">
        <f>IF(IW52=1,1,IF(IX40="не релевантно","не релевантно",IF(IW41=1,0,0.5)))</f>
        <v>0</v>
      </c>
      <c r="IZ52" s="441"/>
      <c r="JA52" s="323" t="s">
        <v>215</v>
      </c>
      <c r="JB52" s="443" t="s">
        <v>130</v>
      </c>
      <c r="JC52" s="440"/>
      <c r="JD52" s="429">
        <f>IF(JB52=1,1,IF(JC40="не релевантно","не релевантно",IF(JB41=1,0,0.5)))</f>
        <v>0</v>
      </c>
      <c r="JE52" s="441"/>
      <c r="JF52" s="323" t="s">
        <v>215</v>
      </c>
      <c r="JG52" s="443" t="s">
        <v>130</v>
      </c>
      <c r="JH52" s="440"/>
      <c r="JI52" s="429">
        <f>IF(JG52=1,1,IF(JH40="не релевантно","не релевантно",IF(JG41=1,0,0.5)))</f>
        <v>0</v>
      </c>
      <c r="JJ52" s="441"/>
      <c r="JK52" s="336" t="s">
        <v>215</v>
      </c>
      <c r="JL52" s="841">
        <v>1</v>
      </c>
      <c r="JM52" s="440"/>
      <c r="JN52" s="429">
        <f>IF(JL52=1,1,IF(JM40="не релевантно","не релевантно",IF(JL41=1,0,0.5)))</f>
        <v>1</v>
      </c>
      <c r="JO52" s="441"/>
      <c r="JP52" s="323" t="s">
        <v>215</v>
      </c>
      <c r="JQ52" s="443">
        <v>1</v>
      </c>
      <c r="JR52" s="440"/>
      <c r="JS52" s="429">
        <f>IF(JQ52=1,1,IF(JR40="не релевантно","не релевантно",IF(JQ41=1,0,0.5)))</f>
        <v>1</v>
      </c>
      <c r="JT52" s="441"/>
      <c r="JU52" s="323" t="s">
        <v>215</v>
      </c>
      <c r="JV52" s="443" t="s">
        <v>130</v>
      </c>
      <c r="JW52" s="440"/>
      <c r="JX52" s="429" t="str">
        <f>IF(JV52=1,1,IF(JW40="не релевантно","не релевантно",IF(JV41=1,0,0.5)))</f>
        <v>не релевантно</v>
      </c>
      <c r="JY52" s="441"/>
      <c r="JZ52" s="323" t="s">
        <v>215</v>
      </c>
      <c r="KA52" s="443"/>
      <c r="KB52" s="440"/>
      <c r="KC52" s="429">
        <f>IF(KA52=1,1,IF(KB40="не релевантно","не релевантно",IF(KA41=1,0,0.5)))</f>
        <v>0.5</v>
      </c>
      <c r="KD52" s="441"/>
      <c r="KE52" s="323" t="s">
        <v>215</v>
      </c>
      <c r="KF52" s="443"/>
      <c r="KG52" s="440"/>
      <c r="KH52" s="429">
        <f>IF(KF52=1,1,IF(KG40="не релевантно","не релевантно",IF(KF41=1,0,0.5)))</f>
        <v>0.5</v>
      </c>
      <c r="KI52" s="441"/>
      <c r="KJ52" s="336" t="s">
        <v>215</v>
      </c>
      <c r="KK52" s="841">
        <v>1</v>
      </c>
      <c r="KL52" s="440"/>
      <c r="KM52" s="429">
        <f>IF(KK52=1,1,IF(KL40="не релевантно","не релевантно",IF(KK41=1,0,0.5)))</f>
        <v>1</v>
      </c>
      <c r="KN52" s="441"/>
      <c r="KO52" s="323" t="s">
        <v>215</v>
      </c>
      <c r="KP52" s="443" t="s">
        <v>130</v>
      </c>
      <c r="KQ52" s="440"/>
      <c r="KR52" s="429" t="str">
        <f>IF(KP52=1,1,IF(KQ40="не релевантно","не релевантно",IF(KP41=1,0,0.5)))</f>
        <v>не релевантно</v>
      </c>
      <c r="KS52" s="441"/>
      <c r="KT52" s="323" t="s">
        <v>215</v>
      </c>
      <c r="KU52" s="443" t="s">
        <v>130</v>
      </c>
      <c r="KV52" s="440"/>
      <c r="KW52" s="429" t="str">
        <f>IF(KU52=1,1,IF(KV40="не релевантно","не релевантно",IF(KU41=1,0,0.5)))</f>
        <v>не релевантно</v>
      </c>
      <c r="KX52" s="441"/>
      <c r="KY52" s="323" t="s">
        <v>215</v>
      </c>
      <c r="KZ52" s="443" t="s">
        <v>130</v>
      </c>
      <c r="LA52" s="440"/>
      <c r="LB52" s="429" t="str">
        <f>IF(KZ52=1,1,IF(LA40="не релевантно","не релевантно",IF(KZ41=1,0,0.5)))</f>
        <v>не релевантно</v>
      </c>
      <c r="LC52" s="441"/>
      <c r="LD52" s="323" t="s">
        <v>215</v>
      </c>
      <c r="LE52" s="443" t="s">
        <v>130</v>
      </c>
      <c r="LF52" s="440"/>
      <c r="LG52" s="429">
        <f>IF(LE52=1,1,IF(LF40="не релевантно","не релевантно",IF(LE41=1,0,0.5)))</f>
        <v>0</v>
      </c>
      <c r="LH52" s="441"/>
      <c r="LI52" s="323" t="s">
        <v>215</v>
      </c>
      <c r="LJ52" s="443" t="s">
        <v>130</v>
      </c>
      <c r="LK52" s="440"/>
      <c r="LL52" s="429">
        <f>IF(LJ52=1,1,IF(LK40="не релевантно","не релевантно",IF(LJ41=1,0,0.5)))</f>
        <v>0</v>
      </c>
      <c r="LM52" s="441"/>
      <c r="LN52" s="323" t="s">
        <v>215</v>
      </c>
      <c r="LO52" s="443"/>
      <c r="LP52" s="440"/>
      <c r="LQ52" s="429">
        <f>IF(LO52=1,1,IF(LP40="не релевантно","не релевантно",IF(LO41=1,0,0.5)))</f>
        <v>0.5</v>
      </c>
      <c r="LR52" s="441"/>
      <c r="LS52" s="323" t="s">
        <v>215</v>
      </c>
      <c r="LT52" s="443"/>
      <c r="LU52" s="440"/>
      <c r="LV52" s="429">
        <f>IF(LT52=1,1,IF(LU40="не релевантно","не релевантно",IF(LT41=1,0,0.5)))</f>
        <v>0.5</v>
      </c>
      <c r="LW52" s="441"/>
      <c r="LX52" s="323" t="s">
        <v>215</v>
      </c>
      <c r="LY52" s="443"/>
      <c r="LZ52" s="440"/>
      <c r="MA52" s="429">
        <f>IF(LY52=1,1,IF(LZ40="не релевантно","не релевантно",IF(LY41=1,0,0.5)))</f>
        <v>0.5</v>
      </c>
      <c r="MB52" s="441"/>
      <c r="MC52" s="323" t="s">
        <v>215</v>
      </c>
      <c r="MD52" s="443"/>
      <c r="ME52" s="440"/>
      <c r="MF52" s="429">
        <f>IF(MD52=1,1,IF(ME40="не релевантно","не релевантно",IF(MD41=1,0,0.5)))</f>
        <v>0.5</v>
      </c>
      <c r="MG52" s="441"/>
      <c r="MH52" s="336" t="s">
        <v>215</v>
      </c>
      <c r="MI52" s="841">
        <v>1</v>
      </c>
      <c r="MJ52" s="440"/>
      <c r="MK52" s="429">
        <f>IF(MI52=1,1,IF(MJ40="не релевантно","не релевантно",IF(MI41=1,0,0.5)))</f>
        <v>1</v>
      </c>
      <c r="ML52" s="441"/>
      <c r="MM52" s="336" t="s">
        <v>215</v>
      </c>
      <c r="MN52" s="841">
        <v>1</v>
      </c>
      <c r="MO52" s="440"/>
      <c r="MP52" s="429">
        <f>IF(MN52=1,1,IF(MO40="не релевантно","не релевантно",IF(MN41=1,0,0.5)))</f>
        <v>1</v>
      </c>
      <c r="MQ52" s="441"/>
      <c r="MR52" s="323" t="s">
        <v>215</v>
      </c>
      <c r="MS52" s="443"/>
      <c r="MT52" s="440"/>
      <c r="MU52" s="429">
        <f>IF(MS52=1,1,IF(MT40="не релевантно","не релевантно",IF(MS41=1,0,0.5)))</f>
        <v>0.5</v>
      </c>
      <c r="MV52" s="441"/>
      <c r="MW52" s="323" t="s">
        <v>215</v>
      </c>
      <c r="MX52" s="443" t="s">
        <v>130</v>
      </c>
      <c r="MY52" s="440"/>
      <c r="MZ52" s="429">
        <f>IF(MX52=1,1,IF(MY40="не релевантно","не релевантно",IF(MX41=1,0,0.5)))</f>
        <v>0</v>
      </c>
      <c r="NA52" s="441"/>
      <c r="NB52" s="323" t="s">
        <v>215</v>
      </c>
      <c r="NC52" s="443" t="s">
        <v>130</v>
      </c>
      <c r="ND52" s="440"/>
      <c r="NE52" s="429" t="str">
        <f>IF(NC52=1,1,IF(ND40="не релевантно","не релевантно",IF(NC41=1,0,0.5)))</f>
        <v>не релевантно</v>
      </c>
      <c r="NF52" s="441"/>
      <c r="NG52" s="323" t="s">
        <v>215</v>
      </c>
      <c r="NH52" s="443">
        <v>1</v>
      </c>
      <c r="NI52" s="440"/>
      <c r="NJ52" s="429">
        <f>IF(NH52=1,1,IF(NI40="не релевантно","не релевантно",IF(NH41=1,0,0.5)))</f>
        <v>1</v>
      </c>
      <c r="NK52" s="441"/>
      <c r="NL52" s="336" t="s">
        <v>215</v>
      </c>
      <c r="NM52" s="841">
        <v>1</v>
      </c>
      <c r="NN52" s="440"/>
      <c r="NO52" s="429">
        <f>IF(NM52=1,1,IF(NN40="не релевантно","не релевантно",IF(NM41=1,0,0.5)))</f>
        <v>1</v>
      </c>
      <c r="NP52" s="441"/>
      <c r="NQ52" s="323" t="s">
        <v>215</v>
      </c>
      <c r="NR52" s="443" t="s">
        <v>130</v>
      </c>
      <c r="NS52" s="440"/>
      <c r="NT52" s="429">
        <f>IF(NR52=1,1,IF(NS40="не релевантно","не релевантно",IF(NR41=1,0,0.5)))</f>
        <v>0.5</v>
      </c>
      <c r="NU52" s="441"/>
      <c r="NV52" s="336" t="s">
        <v>215</v>
      </c>
      <c r="NW52" s="841">
        <v>1</v>
      </c>
      <c r="NX52" s="440"/>
      <c r="NY52" s="429">
        <f>IF(NW52=1,1,IF(NX40="не релевантно","не релевантно",IF(NW41=1,0,0.5)))</f>
        <v>1</v>
      </c>
      <c r="NZ52" s="441"/>
      <c r="OA52" s="323" t="s">
        <v>215</v>
      </c>
      <c r="OB52" s="443" t="s">
        <v>130</v>
      </c>
      <c r="OC52" s="440"/>
      <c r="OD52" s="429" t="str">
        <f>IF(OB52=1,1,IF(OC40="не релевантно","не релевантно",IF(OB41=1,0,0.5)))</f>
        <v>не релевантно</v>
      </c>
      <c r="OE52" s="441"/>
      <c r="OF52" s="336" t="s">
        <v>215</v>
      </c>
      <c r="OG52" s="841">
        <v>1</v>
      </c>
      <c r="OH52" s="440"/>
      <c r="OI52" s="429">
        <f>IF(OG52=1,1,IF(OH40="не релевантно","не релевантно",IF(OG41=1,0,0.5)))</f>
        <v>1</v>
      </c>
      <c r="OJ52" s="441"/>
      <c r="OK52" s="323" t="s">
        <v>215</v>
      </c>
      <c r="OL52" s="443" t="s">
        <v>130</v>
      </c>
      <c r="OM52" s="440"/>
      <c r="ON52" s="429">
        <f>IF(OL52=1,1,IF(OM40="не релевантно","не релевантно",IF(OL41=1,0,0.5)))</f>
        <v>0.5</v>
      </c>
      <c r="OO52" s="441"/>
      <c r="OP52" s="336" t="s">
        <v>215</v>
      </c>
      <c r="OQ52" s="841">
        <v>1</v>
      </c>
      <c r="OR52" s="440"/>
      <c r="OS52" s="429">
        <f>IF(OQ52=1,1,IF(OR40="не релевантно","не релевантно",IF(OQ41=1,0,0.5)))</f>
        <v>1</v>
      </c>
      <c r="OT52" s="441"/>
      <c r="OU52" s="336" t="s">
        <v>215</v>
      </c>
      <c r="OV52" s="952">
        <v>1</v>
      </c>
      <c r="OW52" s="440"/>
      <c r="OX52" s="429">
        <f>IF(OV52=1,1,IF(OW40="не релевантно","не релевантно",IF(OV41=1,0,0.5)))</f>
        <v>1</v>
      </c>
      <c r="OY52" s="441"/>
      <c r="OZ52" s="323" t="s">
        <v>215</v>
      </c>
      <c r="PA52" s="443"/>
      <c r="PB52" s="440"/>
      <c r="PC52" s="429">
        <f>IF(PA52=1,1,IF(PB40="не релевантно","не релевантно",IF(PA41=1,0,0.5)))</f>
        <v>0.5</v>
      </c>
      <c r="PD52" s="441"/>
      <c r="PE52" s="826"/>
      <c r="PF52" s="827"/>
      <c r="PG52" s="440"/>
      <c r="PH52" s="429">
        <f>IF(PF52=1,1,IF(PG40="не релевантно","не релевантно",IF(PF41=1,0,0.5)))</f>
        <v>0.5</v>
      </c>
      <c r="PI52" s="441"/>
      <c r="PJ52" s="816"/>
      <c r="PK52" s="1083"/>
      <c r="PL52" s="440"/>
      <c r="PM52" s="429">
        <f>IF(PK52=1,1,IF(PL40="не релевантно","не релевантно",IF(PK41=1,0,0.5)))</f>
        <v>0.5</v>
      </c>
      <c r="PN52" s="441"/>
    </row>
    <row r="53" spans="1:430" ht="17" customHeight="1" thickBot="1" x14ac:dyDescent="0.25">
      <c r="B53" s="857"/>
      <c r="C53" s="1046"/>
      <c r="D53" s="1084"/>
      <c r="E53" s="1048" t="s">
        <v>216</v>
      </c>
      <c r="F53" s="1034"/>
      <c r="G53" s="1064"/>
      <c r="H53" s="863">
        <v>0.5</v>
      </c>
      <c r="I53" s="1036"/>
      <c r="J53" s="323" t="s">
        <v>216</v>
      </c>
      <c r="K53" s="836"/>
      <c r="L53" s="473"/>
      <c r="M53" s="1068"/>
      <c r="N53" s="1085"/>
      <c r="O53" s="323" t="s">
        <v>216</v>
      </c>
      <c r="P53" s="836"/>
      <c r="Q53" s="473"/>
      <c r="R53" s="1068"/>
      <c r="S53" s="1085"/>
      <c r="T53" s="323" t="s">
        <v>216</v>
      </c>
      <c r="U53" s="836"/>
      <c r="V53" s="473"/>
      <c r="W53" s="1068"/>
      <c r="X53" s="1085"/>
      <c r="Y53" s="815" t="s">
        <v>216</v>
      </c>
      <c r="Z53" s="836"/>
      <c r="AA53" s="473"/>
      <c r="AB53" s="1068"/>
      <c r="AC53" s="1085"/>
      <c r="AD53" s="815" t="s">
        <v>216</v>
      </c>
      <c r="AE53" s="1051"/>
      <c r="AF53" s="473"/>
      <c r="AG53" s="1068"/>
      <c r="AH53" s="1085"/>
      <c r="AI53" s="1086" t="s">
        <v>216</v>
      </c>
      <c r="AJ53" s="836"/>
      <c r="AK53" s="473"/>
      <c r="AL53" s="1068"/>
      <c r="AM53" s="1085"/>
      <c r="AN53" s="323" t="s">
        <v>216</v>
      </c>
      <c r="AO53" s="1042"/>
      <c r="AP53" s="473"/>
      <c r="AQ53" s="1068"/>
      <c r="AR53" s="1085"/>
      <c r="AS53" s="323" t="s">
        <v>216</v>
      </c>
      <c r="AT53" s="836"/>
      <c r="AU53" s="473"/>
      <c r="AV53" s="1068"/>
      <c r="AW53" s="1085"/>
      <c r="AX53" s="323" t="s">
        <v>216</v>
      </c>
      <c r="AY53" s="836"/>
      <c r="AZ53" s="473"/>
      <c r="BA53" s="1068"/>
      <c r="BB53" s="1085"/>
      <c r="BC53" s="816" t="s">
        <v>216</v>
      </c>
      <c r="BD53" s="836"/>
      <c r="BE53" s="473"/>
      <c r="BF53" s="1068"/>
      <c r="BG53" s="1085"/>
      <c r="BH53" s="336" t="s">
        <v>216</v>
      </c>
      <c r="BI53" s="1072">
        <v>1</v>
      </c>
      <c r="BJ53" s="473"/>
      <c r="BK53" s="1068"/>
      <c r="BL53" s="1085"/>
      <c r="BM53" s="816" t="s">
        <v>216</v>
      </c>
      <c r="BN53" s="836"/>
      <c r="BO53" s="473"/>
      <c r="BP53" s="1068"/>
      <c r="BQ53" s="1085"/>
      <c r="BR53" s="863"/>
      <c r="BS53" s="323" t="s">
        <v>216</v>
      </c>
      <c r="BT53" s="836"/>
      <c r="BU53" s="473"/>
      <c r="BV53" s="1068"/>
      <c r="BW53" s="1085"/>
      <c r="BX53" s="323" t="s">
        <v>216</v>
      </c>
      <c r="BY53" s="836"/>
      <c r="BZ53" s="473"/>
      <c r="CA53" s="1068"/>
      <c r="CB53" s="1085"/>
      <c r="CC53" s="336" t="s">
        <v>216</v>
      </c>
      <c r="CD53" s="952">
        <v>1</v>
      </c>
      <c r="CE53" s="473"/>
      <c r="CF53" s="1068"/>
      <c r="CG53" s="1085"/>
      <c r="CH53" s="336" t="s">
        <v>216</v>
      </c>
      <c r="CI53" s="835">
        <v>1</v>
      </c>
      <c r="CJ53" s="473"/>
      <c r="CK53" s="1068"/>
      <c r="CL53" s="1085"/>
      <c r="CM53" s="323" t="s">
        <v>216</v>
      </c>
      <c r="CN53" s="836"/>
      <c r="CO53" s="473"/>
      <c r="CP53" s="1068"/>
      <c r="CQ53" s="1085"/>
      <c r="CR53" s="323" t="s">
        <v>216</v>
      </c>
      <c r="CS53" s="836"/>
      <c r="CT53" s="473"/>
      <c r="CU53" s="1068"/>
      <c r="CV53" s="1085"/>
      <c r="CW53" s="323" t="s">
        <v>216</v>
      </c>
      <c r="CX53" s="836"/>
      <c r="CY53" s="473"/>
      <c r="CZ53" s="1068"/>
      <c r="DA53" s="1085"/>
      <c r="DB53" s="323" t="s">
        <v>216</v>
      </c>
      <c r="DC53" s="836"/>
      <c r="DD53" s="473"/>
      <c r="DE53" s="1068"/>
      <c r="DF53" s="1085"/>
      <c r="DG53" s="336" t="s">
        <v>216</v>
      </c>
      <c r="DH53" s="835">
        <v>1</v>
      </c>
      <c r="DI53" s="473"/>
      <c r="DJ53" s="1068"/>
      <c r="DK53" s="1085"/>
      <c r="DL53" s="323" t="s">
        <v>216</v>
      </c>
      <c r="DM53" s="836"/>
      <c r="DN53" s="473"/>
      <c r="DO53" s="1068"/>
      <c r="DP53" s="1085"/>
      <c r="DQ53" s="336" t="s">
        <v>216</v>
      </c>
      <c r="DR53" s="835">
        <v>1</v>
      </c>
      <c r="DS53" s="473"/>
      <c r="DT53" s="1068"/>
      <c r="DU53" s="1085"/>
      <c r="DV53" s="323" t="s">
        <v>216</v>
      </c>
      <c r="DW53" s="836"/>
      <c r="DX53" s="473"/>
      <c r="DY53" s="1068"/>
      <c r="DZ53" s="1085"/>
      <c r="EA53" s="336" t="s">
        <v>216</v>
      </c>
      <c r="EB53" s="433">
        <v>1</v>
      </c>
      <c r="EC53" s="473"/>
      <c r="ED53" s="1068"/>
      <c r="EE53" s="1085"/>
      <c r="EF53" s="336" t="s">
        <v>216</v>
      </c>
      <c r="EG53" s="836">
        <v>1</v>
      </c>
      <c r="EH53" s="473"/>
      <c r="EI53" s="1068"/>
      <c r="EJ53" s="1085"/>
      <c r="EK53" s="336" t="s">
        <v>216</v>
      </c>
      <c r="EL53" s="835">
        <v>1</v>
      </c>
      <c r="EM53" s="473"/>
      <c r="EN53" s="1068"/>
      <c r="EO53" s="1085"/>
      <c r="EP53" s="323" t="s">
        <v>216</v>
      </c>
      <c r="EQ53" s="433"/>
      <c r="ER53" s="473"/>
      <c r="ES53" s="1068"/>
      <c r="ET53" s="1085"/>
      <c r="EU53" s="323" t="s">
        <v>216</v>
      </c>
      <c r="EV53" s="836"/>
      <c r="EW53" s="473"/>
      <c r="EX53" s="1068"/>
      <c r="EY53" s="1085"/>
      <c r="EZ53" s="323" t="s">
        <v>216</v>
      </c>
      <c r="FA53" s="836"/>
      <c r="FB53" s="473"/>
      <c r="FC53" s="1068"/>
      <c r="FD53" s="1085"/>
      <c r="FE53" s="1087" t="s">
        <v>216</v>
      </c>
      <c r="FF53" s="63">
        <v>1</v>
      </c>
      <c r="FG53" s="473"/>
      <c r="FH53" s="1068"/>
      <c r="FI53" s="1085"/>
      <c r="FJ53" s="323" t="s">
        <v>216</v>
      </c>
      <c r="FK53" s="836"/>
      <c r="FL53" s="473"/>
      <c r="FM53" s="1068"/>
      <c r="FN53" s="1085"/>
      <c r="FO53" s="323" t="s">
        <v>216</v>
      </c>
      <c r="FP53" s="836"/>
      <c r="FQ53" s="473"/>
      <c r="FR53" s="1068"/>
      <c r="FS53" s="1085"/>
      <c r="FU53" s="323" t="s">
        <v>216</v>
      </c>
      <c r="FV53" s="1042"/>
      <c r="FW53" s="473"/>
      <c r="FX53" s="1068"/>
      <c r="FY53" s="1085"/>
      <c r="FZ53" s="323" t="s">
        <v>216</v>
      </c>
      <c r="GA53" s="1042"/>
      <c r="GB53" s="473"/>
      <c r="GC53" s="1068"/>
      <c r="GD53" s="1085"/>
      <c r="GE53" s="323" t="s">
        <v>216</v>
      </c>
      <c r="GF53" s="1042"/>
      <c r="GG53" s="473"/>
      <c r="GH53" s="1068"/>
      <c r="GI53" s="1085"/>
      <c r="GJ53" s="323" t="s">
        <v>216</v>
      </c>
      <c r="GK53" s="1042"/>
      <c r="GL53" s="473"/>
      <c r="GM53" s="1068"/>
      <c r="GN53" s="1085"/>
      <c r="GO53" s="323" t="s">
        <v>216</v>
      </c>
      <c r="GP53" s="1042"/>
      <c r="GQ53" s="473"/>
      <c r="GR53" s="1068"/>
      <c r="GS53" s="1085"/>
      <c r="GT53" s="323" t="s">
        <v>216</v>
      </c>
      <c r="GU53" s="1042"/>
      <c r="GV53" s="473"/>
      <c r="GW53" s="1068"/>
      <c r="GX53" s="1085"/>
      <c r="GY53" s="880"/>
      <c r="GZ53" s="323" t="s">
        <v>216</v>
      </c>
      <c r="HA53" s="836"/>
      <c r="HB53" s="473"/>
      <c r="HC53" s="1068"/>
      <c r="HD53" s="1085"/>
      <c r="HE53" s="323" t="s">
        <v>216</v>
      </c>
      <c r="HF53" s="433"/>
      <c r="HG53" s="473"/>
      <c r="HH53" s="1068"/>
      <c r="HI53" s="1085"/>
      <c r="HJ53" s="883"/>
      <c r="HK53" s="815" t="s">
        <v>216</v>
      </c>
      <c r="HL53" s="836"/>
      <c r="HM53" s="473"/>
      <c r="HN53" s="1068"/>
      <c r="HO53" s="1085"/>
      <c r="HP53" s="883"/>
      <c r="HQ53" s="323" t="s">
        <v>216</v>
      </c>
      <c r="HR53" s="836"/>
      <c r="HS53" s="473"/>
      <c r="HT53" s="1068"/>
      <c r="HU53" s="1085"/>
      <c r="HV53" s="336" t="s">
        <v>216</v>
      </c>
      <c r="HW53" s="835">
        <v>1</v>
      </c>
      <c r="HX53" s="473"/>
      <c r="HY53" s="1068"/>
      <c r="HZ53" s="1085"/>
      <c r="IA53" s="1088" t="s">
        <v>216</v>
      </c>
      <c r="IB53" s="835">
        <v>1</v>
      </c>
      <c r="IC53" s="473"/>
      <c r="ID53" s="1068"/>
      <c r="IE53" s="1085"/>
      <c r="IF53" s="883"/>
      <c r="IG53" s="336" t="s">
        <v>216</v>
      </c>
      <c r="IH53" s="841">
        <v>1</v>
      </c>
      <c r="II53" s="473"/>
      <c r="IJ53" s="1068"/>
      <c r="IK53" s="1085"/>
      <c r="IL53" s="323" t="s">
        <v>216</v>
      </c>
      <c r="IM53" s="1089"/>
      <c r="IN53" s="473"/>
      <c r="IO53" s="1068"/>
      <c r="IP53" s="1085"/>
      <c r="IQ53" s="323" t="s">
        <v>216</v>
      </c>
      <c r="IR53" s="1089"/>
      <c r="IS53" s="473"/>
      <c r="IT53" s="1068"/>
      <c r="IU53" s="1085"/>
      <c r="IV53" s="323" t="s">
        <v>216</v>
      </c>
      <c r="IW53" s="1089"/>
      <c r="IX53" s="473"/>
      <c r="IY53" s="1068"/>
      <c r="IZ53" s="1085"/>
      <c r="JA53" s="323" t="s">
        <v>216</v>
      </c>
      <c r="JB53" s="1089"/>
      <c r="JC53" s="473"/>
      <c r="JD53" s="1068"/>
      <c r="JE53" s="1085"/>
      <c r="JF53" s="323" t="s">
        <v>216</v>
      </c>
      <c r="JG53" s="432"/>
      <c r="JH53" s="473"/>
      <c r="JI53" s="1068"/>
      <c r="JJ53" s="1085"/>
      <c r="JK53" s="323" t="s">
        <v>216</v>
      </c>
      <c r="JL53" s="1089"/>
      <c r="JM53" s="473"/>
      <c r="JN53" s="1068"/>
      <c r="JO53" s="1085"/>
      <c r="JP53" s="323" t="s">
        <v>216</v>
      </c>
      <c r="JQ53" s="1089"/>
      <c r="JR53" s="473"/>
      <c r="JS53" s="1068"/>
      <c r="JT53" s="1085"/>
      <c r="JU53" s="323" t="s">
        <v>216</v>
      </c>
      <c r="JV53" s="1089"/>
      <c r="JW53" s="473"/>
      <c r="JX53" s="1068"/>
      <c r="JY53" s="1085"/>
      <c r="JZ53" s="336" t="s">
        <v>216</v>
      </c>
      <c r="KA53" s="841">
        <v>1</v>
      </c>
      <c r="KB53" s="473"/>
      <c r="KC53" s="1068"/>
      <c r="KD53" s="1085"/>
      <c r="KE53" s="336" t="s">
        <v>216</v>
      </c>
      <c r="KF53" s="841">
        <v>1</v>
      </c>
      <c r="KG53" s="473"/>
      <c r="KH53" s="1068"/>
      <c r="KI53" s="1085"/>
      <c r="KJ53" s="323" t="s">
        <v>216</v>
      </c>
      <c r="KK53" s="1089"/>
      <c r="KL53" s="473"/>
      <c r="KM53" s="1068"/>
      <c r="KN53" s="1085"/>
      <c r="KO53" s="323" t="s">
        <v>216</v>
      </c>
      <c r="KP53" s="1089"/>
      <c r="KQ53" s="473"/>
      <c r="KR53" s="1068"/>
      <c r="KS53" s="1085"/>
      <c r="KT53" s="323" t="s">
        <v>216</v>
      </c>
      <c r="KU53" s="1089"/>
      <c r="KV53" s="473"/>
      <c r="KW53" s="1068"/>
      <c r="KX53" s="1085"/>
      <c r="KY53" s="323" t="s">
        <v>216</v>
      </c>
      <c r="KZ53" s="1089"/>
      <c r="LA53" s="473"/>
      <c r="LB53" s="1068"/>
      <c r="LC53" s="1085"/>
      <c r="LD53" s="323" t="s">
        <v>216</v>
      </c>
      <c r="LE53" s="1089"/>
      <c r="LF53" s="473"/>
      <c r="LG53" s="1068"/>
      <c r="LH53" s="1085"/>
      <c r="LI53" s="323" t="s">
        <v>216</v>
      </c>
      <c r="LJ53" s="1089"/>
      <c r="LK53" s="473"/>
      <c r="LL53" s="1068"/>
      <c r="LM53" s="1085"/>
      <c r="LN53" s="336" t="s">
        <v>216</v>
      </c>
      <c r="LO53" s="841">
        <v>1</v>
      </c>
      <c r="LP53" s="473"/>
      <c r="LQ53" s="1068"/>
      <c r="LR53" s="1085"/>
      <c r="LS53" s="336" t="s">
        <v>216</v>
      </c>
      <c r="LT53" s="841">
        <v>1</v>
      </c>
      <c r="LU53" s="473"/>
      <c r="LV53" s="1068"/>
      <c r="LW53" s="1085"/>
      <c r="LX53" s="336" t="s">
        <v>216</v>
      </c>
      <c r="LY53" s="841">
        <v>1</v>
      </c>
      <c r="LZ53" s="473"/>
      <c r="MA53" s="1068"/>
      <c r="MB53" s="1085"/>
      <c r="MC53" s="336" t="s">
        <v>216</v>
      </c>
      <c r="MD53" s="841">
        <v>1</v>
      </c>
      <c r="ME53" s="473"/>
      <c r="MF53" s="1068"/>
      <c r="MG53" s="1085"/>
      <c r="MH53" s="323" t="s">
        <v>216</v>
      </c>
      <c r="MI53" s="1089"/>
      <c r="MJ53" s="473"/>
      <c r="MK53" s="1068"/>
      <c r="ML53" s="1085"/>
      <c r="MM53" s="323" t="s">
        <v>216</v>
      </c>
      <c r="MN53" s="1089"/>
      <c r="MO53" s="473"/>
      <c r="MP53" s="1068"/>
      <c r="MQ53" s="1085"/>
      <c r="MR53" s="336" t="s">
        <v>216</v>
      </c>
      <c r="MS53" s="841">
        <v>1</v>
      </c>
      <c r="MT53" s="473"/>
      <c r="MU53" s="1068"/>
      <c r="MV53" s="1085"/>
      <c r="MW53" s="323" t="s">
        <v>216</v>
      </c>
      <c r="MX53" s="1089"/>
      <c r="MY53" s="473"/>
      <c r="MZ53" s="1068"/>
      <c r="NA53" s="1085"/>
      <c r="NB53" s="323" t="s">
        <v>216</v>
      </c>
      <c r="NC53" s="1089"/>
      <c r="ND53" s="473"/>
      <c r="NE53" s="1068"/>
      <c r="NF53" s="1085"/>
      <c r="NG53" s="323" t="s">
        <v>216</v>
      </c>
      <c r="NH53" s="1089"/>
      <c r="NI53" s="473"/>
      <c r="NJ53" s="1068"/>
      <c r="NK53" s="1085"/>
      <c r="NL53" s="323" t="s">
        <v>216</v>
      </c>
      <c r="NM53" s="1089"/>
      <c r="NN53" s="473"/>
      <c r="NO53" s="1068"/>
      <c r="NP53" s="1085"/>
      <c r="NQ53" s="323" t="s">
        <v>216</v>
      </c>
      <c r="NR53" s="1089"/>
      <c r="NS53" s="473"/>
      <c r="NT53" s="1068"/>
      <c r="NU53" s="1085"/>
      <c r="NV53" s="323" t="s">
        <v>216</v>
      </c>
      <c r="NW53" s="1089"/>
      <c r="NX53" s="473"/>
      <c r="NY53" s="1068"/>
      <c r="NZ53" s="1085"/>
      <c r="OA53" s="323" t="s">
        <v>216</v>
      </c>
      <c r="OB53" s="1089"/>
      <c r="OC53" s="473"/>
      <c r="OD53" s="1068"/>
      <c r="OE53" s="1085"/>
      <c r="OF53" s="323" t="s">
        <v>216</v>
      </c>
      <c r="OG53" s="1089"/>
      <c r="OH53" s="473"/>
      <c r="OI53" s="1068"/>
      <c r="OJ53" s="1085"/>
      <c r="OK53" s="323" t="s">
        <v>216</v>
      </c>
      <c r="OL53" s="1089"/>
      <c r="OM53" s="473"/>
      <c r="ON53" s="1068"/>
      <c r="OO53" s="1085"/>
      <c r="OP53" s="323" t="s">
        <v>216</v>
      </c>
      <c r="OQ53" s="1089"/>
      <c r="OR53" s="473"/>
      <c r="OS53" s="1068"/>
      <c r="OT53" s="1085"/>
      <c r="OU53" s="323" t="s">
        <v>216</v>
      </c>
      <c r="OV53" s="953"/>
      <c r="OW53" s="473"/>
      <c r="OX53" s="1068"/>
      <c r="OY53" s="1085"/>
      <c r="OZ53" s="336" t="s">
        <v>216</v>
      </c>
      <c r="PA53" s="1089">
        <v>1</v>
      </c>
      <c r="PB53" s="473"/>
      <c r="PC53" s="1068"/>
      <c r="PD53" s="1085"/>
      <c r="PE53" s="816"/>
      <c r="PF53" s="836"/>
      <c r="PG53" s="473"/>
      <c r="PH53" s="1068"/>
      <c r="PI53" s="1085"/>
      <c r="PJ53" s="816"/>
      <c r="PK53" s="836"/>
      <c r="PL53" s="473"/>
      <c r="PM53" s="1068"/>
      <c r="PN53" s="1085"/>
    </row>
    <row r="54" spans="1:430" ht="25" customHeight="1" thickBot="1" x14ac:dyDescent="0.25">
      <c r="B54" s="857"/>
      <c r="C54" s="1046"/>
      <c r="D54" s="1090"/>
      <c r="E54" s="1057" t="s">
        <v>189</v>
      </c>
      <c r="F54" s="1034"/>
      <c r="G54" s="1035"/>
      <c r="H54" s="863"/>
      <c r="I54" s="1036"/>
      <c r="J54" s="323" t="s">
        <v>189</v>
      </c>
      <c r="K54" s="957"/>
      <c r="L54" s="534"/>
      <c r="M54" s="1091"/>
      <c r="N54" s="536"/>
      <c r="O54" s="323" t="s">
        <v>189</v>
      </c>
      <c r="P54" s="957"/>
      <c r="Q54" s="534"/>
      <c r="R54" s="1091"/>
      <c r="S54" s="536"/>
      <c r="T54" s="323" t="s">
        <v>189</v>
      </c>
      <c r="U54" s="957"/>
      <c r="V54" s="534"/>
      <c r="W54" s="1091"/>
      <c r="X54" s="536"/>
      <c r="Y54" s="815" t="s">
        <v>189</v>
      </c>
      <c r="Z54" s="957"/>
      <c r="AA54" s="534"/>
      <c r="AB54" s="1091"/>
      <c r="AC54" s="536"/>
      <c r="AD54" s="815" t="s">
        <v>189</v>
      </c>
      <c r="AE54" s="1092"/>
      <c r="AF54" s="534"/>
      <c r="AG54" s="1091"/>
      <c r="AH54" s="536"/>
      <c r="AI54" s="1086" t="s">
        <v>189</v>
      </c>
      <c r="AJ54" s="957"/>
      <c r="AK54" s="534"/>
      <c r="AL54" s="1091"/>
      <c r="AM54" s="536"/>
      <c r="AN54" s="323" t="s">
        <v>189</v>
      </c>
      <c r="AO54" s="957"/>
      <c r="AP54" s="534"/>
      <c r="AQ54" s="1091"/>
      <c r="AR54" s="536"/>
      <c r="AS54" s="323" t="s">
        <v>189</v>
      </c>
      <c r="AT54" s="957"/>
      <c r="AU54" s="534"/>
      <c r="AV54" s="1091"/>
      <c r="AW54" s="536"/>
      <c r="AX54" s="323" t="s">
        <v>189</v>
      </c>
      <c r="AY54" s="957"/>
      <c r="AZ54" s="534"/>
      <c r="BA54" s="1091"/>
      <c r="BB54" s="536"/>
      <c r="BC54" s="816" t="s">
        <v>189</v>
      </c>
      <c r="BD54" s="957"/>
      <c r="BE54" s="534"/>
      <c r="BF54" s="1091"/>
      <c r="BG54" s="536"/>
      <c r="BH54" s="323" t="s">
        <v>189</v>
      </c>
      <c r="BI54" s="957"/>
      <c r="BJ54" s="534"/>
      <c r="BK54" s="1091"/>
      <c r="BL54" s="536"/>
      <c r="BM54" s="816" t="s">
        <v>189</v>
      </c>
      <c r="BN54" s="957"/>
      <c r="BO54" s="534"/>
      <c r="BP54" s="1091"/>
      <c r="BQ54" s="536"/>
      <c r="BR54" s="863"/>
      <c r="BS54" s="323" t="s">
        <v>189</v>
      </c>
      <c r="BT54" s="957"/>
      <c r="BU54" s="534"/>
      <c r="BV54" s="1091"/>
      <c r="BW54" s="536"/>
      <c r="BX54" s="323" t="s">
        <v>189</v>
      </c>
      <c r="BY54" s="957"/>
      <c r="BZ54" s="534"/>
      <c r="CA54" s="1091"/>
      <c r="CB54" s="536"/>
      <c r="CC54" s="323" t="s">
        <v>189</v>
      </c>
      <c r="CD54" s="957"/>
      <c r="CE54" s="534"/>
      <c r="CF54" s="1091"/>
      <c r="CG54" s="536"/>
      <c r="CH54" s="323" t="s">
        <v>189</v>
      </c>
      <c r="CI54" s="957"/>
      <c r="CJ54" s="534"/>
      <c r="CK54" s="1091"/>
      <c r="CL54" s="536"/>
      <c r="CM54" s="323" t="s">
        <v>189</v>
      </c>
      <c r="CN54" s="957"/>
      <c r="CO54" s="534"/>
      <c r="CP54" s="1091"/>
      <c r="CQ54" s="536"/>
      <c r="CR54" s="323" t="s">
        <v>189</v>
      </c>
      <c r="CS54" s="957"/>
      <c r="CT54" s="534"/>
      <c r="CU54" s="1091"/>
      <c r="CV54" s="536"/>
      <c r="CW54" s="336" t="s">
        <v>189</v>
      </c>
      <c r="CX54" s="952">
        <v>1</v>
      </c>
      <c r="CY54" s="534"/>
      <c r="CZ54" s="1091"/>
      <c r="DA54" s="536"/>
      <c r="DB54" s="323" t="s">
        <v>189</v>
      </c>
      <c r="DC54" s="957"/>
      <c r="DD54" s="534"/>
      <c r="DE54" s="1091"/>
      <c r="DF54" s="536"/>
      <c r="DG54" s="323" t="s">
        <v>189</v>
      </c>
      <c r="DH54" s="957"/>
      <c r="DI54" s="534"/>
      <c r="DJ54" s="1091"/>
      <c r="DK54" s="536"/>
      <c r="DL54" s="323" t="s">
        <v>189</v>
      </c>
      <c r="DM54" s="957"/>
      <c r="DN54" s="534"/>
      <c r="DO54" s="1091"/>
      <c r="DP54" s="536"/>
      <c r="DQ54" s="323" t="s">
        <v>189</v>
      </c>
      <c r="DR54" s="957"/>
      <c r="DS54" s="534"/>
      <c r="DT54" s="1091"/>
      <c r="DU54" s="536"/>
      <c r="DV54" s="323" t="s">
        <v>189</v>
      </c>
      <c r="DW54" s="957"/>
      <c r="DX54" s="534"/>
      <c r="DY54" s="1091"/>
      <c r="DZ54" s="536"/>
      <c r="EA54" s="323" t="s">
        <v>189</v>
      </c>
      <c r="EB54" s="436"/>
      <c r="EC54" s="534"/>
      <c r="ED54" s="1091"/>
      <c r="EE54" s="536"/>
      <c r="EF54" s="323" t="s">
        <v>189</v>
      </c>
      <c r="EG54" s="957"/>
      <c r="EH54" s="534"/>
      <c r="EI54" s="1091"/>
      <c r="EJ54" s="536"/>
      <c r="EK54" s="323" t="s">
        <v>189</v>
      </c>
      <c r="EL54" s="957"/>
      <c r="EM54" s="534"/>
      <c r="EN54" s="1091"/>
      <c r="EO54" s="536"/>
      <c r="EP54" s="323" t="s">
        <v>189</v>
      </c>
      <c r="EQ54" s="436"/>
      <c r="ER54" s="534"/>
      <c r="ES54" s="1091"/>
      <c r="ET54" s="536"/>
      <c r="EU54" s="323" t="s">
        <v>189</v>
      </c>
      <c r="EV54" s="957"/>
      <c r="EW54" s="534"/>
      <c r="EX54" s="1091"/>
      <c r="EY54" s="536"/>
      <c r="EZ54" s="323" t="s">
        <v>189</v>
      </c>
      <c r="FA54" s="957"/>
      <c r="FB54" s="534"/>
      <c r="FC54" s="1091"/>
      <c r="FD54" s="536"/>
      <c r="FE54" s="323" t="s">
        <v>189</v>
      </c>
      <c r="FF54" s="957"/>
      <c r="FG54" s="534"/>
      <c r="FH54" s="1091"/>
      <c r="FI54" s="536"/>
      <c r="FJ54" s="323" t="s">
        <v>189</v>
      </c>
      <c r="FK54" s="957"/>
      <c r="FL54" s="534"/>
      <c r="FM54" s="1091"/>
      <c r="FN54" s="536"/>
      <c r="FO54" s="323" t="s">
        <v>189</v>
      </c>
      <c r="FP54" s="957"/>
      <c r="FQ54" s="534"/>
      <c r="FR54" s="1091"/>
      <c r="FS54" s="536"/>
      <c r="FU54" s="323" t="s">
        <v>189</v>
      </c>
      <c r="FV54" s="957"/>
      <c r="FW54" s="534"/>
      <c r="FX54" s="1091"/>
      <c r="FY54" s="536"/>
      <c r="FZ54" s="323" t="s">
        <v>189</v>
      </c>
      <c r="GA54" s="957"/>
      <c r="GB54" s="534"/>
      <c r="GC54" s="1091"/>
      <c r="GD54" s="536"/>
      <c r="GE54" s="323" t="s">
        <v>189</v>
      </c>
      <c r="GF54" s="957"/>
      <c r="GG54" s="534"/>
      <c r="GH54" s="1091"/>
      <c r="GI54" s="536"/>
      <c r="GJ54" s="323" t="s">
        <v>189</v>
      </c>
      <c r="GK54" s="957"/>
      <c r="GL54" s="534"/>
      <c r="GM54" s="1091"/>
      <c r="GN54" s="536"/>
      <c r="GO54" s="323" t="s">
        <v>189</v>
      </c>
      <c r="GP54" s="957"/>
      <c r="GQ54" s="534"/>
      <c r="GR54" s="1091"/>
      <c r="GS54" s="536"/>
      <c r="GT54" s="323" t="s">
        <v>189</v>
      </c>
      <c r="GU54" s="957"/>
      <c r="GV54" s="534"/>
      <c r="GW54" s="1091"/>
      <c r="GX54" s="536"/>
      <c r="GY54" s="880"/>
      <c r="GZ54" s="323" t="s">
        <v>189</v>
      </c>
      <c r="HA54" s="957"/>
      <c r="HB54" s="534"/>
      <c r="HC54" s="1091"/>
      <c r="HD54" s="536"/>
      <c r="HE54" s="323" t="s">
        <v>189</v>
      </c>
      <c r="HF54" s="436"/>
      <c r="HG54" s="534"/>
      <c r="HH54" s="1091"/>
      <c r="HI54" s="536"/>
      <c r="HJ54" s="883"/>
      <c r="HK54" s="815" t="s">
        <v>189</v>
      </c>
      <c r="HL54" s="957"/>
      <c r="HM54" s="534"/>
      <c r="HN54" s="1091"/>
      <c r="HO54" s="536"/>
      <c r="HP54" s="883"/>
      <c r="HQ54" s="323" t="s">
        <v>189</v>
      </c>
      <c r="HR54" s="957"/>
      <c r="HS54" s="534"/>
      <c r="HT54" s="1091"/>
      <c r="HU54" s="536"/>
      <c r="HV54" s="323" t="s">
        <v>189</v>
      </c>
      <c r="HW54" s="957"/>
      <c r="HX54" s="534"/>
      <c r="HY54" s="1091"/>
      <c r="HZ54" s="536"/>
      <c r="IA54" s="819" t="s">
        <v>189</v>
      </c>
      <c r="IB54" s="957"/>
      <c r="IC54" s="534"/>
      <c r="ID54" s="1091"/>
      <c r="IE54" s="536"/>
      <c r="IF54" s="883"/>
      <c r="IG54" s="323" t="s">
        <v>189</v>
      </c>
      <c r="IH54" s="1093"/>
      <c r="II54" s="534"/>
      <c r="IJ54" s="1091"/>
      <c r="IK54" s="536"/>
      <c r="IL54" s="323" t="s">
        <v>189</v>
      </c>
      <c r="IM54" s="1093"/>
      <c r="IN54" s="534"/>
      <c r="IO54" s="1091"/>
      <c r="IP54" s="536"/>
      <c r="IQ54" s="323" t="s">
        <v>189</v>
      </c>
      <c r="IR54" s="1093"/>
      <c r="IS54" s="534"/>
      <c r="IT54" s="1091"/>
      <c r="IU54" s="536"/>
      <c r="IV54" s="323" t="s">
        <v>189</v>
      </c>
      <c r="IW54" s="1093"/>
      <c r="IX54" s="534"/>
      <c r="IY54" s="1091"/>
      <c r="IZ54" s="536"/>
      <c r="JA54" s="323" t="s">
        <v>189</v>
      </c>
      <c r="JB54" s="1093"/>
      <c r="JC54" s="534"/>
      <c r="JD54" s="1091"/>
      <c r="JE54" s="536"/>
      <c r="JF54" s="323" t="s">
        <v>189</v>
      </c>
      <c r="JG54" s="435"/>
      <c r="JH54" s="534"/>
      <c r="JI54" s="1091"/>
      <c r="JJ54" s="536"/>
      <c r="JK54" s="323" t="s">
        <v>189</v>
      </c>
      <c r="JL54" s="1093"/>
      <c r="JM54" s="534"/>
      <c r="JN54" s="1091"/>
      <c r="JO54" s="536"/>
      <c r="JP54" s="323" t="s">
        <v>189</v>
      </c>
      <c r="JQ54" s="1093"/>
      <c r="JR54" s="534"/>
      <c r="JS54" s="1091"/>
      <c r="JT54" s="536"/>
      <c r="JU54" s="323" t="s">
        <v>189</v>
      </c>
      <c r="JV54" s="1093"/>
      <c r="JW54" s="534"/>
      <c r="JX54" s="1091"/>
      <c r="JY54" s="536"/>
      <c r="JZ54" s="323" t="s">
        <v>189</v>
      </c>
      <c r="KA54" s="1093"/>
      <c r="KB54" s="534"/>
      <c r="KC54" s="1091"/>
      <c r="KD54" s="536"/>
      <c r="KE54" s="323" t="s">
        <v>189</v>
      </c>
      <c r="KF54" s="1093"/>
      <c r="KG54" s="534"/>
      <c r="KH54" s="1091"/>
      <c r="KI54" s="536"/>
      <c r="KJ54" s="323" t="s">
        <v>189</v>
      </c>
      <c r="KK54" s="1093"/>
      <c r="KL54" s="534"/>
      <c r="KM54" s="1091"/>
      <c r="KN54" s="536"/>
      <c r="KO54" s="323" t="s">
        <v>189</v>
      </c>
      <c r="KP54" s="1093"/>
      <c r="KQ54" s="534"/>
      <c r="KR54" s="1091"/>
      <c r="KS54" s="536"/>
      <c r="KT54" s="323" t="s">
        <v>189</v>
      </c>
      <c r="KU54" s="1093"/>
      <c r="KV54" s="534"/>
      <c r="KW54" s="1091"/>
      <c r="KX54" s="536"/>
      <c r="KY54" s="323" t="s">
        <v>189</v>
      </c>
      <c r="KZ54" s="1093"/>
      <c r="LA54" s="534"/>
      <c r="LB54" s="1091"/>
      <c r="LC54" s="536"/>
      <c r="LD54" s="323" t="s">
        <v>189</v>
      </c>
      <c r="LE54" s="1093"/>
      <c r="LF54" s="534"/>
      <c r="LG54" s="1091"/>
      <c r="LH54" s="536"/>
      <c r="LI54" s="323" t="s">
        <v>189</v>
      </c>
      <c r="LJ54" s="1093"/>
      <c r="LK54" s="534"/>
      <c r="LL54" s="1091"/>
      <c r="LM54" s="536"/>
      <c r="LN54" s="323" t="s">
        <v>189</v>
      </c>
      <c r="LO54" s="1093"/>
      <c r="LP54" s="534"/>
      <c r="LQ54" s="1091"/>
      <c r="LR54" s="536"/>
      <c r="LS54" s="323" t="s">
        <v>189</v>
      </c>
      <c r="LT54" s="1093"/>
      <c r="LU54" s="534"/>
      <c r="LV54" s="1091"/>
      <c r="LW54" s="536"/>
      <c r="LX54" s="323" t="s">
        <v>189</v>
      </c>
      <c r="LY54" s="1093"/>
      <c r="LZ54" s="534"/>
      <c r="MA54" s="1091"/>
      <c r="MB54" s="536"/>
      <c r="MC54" s="323" t="s">
        <v>189</v>
      </c>
      <c r="MD54" s="1093"/>
      <c r="ME54" s="534"/>
      <c r="MF54" s="1091"/>
      <c r="MG54" s="536"/>
      <c r="MH54" s="323" t="s">
        <v>189</v>
      </c>
      <c r="MI54" s="1093"/>
      <c r="MJ54" s="534"/>
      <c r="MK54" s="1091"/>
      <c r="ML54" s="536"/>
      <c r="MM54" s="323" t="s">
        <v>189</v>
      </c>
      <c r="MN54" s="1093"/>
      <c r="MO54" s="534"/>
      <c r="MP54" s="1091"/>
      <c r="MQ54" s="536"/>
      <c r="MR54" s="323" t="s">
        <v>189</v>
      </c>
      <c r="MS54" s="1093"/>
      <c r="MT54" s="534"/>
      <c r="MU54" s="1091"/>
      <c r="MV54" s="536"/>
      <c r="MW54" s="323" t="s">
        <v>189</v>
      </c>
      <c r="MX54" s="1093"/>
      <c r="MY54" s="534"/>
      <c r="MZ54" s="1091"/>
      <c r="NA54" s="536"/>
      <c r="NB54" s="323" t="s">
        <v>189</v>
      </c>
      <c r="NC54" s="1093"/>
      <c r="ND54" s="534"/>
      <c r="NE54" s="1091"/>
      <c r="NF54" s="536"/>
      <c r="NG54" s="323" t="s">
        <v>189</v>
      </c>
      <c r="NH54" s="1093"/>
      <c r="NI54" s="534"/>
      <c r="NJ54" s="1091"/>
      <c r="NK54" s="536"/>
      <c r="NL54" s="323" t="s">
        <v>189</v>
      </c>
      <c r="NM54" s="1093"/>
      <c r="NN54" s="534"/>
      <c r="NO54" s="1091"/>
      <c r="NP54" s="536"/>
      <c r="NQ54" s="323" t="s">
        <v>189</v>
      </c>
      <c r="NR54" s="1093"/>
      <c r="NS54" s="534"/>
      <c r="NT54" s="1091"/>
      <c r="NU54" s="536"/>
      <c r="NV54" s="323" t="s">
        <v>189</v>
      </c>
      <c r="NW54" s="1093"/>
      <c r="NX54" s="534"/>
      <c r="NY54" s="1091"/>
      <c r="NZ54" s="536"/>
      <c r="OA54" s="323" t="s">
        <v>189</v>
      </c>
      <c r="OB54" s="1093"/>
      <c r="OC54" s="534"/>
      <c r="OD54" s="1091"/>
      <c r="OE54" s="536"/>
      <c r="OF54" s="323" t="s">
        <v>189</v>
      </c>
      <c r="OG54" s="1093"/>
      <c r="OH54" s="534"/>
      <c r="OI54" s="1091"/>
      <c r="OJ54" s="536"/>
      <c r="OK54" s="323" t="s">
        <v>189</v>
      </c>
      <c r="OL54" s="1093"/>
      <c r="OM54" s="534"/>
      <c r="ON54" s="1091"/>
      <c r="OO54" s="536"/>
      <c r="OP54" s="323" t="s">
        <v>189</v>
      </c>
      <c r="OQ54" s="1093"/>
      <c r="OR54" s="534"/>
      <c r="OS54" s="1091"/>
      <c r="OT54" s="536"/>
      <c r="OU54" s="323" t="s">
        <v>189</v>
      </c>
      <c r="OV54" s="957"/>
      <c r="OW54" s="534"/>
      <c r="OX54" s="1091"/>
      <c r="OY54" s="536"/>
      <c r="OZ54" s="323" t="s">
        <v>189</v>
      </c>
      <c r="PA54" s="1093"/>
      <c r="PB54" s="534"/>
      <c r="PC54" s="1091"/>
      <c r="PD54" s="536"/>
      <c r="PE54" s="816"/>
      <c r="PF54" s="957"/>
      <c r="PG54" s="534"/>
      <c r="PH54" s="1091"/>
      <c r="PI54" s="536"/>
      <c r="PJ54" s="816"/>
      <c r="PK54" s="957"/>
      <c r="PL54" s="534"/>
      <c r="PM54" s="1091"/>
      <c r="PN54" s="536"/>
    </row>
    <row r="55" spans="1:430" ht="17" customHeight="1" thickBot="1" x14ac:dyDescent="0.25">
      <c r="B55" s="857"/>
      <c r="C55" s="1046"/>
      <c r="D55" s="1094" t="s">
        <v>392</v>
      </c>
      <c r="E55" s="1095"/>
      <c r="F55" s="1034"/>
      <c r="G55" s="1035"/>
      <c r="H55" s="863"/>
      <c r="I55" s="1096"/>
      <c r="J55" s="323" t="s">
        <v>1549</v>
      </c>
      <c r="K55" s="384"/>
      <c r="L55" s="264"/>
      <c r="M55" s="264"/>
      <c r="N55" s="1097"/>
      <c r="O55" s="342" t="s">
        <v>1550</v>
      </c>
      <c r="P55" s="467"/>
      <c r="Q55" s="264"/>
      <c r="R55" s="264"/>
      <c r="S55" s="1097"/>
      <c r="T55" s="1098" t="s">
        <v>1551</v>
      </c>
      <c r="U55" s="384"/>
      <c r="V55" s="264"/>
      <c r="W55" s="264"/>
      <c r="X55" s="1097"/>
      <c r="Y55" s="815" t="s">
        <v>1552</v>
      </c>
      <c r="Z55" s="384"/>
      <c r="AA55" s="264"/>
      <c r="AB55" s="264"/>
      <c r="AC55" s="1097"/>
      <c r="AD55" s="815"/>
      <c r="AE55" s="449" t="s">
        <v>130</v>
      </c>
      <c r="AF55" s="264"/>
      <c r="AG55" s="264"/>
      <c r="AH55" s="1097"/>
      <c r="AI55" s="1086" t="s">
        <v>1553</v>
      </c>
      <c r="AJ55" s="384"/>
      <c r="AK55" s="264"/>
      <c r="AL55" s="264"/>
      <c r="AM55" s="1097"/>
      <c r="AN55" s="323" t="s">
        <v>1554</v>
      </c>
      <c r="AO55" s="818"/>
      <c r="AP55" s="264"/>
      <c r="AQ55" s="264"/>
      <c r="AR55" s="1097"/>
      <c r="AS55" s="323" t="s">
        <v>1555</v>
      </c>
      <c r="AT55" s="818"/>
      <c r="AU55" s="264"/>
      <c r="AV55" s="264"/>
      <c r="AW55" s="1097"/>
      <c r="AX55" s="323"/>
      <c r="AY55" s="818" t="s">
        <v>130</v>
      </c>
      <c r="AZ55" s="264"/>
      <c r="BA55" s="264"/>
      <c r="BB55" s="1097"/>
      <c r="BC55" s="1099" t="s">
        <v>1556</v>
      </c>
      <c r="BD55" s="916"/>
      <c r="BE55" s="264"/>
      <c r="BF55" s="264"/>
      <c r="BG55" s="1097"/>
      <c r="BH55" s="323" t="s">
        <v>1557</v>
      </c>
      <c r="BI55" s="818"/>
      <c r="BJ55" s="264"/>
      <c r="BK55" s="264"/>
      <c r="BL55" s="1097"/>
      <c r="BM55" s="816"/>
      <c r="BN55" s="916" t="s">
        <v>130</v>
      </c>
      <c r="BO55" s="264"/>
      <c r="BP55" s="264"/>
      <c r="BQ55" s="1097"/>
      <c r="BR55" s="863"/>
      <c r="BS55" s="323" t="s">
        <v>1558</v>
      </c>
      <c r="BT55" s="384"/>
      <c r="BU55" s="264"/>
      <c r="BV55" s="264"/>
      <c r="BW55" s="1097"/>
      <c r="BX55" s="323" t="s">
        <v>1558</v>
      </c>
      <c r="BY55" s="384"/>
      <c r="BZ55" s="264"/>
      <c r="CA55" s="264"/>
      <c r="CB55" s="1097"/>
      <c r="CC55" s="323" t="s">
        <v>1559</v>
      </c>
      <c r="CD55" s="384"/>
      <c r="CE55" s="264"/>
      <c r="CF55" s="264"/>
      <c r="CG55" s="1097"/>
      <c r="CH55" s="1098" t="s">
        <v>1560</v>
      </c>
      <c r="CI55" s="384"/>
      <c r="CJ55" s="264"/>
      <c r="CK55" s="264"/>
      <c r="CL55" s="1097"/>
      <c r="CM55" s="323"/>
      <c r="CN55" s="384" t="s">
        <v>741</v>
      </c>
      <c r="CO55" s="264"/>
      <c r="CP55" s="264"/>
      <c r="CQ55" s="1097"/>
      <c r="CR55" s="323"/>
      <c r="CS55" s="384" t="s">
        <v>741</v>
      </c>
      <c r="CT55" s="264"/>
      <c r="CU55" s="264"/>
      <c r="CV55" s="1097"/>
      <c r="CW55" s="323" t="s">
        <v>393</v>
      </c>
      <c r="CX55" s="384"/>
      <c r="CY55" s="264"/>
      <c r="CZ55" s="264"/>
      <c r="DA55" s="1097"/>
      <c r="DB55" s="323"/>
      <c r="DC55" s="384" t="s">
        <v>741</v>
      </c>
      <c r="DD55" s="264"/>
      <c r="DE55" s="264"/>
      <c r="DF55" s="1097"/>
      <c r="DG55" s="323" t="s">
        <v>1561</v>
      </c>
      <c r="DH55" s="384"/>
      <c r="DI55" s="264"/>
      <c r="DJ55" s="264"/>
      <c r="DK55" s="1097"/>
      <c r="DL55" s="1098" t="s">
        <v>1562</v>
      </c>
      <c r="DM55" s="384"/>
      <c r="DN55" s="264"/>
      <c r="DO55" s="264"/>
      <c r="DP55" s="1097"/>
      <c r="DQ55" s="323" t="s">
        <v>1563</v>
      </c>
      <c r="DR55" s="384"/>
      <c r="DS55" s="264"/>
      <c r="DT55" s="264"/>
      <c r="DU55" s="1097"/>
      <c r="DV55" s="1098" t="s">
        <v>1564</v>
      </c>
      <c r="DW55" s="384"/>
      <c r="DX55" s="264"/>
      <c r="DY55" s="264"/>
      <c r="DZ55" s="1097"/>
      <c r="EA55" s="323" t="s">
        <v>1565</v>
      </c>
      <c r="EB55" s="384"/>
      <c r="EC55" s="264"/>
      <c r="ED55" s="264"/>
      <c r="EE55" s="1097"/>
      <c r="EF55" s="323" t="s">
        <v>1566</v>
      </c>
      <c r="EG55" s="384"/>
      <c r="EH55" s="264"/>
      <c r="EI55" s="264"/>
      <c r="EJ55" s="1097"/>
      <c r="EK55" s="1098" t="s">
        <v>1567</v>
      </c>
      <c r="EL55" s="384"/>
      <c r="EM55" s="264"/>
      <c r="EN55" s="264"/>
      <c r="EO55" s="1097"/>
      <c r="EP55" s="323"/>
      <c r="EQ55" s="384" t="s">
        <v>741</v>
      </c>
      <c r="ER55" s="264"/>
      <c r="ES55" s="264"/>
      <c r="ET55" s="1097"/>
      <c r="EU55" s="323" t="s">
        <v>1568</v>
      </c>
      <c r="EV55" s="384"/>
      <c r="EW55" s="264"/>
      <c r="EX55" s="264"/>
      <c r="EY55" s="1097"/>
      <c r="EZ55" s="273" t="s">
        <v>1569</v>
      </c>
      <c r="FA55" s="388"/>
      <c r="FB55" s="264"/>
      <c r="FC55" s="264"/>
      <c r="FD55" s="1097"/>
      <c r="FE55" s="273" t="s">
        <v>1570</v>
      </c>
      <c r="FF55" s="1100" t="s">
        <v>1571</v>
      </c>
      <c r="FG55" s="264"/>
      <c r="FH55" s="264"/>
      <c r="FI55" s="1097"/>
      <c r="FJ55" s="323" t="s">
        <v>1572</v>
      </c>
      <c r="FK55" s="384"/>
      <c r="FL55" s="264"/>
      <c r="FM55" s="264"/>
      <c r="FN55" s="1097"/>
      <c r="FO55" s="323"/>
      <c r="FP55" s="384" t="s">
        <v>741</v>
      </c>
      <c r="FQ55" s="264"/>
      <c r="FR55" s="264"/>
      <c r="FS55" s="1097"/>
      <c r="FU55" s="323" t="s">
        <v>1573</v>
      </c>
      <c r="FV55" s="818"/>
      <c r="FW55" s="264"/>
      <c r="FX55" s="264"/>
      <c r="FY55" s="1097"/>
      <c r="FZ55" s="323" t="s">
        <v>1574</v>
      </c>
      <c r="GA55" s="818"/>
      <c r="GB55" s="264"/>
      <c r="GC55" s="264"/>
      <c r="GD55" s="1097"/>
      <c r="GE55" s="323" t="s">
        <v>1575</v>
      </c>
      <c r="GF55" s="818"/>
      <c r="GG55" s="264"/>
      <c r="GH55" s="264"/>
      <c r="GI55" s="1097"/>
      <c r="GJ55" s="323" t="s">
        <v>1576</v>
      </c>
      <c r="GK55" s="818"/>
      <c r="GL55" s="264"/>
      <c r="GM55" s="264"/>
      <c r="GN55" s="1097"/>
      <c r="GO55" s="323" t="s">
        <v>1577</v>
      </c>
      <c r="GP55" s="818"/>
      <c r="GQ55" s="264"/>
      <c r="GR55" s="264"/>
      <c r="GS55" s="1097"/>
      <c r="GT55" s="323" t="s">
        <v>1578</v>
      </c>
      <c r="GU55" s="818"/>
      <c r="GV55" s="264"/>
      <c r="GW55" s="264"/>
      <c r="GX55" s="1097"/>
      <c r="GY55" s="1076"/>
      <c r="GZ55" s="323" t="s">
        <v>1579</v>
      </c>
      <c r="HA55" s="384"/>
      <c r="HB55" s="264"/>
      <c r="HC55" s="264"/>
      <c r="HD55" s="1097"/>
      <c r="HE55" s="323"/>
      <c r="HF55" s="384" t="s">
        <v>130</v>
      </c>
      <c r="HG55" s="264"/>
      <c r="HH55" s="264"/>
      <c r="HI55" s="1097"/>
      <c r="HJ55" s="883"/>
      <c r="HK55" s="815" t="s">
        <v>1580</v>
      </c>
      <c r="HL55" s="384"/>
      <c r="HM55" s="264"/>
      <c r="HN55" s="264"/>
      <c r="HO55" s="1097"/>
      <c r="HP55" s="883"/>
      <c r="HQ55" s="323" t="s">
        <v>1581</v>
      </c>
      <c r="HR55" s="384"/>
      <c r="HS55" s="264"/>
      <c r="HT55" s="264"/>
      <c r="HU55" s="1097"/>
      <c r="HV55" s="323" t="s">
        <v>1582</v>
      </c>
      <c r="HW55" s="384"/>
      <c r="HX55" s="264"/>
      <c r="HY55" s="264"/>
      <c r="HZ55" s="1097"/>
      <c r="IA55" s="323" t="s">
        <v>1583</v>
      </c>
      <c r="IB55" s="384"/>
      <c r="IC55" s="264"/>
      <c r="ID55" s="264"/>
      <c r="IE55" s="1097"/>
      <c r="IF55" s="883"/>
      <c r="IG55" s="323" t="s">
        <v>1584</v>
      </c>
      <c r="IH55" s="384"/>
      <c r="II55" s="264"/>
      <c r="IJ55" s="264"/>
      <c r="IK55" s="1097"/>
      <c r="IL55" s="323"/>
      <c r="IM55" s="384" t="s">
        <v>130</v>
      </c>
      <c r="IN55" s="264"/>
      <c r="IO55" s="264"/>
      <c r="IP55" s="1097"/>
      <c r="IQ55" s="323"/>
      <c r="IR55" s="384" t="s">
        <v>130</v>
      </c>
      <c r="IS55" s="264"/>
      <c r="IT55" s="264"/>
      <c r="IU55" s="1097"/>
      <c r="IV55" s="323"/>
      <c r="IW55" s="384" t="s">
        <v>130</v>
      </c>
      <c r="IX55" s="264"/>
      <c r="IY55" s="264"/>
      <c r="IZ55" s="1097"/>
      <c r="JA55" s="323"/>
      <c r="JB55" s="384" t="s">
        <v>130</v>
      </c>
      <c r="JC55" s="1077"/>
      <c r="JD55" s="535"/>
      <c r="JE55" s="1078"/>
      <c r="JF55" s="323"/>
      <c r="JG55" s="384" t="s">
        <v>130</v>
      </c>
      <c r="JH55" s="1077"/>
      <c r="JI55" s="535"/>
      <c r="JJ55" s="1078"/>
      <c r="JK55" s="323" t="s">
        <v>1585</v>
      </c>
      <c r="JL55" s="384"/>
      <c r="JM55" s="1077"/>
      <c r="JN55" s="535"/>
      <c r="JO55" s="1078"/>
      <c r="JP55" s="323"/>
      <c r="JQ55" s="1061" t="s">
        <v>390</v>
      </c>
      <c r="JR55" s="1077"/>
      <c r="JS55" s="1079"/>
      <c r="JT55" s="1101"/>
      <c r="JU55" s="323"/>
      <c r="JV55" s="384" t="s">
        <v>130</v>
      </c>
      <c r="JW55" s="1077"/>
      <c r="JX55" s="535"/>
      <c r="JY55" s="1078"/>
      <c r="JZ55" s="323" t="s">
        <v>1586</v>
      </c>
      <c r="KA55" s="384"/>
      <c r="KB55" s="1077"/>
      <c r="KC55" s="535"/>
      <c r="KD55" s="1078"/>
      <c r="KE55" s="323" t="s">
        <v>1587</v>
      </c>
      <c r="KF55" s="384"/>
      <c r="KG55" s="1077"/>
      <c r="KH55" s="535"/>
      <c r="KI55" s="1078"/>
      <c r="KJ55" s="323" t="s">
        <v>1588</v>
      </c>
      <c r="KK55" s="384"/>
      <c r="KL55" s="1077"/>
      <c r="KM55" s="535"/>
      <c r="KN55" s="1078"/>
      <c r="KO55" s="323"/>
      <c r="KP55" s="384" t="s">
        <v>130</v>
      </c>
      <c r="KQ55" s="1077"/>
      <c r="KR55" s="535"/>
      <c r="KS55" s="1078"/>
      <c r="KT55" s="323"/>
      <c r="KU55" s="384" t="s">
        <v>130</v>
      </c>
      <c r="KV55" s="1077"/>
      <c r="KW55" s="535"/>
      <c r="KX55" s="1078"/>
      <c r="KY55" s="323"/>
      <c r="KZ55" s="384" t="s">
        <v>130</v>
      </c>
      <c r="LA55" s="1077"/>
      <c r="LB55" s="535"/>
      <c r="LC55" s="1078"/>
      <c r="LD55" s="323"/>
      <c r="LE55" s="384" t="s">
        <v>130</v>
      </c>
      <c r="LF55" s="1077"/>
      <c r="LG55" s="535"/>
      <c r="LH55" s="1078"/>
      <c r="LI55" s="323"/>
      <c r="LJ55" s="384" t="s">
        <v>130</v>
      </c>
      <c r="LK55" s="1077"/>
      <c r="LL55" s="535"/>
      <c r="LM55" s="1078"/>
      <c r="LN55" s="323" t="s">
        <v>1589</v>
      </c>
      <c r="LO55" s="384"/>
      <c r="LP55" s="1077"/>
      <c r="LQ55" s="535"/>
      <c r="LR55" s="1078"/>
      <c r="LS55" s="323" t="s">
        <v>1590</v>
      </c>
      <c r="LT55" s="384"/>
      <c r="LU55" s="1077"/>
      <c r="LV55" s="535"/>
      <c r="LW55" s="1078"/>
      <c r="LX55" s="323" t="s">
        <v>1591</v>
      </c>
      <c r="LY55" s="384"/>
      <c r="LZ55" s="1077"/>
      <c r="MA55" s="535"/>
      <c r="MB55" s="1078"/>
      <c r="MC55" s="323" t="s">
        <v>1592</v>
      </c>
      <c r="MD55" s="384"/>
      <c r="ME55" s="1077"/>
      <c r="MF55" s="535"/>
      <c r="MG55" s="1078"/>
      <c r="MH55" s="323" t="s">
        <v>1593</v>
      </c>
      <c r="MI55" s="384"/>
      <c r="MJ55" s="1077"/>
      <c r="MK55" s="535"/>
      <c r="ML55" s="1078"/>
      <c r="MM55" s="323" t="s">
        <v>1594</v>
      </c>
      <c r="MN55" s="384"/>
      <c r="MO55" s="1077"/>
      <c r="MP55" s="535"/>
      <c r="MQ55" s="1078"/>
      <c r="MR55" s="323" t="s">
        <v>1595</v>
      </c>
      <c r="MS55" s="384"/>
      <c r="MT55" s="1077"/>
      <c r="MU55" s="535"/>
      <c r="MV55" s="1078"/>
      <c r="MW55" s="323"/>
      <c r="MX55" s="384" t="s">
        <v>130</v>
      </c>
      <c r="MY55" s="1077"/>
      <c r="MZ55" s="535"/>
      <c r="NA55" s="1078"/>
      <c r="NB55" s="323"/>
      <c r="NC55" s="384" t="s">
        <v>130</v>
      </c>
      <c r="ND55" s="1077"/>
      <c r="NE55" s="535"/>
      <c r="NF55" s="1078"/>
      <c r="NG55" s="323"/>
      <c r="NH55" s="384" t="s">
        <v>130</v>
      </c>
      <c r="NI55" s="1077"/>
      <c r="NJ55" s="535"/>
      <c r="NK55" s="1078"/>
      <c r="NL55" s="323" t="s">
        <v>1596</v>
      </c>
      <c r="NM55" s="384"/>
      <c r="NN55" s="1077"/>
      <c r="NO55" s="535"/>
      <c r="NP55" s="1078"/>
      <c r="NQ55" s="323"/>
      <c r="NR55" s="384" t="s">
        <v>130</v>
      </c>
      <c r="NS55" s="1077"/>
      <c r="NT55" s="535"/>
      <c r="NU55" s="1078"/>
      <c r="NV55" s="323" t="s">
        <v>1597</v>
      </c>
      <c r="NW55" s="384"/>
      <c r="NX55" s="1077"/>
      <c r="NY55" s="535"/>
      <c r="NZ55" s="1078"/>
      <c r="OA55" s="323"/>
      <c r="OB55" s="384" t="s">
        <v>130</v>
      </c>
      <c r="OC55" s="1077"/>
      <c r="OD55" s="535"/>
      <c r="OE55" s="1078"/>
      <c r="OF55" s="323" t="s">
        <v>1598</v>
      </c>
      <c r="OG55" s="384"/>
      <c r="OH55" s="1077"/>
      <c r="OI55" s="535"/>
      <c r="OJ55" s="1078"/>
      <c r="OK55" s="323"/>
      <c r="OL55" s="384" t="s">
        <v>130</v>
      </c>
      <c r="OM55" s="1077"/>
      <c r="ON55" s="535"/>
      <c r="OO55" s="1078"/>
      <c r="OP55" s="323" t="s">
        <v>1599</v>
      </c>
      <c r="OQ55" s="384"/>
      <c r="OR55" s="1077"/>
      <c r="OS55" s="535"/>
      <c r="OT55" s="1078"/>
      <c r="OU55" s="323" t="s">
        <v>1600</v>
      </c>
      <c r="OV55" s="818"/>
      <c r="OW55" s="1077"/>
      <c r="OX55" s="535"/>
      <c r="OY55" s="1078"/>
      <c r="OZ55" s="323" t="s">
        <v>1601</v>
      </c>
      <c r="PA55" s="384"/>
      <c r="PB55" s="1077"/>
      <c r="PC55" s="535"/>
      <c r="PD55" s="1078"/>
      <c r="PE55" s="1099"/>
      <c r="PF55" s="916"/>
      <c r="PG55" s="1077"/>
      <c r="PH55" s="535"/>
      <c r="PI55" s="1078"/>
      <c r="PJ55" s="816"/>
      <c r="PK55" s="916"/>
      <c r="PL55" s="1077"/>
      <c r="PM55" s="535"/>
      <c r="PN55" s="1078"/>
    </row>
    <row r="56" spans="1:430" ht="17" customHeight="1" thickBot="1" x14ac:dyDescent="0.25">
      <c r="A56">
        <v>12</v>
      </c>
      <c r="B56" s="857"/>
      <c r="C56" s="1046"/>
      <c r="D56" s="1102" t="s">
        <v>1602</v>
      </c>
      <c r="E56" s="1103" t="s">
        <v>219</v>
      </c>
      <c r="F56" s="1034"/>
      <c r="G56" s="1035"/>
      <c r="H56" s="863"/>
      <c r="I56" s="1104">
        <v>0.5</v>
      </c>
      <c r="J56" s="323" t="s">
        <v>219</v>
      </c>
      <c r="K56" s="467">
        <v>1</v>
      </c>
      <c r="L56" s="428">
        <f>IF(K58=1,"не релевантно",0.5)</f>
        <v>0.5</v>
      </c>
      <c r="M56" s="429">
        <f>IF(L56="не релевантно","не релевантно",IF(K56=1,0.5,0)*M69)</f>
        <v>0.5</v>
      </c>
      <c r="N56" s="465">
        <f>IFERROR(IF(L56="Не релевантно",L56,IF(L56=0,"",M56/L56)),"")</f>
        <v>1</v>
      </c>
      <c r="O56" s="312" t="s">
        <v>219</v>
      </c>
      <c r="P56" s="487"/>
      <c r="Q56" s="428" t="str">
        <f>IF(P58=1,"не релевантно",0.5)</f>
        <v>не релевантно</v>
      </c>
      <c r="R56" s="429" t="str">
        <f>IF(Q56="не релевантно","не релевантно",IF(P56=1,0.5,0)*R69)</f>
        <v>не релевантно</v>
      </c>
      <c r="S56" s="465" t="str">
        <f>IFERROR(IF(Q56="Не релевантно",Q56,IF(Q56=0,"",R56/Q56)),"")</f>
        <v>не релевантно</v>
      </c>
      <c r="T56" s="323" t="s">
        <v>219</v>
      </c>
      <c r="U56" s="467"/>
      <c r="V56" s="428">
        <f>IF(U58=1,"не релевантно",0.5)</f>
        <v>0.5</v>
      </c>
      <c r="W56" s="429">
        <f>IF(V56="не релевантно","не релевантно",IF(U56=1,0.5,0)*W69)</f>
        <v>0</v>
      </c>
      <c r="X56" s="465">
        <f>IFERROR(IF(V56="Не релевантно",V56,IF(V56=0,"",W56/V56)),"")</f>
        <v>0</v>
      </c>
      <c r="Y56" s="815" t="s">
        <v>219</v>
      </c>
      <c r="Z56" s="467"/>
      <c r="AA56" s="428">
        <f>IF(Z58=1,"не релевантно",0.5)</f>
        <v>0.5</v>
      </c>
      <c r="AB56" s="429">
        <f>IF(AA56="не релевантно","не релевантно",IF(Z56=1,0.5,0)*AB69)</f>
        <v>0</v>
      </c>
      <c r="AC56" s="465">
        <f>IFERROR(IF(AA56="Не релевантно",AA56,IF(AA56=0,"",AB56/AA56)),"")</f>
        <v>0</v>
      </c>
      <c r="AD56" s="815" t="s">
        <v>219</v>
      </c>
      <c r="AE56" s="467"/>
      <c r="AF56" s="428" t="str">
        <f>IF(AE58=1,"не релевантно",0.5)</f>
        <v>не релевантно</v>
      </c>
      <c r="AG56" s="429" t="str">
        <f>IF(AF56="не релевантно","не релевантно",IF(AE56=1,0.5,0)*AG69)</f>
        <v>не релевантно</v>
      </c>
      <c r="AH56" s="465" t="str">
        <f>IFERROR(IF(AF56="Не релевантно",AF56,IF(AF56=0,"",AG56/AF56)),"")</f>
        <v>не релевантно</v>
      </c>
      <c r="AI56" s="825" t="s">
        <v>219</v>
      </c>
      <c r="AJ56" s="334">
        <v>1</v>
      </c>
      <c r="AK56" s="428">
        <f>IF(AJ58=1,"не релевантно",0.5)</f>
        <v>0.5</v>
      </c>
      <c r="AL56" s="429">
        <f>IF(AK56="не релевантно","не релевантно",IF(AJ56=1,0.5,0)*AL69)</f>
        <v>0.5</v>
      </c>
      <c r="AM56" s="465">
        <f>IFERROR(IF(AK56="Не релевантно",AK56,IF(AK56=0,"",AL56/AK56)),"")</f>
        <v>1</v>
      </c>
      <c r="AN56" s="336" t="s">
        <v>219</v>
      </c>
      <c r="AO56" s="925">
        <v>1</v>
      </c>
      <c r="AP56" s="428">
        <f>IF(AO58=1,"не релевантно",0.5)</f>
        <v>0.5</v>
      </c>
      <c r="AQ56" s="429">
        <f>IF(AP56="не релевантно","не релевантно",IF(AO56=1,0.5,0)*AQ69)</f>
        <v>0.5</v>
      </c>
      <c r="AR56" s="465">
        <f>IFERROR(IF(AP56="Не релевантно",AP56,IF(AP56=0,"",AQ56/AP56)),"")</f>
        <v>1</v>
      </c>
      <c r="AS56" s="323" t="s">
        <v>219</v>
      </c>
      <c r="AT56" s="818"/>
      <c r="AU56" s="428">
        <f>IF(AT58=1,"не релевантно",0.5)</f>
        <v>0.5</v>
      </c>
      <c r="AV56" s="429">
        <f>IF(AU56="не релевантно","не релевантно",IF(AT56=1,0.5,0)*AV69)</f>
        <v>0</v>
      </c>
      <c r="AW56" s="465">
        <f>IFERROR(IF(AU56="Не релевантно",AU56,IF(AU56=0,"",AV56/AU56)),"")</f>
        <v>0</v>
      </c>
      <c r="AX56" s="323" t="s">
        <v>219</v>
      </c>
      <c r="AY56" s="818"/>
      <c r="AZ56" s="428">
        <f>IF(AY58=1,"не релевантно",0.5)</f>
        <v>0.5</v>
      </c>
      <c r="BA56" s="429">
        <f>IF(AZ56="не релевантно","не релевантно",IF(AY56=1,0.5,0)*BA69)</f>
        <v>0</v>
      </c>
      <c r="BB56" s="465">
        <f>IFERROR(IF(AZ56="Не релевантно",AZ56,IF(AZ56=0,"",BA56/AZ56)),"")</f>
        <v>0</v>
      </c>
      <c r="BC56" s="816" t="s">
        <v>219</v>
      </c>
      <c r="BD56" s="1083"/>
      <c r="BE56" s="428">
        <f>IF(BD58=1,"не релевантно",0.5)</f>
        <v>0.5</v>
      </c>
      <c r="BF56" s="429">
        <f>IF(BE56="не релевантно","не релевантно",IF(BD56=1,0.5,0)*BF69)</f>
        <v>0</v>
      </c>
      <c r="BG56" s="465">
        <f>IFERROR(IF(BE56="Не релевантно",BE56,IF(BE56=0,"",BF56/BE56)),"")</f>
        <v>0</v>
      </c>
      <c r="BH56" s="323" t="s">
        <v>219</v>
      </c>
      <c r="BI56" s="818"/>
      <c r="BJ56" s="428">
        <f>IF(BI58=1,"не релевантно",0.5)</f>
        <v>0.5</v>
      </c>
      <c r="BK56" s="429">
        <f>IF(BJ56="не релевантно","не релевантно",IF(BI56=1,0.5,0)*BK69)</f>
        <v>0</v>
      </c>
      <c r="BL56" s="465">
        <f>IFERROR(IF(BJ56="Не релевантно",BJ56,IF(BJ56=0,"",BK56/BJ56)),"")</f>
        <v>0</v>
      </c>
      <c r="BM56" s="816" t="s">
        <v>219</v>
      </c>
      <c r="BN56" s="1083"/>
      <c r="BO56" s="428">
        <f>IF(BN58=1,"не релевантно",0.5)</f>
        <v>0.5</v>
      </c>
      <c r="BP56" s="429">
        <f>IF(BO56="не релевантно","не релевантно",IF(BN56=1,0.5,0)*BP69)</f>
        <v>0</v>
      </c>
      <c r="BQ56" s="465">
        <f>IFERROR(IF(BO56="Не релевантно",BO56,IF(BO56=0,"",BP56/BO56)),"")</f>
        <v>0</v>
      </c>
      <c r="BR56" s="863"/>
      <c r="BS56" s="336" t="s">
        <v>219</v>
      </c>
      <c r="BT56" s="467">
        <v>1</v>
      </c>
      <c r="BU56" s="428">
        <f>IF(BT58=1,"не релевантно",0.5)</f>
        <v>0.5</v>
      </c>
      <c r="BV56" s="429">
        <f>IF(BU56="не релевантно","не релевантно",IF(BT56=1,0.5,0)*BV69)</f>
        <v>0.5</v>
      </c>
      <c r="BW56" s="465">
        <f>IFERROR(IF(BU56="Не релевантно",BU56,IF(BU56=0,"",BV56/BU56)),"")</f>
        <v>1</v>
      </c>
      <c r="BX56" s="336" t="s">
        <v>219</v>
      </c>
      <c r="BY56" s="467">
        <v>1</v>
      </c>
      <c r="BZ56" s="428">
        <f>IF(BY58=1,"не релевантно",0.5)</f>
        <v>0.5</v>
      </c>
      <c r="CA56" s="429">
        <f>IF(BZ56="не релевантно","не релевантно",IF(BY56=1,0.5,0)*CA69)</f>
        <v>0.5</v>
      </c>
      <c r="CB56" s="465">
        <f>IFERROR(IF(BZ56="Не релевантно",BZ56,IF(BZ56=0,"",CA56/BZ56)),"")</f>
        <v>1</v>
      </c>
      <c r="CC56" s="336" t="s">
        <v>219</v>
      </c>
      <c r="CD56" s="952">
        <v>1</v>
      </c>
      <c r="CE56" s="428">
        <f>IF(CD58=1,"не релевантно",0.5)</f>
        <v>0.5</v>
      </c>
      <c r="CF56" s="429">
        <f>IF(CE56="не релевантно","не релевантно",IF(CD56=1,0.5,0)*CF69)</f>
        <v>0.5</v>
      </c>
      <c r="CG56" s="465">
        <f>IFERROR(IF(CE56="Не релевантно",CE56,IF(CE56=0,"",CF56/CE56)),"")</f>
        <v>1</v>
      </c>
      <c r="CH56" s="323" t="s">
        <v>219</v>
      </c>
      <c r="CI56" s="467"/>
      <c r="CJ56" s="428" t="str">
        <f>IF(CI58=1,"не релевантно",0.5)</f>
        <v>не релевантно</v>
      </c>
      <c r="CK56" s="429" t="str">
        <f>IF(CJ56="не релевантно","не релевантно",IF(CI56=1,0.5,0)*CK69)</f>
        <v>не релевантно</v>
      </c>
      <c r="CL56" s="465" t="str">
        <f>IFERROR(IF(CJ56="Не релевантно",CJ56,IF(CJ56=0,"",CK56/CJ56)),"")</f>
        <v>не релевантно</v>
      </c>
      <c r="CM56" s="336" t="s">
        <v>219</v>
      </c>
      <c r="CN56" s="835">
        <v>1</v>
      </c>
      <c r="CO56" s="428">
        <f>IF(CN58=1,"не релевантно",0.5)</f>
        <v>0.5</v>
      </c>
      <c r="CP56" s="429">
        <f>IF(CO56="не релевантно","не релевантно",IF(CN56=1,0.5,0)*CP69)</f>
        <v>0.5</v>
      </c>
      <c r="CQ56" s="465">
        <f>IFERROR(IF(CO56="Не релевантно",CO56,IF(CO56=0,"",CP56/CO56)),"")</f>
        <v>1</v>
      </c>
      <c r="CR56" s="336" t="s">
        <v>219</v>
      </c>
      <c r="CS56" s="835">
        <v>1</v>
      </c>
      <c r="CT56" s="428">
        <f>IF(CS58=1,"не релевантно",0.5)</f>
        <v>0.5</v>
      </c>
      <c r="CU56" s="429">
        <f>IF(CT56="не релевантно","не релевантно",IF(CS56=1,0.5,0)*CU69)</f>
        <v>0.5</v>
      </c>
      <c r="CV56" s="465">
        <f>IFERROR(IF(CT56="Не релевантно",CT56,IF(CT56=0,"",CU56/CT56)),"")</f>
        <v>1</v>
      </c>
      <c r="CW56" s="323" t="s">
        <v>219</v>
      </c>
      <c r="CX56" s="467"/>
      <c r="CY56" s="428">
        <f>IF(CX58=1,"не релевантно",0.5)</f>
        <v>0.5</v>
      </c>
      <c r="CZ56" s="429">
        <f>IF(CY56="не релевантно","не релевантно",IF(CX56=1,0.5,0)*CZ69)</f>
        <v>0</v>
      </c>
      <c r="DA56" s="465">
        <f>IFERROR(IF(CY56="Не релевантно",CY56,IF(CY56=0,"",CZ56/CY56)),"")</f>
        <v>0</v>
      </c>
      <c r="DB56" s="323" t="s">
        <v>219</v>
      </c>
      <c r="DC56" s="467"/>
      <c r="DD56" s="428">
        <f>IF(DC58=1,"не релевантно",0.5)</f>
        <v>0.5</v>
      </c>
      <c r="DE56" s="429">
        <f>IF(DD56="не релевантно","не релевантно",IF(DC56=1,0.5,0)*DE69)</f>
        <v>0</v>
      </c>
      <c r="DF56" s="465">
        <f>IFERROR(IF(DD56="Не релевантно",DD56,IF(DD56=0,"",DE56/DD56)),"")</f>
        <v>0</v>
      </c>
      <c r="DG56" s="323" t="s">
        <v>219</v>
      </c>
      <c r="DH56" s="467"/>
      <c r="DI56" s="428">
        <f>IF(DH58=1,"не релевантно",0.5)</f>
        <v>0.5</v>
      </c>
      <c r="DJ56" s="429">
        <f>IF(DI56="не релевантно","не релевантно",IF(DH56=1,0.5,0)*DJ69)</f>
        <v>0</v>
      </c>
      <c r="DK56" s="465">
        <f>IFERROR(IF(DI56="Не релевантно",DI56,IF(DI56=0,"",DJ56/DI56)),"")</f>
        <v>0</v>
      </c>
      <c r="DL56" s="323" t="s">
        <v>219</v>
      </c>
      <c r="DM56" s="467"/>
      <c r="DN56" s="428">
        <f>IF(DM58=1,"не релевантно",0.5)</f>
        <v>0.5</v>
      </c>
      <c r="DO56" s="429">
        <f>IF(DN56="не релевантно","не релевантно",IF(DM56=1,0.5,0)*DO69)</f>
        <v>0</v>
      </c>
      <c r="DP56" s="465">
        <f>IFERROR(IF(DN56="Не релевантно",DN56,IF(DN56=0,"",DO56/DN56)),"")</f>
        <v>0</v>
      </c>
      <c r="DQ56" s="336" t="s">
        <v>219</v>
      </c>
      <c r="DR56" s="835">
        <v>1</v>
      </c>
      <c r="DS56" s="428">
        <f>IF(DR58=1,"не релевантно",0.5)</f>
        <v>0.5</v>
      </c>
      <c r="DT56" s="429">
        <f>IF(DS56="не релевантно","не релевантно",IF(DR56=1,0.5,0)*DT69)</f>
        <v>0.5</v>
      </c>
      <c r="DU56" s="465">
        <f>IFERROR(IF(DS56="Не релевантно",DS56,IF(DS56=0,"",DT56/DS56)),"")</f>
        <v>1</v>
      </c>
      <c r="DV56" s="323" t="s">
        <v>219</v>
      </c>
      <c r="DW56" s="1105"/>
      <c r="DX56" s="428" t="str">
        <f>IF(DW58=1,"не релевантно",0.5)</f>
        <v>не релевантно</v>
      </c>
      <c r="DY56" s="429" t="str">
        <f>IF(DX56="не релевантно","не релевантно",IF(DW56=1,0.5,0)*DY69)</f>
        <v>не релевантно</v>
      </c>
      <c r="DZ56" s="465" t="str">
        <f>IFERROR(IF(DX56="Не релевантно",DX56,IF(DX56=0,"",DY56/DX56)),"")</f>
        <v>не релевантно</v>
      </c>
      <c r="EA56" s="336" t="s">
        <v>219</v>
      </c>
      <c r="EB56" s="467">
        <v>1</v>
      </c>
      <c r="EC56" s="428">
        <f>IF(EB58=1,"не релевантно",0.5)</f>
        <v>0.5</v>
      </c>
      <c r="ED56" s="429">
        <f>IF(EC56="не релевантно","не релевантно",IF(EB56=1,0.5,0)*ED69)</f>
        <v>0.5</v>
      </c>
      <c r="EE56" s="465">
        <f>IFERROR(IF(EC56="Не релевантно",EC56,IF(EC56=0,"",ED56/EC56)),"")</f>
        <v>1</v>
      </c>
      <c r="EF56" s="336" t="s">
        <v>219</v>
      </c>
      <c r="EG56" s="467">
        <v>1</v>
      </c>
      <c r="EH56" s="428">
        <f>IF(EG58=1,"не релевантно",0.5)</f>
        <v>0.5</v>
      </c>
      <c r="EI56" s="429">
        <f>IF(EH56="не релевантно","не релевантно",IF(EG56=1,0.5,0)*EI69)</f>
        <v>0.25</v>
      </c>
      <c r="EJ56" s="465">
        <f>IFERROR(IF(EH56="Не релевантно",EH56,IF(EH56=0,"",EI56/EH56)),"")</f>
        <v>0.5</v>
      </c>
      <c r="EK56" s="336" t="s">
        <v>219</v>
      </c>
      <c r="EL56" s="835">
        <v>1</v>
      </c>
      <c r="EM56" s="428">
        <f>IF(EL58=1,"не релевантно",0.5)</f>
        <v>0.5</v>
      </c>
      <c r="EN56" s="429">
        <f>IF(EM56="не релевантно","не релевантно",IF(EL56=1,0.5,0)*EN69)</f>
        <v>0.5</v>
      </c>
      <c r="EO56" s="465">
        <f>IFERROR(IF(EM56="Не релевантно",EM56,IF(EM56=0,"",EN56/EM56)),"")</f>
        <v>1</v>
      </c>
      <c r="EP56" s="336" t="s">
        <v>219</v>
      </c>
      <c r="EQ56" s="338">
        <v>1</v>
      </c>
      <c r="ER56" s="428">
        <f>IF(EQ58=1,"не релевантно",0.5)</f>
        <v>0.5</v>
      </c>
      <c r="ES56" s="429">
        <f>IF(ER56="не релевантно","не релевантно",IF(EQ56=1,0.5,0)*ES69)</f>
        <v>0.5</v>
      </c>
      <c r="ET56" s="465">
        <f>IFERROR(IF(ER56="Не релевантно",ER56,IF(ER56=0,"",ES56/ER56)),"")</f>
        <v>1</v>
      </c>
      <c r="EU56" s="336" t="s">
        <v>219</v>
      </c>
      <c r="EV56" s="835">
        <v>1</v>
      </c>
      <c r="EW56" s="428">
        <f>IF(EV58=1,"не релевантно",0.5)</f>
        <v>0.5</v>
      </c>
      <c r="EX56" s="429">
        <f>IF(EW56="не релевантно","не релевантно",IF(EV56=1,0.5,0)*EX69)</f>
        <v>0.5</v>
      </c>
      <c r="EY56" s="465">
        <f>IFERROR(IF(EW56="Не релевантно",EW56,IF(EW56=0,"",EX56/EW56)),"")</f>
        <v>1</v>
      </c>
      <c r="EZ56" s="1106" t="s">
        <v>219</v>
      </c>
      <c r="FA56" s="835">
        <v>1</v>
      </c>
      <c r="FB56" s="428">
        <f>IF(FA58=1,"не релевантно",0.5)</f>
        <v>0.5</v>
      </c>
      <c r="FC56" s="429">
        <f>IF(FB56="не релевантно","не релевантно",IF(FA56=1,0.5,0)*FC69)</f>
        <v>0.5</v>
      </c>
      <c r="FD56" s="465">
        <f>IFERROR(IF(FB56="Не релевантно",FB56,IF(FB56=0,"",FC56/FB56)),"")</f>
        <v>1</v>
      </c>
      <c r="FE56" s="1106" t="s">
        <v>219</v>
      </c>
      <c r="FF56" s="835">
        <v>1</v>
      </c>
      <c r="FG56" s="428">
        <f>IF(FF58=1,"не релевантно",0.5)</f>
        <v>0.5</v>
      </c>
      <c r="FH56" s="429">
        <f>IF(FG56="не релевантно","не релевантно",IF(FF56=1,0.5,0)*FH69)</f>
        <v>0.25</v>
      </c>
      <c r="FI56" s="465">
        <f>IFERROR(IF(FG56="Не релевантно",FG56,IF(FG56=0,"",FH56/FG56)),"")</f>
        <v>0.5</v>
      </c>
      <c r="FJ56" s="336" t="s">
        <v>219</v>
      </c>
      <c r="FK56" s="835">
        <v>1</v>
      </c>
      <c r="FL56" s="428">
        <f>IF(FK58=1,"не релевантно",0.5)</f>
        <v>0.5</v>
      </c>
      <c r="FM56" s="429">
        <f>IF(FL56="не релевантно","не релевантно",IF(FK56=1,0.5,0)*FM69)</f>
        <v>0.25</v>
      </c>
      <c r="FN56" s="465">
        <f>IFERROR(IF(FL56="Не релевантно",FL56,IF(FL56=0,"",FM56/FL56)),"")</f>
        <v>0.5</v>
      </c>
      <c r="FO56" s="323" t="s">
        <v>219</v>
      </c>
      <c r="FP56" s="467"/>
      <c r="FQ56" s="428">
        <f>IF(FP58=1,"не релевантно",0.5)</f>
        <v>0.5</v>
      </c>
      <c r="FR56" s="429">
        <f>IF(FQ56="не релевантно","не релевантно",IF(FP56=1,0.5,0)*FR69)</f>
        <v>0</v>
      </c>
      <c r="FS56" s="465">
        <f>IFERROR(IF(FQ56="Не релевантно",FQ56,IF(FQ56=0,"",FR56/FQ56)),"")</f>
        <v>0</v>
      </c>
      <c r="FU56" s="323" t="s">
        <v>219</v>
      </c>
      <c r="FV56" s="925"/>
      <c r="FW56" s="428" t="str">
        <f>IF(FV58=1,"не релевантно",0.5)</f>
        <v>не релевантно</v>
      </c>
      <c r="FX56" s="429" t="str">
        <f>IF(FW56="не релевантно","не релевантно",IF(FV56=1,0.5,0)*FX69)</f>
        <v>не релевантно</v>
      </c>
      <c r="FY56" s="465" t="str">
        <f>IFERROR(IF(FW56="Не релевантно",FW56,IF(FW56=0,"",FX56/FW56)),"")</f>
        <v>не релевантно</v>
      </c>
      <c r="FZ56" s="323" t="s">
        <v>219</v>
      </c>
      <c r="GA56" s="925"/>
      <c r="GB56" s="428">
        <f>IF(GA58=1,"не релевантно",0.5)</f>
        <v>0.5</v>
      </c>
      <c r="GC56" s="429">
        <f>IF(GB56="не релевантно","не релевантно",IF(GA56=1,0.5,0)*GC69)</f>
        <v>0</v>
      </c>
      <c r="GD56" s="465">
        <f>IFERROR(IF(GB56="Не релевантно",GB56,IF(GB56=0,"",GC56/GB56)),"")</f>
        <v>0</v>
      </c>
      <c r="GE56" s="323" t="s">
        <v>219</v>
      </c>
      <c r="GF56" s="925"/>
      <c r="GG56" s="428">
        <f>IF(GF58=1,"не релевантно",0.5)</f>
        <v>0.5</v>
      </c>
      <c r="GH56" s="429">
        <f>IF(GG56="не релевантно","не релевантно",IF(GF56=1,0.5,0)*GH69)</f>
        <v>0</v>
      </c>
      <c r="GI56" s="465">
        <f>IFERROR(IF(GG56="Не релевантно",GG56,IF(GG56=0,"",GH56/GG56)),"")</f>
        <v>0</v>
      </c>
      <c r="GJ56" s="323" t="s">
        <v>219</v>
      </c>
      <c r="GK56" s="925"/>
      <c r="GL56" s="428">
        <f>IF(GK58=1,"не релевантно",0.5)</f>
        <v>0.5</v>
      </c>
      <c r="GM56" s="429">
        <f>IF(GL56="не релевантно","не релевантно",IF(GK56=1,0.5,0)*GM69)</f>
        <v>0</v>
      </c>
      <c r="GN56" s="465">
        <f>IFERROR(IF(GL56="Не релевантно",GL56,IF(GL56=0,"",GM56/GL56)),"")</f>
        <v>0</v>
      </c>
      <c r="GO56" s="323" t="s">
        <v>219</v>
      </c>
      <c r="GP56" s="925"/>
      <c r="GQ56" s="428">
        <f>IF(GP58=1,"не релевантно",0.5)</f>
        <v>0.5</v>
      </c>
      <c r="GR56" s="429">
        <f>IF(GQ56="не релевантно","не релевантно",IF(GP56=1,0.5,0)*GR69)</f>
        <v>0</v>
      </c>
      <c r="GS56" s="465">
        <f>IFERROR(IF(GQ56="Не релевантно",GQ56,IF(GQ56=0,"",GR56/GQ56)),"")</f>
        <v>0</v>
      </c>
      <c r="GT56" s="323" t="s">
        <v>219</v>
      </c>
      <c r="GU56" s="925"/>
      <c r="GV56" s="428">
        <f>IF(GU58=1,"не релевантно",0.5)</f>
        <v>0.5</v>
      </c>
      <c r="GW56" s="429">
        <f>IF(GV56="не релевантно","не релевантно",IF(GU56=1,0.5,0)*GW69)</f>
        <v>0</v>
      </c>
      <c r="GX56" s="465">
        <f>IFERROR(IF(GV56="Не релевантно",GV56,IF(GV56=0,"",GW56/GV56)),"")</f>
        <v>0</v>
      </c>
      <c r="GY56" s="1065"/>
      <c r="GZ56" s="336" t="s">
        <v>219</v>
      </c>
      <c r="HA56" s="835">
        <v>1</v>
      </c>
      <c r="HB56" s="428">
        <f>IF(HA58=1,"не релевантно",0.5)</f>
        <v>0.5</v>
      </c>
      <c r="HC56" s="429">
        <f>IF(HB56="не релевантно","не релевантно",IF(HA56=1,0.5,0)*HC69)</f>
        <v>0.5</v>
      </c>
      <c r="HD56" s="465">
        <f>IFERROR(IF(HB56="Не релевантно",HB56,IF(HB56=0,"",HC56/HB56)),"")</f>
        <v>1</v>
      </c>
      <c r="HE56" s="323" t="s">
        <v>219</v>
      </c>
      <c r="HF56" s="467"/>
      <c r="HG56" s="428" t="str">
        <f>IF(HF58=1,"не релевантно",0.5)</f>
        <v>не релевантно</v>
      </c>
      <c r="HH56" s="429" t="str">
        <f>IF(HG56="не релевантно","не релевантно",IF(HF56=1,0.5,0)*HH69)</f>
        <v>не релевантно</v>
      </c>
      <c r="HI56" s="465" t="str">
        <f>IFERROR(IF(HG56="Не релевантно",HG56,IF(HG56=0,"",HH56/HG56)),"")</f>
        <v>не релевантно</v>
      </c>
      <c r="HJ56" s="883"/>
      <c r="HK56" s="825" t="s">
        <v>219</v>
      </c>
      <c r="HL56" s="334">
        <v>1</v>
      </c>
      <c r="HM56" s="428">
        <f>IF(HL58=1,"не релевантно",0.5)</f>
        <v>0.5</v>
      </c>
      <c r="HN56" s="429">
        <f>IF(HM56="не релевантно","не релевантно",IF(HL56=1,0.5,0)*HN69)</f>
        <v>0.5</v>
      </c>
      <c r="HO56" s="465">
        <f>IFERROR(IF(HM56="Не релевантно",HM56,IF(HM56=0,"",HN56/HM56)),"")</f>
        <v>1</v>
      </c>
      <c r="HP56" s="883"/>
      <c r="HQ56" s="336" t="s">
        <v>219</v>
      </c>
      <c r="HR56" s="835">
        <v>1</v>
      </c>
      <c r="HS56" s="428">
        <f>IF(HR58=1,"не релевантно",0.5)</f>
        <v>0.5</v>
      </c>
      <c r="HT56" s="429">
        <f>IF(HS56="не релевантно","не релевантно",IF(HR56=1,0.5,0)*HT69)</f>
        <v>0.5</v>
      </c>
      <c r="HU56" s="465">
        <f>IFERROR(IF(HS56="Не релевантно",HS56,IF(HS56=0,"",HT56/HS56)),"")</f>
        <v>1</v>
      </c>
      <c r="HV56" s="323" t="s">
        <v>219</v>
      </c>
      <c r="HW56" s="467"/>
      <c r="HX56" s="428">
        <f>IF(HW58=1,"не релевантно",0.5)</f>
        <v>0.5</v>
      </c>
      <c r="HY56" s="429">
        <f>IF(HX56="не релевантно","не релевантно",IF(HW56=1,0.5,0)*HY69)</f>
        <v>0</v>
      </c>
      <c r="HZ56" s="465">
        <f>IFERROR(IF(HX56="Не релевантно",HX56,IF(HX56=0,"",HY56/HX56)),"")</f>
        <v>0</v>
      </c>
      <c r="IA56" s="323" t="s">
        <v>219</v>
      </c>
      <c r="IB56" s="467"/>
      <c r="IC56" s="428">
        <f>IF(IB58=1,"не релевантно",0.5)</f>
        <v>0.5</v>
      </c>
      <c r="ID56" s="429">
        <f>IF(IC56="не релевантно","не релевантно",IF(IB56=1,0.5,0)*ID69)</f>
        <v>0</v>
      </c>
      <c r="IE56" s="465">
        <f>IFERROR(IF(IC56="Не релевантно",IC56,IF(IC56=0,"",ID56/IC56)),"")</f>
        <v>0</v>
      </c>
      <c r="IF56" s="883"/>
      <c r="IG56" s="323" t="s">
        <v>219</v>
      </c>
      <c r="IH56" s="443"/>
      <c r="II56" s="428" t="str">
        <f>IF(IH58=1,"не релевантно",0.5)</f>
        <v>не релевантно</v>
      </c>
      <c r="IJ56" s="429" t="str">
        <f>IF(II56="не релевантно","не релевантно",IF(IH56=1,0.5,0)*IJ69)</f>
        <v>не релевантно</v>
      </c>
      <c r="IK56" s="465" t="str">
        <f>IFERROR(IF(II56="Не релевантно",II56,IF(II56=0,"",IJ56/II56)),"")</f>
        <v>не релевантно</v>
      </c>
      <c r="IL56" s="323" t="s">
        <v>219</v>
      </c>
      <c r="IM56" s="443"/>
      <c r="IN56" s="428" t="str">
        <f>IF(IM58=1,"не релевантно",0.5)</f>
        <v>не релевантно</v>
      </c>
      <c r="IO56" s="429" t="str">
        <f>IF(IN56="не релевантно","не релевантно",IF(IM56=1,0.5,0)*IO69)</f>
        <v>не релевантно</v>
      </c>
      <c r="IP56" s="465" t="str">
        <f>IFERROR(IF(IN56="Не релевантно",IN56,IF(IN56=0,"",IO56/IN56)),"")</f>
        <v>не релевантно</v>
      </c>
      <c r="IQ56" s="323" t="s">
        <v>219</v>
      </c>
      <c r="IR56" s="443"/>
      <c r="IS56" s="428">
        <f>IF(IR58=1,"не релевантно",0.5)</f>
        <v>0.5</v>
      </c>
      <c r="IT56" s="429">
        <f>IF(IS56="не релевантно","не релевантно",IF(IR56=1,0.5,0)*IT69)</f>
        <v>0</v>
      </c>
      <c r="IU56" s="465">
        <f>IFERROR(IF(IS56="Не релевантно",IS56,IF(IS56=0,"",IT56/IS56)),"")</f>
        <v>0</v>
      </c>
      <c r="IV56" s="323" t="s">
        <v>219</v>
      </c>
      <c r="IW56" s="443"/>
      <c r="IX56" s="428" t="str">
        <f>IF(IW58=1,"не релевантно",0.5)</f>
        <v>не релевантно</v>
      </c>
      <c r="IY56" s="429" t="str">
        <f>IF(IX56="не релевантно","не релевантно",IF(IW56=1,0.5,0)*IY69)</f>
        <v>не релевантно</v>
      </c>
      <c r="IZ56" s="465" t="str">
        <f>IFERROR(IF(IX56="Не релевантно",IX56,IF(IX56=0,"",IY56/IX56)),"")</f>
        <v>не релевантно</v>
      </c>
      <c r="JA56" s="323" t="s">
        <v>219</v>
      </c>
      <c r="JB56" s="443"/>
      <c r="JC56" s="428">
        <f>IF(JB58=1,"не релевантно",0.5)</f>
        <v>0.5</v>
      </c>
      <c r="JD56" s="429">
        <f>IF(JC56="не релевантно","не релевантно",IF(JB56=1,0.5,0)*JD69)</f>
        <v>0</v>
      </c>
      <c r="JE56" s="465">
        <f>IFERROR(IF(JC56="Не релевантно",JC56,IF(JC56=0,"",JD56/JC56)),"")</f>
        <v>0</v>
      </c>
      <c r="JF56" s="323" t="s">
        <v>219</v>
      </c>
      <c r="JG56" s="443"/>
      <c r="JH56" s="428" t="str">
        <f>IF(JG58=1,"не релевантно",0.5)</f>
        <v>не релевантно</v>
      </c>
      <c r="JI56" s="429" t="str">
        <f>IF(JH56="не релевантно","не релевантно",IF(JG56=1,0.5,0)*JI69)</f>
        <v>не релевантно</v>
      </c>
      <c r="JJ56" s="465" t="str">
        <f>IFERROR(IF(JH56="Не релевантно",JH56,IF(JH56=0,"",JI56/JH56)),"")</f>
        <v>не релевантно</v>
      </c>
      <c r="JK56" s="323" t="s">
        <v>219</v>
      </c>
      <c r="JL56" s="443"/>
      <c r="JM56" s="428" t="str">
        <f>IF(JL58=1,"не релевантно",0.5)</f>
        <v>не релевантно</v>
      </c>
      <c r="JN56" s="429" t="str">
        <f>IF(JM56="не релевантно","не релевантно",IF(JL56=1,0.5,0)*JN69)</f>
        <v>не релевантно</v>
      </c>
      <c r="JO56" s="465" t="str">
        <f>IFERROR(IF(JM56="Не релевантно",JM56,IF(JM56=0,"",JN56/JM56)),"")</f>
        <v>не релевантно</v>
      </c>
      <c r="JP56" s="336" t="s">
        <v>219</v>
      </c>
      <c r="JQ56" s="841">
        <v>1</v>
      </c>
      <c r="JR56" s="428">
        <f>IF(JQ58=1,"не релевантно",0.5)</f>
        <v>0.5</v>
      </c>
      <c r="JS56" s="429">
        <f>IF(JR56="не релевантно","не релевантно",IF(JQ56=1,0.5,0)*JS69)</f>
        <v>0.25</v>
      </c>
      <c r="JT56" s="465">
        <f>IFERROR(IF(JR56="Не релевантно",JR56,IF(JR56=0,"",JS56/JR56)),"")</f>
        <v>0.5</v>
      </c>
      <c r="JU56" s="336" t="s">
        <v>219</v>
      </c>
      <c r="JV56" s="1107">
        <v>1</v>
      </c>
      <c r="JW56" s="428">
        <f>IF(JV58=1,"не релевантно",0.5)</f>
        <v>0.5</v>
      </c>
      <c r="JX56" s="429">
        <f>IF(JW56="не релевантно","не релевантно",IF(JV56=1,0.5,0)*JX69)</f>
        <v>0.25</v>
      </c>
      <c r="JY56" s="465">
        <f>IFERROR(IF(JW56="Не релевантно",JW56,IF(JW56=0,"",JX56/JW56)),"")</f>
        <v>0.5</v>
      </c>
      <c r="JZ56" s="323" t="s">
        <v>219</v>
      </c>
      <c r="KA56" s="443"/>
      <c r="KB56" s="428">
        <f>IF(KA58=1,"не релевантно",0.5)</f>
        <v>0.5</v>
      </c>
      <c r="KC56" s="429">
        <f>IF(KB56="не релевантно","не релевантно",IF(KA56=1,0.5,0)*KC69)</f>
        <v>0</v>
      </c>
      <c r="KD56" s="465">
        <f>IFERROR(IF(KB56="Не релевантно",KB56,IF(KB56=0,"",KC56/KB56)),"")</f>
        <v>0</v>
      </c>
      <c r="KE56" s="336" t="s">
        <v>219</v>
      </c>
      <c r="KF56" s="841">
        <v>1</v>
      </c>
      <c r="KG56" s="428">
        <f>IF(KF58=1,"не релевантно",0.5)</f>
        <v>0.5</v>
      </c>
      <c r="KH56" s="429">
        <f>IF(KG56="не релевантно","не релевантно",IF(KF56=1,0.5,0)*KH69)</f>
        <v>0.25</v>
      </c>
      <c r="KI56" s="465">
        <f>IFERROR(IF(KG56="Не релевантно",KG56,IF(KG56=0,"",KH56/KG56)),"")</f>
        <v>0.5</v>
      </c>
      <c r="KJ56" s="336" t="s">
        <v>219</v>
      </c>
      <c r="KK56" s="841">
        <v>1</v>
      </c>
      <c r="KL56" s="428">
        <f>IF(KK58=1,"не релевантно",0.5)</f>
        <v>0.5</v>
      </c>
      <c r="KM56" s="429">
        <f>IF(KL56="не релевантно","не релевантно",IF(KK56=1,0.5,0)*KM69)</f>
        <v>0.5</v>
      </c>
      <c r="KN56" s="465">
        <f>IFERROR(IF(KL56="Не релевантно",KL56,IF(KL56=0,"",KM56/KL56)),"")</f>
        <v>1</v>
      </c>
      <c r="KO56" s="323" t="s">
        <v>219</v>
      </c>
      <c r="KP56" s="443"/>
      <c r="KQ56" s="428">
        <f>IF(KP58=1,"не релевантно",0.5)</f>
        <v>0.5</v>
      </c>
      <c r="KR56" s="429">
        <f>IF(KQ56="не релевантно","не релевантно",IF(KP56=1,0.5,0)*KR69)</f>
        <v>0</v>
      </c>
      <c r="KS56" s="465">
        <f>IFERROR(IF(KQ56="Не релевантно",KQ56,IF(KQ56=0,"",KR56/KQ56)),"")</f>
        <v>0</v>
      </c>
      <c r="KT56" s="323" t="s">
        <v>219</v>
      </c>
      <c r="KU56" s="443"/>
      <c r="KV56" s="428" t="str">
        <f>IF(KU58=1,"не релевантно",0.5)</f>
        <v>не релевантно</v>
      </c>
      <c r="KW56" s="429" t="str">
        <f>IF(KV56="не релевантно","не релевантно",IF(KU56=1,0.5,0)*KW69)</f>
        <v>не релевантно</v>
      </c>
      <c r="KX56" s="465" t="str">
        <f>IFERROR(IF(KV56="Не релевантно",KV56,IF(KV56=0,"",KW56/KV56)),"")</f>
        <v>не релевантно</v>
      </c>
      <c r="KY56" s="336" t="s">
        <v>219</v>
      </c>
      <c r="KZ56" s="841">
        <v>1</v>
      </c>
      <c r="LA56" s="428">
        <f>IF(KZ58=1,"не релевантно",0.5)</f>
        <v>0.5</v>
      </c>
      <c r="LB56" s="429">
        <f>IF(LA56="не релевантно","не релевантно",IF(KZ56=1,0.5,0)*LB69)</f>
        <v>0.25</v>
      </c>
      <c r="LC56" s="465">
        <f>IFERROR(IF(LA56="Не релевантно",LA56,IF(LA56=0,"",LB56/LA56)),"")</f>
        <v>0.5</v>
      </c>
      <c r="LD56" s="323" t="s">
        <v>219</v>
      </c>
      <c r="LE56" s="443"/>
      <c r="LF56" s="428">
        <f>IF(LE58=1,"не релевантно",0.5)</f>
        <v>0.5</v>
      </c>
      <c r="LG56" s="429">
        <f>IF(LF56="не релевантно","не релевантно",IF(LE56=1,0.5,0)*LG69)</f>
        <v>0</v>
      </c>
      <c r="LH56" s="465">
        <f>IFERROR(IF(LF56="Не релевантно",LF56,IF(LF56=0,"",LG56/LF56)),"")</f>
        <v>0</v>
      </c>
      <c r="LI56" s="336" t="s">
        <v>219</v>
      </c>
      <c r="LJ56" s="841">
        <v>1</v>
      </c>
      <c r="LK56" s="428">
        <f>IF(LJ58=1,"не релевантно",0.5)</f>
        <v>0.5</v>
      </c>
      <c r="LL56" s="429">
        <f>IF(LK56="не релевантно","не релевантно",IF(LJ56=1,0.5,0)*LL69)</f>
        <v>0.5</v>
      </c>
      <c r="LM56" s="465">
        <f>IFERROR(IF(LK56="Не релевантно",LK56,IF(LK56=0,"",LL56/LK56)),"")</f>
        <v>1</v>
      </c>
      <c r="LN56" s="323" t="s">
        <v>219</v>
      </c>
      <c r="LO56" s="443"/>
      <c r="LP56" s="428">
        <f>IF(LO58=1,"не релевантно",0.5)</f>
        <v>0.5</v>
      </c>
      <c r="LQ56" s="429">
        <f>IF(LP56="не релевантно","не релевантно",IF(LO56=1,0.5,0)*LQ69)</f>
        <v>0</v>
      </c>
      <c r="LR56" s="465">
        <f>IFERROR(IF(LP56="Не релевантно",LP56,IF(LP56=0,"",LQ56/LP56)),"")</f>
        <v>0</v>
      </c>
      <c r="LS56" s="336" t="s">
        <v>219</v>
      </c>
      <c r="LT56" s="841">
        <v>1</v>
      </c>
      <c r="LU56" s="428">
        <f>IF(LT58=1,"не релевантно",0.5)</f>
        <v>0.5</v>
      </c>
      <c r="LV56" s="429">
        <f>IF(LU56="не релевантно","не релевантно",IF(LT56=1,0.5,0)*LV69)</f>
        <v>0.25</v>
      </c>
      <c r="LW56" s="465">
        <f>IFERROR(IF(LU56="Не релевантно",LU56,IF(LU56=0,"",LV56/LU56)),"")</f>
        <v>0.5</v>
      </c>
      <c r="LX56" s="323" t="s">
        <v>219</v>
      </c>
      <c r="LY56" s="443"/>
      <c r="LZ56" s="428" t="str">
        <f>IF(LY58=1,"не релевантно",0.5)</f>
        <v>не релевантно</v>
      </c>
      <c r="MA56" s="429" t="str">
        <f>IF(LZ56="не релевантно","не релевантно",IF(LY56=1,0.5,0)*MA69)</f>
        <v>не релевантно</v>
      </c>
      <c r="MB56" s="465" t="str">
        <f>IFERROR(IF(LZ56="Не релевантно",LZ56,IF(LZ56=0,"",MA56/LZ56)),"")</f>
        <v>не релевантно</v>
      </c>
      <c r="MC56" s="336" t="s">
        <v>219</v>
      </c>
      <c r="MD56" s="841">
        <v>1</v>
      </c>
      <c r="ME56" s="428">
        <f>IF(MD58=1,"не релевантно",0.5)</f>
        <v>0.5</v>
      </c>
      <c r="MF56" s="429">
        <f>IF(ME56="не релевантно","не релевантно",IF(MD56=1,0.5,0)*MF69)</f>
        <v>0.5</v>
      </c>
      <c r="MG56" s="465">
        <f>IFERROR(IF(ME56="Не релевантно",ME56,IF(ME56=0,"",MF56/ME56)),"")</f>
        <v>1</v>
      </c>
      <c r="MH56" s="336" t="s">
        <v>219</v>
      </c>
      <c r="MI56" s="841">
        <v>1</v>
      </c>
      <c r="MJ56" s="428">
        <f>IF(MI58=1,"не релевантно",0.5)</f>
        <v>0.5</v>
      </c>
      <c r="MK56" s="429">
        <f>IF(MJ56="не релевантно","не релевантно",IF(MI56=1,0.5,0)*MK69)</f>
        <v>0.25</v>
      </c>
      <c r="ML56" s="465">
        <f>IFERROR(IF(MJ56="Не релевантно",MJ56,IF(MJ56=0,"",MK56/MJ56)),"")</f>
        <v>0.5</v>
      </c>
      <c r="MM56" s="323" t="s">
        <v>219</v>
      </c>
      <c r="MN56" s="443"/>
      <c r="MO56" s="428" t="str">
        <f>IF(MN58=1,"не релевантно",0.5)</f>
        <v>не релевантно</v>
      </c>
      <c r="MP56" s="429" t="str">
        <f>IF(MO56="не релевантно","не релевантно",IF(MN56=1,0.5,0)*MP69)</f>
        <v>не релевантно</v>
      </c>
      <c r="MQ56" s="465" t="str">
        <f>IFERROR(IF(MO56="Не релевантно",MO56,IF(MO56=0,"",MP56/MO56)),"")</f>
        <v>не релевантно</v>
      </c>
      <c r="MR56" s="336" t="s">
        <v>219</v>
      </c>
      <c r="MS56" s="841">
        <v>1</v>
      </c>
      <c r="MT56" s="428">
        <f>IF(MS58=1,"не релевантно",0.5)</f>
        <v>0.5</v>
      </c>
      <c r="MU56" s="429">
        <f>IF(MT56="не релевантно","не релевантно",IF(MS56=1,0.5,0)*MU69)</f>
        <v>0.5</v>
      </c>
      <c r="MV56" s="465">
        <f>IFERROR(IF(MT56="Не релевантно",MT56,IF(MT56=0,"",MU56/MT56)),"")</f>
        <v>1</v>
      </c>
      <c r="MW56" s="323" t="s">
        <v>219</v>
      </c>
      <c r="MX56" s="443"/>
      <c r="MY56" s="428" t="str">
        <f>IF(MX58=1,"не релевантно",0.5)</f>
        <v>не релевантно</v>
      </c>
      <c r="MZ56" s="429" t="str">
        <f>IF(MY56="не релевантно","не релевантно",IF(MX56=1,0.5,0)*MZ69)</f>
        <v>не релевантно</v>
      </c>
      <c r="NA56" s="465" t="str">
        <f>IFERROR(IF(MY56="Не релевантно",MY56,IF(MY56=0,"",MZ56/MY56)),"")</f>
        <v>не релевантно</v>
      </c>
      <c r="NB56" s="323" t="s">
        <v>219</v>
      </c>
      <c r="NC56" s="443"/>
      <c r="ND56" s="428" t="str">
        <f>IF(NC58=1,"не релевантно",0.5)</f>
        <v>не релевантно</v>
      </c>
      <c r="NE56" s="429" t="str">
        <f>IF(ND56="не релевантно","не релевантно",IF(NC56=1,0.5,0)*NE69)</f>
        <v>не релевантно</v>
      </c>
      <c r="NF56" s="465" t="str">
        <f>IFERROR(IF(ND56="Не релевантно",ND56,IF(ND56=0,"",NE56/ND56)),"")</f>
        <v>не релевантно</v>
      </c>
      <c r="NG56" s="323" t="s">
        <v>219</v>
      </c>
      <c r="NH56" s="443"/>
      <c r="NI56" s="428">
        <f>IF(NH58=1,"не релевантно",0.5)</f>
        <v>0.5</v>
      </c>
      <c r="NJ56" s="429">
        <f>IF(NI56="не релевантно","не релевантно",IF(NH56=1,0.5,0)*NJ69)</f>
        <v>0</v>
      </c>
      <c r="NK56" s="465">
        <f>IFERROR(IF(NI56="Не релевантно",NI56,IF(NI56=0,"",NJ56/NI56)),"")</f>
        <v>0</v>
      </c>
      <c r="NL56" s="336" t="s">
        <v>219</v>
      </c>
      <c r="NM56" s="841">
        <v>1</v>
      </c>
      <c r="NN56" s="428">
        <f>IF(NM58=1,"не релевантно",0.5)</f>
        <v>0.5</v>
      </c>
      <c r="NO56" s="429">
        <f>IF(NN56="не релевантно","не релевантно",IF(NM56=1,0.5,0)*NO69)</f>
        <v>0.5</v>
      </c>
      <c r="NP56" s="465">
        <f>IFERROR(IF(NN56="Не релевантно",NN56,IF(NN56=0,"",NO56/NN56)),"")</f>
        <v>1</v>
      </c>
      <c r="NQ56" s="323" t="s">
        <v>219</v>
      </c>
      <c r="NR56" s="443"/>
      <c r="NS56" s="428">
        <f>IF(NR58=1,"не релевантно",0.5)</f>
        <v>0.5</v>
      </c>
      <c r="NT56" s="429">
        <f>IF(NS56="не релевантно","не релевантно",IF(NR56=1,0.5,0)*NT69)</f>
        <v>0</v>
      </c>
      <c r="NU56" s="465">
        <f>IFERROR(IF(NS56="Не релевантно",NS56,IF(NS56=0,"",NT56/NS56)),"")</f>
        <v>0</v>
      </c>
      <c r="NV56" s="336" t="s">
        <v>219</v>
      </c>
      <c r="NW56" s="841">
        <v>1</v>
      </c>
      <c r="NX56" s="428">
        <f>IF(NW58=1,"не релевантно",0.5)</f>
        <v>0.5</v>
      </c>
      <c r="NY56" s="429">
        <f>IF(NX56="не релевантно","не релевантно",IF(NW56=1,0.5,0)*NY69)</f>
        <v>0.5</v>
      </c>
      <c r="NZ56" s="465">
        <f>IFERROR(IF(NX56="Не релевантно",NX56,IF(NX56=0,"",NY56/NX56)),"")</f>
        <v>1</v>
      </c>
      <c r="OA56" s="819" t="s">
        <v>219</v>
      </c>
      <c r="OB56" s="443"/>
      <c r="OC56" s="428" t="str">
        <f>IF(OB58=1,"не релевантно",0.5)</f>
        <v>не релевантно</v>
      </c>
      <c r="OD56" s="429" t="str">
        <f>IF(OC56="не релевантно","не релевантно",IF(OB56=1,0.5,0)*OD69)</f>
        <v>не релевантно</v>
      </c>
      <c r="OE56" s="465" t="str">
        <f>IFERROR(IF(OC56="Не релевантно",OC56,IF(OC56=0,"",OD56/OC56)),"")</f>
        <v>не релевантно</v>
      </c>
      <c r="OF56" s="323" t="s">
        <v>219</v>
      </c>
      <c r="OG56" s="443"/>
      <c r="OH56" s="428" t="str">
        <f>IF(OG58=1,"не релевантно",0.5)</f>
        <v>не релевантно</v>
      </c>
      <c r="OI56" s="429" t="str">
        <f>IF(OH56="не релевантно","не релевантно",IF(OG56=1,0.5,0)*OI69)</f>
        <v>не релевантно</v>
      </c>
      <c r="OJ56" s="465" t="str">
        <f>IFERROR(IF(OH56="Не релевантно",OH56,IF(OH56=0,"",OI56/OH56)),"")</f>
        <v>не релевантно</v>
      </c>
      <c r="OK56" s="323" t="s">
        <v>219</v>
      </c>
      <c r="OL56" s="443"/>
      <c r="OM56" s="428">
        <f>IF(OL58=1,"не релевантно",0.5)</f>
        <v>0.5</v>
      </c>
      <c r="ON56" s="429">
        <f>IF(OM56="не релевантно","не релевантно",IF(OL56=1,0.5,0)*ON69)</f>
        <v>0</v>
      </c>
      <c r="OO56" s="465">
        <f>IFERROR(IF(OM56="Не релевантно",OM56,IF(OM56=0,"",ON56/OM56)),"")</f>
        <v>0</v>
      </c>
      <c r="OP56" s="323" t="s">
        <v>219</v>
      </c>
      <c r="OQ56" s="443"/>
      <c r="OR56" s="428">
        <f>IF(OQ58=1,"не релевантно",0.5)</f>
        <v>0.5</v>
      </c>
      <c r="OS56" s="429">
        <f>IF(OR56="не релевантно","не релевантно",IF(OQ56=1,0.5,0)*OS69)</f>
        <v>0</v>
      </c>
      <c r="OT56" s="465">
        <f>IFERROR(IF(OR56="Не релевантно",OR56,IF(OR56=0,"",OS56/OR56)),"")</f>
        <v>0</v>
      </c>
      <c r="OU56" s="323" t="s">
        <v>219</v>
      </c>
      <c r="OV56" s="467"/>
      <c r="OW56" s="428" t="str">
        <f>IF(OV58=1,"не релевантно",0.5)</f>
        <v>не релевантно</v>
      </c>
      <c r="OX56" s="429" t="str">
        <f>IF(OW56="не релевантно","не релевантно",IF(OV56=1,0.5,0)*OX69)</f>
        <v>не релевантно</v>
      </c>
      <c r="OY56" s="465" t="str">
        <f>IFERROR(IF(OW56="Не релевантно",OW56,IF(OW56=0,"",OX56/OW56)),"")</f>
        <v>не релевантно</v>
      </c>
      <c r="OZ56" s="323" t="s">
        <v>219</v>
      </c>
      <c r="PA56" s="443"/>
      <c r="PB56" s="428" t="str">
        <f>IF(PA58=1,"не релевантно",0.5)</f>
        <v>не релевантно</v>
      </c>
      <c r="PC56" s="429" t="str">
        <f>IF(PB56="не релевантно","не релевантно",IF(PA56=1,0.5,0)*PC69)</f>
        <v>не релевантно</v>
      </c>
      <c r="PD56" s="465" t="str">
        <f>IFERROR(IF(PB56="Не релевантно",PB56,IF(PB56=0,"",PC56/PB56)),"")</f>
        <v>не релевантно</v>
      </c>
      <c r="PE56" s="816"/>
      <c r="PF56" s="1083"/>
      <c r="PG56" s="428">
        <f>IF(PF58=1,"не релевантно",0.5)</f>
        <v>0.5</v>
      </c>
      <c r="PH56" s="429">
        <f>IF(PG56="не релевантно","не релевантно",IF(PF56=1,0.5,0)*PH69)</f>
        <v>0</v>
      </c>
      <c r="PI56" s="465">
        <f>IFERROR(IF(PG56="Не релевантно",PG56,IF(PG56=0,"",PH56/PG56)),"")</f>
        <v>0</v>
      </c>
      <c r="PJ56" s="816"/>
      <c r="PK56" s="1083"/>
      <c r="PL56" s="428">
        <f>IF(PK58=1,"не релевантно",0.5)</f>
        <v>0.5</v>
      </c>
      <c r="PM56" s="429">
        <f>IF(PL56="не релевантно","не релевантно",IF(PK56=1,0.5,0)*PM69)</f>
        <v>0</v>
      </c>
      <c r="PN56" s="465">
        <f>IFERROR(IF(PL56="Не релевантно",PL56,IF(PL56=0,"",PM56/PL56)),"")</f>
        <v>0</v>
      </c>
    </row>
    <row r="57" spans="1:430" ht="17" customHeight="1" thickBot="1" x14ac:dyDescent="0.25">
      <c r="B57" s="857"/>
      <c r="C57" s="1046"/>
      <c r="D57" s="1108"/>
      <c r="E57" s="1109" t="s">
        <v>204</v>
      </c>
      <c r="F57" s="1034"/>
      <c r="G57" s="1035"/>
      <c r="H57" s="863"/>
      <c r="I57" s="1104"/>
      <c r="J57" s="336" t="s">
        <v>204</v>
      </c>
      <c r="K57" s="334"/>
      <c r="L57" s="1110"/>
      <c r="M57" s="879"/>
      <c r="N57" s="1085"/>
      <c r="O57" s="323" t="s">
        <v>204</v>
      </c>
      <c r="P57" s="957"/>
      <c r="Q57" s="1110"/>
      <c r="R57" s="879"/>
      <c r="S57" s="1085"/>
      <c r="T57" s="336" t="s">
        <v>204</v>
      </c>
      <c r="U57" s="952">
        <v>1</v>
      </c>
      <c r="V57" s="1110"/>
      <c r="W57" s="879"/>
      <c r="X57" s="1085"/>
      <c r="Y57" s="825" t="s">
        <v>204</v>
      </c>
      <c r="Z57" s="334">
        <v>1</v>
      </c>
      <c r="AA57" s="1110"/>
      <c r="AB57" s="879"/>
      <c r="AC57" s="1085"/>
      <c r="AD57" s="815" t="s">
        <v>204</v>
      </c>
      <c r="AE57" s="836"/>
      <c r="AF57" s="1110"/>
      <c r="AG57" s="879"/>
      <c r="AH57" s="1085"/>
      <c r="AI57" s="815" t="s">
        <v>204</v>
      </c>
      <c r="AJ57" s="836"/>
      <c r="AK57" s="1110"/>
      <c r="AL57" s="879"/>
      <c r="AM57" s="1085"/>
      <c r="AN57" s="323" t="s">
        <v>204</v>
      </c>
      <c r="AO57" s="1042"/>
      <c r="AP57" s="1110"/>
      <c r="AQ57" s="879"/>
      <c r="AR57" s="1085"/>
      <c r="AS57" s="336" t="s">
        <v>204</v>
      </c>
      <c r="AT57" s="467">
        <v>1</v>
      </c>
      <c r="AU57" s="1110"/>
      <c r="AV57" s="879"/>
      <c r="AW57" s="1085"/>
      <c r="AX57" s="336" t="s">
        <v>204</v>
      </c>
      <c r="AY57" s="467">
        <v>1</v>
      </c>
      <c r="AZ57" s="1110"/>
      <c r="BA57" s="879"/>
      <c r="BB57" s="1085"/>
      <c r="BC57" s="826" t="s">
        <v>204</v>
      </c>
      <c r="BD57" s="827">
        <v>1</v>
      </c>
      <c r="BE57" s="1110"/>
      <c r="BF57" s="879"/>
      <c r="BG57" s="1085"/>
      <c r="BH57" s="336" t="s">
        <v>204</v>
      </c>
      <c r="BI57" s="1072">
        <v>1</v>
      </c>
      <c r="BJ57" s="1110"/>
      <c r="BK57" s="879"/>
      <c r="BL57" s="1085"/>
      <c r="BM57" s="816" t="s">
        <v>204</v>
      </c>
      <c r="BN57" s="836"/>
      <c r="BO57" s="1110"/>
      <c r="BP57" s="879"/>
      <c r="BQ57" s="1085"/>
      <c r="BR57" s="863"/>
      <c r="BS57" s="323" t="s">
        <v>204</v>
      </c>
      <c r="BT57" s="836"/>
      <c r="BU57" s="1110"/>
      <c r="BV57" s="879"/>
      <c r="BW57" s="1085"/>
      <c r="BX57" s="323" t="s">
        <v>204</v>
      </c>
      <c r="BY57" s="836"/>
      <c r="BZ57" s="1110"/>
      <c r="CA57" s="879"/>
      <c r="CB57" s="1085"/>
      <c r="CC57" s="323" t="s">
        <v>204</v>
      </c>
      <c r="CD57" s="836"/>
      <c r="CE57" s="1110"/>
      <c r="CF57" s="879"/>
      <c r="CG57" s="1085"/>
      <c r="CH57" s="323" t="s">
        <v>204</v>
      </c>
      <c r="CI57" s="836"/>
      <c r="CJ57" s="1110"/>
      <c r="CK57" s="879"/>
      <c r="CL57" s="1085"/>
      <c r="CM57" s="323" t="s">
        <v>204</v>
      </c>
      <c r="CN57" s="836"/>
      <c r="CO57" s="1110"/>
      <c r="CP57" s="879"/>
      <c r="CQ57" s="1085"/>
      <c r="CR57" s="323" t="s">
        <v>204</v>
      </c>
      <c r="CS57" s="836"/>
      <c r="CT57" s="1110"/>
      <c r="CU57" s="879"/>
      <c r="CV57" s="1085"/>
      <c r="CW57" s="336" t="s">
        <v>204</v>
      </c>
      <c r="CX57" s="952">
        <v>1</v>
      </c>
      <c r="CY57" s="1110"/>
      <c r="CZ57" s="879"/>
      <c r="DA57" s="1085"/>
      <c r="DB57" s="336" t="s">
        <v>204</v>
      </c>
      <c r="DC57" s="835">
        <v>1</v>
      </c>
      <c r="DD57" s="1110"/>
      <c r="DE57" s="879"/>
      <c r="DF57" s="1085"/>
      <c r="DG57" s="336" t="s">
        <v>204</v>
      </c>
      <c r="DH57" s="835">
        <v>1</v>
      </c>
      <c r="DI57" s="1110"/>
      <c r="DJ57" s="879"/>
      <c r="DK57" s="1085"/>
      <c r="DL57" s="323" t="s">
        <v>204</v>
      </c>
      <c r="DM57" s="836"/>
      <c r="DN57" s="1110"/>
      <c r="DO57" s="879"/>
      <c r="DP57" s="1085"/>
      <c r="DQ57" s="323" t="s">
        <v>204</v>
      </c>
      <c r="DR57" s="836"/>
      <c r="DS57" s="1110"/>
      <c r="DT57" s="879"/>
      <c r="DU57" s="1085"/>
      <c r="DV57" s="323" t="s">
        <v>204</v>
      </c>
      <c r="DW57" s="1111"/>
      <c r="DX57" s="1110"/>
      <c r="DY57" s="879"/>
      <c r="DZ57" s="1085"/>
      <c r="EA57" s="323" t="s">
        <v>204</v>
      </c>
      <c r="EB57" s="433"/>
      <c r="EC57" s="1110"/>
      <c r="ED57" s="879"/>
      <c r="EE57" s="1085"/>
      <c r="EF57" s="323" t="s">
        <v>204</v>
      </c>
      <c r="EG57" s="836"/>
      <c r="EH57" s="1110"/>
      <c r="EI57" s="879"/>
      <c r="EJ57" s="1085"/>
      <c r="EK57" s="323" t="s">
        <v>204</v>
      </c>
      <c r="EL57" s="836"/>
      <c r="EM57" s="1110"/>
      <c r="EN57" s="879"/>
      <c r="EO57" s="1085"/>
      <c r="EP57" s="323" t="s">
        <v>204</v>
      </c>
      <c r="EQ57" s="433"/>
      <c r="ER57" s="1110"/>
      <c r="ES57" s="879"/>
      <c r="ET57" s="1085"/>
      <c r="EU57" s="323" t="s">
        <v>204</v>
      </c>
      <c r="EV57" s="836"/>
      <c r="EW57" s="1110"/>
      <c r="EX57" s="879"/>
      <c r="EY57" s="1085"/>
      <c r="EZ57" s="323" t="s">
        <v>204</v>
      </c>
      <c r="FA57" s="836"/>
      <c r="FB57" s="1110"/>
      <c r="FC57" s="879"/>
      <c r="FD57" s="1085"/>
      <c r="FE57" s="323" t="s">
        <v>204</v>
      </c>
      <c r="FF57" s="836"/>
      <c r="FG57" s="1110"/>
      <c r="FH57" s="879"/>
      <c r="FI57" s="1085"/>
      <c r="FJ57" s="323" t="s">
        <v>204</v>
      </c>
      <c r="FK57" s="836"/>
      <c r="FL57" s="1110"/>
      <c r="FM57" s="879"/>
      <c r="FN57" s="1085"/>
      <c r="FO57" s="336" t="s">
        <v>204</v>
      </c>
      <c r="FP57" s="835">
        <v>1</v>
      </c>
      <c r="FQ57" s="1110"/>
      <c r="FR57" s="879"/>
      <c r="FS57" s="1085"/>
      <c r="FU57" s="323" t="s">
        <v>204</v>
      </c>
      <c r="FV57" s="1042"/>
      <c r="FW57" s="1110"/>
      <c r="FX57" s="879"/>
      <c r="FY57" s="1085"/>
      <c r="FZ57" s="336" t="s">
        <v>204</v>
      </c>
      <c r="GA57" s="1042">
        <v>1</v>
      </c>
      <c r="GB57" s="1110"/>
      <c r="GC57" s="879"/>
      <c r="GD57" s="1085"/>
      <c r="GE57" s="336" t="s">
        <v>204</v>
      </c>
      <c r="GF57" s="1042">
        <v>1</v>
      </c>
      <c r="GG57" s="1110"/>
      <c r="GH57" s="879"/>
      <c r="GI57" s="1085"/>
      <c r="GJ57" s="336" t="s">
        <v>204</v>
      </c>
      <c r="GK57" s="1042">
        <v>1</v>
      </c>
      <c r="GL57" s="1110"/>
      <c r="GM57" s="879"/>
      <c r="GN57" s="1085"/>
      <c r="GO57" s="336" t="s">
        <v>204</v>
      </c>
      <c r="GP57" s="1042">
        <v>1</v>
      </c>
      <c r="GQ57" s="1110"/>
      <c r="GR57" s="879"/>
      <c r="GS57" s="1085"/>
      <c r="GT57" s="336" t="s">
        <v>204</v>
      </c>
      <c r="GU57" s="1042">
        <v>1</v>
      </c>
      <c r="GV57" s="1110"/>
      <c r="GW57" s="879"/>
      <c r="GX57" s="1085"/>
      <c r="GY57" s="880"/>
      <c r="GZ57" s="323" t="s">
        <v>204</v>
      </c>
      <c r="HA57" s="836"/>
      <c r="HB57" s="1110"/>
      <c r="HC57" s="879"/>
      <c r="HD57" s="1085"/>
      <c r="HE57" s="323" t="s">
        <v>204</v>
      </c>
      <c r="HF57" s="433"/>
      <c r="HG57" s="1110"/>
      <c r="HH57" s="879"/>
      <c r="HI57" s="1085"/>
      <c r="HJ57" s="883"/>
      <c r="HK57" s="815" t="s">
        <v>204</v>
      </c>
      <c r="HL57" s="836"/>
      <c r="HM57" s="1110"/>
      <c r="HN57" s="879"/>
      <c r="HO57" s="1085"/>
      <c r="HP57" s="1044"/>
      <c r="HQ57" s="323" t="s">
        <v>204</v>
      </c>
      <c r="HR57" s="836"/>
      <c r="HS57" s="1110"/>
      <c r="HT57" s="879"/>
      <c r="HU57" s="1085"/>
      <c r="HV57" s="336" t="s">
        <v>204</v>
      </c>
      <c r="HW57" s="835">
        <v>1</v>
      </c>
      <c r="HX57" s="1110"/>
      <c r="HY57" s="879"/>
      <c r="HZ57" s="1085"/>
      <c r="IA57" s="336" t="s">
        <v>204</v>
      </c>
      <c r="IB57" s="835">
        <v>1</v>
      </c>
      <c r="IC57" s="1110"/>
      <c r="ID57" s="879"/>
      <c r="IE57" s="1085"/>
      <c r="IF57" s="883"/>
      <c r="IG57" s="323" t="s">
        <v>204</v>
      </c>
      <c r="IH57" s="1089"/>
      <c r="II57" s="1110"/>
      <c r="IJ57" s="879"/>
      <c r="IK57" s="1085"/>
      <c r="IL57" s="323" t="s">
        <v>204</v>
      </c>
      <c r="IM57" s="1089"/>
      <c r="IN57" s="1110"/>
      <c r="IO57" s="879"/>
      <c r="IP57" s="1085"/>
      <c r="IQ57" s="336" t="s">
        <v>204</v>
      </c>
      <c r="IR57" s="841">
        <v>1</v>
      </c>
      <c r="IS57" s="1110"/>
      <c r="IT57" s="879"/>
      <c r="IU57" s="1085"/>
      <c r="IV57" s="336" t="s">
        <v>204</v>
      </c>
      <c r="IW57" s="841"/>
      <c r="IX57" s="1110"/>
      <c r="IY57" s="879"/>
      <c r="IZ57" s="1085"/>
      <c r="JA57" s="336" t="s">
        <v>204</v>
      </c>
      <c r="JB57" s="841">
        <v>1</v>
      </c>
      <c r="JC57" s="1110"/>
      <c r="JD57" s="879"/>
      <c r="JE57" s="1085"/>
      <c r="JF57" s="323" t="s">
        <v>204</v>
      </c>
      <c r="JG57" s="432"/>
      <c r="JH57" s="1110"/>
      <c r="JI57" s="879"/>
      <c r="JJ57" s="1085"/>
      <c r="JK57" s="323" t="s">
        <v>204</v>
      </c>
      <c r="JL57" s="1089"/>
      <c r="JM57" s="1110"/>
      <c r="JN57" s="879"/>
      <c r="JO57" s="1085"/>
      <c r="JP57" s="323" t="s">
        <v>204</v>
      </c>
      <c r="JQ57" s="1089"/>
      <c r="JR57" s="1110"/>
      <c r="JS57" s="879"/>
      <c r="JT57" s="1085"/>
      <c r="JU57" s="323" t="s">
        <v>204</v>
      </c>
      <c r="JV57" s="1112"/>
      <c r="JW57" s="1110"/>
      <c r="JX57" s="879"/>
      <c r="JY57" s="1085"/>
      <c r="JZ57" s="336" t="s">
        <v>204</v>
      </c>
      <c r="KA57" s="841">
        <v>1</v>
      </c>
      <c r="KB57" s="1110"/>
      <c r="KC57" s="879"/>
      <c r="KD57" s="1085"/>
      <c r="KE57" s="323" t="s">
        <v>204</v>
      </c>
      <c r="KF57" s="1089"/>
      <c r="KG57" s="1110"/>
      <c r="KH57" s="879"/>
      <c r="KI57" s="1085"/>
      <c r="KJ57" s="323" t="s">
        <v>204</v>
      </c>
      <c r="KK57" s="1089"/>
      <c r="KL57" s="1110"/>
      <c r="KM57" s="879"/>
      <c r="KN57" s="1085"/>
      <c r="KO57" s="336" t="s">
        <v>204</v>
      </c>
      <c r="KP57" s="841">
        <v>1</v>
      </c>
      <c r="KQ57" s="1110"/>
      <c r="KR57" s="879"/>
      <c r="KS57" s="1085"/>
      <c r="KT57" s="323" t="s">
        <v>204</v>
      </c>
      <c r="KU57" s="1089"/>
      <c r="KV57" s="1110"/>
      <c r="KW57" s="879"/>
      <c r="KX57" s="1085"/>
      <c r="KY57" s="323" t="s">
        <v>204</v>
      </c>
      <c r="KZ57" s="1089"/>
      <c r="LA57" s="1110"/>
      <c r="LB57" s="879"/>
      <c r="LC57" s="1085"/>
      <c r="LD57" s="336" t="s">
        <v>204</v>
      </c>
      <c r="LE57" s="841">
        <v>1</v>
      </c>
      <c r="LF57" s="1110"/>
      <c r="LG57" s="879"/>
      <c r="LH57" s="1085"/>
      <c r="LI57" s="323" t="s">
        <v>204</v>
      </c>
      <c r="LJ57" s="1089"/>
      <c r="LK57" s="1110"/>
      <c r="LL57" s="879"/>
      <c r="LM57" s="1085"/>
      <c r="LN57" s="336" t="s">
        <v>204</v>
      </c>
      <c r="LO57" s="841">
        <v>1</v>
      </c>
      <c r="LP57" s="1110"/>
      <c r="LQ57" s="879"/>
      <c r="LR57" s="1085"/>
      <c r="LS57" s="323" t="s">
        <v>204</v>
      </c>
      <c r="LT57" s="1089"/>
      <c r="LU57" s="1110"/>
      <c r="LV57" s="879"/>
      <c r="LW57" s="1085"/>
      <c r="LX57" s="336" t="s">
        <v>204</v>
      </c>
      <c r="LY57" s="841"/>
      <c r="LZ57" s="1110"/>
      <c r="MA57" s="879"/>
      <c r="MB57" s="1085"/>
      <c r="MC57" s="323" t="s">
        <v>204</v>
      </c>
      <c r="MD57" s="1089"/>
      <c r="ME57" s="1110"/>
      <c r="MF57" s="879"/>
      <c r="MG57" s="1085"/>
      <c r="MH57" s="323" t="s">
        <v>204</v>
      </c>
      <c r="MI57" s="1089"/>
      <c r="MJ57" s="1110"/>
      <c r="MK57" s="879"/>
      <c r="ML57" s="1085"/>
      <c r="MM57" s="323" t="s">
        <v>204</v>
      </c>
      <c r="MN57" s="841"/>
      <c r="MO57" s="1110"/>
      <c r="MP57" s="879"/>
      <c r="MQ57" s="1085"/>
      <c r="MR57" s="323" t="s">
        <v>204</v>
      </c>
      <c r="MS57" s="1089"/>
      <c r="MT57" s="1110"/>
      <c r="MU57" s="879"/>
      <c r="MV57" s="1085"/>
      <c r="MW57" s="336" t="s">
        <v>204</v>
      </c>
      <c r="MX57" s="841"/>
      <c r="MY57" s="1110"/>
      <c r="MZ57" s="879"/>
      <c r="NA57" s="1085"/>
      <c r="NB57" s="323" t="s">
        <v>204</v>
      </c>
      <c r="NC57" s="841"/>
      <c r="ND57" s="1110"/>
      <c r="NE57" s="879"/>
      <c r="NF57" s="1085"/>
      <c r="NG57" s="336" t="s">
        <v>204</v>
      </c>
      <c r="NH57" s="841">
        <v>1</v>
      </c>
      <c r="NI57" s="1110"/>
      <c r="NJ57" s="879"/>
      <c r="NK57" s="1085"/>
      <c r="NL57" s="323" t="s">
        <v>204</v>
      </c>
      <c r="NM57" s="1089"/>
      <c r="NN57" s="1110"/>
      <c r="NO57" s="879"/>
      <c r="NP57" s="1085"/>
      <c r="NQ57" s="336" t="s">
        <v>204</v>
      </c>
      <c r="NR57" s="841">
        <v>1</v>
      </c>
      <c r="NS57" s="1110"/>
      <c r="NT57" s="879"/>
      <c r="NU57" s="1085"/>
      <c r="NV57" s="323" t="s">
        <v>204</v>
      </c>
      <c r="NW57" s="1089"/>
      <c r="NX57" s="1110"/>
      <c r="NY57" s="879"/>
      <c r="NZ57" s="1085"/>
      <c r="OA57" s="819" t="s">
        <v>204</v>
      </c>
      <c r="OB57" s="1089"/>
      <c r="OC57" s="1110"/>
      <c r="OD57" s="879"/>
      <c r="OE57" s="1085"/>
      <c r="OF57" s="323" t="s">
        <v>204</v>
      </c>
      <c r="OG57" s="1089"/>
      <c r="OH57" s="1110"/>
      <c r="OI57" s="879"/>
      <c r="OJ57" s="1085"/>
      <c r="OK57" s="323" t="s">
        <v>204</v>
      </c>
      <c r="OL57" s="1089"/>
      <c r="OM57" s="1110"/>
      <c r="ON57" s="879"/>
      <c r="OO57" s="1085"/>
      <c r="OP57" s="336" t="s">
        <v>204</v>
      </c>
      <c r="OQ57" s="841">
        <v>1</v>
      </c>
      <c r="OR57" s="1110"/>
      <c r="OS57" s="879"/>
      <c r="OT57" s="1085"/>
      <c r="OU57" s="323" t="s">
        <v>204</v>
      </c>
      <c r="OV57" s="957"/>
      <c r="OW57" s="1110"/>
      <c r="OX57" s="879"/>
      <c r="OY57" s="1085"/>
      <c r="OZ57" s="323" t="s">
        <v>204</v>
      </c>
      <c r="PA57" s="1089"/>
      <c r="PB57" s="1110"/>
      <c r="PC57" s="879"/>
      <c r="PD57" s="1085"/>
      <c r="PE57" s="826"/>
      <c r="PF57" s="827"/>
      <c r="PG57" s="1110"/>
      <c r="PH57" s="879"/>
      <c r="PI57" s="1085"/>
      <c r="PJ57" s="816"/>
      <c r="PK57" s="836"/>
      <c r="PL57" s="1110"/>
      <c r="PM57" s="879"/>
      <c r="PN57" s="1085"/>
    </row>
    <row r="58" spans="1:430" ht="17" customHeight="1" thickBot="1" x14ac:dyDescent="0.25">
      <c r="B58" s="857"/>
      <c r="C58" s="1046"/>
      <c r="D58" s="1108"/>
      <c r="E58" s="1109" t="s">
        <v>1190</v>
      </c>
      <c r="F58" s="1034"/>
      <c r="G58" s="1035"/>
      <c r="H58" s="863"/>
      <c r="I58" s="1104"/>
      <c r="J58" s="323" t="s">
        <v>1190</v>
      </c>
      <c r="K58" s="836"/>
      <c r="L58" s="1110"/>
      <c r="M58" s="879"/>
      <c r="N58" s="1085"/>
      <c r="O58" s="336" t="s">
        <v>1190</v>
      </c>
      <c r="P58" s="467">
        <v>1</v>
      </c>
      <c r="Q58" s="1110"/>
      <c r="R58" s="879"/>
      <c r="S58" s="1085"/>
      <c r="T58" s="323" t="s">
        <v>1190</v>
      </c>
      <c r="U58" s="836"/>
      <c r="V58" s="1110"/>
      <c r="W58" s="879"/>
      <c r="X58" s="1085"/>
      <c r="Y58" s="815" t="s">
        <v>1190</v>
      </c>
      <c r="Z58" s="836"/>
      <c r="AA58" s="1110"/>
      <c r="AB58" s="879"/>
      <c r="AC58" s="1085"/>
      <c r="AD58" s="825" t="s">
        <v>1190</v>
      </c>
      <c r="AE58" s="334">
        <v>1</v>
      </c>
      <c r="AF58" s="1110"/>
      <c r="AG58" s="879"/>
      <c r="AH58" s="1085"/>
      <c r="AI58" s="815" t="s">
        <v>1190</v>
      </c>
      <c r="AJ58" s="836"/>
      <c r="AK58" s="1110"/>
      <c r="AL58" s="879"/>
      <c r="AM58" s="1085"/>
      <c r="AN58" s="323" t="s">
        <v>1190</v>
      </c>
      <c r="AO58" s="1042"/>
      <c r="AP58" s="1110"/>
      <c r="AQ58" s="879"/>
      <c r="AR58" s="1085"/>
      <c r="AS58" s="323" t="s">
        <v>1190</v>
      </c>
      <c r="AT58" s="836"/>
      <c r="AU58" s="1110"/>
      <c r="AV58" s="879"/>
      <c r="AW58" s="1085"/>
      <c r="AX58" s="323" t="s">
        <v>1190</v>
      </c>
      <c r="AY58" s="836"/>
      <c r="AZ58" s="1110"/>
      <c r="BA58" s="879"/>
      <c r="BB58" s="1085"/>
      <c r="BC58" s="816" t="s">
        <v>1603</v>
      </c>
      <c r="BD58" s="836"/>
      <c r="BE58" s="1110"/>
      <c r="BF58" s="879"/>
      <c r="BG58" s="1085"/>
      <c r="BH58" s="323" t="s">
        <v>1190</v>
      </c>
      <c r="BI58" s="1051"/>
      <c r="BJ58" s="1110"/>
      <c r="BK58" s="879"/>
      <c r="BL58" s="1085"/>
      <c r="BM58" s="816" t="s">
        <v>1190</v>
      </c>
      <c r="BN58" s="836"/>
      <c r="BO58" s="1110"/>
      <c r="BP58" s="879"/>
      <c r="BQ58" s="1085"/>
      <c r="BR58" s="863"/>
      <c r="BS58" s="323" t="s">
        <v>1190</v>
      </c>
      <c r="BT58" s="836"/>
      <c r="BU58" s="1110"/>
      <c r="BV58" s="879"/>
      <c r="BW58" s="1085"/>
      <c r="BX58" s="323" t="s">
        <v>1190</v>
      </c>
      <c r="BY58" s="836"/>
      <c r="BZ58" s="1110"/>
      <c r="CA58" s="879"/>
      <c r="CB58" s="1085"/>
      <c r="CC58" s="323" t="s">
        <v>1190</v>
      </c>
      <c r="CD58" s="836"/>
      <c r="CE58" s="1110"/>
      <c r="CF58" s="879"/>
      <c r="CG58" s="1085"/>
      <c r="CH58" s="336" t="s">
        <v>1190</v>
      </c>
      <c r="CI58" s="835">
        <v>1</v>
      </c>
      <c r="CJ58" s="1110"/>
      <c r="CK58" s="879"/>
      <c r="CL58" s="1085"/>
      <c r="CM58" s="323" t="s">
        <v>1190</v>
      </c>
      <c r="CN58" s="836"/>
      <c r="CO58" s="1110"/>
      <c r="CP58" s="879"/>
      <c r="CQ58" s="1085"/>
      <c r="CR58" s="323" t="s">
        <v>1190</v>
      </c>
      <c r="CS58" s="836"/>
      <c r="CT58" s="1110"/>
      <c r="CU58" s="879"/>
      <c r="CV58" s="1085"/>
      <c r="CW58" s="323" t="s">
        <v>1190</v>
      </c>
      <c r="CX58" s="836"/>
      <c r="CY58" s="1110"/>
      <c r="CZ58" s="879"/>
      <c r="DA58" s="1085"/>
      <c r="DB58" s="323" t="s">
        <v>1190</v>
      </c>
      <c r="DC58" s="836"/>
      <c r="DD58" s="1110"/>
      <c r="DE58" s="879"/>
      <c r="DF58" s="1085"/>
      <c r="DG58" s="323" t="s">
        <v>1190</v>
      </c>
      <c r="DH58" s="836"/>
      <c r="DI58" s="1110"/>
      <c r="DJ58" s="879"/>
      <c r="DK58" s="1085"/>
      <c r="DL58" s="323" t="s">
        <v>1190</v>
      </c>
      <c r="DM58" s="836"/>
      <c r="DN58" s="1110"/>
      <c r="DO58" s="879"/>
      <c r="DP58" s="1085"/>
      <c r="DQ58" s="323" t="s">
        <v>1190</v>
      </c>
      <c r="DR58" s="836"/>
      <c r="DS58" s="1110"/>
      <c r="DT58" s="879"/>
      <c r="DU58" s="1085"/>
      <c r="DV58" s="336" t="s">
        <v>1190</v>
      </c>
      <c r="DW58" s="1113">
        <v>1</v>
      </c>
      <c r="DX58" s="1110"/>
      <c r="DY58" s="879"/>
      <c r="DZ58" s="1085"/>
      <c r="EA58" s="323" t="s">
        <v>1190</v>
      </c>
      <c r="EB58" s="433"/>
      <c r="EC58" s="1110"/>
      <c r="ED58" s="879"/>
      <c r="EE58" s="1085"/>
      <c r="EF58" s="323" t="s">
        <v>1190</v>
      </c>
      <c r="EG58" s="836"/>
      <c r="EH58" s="1110"/>
      <c r="EI58" s="879"/>
      <c r="EJ58" s="1085"/>
      <c r="EK58" s="323" t="s">
        <v>1190</v>
      </c>
      <c r="EL58" s="836"/>
      <c r="EM58" s="1110"/>
      <c r="EN58" s="879"/>
      <c r="EO58" s="1085"/>
      <c r="EP58" s="323" t="s">
        <v>1190</v>
      </c>
      <c r="EQ58" s="433"/>
      <c r="ER58" s="1110"/>
      <c r="ES58" s="879"/>
      <c r="ET58" s="1085"/>
      <c r="EU58" s="323" t="s">
        <v>1190</v>
      </c>
      <c r="EV58" s="836"/>
      <c r="EW58" s="1110"/>
      <c r="EX58" s="879"/>
      <c r="EY58" s="1085"/>
      <c r="EZ58" s="323" t="s">
        <v>1190</v>
      </c>
      <c r="FA58" s="836"/>
      <c r="FB58" s="1110"/>
      <c r="FC58" s="879"/>
      <c r="FD58" s="1085"/>
      <c r="FE58" s="323" t="s">
        <v>1190</v>
      </c>
      <c r="FF58" s="836"/>
      <c r="FG58" s="1110"/>
      <c r="FH58" s="879"/>
      <c r="FI58" s="1085"/>
      <c r="FJ58" s="323" t="s">
        <v>1190</v>
      </c>
      <c r="FK58" s="836"/>
      <c r="FL58" s="1110"/>
      <c r="FM58" s="879"/>
      <c r="FN58" s="1085"/>
      <c r="FO58" s="323" t="s">
        <v>1190</v>
      </c>
      <c r="FP58" s="836"/>
      <c r="FQ58" s="1110"/>
      <c r="FR58" s="879"/>
      <c r="FS58" s="1085"/>
      <c r="FU58" s="336" t="s">
        <v>1190</v>
      </c>
      <c r="FV58" s="1042">
        <v>1</v>
      </c>
      <c r="FW58" s="1110"/>
      <c r="FX58" s="879"/>
      <c r="FY58" s="1085"/>
      <c r="FZ58" s="323" t="s">
        <v>1190</v>
      </c>
      <c r="GA58" s="1042"/>
      <c r="GB58" s="1110"/>
      <c r="GC58" s="879"/>
      <c r="GD58" s="1085"/>
      <c r="GE58" s="323" t="s">
        <v>1190</v>
      </c>
      <c r="GF58" s="1042"/>
      <c r="GG58" s="1110"/>
      <c r="GH58" s="879"/>
      <c r="GI58" s="1085"/>
      <c r="GJ58" s="323" t="s">
        <v>1190</v>
      </c>
      <c r="GK58" s="1042"/>
      <c r="GL58" s="1110"/>
      <c r="GM58" s="879"/>
      <c r="GN58" s="1085"/>
      <c r="GO58" s="323" t="s">
        <v>1190</v>
      </c>
      <c r="GP58" s="1042"/>
      <c r="GQ58" s="1110"/>
      <c r="GR58" s="879"/>
      <c r="GS58" s="1085"/>
      <c r="GT58" s="323" t="s">
        <v>1190</v>
      </c>
      <c r="GU58" s="1042"/>
      <c r="GV58" s="1110"/>
      <c r="GW58" s="879"/>
      <c r="GX58" s="1085"/>
      <c r="GY58" s="880"/>
      <c r="GZ58" s="323" t="s">
        <v>1190</v>
      </c>
      <c r="HA58" s="836"/>
      <c r="HB58" s="1110"/>
      <c r="HC58" s="879"/>
      <c r="HD58" s="1085"/>
      <c r="HE58" s="336" t="s">
        <v>1190</v>
      </c>
      <c r="HF58" s="338">
        <v>1</v>
      </c>
      <c r="HG58" s="1110"/>
      <c r="HH58" s="879"/>
      <c r="HI58" s="1085"/>
      <c r="HJ58" s="883"/>
      <c r="HK58" s="815" t="s">
        <v>1190</v>
      </c>
      <c r="HL58" s="836"/>
      <c r="HM58" s="1110"/>
      <c r="HN58" s="879"/>
      <c r="HO58" s="1085"/>
      <c r="HP58" s="1044"/>
      <c r="HQ58" s="323" t="s">
        <v>1190</v>
      </c>
      <c r="HR58" s="836"/>
      <c r="HS58" s="1110"/>
      <c r="HT58" s="879"/>
      <c r="HU58" s="1085"/>
      <c r="HV58" s="323" t="s">
        <v>1190</v>
      </c>
      <c r="HW58" s="836"/>
      <c r="HX58" s="1110"/>
      <c r="HY58" s="879"/>
      <c r="HZ58" s="1085"/>
      <c r="IA58" s="323" t="s">
        <v>1190</v>
      </c>
      <c r="IB58" s="836"/>
      <c r="IC58" s="1110"/>
      <c r="ID58" s="879"/>
      <c r="IE58" s="1085"/>
      <c r="IF58" s="883"/>
      <c r="IG58" s="336" t="s">
        <v>1190</v>
      </c>
      <c r="IH58" s="841">
        <v>1</v>
      </c>
      <c r="II58" s="1110"/>
      <c r="IJ58" s="879"/>
      <c r="IK58" s="1085"/>
      <c r="IL58" s="336" t="s">
        <v>1190</v>
      </c>
      <c r="IM58" s="841">
        <v>1</v>
      </c>
      <c r="IN58" s="1110"/>
      <c r="IO58" s="879"/>
      <c r="IP58" s="1085"/>
      <c r="IQ58" s="323" t="s">
        <v>1190</v>
      </c>
      <c r="IR58" s="1089"/>
      <c r="IS58" s="1110"/>
      <c r="IT58" s="879"/>
      <c r="IU58" s="1085"/>
      <c r="IV58" s="323" t="s">
        <v>1190</v>
      </c>
      <c r="IW58" s="1089">
        <v>1</v>
      </c>
      <c r="IX58" s="1110"/>
      <c r="IY58" s="879"/>
      <c r="IZ58" s="1085"/>
      <c r="JA58" s="323" t="s">
        <v>1190</v>
      </c>
      <c r="JB58" s="1089"/>
      <c r="JC58" s="1110"/>
      <c r="JD58" s="879"/>
      <c r="JE58" s="1085"/>
      <c r="JF58" s="336" t="s">
        <v>1190</v>
      </c>
      <c r="JG58" s="337">
        <v>1</v>
      </c>
      <c r="JH58" s="1110"/>
      <c r="JI58" s="879"/>
      <c r="JJ58" s="1085"/>
      <c r="JK58" s="336" t="s">
        <v>1190</v>
      </c>
      <c r="JL58" s="841">
        <v>1</v>
      </c>
      <c r="JM58" s="1110"/>
      <c r="JN58" s="879"/>
      <c r="JO58" s="1085"/>
      <c r="JP58" s="323" t="s">
        <v>1190</v>
      </c>
      <c r="JQ58" s="1089"/>
      <c r="JR58" s="1110"/>
      <c r="JS58" s="879"/>
      <c r="JT58" s="1085"/>
      <c r="JU58" s="323" t="s">
        <v>1190</v>
      </c>
      <c r="JV58" s="1112"/>
      <c r="JW58" s="1110"/>
      <c r="JX58" s="879"/>
      <c r="JY58" s="1085"/>
      <c r="JZ58" s="323" t="s">
        <v>1190</v>
      </c>
      <c r="KA58" s="1089"/>
      <c r="KB58" s="1110"/>
      <c r="KC58" s="879"/>
      <c r="KD58" s="1085"/>
      <c r="KE58" s="323" t="s">
        <v>1190</v>
      </c>
      <c r="KF58" s="1089"/>
      <c r="KG58" s="1110"/>
      <c r="KH58" s="879"/>
      <c r="KI58" s="1085"/>
      <c r="KJ58" s="323" t="s">
        <v>1190</v>
      </c>
      <c r="KK58" s="1089"/>
      <c r="KL58" s="1110"/>
      <c r="KM58" s="879"/>
      <c r="KN58" s="1085"/>
      <c r="KO58" s="323" t="s">
        <v>1190</v>
      </c>
      <c r="KP58" s="1089"/>
      <c r="KQ58" s="1110"/>
      <c r="KR58" s="879"/>
      <c r="KS58" s="1085"/>
      <c r="KT58" s="336" t="s">
        <v>1190</v>
      </c>
      <c r="KU58" s="841">
        <v>1</v>
      </c>
      <c r="KV58" s="1110"/>
      <c r="KW58" s="879"/>
      <c r="KX58" s="1085"/>
      <c r="KY58" s="323" t="s">
        <v>1190</v>
      </c>
      <c r="KZ58" s="1089"/>
      <c r="LA58" s="1110"/>
      <c r="LB58" s="879"/>
      <c r="LC58" s="1085"/>
      <c r="LD58" s="323" t="s">
        <v>1190</v>
      </c>
      <c r="LE58" s="1089"/>
      <c r="LF58" s="1110"/>
      <c r="LG58" s="879"/>
      <c r="LH58" s="1085"/>
      <c r="LI58" s="323" t="s">
        <v>1190</v>
      </c>
      <c r="LJ58" s="1089"/>
      <c r="LK58" s="1110"/>
      <c r="LL58" s="879"/>
      <c r="LM58" s="1085"/>
      <c r="LN58" s="323" t="s">
        <v>1190</v>
      </c>
      <c r="LO58" s="1089"/>
      <c r="LP58" s="1110"/>
      <c r="LQ58" s="879"/>
      <c r="LR58" s="1085"/>
      <c r="LS58" s="323" t="s">
        <v>1190</v>
      </c>
      <c r="LT58" s="1089"/>
      <c r="LU58" s="1110"/>
      <c r="LV58" s="879"/>
      <c r="LW58" s="1085"/>
      <c r="LX58" s="323" t="s">
        <v>1190</v>
      </c>
      <c r="LY58" s="1089">
        <v>1</v>
      </c>
      <c r="LZ58" s="1110"/>
      <c r="MA58" s="879"/>
      <c r="MB58" s="1085"/>
      <c r="MC58" s="323" t="s">
        <v>1190</v>
      </c>
      <c r="MD58" s="1089"/>
      <c r="ME58" s="1110"/>
      <c r="MF58" s="879"/>
      <c r="MG58" s="1085"/>
      <c r="MH58" s="323" t="s">
        <v>1190</v>
      </c>
      <c r="MI58" s="1089"/>
      <c r="MJ58" s="1110"/>
      <c r="MK58" s="879"/>
      <c r="ML58" s="1085"/>
      <c r="MM58" s="336" t="s">
        <v>1190</v>
      </c>
      <c r="MN58" s="1089">
        <v>1</v>
      </c>
      <c r="MO58" s="1110"/>
      <c r="MP58" s="879"/>
      <c r="MQ58" s="1085"/>
      <c r="MR58" s="323" t="s">
        <v>1190</v>
      </c>
      <c r="MS58" s="1089"/>
      <c r="MT58" s="1110"/>
      <c r="MU58" s="879"/>
      <c r="MV58" s="1085"/>
      <c r="MW58" s="323" t="s">
        <v>1190</v>
      </c>
      <c r="MX58" s="1114">
        <v>1</v>
      </c>
      <c r="MY58" s="1110"/>
      <c r="MZ58" s="879"/>
      <c r="NA58" s="1085"/>
      <c r="NB58" s="336" t="s">
        <v>1190</v>
      </c>
      <c r="NC58" s="1089">
        <v>1</v>
      </c>
      <c r="ND58" s="1110"/>
      <c r="NE58" s="879"/>
      <c r="NF58" s="1085"/>
      <c r="NG58" s="323" t="s">
        <v>1190</v>
      </c>
      <c r="NH58" s="1089"/>
      <c r="NI58" s="1110"/>
      <c r="NJ58" s="879"/>
      <c r="NK58" s="1085"/>
      <c r="NL58" s="323" t="s">
        <v>1190</v>
      </c>
      <c r="NM58" s="1089"/>
      <c r="NN58" s="1110"/>
      <c r="NO58" s="879"/>
      <c r="NP58" s="1085"/>
      <c r="NQ58" s="323" t="s">
        <v>1190</v>
      </c>
      <c r="NR58" s="1089"/>
      <c r="NS58" s="1110"/>
      <c r="NT58" s="879"/>
      <c r="NU58" s="1085"/>
      <c r="NV58" s="323" t="s">
        <v>1190</v>
      </c>
      <c r="NW58" s="1089"/>
      <c r="NX58" s="1110"/>
      <c r="NY58" s="879"/>
      <c r="NZ58" s="1085"/>
      <c r="OA58" s="1088" t="s">
        <v>1190</v>
      </c>
      <c r="OB58" s="841">
        <v>1</v>
      </c>
      <c r="OC58" s="1110"/>
      <c r="OD58" s="879"/>
      <c r="OE58" s="1085"/>
      <c r="OF58" s="336" t="s">
        <v>1190</v>
      </c>
      <c r="OG58" s="841">
        <v>1</v>
      </c>
      <c r="OH58" s="1110"/>
      <c r="OI58" s="879"/>
      <c r="OJ58" s="1085"/>
      <c r="OK58" s="323" t="s">
        <v>1190</v>
      </c>
      <c r="OL58" s="1089"/>
      <c r="OM58" s="1110"/>
      <c r="ON58" s="879"/>
      <c r="OO58" s="1085"/>
      <c r="OP58" s="323" t="s">
        <v>1190</v>
      </c>
      <c r="OQ58" s="1089"/>
      <c r="OR58" s="1110"/>
      <c r="OS58" s="879"/>
      <c r="OT58" s="1085"/>
      <c r="OU58" s="336" t="s">
        <v>1190</v>
      </c>
      <c r="OV58" s="952">
        <v>1</v>
      </c>
      <c r="OW58" s="1110"/>
      <c r="OX58" s="879"/>
      <c r="OY58" s="1085"/>
      <c r="OZ58" s="336" t="s">
        <v>1190</v>
      </c>
      <c r="PA58" s="1089">
        <v>1</v>
      </c>
      <c r="PB58" s="1110"/>
      <c r="PC58" s="879"/>
      <c r="PD58" s="1085"/>
      <c r="PE58" s="816"/>
      <c r="PF58" s="836"/>
      <c r="PG58" s="1110"/>
      <c r="PH58" s="879"/>
      <c r="PI58" s="1085"/>
      <c r="PJ58" s="816"/>
      <c r="PK58" s="836"/>
      <c r="PL58" s="1110"/>
      <c r="PM58" s="879"/>
      <c r="PN58" s="1085"/>
    </row>
    <row r="59" spans="1:430" ht="17" customHeight="1" thickBot="1" x14ac:dyDescent="0.25">
      <c r="B59" s="857"/>
      <c r="C59" s="1046"/>
      <c r="D59" s="1115"/>
      <c r="E59" s="1116" t="s">
        <v>189</v>
      </c>
      <c r="F59" s="1034"/>
      <c r="G59" s="1035"/>
      <c r="H59" s="863"/>
      <c r="I59" s="1104"/>
      <c r="J59" s="323" t="s">
        <v>189</v>
      </c>
      <c r="K59" s="957"/>
      <c r="L59" s="1110"/>
      <c r="M59" s="879"/>
      <c r="N59" s="1085"/>
      <c r="O59" s="273" t="s">
        <v>189</v>
      </c>
      <c r="P59" s="851"/>
      <c r="Q59" s="1110"/>
      <c r="R59" s="879"/>
      <c r="S59" s="1085"/>
      <c r="T59" s="323" t="s">
        <v>189</v>
      </c>
      <c r="U59" s="957"/>
      <c r="V59" s="1110"/>
      <c r="W59" s="879"/>
      <c r="X59" s="1085"/>
      <c r="Y59" s="815" t="s">
        <v>189</v>
      </c>
      <c r="Z59" s="957"/>
      <c r="AA59" s="1110"/>
      <c r="AB59" s="879"/>
      <c r="AC59" s="1085"/>
      <c r="AD59" s="815" t="s">
        <v>189</v>
      </c>
      <c r="AE59" s="957"/>
      <c r="AF59" s="1110"/>
      <c r="AG59" s="879"/>
      <c r="AH59" s="1085"/>
      <c r="AI59" s="815" t="s">
        <v>189</v>
      </c>
      <c r="AJ59" s="957"/>
      <c r="AK59" s="1110"/>
      <c r="AL59" s="879"/>
      <c r="AM59" s="1085"/>
      <c r="AN59" s="323" t="s">
        <v>189</v>
      </c>
      <c r="AO59" s="957"/>
      <c r="AP59" s="1110"/>
      <c r="AQ59" s="879"/>
      <c r="AR59" s="1085"/>
      <c r="AS59" s="323" t="s">
        <v>189</v>
      </c>
      <c r="AT59" s="957"/>
      <c r="AU59" s="1110"/>
      <c r="AV59" s="879"/>
      <c r="AW59" s="1085"/>
      <c r="AX59" s="323" t="s">
        <v>189</v>
      </c>
      <c r="AY59" s="957"/>
      <c r="AZ59" s="1110"/>
      <c r="BA59" s="879"/>
      <c r="BB59" s="1085"/>
      <c r="BC59" s="816" t="s">
        <v>189</v>
      </c>
      <c r="BD59" s="957"/>
      <c r="BE59" s="1110"/>
      <c r="BF59" s="879"/>
      <c r="BG59" s="1085"/>
      <c r="BH59" s="323" t="s">
        <v>189</v>
      </c>
      <c r="BI59" s="957"/>
      <c r="BJ59" s="1110"/>
      <c r="BK59" s="879"/>
      <c r="BL59" s="1085"/>
      <c r="BM59" s="826" t="s">
        <v>189</v>
      </c>
      <c r="BN59" s="827">
        <v>1</v>
      </c>
      <c r="BO59" s="1110"/>
      <c r="BP59" s="879"/>
      <c r="BQ59" s="1085"/>
      <c r="BR59" s="863"/>
      <c r="BS59" s="323" t="s">
        <v>189</v>
      </c>
      <c r="BT59" s="957"/>
      <c r="BU59" s="1110"/>
      <c r="BV59" s="879"/>
      <c r="BW59" s="1085"/>
      <c r="BX59" s="323" t="s">
        <v>189</v>
      </c>
      <c r="BY59" s="957"/>
      <c r="BZ59" s="1110"/>
      <c r="CA59" s="879"/>
      <c r="CB59" s="1085"/>
      <c r="CC59" s="323" t="s">
        <v>189</v>
      </c>
      <c r="CD59" s="957"/>
      <c r="CE59" s="1110"/>
      <c r="CF59" s="879"/>
      <c r="CG59" s="1085"/>
      <c r="CH59" s="323" t="s">
        <v>189</v>
      </c>
      <c r="CI59" s="957"/>
      <c r="CJ59" s="1110"/>
      <c r="CK59" s="879"/>
      <c r="CL59" s="1085"/>
      <c r="CM59" s="323" t="s">
        <v>189</v>
      </c>
      <c r="CN59" s="957"/>
      <c r="CO59" s="1110"/>
      <c r="CP59" s="879"/>
      <c r="CQ59" s="1085"/>
      <c r="CR59" s="323" t="s">
        <v>189</v>
      </c>
      <c r="CS59" s="957"/>
      <c r="CT59" s="1110"/>
      <c r="CU59" s="879"/>
      <c r="CV59" s="1085"/>
      <c r="CW59" s="323" t="s">
        <v>189</v>
      </c>
      <c r="CX59" s="957"/>
      <c r="CY59" s="1110"/>
      <c r="CZ59" s="879"/>
      <c r="DA59" s="1085"/>
      <c r="DB59" s="323" t="s">
        <v>189</v>
      </c>
      <c r="DC59" s="957"/>
      <c r="DD59" s="1110"/>
      <c r="DE59" s="879"/>
      <c r="DF59" s="1085"/>
      <c r="DG59" s="323" t="s">
        <v>189</v>
      </c>
      <c r="DH59" s="957"/>
      <c r="DI59" s="1110"/>
      <c r="DJ59" s="879"/>
      <c r="DK59" s="1085"/>
      <c r="DL59" s="336" t="s">
        <v>189</v>
      </c>
      <c r="DM59" s="835">
        <v>1</v>
      </c>
      <c r="DN59" s="1110"/>
      <c r="DO59" s="879"/>
      <c r="DP59" s="1085"/>
      <c r="DQ59" s="323" t="s">
        <v>189</v>
      </c>
      <c r="DR59" s="957"/>
      <c r="DS59" s="1110"/>
      <c r="DT59" s="879"/>
      <c r="DU59" s="1085"/>
      <c r="DV59" s="323" t="s">
        <v>189</v>
      </c>
      <c r="DW59" s="1117" t="s">
        <v>1604</v>
      </c>
      <c r="DX59" s="1110"/>
      <c r="DY59" s="879"/>
      <c r="DZ59" s="1085"/>
      <c r="EA59" s="323" t="s">
        <v>189</v>
      </c>
      <c r="EB59" s="436"/>
      <c r="EC59" s="1110"/>
      <c r="ED59" s="879"/>
      <c r="EE59" s="1085"/>
      <c r="EF59" s="323" t="s">
        <v>189</v>
      </c>
      <c r="EG59" s="957"/>
      <c r="EH59" s="1110"/>
      <c r="EI59" s="879"/>
      <c r="EJ59" s="1085"/>
      <c r="EK59" s="323" t="s">
        <v>189</v>
      </c>
      <c r="EL59" s="957"/>
      <c r="EM59" s="1110"/>
      <c r="EN59" s="879"/>
      <c r="EO59" s="1085"/>
      <c r="EP59" s="323" t="s">
        <v>189</v>
      </c>
      <c r="EQ59" s="436"/>
      <c r="ER59" s="1110"/>
      <c r="ES59" s="879"/>
      <c r="ET59" s="1085"/>
      <c r="EU59" s="323" t="s">
        <v>189</v>
      </c>
      <c r="EV59" s="957"/>
      <c r="EW59" s="1110"/>
      <c r="EX59" s="879"/>
      <c r="EY59" s="1085"/>
      <c r="EZ59" s="323" t="s">
        <v>189</v>
      </c>
      <c r="FA59" s="957"/>
      <c r="FB59" s="1110"/>
      <c r="FC59" s="879"/>
      <c r="FD59" s="1085"/>
      <c r="FE59" s="323" t="s">
        <v>189</v>
      </c>
      <c r="FF59" s="957"/>
      <c r="FG59" s="1110"/>
      <c r="FH59" s="879"/>
      <c r="FI59" s="1085"/>
      <c r="FJ59" s="323" t="s">
        <v>189</v>
      </c>
      <c r="FK59" s="957"/>
      <c r="FL59" s="1110"/>
      <c r="FM59" s="879"/>
      <c r="FN59" s="1085"/>
      <c r="FO59" s="323" t="s">
        <v>189</v>
      </c>
      <c r="FP59" s="957"/>
      <c r="FQ59" s="1110"/>
      <c r="FR59" s="879"/>
      <c r="FS59" s="1085"/>
      <c r="FU59" s="323" t="s">
        <v>189</v>
      </c>
      <c r="FV59" s="957"/>
      <c r="FW59" s="1110"/>
      <c r="FX59" s="879"/>
      <c r="FY59" s="1085"/>
      <c r="FZ59" s="323" t="s">
        <v>189</v>
      </c>
      <c r="GA59" s="957"/>
      <c r="GB59" s="1110"/>
      <c r="GC59" s="879"/>
      <c r="GD59" s="1085"/>
      <c r="GE59" s="323" t="s">
        <v>189</v>
      </c>
      <c r="GF59" s="957"/>
      <c r="GG59" s="1110"/>
      <c r="GH59" s="879"/>
      <c r="GI59" s="1085"/>
      <c r="GJ59" s="323" t="s">
        <v>189</v>
      </c>
      <c r="GK59" s="957"/>
      <c r="GL59" s="1110"/>
      <c r="GM59" s="879"/>
      <c r="GN59" s="1085"/>
      <c r="GO59" s="323" t="s">
        <v>189</v>
      </c>
      <c r="GP59" s="957"/>
      <c r="GQ59" s="1110"/>
      <c r="GR59" s="879"/>
      <c r="GS59" s="1085"/>
      <c r="GT59" s="323" t="s">
        <v>189</v>
      </c>
      <c r="GU59" s="957"/>
      <c r="GV59" s="1110"/>
      <c r="GW59" s="879"/>
      <c r="GX59" s="1085"/>
      <c r="GY59" s="1076"/>
      <c r="GZ59" s="323" t="s">
        <v>189</v>
      </c>
      <c r="HA59" s="957"/>
      <c r="HB59" s="1110"/>
      <c r="HC59" s="879"/>
      <c r="HD59" s="1085"/>
      <c r="HE59" s="323" t="s">
        <v>189</v>
      </c>
      <c r="HF59" s="436"/>
      <c r="HG59" s="1110"/>
      <c r="HH59" s="879"/>
      <c r="HI59" s="1085"/>
      <c r="HJ59" s="883"/>
      <c r="HK59" s="815" t="s">
        <v>189</v>
      </c>
      <c r="HL59" s="957"/>
      <c r="HM59" s="1110"/>
      <c r="HN59" s="879"/>
      <c r="HO59" s="1085"/>
      <c r="HP59" s="1044"/>
      <c r="HQ59" s="323" t="s">
        <v>189</v>
      </c>
      <c r="HR59" s="957"/>
      <c r="HS59" s="1110"/>
      <c r="HT59" s="879"/>
      <c r="HU59" s="1085"/>
      <c r="HV59" s="323" t="s">
        <v>189</v>
      </c>
      <c r="HW59" s="957"/>
      <c r="HX59" s="1110"/>
      <c r="HY59" s="879"/>
      <c r="HZ59" s="1085"/>
      <c r="IA59" s="323" t="s">
        <v>189</v>
      </c>
      <c r="IB59" s="957"/>
      <c r="IC59" s="1110"/>
      <c r="ID59" s="879"/>
      <c r="IE59" s="1085"/>
      <c r="IF59" s="883"/>
      <c r="IG59" s="323" t="s">
        <v>189</v>
      </c>
      <c r="IH59" s="1093"/>
      <c r="II59" s="1110"/>
      <c r="IJ59" s="879"/>
      <c r="IK59" s="1085"/>
      <c r="IL59" s="323" t="s">
        <v>189</v>
      </c>
      <c r="IM59" s="1093"/>
      <c r="IN59" s="1110"/>
      <c r="IO59" s="879"/>
      <c r="IP59" s="1085"/>
      <c r="IQ59" s="323" t="s">
        <v>189</v>
      </c>
      <c r="IR59" s="1093"/>
      <c r="IS59" s="1110"/>
      <c r="IT59" s="879"/>
      <c r="IU59" s="1085"/>
      <c r="IV59" s="323" t="s">
        <v>189</v>
      </c>
      <c r="IW59" s="1118" t="s">
        <v>390</v>
      </c>
      <c r="IX59" s="1110"/>
      <c r="IY59" s="879"/>
      <c r="IZ59" s="1085"/>
      <c r="JA59" s="323" t="s">
        <v>189</v>
      </c>
      <c r="JB59" s="1093"/>
      <c r="JC59" s="1110"/>
      <c r="JD59" s="879"/>
      <c r="JE59" s="1085"/>
      <c r="JF59" s="323" t="s">
        <v>189</v>
      </c>
      <c r="JG59" s="435"/>
      <c r="JH59" s="1110"/>
      <c r="JI59" s="879"/>
      <c r="JJ59" s="1085"/>
      <c r="JK59" s="323" t="s">
        <v>189</v>
      </c>
      <c r="JL59" s="1093"/>
      <c r="JM59" s="1110"/>
      <c r="JN59" s="879"/>
      <c r="JO59" s="1085"/>
      <c r="JP59" s="323" t="s">
        <v>189</v>
      </c>
      <c r="JQ59" s="1093"/>
      <c r="JR59" s="1110"/>
      <c r="JS59" s="879"/>
      <c r="JT59" s="1085"/>
      <c r="JU59" s="323" t="s">
        <v>189</v>
      </c>
      <c r="JV59" s="1119"/>
      <c r="JW59" s="1110"/>
      <c r="JX59" s="879"/>
      <c r="JY59" s="1085"/>
      <c r="JZ59" s="323" t="s">
        <v>189</v>
      </c>
      <c r="KA59" s="1093"/>
      <c r="KB59" s="1110"/>
      <c r="KC59" s="879"/>
      <c r="KD59" s="1085"/>
      <c r="KE59" s="323" t="s">
        <v>189</v>
      </c>
      <c r="KF59" s="1093"/>
      <c r="KG59" s="1110"/>
      <c r="KH59" s="879"/>
      <c r="KI59" s="1085"/>
      <c r="KJ59" s="323" t="s">
        <v>189</v>
      </c>
      <c r="KK59" s="1093"/>
      <c r="KL59" s="1110"/>
      <c r="KM59" s="879"/>
      <c r="KN59" s="1085"/>
      <c r="KO59" s="323" t="s">
        <v>189</v>
      </c>
      <c r="KP59" s="1093"/>
      <c r="KQ59" s="1110"/>
      <c r="KR59" s="879"/>
      <c r="KS59" s="1085"/>
      <c r="KT59" s="323" t="s">
        <v>189</v>
      </c>
      <c r="KU59" s="1093"/>
      <c r="KV59" s="1110"/>
      <c r="KW59" s="879"/>
      <c r="KX59" s="1085"/>
      <c r="KY59" s="323" t="s">
        <v>189</v>
      </c>
      <c r="KZ59" s="1093"/>
      <c r="LA59" s="1110"/>
      <c r="LB59" s="879"/>
      <c r="LC59" s="1085"/>
      <c r="LD59" s="323" t="s">
        <v>189</v>
      </c>
      <c r="LE59" s="1093"/>
      <c r="LF59" s="1110"/>
      <c r="LG59" s="879"/>
      <c r="LH59" s="1085"/>
      <c r="LI59" s="323" t="s">
        <v>189</v>
      </c>
      <c r="LJ59" s="1093"/>
      <c r="LK59" s="1110"/>
      <c r="LL59" s="879"/>
      <c r="LM59" s="1085"/>
      <c r="LN59" s="323" t="s">
        <v>189</v>
      </c>
      <c r="LO59" s="1093"/>
      <c r="LP59" s="1110"/>
      <c r="LQ59" s="879"/>
      <c r="LR59" s="1085"/>
      <c r="LS59" s="323" t="s">
        <v>189</v>
      </c>
      <c r="LT59" s="1093"/>
      <c r="LU59" s="1110"/>
      <c r="LV59" s="879"/>
      <c r="LW59" s="1085"/>
      <c r="LX59" s="323" t="s">
        <v>189</v>
      </c>
      <c r="LY59" s="1118" t="s">
        <v>390</v>
      </c>
      <c r="LZ59" s="1110"/>
      <c r="MA59" s="879"/>
      <c r="MB59" s="1085"/>
      <c r="MC59" s="323" t="s">
        <v>189</v>
      </c>
      <c r="MD59" s="1093"/>
      <c r="ME59" s="1110"/>
      <c r="MF59" s="879"/>
      <c r="MG59" s="1085"/>
      <c r="MH59" s="323" t="s">
        <v>189</v>
      </c>
      <c r="MI59" s="1093"/>
      <c r="MJ59" s="1110"/>
      <c r="MK59" s="879"/>
      <c r="ML59" s="1085"/>
      <c r="MM59" s="323" t="s">
        <v>189</v>
      </c>
      <c r="MN59" s="1093"/>
      <c r="MO59" s="1110"/>
      <c r="MP59" s="879"/>
      <c r="MQ59" s="1085"/>
      <c r="MR59" s="323" t="s">
        <v>189</v>
      </c>
      <c r="MS59" s="1093"/>
      <c r="MT59" s="1110"/>
      <c r="MU59" s="879"/>
      <c r="MV59" s="1085"/>
      <c r="MW59" s="323" t="s">
        <v>189</v>
      </c>
      <c r="MX59" s="1120" t="s">
        <v>390</v>
      </c>
      <c r="MY59" s="1110"/>
      <c r="MZ59" s="879"/>
      <c r="NA59" s="1085"/>
      <c r="NB59" s="323" t="s">
        <v>189</v>
      </c>
      <c r="NC59" s="1093"/>
      <c r="ND59" s="1110"/>
      <c r="NE59" s="879"/>
      <c r="NF59" s="1085"/>
      <c r="NG59" s="323" t="s">
        <v>189</v>
      </c>
      <c r="NH59" s="1093"/>
      <c r="NI59" s="1110"/>
      <c r="NJ59" s="879"/>
      <c r="NK59" s="1085"/>
      <c r="NL59" s="323" t="s">
        <v>189</v>
      </c>
      <c r="NM59" s="1093"/>
      <c r="NN59" s="1110"/>
      <c r="NO59" s="879"/>
      <c r="NP59" s="1085"/>
      <c r="NQ59" s="323" t="s">
        <v>189</v>
      </c>
      <c r="NR59" s="1093"/>
      <c r="NS59" s="1110"/>
      <c r="NT59" s="879"/>
      <c r="NU59" s="1085"/>
      <c r="NV59" s="323" t="s">
        <v>189</v>
      </c>
      <c r="NW59" s="1093"/>
      <c r="NX59" s="1110"/>
      <c r="NY59" s="879"/>
      <c r="NZ59" s="1085"/>
      <c r="OA59" s="819" t="s">
        <v>189</v>
      </c>
      <c r="OB59" s="1093"/>
      <c r="OC59" s="1110"/>
      <c r="OD59" s="879"/>
      <c r="OE59" s="1085"/>
      <c r="OF59" s="323" t="s">
        <v>189</v>
      </c>
      <c r="OG59" s="1093"/>
      <c r="OH59" s="1110"/>
      <c r="OI59" s="879"/>
      <c r="OJ59" s="1085"/>
      <c r="OK59" s="336" t="s">
        <v>189</v>
      </c>
      <c r="OL59" s="841">
        <v>1</v>
      </c>
      <c r="OM59" s="1110"/>
      <c r="ON59" s="879"/>
      <c r="OO59" s="1085"/>
      <c r="OP59" s="323" t="s">
        <v>189</v>
      </c>
      <c r="OQ59" s="1093"/>
      <c r="OR59" s="1110"/>
      <c r="OS59" s="879"/>
      <c r="OT59" s="1085"/>
      <c r="OU59" s="323" t="s">
        <v>189</v>
      </c>
      <c r="OV59" s="907"/>
      <c r="OW59" s="1110"/>
      <c r="OX59" s="879"/>
      <c r="OY59" s="1085"/>
      <c r="OZ59" s="323" t="s">
        <v>189</v>
      </c>
      <c r="PA59" s="1093"/>
      <c r="PB59" s="1110"/>
      <c r="PC59" s="879"/>
      <c r="PD59" s="1085"/>
      <c r="PE59" s="816"/>
      <c r="PF59" s="957"/>
      <c r="PG59" s="1110"/>
      <c r="PH59" s="879"/>
      <c r="PI59" s="1085"/>
      <c r="PJ59" s="826"/>
      <c r="PK59" s="827"/>
      <c r="PL59" s="1110"/>
      <c r="PM59" s="879"/>
      <c r="PN59" s="1085"/>
    </row>
    <row r="60" spans="1:430" ht="17" customHeight="1" thickBot="1" x14ac:dyDescent="0.25">
      <c r="A60">
        <v>13</v>
      </c>
      <c r="B60" s="857"/>
      <c r="C60" s="1046"/>
      <c r="D60" s="1102" t="s">
        <v>1605</v>
      </c>
      <c r="E60" s="939" t="s">
        <v>1606</v>
      </c>
      <c r="F60" s="1034"/>
      <c r="G60" s="1035"/>
      <c r="H60" s="863"/>
      <c r="I60" s="1104">
        <v>0.5</v>
      </c>
      <c r="J60" s="322" t="s">
        <v>1606</v>
      </c>
      <c r="K60" s="334" t="s">
        <v>130</v>
      </c>
      <c r="L60" s="428">
        <f>IF(K58=1,"не релевантно",0.5)</f>
        <v>0.5</v>
      </c>
      <c r="M60" s="429">
        <f>IF(K67=1,0,IF(SUM(K60:K66)&gt;6,0.5,IF(SUM(K60:K66)&gt;2,0.25,0)))</f>
        <v>0</v>
      </c>
      <c r="N60" s="465">
        <f>IFERROR(IF(L60="Не релевантно",L60,IF(L60=0,"",M60/L60)),"")</f>
        <v>0</v>
      </c>
      <c r="O60" s="311" t="s">
        <v>1606</v>
      </c>
      <c r="P60" s="487" t="s">
        <v>130</v>
      </c>
      <c r="Q60" s="428" t="str">
        <f>IF(P58=1,"не релевантно",0.5)</f>
        <v>не релевантно</v>
      </c>
      <c r="R60" s="429">
        <f>IF(P67=1,0,IF(SUM(P60:P66)&gt;6,0.5,IF(SUM(P60:P66)&gt;2,0.25,0)))</f>
        <v>0</v>
      </c>
      <c r="S60" s="465" t="str">
        <f>IFERROR(IF(Q60="Не релевантно",Q60,IF(Q60=0,"",R60/Q60)),"")</f>
        <v>не релевантно</v>
      </c>
      <c r="T60" s="322" t="s">
        <v>1606</v>
      </c>
      <c r="U60" s="334" t="s">
        <v>130</v>
      </c>
      <c r="V60" s="428">
        <f>IF(U58=1,"не релевантно",0.5)</f>
        <v>0.5</v>
      </c>
      <c r="W60" s="429">
        <f>IF(U67=1,0,IF(SUM(U60:U66)&gt;6,0.5,IF(SUM(U60:U66)&gt;2,0.25,0)))</f>
        <v>0</v>
      </c>
      <c r="X60" s="465">
        <f>IFERROR(IF(V60="Не релевантно",V60,IF(V60=0,"",W60/V60)),"")</f>
        <v>0</v>
      </c>
      <c r="Y60" s="322" t="s">
        <v>1606</v>
      </c>
      <c r="Z60" s="334" t="s">
        <v>130</v>
      </c>
      <c r="AA60" s="428">
        <f>IF(Z58=1,"не релевантно",0.5)</f>
        <v>0.5</v>
      </c>
      <c r="AB60" s="429">
        <f>IF(Z67=1,0,IF(SUM(Z60:Z66)&gt;6,0.5,IF(SUM(Z60:Z66)&gt;2,0.25,0)))</f>
        <v>0</v>
      </c>
      <c r="AC60" s="465">
        <f>IFERROR(IF(AA60="Не релевантно",AA60,IF(AA60=0,"",AB60/AA60)),"")</f>
        <v>0</v>
      </c>
      <c r="AD60" s="322" t="s">
        <v>1606</v>
      </c>
      <c r="AE60" s="334" t="s">
        <v>130</v>
      </c>
      <c r="AF60" s="428" t="str">
        <f>IF(AE58=1,"не релевантно",0.5)</f>
        <v>не релевантно</v>
      </c>
      <c r="AG60" s="429">
        <f>IF(AE67=1,0,IF(SUM(AE60:AE66)&gt;6,0.5,IF(SUM(AE60:AE66)&gt;2,0.25,0)))</f>
        <v>0</v>
      </c>
      <c r="AH60" s="465" t="str">
        <f>IFERROR(IF(AF60="Не релевантно",AF60,IF(AF60=0,"",AG60/AF60)),"")</f>
        <v>не релевантно</v>
      </c>
      <c r="AI60" s="322" t="s">
        <v>1606</v>
      </c>
      <c r="AJ60" s="334"/>
      <c r="AK60" s="428">
        <f>IF(AJ58=1,"не релевантно",0.5)</f>
        <v>0.5</v>
      </c>
      <c r="AL60" s="429">
        <f>IF(AJ67=1,0,IF(SUM(AJ60:AJ66)&gt;6,0.5,IF(SUM(AJ60:AJ66)&gt;2,0.25,0)))</f>
        <v>0.25</v>
      </c>
      <c r="AM60" s="465">
        <f>IFERROR(IF(AK60="Не релевантно",AK60,IF(AK60=0,"",AL60/AK60)),"")</f>
        <v>0.5</v>
      </c>
      <c r="AN60" s="322" t="s">
        <v>1606</v>
      </c>
      <c r="AO60" s="818"/>
      <c r="AP60" s="428">
        <f>IF(AO58=1,"не релевантно",0.5)</f>
        <v>0.5</v>
      </c>
      <c r="AQ60" s="429">
        <f>IF(AO67=1,0,IF(SUM(AO60:AO66)&gt;6,0.5,IF(SUM(AO60:AO66)&gt;2,0.25,0)))</f>
        <v>0</v>
      </c>
      <c r="AR60" s="465">
        <f>IFERROR(IF(AP60="Не релевантно",AP60,IF(AP60=0,"",AQ60/AP60)),"")</f>
        <v>0</v>
      </c>
      <c r="AS60" s="322" t="s">
        <v>1606</v>
      </c>
      <c r="AT60" s="467" t="s">
        <v>130</v>
      </c>
      <c r="AU60" s="428">
        <f>IF(AT58=1,"не релевантно",0.5)</f>
        <v>0.5</v>
      </c>
      <c r="AV60" s="429">
        <f>IF(AT67=1,0,IF(SUM(AT60:AT66)&gt;6,0.5,IF(SUM(AT60:AT66)&gt;2,0.25,0)))</f>
        <v>0</v>
      </c>
      <c r="AW60" s="465">
        <f>IFERROR(IF(AU60="Не релевантно",AU60,IF(AU60=0,"",AV60/AU60)),"")</f>
        <v>0</v>
      </c>
      <c r="AX60" s="322" t="s">
        <v>1606</v>
      </c>
      <c r="AY60" s="467" t="s">
        <v>130</v>
      </c>
      <c r="AZ60" s="428">
        <f>IF(AY58=1,"не релевантно",0.5)</f>
        <v>0.5</v>
      </c>
      <c r="BA60" s="429">
        <f>IF(AY67=1,0,IF(SUM(AY60:AY66)&gt;6,0.5,IF(SUM(AY60:AY66)&gt;2,0.25,0)))</f>
        <v>0</v>
      </c>
      <c r="BB60" s="465">
        <f>IFERROR(IF(AZ60="Не релевантно",AZ60,IF(AZ60=0,"",BA60/AZ60)),"")</f>
        <v>0</v>
      </c>
      <c r="BC60" s="942" t="s">
        <v>1606</v>
      </c>
      <c r="BD60" s="827" t="s">
        <v>1607</v>
      </c>
      <c r="BE60" s="428">
        <f>IF(BD58=1,"не релевантно",0.5)</f>
        <v>0.5</v>
      </c>
      <c r="BF60" s="429">
        <f>IF(BD67=1,0,IF(SUM(BD60:BD66)&gt;6,0.5,IF(SUM(BD60:BD66)&gt;2,0.25,0)))</f>
        <v>0</v>
      </c>
      <c r="BG60" s="465">
        <f>IFERROR(IF(BE60="Не релевантно",BE60,IF(BE60=0,"",BF60/BE60)),"")</f>
        <v>0</v>
      </c>
      <c r="BH60" s="322" t="s">
        <v>1606</v>
      </c>
      <c r="BI60" s="1072" t="s">
        <v>130</v>
      </c>
      <c r="BJ60" s="428">
        <f>IF(BI58=1,"не релевантно",0.5)</f>
        <v>0.5</v>
      </c>
      <c r="BK60" s="429">
        <f>IF(BI67=1,0,IF(SUM(BI60:BI66)&gt;6,0.5,IF(SUM(BI60:BI66)&gt;2,0.25,0)))</f>
        <v>0</v>
      </c>
      <c r="BL60" s="465">
        <f>IFERROR(IF(BJ60="Не релевантно",BJ60,IF(BJ60=0,"",BK60/BJ60)),"")</f>
        <v>0</v>
      </c>
      <c r="BM60" s="942" t="s">
        <v>1606</v>
      </c>
      <c r="BN60" s="827" t="s">
        <v>130</v>
      </c>
      <c r="BO60" s="428">
        <f>IF(BN58=1,"не релевантно",0.5)</f>
        <v>0.5</v>
      </c>
      <c r="BP60" s="429">
        <f>IF(BN67=1,0,IF(SUM(BN60:BN66)&gt;6,0.5,IF(SUM(BN60:BN66)&gt;2,0.25,0)))</f>
        <v>0</v>
      </c>
      <c r="BQ60" s="465">
        <f>IFERROR(IF(BO60="Не релевантно",BO60,IF(BO60=0,"",BP60/BO60)),"")</f>
        <v>0</v>
      </c>
      <c r="BR60" s="863"/>
      <c r="BS60" s="322" t="s">
        <v>1606</v>
      </c>
      <c r="BT60" s="334"/>
      <c r="BU60" s="428">
        <f>IF(BT58=1,"не релевантно",0.5)</f>
        <v>0.5</v>
      </c>
      <c r="BV60" s="429">
        <f>IF(BT67=1,0,IF(SUM(BT60:BT66)&gt;6,0.5,IF(SUM(BT60:BT66)&gt;2,0.25,0)))</f>
        <v>0</v>
      </c>
      <c r="BW60" s="465">
        <f>IFERROR(IF(BU60="Не релевантно",BU60,IF(BU60=0,"",BV60/BU60)),"")</f>
        <v>0</v>
      </c>
      <c r="BX60" s="322" t="s">
        <v>1606</v>
      </c>
      <c r="BY60" s="334"/>
      <c r="BZ60" s="428">
        <f>IF(BY58=1,"не релевантно",0.5)</f>
        <v>0.5</v>
      </c>
      <c r="CA60" s="429">
        <f>IF(BY67=1,0,IF(SUM(BY60:BY66)&gt;6,0.5,IF(SUM(BY60:BY66)&gt;2,0.25,0)))</f>
        <v>0</v>
      </c>
      <c r="CB60" s="465">
        <f>IFERROR(IF(BZ60="Не релевантно",BZ60,IF(BZ60=0,"",CA60/BZ60)),"")</f>
        <v>0</v>
      </c>
      <c r="CC60" s="322" t="s">
        <v>1606</v>
      </c>
      <c r="CD60" s="334"/>
      <c r="CE60" s="428">
        <f>IF(CD58=1,"не релевантно",0.5)</f>
        <v>0.5</v>
      </c>
      <c r="CF60" s="429">
        <f>IF(CD67=1,0,IF(SUM(CD60:CD66)&gt;6,0.5,IF(SUM(CD60:CD66)&gt;2,0.25,0)))</f>
        <v>0</v>
      </c>
      <c r="CG60" s="465">
        <f>IFERROR(IF(CE60="Не релевантно",CE60,IF(CE60=0,"",CF60/CE60)),"")</f>
        <v>0</v>
      </c>
      <c r="CH60" s="322" t="s">
        <v>1606</v>
      </c>
      <c r="CI60" s="334" t="s">
        <v>741</v>
      </c>
      <c r="CJ60" s="428" t="str">
        <f>IF(CI58=1,"не релевантно",0.5)</f>
        <v>не релевантно</v>
      </c>
      <c r="CK60" s="429">
        <f>IF(CI67=1,0,IF(SUM(CI60:CI66)&gt;6,0.5,IF(SUM(CI60:CI66)&gt;2,0.25,0)))</f>
        <v>0</v>
      </c>
      <c r="CL60" s="465" t="str">
        <f>IFERROR(IF(CJ60="Не релевантно",CJ60,IF(CJ60=0,"",CK60/CJ60)),"")</f>
        <v>не релевантно</v>
      </c>
      <c r="CM60" s="322" t="s">
        <v>1606</v>
      </c>
      <c r="CN60" s="334"/>
      <c r="CO60" s="428">
        <f>IF(CN58=1,"не релевантно",0.5)</f>
        <v>0.5</v>
      </c>
      <c r="CP60" s="429">
        <f>IF(CN67=1,0,IF(SUM(CN60:CN66)&gt;6,0.5,IF(SUM(CN60:CN66)&gt;2,0.25,0)))</f>
        <v>0</v>
      </c>
      <c r="CQ60" s="465">
        <f>IFERROR(IF(CO60="Не релевантно",CO60,IF(CO60=0,"",CP60/CO60)),"")</f>
        <v>0</v>
      </c>
      <c r="CR60" s="322" t="s">
        <v>1606</v>
      </c>
      <c r="CS60" s="334"/>
      <c r="CT60" s="428">
        <f>IF(CS58=1,"не релевантно",0.5)</f>
        <v>0.5</v>
      </c>
      <c r="CU60" s="429">
        <f>IF(CS67=1,0,IF(SUM(CS60:CS66)&gt;6,0.5,IF(SUM(CS60:CS66)&gt;2,0.25,0)))</f>
        <v>0</v>
      </c>
      <c r="CV60" s="465">
        <f>IFERROR(IF(CT60="Не релевантно",CT60,IF(CT60=0,"",CU60/CT60)),"")</f>
        <v>0</v>
      </c>
      <c r="CW60" s="322" t="s">
        <v>1606</v>
      </c>
      <c r="CX60" s="334" t="s">
        <v>130</v>
      </c>
      <c r="CY60" s="428">
        <f>IF(CX58=1,"не релевантно",0.5)</f>
        <v>0.5</v>
      </c>
      <c r="CZ60" s="429">
        <f>IF(CX67=1,0,IF(SUM(CX60:CX66)&gt;6,0.5,IF(SUM(CX60:CX66)&gt;2,0.25,0)))</f>
        <v>0</v>
      </c>
      <c r="DA60" s="465">
        <f>IFERROR(IF(CY60="Не релевантно",CY60,IF(CY60=0,"",CZ60/CY60)),"")</f>
        <v>0</v>
      </c>
      <c r="DB60" s="322" t="s">
        <v>1606</v>
      </c>
      <c r="DC60" s="334" t="s">
        <v>741</v>
      </c>
      <c r="DD60" s="428">
        <f>IF(DC58=1,"не релевантно",0.5)</f>
        <v>0.5</v>
      </c>
      <c r="DE60" s="429">
        <f>IF(DC67=1,0,IF(SUM(DC60:DC66)&gt;6,0.5,IF(SUM(DC60:DC66)&gt;2,0.25,0)))</f>
        <v>0</v>
      </c>
      <c r="DF60" s="465">
        <f>IFERROR(IF(DD60="Не релевантно",DD60,IF(DD60=0,"",DE60/DD60)),"")</f>
        <v>0</v>
      </c>
      <c r="DG60" s="322" t="s">
        <v>1606</v>
      </c>
      <c r="DH60" s="334" t="s">
        <v>741</v>
      </c>
      <c r="DI60" s="428">
        <f>IF(DH58=1,"не релевантно",0.5)</f>
        <v>0.5</v>
      </c>
      <c r="DJ60" s="429">
        <f>IF(DH67=1,0,IF(SUM(DH60:DH66)&gt;6,0.5,IF(SUM(DH60:DH66)&gt;2,0.25,0)))</f>
        <v>0</v>
      </c>
      <c r="DK60" s="465">
        <f>IFERROR(IF(DI60="Не релевантно",DI60,IF(DI60=0,"",DJ60/DI60)),"")</f>
        <v>0</v>
      </c>
      <c r="DL60" s="322" t="s">
        <v>1606</v>
      </c>
      <c r="DM60" s="334" t="s">
        <v>741</v>
      </c>
      <c r="DN60" s="428">
        <f>IF(DM58=1,"не релевантно",0.5)</f>
        <v>0.5</v>
      </c>
      <c r="DO60" s="429">
        <f>IF(DM67=1,0,IF(SUM(DM60:DM66)&gt;6,0.5,IF(SUM(DM60:DM66)&gt;2,0.25,0)))</f>
        <v>0</v>
      </c>
      <c r="DP60" s="465">
        <f>IFERROR(IF(DN60="Не релевантно",DN60,IF(DN60=0,"",DO60/DN60)),"")</f>
        <v>0</v>
      </c>
      <c r="DQ60" s="322" t="s">
        <v>1606</v>
      </c>
      <c r="DR60" s="334"/>
      <c r="DS60" s="428">
        <f>IF(DR58=1,"не релевантно",0.5)</f>
        <v>0.5</v>
      </c>
      <c r="DT60" s="429">
        <f>IF(DR67=1,0,IF(SUM(DR60:DR66)&gt;6,0.5,IF(SUM(DR60:DR66)&gt;2,0.25,0)))</f>
        <v>0</v>
      </c>
      <c r="DU60" s="465">
        <f>IFERROR(IF(DS60="Не релевантно",DS60,IF(DS60=0,"",DT60/DS60)),"")</f>
        <v>0</v>
      </c>
      <c r="DV60" s="322" t="s">
        <v>1606</v>
      </c>
      <c r="DW60" s="334" t="s">
        <v>741</v>
      </c>
      <c r="DX60" s="428" t="str">
        <f>IF(DW58=1,"не релевантно",0.5)</f>
        <v>не релевантно</v>
      </c>
      <c r="DY60" s="429">
        <f>IF(DW67=1,0,IF(SUM(DW60:DW66)&gt;6,0.5,IF(SUM(DW60:DW66)&gt;2,0.25,0)))</f>
        <v>0</v>
      </c>
      <c r="DZ60" s="465" t="str">
        <f>IFERROR(IF(DX60="Не релевантно",DX60,IF(DX60=0,"",DY60/DX60)),"")</f>
        <v>не релевантно</v>
      </c>
      <c r="EA60" s="322" t="s">
        <v>1606</v>
      </c>
      <c r="EB60" s="334"/>
      <c r="EC60" s="428">
        <f>IF(EB58=1,"не релевантно",0.5)</f>
        <v>0.5</v>
      </c>
      <c r="ED60" s="429">
        <f>IF(EB67=1,0,IF(SUM(EB60:EB66)&gt;6,0.5,IF(SUM(EB60:EB66)&gt;2,0.25,0)))</f>
        <v>0</v>
      </c>
      <c r="EE60" s="465">
        <f>IFERROR(IF(EC60="Не релевантно",EC60,IF(EC60=0,"",ED60/EC60)),"")</f>
        <v>0</v>
      </c>
      <c r="EF60" s="397" t="s">
        <v>1606</v>
      </c>
      <c r="EG60" s="334">
        <v>1</v>
      </c>
      <c r="EH60" s="428">
        <f>IF(EG58=1,"не релевантно",0.5)</f>
        <v>0.5</v>
      </c>
      <c r="EI60" s="429">
        <f>IF(EG67=1,0,IF(SUM(EG60:EG66)&gt;6,0.5,IF(SUM(EG60:EG66)&gt;2,0.25,0)))</f>
        <v>0.25</v>
      </c>
      <c r="EJ60" s="465">
        <f>IFERROR(IF(EH60="Не релевантно",EH60,IF(EH60=0,"",EI60/EH60)),"")</f>
        <v>0.5</v>
      </c>
      <c r="EK60" s="322" t="s">
        <v>1606</v>
      </c>
      <c r="EL60" s="334"/>
      <c r="EM60" s="428">
        <f>IF(EL58=1,"не релевантно",0.5)</f>
        <v>0.5</v>
      </c>
      <c r="EN60" s="429">
        <f>IF(EL67=1,0,IF(SUM(EL60:EL66)&gt;6,0.5,IF(SUM(EL60:EL66)&gt;2,0.25,0)))</f>
        <v>0</v>
      </c>
      <c r="EO60" s="465">
        <f>IFERROR(IF(EM60="Не релевантно",EM60,IF(EM60=0,"",EN60/EM60)),"")</f>
        <v>0</v>
      </c>
      <c r="EP60" s="322" t="s">
        <v>1606</v>
      </c>
      <c r="EQ60" s="334"/>
      <c r="ER60" s="428">
        <f>IF(EQ58=1,"не релевантно",0.5)</f>
        <v>0.5</v>
      </c>
      <c r="ES60" s="429">
        <f>IF(EQ67=1,0,IF(SUM(EQ60:EQ66)&gt;6,0.5,IF(SUM(EQ60:EQ66)&gt;2,0.25,0)))</f>
        <v>0</v>
      </c>
      <c r="ET60" s="465">
        <f>IFERROR(IF(ER60="Не релевантно",ER60,IF(ER60=0,"",ES60/ER60)),"")</f>
        <v>0</v>
      </c>
      <c r="EU60" s="322" t="s">
        <v>1606</v>
      </c>
      <c r="EV60" s="334"/>
      <c r="EW60" s="428">
        <f>IF(EV58=1,"не релевантно",0.5)</f>
        <v>0.5</v>
      </c>
      <c r="EX60" s="429">
        <f>IF(EV67=1,0,IF(SUM(EV60:EV66)&gt;6,0.5,IF(SUM(EV60:EV66)&gt;2,0.25,0)))</f>
        <v>0.25</v>
      </c>
      <c r="EY60" s="465">
        <f>IFERROR(IF(EW60="Не релевантно",EW60,IF(EW60=0,"",EX60/EW60)),"")</f>
        <v>0.5</v>
      </c>
      <c r="EZ60" s="322" t="s">
        <v>1606</v>
      </c>
      <c r="FA60" s="334"/>
      <c r="FB60" s="428">
        <f>IF(FA58=1,"не релевантно",0.5)</f>
        <v>0.5</v>
      </c>
      <c r="FC60" s="429">
        <f>IF(FA67=1,0,IF(SUM(FA60:FA66)&gt;6,0.5,IF(SUM(FA60:FA66)&gt;2,0.25,0)))</f>
        <v>0</v>
      </c>
      <c r="FD60" s="465">
        <f>IFERROR(IF(FB60="Не релевантно",FB60,IF(FB60=0,"",FC60/FB60)),"")</f>
        <v>0</v>
      </c>
      <c r="FE60" s="322" t="s">
        <v>1606</v>
      </c>
      <c r="FF60" s="334"/>
      <c r="FG60" s="428">
        <f>IF(FF58=1,"не релевантно",0.5)</f>
        <v>0.5</v>
      </c>
      <c r="FH60" s="429">
        <f>IF(FF67=1,0,IF(SUM(FF60:FF66)&gt;6,0.5,IF(SUM(FF60:FF66)&gt;2,0.25,0)))</f>
        <v>0.25</v>
      </c>
      <c r="FI60" s="465">
        <f>IFERROR(IF(FG60="Не релевантно",FG60,IF(FG60=0,"",FH60/FG60)),"")</f>
        <v>0.5</v>
      </c>
      <c r="FJ60" s="322" t="s">
        <v>1606</v>
      </c>
      <c r="FK60" s="334"/>
      <c r="FL60" s="428">
        <f>IF(FK58=1,"не релевантно",0.5)</f>
        <v>0.5</v>
      </c>
      <c r="FM60" s="429">
        <f>IF(FK67=1,0,IF(SUM(FK60:FK66)&gt;6,0.5,IF(SUM(FK60:FK66)&gt;2,0.25,0)))</f>
        <v>0.25</v>
      </c>
      <c r="FN60" s="465">
        <f>IFERROR(IF(FL60="Не релевантно",FL60,IF(FL60=0,"",FM60/FL60)),"")</f>
        <v>0.5</v>
      </c>
      <c r="FO60" s="322" t="s">
        <v>1606</v>
      </c>
      <c r="FP60" s="334" t="s">
        <v>741</v>
      </c>
      <c r="FQ60" s="428">
        <f>IF(FP58=1,"не релевантно",0.5)</f>
        <v>0.5</v>
      </c>
      <c r="FR60" s="429">
        <f>IF(FP67=1,0,IF(SUM(FP60:FP66)&gt;6,0.5,IF(SUM(FP60:FP66)&gt;2,0.25,0)))</f>
        <v>0</v>
      </c>
      <c r="FS60" s="465">
        <f>IFERROR(IF(FQ60="Не релевантно",FQ60,IF(FQ60=0,"",FR60/FQ60)),"")</f>
        <v>0</v>
      </c>
      <c r="FU60" s="322" t="s">
        <v>1606</v>
      </c>
      <c r="FV60" s="925" t="s">
        <v>741</v>
      </c>
      <c r="FW60" s="428" t="str">
        <f>IF(FV58=1,"не релевантно",0.5)</f>
        <v>не релевантно</v>
      </c>
      <c r="FX60" s="429">
        <f>IF(FV67=1,0,IF(SUM(FV60:FV66)&gt;6,0.5,IF(SUM(FV60:FV66)&gt;2,0.25,0)))</f>
        <v>0</v>
      </c>
      <c r="FY60" s="465" t="str">
        <f>IFERROR(IF(FW60="Не релевантно",FW60,IF(FW60=0,"",FX60/FW60)),"")</f>
        <v>не релевантно</v>
      </c>
      <c r="FZ60" s="322" t="s">
        <v>1606</v>
      </c>
      <c r="GA60" s="925" t="s">
        <v>741</v>
      </c>
      <c r="GB60" s="428">
        <f>IF(GA58=1,"не релевантно",0.5)</f>
        <v>0.5</v>
      </c>
      <c r="GC60" s="429">
        <f>IF(GA67=1,0,IF(SUM(GA60:GA66)&gt;6,0.5,IF(SUM(GA60:GA66)&gt;2,0.25,0)))</f>
        <v>0</v>
      </c>
      <c r="GD60" s="465">
        <f>IFERROR(IF(GB60="Не релевантно",GB60,IF(GB60=0,"",GC60/GB60)),"")</f>
        <v>0</v>
      </c>
      <c r="GE60" s="322" t="s">
        <v>1606</v>
      </c>
      <c r="GF60" s="925" t="s">
        <v>741</v>
      </c>
      <c r="GG60" s="428">
        <f>IF(GF58=1,"не релевантно",0.5)</f>
        <v>0.5</v>
      </c>
      <c r="GH60" s="429">
        <f>IF(GF67=1,0,IF(SUM(GF60:GF66)&gt;6,0.5,IF(SUM(GF60:GF66)&gt;2,0.25,0)))</f>
        <v>0</v>
      </c>
      <c r="GI60" s="465">
        <f>IFERROR(IF(GG60="Не релевантно",GG60,IF(GG60=0,"",GH60/GG60)),"")</f>
        <v>0</v>
      </c>
      <c r="GJ60" s="322" t="s">
        <v>1606</v>
      </c>
      <c r="GK60" s="925" t="s">
        <v>130</v>
      </c>
      <c r="GL60" s="428">
        <f>IF(GK58=1,"не релевантно",0.5)</f>
        <v>0.5</v>
      </c>
      <c r="GM60" s="429">
        <f>IF(GK67=1,0,IF(SUM(GK60:GK66)&gt;6,0.5,IF(SUM(GK60:GK66)&gt;2,0.25,0)))</f>
        <v>0</v>
      </c>
      <c r="GN60" s="465">
        <f>IFERROR(IF(GL60="Не релевантно",GL60,IF(GL60=0,"",GM60/GL60)),"")</f>
        <v>0</v>
      </c>
      <c r="GO60" s="322" t="s">
        <v>1606</v>
      </c>
      <c r="GP60" s="925" t="s">
        <v>130</v>
      </c>
      <c r="GQ60" s="428">
        <f>IF(GP58=1,"не релевантно",0.5)</f>
        <v>0.5</v>
      </c>
      <c r="GR60" s="429">
        <f>IF(GP67=1,0,IF(SUM(GP60:GP66)&gt;6,0.5,IF(SUM(GP60:GP66)&gt;2,0.25,0)))</f>
        <v>0</v>
      </c>
      <c r="GS60" s="465">
        <f>IFERROR(IF(GQ60="Не релевантно",GQ60,IF(GQ60=0,"",GR60/GQ60)),"")</f>
        <v>0</v>
      </c>
      <c r="GT60" s="322" t="s">
        <v>1606</v>
      </c>
      <c r="GU60" s="925" t="s">
        <v>130</v>
      </c>
      <c r="GV60" s="428">
        <f>IF(GU58=1,"не релевантно",0.5)</f>
        <v>0.5</v>
      </c>
      <c r="GW60" s="429">
        <f>IF(GU67=1,0,IF(SUM(GU60:GU66)&gt;6,0.5,IF(SUM(GU60:GU66)&gt;2,0.25,0)))</f>
        <v>0</v>
      </c>
      <c r="GX60" s="465">
        <f>IFERROR(IF(GV60="Не релевантно",GV60,IF(GV60=0,"",GW60/GV60)),"")</f>
        <v>0</v>
      </c>
      <c r="GY60" s="1065"/>
      <c r="GZ60" s="322" t="s">
        <v>1606</v>
      </c>
      <c r="HA60" s="334"/>
      <c r="HB60" s="428">
        <f>IF(HA58=1,"не релевантно",0.5)</f>
        <v>0.5</v>
      </c>
      <c r="HC60" s="429">
        <f>IF(HA67=1,0,IF(SUM(HA60:HA66)&gt;6,0.5,IF(SUM(HA60:HA66)&gt;2,0.25,0)))</f>
        <v>0.25</v>
      </c>
      <c r="HD60" s="465">
        <f>IFERROR(IF(HB60="Не релевантно",HB60,IF(HB60=0,"",HC60/HB60)),"")</f>
        <v>0.5</v>
      </c>
      <c r="HE60" s="322" t="s">
        <v>1606</v>
      </c>
      <c r="HF60" s="334" t="s">
        <v>130</v>
      </c>
      <c r="HG60" s="428" t="str">
        <f>IF(HF58=1,"не релевантно",0.5)</f>
        <v>не релевантно</v>
      </c>
      <c r="HH60" s="429">
        <f>IF(HF67=1,0,IF(SUM(HF60:HF66)&gt;6,0.5,IF(SUM(HF60:HF66)&gt;2,0.25,0)))</f>
        <v>0</v>
      </c>
      <c r="HI60" s="465" t="str">
        <f>IFERROR(IF(HG60="Не релевантно",HG60,IF(HG60=0,"",HH60/HG60)),"")</f>
        <v>не релевантно</v>
      </c>
      <c r="HJ60" s="883"/>
      <c r="HK60" s="322" t="s">
        <v>1606</v>
      </c>
      <c r="HL60" s="334"/>
      <c r="HM60" s="428">
        <f>IF(HL58=1,"не релевантно",0.5)</f>
        <v>0.5</v>
      </c>
      <c r="HN60" s="429">
        <f>IF(HL67=1,0,IF(SUM(HL60:HL66)&gt;6,0.5,IF(SUM(HL60:HL66)&gt;2,0.25,0)))</f>
        <v>0</v>
      </c>
      <c r="HO60" s="465">
        <f>IFERROR(IF(HM60="Не релевантно",HM60,IF(HM60=0,"",HN60/HM60)),"")</f>
        <v>0</v>
      </c>
      <c r="HP60" s="883"/>
      <c r="HQ60" s="322" t="s">
        <v>1606</v>
      </c>
      <c r="HR60" s="334"/>
      <c r="HS60" s="428">
        <f>IF(HR58=1,"не релевантно",0.5)</f>
        <v>0.5</v>
      </c>
      <c r="HT60" s="429">
        <f>IF(HR67=1,0,IF(SUM(HR60:HR66)&gt;6,0.5,IF(SUM(HR60:HR66)&gt;2,0.25,0)))</f>
        <v>0.25</v>
      </c>
      <c r="HU60" s="465">
        <f>IFERROR(IF(HS60="Не релевантно",HS60,IF(HS60=0,"",HT60/HS60)),"")</f>
        <v>0.5</v>
      </c>
      <c r="HV60" s="322" t="s">
        <v>1606</v>
      </c>
      <c r="HW60" s="334" t="s">
        <v>130</v>
      </c>
      <c r="HX60" s="428">
        <f>IF(HW58=1,"не релевантно",0.5)</f>
        <v>0.5</v>
      </c>
      <c r="HY60" s="429">
        <f>IF(HW67=1,0,IF(SUM(HW60:HW66)&gt;6,0.5,IF(SUM(HW60:HW66)&gt;2,0.25,0)))</f>
        <v>0</v>
      </c>
      <c r="HZ60" s="465">
        <f>IFERROR(IF(HX60="Не релевантно",HX60,IF(HX60=0,"",HY60/HX60)),"")</f>
        <v>0</v>
      </c>
      <c r="IA60" s="322" t="s">
        <v>1606</v>
      </c>
      <c r="IB60" s="334" t="s">
        <v>130</v>
      </c>
      <c r="IC60" s="428">
        <f>IF(IB58=1,"не релевантно",0.5)</f>
        <v>0.5</v>
      </c>
      <c r="ID60" s="429">
        <f>IF(IB67=1,0,IF(SUM(IB60:IB66)&gt;6,0.5,IF(SUM(IB60:IB66)&gt;2,0.25,0)))</f>
        <v>0</v>
      </c>
      <c r="IE60" s="465">
        <f>IFERROR(IF(IC60="Не релевантно",IC60,IF(IC60=0,"",ID60/IC60)),"")</f>
        <v>0</v>
      </c>
      <c r="IF60" s="883"/>
      <c r="IG60" s="322" t="s">
        <v>1606</v>
      </c>
      <c r="IH60" s="333" t="s">
        <v>130</v>
      </c>
      <c r="II60" s="428" t="str">
        <f>IF(IH58=1,"не релевантно",0.5)</f>
        <v>не релевантно</v>
      </c>
      <c r="IJ60" s="429">
        <f>IF(IH67=1,0,IF(SUM(IH60:IH66)&gt;6,0.5,IF(SUM(IH60:IH66)&gt;2,0.25,0)))</f>
        <v>0</v>
      </c>
      <c r="IK60" s="465" t="str">
        <f>IFERROR(IF(II60="Не релевантно",II60,IF(II60=0,"",IJ60/II60)),"")</f>
        <v>не релевантно</v>
      </c>
      <c r="IL60" s="322" t="s">
        <v>1606</v>
      </c>
      <c r="IM60" s="333" t="s">
        <v>130</v>
      </c>
      <c r="IN60" s="428" t="str">
        <f>IF(IM58=1,"не релевантно",0.5)</f>
        <v>не релевантно</v>
      </c>
      <c r="IO60" s="429">
        <f>IF(IM67=1,0,IF(SUM(IM60:IM66)&gt;6,0.5,IF(SUM(IM60:IM66)&gt;2,0.25,0)))</f>
        <v>0</v>
      </c>
      <c r="IP60" s="465" t="str">
        <f>IFERROR(IF(IN60="Не релевантно",IN60,IF(IN60=0,"",IO60/IN60)),"")</f>
        <v>не релевантно</v>
      </c>
      <c r="IQ60" s="322" t="s">
        <v>1606</v>
      </c>
      <c r="IR60" s="333" t="s">
        <v>130</v>
      </c>
      <c r="IS60" s="428">
        <f>IF(IR58=1,"не релевантно",0.5)</f>
        <v>0.5</v>
      </c>
      <c r="IT60" s="429">
        <f>IF(IR67=1,0,IF(SUM(IR60:IR66)&gt;6,0.5,IF(SUM(IR60:IR66)&gt;2,0.25,0)))</f>
        <v>0</v>
      </c>
      <c r="IU60" s="465">
        <f>IFERROR(IF(IS60="Не релевантно",IS60,IF(IS60=0,"",IT60/IS60)),"")</f>
        <v>0</v>
      </c>
      <c r="IV60" s="322" t="s">
        <v>1606</v>
      </c>
      <c r="IW60" s="333" t="s">
        <v>130</v>
      </c>
      <c r="IX60" s="428" t="str">
        <f>IF(IW58=1,"не релевантно",0.5)</f>
        <v>не релевантно</v>
      </c>
      <c r="IY60" s="429">
        <f>IF(IW67=1,0,IF(SUM(IW60:IW66)&gt;6,0.5,IF(SUM(IW60:IW66)&gt;2,0.25,0)))</f>
        <v>0</v>
      </c>
      <c r="IZ60" s="465" t="str">
        <f>IFERROR(IF(IX60="Не релевантно",IX60,IF(IX60=0,"",IY60/IX60)),"")</f>
        <v>не релевантно</v>
      </c>
      <c r="JA60" s="322" t="s">
        <v>1606</v>
      </c>
      <c r="JB60" s="333" t="s">
        <v>130</v>
      </c>
      <c r="JC60" s="428">
        <f>IF(JB58=1,"не релевантно",0.5)</f>
        <v>0.5</v>
      </c>
      <c r="JD60" s="429">
        <f>IF(JB67=1,0,IF(SUM(JB60:JB66)&gt;6,0.5,IF(SUM(JB60:JB66)&gt;2,0.25,0)))</f>
        <v>0</v>
      </c>
      <c r="JE60" s="465">
        <f>IFERROR(IF(JC60="Не релевантно",JC60,IF(JC60=0,"",JD60/JC60)),"")</f>
        <v>0</v>
      </c>
      <c r="JF60" s="322" t="s">
        <v>1606</v>
      </c>
      <c r="JG60" s="333" t="s">
        <v>130</v>
      </c>
      <c r="JH60" s="428" t="str">
        <f>IF(JG58=1,"не релевантно",0.5)</f>
        <v>не релевантно</v>
      </c>
      <c r="JI60" s="429">
        <f>IF(JG67=1,0,IF(SUM(JG60:JG66)&gt;6,0.5,IF(SUM(JG60:JG66)&gt;2,0.25,0)))</f>
        <v>0</v>
      </c>
      <c r="JJ60" s="465" t="str">
        <f>IFERROR(IF(JH60="Не релевантно",JH60,IF(JH60=0,"",JI60/JH60)),"")</f>
        <v>не релевантно</v>
      </c>
      <c r="JK60" s="322" t="s">
        <v>1606</v>
      </c>
      <c r="JL60" s="333" t="s">
        <v>130</v>
      </c>
      <c r="JM60" s="428" t="str">
        <f>IF(JL58=1,"не релевантно",0.5)</f>
        <v>не релевантно</v>
      </c>
      <c r="JN60" s="429">
        <f>IF(JL67=1,0,IF(SUM(JL60:JL66)&gt;6,0.5,IF(SUM(JL60:JL66)&gt;2,0.25,0)))</f>
        <v>0</v>
      </c>
      <c r="JO60" s="465" t="str">
        <f>IFERROR(IF(JM60="Не релевантно",JM60,IF(JM60=0,"",JN60/JM60)),"")</f>
        <v>не релевантно</v>
      </c>
      <c r="JP60" s="322" t="s">
        <v>1606</v>
      </c>
      <c r="JQ60" s="333"/>
      <c r="JR60" s="428">
        <f>IF(JQ58=1,"не релевантно",0.5)</f>
        <v>0.5</v>
      </c>
      <c r="JS60" s="429">
        <f>IF(JQ67=1,0,IF(SUM(JQ60:JQ66)&gt;6,0.5,IF(SUM(JQ60:JQ66)&gt;2,0.25,0)))</f>
        <v>0</v>
      </c>
      <c r="JT60" s="465">
        <f>IFERROR(IF(JR60="Не релевантно",JR60,IF(JR60=0,"",JS60/JR60)),"")</f>
        <v>0</v>
      </c>
      <c r="JU60" s="322" t="s">
        <v>1606</v>
      </c>
      <c r="JV60" s="333"/>
      <c r="JW60" s="428">
        <f>IF(JV58=1,"не релевантно",0.5)</f>
        <v>0.5</v>
      </c>
      <c r="JX60" s="429">
        <f>IF(JV67=1,0,IF(SUM(JV60:JV66)&gt;6,0.5,IF(SUM(JV60:JV66)&gt;2,0.25,0)))</f>
        <v>0</v>
      </c>
      <c r="JY60" s="465">
        <f>IFERROR(IF(JW60="Не релевантно",JW60,IF(JW60=0,"",JX60/JW60)),"")</f>
        <v>0</v>
      </c>
      <c r="JZ60" s="322" t="s">
        <v>1606</v>
      </c>
      <c r="KA60" s="333" t="s">
        <v>130</v>
      </c>
      <c r="KB60" s="428">
        <f>IF(KA58=1,"не релевантно",0.5)</f>
        <v>0.5</v>
      </c>
      <c r="KC60" s="429">
        <f>IF(KA67=1,0,IF(SUM(KA60:KA66)&gt;6,0.5,IF(SUM(KA60:KA66)&gt;2,0.25,0)))</f>
        <v>0</v>
      </c>
      <c r="KD60" s="465">
        <f>IFERROR(IF(KB60="Не релевантно",KB60,IF(KB60=0,"",KC60/KB60)),"")</f>
        <v>0</v>
      </c>
      <c r="KE60" s="397" t="s">
        <v>1606</v>
      </c>
      <c r="KF60" s="841">
        <v>1</v>
      </c>
      <c r="KG60" s="428">
        <f>IF(KF58=1,"не релевантно",0.5)</f>
        <v>0.5</v>
      </c>
      <c r="KH60" s="429">
        <f>IF(KF67=1,0,IF(SUM(KF60:KF66)&gt;6,0.5,IF(SUM(KF60:KF66)&gt;2,0.25,0)))</f>
        <v>0.25</v>
      </c>
      <c r="KI60" s="465">
        <f>IFERROR(IF(KG60="Не релевантно",KG60,IF(KG60=0,"",KH60/KG60)),"")</f>
        <v>0.5</v>
      </c>
      <c r="KJ60" s="322" t="s">
        <v>1606</v>
      </c>
      <c r="KK60" s="333"/>
      <c r="KL60" s="428">
        <f>IF(KK58=1,"не релевантно",0.5)</f>
        <v>0.5</v>
      </c>
      <c r="KM60" s="429">
        <f>IF(KK67=1,0,IF(SUM(KK60:KK66)&gt;6,0.5,IF(SUM(KK60:KK66)&gt;2,0.25,0)))</f>
        <v>0.25</v>
      </c>
      <c r="KN60" s="465">
        <f>IFERROR(IF(KL60="Не релевантно",KL60,IF(KL60=0,"",KM60/KL60)),"")</f>
        <v>0.5</v>
      </c>
      <c r="KO60" s="322" t="s">
        <v>1606</v>
      </c>
      <c r="KP60" s="333" t="s">
        <v>130</v>
      </c>
      <c r="KQ60" s="428">
        <f>IF(KP58=1,"не релевантно",0.5)</f>
        <v>0.5</v>
      </c>
      <c r="KR60" s="429">
        <f>IF(KP67=1,0,IF(SUM(KP60:KP66)&gt;6,0.5,IF(SUM(KP60:KP66)&gt;2,0.25,0)))</f>
        <v>0</v>
      </c>
      <c r="KS60" s="465">
        <f>IFERROR(IF(KQ60="Не релевантно",KQ60,IF(KQ60=0,"",KR60/KQ60)),"")</f>
        <v>0</v>
      </c>
      <c r="KT60" s="322" t="s">
        <v>1606</v>
      </c>
      <c r="KU60" s="333" t="s">
        <v>130</v>
      </c>
      <c r="KV60" s="428" t="str">
        <f>IF(KU58=1,"не релевантно",0.5)</f>
        <v>не релевантно</v>
      </c>
      <c r="KW60" s="429">
        <f>IF(KU67=1,0,IF(SUM(KU60:KU66)&gt;6,0.5,IF(SUM(KU60:KU66)&gt;2,0.25,0)))</f>
        <v>0</v>
      </c>
      <c r="KX60" s="465" t="str">
        <f>IFERROR(IF(KV60="Не релевантно",KV60,IF(KV60=0,"",KW60/KV60)),"")</f>
        <v>не релевантно</v>
      </c>
      <c r="KY60" s="322" t="s">
        <v>1606</v>
      </c>
      <c r="KZ60" s="333"/>
      <c r="LA60" s="428">
        <f>IF(KZ58=1,"не релевантно",0.5)</f>
        <v>0.5</v>
      </c>
      <c r="LB60" s="429">
        <f>IF(KZ67=1,0,IF(SUM(KZ60:KZ66)&gt;6,0.5,IF(SUM(KZ60:KZ66)&gt;2,0.25,0)))</f>
        <v>0</v>
      </c>
      <c r="LC60" s="465">
        <f>IFERROR(IF(LA60="Не релевантно",LA60,IF(LA60=0,"",LB60/LA60)),"")</f>
        <v>0</v>
      </c>
      <c r="LD60" s="322" t="s">
        <v>1606</v>
      </c>
      <c r="LE60" s="333" t="s">
        <v>130</v>
      </c>
      <c r="LF60" s="428">
        <f>IF(LE58=1,"не релевантно",0.5)</f>
        <v>0.5</v>
      </c>
      <c r="LG60" s="429">
        <f>IF(LE67=1,0,IF(SUM(LE60:LE66)&gt;6,0.5,IF(SUM(LE60:LE66)&gt;2,0.25,0)))</f>
        <v>0</v>
      </c>
      <c r="LH60" s="465">
        <f>IFERROR(IF(LF60="Не релевантно",LF60,IF(LF60=0,"",LG60/LF60)),"")</f>
        <v>0</v>
      </c>
      <c r="LI60" s="322" t="s">
        <v>1606</v>
      </c>
      <c r="LJ60" s="333"/>
      <c r="LK60" s="428">
        <f>IF(LJ58=1,"не релевантно",0.5)</f>
        <v>0.5</v>
      </c>
      <c r="LL60" s="429">
        <f>IF(LJ67=1,0,IF(SUM(LJ60:LJ66)&gt;6,0.5,IF(SUM(LJ60:LJ66)&gt;2,0.25,0)))</f>
        <v>0</v>
      </c>
      <c r="LM60" s="465">
        <f>IFERROR(IF(LK60="Не релевантно",LK60,IF(LK60=0,"",LL60/LK60)),"")</f>
        <v>0</v>
      </c>
      <c r="LN60" s="322" t="s">
        <v>1606</v>
      </c>
      <c r="LO60" s="333" t="s">
        <v>130</v>
      </c>
      <c r="LP60" s="428">
        <f>IF(LO58=1,"не релевантно",0.5)</f>
        <v>0.5</v>
      </c>
      <c r="LQ60" s="429">
        <f>IF(LO67=1,0,IF(SUM(LO60:LO66)&gt;6,0.5,IF(SUM(LO60:LO66)&gt;2,0.25,0)))</f>
        <v>0</v>
      </c>
      <c r="LR60" s="465">
        <f>IFERROR(IF(LP60="Не релевантно",LP60,IF(LP60=0,"",LQ60/LP60)),"")</f>
        <v>0</v>
      </c>
      <c r="LS60" s="322" t="s">
        <v>1606</v>
      </c>
      <c r="LT60" s="333"/>
      <c r="LU60" s="428">
        <f>IF(LT58=1,"не релевантно",0.5)</f>
        <v>0.5</v>
      </c>
      <c r="LV60" s="429">
        <f>IF(LT67=1,0,IF(SUM(LT60:LT66)&gt;6,0.5,IF(SUM(LT60:LT66)&gt;2,0.25,0)))</f>
        <v>0.25</v>
      </c>
      <c r="LW60" s="465">
        <f>IFERROR(IF(LU60="Не релевантно",LU60,IF(LU60=0,"",LV60/LU60)),"")</f>
        <v>0.5</v>
      </c>
      <c r="LX60" s="1000" t="s">
        <v>1606</v>
      </c>
      <c r="LY60" s="333" t="s">
        <v>130</v>
      </c>
      <c r="LZ60" s="428" t="str">
        <f>IF(LY58=1,"не релевантно",0.5)</f>
        <v>не релевантно</v>
      </c>
      <c r="MA60" s="429">
        <f>IF(LY67=1,0,IF(SUM(LY60:LY66)&gt;6,0.5,IF(SUM(LY60:LY66)&gt;2,0.25,0)))</f>
        <v>0</v>
      </c>
      <c r="MB60" s="465" t="str">
        <f>IFERROR(IF(LZ60="Не релевантно",LZ60,IF(LZ60=0,"",MA60/LZ60)),"")</f>
        <v>не релевантно</v>
      </c>
      <c r="MC60" s="322" t="s">
        <v>1606</v>
      </c>
      <c r="MD60" s="333" t="s">
        <v>1608</v>
      </c>
      <c r="ME60" s="428">
        <f>IF(MD58=1,"не релевантно",0.5)</f>
        <v>0.5</v>
      </c>
      <c r="MF60" s="429">
        <f>IF(MD67=1,0,IF(SUM(MD60:MD66)&gt;6,0.5,IF(SUM(MD60:MD66)&gt;2,0.25,0)))</f>
        <v>0.25</v>
      </c>
      <c r="MG60" s="465">
        <f>IFERROR(IF(ME60="Не релевантно",ME60,IF(ME60=0,"",MF60/ME60)),"")</f>
        <v>0.5</v>
      </c>
      <c r="MH60" s="322" t="s">
        <v>1606</v>
      </c>
      <c r="MI60" s="333"/>
      <c r="MJ60" s="428">
        <f>IF(MI58=1,"не релевантно",0.5)</f>
        <v>0.5</v>
      </c>
      <c r="MK60" s="429">
        <f>IF(MI67=1,0,IF(SUM(MI60:MI66)&gt;6,0.5,IF(SUM(MI60:MI66)&gt;2,0.25,0)))</f>
        <v>0.25</v>
      </c>
      <c r="ML60" s="465">
        <f>IFERROR(IF(MJ60="Не релевантно",MJ60,IF(MJ60=0,"",MK60/MJ60)),"")</f>
        <v>0.5</v>
      </c>
      <c r="MM60" s="322" t="s">
        <v>1606</v>
      </c>
      <c r="MN60" s="333" t="s">
        <v>130</v>
      </c>
      <c r="MO60" s="428" t="str">
        <f>IF(MN58=1,"не релевантно",0.5)</f>
        <v>не релевантно</v>
      </c>
      <c r="MP60" s="429">
        <f>IF(MN67=1,0,IF(SUM(MN60:MN66)&gt;6,0.5,IF(SUM(MN60:MN66)&gt;2,0.25,0)))</f>
        <v>0</v>
      </c>
      <c r="MQ60" s="465" t="str">
        <f>IFERROR(IF(MO60="Не релевантно",MO60,IF(MO60=0,"",MP60/MO60)),"")</f>
        <v>не релевантно</v>
      </c>
      <c r="MR60" s="397" t="s">
        <v>1606</v>
      </c>
      <c r="MS60" s="841">
        <v>1</v>
      </c>
      <c r="MT60" s="428">
        <f>IF(MS58=1,"не релевантно",0.5)</f>
        <v>0.5</v>
      </c>
      <c r="MU60" s="429">
        <f>IF(MS67=1,0,IF(SUM(MS60:MS66)&gt;6,0.5,IF(SUM(MS60:MS66)&gt;2,0.25,0)))</f>
        <v>0.25</v>
      </c>
      <c r="MV60" s="465">
        <f>IFERROR(IF(MT60="Не релевантно",MT60,IF(MT60=0,"",MU60/MT60)),"")</f>
        <v>0.5</v>
      </c>
      <c r="MW60" s="322" t="s">
        <v>1606</v>
      </c>
      <c r="MX60" s="333" t="s">
        <v>130</v>
      </c>
      <c r="MY60" s="428" t="str">
        <f>IF(MX58=1,"не релевантно",0.5)</f>
        <v>не релевантно</v>
      </c>
      <c r="MZ60" s="429">
        <f>IF(MX67=1,0,IF(SUM(MX60:MX66)&gt;6,0.5,IF(SUM(MX60:MX66)&gt;2,0.25,0)))</f>
        <v>0</v>
      </c>
      <c r="NA60" s="465" t="str">
        <f>IFERROR(IF(MY60="Не релевантно",MY60,IF(MY60=0,"",MZ60/MY60)),"")</f>
        <v>не релевантно</v>
      </c>
      <c r="NB60" s="322" t="s">
        <v>1606</v>
      </c>
      <c r="NC60" s="333" t="s">
        <v>130</v>
      </c>
      <c r="ND60" s="428" t="str">
        <f>IF(NC58=1,"не релевантно",0.5)</f>
        <v>не релевантно</v>
      </c>
      <c r="NE60" s="429">
        <f>IF(NC67=1,0,IF(SUM(NC60:NC66)&gt;6,0.5,IF(SUM(NC60:NC66)&gt;2,0.25,0)))</f>
        <v>0</v>
      </c>
      <c r="NF60" s="465" t="str">
        <f>IFERROR(IF(ND60="Не релевантно",ND60,IF(ND60=0,"",NE60/ND60)),"")</f>
        <v>не релевантно</v>
      </c>
      <c r="NG60" s="322" t="s">
        <v>1606</v>
      </c>
      <c r="NH60" s="333" t="s">
        <v>130</v>
      </c>
      <c r="NI60" s="428">
        <f>IF(NH58=1,"не релевантно",0.5)</f>
        <v>0.5</v>
      </c>
      <c r="NJ60" s="429">
        <f>IF(NH67=1,0,IF(SUM(NH60:NH66)&gt;6,0.5,IF(SUM(NH60:NH66)&gt;2,0.25,0)))</f>
        <v>0</v>
      </c>
      <c r="NK60" s="465">
        <f>IFERROR(IF(NI60="Не релевантно",NI60,IF(NI60=0,"",NJ60/NI60)),"")</f>
        <v>0</v>
      </c>
      <c r="NL60" s="322" t="s">
        <v>1606</v>
      </c>
      <c r="NM60" s="333"/>
      <c r="NN60" s="428">
        <f>IF(NM58=1,"не релевантно",0.5)</f>
        <v>0.5</v>
      </c>
      <c r="NO60" s="429">
        <f>IF(NM67=1,0,IF(SUM(NM60:NM66)&gt;6,0.5,IF(SUM(NM60:NM66)&gt;2,0.25,0)))</f>
        <v>0</v>
      </c>
      <c r="NP60" s="465">
        <f>IFERROR(IF(NN60="Не релевантно",NN60,IF(NN60=0,"",NO60/NN60)),"")</f>
        <v>0</v>
      </c>
      <c r="NQ60" s="322" t="s">
        <v>1606</v>
      </c>
      <c r="NR60" s="333" t="s">
        <v>130</v>
      </c>
      <c r="NS60" s="428">
        <f>IF(NR58=1,"не релевантно",0.5)</f>
        <v>0.5</v>
      </c>
      <c r="NT60" s="429">
        <f>IF(NR67=1,0,IF(SUM(NR60:NR66)&gt;6,0.5,IF(SUM(NR60:NR66)&gt;2,0.25,0)))</f>
        <v>0</v>
      </c>
      <c r="NU60" s="465">
        <f>IFERROR(IF(NS60="Не релевантно",NS60,IF(NS60=0,"",NT60/NS60)),"")</f>
        <v>0</v>
      </c>
      <c r="NV60" s="322" t="s">
        <v>1606</v>
      </c>
      <c r="NW60" s="333"/>
      <c r="NX60" s="428">
        <f>IF(NW58=1,"не релевантно",0.5)</f>
        <v>0.5</v>
      </c>
      <c r="NY60" s="429">
        <f>IF(NW67=1,0,IF(SUM(NW60:NW66)&gt;6,0.5,IF(SUM(NW60:NW66)&gt;2,0.25,0)))</f>
        <v>0</v>
      </c>
      <c r="NZ60" s="465">
        <f>IFERROR(IF(NX60="Не релевантно",NX60,IF(NX60=0,"",NY60/NX60)),"")</f>
        <v>0</v>
      </c>
      <c r="OA60" s="322" t="s">
        <v>1606</v>
      </c>
      <c r="OB60" s="333" t="s">
        <v>130</v>
      </c>
      <c r="OC60" s="428" t="str">
        <f>IF(OB58=1,"не релевантно",0.5)</f>
        <v>не релевантно</v>
      </c>
      <c r="OD60" s="429">
        <f>IF(OB67=1,0,IF(SUM(OB60:OB66)&gt;6,0.5,IF(SUM(OB60:OB66)&gt;2,0.25,0)))</f>
        <v>0</v>
      </c>
      <c r="OE60" s="465" t="str">
        <f>IFERROR(IF(OC60="Не релевантно",OC60,IF(OC60=0,"",OD60/OC60)),"")</f>
        <v>не релевантно</v>
      </c>
      <c r="OF60" s="322" t="s">
        <v>1606</v>
      </c>
      <c r="OG60" s="333" t="s">
        <v>130</v>
      </c>
      <c r="OH60" s="428" t="str">
        <f>IF(OG58=1,"не релевантно",0.5)</f>
        <v>не релевантно</v>
      </c>
      <c r="OI60" s="429">
        <f>IF(OG67=1,0,IF(SUM(OG60:OG66)&gt;6,0.5,IF(SUM(OG60:OG66)&gt;2,0.25,0)))</f>
        <v>0</v>
      </c>
      <c r="OJ60" s="465" t="str">
        <f>IFERROR(IF(OH60="Не релевантно",OH60,IF(OH60=0,"",OI60/OH60)),"")</f>
        <v>не релевантно</v>
      </c>
      <c r="OK60" s="322" t="s">
        <v>1606</v>
      </c>
      <c r="OL60" s="333" t="s">
        <v>130</v>
      </c>
      <c r="OM60" s="428">
        <f>IF(OL58=1,"не релевантно",0.5)</f>
        <v>0.5</v>
      </c>
      <c r="ON60" s="429">
        <f>IF(OL67=1,0,IF(SUM(OL60:OL66)&gt;6,0.5,IF(SUM(OL60:OL66)&gt;2,0.25,0)))</f>
        <v>0</v>
      </c>
      <c r="OO60" s="465">
        <f>IFERROR(IF(OM60="Не релевантно",OM60,IF(OM60=0,"",ON60/OM60)),"")</f>
        <v>0</v>
      </c>
      <c r="OP60" s="322" t="s">
        <v>1606</v>
      </c>
      <c r="OQ60" s="333" t="s">
        <v>130</v>
      </c>
      <c r="OR60" s="428">
        <f>IF(OQ58=1,"не релевантно",0.5)</f>
        <v>0.5</v>
      </c>
      <c r="OS60" s="429">
        <f>IF(OQ67=1,0,IF(SUM(OQ60:OQ66)&gt;6,0.5,IF(SUM(OQ60:OQ66)&gt;2,0.25,0)))</f>
        <v>0</v>
      </c>
      <c r="OT60" s="465">
        <f>IFERROR(IF(OR60="Не релевантно",OR60,IF(OR60=0,"",OS60/OR60)),"")</f>
        <v>0</v>
      </c>
      <c r="OU60" s="322" t="s">
        <v>1606</v>
      </c>
      <c r="OV60" s="334" t="s">
        <v>130</v>
      </c>
      <c r="OW60" s="428" t="str">
        <f>IF(OV58=1,"не релевантно",0.5)</f>
        <v>не релевантно</v>
      </c>
      <c r="OX60" s="429">
        <f>IF(OV67=1,0,IF(SUM(OV60:OV66)&gt;6,0.5,IF(SUM(OV60:OV66)&gt;2,0.25,0)))</f>
        <v>0</v>
      </c>
      <c r="OY60" s="465" t="str">
        <f>IFERROR(IF(OW60="Не релевантно",OW60,IF(OW60=0,"",OX60/OW60)),"")</f>
        <v>не релевантно</v>
      </c>
      <c r="OZ60" s="322" t="s">
        <v>1606</v>
      </c>
      <c r="PA60" s="333" t="s">
        <v>130</v>
      </c>
      <c r="PB60" s="428" t="str">
        <f>IF(PA58=1,"не релевантно",0.5)</f>
        <v>не релевантно</v>
      </c>
      <c r="PC60" s="429">
        <f>IF(PA67=1,0,IF(SUM(PA60:PA66)&gt;6,0.5,IF(SUM(PA60:PA66)&gt;2,0.25,0)))</f>
        <v>0</v>
      </c>
      <c r="PD60" s="465" t="str">
        <f>IFERROR(IF(PB60="Не релевантно",PB60,IF(PB60=0,"",PC60/PB60)),"")</f>
        <v>не релевантно</v>
      </c>
      <c r="PE60" s="942"/>
      <c r="PF60" s="827"/>
      <c r="PG60" s="428">
        <f>IF(PF58=1,"не релевантно",0.5)</f>
        <v>0.5</v>
      </c>
      <c r="PH60" s="429">
        <f>IF(PF67=1,0,IF(SUM(PF60:PF66)&gt;6,0.5,IF(SUM(PF60:PF66)&gt;2,0.25,0)))</f>
        <v>0</v>
      </c>
      <c r="PI60" s="465">
        <f>IFERROR(IF(PG60="Не релевантно",PG60,IF(PG60=0,"",PH60/PG60)),"")</f>
        <v>0</v>
      </c>
      <c r="PJ60" s="942"/>
      <c r="PK60" s="827"/>
      <c r="PL60" s="428">
        <f>IF(PK58=1,"не релевантно",0.5)</f>
        <v>0.5</v>
      </c>
      <c r="PM60" s="429">
        <f>IF(PK67=1,0,IF(SUM(PK60:PK66)&gt;6,0.5,IF(SUM(PK60:PK66)&gt;2,0.25,0)))</f>
        <v>0</v>
      </c>
      <c r="PN60" s="465">
        <f>IFERROR(IF(PL60="Не релевантно",PL60,IF(PL60=0,"",PM60/PL60)),"")</f>
        <v>0</v>
      </c>
    </row>
    <row r="61" spans="1:430" ht="17" customHeight="1" thickBot="1" x14ac:dyDescent="0.25">
      <c r="B61" s="857"/>
      <c r="C61" s="1046"/>
      <c r="D61" s="1108"/>
      <c r="E61" s="948" t="s">
        <v>1609</v>
      </c>
      <c r="F61" s="1034"/>
      <c r="G61" s="1035"/>
      <c r="H61" s="863"/>
      <c r="I61" s="1121"/>
      <c r="J61" s="322" t="s">
        <v>1609</v>
      </c>
      <c r="K61" s="835"/>
      <c r="L61" s="1110"/>
      <c r="M61" s="879"/>
      <c r="N61" s="1085"/>
      <c r="O61" s="322" t="s">
        <v>1609</v>
      </c>
      <c r="P61" s="836"/>
      <c r="Q61" s="1110"/>
      <c r="R61" s="879"/>
      <c r="S61" s="1085"/>
      <c r="T61" s="322" t="s">
        <v>1609</v>
      </c>
      <c r="U61" s="835"/>
      <c r="V61" s="1110"/>
      <c r="W61" s="879"/>
      <c r="X61" s="1085"/>
      <c r="Y61" s="322" t="s">
        <v>1609</v>
      </c>
      <c r="Z61" s="835"/>
      <c r="AA61" s="1110"/>
      <c r="AB61" s="879"/>
      <c r="AC61" s="1085"/>
      <c r="AD61" s="322" t="s">
        <v>1609</v>
      </c>
      <c r="AE61" s="835"/>
      <c r="AF61" s="1110"/>
      <c r="AG61" s="879"/>
      <c r="AH61" s="1085"/>
      <c r="AI61" s="397" t="s">
        <v>1609</v>
      </c>
      <c r="AJ61" s="334">
        <v>1</v>
      </c>
      <c r="AK61" s="1110"/>
      <c r="AL61" s="879"/>
      <c r="AM61" s="1085"/>
      <c r="AN61" s="397" t="s">
        <v>1609</v>
      </c>
      <c r="AO61" s="818">
        <v>1</v>
      </c>
      <c r="AP61" s="1110"/>
      <c r="AQ61" s="879"/>
      <c r="AR61" s="1085"/>
      <c r="AS61" s="322" t="s">
        <v>1609</v>
      </c>
      <c r="AT61" s="836"/>
      <c r="AU61" s="1110"/>
      <c r="AV61" s="879"/>
      <c r="AW61" s="1085"/>
      <c r="AX61" s="322" t="s">
        <v>1609</v>
      </c>
      <c r="AY61" s="836"/>
      <c r="AZ61" s="1110"/>
      <c r="BA61" s="879"/>
      <c r="BB61" s="1085"/>
      <c r="BC61" s="942" t="s">
        <v>1609</v>
      </c>
      <c r="BD61" s="835"/>
      <c r="BE61" s="1110"/>
      <c r="BF61" s="879"/>
      <c r="BG61" s="1085"/>
      <c r="BH61" s="322" t="s">
        <v>1609</v>
      </c>
      <c r="BI61" s="1051"/>
      <c r="BJ61" s="1110"/>
      <c r="BK61" s="879"/>
      <c r="BL61" s="1085"/>
      <c r="BM61" s="942" t="s">
        <v>1609</v>
      </c>
      <c r="BN61" s="835"/>
      <c r="BO61" s="1110"/>
      <c r="BP61" s="879"/>
      <c r="BQ61" s="1085"/>
      <c r="BR61" s="863"/>
      <c r="BS61" s="322" t="s">
        <v>1609</v>
      </c>
      <c r="BT61" s="835"/>
      <c r="BU61" s="1110"/>
      <c r="BV61" s="879"/>
      <c r="BW61" s="1085"/>
      <c r="BX61" s="322" t="s">
        <v>1609</v>
      </c>
      <c r="BY61" s="835"/>
      <c r="BZ61" s="1110"/>
      <c r="CA61" s="879"/>
      <c r="CB61" s="1085"/>
      <c r="CC61" s="322" t="s">
        <v>1609</v>
      </c>
      <c r="CD61" s="835"/>
      <c r="CE61" s="1110"/>
      <c r="CF61" s="879"/>
      <c r="CG61" s="1085"/>
      <c r="CH61" s="322" t="s">
        <v>1609</v>
      </c>
      <c r="CI61" s="835"/>
      <c r="CJ61" s="1110"/>
      <c r="CK61" s="879"/>
      <c r="CL61" s="1085"/>
      <c r="CM61" s="322" t="s">
        <v>1609</v>
      </c>
      <c r="CN61" s="835"/>
      <c r="CO61" s="1110"/>
      <c r="CP61" s="879"/>
      <c r="CQ61" s="1085"/>
      <c r="CR61" s="322" t="s">
        <v>1609</v>
      </c>
      <c r="CS61" s="835"/>
      <c r="CT61" s="1110"/>
      <c r="CU61" s="879"/>
      <c r="CV61" s="1085"/>
      <c r="CW61" s="322" t="s">
        <v>1609</v>
      </c>
      <c r="CX61" s="835"/>
      <c r="CY61" s="1110"/>
      <c r="CZ61" s="879"/>
      <c r="DA61" s="1085"/>
      <c r="DB61" s="322" t="s">
        <v>1609</v>
      </c>
      <c r="DC61" s="835"/>
      <c r="DD61" s="1110"/>
      <c r="DE61" s="879"/>
      <c r="DF61" s="1085"/>
      <c r="DG61" s="322" t="s">
        <v>1609</v>
      </c>
      <c r="DH61" s="835"/>
      <c r="DI61" s="1110"/>
      <c r="DJ61" s="879"/>
      <c r="DK61" s="1085"/>
      <c r="DL61" s="322" t="s">
        <v>1609</v>
      </c>
      <c r="DM61" s="835"/>
      <c r="DN61" s="1110"/>
      <c r="DO61" s="879"/>
      <c r="DP61" s="1085"/>
      <c r="DQ61" s="322" t="s">
        <v>1609</v>
      </c>
      <c r="DR61" s="835"/>
      <c r="DS61" s="1110"/>
      <c r="DT61" s="879"/>
      <c r="DU61" s="1085"/>
      <c r="DV61" s="322" t="s">
        <v>1609</v>
      </c>
      <c r="DW61" s="835"/>
      <c r="DX61" s="1110"/>
      <c r="DY61" s="879"/>
      <c r="DZ61" s="1085"/>
      <c r="EA61" s="322" t="s">
        <v>1609</v>
      </c>
      <c r="EB61" s="338"/>
      <c r="EC61" s="1110"/>
      <c r="ED61" s="879"/>
      <c r="EE61" s="1085"/>
      <c r="EF61" s="322" t="s">
        <v>1609</v>
      </c>
      <c r="EG61" s="835"/>
      <c r="EH61" s="1110"/>
      <c r="EI61" s="879"/>
      <c r="EJ61" s="1085"/>
      <c r="EK61" s="322" t="s">
        <v>1609</v>
      </c>
      <c r="EL61" s="835"/>
      <c r="EM61" s="1110"/>
      <c r="EN61" s="879"/>
      <c r="EO61" s="1085"/>
      <c r="EP61" s="322" t="s">
        <v>1609</v>
      </c>
      <c r="EQ61" s="338"/>
      <c r="ER61" s="1110"/>
      <c r="ES61" s="879"/>
      <c r="ET61" s="1085"/>
      <c r="EU61" s="397" t="s">
        <v>1609</v>
      </c>
      <c r="EV61" s="835">
        <v>1</v>
      </c>
      <c r="EW61" s="1110"/>
      <c r="EX61" s="879"/>
      <c r="EY61" s="1085"/>
      <c r="EZ61" s="397" t="s">
        <v>1609</v>
      </c>
      <c r="FA61" s="835">
        <v>1</v>
      </c>
      <c r="FB61" s="1110"/>
      <c r="FC61" s="879"/>
      <c r="FD61" s="1085"/>
      <c r="FE61" s="397" t="s">
        <v>1609</v>
      </c>
      <c r="FF61" s="835">
        <v>1</v>
      </c>
      <c r="FG61" s="1110"/>
      <c r="FH61" s="879"/>
      <c r="FI61" s="1085"/>
      <c r="FJ61" s="397" t="s">
        <v>1609</v>
      </c>
      <c r="FK61" s="835">
        <v>1</v>
      </c>
      <c r="FL61" s="1110"/>
      <c r="FM61" s="879"/>
      <c r="FN61" s="1085"/>
      <c r="FO61" s="322" t="s">
        <v>1609</v>
      </c>
      <c r="FP61" s="835"/>
      <c r="FQ61" s="1110"/>
      <c r="FR61" s="879"/>
      <c r="FS61" s="1085"/>
      <c r="FU61" s="322" t="s">
        <v>1609</v>
      </c>
      <c r="FV61" s="1042"/>
      <c r="FW61" s="1110"/>
      <c r="FX61" s="879"/>
      <c r="FY61" s="1085"/>
      <c r="FZ61" s="322" t="s">
        <v>1609</v>
      </c>
      <c r="GA61" s="1042"/>
      <c r="GB61" s="1110"/>
      <c r="GC61" s="879"/>
      <c r="GD61" s="1085"/>
      <c r="GE61" s="322" t="s">
        <v>1609</v>
      </c>
      <c r="GF61" s="1042"/>
      <c r="GG61" s="1110"/>
      <c r="GH61" s="879"/>
      <c r="GI61" s="1085"/>
      <c r="GJ61" s="322" t="s">
        <v>1609</v>
      </c>
      <c r="GK61" s="1042"/>
      <c r="GL61" s="1110"/>
      <c r="GM61" s="879"/>
      <c r="GN61" s="1085"/>
      <c r="GO61" s="322" t="s">
        <v>1609</v>
      </c>
      <c r="GP61" s="1042"/>
      <c r="GQ61" s="1110"/>
      <c r="GR61" s="879"/>
      <c r="GS61" s="1085"/>
      <c r="GT61" s="322" t="s">
        <v>1609</v>
      </c>
      <c r="GU61" s="1042"/>
      <c r="GV61" s="1110"/>
      <c r="GW61" s="879"/>
      <c r="GX61" s="1085"/>
      <c r="GY61" s="880"/>
      <c r="GZ61" s="397" t="s">
        <v>1609</v>
      </c>
      <c r="HA61" s="835">
        <v>1</v>
      </c>
      <c r="HB61" s="1110"/>
      <c r="HC61" s="879"/>
      <c r="HD61" s="1085"/>
      <c r="HE61" s="322" t="s">
        <v>1609</v>
      </c>
      <c r="HF61" s="338"/>
      <c r="HG61" s="1110"/>
      <c r="HH61" s="879"/>
      <c r="HI61" s="1085"/>
      <c r="HJ61" s="883"/>
      <c r="HK61" s="322" t="s">
        <v>1609</v>
      </c>
      <c r="HL61" s="835"/>
      <c r="HM61" s="1110"/>
      <c r="HN61" s="879"/>
      <c r="HO61" s="1085"/>
      <c r="HP61" s="883"/>
      <c r="HQ61" s="397" t="s">
        <v>1609</v>
      </c>
      <c r="HR61" s="835">
        <v>1</v>
      </c>
      <c r="HS61" s="1110"/>
      <c r="HT61" s="879"/>
      <c r="HU61" s="1085"/>
      <c r="HV61" s="322" t="s">
        <v>1609</v>
      </c>
      <c r="HW61" s="835"/>
      <c r="HX61" s="1110"/>
      <c r="HY61" s="879"/>
      <c r="HZ61" s="1085"/>
      <c r="IA61" s="322" t="s">
        <v>1609</v>
      </c>
      <c r="IB61" s="835"/>
      <c r="IC61" s="1110"/>
      <c r="ID61" s="879"/>
      <c r="IE61" s="1085"/>
      <c r="IF61" s="883"/>
      <c r="IG61" s="322" t="s">
        <v>1609</v>
      </c>
      <c r="IH61" s="841"/>
      <c r="II61" s="1110"/>
      <c r="IJ61" s="879"/>
      <c r="IK61" s="1085"/>
      <c r="IL61" s="322" t="s">
        <v>1609</v>
      </c>
      <c r="IM61" s="841"/>
      <c r="IN61" s="1110"/>
      <c r="IO61" s="879"/>
      <c r="IP61" s="1085"/>
      <c r="IQ61" s="322" t="s">
        <v>1609</v>
      </c>
      <c r="IR61" s="841"/>
      <c r="IS61" s="1110"/>
      <c r="IT61" s="879"/>
      <c r="IU61" s="1085"/>
      <c r="IV61" s="322" t="s">
        <v>1609</v>
      </c>
      <c r="IW61" s="841"/>
      <c r="IX61" s="1110"/>
      <c r="IY61" s="879"/>
      <c r="IZ61" s="1085"/>
      <c r="JA61" s="322" t="s">
        <v>1609</v>
      </c>
      <c r="JB61" s="841"/>
      <c r="JC61" s="1110"/>
      <c r="JD61" s="879"/>
      <c r="JE61" s="1085"/>
      <c r="JF61" s="322" t="s">
        <v>1609</v>
      </c>
      <c r="JG61" s="337"/>
      <c r="JH61" s="1110"/>
      <c r="JI61" s="879"/>
      <c r="JJ61" s="1085"/>
      <c r="JK61" s="322" t="s">
        <v>1609</v>
      </c>
      <c r="JL61" s="841"/>
      <c r="JM61" s="1110"/>
      <c r="JN61" s="879"/>
      <c r="JO61" s="1085"/>
      <c r="JP61" s="397" t="s">
        <v>1609</v>
      </c>
      <c r="JQ61" s="841">
        <v>1</v>
      </c>
      <c r="JR61" s="1110"/>
      <c r="JS61" s="879"/>
      <c r="JT61" s="1085"/>
      <c r="JU61" s="322" t="s">
        <v>1609</v>
      </c>
      <c r="JV61" s="841"/>
      <c r="JW61" s="1110"/>
      <c r="JX61" s="879"/>
      <c r="JY61" s="1085"/>
      <c r="JZ61" s="322" t="s">
        <v>1609</v>
      </c>
      <c r="KA61" s="841"/>
      <c r="KB61" s="1110"/>
      <c r="KC61" s="879"/>
      <c r="KD61" s="1085"/>
      <c r="KE61" s="397" t="s">
        <v>1609</v>
      </c>
      <c r="KF61" s="841">
        <v>1</v>
      </c>
      <c r="KG61" s="1110"/>
      <c r="KH61" s="879"/>
      <c r="KI61" s="1085"/>
      <c r="KJ61" s="397" t="s">
        <v>1609</v>
      </c>
      <c r="KK61" s="841">
        <v>1</v>
      </c>
      <c r="KL61" s="1110"/>
      <c r="KM61" s="879"/>
      <c r="KN61" s="1085"/>
      <c r="KO61" s="322" t="s">
        <v>1609</v>
      </c>
      <c r="KP61" s="841"/>
      <c r="KQ61" s="1110"/>
      <c r="KR61" s="879"/>
      <c r="KS61" s="1085"/>
      <c r="KT61" s="322" t="s">
        <v>1609</v>
      </c>
      <c r="KU61" s="841"/>
      <c r="KV61" s="1110"/>
      <c r="KW61" s="879"/>
      <c r="KX61" s="1085"/>
      <c r="KY61" s="322" t="s">
        <v>1609</v>
      </c>
      <c r="KZ61" s="841"/>
      <c r="LA61" s="1110"/>
      <c r="LB61" s="879"/>
      <c r="LC61" s="1085"/>
      <c r="LD61" s="322" t="s">
        <v>1609</v>
      </c>
      <c r="LE61" s="841"/>
      <c r="LF61" s="1110"/>
      <c r="LG61" s="879"/>
      <c r="LH61" s="1085"/>
      <c r="LI61" s="322" t="s">
        <v>1609</v>
      </c>
      <c r="LJ61" s="841"/>
      <c r="LK61" s="1110"/>
      <c r="LL61" s="879"/>
      <c r="LM61" s="1085"/>
      <c r="LN61" s="322" t="s">
        <v>1609</v>
      </c>
      <c r="LO61" s="841"/>
      <c r="LP61" s="1110"/>
      <c r="LQ61" s="879"/>
      <c r="LR61" s="1085"/>
      <c r="LS61" s="397" t="s">
        <v>1609</v>
      </c>
      <c r="LT61" s="841">
        <v>1</v>
      </c>
      <c r="LU61" s="1110"/>
      <c r="LV61" s="879"/>
      <c r="LW61" s="1085"/>
      <c r="LX61" s="1000" t="s">
        <v>1609</v>
      </c>
      <c r="LY61" s="841"/>
      <c r="LZ61" s="1110"/>
      <c r="MA61" s="879"/>
      <c r="MB61" s="1085"/>
      <c r="MC61" s="322" t="s">
        <v>1609</v>
      </c>
      <c r="MD61" s="841"/>
      <c r="ME61" s="1110"/>
      <c r="MF61" s="879"/>
      <c r="MG61" s="1085"/>
      <c r="MH61" s="397" t="s">
        <v>1609</v>
      </c>
      <c r="MI61" s="841">
        <v>1</v>
      </c>
      <c r="MJ61" s="1110"/>
      <c r="MK61" s="879"/>
      <c r="ML61" s="1085"/>
      <c r="MM61" s="322" t="s">
        <v>1609</v>
      </c>
      <c r="MN61" s="841"/>
      <c r="MO61" s="1110"/>
      <c r="MP61" s="879"/>
      <c r="MQ61" s="1085"/>
      <c r="MR61" s="397" t="s">
        <v>1609</v>
      </c>
      <c r="MS61" s="841">
        <v>1</v>
      </c>
      <c r="MT61" s="1110"/>
      <c r="MU61" s="879"/>
      <c r="MV61" s="1085"/>
      <c r="MW61" s="322" t="s">
        <v>1609</v>
      </c>
      <c r="MX61" s="841"/>
      <c r="MY61" s="1110"/>
      <c r="MZ61" s="879"/>
      <c r="NA61" s="1085"/>
      <c r="NB61" s="322" t="s">
        <v>1609</v>
      </c>
      <c r="NC61" s="841"/>
      <c r="ND61" s="1110"/>
      <c r="NE61" s="879"/>
      <c r="NF61" s="1085"/>
      <c r="NG61" s="322" t="s">
        <v>1609</v>
      </c>
      <c r="NH61" s="841"/>
      <c r="NI61" s="1110"/>
      <c r="NJ61" s="879"/>
      <c r="NK61" s="1085"/>
      <c r="NL61" s="322" t="s">
        <v>1609</v>
      </c>
      <c r="NM61" s="841"/>
      <c r="NN61" s="1110"/>
      <c r="NO61" s="879"/>
      <c r="NP61" s="1085"/>
      <c r="NQ61" s="322" t="s">
        <v>1609</v>
      </c>
      <c r="NR61" s="841"/>
      <c r="NS61" s="1110"/>
      <c r="NT61" s="879"/>
      <c r="NU61" s="1085"/>
      <c r="NV61" s="322" t="s">
        <v>1609</v>
      </c>
      <c r="NW61" s="841"/>
      <c r="NX61" s="1110"/>
      <c r="NY61" s="879"/>
      <c r="NZ61" s="1085"/>
      <c r="OA61" s="322" t="s">
        <v>1609</v>
      </c>
      <c r="OB61" s="841"/>
      <c r="OC61" s="1110"/>
      <c r="OD61" s="879"/>
      <c r="OE61" s="1085"/>
      <c r="OF61" s="322" t="s">
        <v>1609</v>
      </c>
      <c r="OG61" s="841"/>
      <c r="OH61" s="1110"/>
      <c r="OI61" s="879"/>
      <c r="OJ61" s="1085"/>
      <c r="OK61" s="322" t="s">
        <v>1609</v>
      </c>
      <c r="OL61" s="841"/>
      <c r="OM61" s="1110"/>
      <c r="ON61" s="879"/>
      <c r="OO61" s="1085"/>
      <c r="OP61" s="322" t="s">
        <v>1609</v>
      </c>
      <c r="OQ61" s="841"/>
      <c r="OR61" s="1110"/>
      <c r="OS61" s="879"/>
      <c r="OT61" s="1085"/>
      <c r="OU61" s="322" t="s">
        <v>1609</v>
      </c>
      <c r="OV61" s="835"/>
      <c r="OW61" s="1110"/>
      <c r="OX61" s="879"/>
      <c r="OY61" s="1085"/>
      <c r="OZ61" s="322" t="s">
        <v>1609</v>
      </c>
      <c r="PA61" s="841"/>
      <c r="PB61" s="1110"/>
      <c r="PC61" s="879"/>
      <c r="PD61" s="1085"/>
      <c r="PE61" s="942"/>
      <c r="PF61" s="835"/>
      <c r="PG61" s="1110"/>
      <c r="PH61" s="879"/>
      <c r="PI61" s="1085"/>
      <c r="PJ61" s="942"/>
      <c r="PK61" s="835"/>
      <c r="PL61" s="1110"/>
      <c r="PM61" s="879"/>
      <c r="PN61" s="1085"/>
    </row>
    <row r="62" spans="1:430" ht="17" customHeight="1" thickBot="1" x14ac:dyDescent="0.25">
      <c r="B62" s="857"/>
      <c r="C62" s="1046"/>
      <c r="D62" s="1108"/>
      <c r="E62" s="948" t="s">
        <v>387</v>
      </c>
      <c r="F62" s="1034"/>
      <c r="G62" s="1035"/>
      <c r="H62" s="863"/>
      <c r="I62" s="1121"/>
      <c r="J62" s="322" t="s">
        <v>387</v>
      </c>
      <c r="K62" s="835">
        <v>1</v>
      </c>
      <c r="L62" s="1110"/>
      <c r="M62" s="879"/>
      <c r="N62" s="1085"/>
      <c r="O62" s="322" t="s">
        <v>387</v>
      </c>
      <c r="P62" s="836"/>
      <c r="Q62" s="1110"/>
      <c r="R62" s="879"/>
      <c r="S62" s="1085"/>
      <c r="T62" s="322" t="s">
        <v>387</v>
      </c>
      <c r="U62" s="835"/>
      <c r="V62" s="1110"/>
      <c r="W62" s="879"/>
      <c r="X62" s="1085"/>
      <c r="Y62" s="322" t="s">
        <v>387</v>
      </c>
      <c r="Z62" s="835"/>
      <c r="AA62" s="1110"/>
      <c r="AB62" s="879"/>
      <c r="AC62" s="1085"/>
      <c r="AD62" s="322" t="s">
        <v>387</v>
      </c>
      <c r="AE62" s="835"/>
      <c r="AF62" s="1110"/>
      <c r="AG62" s="879"/>
      <c r="AH62" s="1085"/>
      <c r="AI62" s="397" t="s">
        <v>387</v>
      </c>
      <c r="AJ62" s="334">
        <v>1</v>
      </c>
      <c r="AK62" s="1110"/>
      <c r="AL62" s="879"/>
      <c r="AM62" s="1085"/>
      <c r="AN62" s="397" t="s">
        <v>387</v>
      </c>
      <c r="AO62" s="925">
        <v>1</v>
      </c>
      <c r="AP62" s="1110"/>
      <c r="AQ62" s="879"/>
      <c r="AR62" s="1085"/>
      <c r="AS62" s="322" t="s">
        <v>387</v>
      </c>
      <c r="AT62" s="836"/>
      <c r="AU62" s="1110"/>
      <c r="AV62" s="879"/>
      <c r="AW62" s="1085"/>
      <c r="AX62" s="322" t="s">
        <v>387</v>
      </c>
      <c r="AY62" s="836"/>
      <c r="AZ62" s="1110"/>
      <c r="BA62" s="879"/>
      <c r="BB62" s="1085"/>
      <c r="BC62" s="942" t="s">
        <v>387</v>
      </c>
      <c r="BD62" s="835"/>
      <c r="BE62" s="1110"/>
      <c r="BF62" s="879"/>
      <c r="BG62" s="1085"/>
      <c r="BH62" s="322" t="s">
        <v>387</v>
      </c>
      <c r="BI62" s="1051"/>
      <c r="BJ62" s="1110"/>
      <c r="BK62" s="879"/>
      <c r="BL62" s="1085"/>
      <c r="BM62" s="942" t="s">
        <v>387</v>
      </c>
      <c r="BN62" s="835"/>
      <c r="BO62" s="1110"/>
      <c r="BP62" s="879"/>
      <c r="BQ62" s="1085"/>
      <c r="BR62" s="863"/>
      <c r="BS62" s="397" t="s">
        <v>387</v>
      </c>
      <c r="BT62" s="952">
        <v>1</v>
      </c>
      <c r="BU62" s="1110"/>
      <c r="BV62" s="879"/>
      <c r="BW62" s="1085"/>
      <c r="BX62" s="397" t="s">
        <v>387</v>
      </c>
      <c r="BY62" s="952">
        <v>1</v>
      </c>
      <c r="BZ62" s="1110"/>
      <c r="CA62" s="879"/>
      <c r="CB62" s="1085"/>
      <c r="CC62" s="397" t="s">
        <v>387</v>
      </c>
      <c r="CD62" s="952">
        <v>1</v>
      </c>
      <c r="CE62" s="1110"/>
      <c r="CF62" s="879"/>
      <c r="CG62" s="1085"/>
      <c r="CH62" s="322" t="s">
        <v>387</v>
      </c>
      <c r="CI62" s="835"/>
      <c r="CJ62" s="1110"/>
      <c r="CK62" s="879"/>
      <c r="CL62" s="1085"/>
      <c r="CM62" s="397" t="s">
        <v>387</v>
      </c>
      <c r="CN62" s="835">
        <v>1</v>
      </c>
      <c r="CO62" s="1110"/>
      <c r="CP62" s="879"/>
      <c r="CQ62" s="1085"/>
      <c r="CR62" s="397" t="s">
        <v>387</v>
      </c>
      <c r="CS62" s="835">
        <v>1</v>
      </c>
      <c r="CT62" s="1110"/>
      <c r="CU62" s="879"/>
      <c r="CV62" s="1085"/>
      <c r="CW62" s="322" t="s">
        <v>387</v>
      </c>
      <c r="CX62" s="835"/>
      <c r="CY62" s="1110"/>
      <c r="CZ62" s="879"/>
      <c r="DA62" s="1085"/>
      <c r="DB62" s="322" t="s">
        <v>387</v>
      </c>
      <c r="DC62" s="835"/>
      <c r="DD62" s="1110"/>
      <c r="DE62" s="879"/>
      <c r="DF62" s="1085"/>
      <c r="DG62" s="322" t="s">
        <v>387</v>
      </c>
      <c r="DH62" s="835"/>
      <c r="DI62" s="1110"/>
      <c r="DJ62" s="879"/>
      <c r="DK62" s="1085"/>
      <c r="DL62" s="322" t="s">
        <v>387</v>
      </c>
      <c r="DM62" s="835"/>
      <c r="DN62" s="1110"/>
      <c r="DO62" s="879"/>
      <c r="DP62" s="1085"/>
      <c r="DQ62" s="397" t="s">
        <v>387</v>
      </c>
      <c r="DR62" s="835">
        <v>1</v>
      </c>
      <c r="DS62" s="1110"/>
      <c r="DT62" s="879"/>
      <c r="DU62" s="1085"/>
      <c r="DV62" s="322" t="s">
        <v>387</v>
      </c>
      <c r="DW62" s="835"/>
      <c r="DX62" s="1110"/>
      <c r="DY62" s="879"/>
      <c r="DZ62" s="1085"/>
      <c r="EA62" s="397" t="s">
        <v>387</v>
      </c>
      <c r="EB62" s="338">
        <v>1</v>
      </c>
      <c r="EC62" s="1110"/>
      <c r="ED62" s="879"/>
      <c r="EE62" s="1085"/>
      <c r="EF62" s="397" t="s">
        <v>387</v>
      </c>
      <c r="EG62" s="835">
        <v>1</v>
      </c>
      <c r="EH62" s="1110"/>
      <c r="EI62" s="879"/>
      <c r="EJ62" s="1085"/>
      <c r="EK62" s="397" t="s">
        <v>387</v>
      </c>
      <c r="EL62" s="835">
        <v>1</v>
      </c>
      <c r="EM62" s="1110"/>
      <c r="EN62" s="879"/>
      <c r="EO62" s="1085"/>
      <c r="EP62" s="397" t="s">
        <v>387</v>
      </c>
      <c r="EQ62" s="338">
        <v>1</v>
      </c>
      <c r="ER62" s="1110"/>
      <c r="ES62" s="879"/>
      <c r="ET62" s="1085"/>
      <c r="EU62" s="397" t="s">
        <v>387</v>
      </c>
      <c r="EV62" s="835">
        <v>1</v>
      </c>
      <c r="EW62" s="1110"/>
      <c r="EX62" s="879"/>
      <c r="EY62" s="1085"/>
      <c r="EZ62" s="322" t="s">
        <v>387</v>
      </c>
      <c r="FA62" s="835"/>
      <c r="FB62" s="1110"/>
      <c r="FC62" s="879"/>
      <c r="FD62" s="1085"/>
      <c r="FE62" s="397" t="s">
        <v>387</v>
      </c>
      <c r="FF62" s="835">
        <v>1</v>
      </c>
      <c r="FG62" s="1110"/>
      <c r="FH62" s="879"/>
      <c r="FI62" s="1085"/>
      <c r="FJ62" s="397" t="s">
        <v>387</v>
      </c>
      <c r="FK62" s="835">
        <v>1</v>
      </c>
      <c r="FL62" s="1110"/>
      <c r="FM62" s="879"/>
      <c r="FN62" s="1085"/>
      <c r="FO62" s="322" t="s">
        <v>387</v>
      </c>
      <c r="FP62" s="835"/>
      <c r="FQ62" s="1110"/>
      <c r="FR62" s="879"/>
      <c r="FS62" s="1085"/>
      <c r="FU62" s="322" t="s">
        <v>387</v>
      </c>
      <c r="FV62" s="1042"/>
      <c r="FW62" s="1110"/>
      <c r="FX62" s="879"/>
      <c r="FY62" s="1085"/>
      <c r="FZ62" s="322" t="s">
        <v>387</v>
      </c>
      <c r="GA62" s="1042"/>
      <c r="GB62" s="1110"/>
      <c r="GC62" s="879"/>
      <c r="GD62" s="1085"/>
      <c r="GE62" s="322" t="s">
        <v>387</v>
      </c>
      <c r="GF62" s="1042"/>
      <c r="GG62" s="1110"/>
      <c r="GH62" s="879"/>
      <c r="GI62" s="1085"/>
      <c r="GJ62" s="322" t="s">
        <v>387</v>
      </c>
      <c r="GK62" s="1042"/>
      <c r="GL62" s="1110"/>
      <c r="GM62" s="879"/>
      <c r="GN62" s="1085"/>
      <c r="GO62" s="322" t="s">
        <v>387</v>
      </c>
      <c r="GP62" s="1042"/>
      <c r="GQ62" s="1110"/>
      <c r="GR62" s="879"/>
      <c r="GS62" s="1085"/>
      <c r="GT62" s="322" t="s">
        <v>387</v>
      </c>
      <c r="GU62" s="1042"/>
      <c r="GV62" s="1110"/>
      <c r="GW62" s="879"/>
      <c r="GX62" s="1085"/>
      <c r="GY62" s="880"/>
      <c r="GZ62" s="397" t="s">
        <v>387</v>
      </c>
      <c r="HA62" s="835">
        <v>1</v>
      </c>
      <c r="HB62" s="1110"/>
      <c r="HC62" s="879"/>
      <c r="HD62" s="1085"/>
      <c r="HE62" s="322" t="s">
        <v>387</v>
      </c>
      <c r="HF62" s="338"/>
      <c r="HG62" s="1110"/>
      <c r="HH62" s="879"/>
      <c r="HI62" s="1085"/>
      <c r="HJ62" s="883"/>
      <c r="HK62" s="397" t="s">
        <v>387</v>
      </c>
      <c r="HL62" s="334">
        <v>1</v>
      </c>
      <c r="HM62" s="1110"/>
      <c r="HN62" s="879"/>
      <c r="HO62" s="1085"/>
      <c r="HP62" s="883"/>
      <c r="HQ62" s="397" t="s">
        <v>387</v>
      </c>
      <c r="HR62" s="835">
        <v>1</v>
      </c>
      <c r="HS62" s="1110"/>
      <c r="HT62" s="879"/>
      <c r="HU62" s="1085"/>
      <c r="HV62" s="322" t="s">
        <v>387</v>
      </c>
      <c r="HW62" s="835"/>
      <c r="HX62" s="1110"/>
      <c r="HY62" s="879"/>
      <c r="HZ62" s="1085"/>
      <c r="IA62" s="322" t="s">
        <v>387</v>
      </c>
      <c r="IB62" s="835"/>
      <c r="IC62" s="1110"/>
      <c r="ID62" s="879"/>
      <c r="IE62" s="1085"/>
      <c r="IF62" s="883"/>
      <c r="IG62" s="322" t="s">
        <v>387</v>
      </c>
      <c r="IH62" s="841"/>
      <c r="II62" s="1110"/>
      <c r="IJ62" s="879"/>
      <c r="IK62" s="1085"/>
      <c r="IL62" s="322" t="s">
        <v>387</v>
      </c>
      <c r="IM62" s="841"/>
      <c r="IN62" s="1110"/>
      <c r="IO62" s="879"/>
      <c r="IP62" s="1085"/>
      <c r="IQ62" s="322" t="s">
        <v>387</v>
      </c>
      <c r="IR62" s="841"/>
      <c r="IS62" s="1110"/>
      <c r="IT62" s="879"/>
      <c r="IU62" s="1085"/>
      <c r="IV62" s="322" t="s">
        <v>387</v>
      </c>
      <c r="IW62" s="841"/>
      <c r="IX62" s="1110"/>
      <c r="IY62" s="879"/>
      <c r="IZ62" s="1085"/>
      <c r="JA62" s="322" t="s">
        <v>387</v>
      </c>
      <c r="JB62" s="841"/>
      <c r="JC62" s="1110"/>
      <c r="JD62" s="879"/>
      <c r="JE62" s="1085"/>
      <c r="JF62" s="322" t="s">
        <v>387</v>
      </c>
      <c r="JG62" s="337"/>
      <c r="JH62" s="1110"/>
      <c r="JI62" s="879"/>
      <c r="JJ62" s="1085"/>
      <c r="JK62" s="322" t="s">
        <v>387</v>
      </c>
      <c r="JL62" s="841"/>
      <c r="JM62" s="1110"/>
      <c r="JN62" s="879"/>
      <c r="JO62" s="1085"/>
      <c r="JP62" s="397" t="s">
        <v>387</v>
      </c>
      <c r="JQ62" s="841">
        <v>1</v>
      </c>
      <c r="JR62" s="1110"/>
      <c r="JS62" s="879"/>
      <c r="JT62" s="1085"/>
      <c r="JU62" s="397" t="s">
        <v>387</v>
      </c>
      <c r="JV62" s="955">
        <v>1</v>
      </c>
      <c r="JW62" s="1110"/>
      <c r="JX62" s="879"/>
      <c r="JY62" s="1085"/>
      <c r="JZ62" s="322" t="s">
        <v>387</v>
      </c>
      <c r="KA62" s="841"/>
      <c r="KB62" s="1110"/>
      <c r="KC62" s="879"/>
      <c r="KD62" s="1085"/>
      <c r="KE62" s="322" t="s">
        <v>387</v>
      </c>
      <c r="KF62" s="841"/>
      <c r="KG62" s="1110"/>
      <c r="KH62" s="879"/>
      <c r="KI62" s="1085"/>
      <c r="KJ62" s="397" t="s">
        <v>387</v>
      </c>
      <c r="KK62" s="841">
        <v>1</v>
      </c>
      <c r="KL62" s="1110"/>
      <c r="KM62" s="879"/>
      <c r="KN62" s="1085"/>
      <c r="KO62" s="322" t="s">
        <v>387</v>
      </c>
      <c r="KP62" s="841"/>
      <c r="KQ62" s="1110"/>
      <c r="KR62" s="879"/>
      <c r="KS62" s="1085"/>
      <c r="KT62" s="322" t="s">
        <v>387</v>
      </c>
      <c r="KU62" s="841"/>
      <c r="KV62" s="1110"/>
      <c r="KW62" s="879"/>
      <c r="KX62" s="1085"/>
      <c r="KY62" s="322" t="s">
        <v>387</v>
      </c>
      <c r="KZ62" s="841"/>
      <c r="LA62" s="1110"/>
      <c r="LB62" s="879"/>
      <c r="LC62" s="1085"/>
      <c r="LD62" s="322" t="s">
        <v>387</v>
      </c>
      <c r="LE62" s="841"/>
      <c r="LF62" s="1110"/>
      <c r="LG62" s="879"/>
      <c r="LH62" s="1085"/>
      <c r="LI62" s="322" t="s">
        <v>387</v>
      </c>
      <c r="LJ62" s="841"/>
      <c r="LK62" s="1110"/>
      <c r="LL62" s="879"/>
      <c r="LM62" s="1085"/>
      <c r="LN62" s="322" t="s">
        <v>387</v>
      </c>
      <c r="LO62" s="841"/>
      <c r="LP62" s="1110"/>
      <c r="LQ62" s="879"/>
      <c r="LR62" s="1085"/>
      <c r="LS62" s="397" t="s">
        <v>387</v>
      </c>
      <c r="LT62" s="841">
        <v>1</v>
      </c>
      <c r="LU62" s="1110"/>
      <c r="LV62" s="879"/>
      <c r="LW62" s="1085"/>
      <c r="LX62" s="1000" t="s">
        <v>387</v>
      </c>
      <c r="LY62" s="841"/>
      <c r="LZ62" s="1110"/>
      <c r="MA62" s="879"/>
      <c r="MB62" s="1085"/>
      <c r="MC62" s="397" t="s">
        <v>387</v>
      </c>
      <c r="MD62" s="841">
        <v>1</v>
      </c>
      <c r="ME62" s="1110"/>
      <c r="MF62" s="879"/>
      <c r="MG62" s="1085"/>
      <c r="MH62" s="397" t="s">
        <v>387</v>
      </c>
      <c r="MI62" s="841">
        <v>1</v>
      </c>
      <c r="MJ62" s="1110"/>
      <c r="MK62" s="879"/>
      <c r="ML62" s="1085"/>
      <c r="MM62" s="322" t="s">
        <v>387</v>
      </c>
      <c r="MN62" s="841"/>
      <c r="MO62" s="1110"/>
      <c r="MP62" s="879"/>
      <c r="MQ62" s="1085"/>
      <c r="MR62" s="397" t="s">
        <v>387</v>
      </c>
      <c r="MS62" s="841">
        <v>1</v>
      </c>
      <c r="MT62" s="1110"/>
      <c r="MU62" s="879"/>
      <c r="MV62" s="1085"/>
      <c r="MW62" s="322" t="s">
        <v>387</v>
      </c>
      <c r="MX62" s="841"/>
      <c r="MY62" s="1110"/>
      <c r="MZ62" s="879"/>
      <c r="NA62" s="1085"/>
      <c r="NB62" s="322" t="s">
        <v>387</v>
      </c>
      <c r="NC62" s="841"/>
      <c r="ND62" s="1110"/>
      <c r="NE62" s="879"/>
      <c r="NF62" s="1085"/>
      <c r="NG62" s="322" t="s">
        <v>387</v>
      </c>
      <c r="NH62" s="841"/>
      <c r="NI62" s="1110"/>
      <c r="NJ62" s="879"/>
      <c r="NK62" s="1085"/>
      <c r="NL62" s="397" t="s">
        <v>387</v>
      </c>
      <c r="NM62" s="841">
        <v>1</v>
      </c>
      <c r="NN62" s="1110"/>
      <c r="NO62" s="879"/>
      <c r="NP62" s="1085"/>
      <c r="NQ62" s="322" t="s">
        <v>387</v>
      </c>
      <c r="NR62" s="841"/>
      <c r="NS62" s="1110"/>
      <c r="NT62" s="879"/>
      <c r="NU62" s="1085"/>
      <c r="NV62" s="397" t="s">
        <v>387</v>
      </c>
      <c r="NW62" s="841">
        <v>1</v>
      </c>
      <c r="NX62" s="1110"/>
      <c r="NY62" s="879"/>
      <c r="NZ62" s="1085"/>
      <c r="OA62" s="322" t="s">
        <v>387</v>
      </c>
      <c r="OB62" s="841"/>
      <c r="OC62" s="1110"/>
      <c r="OD62" s="879"/>
      <c r="OE62" s="1085"/>
      <c r="OF62" s="322" t="s">
        <v>387</v>
      </c>
      <c r="OG62" s="841"/>
      <c r="OH62" s="1110"/>
      <c r="OI62" s="879"/>
      <c r="OJ62" s="1085"/>
      <c r="OK62" s="322" t="s">
        <v>387</v>
      </c>
      <c r="OL62" s="841"/>
      <c r="OM62" s="1110"/>
      <c r="ON62" s="879"/>
      <c r="OO62" s="1085"/>
      <c r="OP62" s="322" t="s">
        <v>387</v>
      </c>
      <c r="OQ62" s="841"/>
      <c r="OR62" s="1110"/>
      <c r="OS62" s="879"/>
      <c r="OT62" s="1085"/>
      <c r="OU62" s="322" t="s">
        <v>387</v>
      </c>
      <c r="OV62" s="835"/>
      <c r="OW62" s="1110"/>
      <c r="OX62" s="879"/>
      <c r="OY62" s="1085"/>
      <c r="OZ62" s="322" t="s">
        <v>387</v>
      </c>
      <c r="PA62" s="841"/>
      <c r="PB62" s="1110"/>
      <c r="PC62" s="879"/>
      <c r="PD62" s="1085"/>
      <c r="PE62" s="942"/>
      <c r="PF62" s="835"/>
      <c r="PG62" s="1110"/>
      <c r="PH62" s="879"/>
      <c r="PI62" s="1085"/>
      <c r="PJ62" s="942"/>
      <c r="PK62" s="835"/>
      <c r="PL62" s="1110"/>
      <c r="PM62" s="879"/>
      <c r="PN62" s="1085"/>
    </row>
    <row r="63" spans="1:430" ht="17" customHeight="1" thickBot="1" x14ac:dyDescent="0.25">
      <c r="B63" s="857"/>
      <c r="C63" s="1046"/>
      <c r="D63" s="1108"/>
      <c r="E63" s="948" t="s">
        <v>212</v>
      </c>
      <c r="F63" s="1034"/>
      <c r="G63" s="1035"/>
      <c r="H63" s="863"/>
      <c r="I63" s="1121"/>
      <c r="J63" s="322" t="s">
        <v>212</v>
      </c>
      <c r="K63" s="835">
        <v>1</v>
      </c>
      <c r="L63" s="1110"/>
      <c r="M63" s="879"/>
      <c r="N63" s="1085"/>
      <c r="O63" s="322" t="s">
        <v>212</v>
      </c>
      <c r="P63" s="836"/>
      <c r="Q63" s="1110"/>
      <c r="R63" s="879"/>
      <c r="S63" s="1085"/>
      <c r="T63" s="322" t="s">
        <v>212</v>
      </c>
      <c r="U63" s="835"/>
      <c r="V63" s="1110"/>
      <c r="W63" s="879"/>
      <c r="X63" s="1085"/>
      <c r="Y63" s="322" t="s">
        <v>212</v>
      </c>
      <c r="Z63" s="835"/>
      <c r="AA63" s="1110"/>
      <c r="AB63" s="879"/>
      <c r="AC63" s="1085"/>
      <c r="AD63" s="322" t="s">
        <v>212</v>
      </c>
      <c r="AE63" s="835"/>
      <c r="AF63" s="1110"/>
      <c r="AG63" s="879"/>
      <c r="AH63" s="1085"/>
      <c r="AI63" s="397" t="s">
        <v>212</v>
      </c>
      <c r="AJ63" s="334">
        <v>1</v>
      </c>
      <c r="AK63" s="1110"/>
      <c r="AL63" s="879"/>
      <c r="AM63" s="1085"/>
      <c r="AN63" s="322" t="s">
        <v>212</v>
      </c>
      <c r="AO63" s="1042"/>
      <c r="AP63" s="1110"/>
      <c r="AQ63" s="879"/>
      <c r="AR63" s="1085"/>
      <c r="AS63" s="322" t="s">
        <v>212</v>
      </c>
      <c r="AT63" s="836"/>
      <c r="AU63" s="1110"/>
      <c r="AV63" s="879"/>
      <c r="AW63" s="1085"/>
      <c r="AX63" s="322" t="s">
        <v>212</v>
      </c>
      <c r="AY63" s="836"/>
      <c r="AZ63" s="1110"/>
      <c r="BA63" s="879"/>
      <c r="BB63" s="1085"/>
      <c r="BC63" s="942" t="s">
        <v>212</v>
      </c>
      <c r="BD63" s="835"/>
      <c r="BE63" s="1110"/>
      <c r="BF63" s="879"/>
      <c r="BG63" s="1085"/>
      <c r="BH63" s="322" t="s">
        <v>212</v>
      </c>
      <c r="BI63" s="1051"/>
      <c r="BJ63" s="1110"/>
      <c r="BK63" s="879"/>
      <c r="BL63" s="1085"/>
      <c r="BM63" s="942" t="s">
        <v>212</v>
      </c>
      <c r="BN63" s="835"/>
      <c r="BO63" s="1110"/>
      <c r="BP63" s="879"/>
      <c r="BQ63" s="1085"/>
      <c r="BR63" s="863"/>
      <c r="BS63" s="397" t="s">
        <v>212</v>
      </c>
      <c r="BT63" s="952">
        <v>1</v>
      </c>
      <c r="BU63" s="1110"/>
      <c r="BV63" s="879"/>
      <c r="BW63" s="1085"/>
      <c r="BX63" s="397" t="s">
        <v>212</v>
      </c>
      <c r="BY63" s="952">
        <v>1</v>
      </c>
      <c r="BZ63" s="1110"/>
      <c r="CA63" s="879"/>
      <c r="CB63" s="1085"/>
      <c r="CC63" s="397" t="s">
        <v>212</v>
      </c>
      <c r="CD63" s="952">
        <v>1</v>
      </c>
      <c r="CE63" s="1110"/>
      <c r="CF63" s="879"/>
      <c r="CG63" s="1085"/>
      <c r="CH63" s="322" t="s">
        <v>212</v>
      </c>
      <c r="CI63" s="835"/>
      <c r="CJ63" s="1110"/>
      <c r="CK63" s="879"/>
      <c r="CL63" s="1085"/>
      <c r="CM63" s="322" t="s">
        <v>212</v>
      </c>
      <c r="CN63" s="835"/>
      <c r="CO63" s="1110"/>
      <c r="CP63" s="879"/>
      <c r="CQ63" s="1085"/>
      <c r="CR63" s="322" t="s">
        <v>212</v>
      </c>
      <c r="CS63" s="835"/>
      <c r="CT63" s="1110"/>
      <c r="CU63" s="879"/>
      <c r="CV63" s="1085"/>
      <c r="CW63" s="322" t="s">
        <v>212</v>
      </c>
      <c r="CX63" s="835"/>
      <c r="CY63" s="1110"/>
      <c r="CZ63" s="879"/>
      <c r="DA63" s="1085"/>
      <c r="DB63" s="322" t="s">
        <v>212</v>
      </c>
      <c r="DC63" s="835"/>
      <c r="DD63" s="1110"/>
      <c r="DE63" s="879"/>
      <c r="DF63" s="1085"/>
      <c r="DG63" s="322" t="s">
        <v>212</v>
      </c>
      <c r="DH63" s="835"/>
      <c r="DI63" s="1110"/>
      <c r="DJ63" s="879"/>
      <c r="DK63" s="1085"/>
      <c r="DL63" s="322" t="s">
        <v>212</v>
      </c>
      <c r="DM63" s="835"/>
      <c r="DN63" s="1110"/>
      <c r="DO63" s="879"/>
      <c r="DP63" s="1085"/>
      <c r="DQ63" s="397" t="s">
        <v>212</v>
      </c>
      <c r="DR63" s="835">
        <v>1</v>
      </c>
      <c r="DS63" s="1110"/>
      <c r="DT63" s="879"/>
      <c r="DU63" s="1085"/>
      <c r="DV63" s="322" t="s">
        <v>212</v>
      </c>
      <c r="DW63" s="835"/>
      <c r="DX63" s="1110"/>
      <c r="DY63" s="879"/>
      <c r="DZ63" s="1085"/>
      <c r="EA63" s="322" t="s">
        <v>212</v>
      </c>
      <c r="EB63" s="338"/>
      <c r="EC63" s="1110"/>
      <c r="ED63" s="879"/>
      <c r="EE63" s="1085"/>
      <c r="EF63" s="322" t="s">
        <v>212</v>
      </c>
      <c r="EG63" s="835"/>
      <c r="EH63" s="1110"/>
      <c r="EI63" s="879"/>
      <c r="EJ63" s="1085"/>
      <c r="EK63" s="397" t="s">
        <v>212</v>
      </c>
      <c r="EL63" s="835">
        <v>1</v>
      </c>
      <c r="EM63" s="1110"/>
      <c r="EN63" s="879"/>
      <c r="EO63" s="1085"/>
      <c r="EP63" s="322" t="s">
        <v>212</v>
      </c>
      <c r="EQ63" s="338"/>
      <c r="ER63" s="1110"/>
      <c r="ES63" s="879"/>
      <c r="ET63" s="1085"/>
      <c r="EU63" s="322" t="s">
        <v>212</v>
      </c>
      <c r="EV63" s="835"/>
      <c r="EW63" s="1110"/>
      <c r="EX63" s="879"/>
      <c r="EY63" s="1085"/>
      <c r="EZ63" s="322" t="s">
        <v>212</v>
      </c>
      <c r="FA63" s="835"/>
      <c r="FB63" s="1110"/>
      <c r="FC63" s="879"/>
      <c r="FD63" s="1085"/>
      <c r="FE63" s="322" t="s">
        <v>212</v>
      </c>
      <c r="FF63" s="835"/>
      <c r="FG63" s="1110"/>
      <c r="FH63" s="879"/>
      <c r="FI63" s="1085"/>
      <c r="FJ63" s="322" t="s">
        <v>212</v>
      </c>
      <c r="FK63" s="835"/>
      <c r="FL63" s="1110"/>
      <c r="FM63" s="879"/>
      <c r="FN63" s="1085"/>
      <c r="FO63" s="322" t="s">
        <v>212</v>
      </c>
      <c r="FP63" s="835"/>
      <c r="FQ63" s="1110"/>
      <c r="FR63" s="879"/>
      <c r="FS63" s="1085"/>
      <c r="FU63" s="322" t="s">
        <v>212</v>
      </c>
      <c r="FV63" s="1042"/>
      <c r="FW63" s="1110"/>
      <c r="FX63" s="879"/>
      <c r="FY63" s="1085"/>
      <c r="FZ63" s="322" t="s">
        <v>212</v>
      </c>
      <c r="GA63" s="1042"/>
      <c r="GB63" s="1110"/>
      <c r="GC63" s="879"/>
      <c r="GD63" s="1085"/>
      <c r="GE63" s="322" t="s">
        <v>212</v>
      </c>
      <c r="GF63" s="1042"/>
      <c r="GG63" s="1110"/>
      <c r="GH63" s="879"/>
      <c r="GI63" s="1085"/>
      <c r="GJ63" s="322" t="s">
        <v>212</v>
      </c>
      <c r="GK63" s="1042"/>
      <c r="GL63" s="1110"/>
      <c r="GM63" s="879"/>
      <c r="GN63" s="1085"/>
      <c r="GO63" s="322" t="s">
        <v>212</v>
      </c>
      <c r="GP63" s="1042"/>
      <c r="GQ63" s="1110"/>
      <c r="GR63" s="879"/>
      <c r="GS63" s="1085"/>
      <c r="GT63" s="322" t="s">
        <v>212</v>
      </c>
      <c r="GU63" s="1042"/>
      <c r="GV63" s="1110"/>
      <c r="GW63" s="879"/>
      <c r="GX63" s="1085"/>
      <c r="GY63" s="880"/>
      <c r="GZ63" s="397" t="s">
        <v>212</v>
      </c>
      <c r="HA63" s="835">
        <v>1</v>
      </c>
      <c r="HB63" s="1110"/>
      <c r="HC63" s="879"/>
      <c r="HD63" s="1085"/>
      <c r="HE63" s="322" t="s">
        <v>212</v>
      </c>
      <c r="HF63" s="338"/>
      <c r="HG63" s="1110"/>
      <c r="HH63" s="879"/>
      <c r="HI63" s="1085"/>
      <c r="HJ63" s="883"/>
      <c r="HK63" s="322" t="s">
        <v>212</v>
      </c>
      <c r="HL63" s="835"/>
      <c r="HM63" s="1110"/>
      <c r="HN63" s="879"/>
      <c r="HO63" s="1085"/>
      <c r="HP63" s="883"/>
      <c r="HQ63" s="397" t="s">
        <v>212</v>
      </c>
      <c r="HR63" s="835">
        <v>1</v>
      </c>
      <c r="HS63" s="1110"/>
      <c r="HT63" s="879"/>
      <c r="HU63" s="1085"/>
      <c r="HV63" s="322" t="s">
        <v>212</v>
      </c>
      <c r="HW63" s="835"/>
      <c r="HX63" s="1110"/>
      <c r="HY63" s="879"/>
      <c r="HZ63" s="1085"/>
      <c r="IA63" s="322" t="s">
        <v>212</v>
      </c>
      <c r="IB63" s="835"/>
      <c r="IC63" s="1110"/>
      <c r="ID63" s="879"/>
      <c r="IE63" s="1085"/>
      <c r="IF63" s="883"/>
      <c r="IG63" s="322" t="s">
        <v>212</v>
      </c>
      <c r="IH63" s="841"/>
      <c r="II63" s="1110"/>
      <c r="IJ63" s="879"/>
      <c r="IK63" s="1085"/>
      <c r="IL63" s="322" t="s">
        <v>212</v>
      </c>
      <c r="IM63" s="841"/>
      <c r="IN63" s="1110"/>
      <c r="IO63" s="879"/>
      <c r="IP63" s="1085"/>
      <c r="IQ63" s="322" t="s">
        <v>212</v>
      </c>
      <c r="IR63" s="841"/>
      <c r="IS63" s="1110"/>
      <c r="IT63" s="879"/>
      <c r="IU63" s="1085"/>
      <c r="IV63" s="322" t="s">
        <v>212</v>
      </c>
      <c r="IW63" s="841"/>
      <c r="IX63" s="1110"/>
      <c r="IY63" s="879"/>
      <c r="IZ63" s="1085"/>
      <c r="JA63" s="322" t="s">
        <v>212</v>
      </c>
      <c r="JB63" s="841"/>
      <c r="JC63" s="1110"/>
      <c r="JD63" s="879"/>
      <c r="JE63" s="1085"/>
      <c r="JF63" s="322" t="s">
        <v>212</v>
      </c>
      <c r="JG63" s="337"/>
      <c r="JH63" s="1110"/>
      <c r="JI63" s="879"/>
      <c r="JJ63" s="1085"/>
      <c r="JK63" s="322" t="s">
        <v>212</v>
      </c>
      <c r="JL63" s="841"/>
      <c r="JM63" s="1110"/>
      <c r="JN63" s="879"/>
      <c r="JO63" s="1085"/>
      <c r="JP63" s="322" t="s">
        <v>212</v>
      </c>
      <c r="JQ63" s="841"/>
      <c r="JR63" s="1110"/>
      <c r="JS63" s="879"/>
      <c r="JT63" s="1085"/>
      <c r="JU63" s="322" t="s">
        <v>212</v>
      </c>
      <c r="JV63" s="841"/>
      <c r="JW63" s="1110"/>
      <c r="JX63" s="879"/>
      <c r="JY63" s="1085"/>
      <c r="JZ63" s="322" t="s">
        <v>212</v>
      </c>
      <c r="KA63" s="841"/>
      <c r="KB63" s="1110"/>
      <c r="KC63" s="879"/>
      <c r="KD63" s="1085"/>
      <c r="KE63" s="397" t="s">
        <v>212</v>
      </c>
      <c r="KF63" s="841">
        <v>1</v>
      </c>
      <c r="KG63" s="1110"/>
      <c r="KH63" s="879"/>
      <c r="KI63" s="1085"/>
      <c r="KJ63" s="397" t="s">
        <v>212</v>
      </c>
      <c r="KK63" s="841">
        <v>1</v>
      </c>
      <c r="KL63" s="1110"/>
      <c r="KM63" s="879"/>
      <c r="KN63" s="1085"/>
      <c r="KO63" s="322" t="s">
        <v>212</v>
      </c>
      <c r="KP63" s="841"/>
      <c r="KQ63" s="1110"/>
      <c r="KR63" s="879"/>
      <c r="KS63" s="1085"/>
      <c r="KT63" s="322" t="s">
        <v>212</v>
      </c>
      <c r="KU63" s="841"/>
      <c r="KV63" s="1110"/>
      <c r="KW63" s="879"/>
      <c r="KX63" s="1085"/>
      <c r="KY63" s="322" t="s">
        <v>212</v>
      </c>
      <c r="KZ63" s="841"/>
      <c r="LA63" s="1110"/>
      <c r="LB63" s="879"/>
      <c r="LC63" s="1085"/>
      <c r="LD63" s="322" t="s">
        <v>212</v>
      </c>
      <c r="LE63" s="841"/>
      <c r="LF63" s="1110"/>
      <c r="LG63" s="879"/>
      <c r="LH63" s="1085"/>
      <c r="LI63" s="397" t="s">
        <v>212</v>
      </c>
      <c r="LJ63" s="841">
        <v>1</v>
      </c>
      <c r="LK63" s="1110"/>
      <c r="LL63" s="879"/>
      <c r="LM63" s="1085"/>
      <c r="LN63" s="322" t="s">
        <v>212</v>
      </c>
      <c r="LO63" s="841"/>
      <c r="LP63" s="1110"/>
      <c r="LQ63" s="879"/>
      <c r="LR63" s="1085"/>
      <c r="LS63" s="397" t="s">
        <v>212</v>
      </c>
      <c r="LT63" s="841">
        <v>1</v>
      </c>
      <c r="LU63" s="1110"/>
      <c r="LV63" s="879"/>
      <c r="LW63" s="1085"/>
      <c r="LX63" s="1000" t="s">
        <v>212</v>
      </c>
      <c r="LY63" s="841"/>
      <c r="LZ63" s="1110"/>
      <c r="MA63" s="879"/>
      <c r="MB63" s="1085"/>
      <c r="MC63" s="397" t="s">
        <v>212</v>
      </c>
      <c r="MD63" s="841">
        <v>1</v>
      </c>
      <c r="ME63" s="1110"/>
      <c r="MF63" s="879"/>
      <c r="MG63" s="1085"/>
      <c r="MH63" s="397" t="s">
        <v>212</v>
      </c>
      <c r="MI63" s="841">
        <v>1</v>
      </c>
      <c r="MJ63" s="1110"/>
      <c r="MK63" s="879"/>
      <c r="ML63" s="1085"/>
      <c r="MM63" s="322" t="s">
        <v>212</v>
      </c>
      <c r="MN63" s="841"/>
      <c r="MO63" s="1110"/>
      <c r="MP63" s="879"/>
      <c r="MQ63" s="1085"/>
      <c r="MR63" s="397" t="s">
        <v>212</v>
      </c>
      <c r="MS63" s="841">
        <v>1</v>
      </c>
      <c r="MT63" s="1110"/>
      <c r="MU63" s="879"/>
      <c r="MV63" s="1085"/>
      <c r="MW63" s="322" t="s">
        <v>212</v>
      </c>
      <c r="MX63" s="841"/>
      <c r="MY63" s="1110"/>
      <c r="MZ63" s="879"/>
      <c r="NA63" s="1085"/>
      <c r="NB63" s="322" t="s">
        <v>212</v>
      </c>
      <c r="NC63" s="841"/>
      <c r="ND63" s="1110"/>
      <c r="NE63" s="879"/>
      <c r="NF63" s="1085"/>
      <c r="NG63" s="322" t="s">
        <v>212</v>
      </c>
      <c r="NH63" s="841"/>
      <c r="NI63" s="1110"/>
      <c r="NJ63" s="879"/>
      <c r="NK63" s="1085"/>
      <c r="NL63" s="322" t="s">
        <v>212</v>
      </c>
      <c r="NM63" s="841"/>
      <c r="NN63" s="1110"/>
      <c r="NO63" s="879"/>
      <c r="NP63" s="1085"/>
      <c r="NQ63" s="322" t="s">
        <v>212</v>
      </c>
      <c r="NR63" s="841"/>
      <c r="NS63" s="1110"/>
      <c r="NT63" s="879"/>
      <c r="NU63" s="1085"/>
      <c r="NV63" s="397" t="s">
        <v>212</v>
      </c>
      <c r="NW63" s="841">
        <v>1</v>
      </c>
      <c r="NX63" s="1110"/>
      <c r="NY63" s="879"/>
      <c r="NZ63" s="1085"/>
      <c r="OA63" s="322" t="s">
        <v>212</v>
      </c>
      <c r="OB63" s="841"/>
      <c r="OC63" s="1110"/>
      <c r="OD63" s="879"/>
      <c r="OE63" s="1085"/>
      <c r="OF63" s="322" t="s">
        <v>212</v>
      </c>
      <c r="OG63" s="841"/>
      <c r="OH63" s="1110"/>
      <c r="OI63" s="879"/>
      <c r="OJ63" s="1085"/>
      <c r="OK63" s="322" t="s">
        <v>212</v>
      </c>
      <c r="OL63" s="841"/>
      <c r="OM63" s="1110"/>
      <c r="ON63" s="879"/>
      <c r="OO63" s="1085"/>
      <c r="OP63" s="322" t="s">
        <v>212</v>
      </c>
      <c r="OQ63" s="841"/>
      <c r="OR63" s="1110"/>
      <c r="OS63" s="879"/>
      <c r="OT63" s="1085"/>
      <c r="OU63" s="322" t="s">
        <v>212</v>
      </c>
      <c r="OV63" s="835"/>
      <c r="OW63" s="1110"/>
      <c r="OX63" s="879"/>
      <c r="OY63" s="1085"/>
      <c r="OZ63" s="322" t="s">
        <v>212</v>
      </c>
      <c r="PA63" s="841"/>
      <c r="PB63" s="1110"/>
      <c r="PC63" s="879"/>
      <c r="PD63" s="1085"/>
      <c r="PE63" s="942"/>
      <c r="PF63" s="835"/>
      <c r="PG63" s="1110"/>
      <c r="PH63" s="879"/>
      <c r="PI63" s="1085"/>
      <c r="PJ63" s="942"/>
      <c r="PK63" s="835"/>
      <c r="PL63" s="1110"/>
      <c r="PM63" s="879"/>
      <c r="PN63" s="1085"/>
    </row>
    <row r="64" spans="1:430" ht="17" customHeight="1" thickBot="1" x14ac:dyDescent="0.25">
      <c r="B64" s="857"/>
      <c r="C64" s="1046"/>
      <c r="D64" s="1108"/>
      <c r="E64" s="948" t="s">
        <v>232</v>
      </c>
      <c r="F64" s="1034"/>
      <c r="G64" s="1035"/>
      <c r="H64" s="863"/>
      <c r="I64" s="1121"/>
      <c r="J64" s="322" t="s">
        <v>232</v>
      </c>
      <c r="K64" s="835"/>
      <c r="L64" s="1110"/>
      <c r="M64" s="879"/>
      <c r="N64" s="1085"/>
      <c r="O64" s="322" t="s">
        <v>232</v>
      </c>
      <c r="P64" s="836"/>
      <c r="Q64" s="1110"/>
      <c r="R64" s="879"/>
      <c r="S64" s="1085"/>
      <c r="T64" s="322" t="s">
        <v>232</v>
      </c>
      <c r="U64" s="835"/>
      <c r="V64" s="1110"/>
      <c r="W64" s="879"/>
      <c r="X64" s="1085"/>
      <c r="Y64" s="322" t="s">
        <v>232</v>
      </c>
      <c r="Z64" s="835"/>
      <c r="AA64" s="1110"/>
      <c r="AB64" s="879"/>
      <c r="AC64" s="1085"/>
      <c r="AD64" s="322" t="s">
        <v>232</v>
      </c>
      <c r="AE64" s="835"/>
      <c r="AF64" s="1110"/>
      <c r="AG64" s="879"/>
      <c r="AH64" s="1085"/>
      <c r="AI64" s="322" t="s">
        <v>232</v>
      </c>
      <c r="AJ64" s="835"/>
      <c r="AK64" s="1110"/>
      <c r="AL64" s="879"/>
      <c r="AM64" s="1085"/>
      <c r="AN64" s="322" t="s">
        <v>232</v>
      </c>
      <c r="AO64" s="1042"/>
      <c r="AP64" s="1110"/>
      <c r="AQ64" s="879"/>
      <c r="AR64" s="1085"/>
      <c r="AS64" s="322" t="s">
        <v>232</v>
      </c>
      <c r="AT64" s="836"/>
      <c r="AU64" s="1110"/>
      <c r="AV64" s="879"/>
      <c r="AW64" s="1085"/>
      <c r="AX64" s="322" t="s">
        <v>232</v>
      </c>
      <c r="AY64" s="836"/>
      <c r="AZ64" s="1110"/>
      <c r="BA64" s="879"/>
      <c r="BB64" s="1085"/>
      <c r="BC64" s="942" t="s">
        <v>232</v>
      </c>
      <c r="BD64" s="835"/>
      <c r="BE64" s="1110"/>
      <c r="BF64" s="879"/>
      <c r="BG64" s="1085"/>
      <c r="BH64" s="322" t="s">
        <v>232</v>
      </c>
      <c r="BI64" s="1051"/>
      <c r="BJ64" s="1110"/>
      <c r="BK64" s="879"/>
      <c r="BL64" s="1085"/>
      <c r="BM64" s="942" t="s">
        <v>232</v>
      </c>
      <c r="BN64" s="835"/>
      <c r="BO64" s="1110"/>
      <c r="BP64" s="879"/>
      <c r="BQ64" s="1085"/>
      <c r="BR64" s="863"/>
      <c r="BS64" s="322" t="s">
        <v>232</v>
      </c>
      <c r="BT64" s="835"/>
      <c r="BU64" s="1110"/>
      <c r="BV64" s="879"/>
      <c r="BW64" s="1085"/>
      <c r="BX64" s="322" t="s">
        <v>232</v>
      </c>
      <c r="BY64" s="835"/>
      <c r="BZ64" s="1110"/>
      <c r="CA64" s="879"/>
      <c r="CB64" s="1085"/>
      <c r="CC64" s="322" t="s">
        <v>232</v>
      </c>
      <c r="CD64" s="835"/>
      <c r="CE64" s="1110"/>
      <c r="CF64" s="879"/>
      <c r="CG64" s="1085"/>
      <c r="CH64" s="322" t="s">
        <v>232</v>
      </c>
      <c r="CI64" s="835"/>
      <c r="CJ64" s="1110"/>
      <c r="CK64" s="879"/>
      <c r="CL64" s="1085"/>
      <c r="CM64" s="322" t="s">
        <v>232</v>
      </c>
      <c r="CN64" s="835"/>
      <c r="CO64" s="1110"/>
      <c r="CP64" s="879"/>
      <c r="CQ64" s="1085"/>
      <c r="CR64" s="322" t="s">
        <v>232</v>
      </c>
      <c r="CS64" s="835"/>
      <c r="CT64" s="1110"/>
      <c r="CU64" s="879"/>
      <c r="CV64" s="1085"/>
      <c r="CW64" s="322" t="s">
        <v>232</v>
      </c>
      <c r="CX64" s="835"/>
      <c r="CY64" s="1110"/>
      <c r="CZ64" s="879"/>
      <c r="DA64" s="1085"/>
      <c r="DB64" s="322" t="s">
        <v>232</v>
      </c>
      <c r="DC64" s="835"/>
      <c r="DD64" s="1110"/>
      <c r="DE64" s="879"/>
      <c r="DF64" s="1085"/>
      <c r="DG64" s="322" t="s">
        <v>232</v>
      </c>
      <c r="DH64" s="835"/>
      <c r="DI64" s="1110"/>
      <c r="DJ64" s="879"/>
      <c r="DK64" s="1085"/>
      <c r="DL64" s="322" t="s">
        <v>232</v>
      </c>
      <c r="DM64" s="835"/>
      <c r="DN64" s="1110"/>
      <c r="DO64" s="879"/>
      <c r="DP64" s="1085"/>
      <c r="DQ64" s="322" t="s">
        <v>232</v>
      </c>
      <c r="DR64" s="835"/>
      <c r="DS64" s="1110"/>
      <c r="DT64" s="879"/>
      <c r="DU64" s="1085"/>
      <c r="DV64" s="322" t="s">
        <v>232</v>
      </c>
      <c r="DW64" s="835"/>
      <c r="DX64" s="1110"/>
      <c r="DY64" s="879"/>
      <c r="DZ64" s="1085"/>
      <c r="EA64" s="322" t="s">
        <v>232</v>
      </c>
      <c r="EB64" s="338"/>
      <c r="EC64" s="1110"/>
      <c r="ED64" s="879"/>
      <c r="EE64" s="1085"/>
      <c r="EF64" s="322" t="s">
        <v>232</v>
      </c>
      <c r="EG64" s="835"/>
      <c r="EH64" s="1110"/>
      <c r="EI64" s="879"/>
      <c r="EJ64" s="1085"/>
      <c r="EK64" s="322" t="s">
        <v>232</v>
      </c>
      <c r="EL64" s="835"/>
      <c r="EM64" s="1110"/>
      <c r="EN64" s="879"/>
      <c r="EO64" s="1085"/>
      <c r="EP64" s="322" t="s">
        <v>232</v>
      </c>
      <c r="EQ64" s="338"/>
      <c r="ER64" s="1110"/>
      <c r="ES64" s="879"/>
      <c r="ET64" s="1085"/>
      <c r="EU64" s="322" t="s">
        <v>232</v>
      </c>
      <c r="EV64" s="835"/>
      <c r="EW64" s="1110"/>
      <c r="EX64" s="879"/>
      <c r="EY64" s="1085"/>
      <c r="EZ64" s="322" t="s">
        <v>232</v>
      </c>
      <c r="FA64" s="835"/>
      <c r="FB64" s="1110"/>
      <c r="FC64" s="879"/>
      <c r="FD64" s="1085"/>
      <c r="FE64" s="322" t="s">
        <v>232</v>
      </c>
      <c r="FF64" s="835"/>
      <c r="FG64" s="1110"/>
      <c r="FH64" s="879"/>
      <c r="FI64" s="1085"/>
      <c r="FJ64" s="397" t="s">
        <v>232</v>
      </c>
      <c r="FK64" s="835">
        <v>1</v>
      </c>
      <c r="FL64" s="1110"/>
      <c r="FM64" s="879"/>
      <c r="FN64" s="1085"/>
      <c r="FO64" s="322" t="s">
        <v>232</v>
      </c>
      <c r="FP64" s="835"/>
      <c r="FQ64" s="1110"/>
      <c r="FR64" s="879"/>
      <c r="FS64" s="1085"/>
      <c r="FU64" s="322" t="s">
        <v>232</v>
      </c>
      <c r="FV64" s="1042"/>
      <c r="FW64" s="1110"/>
      <c r="FX64" s="879"/>
      <c r="FY64" s="1085"/>
      <c r="FZ64" s="322" t="s">
        <v>232</v>
      </c>
      <c r="GA64" s="1042"/>
      <c r="GB64" s="1110"/>
      <c r="GC64" s="879"/>
      <c r="GD64" s="1085"/>
      <c r="GE64" s="322" t="s">
        <v>232</v>
      </c>
      <c r="GF64" s="1042"/>
      <c r="GG64" s="1110"/>
      <c r="GH64" s="879"/>
      <c r="GI64" s="1085"/>
      <c r="GJ64" s="322" t="s">
        <v>232</v>
      </c>
      <c r="GK64" s="1042"/>
      <c r="GL64" s="1110"/>
      <c r="GM64" s="879"/>
      <c r="GN64" s="1085"/>
      <c r="GO64" s="322" t="s">
        <v>232</v>
      </c>
      <c r="GP64" s="1042"/>
      <c r="GQ64" s="1110"/>
      <c r="GR64" s="879"/>
      <c r="GS64" s="1085"/>
      <c r="GT64" s="322" t="s">
        <v>232</v>
      </c>
      <c r="GU64" s="1042"/>
      <c r="GV64" s="1110"/>
      <c r="GW64" s="879"/>
      <c r="GX64" s="1085"/>
      <c r="GY64" s="880"/>
      <c r="GZ64" s="322" t="s">
        <v>232</v>
      </c>
      <c r="HA64" s="835"/>
      <c r="HB64" s="1110"/>
      <c r="HC64" s="879"/>
      <c r="HD64" s="1085"/>
      <c r="HE64" s="322" t="s">
        <v>232</v>
      </c>
      <c r="HF64" s="338"/>
      <c r="HG64" s="1110"/>
      <c r="HH64" s="879"/>
      <c r="HI64" s="1085"/>
      <c r="HJ64" s="883"/>
      <c r="HK64" s="322" t="s">
        <v>232</v>
      </c>
      <c r="HL64" s="835"/>
      <c r="HM64" s="1110"/>
      <c r="HN64" s="879"/>
      <c r="HO64" s="1085"/>
      <c r="HP64" s="883"/>
      <c r="HQ64" s="397" t="s">
        <v>232</v>
      </c>
      <c r="HR64" s="835">
        <v>1</v>
      </c>
      <c r="HS64" s="1110"/>
      <c r="HT64" s="879"/>
      <c r="HU64" s="1085"/>
      <c r="HV64" s="322" t="s">
        <v>232</v>
      </c>
      <c r="HW64" s="835"/>
      <c r="HX64" s="1110"/>
      <c r="HY64" s="879"/>
      <c r="HZ64" s="1085"/>
      <c r="IA64" s="322" t="s">
        <v>232</v>
      </c>
      <c r="IB64" s="835"/>
      <c r="IC64" s="1110"/>
      <c r="ID64" s="879"/>
      <c r="IE64" s="1085"/>
      <c r="IF64" s="883"/>
      <c r="IG64" s="322" t="s">
        <v>232</v>
      </c>
      <c r="IH64" s="841"/>
      <c r="II64" s="1110"/>
      <c r="IJ64" s="879"/>
      <c r="IK64" s="1085"/>
      <c r="IL64" s="322" t="s">
        <v>232</v>
      </c>
      <c r="IM64" s="841"/>
      <c r="IN64" s="1110"/>
      <c r="IO64" s="879"/>
      <c r="IP64" s="1085"/>
      <c r="IQ64" s="322" t="s">
        <v>232</v>
      </c>
      <c r="IR64" s="841"/>
      <c r="IS64" s="1110"/>
      <c r="IT64" s="879"/>
      <c r="IU64" s="1085"/>
      <c r="IV64" s="322" t="s">
        <v>232</v>
      </c>
      <c r="IW64" s="841"/>
      <c r="IX64" s="1110"/>
      <c r="IY64" s="879"/>
      <c r="IZ64" s="1085"/>
      <c r="JA64" s="322" t="s">
        <v>232</v>
      </c>
      <c r="JB64" s="841"/>
      <c r="JC64" s="1110"/>
      <c r="JD64" s="879"/>
      <c r="JE64" s="1085"/>
      <c r="JF64" s="322" t="s">
        <v>232</v>
      </c>
      <c r="JG64" s="337"/>
      <c r="JH64" s="1110"/>
      <c r="JI64" s="879"/>
      <c r="JJ64" s="1085"/>
      <c r="JK64" s="322" t="s">
        <v>232</v>
      </c>
      <c r="JL64" s="841"/>
      <c r="JM64" s="1110"/>
      <c r="JN64" s="879"/>
      <c r="JO64" s="1085"/>
      <c r="JP64" s="322" t="s">
        <v>232</v>
      </c>
      <c r="JQ64" s="841"/>
      <c r="JR64" s="1110"/>
      <c r="JS64" s="879"/>
      <c r="JT64" s="1085"/>
      <c r="JU64" s="322" t="s">
        <v>232</v>
      </c>
      <c r="JV64" s="841"/>
      <c r="JW64" s="1110"/>
      <c r="JX64" s="879"/>
      <c r="JY64" s="1085"/>
      <c r="JZ64" s="322" t="s">
        <v>232</v>
      </c>
      <c r="KA64" s="841"/>
      <c r="KB64" s="1110"/>
      <c r="KC64" s="879"/>
      <c r="KD64" s="1085"/>
      <c r="KE64" s="397" t="s">
        <v>232</v>
      </c>
      <c r="KF64" s="841">
        <v>1</v>
      </c>
      <c r="KG64" s="1110"/>
      <c r="KH64" s="879"/>
      <c r="KI64" s="1085"/>
      <c r="KJ64" s="322" t="s">
        <v>232</v>
      </c>
      <c r="KK64" s="841"/>
      <c r="KL64" s="1110"/>
      <c r="KM64" s="879"/>
      <c r="KN64" s="1085"/>
      <c r="KO64" s="322" t="s">
        <v>232</v>
      </c>
      <c r="KP64" s="841"/>
      <c r="KQ64" s="1110"/>
      <c r="KR64" s="879"/>
      <c r="KS64" s="1085"/>
      <c r="KT64" s="322" t="s">
        <v>232</v>
      </c>
      <c r="KU64" s="841"/>
      <c r="KV64" s="1110"/>
      <c r="KW64" s="879"/>
      <c r="KX64" s="1085"/>
      <c r="KY64" s="397" t="s">
        <v>232</v>
      </c>
      <c r="KZ64" s="841">
        <v>1</v>
      </c>
      <c r="LA64" s="1110"/>
      <c r="LB64" s="879"/>
      <c r="LC64" s="1085"/>
      <c r="LD64" s="322" t="s">
        <v>232</v>
      </c>
      <c r="LE64" s="841"/>
      <c r="LF64" s="1110"/>
      <c r="LG64" s="879"/>
      <c r="LH64" s="1085"/>
      <c r="LI64" s="397" t="s">
        <v>232</v>
      </c>
      <c r="LJ64" s="841">
        <v>1</v>
      </c>
      <c r="LK64" s="1110"/>
      <c r="LL64" s="879"/>
      <c r="LM64" s="1085"/>
      <c r="LN64" s="322" t="s">
        <v>232</v>
      </c>
      <c r="LO64" s="841"/>
      <c r="LP64" s="1110"/>
      <c r="LQ64" s="879"/>
      <c r="LR64" s="1085"/>
      <c r="LS64" s="397" t="s">
        <v>232</v>
      </c>
      <c r="LT64" s="841">
        <v>1</v>
      </c>
      <c r="LU64" s="1110"/>
      <c r="LV64" s="879"/>
      <c r="LW64" s="1085"/>
      <c r="LX64" s="1000" t="s">
        <v>232</v>
      </c>
      <c r="LY64" s="841"/>
      <c r="LZ64" s="1110"/>
      <c r="MA64" s="879"/>
      <c r="MB64" s="1085"/>
      <c r="MC64" s="397" t="s">
        <v>232</v>
      </c>
      <c r="MD64" s="841">
        <v>1</v>
      </c>
      <c r="ME64" s="1110"/>
      <c r="MF64" s="879"/>
      <c r="MG64" s="1085"/>
      <c r="MH64" s="397" t="s">
        <v>232</v>
      </c>
      <c r="MI64" s="841">
        <v>1</v>
      </c>
      <c r="MJ64" s="1110"/>
      <c r="MK64" s="879"/>
      <c r="ML64" s="1085"/>
      <c r="MM64" s="322" t="s">
        <v>232</v>
      </c>
      <c r="MN64" s="841"/>
      <c r="MO64" s="1110"/>
      <c r="MP64" s="879"/>
      <c r="MQ64" s="1085"/>
      <c r="MR64" s="322" t="s">
        <v>232</v>
      </c>
      <c r="MS64" s="841"/>
      <c r="MT64" s="1110"/>
      <c r="MU64" s="879"/>
      <c r="MV64" s="1085"/>
      <c r="MW64" s="322" t="s">
        <v>232</v>
      </c>
      <c r="MX64" s="841"/>
      <c r="MY64" s="1110"/>
      <c r="MZ64" s="879"/>
      <c r="NA64" s="1085"/>
      <c r="NB64" s="322" t="s">
        <v>232</v>
      </c>
      <c r="NC64" s="841"/>
      <c r="ND64" s="1110"/>
      <c r="NE64" s="879"/>
      <c r="NF64" s="1085"/>
      <c r="NG64" s="322" t="s">
        <v>232</v>
      </c>
      <c r="NH64" s="841"/>
      <c r="NI64" s="1110"/>
      <c r="NJ64" s="879"/>
      <c r="NK64" s="1085"/>
      <c r="NL64" s="322" t="s">
        <v>232</v>
      </c>
      <c r="NM64" s="841"/>
      <c r="NN64" s="1110"/>
      <c r="NO64" s="879"/>
      <c r="NP64" s="1085"/>
      <c r="NQ64" s="322" t="s">
        <v>232</v>
      </c>
      <c r="NR64" s="841"/>
      <c r="NS64" s="1110"/>
      <c r="NT64" s="879"/>
      <c r="NU64" s="1085"/>
      <c r="NV64" s="322" t="s">
        <v>232</v>
      </c>
      <c r="NW64" s="841"/>
      <c r="NX64" s="1110"/>
      <c r="NY64" s="879"/>
      <c r="NZ64" s="1085"/>
      <c r="OA64" s="322" t="s">
        <v>232</v>
      </c>
      <c r="OB64" s="841"/>
      <c r="OC64" s="1110"/>
      <c r="OD64" s="879"/>
      <c r="OE64" s="1085"/>
      <c r="OF64" s="322" t="s">
        <v>232</v>
      </c>
      <c r="OG64" s="841"/>
      <c r="OH64" s="1110"/>
      <c r="OI64" s="879"/>
      <c r="OJ64" s="1085"/>
      <c r="OK64" s="322" t="s">
        <v>232</v>
      </c>
      <c r="OL64" s="841"/>
      <c r="OM64" s="1110"/>
      <c r="ON64" s="879"/>
      <c r="OO64" s="1085"/>
      <c r="OP64" s="322" t="s">
        <v>232</v>
      </c>
      <c r="OQ64" s="841"/>
      <c r="OR64" s="1110"/>
      <c r="OS64" s="879"/>
      <c r="OT64" s="1085"/>
      <c r="OU64" s="322" t="s">
        <v>232</v>
      </c>
      <c r="OV64" s="835"/>
      <c r="OW64" s="1110"/>
      <c r="OX64" s="879"/>
      <c r="OY64" s="1085"/>
      <c r="OZ64" s="322" t="s">
        <v>232</v>
      </c>
      <c r="PA64" s="841"/>
      <c r="PB64" s="1110"/>
      <c r="PC64" s="879"/>
      <c r="PD64" s="1085"/>
      <c r="PE64" s="942"/>
      <c r="PF64" s="835"/>
      <c r="PG64" s="1110"/>
      <c r="PH64" s="879"/>
      <c r="PI64" s="1085"/>
      <c r="PJ64" s="942"/>
      <c r="PK64" s="835"/>
      <c r="PL64" s="1110"/>
      <c r="PM64" s="879"/>
      <c r="PN64" s="1085"/>
    </row>
    <row r="65" spans="1:430" ht="17" customHeight="1" thickBot="1" x14ac:dyDescent="0.25">
      <c r="B65" s="857"/>
      <c r="C65" s="1046"/>
      <c r="D65" s="1108"/>
      <c r="E65" s="948" t="s">
        <v>1610</v>
      </c>
      <c r="F65" s="1034"/>
      <c r="G65" s="1035"/>
      <c r="H65" s="863"/>
      <c r="I65" s="1121"/>
      <c r="J65" s="322" t="s">
        <v>1610</v>
      </c>
      <c r="K65" s="835"/>
      <c r="L65" s="1110"/>
      <c r="M65" s="879"/>
      <c r="N65" s="1085"/>
      <c r="O65" s="322" t="s">
        <v>1610</v>
      </c>
      <c r="P65" s="836"/>
      <c r="Q65" s="1110"/>
      <c r="R65" s="879"/>
      <c r="S65" s="1085"/>
      <c r="T65" s="322" t="s">
        <v>1610</v>
      </c>
      <c r="U65" s="835"/>
      <c r="V65" s="1110"/>
      <c r="W65" s="879"/>
      <c r="X65" s="1085"/>
      <c r="Y65" s="322" t="s">
        <v>1610</v>
      </c>
      <c r="Z65" s="835"/>
      <c r="AA65" s="1110"/>
      <c r="AB65" s="879"/>
      <c r="AC65" s="1085"/>
      <c r="AD65" s="322" t="s">
        <v>1610</v>
      </c>
      <c r="AE65" s="835"/>
      <c r="AF65" s="1110"/>
      <c r="AG65" s="879"/>
      <c r="AH65" s="1085"/>
      <c r="AI65" s="322" t="s">
        <v>1610</v>
      </c>
      <c r="AJ65" s="835"/>
      <c r="AK65" s="1110"/>
      <c r="AL65" s="879"/>
      <c r="AM65" s="1085"/>
      <c r="AN65" s="322" t="s">
        <v>1610</v>
      </c>
      <c r="AO65" s="1042"/>
      <c r="AP65" s="1110"/>
      <c r="AQ65" s="879"/>
      <c r="AR65" s="1085"/>
      <c r="AS65" s="322" t="s">
        <v>1610</v>
      </c>
      <c r="AT65" s="836"/>
      <c r="AU65" s="1110"/>
      <c r="AV65" s="879"/>
      <c r="AW65" s="1085"/>
      <c r="AX65" s="322" t="s">
        <v>1610</v>
      </c>
      <c r="AY65" s="836"/>
      <c r="AZ65" s="1110"/>
      <c r="BA65" s="879"/>
      <c r="BB65" s="1085"/>
      <c r="BC65" s="942" t="s">
        <v>1610</v>
      </c>
      <c r="BD65" s="835"/>
      <c r="BE65" s="1110"/>
      <c r="BF65" s="879"/>
      <c r="BG65" s="1085"/>
      <c r="BH65" s="322" t="s">
        <v>1610</v>
      </c>
      <c r="BI65" s="1051"/>
      <c r="BJ65" s="1110"/>
      <c r="BK65" s="879"/>
      <c r="BL65" s="1085"/>
      <c r="BM65" s="942" t="s">
        <v>1610</v>
      </c>
      <c r="BN65" s="835"/>
      <c r="BO65" s="1110"/>
      <c r="BP65" s="879"/>
      <c r="BQ65" s="1085"/>
      <c r="BR65" s="863"/>
      <c r="BS65" s="322" t="s">
        <v>1610</v>
      </c>
      <c r="BT65" s="835"/>
      <c r="BU65" s="1110"/>
      <c r="BV65" s="879"/>
      <c r="BW65" s="1085"/>
      <c r="BX65" s="322" t="s">
        <v>1610</v>
      </c>
      <c r="BY65" s="835"/>
      <c r="BZ65" s="1110"/>
      <c r="CA65" s="879"/>
      <c r="CB65" s="1085"/>
      <c r="CC65" s="322" t="s">
        <v>1610</v>
      </c>
      <c r="CD65" s="835"/>
      <c r="CE65" s="1110"/>
      <c r="CF65" s="879"/>
      <c r="CG65" s="1085"/>
      <c r="CH65" s="322" t="s">
        <v>1610</v>
      </c>
      <c r="CI65" s="835"/>
      <c r="CJ65" s="1110"/>
      <c r="CK65" s="879"/>
      <c r="CL65" s="1085"/>
      <c r="CM65" s="322" t="s">
        <v>1610</v>
      </c>
      <c r="CN65" s="835"/>
      <c r="CO65" s="1110"/>
      <c r="CP65" s="879"/>
      <c r="CQ65" s="1085"/>
      <c r="CR65" s="322" t="s">
        <v>1610</v>
      </c>
      <c r="CS65" s="835"/>
      <c r="CT65" s="1110"/>
      <c r="CU65" s="879"/>
      <c r="CV65" s="1085"/>
      <c r="CW65" s="322" t="s">
        <v>1610</v>
      </c>
      <c r="CX65" s="835"/>
      <c r="CY65" s="1110"/>
      <c r="CZ65" s="879"/>
      <c r="DA65" s="1085"/>
      <c r="DB65" s="322" t="s">
        <v>1610</v>
      </c>
      <c r="DC65" s="835"/>
      <c r="DD65" s="1110"/>
      <c r="DE65" s="879"/>
      <c r="DF65" s="1085"/>
      <c r="DG65" s="322" t="s">
        <v>1610</v>
      </c>
      <c r="DH65" s="835"/>
      <c r="DI65" s="1110"/>
      <c r="DJ65" s="879"/>
      <c r="DK65" s="1085"/>
      <c r="DL65" s="322" t="s">
        <v>1610</v>
      </c>
      <c r="DM65" s="835"/>
      <c r="DN65" s="1110"/>
      <c r="DO65" s="879"/>
      <c r="DP65" s="1085"/>
      <c r="DQ65" s="322" t="s">
        <v>1610</v>
      </c>
      <c r="DR65" s="835"/>
      <c r="DS65" s="1110"/>
      <c r="DT65" s="879"/>
      <c r="DU65" s="1085"/>
      <c r="DV65" s="322" t="s">
        <v>1610</v>
      </c>
      <c r="DW65" s="835"/>
      <c r="DX65" s="1110"/>
      <c r="DY65" s="879"/>
      <c r="DZ65" s="1085"/>
      <c r="EA65" s="322" t="s">
        <v>1610</v>
      </c>
      <c r="EB65" s="338"/>
      <c r="EC65" s="1110"/>
      <c r="ED65" s="879"/>
      <c r="EE65" s="1085"/>
      <c r="EF65" s="397" t="s">
        <v>1610</v>
      </c>
      <c r="EG65" s="835">
        <v>1</v>
      </c>
      <c r="EH65" s="1110"/>
      <c r="EI65" s="879"/>
      <c r="EJ65" s="1085"/>
      <c r="EK65" s="322" t="s">
        <v>1610</v>
      </c>
      <c r="EL65" s="835"/>
      <c r="EM65" s="1110"/>
      <c r="EN65" s="879"/>
      <c r="EO65" s="1085"/>
      <c r="EP65" s="322" t="s">
        <v>1610</v>
      </c>
      <c r="EQ65" s="338"/>
      <c r="ER65" s="1110"/>
      <c r="ES65" s="879"/>
      <c r="ET65" s="1085"/>
      <c r="EU65" s="397" t="s">
        <v>1610</v>
      </c>
      <c r="EV65" s="835">
        <v>1</v>
      </c>
      <c r="EW65" s="1110"/>
      <c r="EX65" s="879"/>
      <c r="EY65" s="1085"/>
      <c r="EZ65" s="322" t="s">
        <v>1610</v>
      </c>
      <c r="FA65" s="835"/>
      <c r="FB65" s="1110"/>
      <c r="FC65" s="879"/>
      <c r="FD65" s="1085"/>
      <c r="FE65" s="322" t="s">
        <v>1610</v>
      </c>
      <c r="FF65" s="835"/>
      <c r="FG65" s="1110"/>
      <c r="FH65" s="879"/>
      <c r="FI65" s="1085"/>
      <c r="FJ65" s="322" t="s">
        <v>1610</v>
      </c>
      <c r="FK65" s="835"/>
      <c r="FL65" s="1110"/>
      <c r="FM65" s="879"/>
      <c r="FN65" s="1085"/>
      <c r="FO65" s="322" t="s">
        <v>1610</v>
      </c>
      <c r="FP65" s="835"/>
      <c r="FQ65" s="1110"/>
      <c r="FR65" s="879"/>
      <c r="FS65" s="1085"/>
      <c r="FU65" s="322" t="s">
        <v>1610</v>
      </c>
      <c r="FV65" s="1042"/>
      <c r="FW65" s="1110"/>
      <c r="FX65" s="879"/>
      <c r="FY65" s="1085"/>
      <c r="FZ65" s="322" t="s">
        <v>1610</v>
      </c>
      <c r="GA65" s="1042"/>
      <c r="GB65" s="1110"/>
      <c r="GC65" s="879"/>
      <c r="GD65" s="1085"/>
      <c r="GE65" s="322" t="s">
        <v>1610</v>
      </c>
      <c r="GF65" s="1042"/>
      <c r="GG65" s="1110"/>
      <c r="GH65" s="879"/>
      <c r="GI65" s="1085"/>
      <c r="GJ65" s="322" t="s">
        <v>1610</v>
      </c>
      <c r="GK65" s="1042"/>
      <c r="GL65" s="1110"/>
      <c r="GM65" s="879"/>
      <c r="GN65" s="1085"/>
      <c r="GO65" s="322" t="s">
        <v>1610</v>
      </c>
      <c r="GP65" s="1042"/>
      <c r="GQ65" s="1110"/>
      <c r="GR65" s="879"/>
      <c r="GS65" s="1085"/>
      <c r="GT65" s="322" t="s">
        <v>1610</v>
      </c>
      <c r="GU65" s="1042"/>
      <c r="GV65" s="1110"/>
      <c r="GW65" s="879"/>
      <c r="GX65" s="1085"/>
      <c r="GY65" s="880"/>
      <c r="GZ65" s="322" t="s">
        <v>1610</v>
      </c>
      <c r="HA65" s="835"/>
      <c r="HB65" s="1110"/>
      <c r="HC65" s="879"/>
      <c r="HD65" s="1085"/>
      <c r="HE65" s="322" t="s">
        <v>1610</v>
      </c>
      <c r="HF65" s="338"/>
      <c r="HG65" s="1110"/>
      <c r="HH65" s="879"/>
      <c r="HI65" s="1085"/>
      <c r="HJ65" s="883"/>
      <c r="HK65" s="322" t="s">
        <v>1610</v>
      </c>
      <c r="HL65" s="835"/>
      <c r="HM65" s="1110"/>
      <c r="HN65" s="879"/>
      <c r="HO65" s="1085"/>
      <c r="HP65" s="883"/>
      <c r="HQ65" s="322" t="s">
        <v>1610</v>
      </c>
      <c r="HR65" s="835"/>
      <c r="HS65" s="1110"/>
      <c r="HT65" s="879"/>
      <c r="HU65" s="1085"/>
      <c r="HV65" s="322" t="s">
        <v>1610</v>
      </c>
      <c r="HW65" s="835"/>
      <c r="HX65" s="1110"/>
      <c r="HY65" s="879"/>
      <c r="HZ65" s="1085"/>
      <c r="IA65" s="322" t="s">
        <v>1610</v>
      </c>
      <c r="IB65" s="835"/>
      <c r="IC65" s="1110"/>
      <c r="ID65" s="879"/>
      <c r="IE65" s="1085"/>
      <c r="IF65" s="883"/>
      <c r="IG65" s="322" t="s">
        <v>1610</v>
      </c>
      <c r="IH65" s="841"/>
      <c r="II65" s="1110"/>
      <c r="IJ65" s="879"/>
      <c r="IK65" s="1085"/>
      <c r="IL65" s="322" t="s">
        <v>1610</v>
      </c>
      <c r="IM65" s="841"/>
      <c r="IN65" s="1110"/>
      <c r="IO65" s="879"/>
      <c r="IP65" s="1085"/>
      <c r="IQ65" s="322" t="s">
        <v>1610</v>
      </c>
      <c r="IR65" s="841"/>
      <c r="IS65" s="1110"/>
      <c r="IT65" s="879"/>
      <c r="IU65" s="1085"/>
      <c r="IV65" s="322" t="s">
        <v>1610</v>
      </c>
      <c r="IW65" s="841"/>
      <c r="IX65" s="1110"/>
      <c r="IY65" s="879"/>
      <c r="IZ65" s="1085"/>
      <c r="JA65" s="322" t="s">
        <v>1610</v>
      </c>
      <c r="JB65" s="841"/>
      <c r="JC65" s="1110"/>
      <c r="JD65" s="879"/>
      <c r="JE65" s="1085"/>
      <c r="JF65" s="322" t="s">
        <v>1610</v>
      </c>
      <c r="JG65" s="337"/>
      <c r="JH65" s="1110"/>
      <c r="JI65" s="879"/>
      <c r="JJ65" s="1085"/>
      <c r="JK65" s="322" t="s">
        <v>1610</v>
      </c>
      <c r="JL65" s="841"/>
      <c r="JM65" s="1110"/>
      <c r="JN65" s="879"/>
      <c r="JO65" s="1085"/>
      <c r="JP65" s="322" t="s">
        <v>1610</v>
      </c>
      <c r="JQ65" s="841"/>
      <c r="JR65" s="1110"/>
      <c r="JS65" s="879"/>
      <c r="JT65" s="1085"/>
      <c r="JU65" s="322" t="s">
        <v>1610</v>
      </c>
      <c r="JV65" s="841"/>
      <c r="JW65" s="1110"/>
      <c r="JX65" s="879"/>
      <c r="JY65" s="1085"/>
      <c r="JZ65" s="322" t="s">
        <v>1610</v>
      </c>
      <c r="KA65" s="841"/>
      <c r="KB65" s="1110"/>
      <c r="KC65" s="879"/>
      <c r="KD65" s="1085"/>
      <c r="KE65" s="397" t="s">
        <v>1610</v>
      </c>
      <c r="KF65" s="841">
        <v>1</v>
      </c>
      <c r="KG65" s="1110"/>
      <c r="KH65" s="879"/>
      <c r="KI65" s="1085"/>
      <c r="KJ65" s="322" t="s">
        <v>1610</v>
      </c>
      <c r="KK65" s="841"/>
      <c r="KL65" s="1110"/>
      <c r="KM65" s="879"/>
      <c r="KN65" s="1085"/>
      <c r="KO65" s="322" t="s">
        <v>1610</v>
      </c>
      <c r="KP65" s="841"/>
      <c r="KQ65" s="1110"/>
      <c r="KR65" s="879"/>
      <c r="KS65" s="1085"/>
      <c r="KT65" s="322" t="s">
        <v>1610</v>
      </c>
      <c r="KU65" s="841"/>
      <c r="KV65" s="1110"/>
      <c r="KW65" s="879"/>
      <c r="KX65" s="1085"/>
      <c r="KY65" s="322" t="s">
        <v>1610</v>
      </c>
      <c r="KZ65" s="841"/>
      <c r="LA65" s="1110"/>
      <c r="LB65" s="879"/>
      <c r="LC65" s="1085"/>
      <c r="LD65" s="322" t="s">
        <v>1610</v>
      </c>
      <c r="LE65" s="841"/>
      <c r="LF65" s="1110"/>
      <c r="LG65" s="879"/>
      <c r="LH65" s="1085"/>
      <c r="LI65" s="322" t="s">
        <v>1610</v>
      </c>
      <c r="LJ65" s="841"/>
      <c r="LK65" s="1110"/>
      <c r="LL65" s="879"/>
      <c r="LM65" s="1085"/>
      <c r="LN65" s="322" t="s">
        <v>1610</v>
      </c>
      <c r="LO65" s="841"/>
      <c r="LP65" s="1110"/>
      <c r="LQ65" s="879"/>
      <c r="LR65" s="1085"/>
      <c r="LS65" s="322" t="s">
        <v>1610</v>
      </c>
      <c r="LT65" s="841"/>
      <c r="LU65" s="1110"/>
      <c r="LV65" s="879"/>
      <c r="LW65" s="1085"/>
      <c r="LX65" s="1000" t="s">
        <v>1610</v>
      </c>
      <c r="LY65" s="841"/>
      <c r="LZ65" s="1110"/>
      <c r="MA65" s="879"/>
      <c r="MB65" s="1085"/>
      <c r="MC65" s="397" t="s">
        <v>1610</v>
      </c>
      <c r="MD65" s="841">
        <v>1</v>
      </c>
      <c r="ME65" s="1110"/>
      <c r="MF65" s="879"/>
      <c r="MG65" s="1085"/>
      <c r="MH65" s="397" t="s">
        <v>1610</v>
      </c>
      <c r="MI65" s="841">
        <v>1</v>
      </c>
      <c r="MJ65" s="1110"/>
      <c r="MK65" s="879"/>
      <c r="ML65" s="1085"/>
      <c r="MM65" s="322" t="s">
        <v>1610</v>
      </c>
      <c r="MN65" s="841"/>
      <c r="MO65" s="1110"/>
      <c r="MP65" s="879"/>
      <c r="MQ65" s="1085"/>
      <c r="MR65" s="322" t="s">
        <v>1610</v>
      </c>
      <c r="MS65" s="841"/>
      <c r="MT65" s="1110"/>
      <c r="MU65" s="879"/>
      <c r="MV65" s="1085"/>
      <c r="MW65" s="322" t="s">
        <v>1610</v>
      </c>
      <c r="MX65" s="841"/>
      <c r="MY65" s="1110"/>
      <c r="MZ65" s="879"/>
      <c r="NA65" s="1085"/>
      <c r="NB65" s="322" t="s">
        <v>1610</v>
      </c>
      <c r="NC65" s="841"/>
      <c r="ND65" s="1110"/>
      <c r="NE65" s="879"/>
      <c r="NF65" s="1085"/>
      <c r="NG65" s="322" t="s">
        <v>1610</v>
      </c>
      <c r="NH65" s="841"/>
      <c r="NI65" s="1110"/>
      <c r="NJ65" s="879"/>
      <c r="NK65" s="1085"/>
      <c r="NL65" s="322" t="s">
        <v>1610</v>
      </c>
      <c r="NM65" s="841"/>
      <c r="NN65" s="1110"/>
      <c r="NO65" s="879"/>
      <c r="NP65" s="1085"/>
      <c r="NQ65" s="322" t="s">
        <v>1610</v>
      </c>
      <c r="NR65" s="841"/>
      <c r="NS65" s="1110"/>
      <c r="NT65" s="879"/>
      <c r="NU65" s="1085"/>
      <c r="NV65" s="322" t="s">
        <v>1610</v>
      </c>
      <c r="NW65" s="841"/>
      <c r="NX65" s="1110"/>
      <c r="NY65" s="879"/>
      <c r="NZ65" s="1085"/>
      <c r="OA65" s="322" t="s">
        <v>1610</v>
      </c>
      <c r="OB65" s="841"/>
      <c r="OC65" s="1110"/>
      <c r="OD65" s="879"/>
      <c r="OE65" s="1085"/>
      <c r="OF65" s="322" t="s">
        <v>1610</v>
      </c>
      <c r="OG65" s="841"/>
      <c r="OH65" s="1110"/>
      <c r="OI65" s="879"/>
      <c r="OJ65" s="1085"/>
      <c r="OK65" s="322" t="s">
        <v>1610</v>
      </c>
      <c r="OL65" s="841"/>
      <c r="OM65" s="1110"/>
      <c r="ON65" s="879"/>
      <c r="OO65" s="1085"/>
      <c r="OP65" s="322" t="s">
        <v>1610</v>
      </c>
      <c r="OQ65" s="841"/>
      <c r="OR65" s="1110"/>
      <c r="OS65" s="879"/>
      <c r="OT65" s="1085"/>
      <c r="OU65" s="322" t="s">
        <v>1610</v>
      </c>
      <c r="OV65" s="835"/>
      <c r="OW65" s="1110"/>
      <c r="OX65" s="879"/>
      <c r="OY65" s="1085"/>
      <c r="OZ65" s="322" t="s">
        <v>1610</v>
      </c>
      <c r="PA65" s="841"/>
      <c r="PB65" s="1110"/>
      <c r="PC65" s="879"/>
      <c r="PD65" s="1085"/>
      <c r="PE65" s="942"/>
      <c r="PF65" s="835"/>
      <c r="PG65" s="1110"/>
      <c r="PH65" s="879"/>
      <c r="PI65" s="1085"/>
      <c r="PJ65" s="942"/>
      <c r="PK65" s="835"/>
      <c r="PL65" s="1110"/>
      <c r="PM65" s="879"/>
      <c r="PN65" s="1085"/>
    </row>
    <row r="66" spans="1:430" ht="17" customHeight="1" thickBot="1" x14ac:dyDescent="0.25">
      <c r="B66" s="857"/>
      <c r="C66" s="1046"/>
      <c r="D66" s="1108"/>
      <c r="E66" s="948" t="s">
        <v>213</v>
      </c>
      <c r="F66" s="1034"/>
      <c r="G66" s="1035"/>
      <c r="H66" s="863"/>
      <c r="I66" s="1121"/>
      <c r="J66" s="322" t="s">
        <v>213</v>
      </c>
      <c r="K66" s="835"/>
      <c r="L66" s="1110"/>
      <c r="M66" s="879"/>
      <c r="N66" s="1085"/>
      <c r="O66" s="322" t="s">
        <v>213</v>
      </c>
      <c r="P66" s="836"/>
      <c r="Q66" s="1110"/>
      <c r="R66" s="879"/>
      <c r="S66" s="1085"/>
      <c r="T66" s="322" t="s">
        <v>213</v>
      </c>
      <c r="U66" s="835"/>
      <c r="V66" s="1110"/>
      <c r="W66" s="879"/>
      <c r="X66" s="1085"/>
      <c r="Y66" s="322" t="s">
        <v>213</v>
      </c>
      <c r="Z66" s="835"/>
      <c r="AA66" s="1110"/>
      <c r="AB66" s="879"/>
      <c r="AC66" s="1085"/>
      <c r="AD66" s="322" t="s">
        <v>213</v>
      </c>
      <c r="AE66" s="835"/>
      <c r="AF66" s="1110"/>
      <c r="AG66" s="879"/>
      <c r="AH66" s="1085"/>
      <c r="AI66" s="322" t="s">
        <v>213</v>
      </c>
      <c r="AJ66" s="835"/>
      <c r="AK66" s="1110"/>
      <c r="AL66" s="879"/>
      <c r="AM66" s="1085"/>
      <c r="AN66" s="322" t="s">
        <v>213</v>
      </c>
      <c r="AO66" s="1042"/>
      <c r="AP66" s="1110"/>
      <c r="AQ66" s="879"/>
      <c r="AR66" s="1085"/>
      <c r="AS66" s="322" t="s">
        <v>213</v>
      </c>
      <c r="AT66" s="836"/>
      <c r="AU66" s="1110"/>
      <c r="AV66" s="879"/>
      <c r="AW66" s="1085"/>
      <c r="AX66" s="322" t="s">
        <v>213</v>
      </c>
      <c r="AY66" s="836"/>
      <c r="AZ66" s="1110"/>
      <c r="BA66" s="879"/>
      <c r="BB66" s="1085"/>
      <c r="BC66" s="942" t="s">
        <v>213</v>
      </c>
      <c r="BD66" s="835"/>
      <c r="BE66" s="1110"/>
      <c r="BF66" s="879"/>
      <c r="BG66" s="1085"/>
      <c r="BH66" s="322" t="s">
        <v>213</v>
      </c>
      <c r="BI66" s="1051"/>
      <c r="BJ66" s="1110"/>
      <c r="BK66" s="879"/>
      <c r="BL66" s="1085"/>
      <c r="BM66" s="942" t="s">
        <v>213</v>
      </c>
      <c r="BN66" s="835"/>
      <c r="BO66" s="1110"/>
      <c r="BP66" s="879"/>
      <c r="BQ66" s="1085"/>
      <c r="BR66" s="863"/>
      <c r="BS66" s="322" t="s">
        <v>213</v>
      </c>
      <c r="BT66" s="835"/>
      <c r="BU66" s="1110"/>
      <c r="BV66" s="879"/>
      <c r="BW66" s="1085"/>
      <c r="BX66" s="322" t="s">
        <v>213</v>
      </c>
      <c r="BY66" s="835"/>
      <c r="BZ66" s="1110"/>
      <c r="CA66" s="879"/>
      <c r="CB66" s="1085"/>
      <c r="CC66" s="322" t="s">
        <v>213</v>
      </c>
      <c r="CD66" s="835"/>
      <c r="CE66" s="1110"/>
      <c r="CF66" s="879"/>
      <c r="CG66" s="1085"/>
      <c r="CH66" s="322" t="s">
        <v>213</v>
      </c>
      <c r="CI66" s="835"/>
      <c r="CJ66" s="1110"/>
      <c r="CK66" s="879"/>
      <c r="CL66" s="1085"/>
      <c r="CM66" s="322" t="s">
        <v>213</v>
      </c>
      <c r="CN66" s="835"/>
      <c r="CO66" s="1110"/>
      <c r="CP66" s="879"/>
      <c r="CQ66" s="1085"/>
      <c r="CR66" s="322" t="s">
        <v>213</v>
      </c>
      <c r="CS66" s="835"/>
      <c r="CT66" s="1110"/>
      <c r="CU66" s="879"/>
      <c r="CV66" s="1085"/>
      <c r="CW66" s="322" t="s">
        <v>213</v>
      </c>
      <c r="CX66" s="835"/>
      <c r="CY66" s="1110"/>
      <c r="CZ66" s="879"/>
      <c r="DA66" s="1085"/>
      <c r="DB66" s="322" t="s">
        <v>213</v>
      </c>
      <c r="DC66" s="835"/>
      <c r="DD66" s="1110"/>
      <c r="DE66" s="879"/>
      <c r="DF66" s="1085"/>
      <c r="DG66" s="322" t="s">
        <v>213</v>
      </c>
      <c r="DH66" s="835"/>
      <c r="DI66" s="1110"/>
      <c r="DJ66" s="879"/>
      <c r="DK66" s="1085"/>
      <c r="DL66" s="322" t="s">
        <v>213</v>
      </c>
      <c r="DM66" s="835"/>
      <c r="DN66" s="1110"/>
      <c r="DO66" s="879"/>
      <c r="DP66" s="1085"/>
      <c r="DQ66" s="322" t="s">
        <v>213</v>
      </c>
      <c r="DR66" s="835"/>
      <c r="DS66" s="1110"/>
      <c r="DT66" s="879"/>
      <c r="DU66" s="1085"/>
      <c r="DV66" s="322" t="s">
        <v>213</v>
      </c>
      <c r="DW66" s="835"/>
      <c r="DX66" s="1110"/>
      <c r="DY66" s="879"/>
      <c r="DZ66" s="1085"/>
      <c r="EA66" s="322" t="s">
        <v>213</v>
      </c>
      <c r="EB66" s="338"/>
      <c r="EC66" s="1110"/>
      <c r="ED66" s="879"/>
      <c r="EE66" s="1085"/>
      <c r="EF66" s="397" t="s">
        <v>213</v>
      </c>
      <c r="EG66" s="835">
        <v>1</v>
      </c>
      <c r="EH66" s="1110"/>
      <c r="EI66" s="879"/>
      <c r="EJ66" s="1085"/>
      <c r="EK66" s="322" t="s">
        <v>213</v>
      </c>
      <c r="EL66" s="835"/>
      <c r="EM66" s="1110"/>
      <c r="EN66" s="879"/>
      <c r="EO66" s="1085"/>
      <c r="EP66" s="397" t="s">
        <v>213</v>
      </c>
      <c r="EQ66" s="338">
        <v>1</v>
      </c>
      <c r="ER66" s="1110"/>
      <c r="ES66" s="879"/>
      <c r="ET66" s="1085"/>
      <c r="EU66" s="322" t="s">
        <v>213</v>
      </c>
      <c r="EV66" s="835"/>
      <c r="EW66" s="1110"/>
      <c r="EX66" s="879"/>
      <c r="EY66" s="1085"/>
      <c r="EZ66" s="322" t="s">
        <v>213</v>
      </c>
      <c r="FA66" s="835"/>
      <c r="FB66" s="1110"/>
      <c r="FC66" s="879"/>
      <c r="FD66" s="1085"/>
      <c r="FE66" s="397" t="s">
        <v>213</v>
      </c>
      <c r="FF66" s="835">
        <v>1</v>
      </c>
      <c r="FG66" s="1110"/>
      <c r="FH66" s="879"/>
      <c r="FI66" s="1085"/>
      <c r="FJ66" s="322" t="s">
        <v>213</v>
      </c>
      <c r="FK66" s="835"/>
      <c r="FL66" s="1110"/>
      <c r="FM66" s="879"/>
      <c r="FN66" s="1085"/>
      <c r="FO66" s="322" t="s">
        <v>213</v>
      </c>
      <c r="FP66" s="835"/>
      <c r="FQ66" s="1110"/>
      <c r="FR66" s="879"/>
      <c r="FS66" s="1085"/>
      <c r="FU66" s="322" t="s">
        <v>213</v>
      </c>
      <c r="FV66" s="1042"/>
      <c r="FW66" s="1110"/>
      <c r="FX66" s="879"/>
      <c r="FY66" s="1085"/>
      <c r="FZ66" s="322" t="s">
        <v>213</v>
      </c>
      <c r="GA66" s="1042"/>
      <c r="GB66" s="1110"/>
      <c r="GC66" s="879"/>
      <c r="GD66" s="1085"/>
      <c r="GE66" s="322" t="s">
        <v>213</v>
      </c>
      <c r="GF66" s="1042"/>
      <c r="GG66" s="1110"/>
      <c r="GH66" s="879"/>
      <c r="GI66" s="1085"/>
      <c r="GJ66" s="322" t="s">
        <v>213</v>
      </c>
      <c r="GK66" s="1042"/>
      <c r="GL66" s="1110"/>
      <c r="GM66" s="879"/>
      <c r="GN66" s="1085"/>
      <c r="GO66" s="322" t="s">
        <v>213</v>
      </c>
      <c r="GP66" s="1042"/>
      <c r="GQ66" s="1110"/>
      <c r="GR66" s="879"/>
      <c r="GS66" s="1085"/>
      <c r="GT66" s="322" t="s">
        <v>213</v>
      </c>
      <c r="GU66" s="1042"/>
      <c r="GV66" s="1110"/>
      <c r="GW66" s="879"/>
      <c r="GX66" s="1085"/>
      <c r="GY66" s="880"/>
      <c r="GZ66" s="322" t="s">
        <v>213</v>
      </c>
      <c r="HA66" s="835"/>
      <c r="HB66" s="1110"/>
      <c r="HC66" s="879"/>
      <c r="HD66" s="1085"/>
      <c r="HE66" s="322" t="s">
        <v>213</v>
      </c>
      <c r="HF66" s="338"/>
      <c r="HG66" s="1110"/>
      <c r="HH66" s="879"/>
      <c r="HI66" s="1085"/>
      <c r="HJ66" s="883"/>
      <c r="HK66" s="322" t="s">
        <v>213</v>
      </c>
      <c r="HL66" s="835"/>
      <c r="HM66" s="1110"/>
      <c r="HN66" s="879"/>
      <c r="HO66" s="1085"/>
      <c r="HP66" s="883"/>
      <c r="HQ66" s="322" t="s">
        <v>213</v>
      </c>
      <c r="HR66" s="835"/>
      <c r="HS66" s="1110"/>
      <c r="HT66" s="879"/>
      <c r="HU66" s="1085"/>
      <c r="HV66" s="322" t="s">
        <v>213</v>
      </c>
      <c r="HW66" s="835"/>
      <c r="HX66" s="1110"/>
      <c r="HY66" s="879"/>
      <c r="HZ66" s="1085"/>
      <c r="IA66" s="322" t="s">
        <v>213</v>
      </c>
      <c r="IB66" s="835"/>
      <c r="IC66" s="1110"/>
      <c r="ID66" s="879"/>
      <c r="IE66" s="1085"/>
      <c r="IF66" s="883"/>
      <c r="IG66" s="322" t="s">
        <v>213</v>
      </c>
      <c r="IH66" s="841"/>
      <c r="II66" s="1110"/>
      <c r="IJ66" s="879"/>
      <c r="IK66" s="1085"/>
      <c r="IL66" s="322" t="s">
        <v>213</v>
      </c>
      <c r="IM66" s="841"/>
      <c r="IN66" s="1110"/>
      <c r="IO66" s="879"/>
      <c r="IP66" s="1085"/>
      <c r="IQ66" s="322" t="s">
        <v>213</v>
      </c>
      <c r="IR66" s="841"/>
      <c r="IS66" s="1110"/>
      <c r="IT66" s="879"/>
      <c r="IU66" s="1085"/>
      <c r="IV66" s="322" t="s">
        <v>213</v>
      </c>
      <c r="IW66" s="841"/>
      <c r="IX66" s="1110"/>
      <c r="IY66" s="879"/>
      <c r="IZ66" s="1085"/>
      <c r="JA66" s="322" t="s">
        <v>213</v>
      </c>
      <c r="JB66" s="841"/>
      <c r="JC66" s="1110"/>
      <c r="JD66" s="879"/>
      <c r="JE66" s="1085"/>
      <c r="JF66" s="322" t="s">
        <v>213</v>
      </c>
      <c r="JG66" s="337"/>
      <c r="JH66" s="1110"/>
      <c r="JI66" s="879"/>
      <c r="JJ66" s="1085"/>
      <c r="JK66" s="322" t="s">
        <v>213</v>
      </c>
      <c r="JL66" s="841"/>
      <c r="JM66" s="1110"/>
      <c r="JN66" s="879"/>
      <c r="JO66" s="1085"/>
      <c r="JP66" s="322" t="s">
        <v>213</v>
      </c>
      <c r="JQ66" s="841"/>
      <c r="JR66" s="1110"/>
      <c r="JS66" s="879"/>
      <c r="JT66" s="1085"/>
      <c r="JU66" s="322" t="s">
        <v>213</v>
      </c>
      <c r="JV66" s="841"/>
      <c r="JW66" s="1110"/>
      <c r="JX66" s="879"/>
      <c r="JY66" s="1085"/>
      <c r="JZ66" s="322" t="s">
        <v>213</v>
      </c>
      <c r="KA66" s="841"/>
      <c r="KB66" s="1110"/>
      <c r="KC66" s="879"/>
      <c r="KD66" s="1085"/>
      <c r="KE66" s="397" t="s">
        <v>213</v>
      </c>
      <c r="KF66" s="841">
        <v>1</v>
      </c>
      <c r="KG66" s="1110"/>
      <c r="KH66" s="879"/>
      <c r="KI66" s="1085"/>
      <c r="KJ66" s="322" t="s">
        <v>213</v>
      </c>
      <c r="KK66" s="841"/>
      <c r="KL66" s="1110"/>
      <c r="KM66" s="879"/>
      <c r="KN66" s="1085"/>
      <c r="KO66" s="322" t="s">
        <v>213</v>
      </c>
      <c r="KP66" s="841"/>
      <c r="KQ66" s="1110"/>
      <c r="KR66" s="879"/>
      <c r="KS66" s="1085"/>
      <c r="KT66" s="322" t="s">
        <v>213</v>
      </c>
      <c r="KU66" s="841"/>
      <c r="KV66" s="1110"/>
      <c r="KW66" s="879"/>
      <c r="KX66" s="1085"/>
      <c r="KY66" s="322" t="s">
        <v>213</v>
      </c>
      <c r="KZ66" s="841"/>
      <c r="LA66" s="1110"/>
      <c r="LB66" s="879"/>
      <c r="LC66" s="1085"/>
      <c r="LD66" s="322" t="s">
        <v>213</v>
      </c>
      <c r="LE66" s="841"/>
      <c r="LF66" s="1110"/>
      <c r="LG66" s="879"/>
      <c r="LH66" s="1085"/>
      <c r="LI66" s="322" t="s">
        <v>213</v>
      </c>
      <c r="LJ66" s="841"/>
      <c r="LK66" s="1110"/>
      <c r="LL66" s="879"/>
      <c r="LM66" s="1085"/>
      <c r="LN66" s="322" t="s">
        <v>213</v>
      </c>
      <c r="LO66" s="841"/>
      <c r="LP66" s="1110"/>
      <c r="LQ66" s="879"/>
      <c r="LR66" s="1085"/>
      <c r="LS66" s="322" t="s">
        <v>213</v>
      </c>
      <c r="LT66" s="841"/>
      <c r="LU66" s="1110"/>
      <c r="LV66" s="879"/>
      <c r="LW66" s="1085"/>
      <c r="LX66" s="1000" t="s">
        <v>213</v>
      </c>
      <c r="LY66" s="841"/>
      <c r="LZ66" s="1110"/>
      <c r="MA66" s="879"/>
      <c r="MB66" s="1085"/>
      <c r="MC66" s="322" t="s">
        <v>213</v>
      </c>
      <c r="MD66" s="841"/>
      <c r="ME66" s="1110"/>
      <c r="MF66" s="879"/>
      <c r="MG66" s="1085"/>
      <c r="MH66" s="322" t="s">
        <v>213</v>
      </c>
      <c r="MI66" s="841"/>
      <c r="MJ66" s="1110"/>
      <c r="MK66" s="879"/>
      <c r="ML66" s="1085"/>
      <c r="MM66" s="322" t="s">
        <v>213</v>
      </c>
      <c r="MN66" s="841"/>
      <c r="MO66" s="1110"/>
      <c r="MP66" s="879"/>
      <c r="MQ66" s="1085"/>
      <c r="MR66" s="322" t="s">
        <v>213</v>
      </c>
      <c r="MS66" s="841"/>
      <c r="MT66" s="1110"/>
      <c r="MU66" s="879"/>
      <c r="MV66" s="1085"/>
      <c r="MW66" s="322" t="s">
        <v>213</v>
      </c>
      <c r="MX66" s="841"/>
      <c r="MY66" s="1110"/>
      <c r="MZ66" s="879"/>
      <c r="NA66" s="1085"/>
      <c r="NB66" s="322" t="s">
        <v>213</v>
      </c>
      <c r="NC66" s="841"/>
      <c r="ND66" s="1110"/>
      <c r="NE66" s="879"/>
      <c r="NF66" s="1085"/>
      <c r="NG66" s="322" t="s">
        <v>213</v>
      </c>
      <c r="NH66" s="841"/>
      <c r="NI66" s="1110"/>
      <c r="NJ66" s="879"/>
      <c r="NK66" s="1085"/>
      <c r="NL66" s="322" t="s">
        <v>213</v>
      </c>
      <c r="NM66" s="841"/>
      <c r="NN66" s="1110"/>
      <c r="NO66" s="879"/>
      <c r="NP66" s="1085"/>
      <c r="NQ66" s="322" t="s">
        <v>213</v>
      </c>
      <c r="NR66" s="841"/>
      <c r="NS66" s="1110"/>
      <c r="NT66" s="879"/>
      <c r="NU66" s="1085"/>
      <c r="NV66" s="322" t="s">
        <v>213</v>
      </c>
      <c r="NW66" s="841"/>
      <c r="NX66" s="1110"/>
      <c r="NY66" s="879"/>
      <c r="NZ66" s="1085"/>
      <c r="OA66" s="322" t="s">
        <v>213</v>
      </c>
      <c r="OB66" s="841"/>
      <c r="OC66" s="1110"/>
      <c r="OD66" s="879"/>
      <c r="OE66" s="1085"/>
      <c r="OF66" s="322" t="s">
        <v>213</v>
      </c>
      <c r="OG66" s="841"/>
      <c r="OH66" s="1110"/>
      <c r="OI66" s="879"/>
      <c r="OJ66" s="1085"/>
      <c r="OK66" s="322" t="s">
        <v>213</v>
      </c>
      <c r="OL66" s="841"/>
      <c r="OM66" s="1110"/>
      <c r="ON66" s="879"/>
      <c r="OO66" s="1085"/>
      <c r="OP66" s="322" t="s">
        <v>213</v>
      </c>
      <c r="OQ66" s="841"/>
      <c r="OR66" s="1110"/>
      <c r="OS66" s="879"/>
      <c r="OT66" s="1085"/>
      <c r="OU66" s="322" t="s">
        <v>213</v>
      </c>
      <c r="OV66" s="835"/>
      <c r="OW66" s="1110"/>
      <c r="OX66" s="879"/>
      <c r="OY66" s="1085"/>
      <c r="OZ66" s="322" t="s">
        <v>213</v>
      </c>
      <c r="PA66" s="841"/>
      <c r="PB66" s="1110"/>
      <c r="PC66" s="879"/>
      <c r="PD66" s="1085"/>
      <c r="PE66" s="942"/>
      <c r="PF66" s="835"/>
      <c r="PG66" s="1110"/>
      <c r="PH66" s="879"/>
      <c r="PI66" s="1085"/>
      <c r="PJ66" s="942"/>
      <c r="PK66" s="835"/>
      <c r="PL66" s="1110"/>
      <c r="PM66" s="879"/>
      <c r="PN66" s="1085"/>
    </row>
    <row r="67" spans="1:430" ht="17" customHeight="1" thickBot="1" x14ac:dyDescent="0.25">
      <c r="B67" s="857"/>
      <c r="C67" s="1046"/>
      <c r="D67" s="1115"/>
      <c r="E67" s="1122" t="s">
        <v>189</v>
      </c>
      <c r="F67" s="1034"/>
      <c r="G67" s="1035"/>
      <c r="H67" s="863">
        <v>0</v>
      </c>
      <c r="I67" s="1121"/>
      <c r="J67" s="322" t="s">
        <v>189</v>
      </c>
      <c r="K67" s="889"/>
      <c r="L67" s="490"/>
      <c r="M67" s="879"/>
      <c r="N67" s="1123"/>
      <c r="O67" s="331" t="s">
        <v>189</v>
      </c>
      <c r="P67" s="836"/>
      <c r="Q67" s="490"/>
      <c r="R67" s="879"/>
      <c r="S67" s="1123"/>
      <c r="T67" s="322" t="s">
        <v>189</v>
      </c>
      <c r="U67" s="889"/>
      <c r="V67" s="490"/>
      <c r="W67" s="879"/>
      <c r="X67" s="1123"/>
      <c r="Y67" s="322" t="s">
        <v>189</v>
      </c>
      <c r="Z67" s="889"/>
      <c r="AA67" s="490"/>
      <c r="AB67" s="879"/>
      <c r="AC67" s="1123"/>
      <c r="AD67" s="322" t="s">
        <v>189</v>
      </c>
      <c r="AE67" s="889"/>
      <c r="AF67" s="490"/>
      <c r="AG67" s="879"/>
      <c r="AH67" s="1123"/>
      <c r="AI67" s="322" t="s">
        <v>189</v>
      </c>
      <c r="AJ67" s="889"/>
      <c r="AK67" s="490"/>
      <c r="AL67" s="879"/>
      <c r="AM67" s="1123"/>
      <c r="AN67" s="322" t="s">
        <v>189</v>
      </c>
      <c r="AO67" s="957"/>
      <c r="AP67" s="490"/>
      <c r="AQ67" s="879"/>
      <c r="AR67" s="1123"/>
      <c r="AS67" s="322" t="s">
        <v>189</v>
      </c>
      <c r="AT67" s="957"/>
      <c r="AU67" s="490"/>
      <c r="AV67" s="879"/>
      <c r="AW67" s="1123"/>
      <c r="AX67" s="322" t="s">
        <v>189</v>
      </c>
      <c r="AY67" s="957"/>
      <c r="AZ67" s="490"/>
      <c r="BA67" s="879"/>
      <c r="BB67" s="1123"/>
      <c r="BC67" s="942" t="s">
        <v>189</v>
      </c>
      <c r="BD67" s="889"/>
      <c r="BE67" s="490"/>
      <c r="BF67" s="879"/>
      <c r="BG67" s="1123"/>
      <c r="BH67" s="322" t="s">
        <v>189</v>
      </c>
      <c r="BI67" s="957"/>
      <c r="BJ67" s="490"/>
      <c r="BK67" s="879"/>
      <c r="BL67" s="1123"/>
      <c r="BM67" s="942" t="s">
        <v>189</v>
      </c>
      <c r="BN67" s="889"/>
      <c r="BO67" s="490"/>
      <c r="BP67" s="879"/>
      <c r="BQ67" s="1123"/>
      <c r="BR67" s="863"/>
      <c r="BS67" s="322" t="s">
        <v>189</v>
      </c>
      <c r="BT67" s="889"/>
      <c r="BU67" s="490"/>
      <c r="BV67" s="879"/>
      <c r="BW67" s="1123"/>
      <c r="BX67" s="322" t="s">
        <v>189</v>
      </c>
      <c r="BY67" s="889"/>
      <c r="BZ67" s="490"/>
      <c r="CA67" s="879"/>
      <c r="CB67" s="1123"/>
      <c r="CC67" s="322" t="s">
        <v>189</v>
      </c>
      <c r="CD67" s="889"/>
      <c r="CE67" s="490"/>
      <c r="CF67" s="879"/>
      <c r="CG67" s="1123"/>
      <c r="CH67" s="322" t="s">
        <v>189</v>
      </c>
      <c r="CI67" s="889"/>
      <c r="CJ67" s="490"/>
      <c r="CK67" s="879"/>
      <c r="CL67" s="1123"/>
      <c r="CM67" s="322" t="s">
        <v>189</v>
      </c>
      <c r="CN67" s="889"/>
      <c r="CO67" s="490"/>
      <c r="CP67" s="879"/>
      <c r="CQ67" s="1123"/>
      <c r="CR67" s="322" t="s">
        <v>189</v>
      </c>
      <c r="CS67" s="889"/>
      <c r="CT67" s="490"/>
      <c r="CU67" s="879"/>
      <c r="CV67" s="1123"/>
      <c r="CW67" s="322" t="s">
        <v>189</v>
      </c>
      <c r="CX67" s="889"/>
      <c r="CY67" s="490"/>
      <c r="CZ67" s="879"/>
      <c r="DA67" s="1123"/>
      <c r="DB67" s="322" t="s">
        <v>189</v>
      </c>
      <c r="DC67" s="889"/>
      <c r="DD67" s="490"/>
      <c r="DE67" s="879"/>
      <c r="DF67" s="1123"/>
      <c r="DG67" s="322" t="s">
        <v>189</v>
      </c>
      <c r="DH67" s="889"/>
      <c r="DI67" s="490"/>
      <c r="DJ67" s="879"/>
      <c r="DK67" s="1123"/>
      <c r="DL67" s="322" t="s">
        <v>189</v>
      </c>
      <c r="DM67" s="889"/>
      <c r="DN67" s="490"/>
      <c r="DO67" s="879"/>
      <c r="DP67" s="1123"/>
      <c r="DQ67" s="322" t="s">
        <v>189</v>
      </c>
      <c r="DR67" s="889"/>
      <c r="DS67" s="490"/>
      <c r="DT67" s="879"/>
      <c r="DU67" s="1123"/>
      <c r="DV67" s="322" t="s">
        <v>189</v>
      </c>
      <c r="DW67" s="889"/>
      <c r="DX67" s="490"/>
      <c r="DY67" s="879"/>
      <c r="DZ67" s="1123"/>
      <c r="EA67" s="322" t="s">
        <v>189</v>
      </c>
      <c r="EB67" s="362"/>
      <c r="EC67" s="490"/>
      <c r="ED67" s="879"/>
      <c r="EE67" s="1123"/>
      <c r="EF67" s="322" t="s">
        <v>189</v>
      </c>
      <c r="EG67" s="889"/>
      <c r="EH67" s="490"/>
      <c r="EI67" s="879"/>
      <c r="EJ67" s="1123"/>
      <c r="EK67" s="322" t="s">
        <v>189</v>
      </c>
      <c r="EL67" s="889"/>
      <c r="EM67" s="490"/>
      <c r="EN67" s="879"/>
      <c r="EO67" s="1123"/>
      <c r="EP67" s="322" t="s">
        <v>189</v>
      </c>
      <c r="EQ67" s="362"/>
      <c r="ER67" s="490"/>
      <c r="ES67" s="879"/>
      <c r="ET67" s="1123"/>
      <c r="EU67" s="322" t="s">
        <v>189</v>
      </c>
      <c r="EV67" s="889"/>
      <c r="EW67" s="490"/>
      <c r="EX67" s="879"/>
      <c r="EY67" s="1123"/>
      <c r="EZ67" s="322" t="s">
        <v>189</v>
      </c>
      <c r="FA67" s="889"/>
      <c r="FB67" s="490"/>
      <c r="FC67" s="879"/>
      <c r="FD67" s="1123"/>
      <c r="FE67" s="322" t="s">
        <v>189</v>
      </c>
      <c r="FF67" s="889"/>
      <c r="FG67" s="490"/>
      <c r="FH67" s="879"/>
      <c r="FI67" s="1123"/>
      <c r="FJ67" s="322" t="s">
        <v>189</v>
      </c>
      <c r="FK67" s="889"/>
      <c r="FL67" s="490"/>
      <c r="FM67" s="879"/>
      <c r="FN67" s="1123"/>
      <c r="FO67" s="322" t="s">
        <v>189</v>
      </c>
      <c r="FP67" s="889"/>
      <c r="FQ67" s="490"/>
      <c r="FR67" s="879"/>
      <c r="FS67" s="1123"/>
      <c r="FU67" s="322" t="s">
        <v>189</v>
      </c>
      <c r="FV67" s="957"/>
      <c r="FW67" s="490"/>
      <c r="FX67" s="879"/>
      <c r="FY67" s="1123"/>
      <c r="FZ67" s="322" t="s">
        <v>189</v>
      </c>
      <c r="GA67" s="957"/>
      <c r="GB67" s="490"/>
      <c r="GC67" s="879"/>
      <c r="GD67" s="1123"/>
      <c r="GE67" s="322" t="s">
        <v>189</v>
      </c>
      <c r="GF67" s="957"/>
      <c r="GG67" s="490"/>
      <c r="GH67" s="879"/>
      <c r="GI67" s="1123"/>
      <c r="GJ67" s="322" t="s">
        <v>189</v>
      </c>
      <c r="GK67" s="957"/>
      <c r="GL67" s="490"/>
      <c r="GM67" s="879"/>
      <c r="GN67" s="1123"/>
      <c r="GO67" s="322" t="s">
        <v>189</v>
      </c>
      <c r="GP67" s="957"/>
      <c r="GQ67" s="490"/>
      <c r="GR67" s="879"/>
      <c r="GS67" s="1123"/>
      <c r="GT67" s="322" t="s">
        <v>189</v>
      </c>
      <c r="GU67" s="957"/>
      <c r="GV67" s="490"/>
      <c r="GW67" s="879"/>
      <c r="GX67" s="1123"/>
      <c r="GY67" s="880"/>
      <c r="GZ67" s="322" t="s">
        <v>189</v>
      </c>
      <c r="HA67" s="889"/>
      <c r="HB67" s="490"/>
      <c r="HC67" s="879"/>
      <c r="HD67" s="1123"/>
      <c r="HE67" s="322" t="s">
        <v>189</v>
      </c>
      <c r="HF67" s="362"/>
      <c r="HG67" s="490"/>
      <c r="HH67" s="879"/>
      <c r="HI67" s="1123"/>
      <c r="HJ67" s="883"/>
      <c r="HK67" s="322" t="s">
        <v>189</v>
      </c>
      <c r="HL67" s="889"/>
      <c r="HM67" s="490"/>
      <c r="HN67" s="879"/>
      <c r="HO67" s="1123"/>
      <c r="HP67" s="883"/>
      <c r="HQ67" s="322" t="s">
        <v>189</v>
      </c>
      <c r="HR67" s="889"/>
      <c r="HS67" s="490"/>
      <c r="HT67" s="879"/>
      <c r="HU67" s="1123"/>
      <c r="HV67" s="322" t="s">
        <v>189</v>
      </c>
      <c r="HW67" s="889"/>
      <c r="HX67" s="490"/>
      <c r="HY67" s="879"/>
      <c r="HZ67" s="1123"/>
      <c r="IA67" s="322" t="s">
        <v>189</v>
      </c>
      <c r="IB67" s="889"/>
      <c r="IC67" s="490"/>
      <c r="ID67" s="879"/>
      <c r="IE67" s="1123"/>
      <c r="IF67" s="883"/>
      <c r="IG67" s="322" t="s">
        <v>189</v>
      </c>
      <c r="IH67" s="900"/>
      <c r="II67" s="490"/>
      <c r="IJ67" s="879"/>
      <c r="IK67" s="1123"/>
      <c r="IL67" s="322" t="s">
        <v>189</v>
      </c>
      <c r="IM67" s="900"/>
      <c r="IN67" s="490"/>
      <c r="IO67" s="879"/>
      <c r="IP67" s="1123"/>
      <c r="IQ67" s="322" t="s">
        <v>189</v>
      </c>
      <c r="IR67" s="900"/>
      <c r="IS67" s="490"/>
      <c r="IT67" s="879"/>
      <c r="IU67" s="1123"/>
      <c r="IV67" s="322" t="s">
        <v>189</v>
      </c>
      <c r="IW67" s="900"/>
      <c r="IX67" s="490"/>
      <c r="IY67" s="879"/>
      <c r="IZ67" s="1123"/>
      <c r="JA67" s="322" t="s">
        <v>189</v>
      </c>
      <c r="JB67" s="900"/>
      <c r="JC67" s="490"/>
      <c r="JD67" s="879"/>
      <c r="JE67" s="1123"/>
      <c r="JF67" s="322" t="s">
        <v>189</v>
      </c>
      <c r="JG67" s="361"/>
      <c r="JH67" s="490"/>
      <c r="JI67" s="879"/>
      <c r="JJ67" s="1123"/>
      <c r="JK67" s="322" t="s">
        <v>189</v>
      </c>
      <c r="JL67" s="900"/>
      <c r="JM67" s="490"/>
      <c r="JN67" s="879"/>
      <c r="JO67" s="1123"/>
      <c r="JP67" s="322" t="s">
        <v>189</v>
      </c>
      <c r="JQ67" s="900"/>
      <c r="JR67" s="490"/>
      <c r="JS67" s="879"/>
      <c r="JT67" s="1123"/>
      <c r="JU67" s="322" t="s">
        <v>189</v>
      </c>
      <c r="JV67" s="900"/>
      <c r="JW67" s="490"/>
      <c r="JX67" s="879"/>
      <c r="JY67" s="1123"/>
      <c r="JZ67" s="322" t="s">
        <v>189</v>
      </c>
      <c r="KA67" s="900"/>
      <c r="KB67" s="490"/>
      <c r="KC67" s="879"/>
      <c r="KD67" s="1123"/>
      <c r="KE67" s="322" t="s">
        <v>189</v>
      </c>
      <c r="KF67" s="900"/>
      <c r="KG67" s="490"/>
      <c r="KH67" s="879"/>
      <c r="KI67" s="1123"/>
      <c r="KJ67" s="322" t="s">
        <v>189</v>
      </c>
      <c r="KK67" s="900"/>
      <c r="KL67" s="490"/>
      <c r="KM67" s="879"/>
      <c r="KN67" s="1123"/>
      <c r="KO67" s="322" t="s">
        <v>189</v>
      </c>
      <c r="KP67" s="900"/>
      <c r="KQ67" s="490"/>
      <c r="KR67" s="879"/>
      <c r="KS67" s="1123"/>
      <c r="KT67" s="322" t="s">
        <v>189</v>
      </c>
      <c r="KU67" s="900"/>
      <c r="KV67" s="490"/>
      <c r="KW67" s="879"/>
      <c r="KX67" s="1123"/>
      <c r="KY67" s="322" t="s">
        <v>189</v>
      </c>
      <c r="KZ67" s="900"/>
      <c r="LA67" s="490"/>
      <c r="LB67" s="879"/>
      <c r="LC67" s="1123"/>
      <c r="LD67" s="322" t="s">
        <v>189</v>
      </c>
      <c r="LE67" s="900"/>
      <c r="LF67" s="490"/>
      <c r="LG67" s="879"/>
      <c r="LH67" s="1123"/>
      <c r="LI67" s="322" t="s">
        <v>189</v>
      </c>
      <c r="LJ67" s="900"/>
      <c r="LK67" s="490"/>
      <c r="LL67" s="879"/>
      <c r="LM67" s="1123"/>
      <c r="LN67" s="322" t="s">
        <v>189</v>
      </c>
      <c r="LO67" s="900"/>
      <c r="LP67" s="490"/>
      <c r="LQ67" s="879"/>
      <c r="LR67" s="1123"/>
      <c r="LS67" s="322" t="s">
        <v>189</v>
      </c>
      <c r="LT67" s="900"/>
      <c r="LU67" s="490"/>
      <c r="LV67" s="879"/>
      <c r="LW67" s="1123"/>
      <c r="LX67" s="1000" t="s">
        <v>189</v>
      </c>
      <c r="LY67" s="900"/>
      <c r="LZ67" s="490"/>
      <c r="MA67" s="879"/>
      <c r="MB67" s="1123"/>
      <c r="MC67" s="322" t="s">
        <v>189</v>
      </c>
      <c r="MD67" s="900"/>
      <c r="ME67" s="490"/>
      <c r="MF67" s="879"/>
      <c r="MG67" s="1123"/>
      <c r="MH67" s="322" t="s">
        <v>189</v>
      </c>
      <c r="MI67" s="900"/>
      <c r="MJ67" s="490"/>
      <c r="MK67" s="879"/>
      <c r="ML67" s="1123"/>
      <c r="MM67" s="322" t="s">
        <v>189</v>
      </c>
      <c r="MN67" s="900"/>
      <c r="MO67" s="490"/>
      <c r="MP67" s="879"/>
      <c r="MQ67" s="1123"/>
      <c r="MR67" s="322" t="s">
        <v>189</v>
      </c>
      <c r="MS67" s="900"/>
      <c r="MT67" s="490"/>
      <c r="MU67" s="879"/>
      <c r="MV67" s="1123"/>
      <c r="MW67" s="322" t="s">
        <v>189</v>
      </c>
      <c r="MX67" s="900"/>
      <c r="MY67" s="490"/>
      <c r="MZ67" s="879"/>
      <c r="NA67" s="1123"/>
      <c r="NB67" s="322" t="s">
        <v>189</v>
      </c>
      <c r="NC67" s="900"/>
      <c r="ND67" s="490"/>
      <c r="NE67" s="879"/>
      <c r="NF67" s="1123"/>
      <c r="NG67" s="322" t="s">
        <v>189</v>
      </c>
      <c r="NH67" s="900"/>
      <c r="NI67" s="490"/>
      <c r="NJ67" s="879"/>
      <c r="NK67" s="1123"/>
      <c r="NL67" s="322" t="s">
        <v>189</v>
      </c>
      <c r="NM67" s="900"/>
      <c r="NN67" s="490"/>
      <c r="NO67" s="879"/>
      <c r="NP67" s="1123"/>
      <c r="NQ67" s="322" t="s">
        <v>189</v>
      </c>
      <c r="NR67" s="900"/>
      <c r="NS67" s="490"/>
      <c r="NT67" s="879"/>
      <c r="NU67" s="1123"/>
      <c r="NV67" s="322" t="s">
        <v>189</v>
      </c>
      <c r="NW67" s="900"/>
      <c r="NX67" s="490"/>
      <c r="NY67" s="879"/>
      <c r="NZ67" s="1123"/>
      <c r="OA67" s="322" t="s">
        <v>189</v>
      </c>
      <c r="OB67" s="900"/>
      <c r="OC67" s="490"/>
      <c r="OD67" s="879"/>
      <c r="OE67" s="1123"/>
      <c r="OF67" s="322" t="s">
        <v>189</v>
      </c>
      <c r="OG67" s="900"/>
      <c r="OH67" s="490"/>
      <c r="OI67" s="879"/>
      <c r="OJ67" s="1123"/>
      <c r="OK67" s="322" t="s">
        <v>189</v>
      </c>
      <c r="OL67" s="900"/>
      <c r="OM67" s="490"/>
      <c r="ON67" s="879"/>
      <c r="OO67" s="1123"/>
      <c r="OP67" s="322" t="s">
        <v>189</v>
      </c>
      <c r="OQ67" s="900"/>
      <c r="OR67" s="490"/>
      <c r="OS67" s="879"/>
      <c r="OT67" s="1123"/>
      <c r="OU67" s="322" t="s">
        <v>189</v>
      </c>
      <c r="OV67" s="889"/>
      <c r="OW67" s="490"/>
      <c r="OX67" s="879"/>
      <c r="OY67" s="1123"/>
      <c r="OZ67" s="322" t="s">
        <v>189</v>
      </c>
      <c r="PA67" s="900"/>
      <c r="PB67" s="490"/>
      <c r="PC67" s="879"/>
      <c r="PD67" s="1123"/>
      <c r="PE67" s="942"/>
      <c r="PF67" s="889"/>
      <c r="PG67" s="490"/>
      <c r="PH67" s="879"/>
      <c r="PI67" s="1123"/>
      <c r="PJ67" s="942"/>
      <c r="PK67" s="889"/>
      <c r="PL67" s="490"/>
      <c r="PM67" s="879"/>
      <c r="PN67" s="1123"/>
    </row>
    <row r="68" spans="1:430" ht="17" customHeight="1" thickBot="1" x14ac:dyDescent="0.25">
      <c r="B68" s="857"/>
      <c r="C68" s="1046"/>
      <c r="D68" s="1094" t="s">
        <v>392</v>
      </c>
      <c r="E68" s="1124"/>
      <c r="F68" s="1034"/>
      <c r="G68" s="1035"/>
      <c r="H68" s="863"/>
      <c r="I68" s="1121"/>
      <c r="J68" s="323"/>
      <c r="K68" s="384" t="s">
        <v>130</v>
      </c>
      <c r="L68" s="1125"/>
      <c r="M68" s="1126"/>
      <c r="N68" s="1127"/>
      <c r="O68" s="1128"/>
      <c r="P68" s="487" t="s">
        <v>130</v>
      </c>
      <c r="Q68" s="1125"/>
      <c r="R68" s="1126"/>
      <c r="S68" s="1127"/>
      <c r="T68" s="323"/>
      <c r="U68" s="384" t="s">
        <v>130</v>
      </c>
      <c r="V68" s="1125"/>
      <c r="W68" s="1126"/>
      <c r="X68" s="1127"/>
      <c r="Y68" s="1129"/>
      <c r="Z68" s="443" t="s">
        <v>130</v>
      </c>
      <c r="AA68" s="1125"/>
      <c r="AB68" s="1126"/>
      <c r="AC68" s="1127"/>
      <c r="AD68" s="815"/>
      <c r="AE68" s="384" t="s">
        <v>130</v>
      </c>
      <c r="AF68" s="1125"/>
      <c r="AG68" s="1126"/>
      <c r="AH68" s="1127"/>
      <c r="AI68" s="815" t="s">
        <v>1611</v>
      </c>
      <c r="AJ68" s="384"/>
      <c r="AK68" s="1125"/>
      <c r="AL68" s="1126"/>
      <c r="AM68" s="1127"/>
      <c r="AN68" s="1130" t="s">
        <v>1612</v>
      </c>
      <c r="AO68" s="818"/>
      <c r="AP68" s="1125"/>
      <c r="AQ68" s="1126"/>
      <c r="AR68" s="1127"/>
      <c r="AS68" s="323"/>
      <c r="AT68" s="818" t="s">
        <v>130</v>
      </c>
      <c r="AU68" s="1125"/>
      <c r="AV68" s="1126"/>
      <c r="AW68" s="1127"/>
      <c r="AX68" s="323"/>
      <c r="AY68" s="818" t="s">
        <v>130</v>
      </c>
      <c r="AZ68" s="1125"/>
      <c r="BA68" s="1126"/>
      <c r="BB68" s="1127"/>
      <c r="BC68" s="816"/>
      <c r="BD68" s="916" t="s">
        <v>741</v>
      </c>
      <c r="BE68" s="1125"/>
      <c r="BF68" s="1126"/>
      <c r="BG68" s="1127"/>
      <c r="BH68" s="323"/>
      <c r="BI68" s="818" t="s">
        <v>130</v>
      </c>
      <c r="BJ68" s="1125"/>
      <c r="BK68" s="1126"/>
      <c r="BL68" s="1127"/>
      <c r="BM68" s="816"/>
      <c r="BN68" s="916" t="s">
        <v>130</v>
      </c>
      <c r="BO68" s="1125"/>
      <c r="BP68" s="1126"/>
      <c r="BQ68" s="1127"/>
      <c r="BR68" s="863"/>
      <c r="BS68" s="323" t="s">
        <v>1613</v>
      </c>
      <c r="BT68" s="384"/>
      <c r="BU68" s="1125"/>
      <c r="BV68" s="1126"/>
      <c r="BW68" s="1127"/>
      <c r="BX68" s="323" t="s">
        <v>1613</v>
      </c>
      <c r="BY68" s="384"/>
      <c r="BZ68" s="1125"/>
      <c r="CA68" s="1126"/>
      <c r="CB68" s="1127"/>
      <c r="CC68" s="323" t="s">
        <v>1614</v>
      </c>
      <c r="CD68" s="384"/>
      <c r="CE68" s="1125"/>
      <c r="CF68" s="1126"/>
      <c r="CG68" s="1127"/>
      <c r="CH68" s="323"/>
      <c r="CI68" s="1131" t="s">
        <v>741</v>
      </c>
      <c r="CJ68" s="1125"/>
      <c r="CK68" s="1126"/>
      <c r="CL68" s="1127"/>
      <c r="CM68" s="1132" t="s">
        <v>1615</v>
      </c>
      <c r="CN68" s="384"/>
      <c r="CO68" s="1125"/>
      <c r="CP68" s="1126"/>
      <c r="CQ68" s="1127"/>
      <c r="CR68" s="323" t="s">
        <v>1616</v>
      </c>
      <c r="CS68" s="384"/>
      <c r="CT68" s="1125"/>
      <c r="CU68" s="1126"/>
      <c r="CV68" s="1127"/>
      <c r="CW68" s="323"/>
      <c r="CX68" s="449" t="s">
        <v>130</v>
      </c>
      <c r="CY68" s="1125"/>
      <c r="CZ68" s="1126"/>
      <c r="DA68" s="1127"/>
      <c r="DB68" s="819"/>
      <c r="DC68" s="384" t="s">
        <v>741</v>
      </c>
      <c r="DD68" s="1125"/>
      <c r="DE68" s="1126"/>
      <c r="DF68" s="1127"/>
      <c r="DG68" s="323"/>
      <c r="DH68" s="384" t="s">
        <v>741</v>
      </c>
      <c r="DI68" s="1125"/>
      <c r="DJ68" s="1126"/>
      <c r="DK68" s="1127"/>
      <c r="DL68" s="323"/>
      <c r="DM68" s="384" t="s">
        <v>741</v>
      </c>
      <c r="DN68" s="1125"/>
      <c r="DO68" s="1126"/>
      <c r="DP68" s="1127"/>
      <c r="DQ68" s="323" t="s">
        <v>1617</v>
      </c>
      <c r="DR68" s="384"/>
      <c r="DS68" s="1125"/>
      <c r="DT68" s="1126"/>
      <c r="DU68" s="1127"/>
      <c r="DV68" s="323"/>
      <c r="DW68" s="384" t="s">
        <v>741</v>
      </c>
      <c r="DX68" s="1125"/>
      <c r="DY68" s="1126"/>
      <c r="DZ68" s="1127"/>
      <c r="EA68" s="323" t="s">
        <v>1618</v>
      </c>
      <c r="EB68" s="449"/>
      <c r="EC68" s="1125"/>
      <c r="ED68" s="1126"/>
      <c r="EE68" s="1127"/>
      <c r="EF68" s="819" t="s">
        <v>1566</v>
      </c>
      <c r="EG68" s="384"/>
      <c r="EH68" s="1125"/>
      <c r="EI68" s="1126"/>
      <c r="EJ68" s="1127"/>
      <c r="EK68" s="323" t="s">
        <v>1619</v>
      </c>
      <c r="EL68" s="384"/>
      <c r="EM68" s="1125"/>
      <c r="EN68" s="1126"/>
      <c r="EO68" s="1127"/>
      <c r="EP68" s="323" t="s">
        <v>1620</v>
      </c>
      <c r="EQ68" s="384"/>
      <c r="ER68" s="1125"/>
      <c r="ES68" s="1126"/>
      <c r="ET68" s="1127"/>
      <c r="EU68" s="323" t="s">
        <v>1568</v>
      </c>
      <c r="EV68" s="384"/>
      <c r="EW68" s="1125"/>
      <c r="EX68" s="1126"/>
      <c r="EY68" s="1127"/>
      <c r="EZ68" s="323" t="s">
        <v>1621</v>
      </c>
      <c r="FA68" s="384"/>
      <c r="FB68" s="1125"/>
      <c r="FC68" s="1126"/>
      <c r="FD68" s="1127"/>
      <c r="FE68" s="1132" t="s">
        <v>1622</v>
      </c>
      <c r="FF68" s="384"/>
      <c r="FG68" s="1125"/>
      <c r="FH68" s="1126"/>
      <c r="FI68" s="1127"/>
      <c r="FJ68" s="323" t="s">
        <v>1623</v>
      </c>
      <c r="FK68" s="334" t="s">
        <v>1624</v>
      </c>
      <c r="FL68" s="1125"/>
      <c r="FM68" s="1126"/>
      <c r="FN68" s="1127"/>
      <c r="FO68" s="323"/>
      <c r="FP68" s="384" t="s">
        <v>741</v>
      </c>
      <c r="FQ68" s="1125"/>
      <c r="FR68" s="1126"/>
      <c r="FS68" s="1127"/>
      <c r="FU68" s="323"/>
      <c r="FV68" s="818" t="s">
        <v>741</v>
      </c>
      <c r="FW68" s="1125"/>
      <c r="FX68" s="1126"/>
      <c r="FY68" s="1127"/>
      <c r="FZ68" s="323"/>
      <c r="GA68" s="818" t="s">
        <v>741</v>
      </c>
      <c r="GB68" s="1125"/>
      <c r="GC68" s="1126"/>
      <c r="GD68" s="1127"/>
      <c r="GE68" s="323"/>
      <c r="GF68" s="818" t="s">
        <v>741</v>
      </c>
      <c r="GG68" s="1125"/>
      <c r="GH68" s="1126"/>
      <c r="GI68" s="1127"/>
      <c r="GJ68" s="323"/>
      <c r="GK68" s="818" t="s">
        <v>130</v>
      </c>
      <c r="GL68" s="1125"/>
      <c r="GM68" s="1126"/>
      <c r="GN68" s="1127"/>
      <c r="GO68" s="323"/>
      <c r="GP68" s="818" t="s">
        <v>130</v>
      </c>
      <c r="GQ68" s="1125"/>
      <c r="GR68" s="1126"/>
      <c r="GS68" s="1127"/>
      <c r="GT68" s="323"/>
      <c r="GU68" s="818" t="s">
        <v>130</v>
      </c>
      <c r="GV68" s="1125"/>
      <c r="GW68" s="1126"/>
      <c r="GX68" s="1127"/>
      <c r="GY68" s="880"/>
      <c r="GZ68" s="323" t="s">
        <v>1625</v>
      </c>
      <c r="HA68" s="384"/>
      <c r="HB68" s="1125"/>
      <c r="HC68" s="1126"/>
      <c r="HD68" s="1127"/>
      <c r="HE68" s="323"/>
      <c r="HF68" s="384" t="s">
        <v>130</v>
      </c>
      <c r="HG68" s="1125"/>
      <c r="HH68" s="1126"/>
      <c r="HI68" s="1127"/>
      <c r="HJ68" s="883"/>
      <c r="HK68" s="815" t="s">
        <v>1626</v>
      </c>
      <c r="HL68" s="384"/>
      <c r="HM68" s="1125"/>
      <c r="HN68" s="1126"/>
      <c r="HO68" s="1127"/>
      <c r="HP68" s="883"/>
      <c r="HQ68" s="323" t="s">
        <v>1581</v>
      </c>
      <c r="HR68" s="384"/>
      <c r="HS68" s="1125"/>
      <c r="HT68" s="1126"/>
      <c r="HU68" s="1127"/>
      <c r="HV68" s="323"/>
      <c r="HW68" s="384" t="s">
        <v>130</v>
      </c>
      <c r="HX68" s="1125"/>
      <c r="HY68" s="1126"/>
      <c r="HZ68" s="1127"/>
      <c r="IA68" s="323"/>
      <c r="IB68" s="384" t="s">
        <v>130</v>
      </c>
      <c r="IC68" s="1125"/>
      <c r="ID68" s="1126"/>
      <c r="IE68" s="1127"/>
      <c r="IF68" s="883"/>
      <c r="IG68" s="323"/>
      <c r="IH68" s="384" t="s">
        <v>130</v>
      </c>
      <c r="II68" s="1125"/>
      <c r="IJ68" s="1126"/>
      <c r="IK68" s="1127"/>
      <c r="IL68" s="323"/>
      <c r="IM68" s="384" t="s">
        <v>130</v>
      </c>
      <c r="IN68" s="1125"/>
      <c r="IO68" s="1126"/>
      <c r="IP68" s="1127"/>
      <c r="IQ68" s="323"/>
      <c r="IR68" s="384" t="s">
        <v>130</v>
      </c>
      <c r="IS68" s="1125"/>
      <c r="IT68" s="1126"/>
      <c r="IU68" s="1127"/>
      <c r="IV68" s="323"/>
      <c r="IW68" s="384" t="s">
        <v>130</v>
      </c>
      <c r="IX68" s="1133"/>
      <c r="IY68" s="1134"/>
      <c r="IZ68" s="1135"/>
      <c r="JA68" s="819"/>
      <c r="JB68" s="384" t="s">
        <v>130</v>
      </c>
      <c r="JC68" s="1125"/>
      <c r="JD68" s="1126"/>
      <c r="JE68" s="1127"/>
      <c r="JF68" s="323"/>
      <c r="JG68" s="384" t="s">
        <v>130</v>
      </c>
      <c r="JH68" s="1125"/>
      <c r="JI68" s="1126"/>
      <c r="JJ68" s="1127"/>
      <c r="JK68" s="323"/>
      <c r="JL68" s="384" t="s">
        <v>130</v>
      </c>
      <c r="JM68" s="1125"/>
      <c r="JN68" s="1126"/>
      <c r="JO68" s="1127"/>
      <c r="JP68" s="323" t="s">
        <v>1627</v>
      </c>
      <c r="JQ68" s="384"/>
      <c r="JR68" s="1125"/>
      <c r="JS68" s="1126"/>
      <c r="JT68" s="1127"/>
      <c r="JU68" s="323" t="s">
        <v>1628</v>
      </c>
      <c r="JV68" s="384"/>
      <c r="JW68" s="1125"/>
      <c r="JX68" s="1126"/>
      <c r="JY68" s="1127"/>
      <c r="JZ68" s="323"/>
      <c r="KA68" s="384" t="s">
        <v>130</v>
      </c>
      <c r="KB68" s="1125"/>
      <c r="KC68" s="1126"/>
      <c r="KD68" s="1127"/>
      <c r="KE68" s="323" t="s">
        <v>1629</v>
      </c>
      <c r="KF68" s="384"/>
      <c r="KG68" s="1125"/>
      <c r="KH68" s="1126"/>
      <c r="KI68" s="1127"/>
      <c r="KJ68" s="323" t="s">
        <v>1630</v>
      </c>
      <c r="KK68" s="384"/>
      <c r="KL68" s="1125"/>
      <c r="KM68" s="1126"/>
      <c r="KN68" s="1127"/>
      <c r="KO68" s="323"/>
      <c r="KP68" s="384" t="s">
        <v>130</v>
      </c>
      <c r="KQ68" s="1125"/>
      <c r="KR68" s="1126"/>
      <c r="KS68" s="1127"/>
      <c r="KT68" s="323"/>
      <c r="KU68" s="384" t="s">
        <v>130</v>
      </c>
      <c r="KV68" s="1125"/>
      <c r="KW68" s="1126"/>
      <c r="KX68" s="1127"/>
      <c r="KY68" s="323" t="s">
        <v>1631</v>
      </c>
      <c r="KZ68" s="384"/>
      <c r="LA68" s="1125"/>
      <c r="LB68" s="1126"/>
      <c r="LC68" s="1127"/>
      <c r="LD68" s="323"/>
      <c r="LE68" s="384" t="s">
        <v>130</v>
      </c>
      <c r="LF68" s="1125"/>
      <c r="LG68" s="1126"/>
      <c r="LH68" s="1127"/>
      <c r="LI68" s="323" t="s">
        <v>1632</v>
      </c>
      <c r="LJ68" s="384"/>
      <c r="LK68" s="1125"/>
      <c r="LL68" s="1126"/>
      <c r="LM68" s="1127"/>
      <c r="LN68" s="323"/>
      <c r="LO68" s="384" t="s">
        <v>130</v>
      </c>
      <c r="LP68" s="1125"/>
      <c r="LQ68" s="1126"/>
      <c r="LR68" s="1127"/>
      <c r="LS68" s="323" t="s">
        <v>1633</v>
      </c>
      <c r="LT68" s="384"/>
      <c r="LU68" s="1125"/>
      <c r="LV68" s="1126"/>
      <c r="LW68" s="1127"/>
      <c r="LX68" s="819"/>
      <c r="LY68" s="384" t="s">
        <v>130</v>
      </c>
      <c r="LZ68" s="1125"/>
      <c r="MA68" s="1126"/>
      <c r="MB68" s="1127"/>
      <c r="MC68" s="323" t="s">
        <v>1634</v>
      </c>
      <c r="MD68" s="384"/>
      <c r="ME68" s="1125"/>
      <c r="MF68" s="1126"/>
      <c r="MG68" s="1127"/>
      <c r="MH68" s="323" t="s">
        <v>1635</v>
      </c>
      <c r="MI68" s="384"/>
      <c r="MJ68" s="1125"/>
      <c r="MK68" s="1126"/>
      <c r="ML68" s="1127"/>
      <c r="MM68" s="323"/>
      <c r="MN68" s="384" t="s">
        <v>130</v>
      </c>
      <c r="MO68" s="1125"/>
      <c r="MP68" s="1126"/>
      <c r="MQ68" s="1127"/>
      <c r="MR68" s="323" t="s">
        <v>1636</v>
      </c>
      <c r="MS68" s="384"/>
      <c r="MT68" s="1125"/>
      <c r="MU68" s="1126"/>
      <c r="MV68" s="1127"/>
      <c r="MW68" s="323"/>
      <c r="MX68" s="384" t="s">
        <v>130</v>
      </c>
      <c r="MY68" s="1125"/>
      <c r="MZ68" s="1126"/>
      <c r="NA68" s="1127"/>
      <c r="NB68" s="323"/>
      <c r="NC68" s="384" t="s">
        <v>130</v>
      </c>
      <c r="ND68" s="1125"/>
      <c r="NE68" s="1126"/>
      <c r="NF68" s="1127"/>
      <c r="NG68" s="323"/>
      <c r="NH68" s="384" t="s">
        <v>130</v>
      </c>
      <c r="NI68" s="1125"/>
      <c r="NJ68" s="1126"/>
      <c r="NK68" s="1127"/>
      <c r="NL68" s="323" t="s">
        <v>1637</v>
      </c>
      <c r="NM68" s="384"/>
      <c r="NN68" s="1125"/>
      <c r="NO68" s="1126"/>
      <c r="NP68" s="1127"/>
      <c r="NQ68" s="323"/>
      <c r="NR68" s="384" t="s">
        <v>130</v>
      </c>
      <c r="NS68" s="1125"/>
      <c r="NT68" s="1126"/>
      <c r="NU68" s="1127"/>
      <c r="NV68" s="323" t="s">
        <v>1638</v>
      </c>
      <c r="NW68" s="384"/>
      <c r="NX68" s="1125"/>
      <c r="NY68" s="1126"/>
      <c r="NZ68" s="1127"/>
      <c r="OA68" s="323"/>
      <c r="OB68" s="384" t="s">
        <v>130</v>
      </c>
      <c r="OC68" s="1125"/>
      <c r="OD68" s="1126"/>
      <c r="OE68" s="1127"/>
      <c r="OF68" s="323"/>
      <c r="OG68" s="384" t="s">
        <v>130</v>
      </c>
      <c r="OH68" s="1125"/>
      <c r="OI68" s="1126"/>
      <c r="OJ68" s="1127"/>
      <c r="OK68" s="323"/>
      <c r="OL68" s="384" t="s">
        <v>130</v>
      </c>
      <c r="OM68" s="1125"/>
      <c r="ON68" s="1126"/>
      <c r="OO68" s="1127"/>
      <c r="OP68" s="323"/>
      <c r="OQ68" s="384" t="s">
        <v>130</v>
      </c>
      <c r="OR68" s="1125"/>
      <c r="OS68" s="1126"/>
      <c r="OT68" s="1127"/>
      <c r="OU68" s="323"/>
      <c r="OV68" s="818" t="s">
        <v>130</v>
      </c>
      <c r="OW68" s="1125"/>
      <c r="OX68" s="1126"/>
      <c r="OY68" s="1127"/>
      <c r="OZ68" s="323"/>
      <c r="PA68" s="384" t="s">
        <v>130</v>
      </c>
      <c r="PB68" s="1125"/>
      <c r="PC68" s="1126"/>
      <c r="PD68" s="1127"/>
      <c r="PE68" s="816"/>
      <c r="PF68" s="916"/>
      <c r="PG68" s="1125"/>
      <c r="PH68" s="1126"/>
      <c r="PI68" s="1127"/>
      <c r="PJ68" s="816"/>
      <c r="PK68" s="916"/>
      <c r="PL68" s="1125"/>
      <c r="PM68" s="1126"/>
      <c r="PN68" s="1127"/>
    </row>
    <row r="69" spans="1:430" ht="17" customHeight="1" thickBot="1" x14ac:dyDescent="0.25">
      <c r="A69">
        <v>14</v>
      </c>
      <c r="B69" s="857"/>
      <c r="C69" s="1046"/>
      <c r="D69" s="1136" t="s">
        <v>1639</v>
      </c>
      <c r="E69" s="1103" t="s">
        <v>215</v>
      </c>
      <c r="F69" s="1034"/>
      <c r="G69" s="1035"/>
      <c r="H69" s="863">
        <v>1</v>
      </c>
      <c r="I69" s="1096"/>
      <c r="J69" s="323" t="s">
        <v>215</v>
      </c>
      <c r="K69" s="467">
        <v>1</v>
      </c>
      <c r="L69" s="1137"/>
      <c r="M69" s="1138">
        <f>IF(K69=1,1,IF(L56="не релевантно","не релевантно",IF(K57=1,0,0.5)))</f>
        <v>1</v>
      </c>
      <c r="N69" s="1139"/>
      <c r="O69" s="312" t="s">
        <v>215</v>
      </c>
      <c r="P69" s="487" t="s">
        <v>130</v>
      </c>
      <c r="Q69" s="1137"/>
      <c r="R69" s="1138" t="str">
        <f>IF(P69=1,1,IF(Q56="не релевантно","не релевантно",IF(P57=1,0,0.5)))</f>
        <v>не релевантно</v>
      </c>
      <c r="S69" s="1139"/>
      <c r="T69" s="323" t="s">
        <v>215</v>
      </c>
      <c r="U69" s="467" t="s">
        <v>130</v>
      </c>
      <c r="V69" s="1137"/>
      <c r="W69" s="1138">
        <f>IF(U69=1,1,IF(V56="не релевантно","не релевантно",IF(U57=1,0,0.5)))</f>
        <v>0</v>
      </c>
      <c r="X69" s="1139"/>
      <c r="Y69" s="804" t="s">
        <v>215</v>
      </c>
      <c r="Z69" s="487" t="s">
        <v>130</v>
      </c>
      <c r="AA69" s="1137"/>
      <c r="AB69" s="1138">
        <f>IF(Z69=1,1,IF(AA56="не релевантно","не релевантно",IF(Z57=1,0,0.5)))</f>
        <v>0</v>
      </c>
      <c r="AC69" s="1139"/>
      <c r="AD69" s="815" t="s">
        <v>215</v>
      </c>
      <c r="AE69" s="467" t="s">
        <v>130</v>
      </c>
      <c r="AF69" s="1137"/>
      <c r="AG69" s="1138" t="str">
        <f>IF(AE69=1,1,IF(AF56="не релевантно","не релевантно",IF(AE57=1,0,0.5)))</f>
        <v>не релевантно</v>
      </c>
      <c r="AH69" s="1139"/>
      <c r="AI69" s="825" t="s">
        <v>215</v>
      </c>
      <c r="AJ69" s="334">
        <v>1</v>
      </c>
      <c r="AK69" s="1137"/>
      <c r="AL69" s="1138">
        <f>IF(AJ69=1,1,IF(AK56="не релевантно","не релевантно",IF(AJ57=1,0,0.5)))</f>
        <v>1</v>
      </c>
      <c r="AM69" s="1139"/>
      <c r="AN69" s="336" t="s">
        <v>215</v>
      </c>
      <c r="AO69" s="925">
        <v>1</v>
      </c>
      <c r="AP69" s="1137"/>
      <c r="AQ69" s="1138">
        <f>IF(AO69=1,1,IF(AP56="не релевантно","не релевантно",IF(AO57=1,0,0.5)))</f>
        <v>1</v>
      </c>
      <c r="AR69" s="1139"/>
      <c r="AS69" s="323" t="s">
        <v>215</v>
      </c>
      <c r="AT69" s="467" t="s">
        <v>130</v>
      </c>
      <c r="AU69" s="1137"/>
      <c r="AV69" s="1138">
        <f>IF(AT69=1,1,IF(AU56="не релевантно","не релевантно",IF(AT57=1,0,0.5)))</f>
        <v>0</v>
      </c>
      <c r="AW69" s="1139"/>
      <c r="AX69" s="323" t="s">
        <v>215</v>
      </c>
      <c r="AY69" s="467" t="s">
        <v>130</v>
      </c>
      <c r="AZ69" s="1137"/>
      <c r="BA69" s="1138">
        <f>IF(AY69=1,1,IF(AZ56="не релевантно","не релевантно",IF(AY57=1,0,0.5)))</f>
        <v>0</v>
      </c>
      <c r="BB69" s="1139"/>
      <c r="BC69" s="816" t="s">
        <v>215</v>
      </c>
      <c r="BD69" s="1083" t="s">
        <v>741</v>
      </c>
      <c r="BE69" s="1137"/>
      <c r="BF69" s="1138">
        <f>IF(BD69=1,1,IF(BE56="не релевантно","не релевантно",IF(BD57=1,0,0.5)))</f>
        <v>0</v>
      </c>
      <c r="BG69" s="1139"/>
      <c r="BH69" s="323" t="s">
        <v>215</v>
      </c>
      <c r="BI69" s="1072" t="s">
        <v>130</v>
      </c>
      <c r="BJ69" s="1137"/>
      <c r="BK69" s="1138">
        <f>IF(BI69=1,1,IF(BJ56="не релевантно","не релевантно",IF(BI57=1,0,0.5)))</f>
        <v>0</v>
      </c>
      <c r="BL69" s="1139"/>
      <c r="BM69" s="816" t="s">
        <v>215</v>
      </c>
      <c r="BN69" s="1083" t="s">
        <v>130</v>
      </c>
      <c r="BO69" s="1137"/>
      <c r="BP69" s="1138">
        <f>IF(BN69=1,1,IF(BO56="не релевантно","не релевантно",IF(BN57=1,0,0.5)))</f>
        <v>0.5</v>
      </c>
      <c r="BQ69" s="1139"/>
      <c r="BR69" s="863"/>
      <c r="BS69" s="336" t="s">
        <v>215</v>
      </c>
      <c r="BT69" s="952">
        <v>1</v>
      </c>
      <c r="BU69" s="1137"/>
      <c r="BV69" s="1138">
        <f>IF(BT69=1,1,IF(BU56="не релевантно","не релевантно",IF(BT57=1,0,0.5)))</f>
        <v>1</v>
      </c>
      <c r="BW69" s="1139"/>
      <c r="BX69" s="336" t="s">
        <v>215</v>
      </c>
      <c r="BY69" s="952">
        <v>1</v>
      </c>
      <c r="BZ69" s="1137"/>
      <c r="CA69" s="1138">
        <f>IF(BY69=1,1,IF(BZ56="не релевантно","не релевантно",IF(BY57=1,0,0.5)))</f>
        <v>1</v>
      </c>
      <c r="CB69" s="1139"/>
      <c r="CC69" s="336" t="s">
        <v>215</v>
      </c>
      <c r="CD69" s="952">
        <v>1</v>
      </c>
      <c r="CE69" s="1137"/>
      <c r="CF69" s="1138">
        <f>IF(CD69=1,1,IF(CE56="не релевантно","не релевантно",IF(CD57=1,0,0.5)))</f>
        <v>1</v>
      </c>
      <c r="CG69" s="1139"/>
      <c r="CH69" s="323" t="s">
        <v>215</v>
      </c>
      <c r="CI69" s="1140" t="s">
        <v>741</v>
      </c>
      <c r="CJ69" s="1137"/>
      <c r="CK69" s="1138" t="str">
        <f>IF(CI69=1,1,IF(CJ56="не релевантно","не релевантно",IF(CI57=1,0,0.5)))</f>
        <v>не релевантно</v>
      </c>
      <c r="CL69" s="1139"/>
      <c r="CM69" s="336" t="s">
        <v>215</v>
      </c>
      <c r="CN69" s="835">
        <v>1</v>
      </c>
      <c r="CO69" s="1137"/>
      <c r="CP69" s="1138">
        <f>IF(CN69=1,1,IF(CO56="не релевантно","не релевантно",IF(CN57=1,0,0.5)))</f>
        <v>1</v>
      </c>
      <c r="CQ69" s="1139"/>
      <c r="CR69" s="336" t="s">
        <v>215</v>
      </c>
      <c r="CS69" s="835">
        <v>1</v>
      </c>
      <c r="CT69" s="1137"/>
      <c r="CU69" s="1138">
        <f>IF(CS69=1,1,IF(CT56="не релевантно","не релевантно",IF(CS57=1,0,0.5)))</f>
        <v>1</v>
      </c>
      <c r="CV69" s="1139"/>
      <c r="CW69" s="323" t="s">
        <v>215</v>
      </c>
      <c r="CX69" s="1072" t="s">
        <v>130</v>
      </c>
      <c r="CY69" s="1137"/>
      <c r="CZ69" s="1138">
        <f>IF(CX69=1,1,IF(CY56="не релевантно","не релевантно",IF(CX57=1,0,0.5)))</f>
        <v>0</v>
      </c>
      <c r="DA69" s="1139"/>
      <c r="DB69" s="819" t="s">
        <v>215</v>
      </c>
      <c r="DC69" s="467" t="s">
        <v>741</v>
      </c>
      <c r="DD69" s="1137"/>
      <c r="DE69" s="1138">
        <f>IF(DC69=1,1,IF(DD56="не релевантно","не релевантно",IF(DC57=1,0,0.5)))</f>
        <v>0</v>
      </c>
      <c r="DF69" s="1139"/>
      <c r="DG69" s="323" t="s">
        <v>215</v>
      </c>
      <c r="DH69" s="467" t="s">
        <v>741</v>
      </c>
      <c r="DI69" s="1137"/>
      <c r="DJ69" s="1138">
        <f>IF(DH69=1,1,IF(DI56="не релевантно","не релевантно",IF(DH57=1,0,0.5)))</f>
        <v>0</v>
      </c>
      <c r="DK69" s="1139"/>
      <c r="DL69" s="323" t="s">
        <v>215</v>
      </c>
      <c r="DM69" s="467" t="s">
        <v>741</v>
      </c>
      <c r="DN69" s="1137"/>
      <c r="DO69" s="1138">
        <f>IF(DM69=1,1,IF(DN56="не релевантно","не релевантно",IF(DM57=1,0,0.5)))</f>
        <v>0.5</v>
      </c>
      <c r="DP69" s="1139"/>
      <c r="DQ69" s="336" t="s">
        <v>215</v>
      </c>
      <c r="DR69" s="835">
        <v>1</v>
      </c>
      <c r="DS69" s="1137"/>
      <c r="DT69" s="1138">
        <f>IF(DR69=1,1,IF(DS56="не релевантно","не релевантно",IF(DR57=1,0,0.5)))</f>
        <v>1</v>
      </c>
      <c r="DU69" s="1139"/>
      <c r="DV69" s="323" t="s">
        <v>215</v>
      </c>
      <c r="DW69" s="467" t="s">
        <v>741</v>
      </c>
      <c r="DX69" s="1137"/>
      <c r="DY69" s="1138" t="str">
        <f>IF(DW69=1,1,IF(DX56="не релевантно","не релевантно",IF(DW57=1,0,0.5)))</f>
        <v>не релевантно</v>
      </c>
      <c r="DZ69" s="1139"/>
      <c r="EA69" s="336" t="s">
        <v>215</v>
      </c>
      <c r="EB69" s="1072">
        <v>1</v>
      </c>
      <c r="EC69" s="1137"/>
      <c r="ED69" s="1138">
        <f>IF(EB69=1,1,IF(EC56="не релевантно","не релевантно",IF(EB57=1,0,0.5)))</f>
        <v>1</v>
      </c>
      <c r="EE69" s="1139"/>
      <c r="EF69" s="819" t="s">
        <v>215</v>
      </c>
      <c r="EG69" s="467"/>
      <c r="EH69" s="1137"/>
      <c r="EI69" s="1138">
        <f>IF(EG69=1,1,IF(EH56="не релевантно","не релевантно",IF(EG57=1,0,0.5)))</f>
        <v>0.5</v>
      </c>
      <c r="EJ69" s="1139"/>
      <c r="EK69" s="336" t="s">
        <v>215</v>
      </c>
      <c r="EL69" s="835">
        <v>1</v>
      </c>
      <c r="EM69" s="1137"/>
      <c r="EN69" s="1138">
        <f>IF(EL69=1,1,IF(EM56="не релевантно","не релевантно",IF(EL57=1,0,0.5)))</f>
        <v>1</v>
      </c>
      <c r="EO69" s="1139"/>
      <c r="EP69" s="336" t="s">
        <v>215</v>
      </c>
      <c r="EQ69" s="338">
        <v>1</v>
      </c>
      <c r="ER69" s="1137"/>
      <c r="ES69" s="1138">
        <f>IF(EQ69=1,1,IF(ER56="не релевантно","не релевантно",IF(EQ57=1,0,0.5)))</f>
        <v>1</v>
      </c>
      <c r="ET69" s="1139"/>
      <c r="EU69" s="336" t="s">
        <v>215</v>
      </c>
      <c r="EV69" s="835">
        <v>1</v>
      </c>
      <c r="EW69" s="1137"/>
      <c r="EX69" s="1138">
        <f>IF(EV69=1,1,IF(EW56="не релевантно","не релевантно",IF(EV57=1,0,0.5)))</f>
        <v>1</v>
      </c>
      <c r="EY69" s="1139"/>
      <c r="EZ69" s="336" t="s">
        <v>215</v>
      </c>
      <c r="FA69" s="835">
        <v>1</v>
      </c>
      <c r="FB69" s="1137"/>
      <c r="FC69" s="1138">
        <f>IF(FA69=1,1,IF(FB56="не релевантно","не релевантно",IF(FA57=1,0,0.5)))</f>
        <v>1</v>
      </c>
      <c r="FD69" s="1139"/>
      <c r="FE69" s="336" t="s">
        <v>215</v>
      </c>
      <c r="FF69" s="835"/>
      <c r="FG69" s="1137"/>
      <c r="FH69" s="1138">
        <f>IF(FF69=1,1,IF(FG56="не релевантно","не релевантно",IF(FF57=1,0,0.5)))</f>
        <v>0.5</v>
      </c>
      <c r="FI69" s="1139"/>
      <c r="FJ69" s="336" t="s">
        <v>215</v>
      </c>
      <c r="FK69" s="835"/>
      <c r="FL69" s="1137"/>
      <c r="FM69" s="1138">
        <f>IF(FK69=1,1,IF(FL56="не релевантно","не релевантно",IF(FK57=1,0,0.5)))</f>
        <v>0.5</v>
      </c>
      <c r="FN69" s="1139"/>
      <c r="FO69" s="323" t="s">
        <v>215</v>
      </c>
      <c r="FP69" s="467" t="s">
        <v>741</v>
      </c>
      <c r="FQ69" s="1137"/>
      <c r="FR69" s="1138">
        <f>IF(FP69=1,1,IF(FQ56="не релевантно","не релевантно",IF(FP57=1,0,0.5)))</f>
        <v>0</v>
      </c>
      <c r="FS69" s="1139"/>
      <c r="FU69" s="323" t="s">
        <v>215</v>
      </c>
      <c r="FV69" s="925" t="s">
        <v>741</v>
      </c>
      <c r="FW69" s="1137"/>
      <c r="FX69" s="1138" t="str">
        <f>IF(FV69=1,1,IF(FW56="не релевантно","не релевантно",IF(FV57=1,0,0.5)))</f>
        <v>не релевантно</v>
      </c>
      <c r="FY69" s="1139"/>
      <c r="FZ69" s="323" t="s">
        <v>215</v>
      </c>
      <c r="GA69" s="925" t="s">
        <v>741</v>
      </c>
      <c r="GB69" s="1137"/>
      <c r="GC69" s="1138">
        <f>IF(GA69=1,1,IF(GB56="не релевантно","не релевантно",IF(GA57=1,0,0.5)))</f>
        <v>0</v>
      </c>
      <c r="GD69" s="1139"/>
      <c r="GE69" s="323" t="s">
        <v>215</v>
      </c>
      <c r="GF69" s="925" t="s">
        <v>741</v>
      </c>
      <c r="GG69" s="1137"/>
      <c r="GH69" s="1138">
        <f>IF(GF69=1,1,IF(GG56="не релевантно","не релевантно",IF(GF57=1,0,0.5)))</f>
        <v>0</v>
      </c>
      <c r="GI69" s="1139"/>
      <c r="GJ69" s="323" t="s">
        <v>215</v>
      </c>
      <c r="GK69" s="925" t="s">
        <v>130</v>
      </c>
      <c r="GL69" s="1137"/>
      <c r="GM69" s="1138">
        <f>IF(GK69=1,1,IF(GL56="не релевантно","не релевантно",IF(GK57=1,0,0.5)))</f>
        <v>0</v>
      </c>
      <c r="GN69" s="1139"/>
      <c r="GO69" s="323" t="s">
        <v>215</v>
      </c>
      <c r="GP69" s="925" t="s">
        <v>130</v>
      </c>
      <c r="GQ69" s="1137"/>
      <c r="GR69" s="1138">
        <f>IF(GP69=1,1,IF(GQ56="не релевантно","не релевантно",IF(GP57=1,0,0.5)))</f>
        <v>0</v>
      </c>
      <c r="GS69" s="1139"/>
      <c r="GT69" s="323" t="s">
        <v>215</v>
      </c>
      <c r="GU69" s="925" t="s">
        <v>130</v>
      </c>
      <c r="GV69" s="1137"/>
      <c r="GW69" s="1138">
        <f>IF(GU69=1,1,IF(GV56="не релевантно","не релевантно",IF(GU57=1,0,0.5)))</f>
        <v>0</v>
      </c>
      <c r="GX69" s="1139"/>
      <c r="GY69" s="880"/>
      <c r="GZ69" s="336" t="s">
        <v>215</v>
      </c>
      <c r="HA69" s="835">
        <v>1</v>
      </c>
      <c r="HB69" s="1137"/>
      <c r="HC69" s="1138">
        <f>IF(HA69=1,1,IF(HB56="не релевантно","не релевантно",IF(HA57=1,0,0.5)))</f>
        <v>1</v>
      </c>
      <c r="HD69" s="1139"/>
      <c r="HE69" s="323" t="s">
        <v>215</v>
      </c>
      <c r="HF69" s="467" t="s">
        <v>130</v>
      </c>
      <c r="HG69" s="1137"/>
      <c r="HH69" s="1138" t="str">
        <f>IF(HF69=1,1,IF(HG56="не релевантно","не релевантно",IF(HF57=1,0,0.5)))</f>
        <v>не релевантно</v>
      </c>
      <c r="HI69" s="1139"/>
      <c r="HJ69" s="883"/>
      <c r="HK69" s="825" t="s">
        <v>215</v>
      </c>
      <c r="HL69" s="334">
        <v>1</v>
      </c>
      <c r="HM69" s="1137"/>
      <c r="HN69" s="1138">
        <f>IF(HL69=1,1,IF(HM56="не релевантно","не релевантно",IF(HL57=1,0,0.5)))</f>
        <v>1</v>
      </c>
      <c r="HO69" s="1139"/>
      <c r="HP69" s="883"/>
      <c r="HQ69" s="336" t="s">
        <v>215</v>
      </c>
      <c r="HR69" s="835">
        <v>1</v>
      </c>
      <c r="HS69" s="1137"/>
      <c r="HT69" s="1138">
        <f>IF(HR69=1,1,IF(HS56="не релевантно","не релевантно",IF(HR57=1,0,0.5)))</f>
        <v>1</v>
      </c>
      <c r="HU69" s="1139"/>
      <c r="HV69" s="323" t="s">
        <v>215</v>
      </c>
      <c r="HW69" s="467" t="s">
        <v>130</v>
      </c>
      <c r="HX69" s="1137"/>
      <c r="HY69" s="1138">
        <f>IF(HW69=1,1,IF(HX56="не релевантно","не релевантно",IF(HW57=1,0,0.5)))</f>
        <v>0</v>
      </c>
      <c r="HZ69" s="1139"/>
      <c r="IA69" s="323" t="s">
        <v>215</v>
      </c>
      <c r="IB69" s="467" t="s">
        <v>130</v>
      </c>
      <c r="IC69" s="1137"/>
      <c r="ID69" s="1138">
        <f>IF(IB69=1,1,IF(IC56="не релевантно","не релевантно",IF(IB57=1,0,0.5)))</f>
        <v>0</v>
      </c>
      <c r="IE69" s="1139"/>
      <c r="IF69" s="883"/>
      <c r="IG69" s="323" t="s">
        <v>215</v>
      </c>
      <c r="IH69" s="443" t="s">
        <v>130</v>
      </c>
      <c r="II69" s="1137"/>
      <c r="IJ69" s="1138" t="str">
        <f>IF(IH69=1,1,IF(II56="не релевантно","не релевантно",IF(IH57=1,0,0.5)))</f>
        <v>не релевантно</v>
      </c>
      <c r="IK69" s="1139"/>
      <c r="IL69" s="323" t="s">
        <v>215</v>
      </c>
      <c r="IM69" s="443" t="s">
        <v>130</v>
      </c>
      <c r="IN69" s="1137"/>
      <c r="IO69" s="1138" t="str">
        <f>IF(IM69=1,1,IF(IN56="не релевантно","не релевантно",IF(IM57=1,0,0.5)))</f>
        <v>не релевантно</v>
      </c>
      <c r="IP69" s="1139"/>
      <c r="IQ69" s="323" t="s">
        <v>215</v>
      </c>
      <c r="IR69" s="443" t="s">
        <v>130</v>
      </c>
      <c r="IS69" s="1137"/>
      <c r="IT69" s="1138">
        <f>IF(IR69=1,1,IF(IS56="не релевантно","не релевантно",IF(IR57=1,0,0.5)))</f>
        <v>0</v>
      </c>
      <c r="IU69" s="1139"/>
      <c r="IV69" s="323" t="s">
        <v>215</v>
      </c>
      <c r="IW69" s="443" t="s">
        <v>130</v>
      </c>
      <c r="IX69" s="428"/>
      <c r="IY69" s="429" t="str">
        <f>IF(IW69=1,1,IF(IX56="не релевантно","не релевантно",IF(IW57=1,0,0.5)))</f>
        <v>не релевантно</v>
      </c>
      <c r="IZ69" s="441"/>
      <c r="JA69" s="819" t="s">
        <v>215</v>
      </c>
      <c r="JB69" s="443" t="s">
        <v>130</v>
      </c>
      <c r="JC69" s="1137"/>
      <c r="JD69" s="1138">
        <f>IF(JB69=1,1,IF(JC56="не релевантно","не релевантно",IF(JB57=1,0,0.5)))</f>
        <v>0</v>
      </c>
      <c r="JE69" s="1139"/>
      <c r="JF69" s="323" t="s">
        <v>215</v>
      </c>
      <c r="JG69" s="443" t="s">
        <v>130</v>
      </c>
      <c r="JH69" s="1137"/>
      <c r="JI69" s="1138" t="str">
        <f>IF(JG69=1,1,IF(JH56="не релевантно","не релевантно",IF(JG57=1,0,0.5)))</f>
        <v>не релевантно</v>
      </c>
      <c r="JJ69" s="1139"/>
      <c r="JK69" s="323" t="s">
        <v>215</v>
      </c>
      <c r="JL69" s="443" t="s">
        <v>130</v>
      </c>
      <c r="JM69" s="1137"/>
      <c r="JN69" s="1138" t="str">
        <f>IF(JL69=1,1,IF(JM56="не релевантно","не релевантно",IF(JL57=1,0,0.5)))</f>
        <v>не релевантно</v>
      </c>
      <c r="JO69" s="1139"/>
      <c r="JP69" s="323" t="s">
        <v>215</v>
      </c>
      <c r="JQ69" s="443"/>
      <c r="JR69" s="1137"/>
      <c r="JS69" s="1138">
        <f>IF(JQ69=1,1,IF(JR56="не релевантно","не релевантно",IF(JQ57=1,0,0.5)))</f>
        <v>0.5</v>
      </c>
      <c r="JT69" s="1139"/>
      <c r="JU69" s="323" t="s">
        <v>215</v>
      </c>
      <c r="JV69" s="443"/>
      <c r="JW69" s="1137"/>
      <c r="JX69" s="1138">
        <f>IF(JV69=1,1,IF(JW56="не релевантно","не релевантно",IF(JV57=1,0,0.5)))</f>
        <v>0.5</v>
      </c>
      <c r="JY69" s="1139"/>
      <c r="JZ69" s="323" t="s">
        <v>215</v>
      </c>
      <c r="KA69" s="443" t="s">
        <v>130</v>
      </c>
      <c r="KB69" s="1137"/>
      <c r="KC69" s="1138">
        <f>IF(KA69=1,1,IF(KB56="не релевантно","не релевантно",IF(KA57=1,0,0.5)))</f>
        <v>0</v>
      </c>
      <c r="KD69" s="1139"/>
      <c r="KE69" s="323" t="s">
        <v>215</v>
      </c>
      <c r="KF69" s="443"/>
      <c r="KG69" s="1137"/>
      <c r="KH69" s="1138">
        <f>IF(KF69=1,1,IF(KG56="не релевантно","не релевантно",IF(KF57=1,0,0.5)))</f>
        <v>0.5</v>
      </c>
      <c r="KI69" s="1139"/>
      <c r="KJ69" s="336" t="s">
        <v>215</v>
      </c>
      <c r="KK69" s="841">
        <v>1</v>
      </c>
      <c r="KL69" s="1137"/>
      <c r="KM69" s="1138">
        <f>IF(KK69=1,1,IF(KL56="не релевантно","не релевантно",IF(KK57=1,0,0.5)))</f>
        <v>1</v>
      </c>
      <c r="KN69" s="1139"/>
      <c r="KO69" s="323" t="s">
        <v>215</v>
      </c>
      <c r="KP69" s="443" t="s">
        <v>130</v>
      </c>
      <c r="KQ69" s="1137"/>
      <c r="KR69" s="1138">
        <f>IF(KP69=1,1,IF(KQ56="не релевантно","не релевантно",IF(KP57=1,0,0.5)))</f>
        <v>0</v>
      </c>
      <c r="KS69" s="1139"/>
      <c r="KT69" s="323" t="s">
        <v>215</v>
      </c>
      <c r="KU69" s="443" t="s">
        <v>130</v>
      </c>
      <c r="KV69" s="1137"/>
      <c r="KW69" s="1138" t="str">
        <f>IF(KU69=1,1,IF(KV56="не релевантно","не релевантно",IF(KU57=1,0,0.5)))</f>
        <v>не релевантно</v>
      </c>
      <c r="KX69" s="1139"/>
      <c r="KY69" s="323" t="s">
        <v>215</v>
      </c>
      <c r="KZ69" s="443"/>
      <c r="LA69" s="1137"/>
      <c r="LB69" s="1138">
        <f>IF(KZ69=1,1,IF(LA56="не релевантно","не релевантно",IF(KZ57=1,0,0.5)))</f>
        <v>0.5</v>
      </c>
      <c r="LC69" s="1139"/>
      <c r="LD69" s="323" t="s">
        <v>215</v>
      </c>
      <c r="LE69" s="443" t="s">
        <v>130</v>
      </c>
      <c r="LF69" s="1137"/>
      <c r="LG69" s="1138">
        <f>IF(LE69=1,1,IF(LF56="не релевантно","не релевантно",IF(LE57=1,0,0.5)))</f>
        <v>0</v>
      </c>
      <c r="LH69" s="1139"/>
      <c r="LI69" s="336" t="s">
        <v>215</v>
      </c>
      <c r="LJ69" s="841">
        <v>1</v>
      </c>
      <c r="LK69" s="1137"/>
      <c r="LL69" s="1138">
        <f>IF(LJ69=1,1,IF(LK56="не релевантно","не релевантно",IF(LJ57=1,0,0.5)))</f>
        <v>1</v>
      </c>
      <c r="LM69" s="1139"/>
      <c r="LN69" s="323" t="s">
        <v>215</v>
      </c>
      <c r="LO69" s="443" t="s">
        <v>130</v>
      </c>
      <c r="LP69" s="1137"/>
      <c r="LQ69" s="1138">
        <f>IF(LO69=1,1,IF(LP56="не релевантно","не релевантно",IF(LO57=1,0,0.5)))</f>
        <v>0</v>
      </c>
      <c r="LR69" s="1139"/>
      <c r="LS69" s="323" t="s">
        <v>215</v>
      </c>
      <c r="LT69" s="443"/>
      <c r="LU69" s="1137"/>
      <c r="LV69" s="1138">
        <f>IF(LT69=1,1,IF(LU56="не релевантно","не релевантно",IF(LT57=1,0,0.5)))</f>
        <v>0.5</v>
      </c>
      <c r="LW69" s="1139"/>
      <c r="LX69" s="323" t="s">
        <v>215</v>
      </c>
      <c r="LY69" s="443" t="s">
        <v>130</v>
      </c>
      <c r="LZ69" s="1137"/>
      <c r="MA69" s="1138" t="str">
        <f>IF(LY69=1,1,IF(LZ56="не релевантно","не релевантно",IF(LY57=1,0,0.5)))</f>
        <v>не релевантно</v>
      </c>
      <c r="MB69" s="1139"/>
      <c r="MC69" s="1088" t="s">
        <v>215</v>
      </c>
      <c r="MD69" s="841">
        <v>1</v>
      </c>
      <c r="ME69" s="1137"/>
      <c r="MF69" s="1138">
        <f>IF(MD69=1,1,IF(ME56="не релевантно","не релевантно",IF(MD57=1,0,0.5)))</f>
        <v>1</v>
      </c>
      <c r="MG69" s="1139"/>
      <c r="MH69" s="323" t="s">
        <v>215</v>
      </c>
      <c r="MI69" s="443"/>
      <c r="MJ69" s="1137"/>
      <c r="MK69" s="1138">
        <f>IF(MI69=1,1,IF(MJ56="не релевантно","не релевантно",IF(MI57=1,0,0.5)))</f>
        <v>0.5</v>
      </c>
      <c r="ML69" s="1139"/>
      <c r="MM69" s="323" t="s">
        <v>215</v>
      </c>
      <c r="MN69" s="443" t="s">
        <v>130</v>
      </c>
      <c r="MO69" s="1137"/>
      <c r="MP69" s="1138" t="str">
        <f>IF(MN69=1,1,IF(MO56="не релевантно","не релевантно",IF(MN57=1,0,0.5)))</f>
        <v>не релевантно</v>
      </c>
      <c r="MQ69" s="1139"/>
      <c r="MR69" s="336" t="s">
        <v>215</v>
      </c>
      <c r="MS69" s="841">
        <v>1</v>
      </c>
      <c r="MT69" s="1137"/>
      <c r="MU69" s="1138">
        <f>IF(MS69=1,1,IF(MT56="не релевантно","не релевантно",IF(MS57=1,0,0.5)))</f>
        <v>1</v>
      </c>
      <c r="MV69" s="1139"/>
      <c r="MW69" s="323" t="s">
        <v>215</v>
      </c>
      <c r="MX69" s="443" t="s">
        <v>130</v>
      </c>
      <c r="MY69" s="1137"/>
      <c r="MZ69" s="1138" t="str">
        <f>IF(MX69=1,1,IF(MY56="не релевантно","не релевантно",IF(MX57=1,0,0.5)))</f>
        <v>не релевантно</v>
      </c>
      <c r="NA69" s="1139"/>
      <c r="NB69" s="323" t="s">
        <v>215</v>
      </c>
      <c r="NC69" s="443" t="s">
        <v>130</v>
      </c>
      <c r="ND69" s="1137"/>
      <c r="NE69" s="1138" t="str">
        <f>IF(NC69=1,1,IF(ND56="не релевантно","не релевантно",IF(NC57=1,0,0.5)))</f>
        <v>не релевантно</v>
      </c>
      <c r="NF69" s="1139"/>
      <c r="NG69" s="323" t="s">
        <v>215</v>
      </c>
      <c r="NH69" s="443" t="s">
        <v>130</v>
      </c>
      <c r="NI69" s="1137"/>
      <c r="NJ69" s="1138">
        <f>IF(NH69=1,1,IF(NI56="не релевантно","не релевантно",IF(NH57=1,0,0.5)))</f>
        <v>0</v>
      </c>
      <c r="NK69" s="1139"/>
      <c r="NL69" s="336" t="s">
        <v>215</v>
      </c>
      <c r="NM69" s="841">
        <v>1</v>
      </c>
      <c r="NN69" s="1137"/>
      <c r="NO69" s="1138">
        <f>IF(NM69=1,1,IF(NN56="не релевантно","не релевантно",IF(NM57=1,0,0.5)))</f>
        <v>1</v>
      </c>
      <c r="NP69" s="1139"/>
      <c r="NQ69" s="323" t="s">
        <v>215</v>
      </c>
      <c r="NR69" s="443" t="s">
        <v>130</v>
      </c>
      <c r="NS69" s="1137"/>
      <c r="NT69" s="1138">
        <f>IF(NR69=1,1,IF(NS56="не релевантно","не релевантно",IF(NR57=1,0,0.5)))</f>
        <v>0</v>
      </c>
      <c r="NU69" s="1139"/>
      <c r="NV69" s="336" t="s">
        <v>215</v>
      </c>
      <c r="NW69" s="841">
        <v>1</v>
      </c>
      <c r="NX69" s="1137"/>
      <c r="NY69" s="1138">
        <f>IF(NW69=1,1,IF(NX56="не релевантно","не релевантно",IF(NW57=1,0,0.5)))</f>
        <v>1</v>
      </c>
      <c r="NZ69" s="1139"/>
      <c r="OA69" s="323" t="s">
        <v>215</v>
      </c>
      <c r="OB69" s="443" t="s">
        <v>130</v>
      </c>
      <c r="OC69" s="1137"/>
      <c r="OD69" s="1138" t="str">
        <f>IF(OB69=1,1,IF(OC56="не релевантно","не релевантно",IF(OB57=1,0,0.5)))</f>
        <v>не релевантно</v>
      </c>
      <c r="OE69" s="1139"/>
      <c r="OF69" s="323" t="s">
        <v>215</v>
      </c>
      <c r="OG69" s="443" t="s">
        <v>130</v>
      </c>
      <c r="OH69" s="1137"/>
      <c r="OI69" s="1138" t="str">
        <f>IF(OG69=1,1,IF(OH56="не релевантно","не релевантно",IF(OG57=1,0,0.5)))</f>
        <v>не релевантно</v>
      </c>
      <c r="OJ69" s="1139"/>
      <c r="OK69" s="323" t="s">
        <v>215</v>
      </c>
      <c r="OL69" s="443" t="s">
        <v>130</v>
      </c>
      <c r="OM69" s="1137"/>
      <c r="ON69" s="1138">
        <f>IF(OL69=1,1,IF(OM56="не релевантно","не релевантно",IF(OL57=1,0,0.5)))</f>
        <v>0.5</v>
      </c>
      <c r="OO69" s="1139"/>
      <c r="OP69" s="323" t="s">
        <v>215</v>
      </c>
      <c r="OQ69" s="443" t="s">
        <v>130</v>
      </c>
      <c r="OR69" s="1137"/>
      <c r="OS69" s="1138">
        <f>IF(OQ69=1,1,IF(OR56="не релевантно","не релевантно",IF(OQ57=1,0,0.5)))</f>
        <v>0</v>
      </c>
      <c r="OT69" s="1139"/>
      <c r="OU69" s="323" t="s">
        <v>215</v>
      </c>
      <c r="OV69" s="467" t="s">
        <v>130</v>
      </c>
      <c r="OW69" s="1137"/>
      <c r="OX69" s="1138" t="str">
        <f>IF(OV69=1,1,IF(OW56="не релевантно","не релевантно",IF(OV57=1,0,0.5)))</f>
        <v>не релевантно</v>
      </c>
      <c r="OY69" s="1139"/>
      <c r="OZ69" s="323" t="s">
        <v>215</v>
      </c>
      <c r="PA69" s="443" t="s">
        <v>130</v>
      </c>
      <c r="PB69" s="1137"/>
      <c r="PC69" s="1138" t="str">
        <f>IF(PA69=1,1,IF(PB56="не релевантно","не релевантно",IF(PA57=1,0,0.5)))</f>
        <v>не релевантно</v>
      </c>
      <c r="PD69" s="1139"/>
      <c r="PE69" s="816"/>
      <c r="PF69" s="1083"/>
      <c r="PG69" s="1137"/>
      <c r="PH69" s="1138">
        <f>IF(PF69=1,1,IF(PG56="не релевантно","не релевантно",IF(PF57=1,0,0.5)))</f>
        <v>0.5</v>
      </c>
      <c r="PI69" s="1139"/>
      <c r="PJ69" s="816"/>
      <c r="PK69" s="1083"/>
      <c r="PL69" s="1137"/>
      <c r="PM69" s="1138">
        <f>IF(PK69=1,1,IF(PL56="не релевантно","не релевантно",IF(PK57=1,0,0.5)))</f>
        <v>0.5</v>
      </c>
      <c r="PN69" s="1139"/>
    </row>
    <row r="70" spans="1:430" ht="17" customHeight="1" thickBot="1" x14ac:dyDescent="0.25">
      <c r="B70" s="857"/>
      <c r="C70" s="1046"/>
      <c r="D70" s="1141"/>
      <c r="E70" s="1109" t="s">
        <v>216</v>
      </c>
      <c r="F70" s="1034"/>
      <c r="G70" s="1035"/>
      <c r="H70" s="863"/>
      <c r="I70" s="1096"/>
      <c r="J70" s="323" t="s">
        <v>216</v>
      </c>
      <c r="K70" s="836"/>
      <c r="L70" s="1142"/>
      <c r="M70" s="879"/>
      <c r="N70" s="1143"/>
      <c r="O70" s="323" t="s">
        <v>216</v>
      </c>
      <c r="P70" s="836"/>
      <c r="Q70" s="1142"/>
      <c r="R70" s="879"/>
      <c r="S70" s="1143"/>
      <c r="T70" s="323" t="s">
        <v>216</v>
      </c>
      <c r="U70" s="836"/>
      <c r="V70" s="1142"/>
      <c r="W70" s="879"/>
      <c r="X70" s="1143"/>
      <c r="Y70" s="815" t="s">
        <v>216</v>
      </c>
      <c r="Z70" s="836"/>
      <c r="AA70" s="1142"/>
      <c r="AB70" s="879"/>
      <c r="AC70" s="1143"/>
      <c r="AD70" s="815" t="s">
        <v>216</v>
      </c>
      <c r="AE70" s="836"/>
      <c r="AF70" s="1142"/>
      <c r="AG70" s="879"/>
      <c r="AH70" s="1143"/>
      <c r="AI70" s="815" t="s">
        <v>216</v>
      </c>
      <c r="AJ70" s="836"/>
      <c r="AK70" s="1142"/>
      <c r="AL70" s="879"/>
      <c r="AM70" s="1143"/>
      <c r="AN70" s="323" t="s">
        <v>216</v>
      </c>
      <c r="AO70" s="1042"/>
      <c r="AP70" s="1142"/>
      <c r="AQ70" s="879"/>
      <c r="AR70" s="1143"/>
      <c r="AS70" s="323" t="s">
        <v>216</v>
      </c>
      <c r="AT70" s="836"/>
      <c r="AU70" s="1142"/>
      <c r="AV70" s="879"/>
      <c r="AW70" s="1143"/>
      <c r="AX70" s="323" t="s">
        <v>216</v>
      </c>
      <c r="AY70" s="836"/>
      <c r="AZ70" s="1142"/>
      <c r="BA70" s="879"/>
      <c r="BB70" s="1143"/>
      <c r="BC70" s="816" t="s">
        <v>216</v>
      </c>
      <c r="BD70" s="836"/>
      <c r="BE70" s="1142"/>
      <c r="BF70" s="879"/>
      <c r="BG70" s="1143"/>
      <c r="BH70" s="323" t="s">
        <v>216</v>
      </c>
      <c r="BI70" s="1051"/>
      <c r="BJ70" s="1142"/>
      <c r="BK70" s="879"/>
      <c r="BL70" s="1143"/>
      <c r="BM70" s="816" t="s">
        <v>216</v>
      </c>
      <c r="BN70" s="836"/>
      <c r="BO70" s="1142"/>
      <c r="BP70" s="879"/>
      <c r="BQ70" s="1143"/>
      <c r="BR70" s="863"/>
      <c r="BS70" s="323" t="s">
        <v>216</v>
      </c>
      <c r="BT70" s="836"/>
      <c r="BU70" s="1142"/>
      <c r="BV70" s="879"/>
      <c r="BW70" s="1143"/>
      <c r="BX70" s="323" t="s">
        <v>216</v>
      </c>
      <c r="BY70" s="836"/>
      <c r="BZ70" s="1142"/>
      <c r="CA70" s="879"/>
      <c r="CB70" s="1143"/>
      <c r="CC70" s="323" t="s">
        <v>216</v>
      </c>
      <c r="CD70" s="836"/>
      <c r="CE70" s="1142"/>
      <c r="CF70" s="879"/>
      <c r="CG70" s="1143"/>
      <c r="CH70" s="323" t="s">
        <v>216</v>
      </c>
      <c r="CI70" s="1144"/>
      <c r="CJ70" s="1142"/>
      <c r="CK70" s="879"/>
      <c r="CL70" s="1143"/>
      <c r="CM70" s="323" t="s">
        <v>216</v>
      </c>
      <c r="CN70" s="836"/>
      <c r="CO70" s="1142"/>
      <c r="CP70" s="879"/>
      <c r="CQ70" s="1143"/>
      <c r="CR70" s="323" t="s">
        <v>216</v>
      </c>
      <c r="CS70" s="836"/>
      <c r="CT70" s="1142"/>
      <c r="CU70" s="879"/>
      <c r="CV70" s="1143"/>
      <c r="CW70" s="323" t="s">
        <v>216</v>
      </c>
      <c r="CX70" s="1051"/>
      <c r="CY70" s="1142"/>
      <c r="CZ70" s="879"/>
      <c r="DA70" s="1143"/>
      <c r="DB70" s="819" t="s">
        <v>216</v>
      </c>
      <c r="DC70" s="836"/>
      <c r="DD70" s="1142"/>
      <c r="DE70" s="879"/>
      <c r="DF70" s="1143"/>
      <c r="DG70" s="323" t="s">
        <v>216</v>
      </c>
      <c r="DH70" s="836"/>
      <c r="DI70" s="1142"/>
      <c r="DJ70" s="879"/>
      <c r="DK70" s="1143"/>
      <c r="DL70" s="323" t="s">
        <v>216</v>
      </c>
      <c r="DM70" s="836"/>
      <c r="DN70" s="1142"/>
      <c r="DO70" s="879"/>
      <c r="DP70" s="1143"/>
      <c r="DQ70" s="323" t="s">
        <v>216</v>
      </c>
      <c r="DR70" s="836"/>
      <c r="DS70" s="1142"/>
      <c r="DT70" s="879"/>
      <c r="DU70" s="1143"/>
      <c r="DV70" s="323" t="s">
        <v>216</v>
      </c>
      <c r="DW70" s="836"/>
      <c r="DX70" s="1142"/>
      <c r="DY70" s="879"/>
      <c r="DZ70" s="1143"/>
      <c r="EA70" s="323" t="s">
        <v>216</v>
      </c>
      <c r="EB70" s="1145"/>
      <c r="EC70" s="1142"/>
      <c r="ED70" s="879"/>
      <c r="EE70" s="1143"/>
      <c r="EF70" s="1088" t="s">
        <v>216</v>
      </c>
      <c r="EG70" s="836">
        <v>1</v>
      </c>
      <c r="EH70" s="1142"/>
      <c r="EI70" s="879"/>
      <c r="EJ70" s="1143"/>
      <c r="EK70" s="323" t="s">
        <v>216</v>
      </c>
      <c r="EL70" s="836"/>
      <c r="EM70" s="1142"/>
      <c r="EN70" s="879"/>
      <c r="EO70" s="1143"/>
      <c r="EP70" s="323" t="s">
        <v>216</v>
      </c>
      <c r="EQ70" s="433"/>
      <c r="ER70" s="1142"/>
      <c r="ES70" s="879"/>
      <c r="ET70" s="1143"/>
      <c r="EU70" s="323" t="s">
        <v>216</v>
      </c>
      <c r="EV70" s="836"/>
      <c r="EW70" s="1142"/>
      <c r="EX70" s="879"/>
      <c r="EY70" s="1143"/>
      <c r="EZ70" s="323" t="s">
        <v>216</v>
      </c>
      <c r="FA70" s="836"/>
      <c r="FB70" s="1142"/>
      <c r="FC70" s="879"/>
      <c r="FD70" s="1143"/>
      <c r="FE70" s="323" t="s">
        <v>216</v>
      </c>
      <c r="FF70" s="836">
        <v>1</v>
      </c>
      <c r="FG70" s="1142"/>
      <c r="FH70" s="879"/>
      <c r="FI70" s="1143"/>
      <c r="FJ70" s="323" t="s">
        <v>216</v>
      </c>
      <c r="FK70" s="836">
        <v>1</v>
      </c>
      <c r="FL70" s="1142"/>
      <c r="FM70" s="879"/>
      <c r="FN70" s="1143"/>
      <c r="FO70" s="323" t="s">
        <v>216</v>
      </c>
      <c r="FP70" s="836"/>
      <c r="FQ70" s="1142"/>
      <c r="FR70" s="879"/>
      <c r="FS70" s="1143"/>
      <c r="FU70" s="323" t="s">
        <v>216</v>
      </c>
      <c r="FV70" s="1042"/>
      <c r="FW70" s="1142"/>
      <c r="FX70" s="879"/>
      <c r="FY70" s="1143"/>
      <c r="FZ70" s="323" t="s">
        <v>216</v>
      </c>
      <c r="GA70" s="1042"/>
      <c r="GB70" s="1142"/>
      <c r="GC70" s="879"/>
      <c r="GD70" s="1143"/>
      <c r="GE70" s="323" t="s">
        <v>216</v>
      </c>
      <c r="GF70" s="1042"/>
      <c r="GG70" s="1142"/>
      <c r="GH70" s="879"/>
      <c r="GI70" s="1143"/>
      <c r="GJ70" s="323" t="s">
        <v>216</v>
      </c>
      <c r="GK70" s="1042"/>
      <c r="GL70" s="1142"/>
      <c r="GM70" s="879"/>
      <c r="GN70" s="1143"/>
      <c r="GO70" s="323" t="s">
        <v>216</v>
      </c>
      <c r="GP70" s="1042"/>
      <c r="GQ70" s="1142"/>
      <c r="GR70" s="879"/>
      <c r="GS70" s="1143"/>
      <c r="GT70" s="323" t="s">
        <v>216</v>
      </c>
      <c r="GU70" s="1042"/>
      <c r="GV70" s="1142"/>
      <c r="GW70" s="879"/>
      <c r="GX70" s="1143"/>
      <c r="GY70" s="880"/>
      <c r="GZ70" s="323" t="s">
        <v>216</v>
      </c>
      <c r="HA70" s="836"/>
      <c r="HB70" s="1142"/>
      <c r="HC70" s="879"/>
      <c r="HD70" s="1143"/>
      <c r="HE70" s="323" t="s">
        <v>216</v>
      </c>
      <c r="HF70" s="433"/>
      <c r="HG70" s="1142"/>
      <c r="HH70" s="879"/>
      <c r="HI70" s="1143"/>
      <c r="HJ70" s="883"/>
      <c r="HK70" s="815" t="s">
        <v>216</v>
      </c>
      <c r="HL70" s="836"/>
      <c r="HM70" s="1142"/>
      <c r="HN70" s="879"/>
      <c r="HO70" s="1143"/>
      <c r="HP70" s="883"/>
      <c r="HQ70" s="323" t="s">
        <v>216</v>
      </c>
      <c r="HR70" s="836"/>
      <c r="HS70" s="1142"/>
      <c r="HT70" s="879"/>
      <c r="HU70" s="1143"/>
      <c r="HV70" s="323" t="s">
        <v>216</v>
      </c>
      <c r="HW70" s="836"/>
      <c r="HX70" s="1142"/>
      <c r="HY70" s="879"/>
      <c r="HZ70" s="1143"/>
      <c r="IA70" s="323" t="s">
        <v>216</v>
      </c>
      <c r="IB70" s="836"/>
      <c r="IC70" s="1142"/>
      <c r="ID70" s="879"/>
      <c r="IE70" s="1143"/>
      <c r="IF70" s="883"/>
      <c r="IG70" s="323" t="s">
        <v>216</v>
      </c>
      <c r="IH70" s="1089"/>
      <c r="II70" s="1142"/>
      <c r="IJ70" s="879"/>
      <c r="IK70" s="1143"/>
      <c r="IL70" s="323" t="s">
        <v>216</v>
      </c>
      <c r="IM70" s="1089"/>
      <c r="IN70" s="1142"/>
      <c r="IO70" s="879"/>
      <c r="IP70" s="1143"/>
      <c r="IQ70" s="323" t="s">
        <v>216</v>
      </c>
      <c r="IR70" s="1089"/>
      <c r="IS70" s="1142"/>
      <c r="IT70" s="879"/>
      <c r="IU70" s="1143"/>
      <c r="IV70" s="323" t="s">
        <v>216</v>
      </c>
      <c r="IW70" s="1089"/>
      <c r="IX70" s="1110"/>
      <c r="IY70" s="879"/>
      <c r="IZ70" s="1085"/>
      <c r="JA70" s="819" t="s">
        <v>216</v>
      </c>
      <c r="JB70" s="1089"/>
      <c r="JC70" s="469"/>
      <c r="JD70" s="535"/>
      <c r="JE70" s="1069"/>
      <c r="JF70" s="323" t="s">
        <v>216</v>
      </c>
      <c r="JG70" s="432"/>
      <c r="JH70" s="469"/>
      <c r="JI70" s="535"/>
      <c r="JJ70" s="1069"/>
      <c r="JK70" s="323" t="s">
        <v>216</v>
      </c>
      <c r="JL70" s="1089"/>
      <c r="JM70" s="469"/>
      <c r="JN70" s="535"/>
      <c r="JO70" s="1069"/>
      <c r="JP70" s="336" t="s">
        <v>216</v>
      </c>
      <c r="JQ70" s="841">
        <v>1</v>
      </c>
      <c r="JR70" s="469"/>
      <c r="JS70" s="872"/>
      <c r="JT70" s="899"/>
      <c r="JU70" s="323" t="s">
        <v>216</v>
      </c>
      <c r="JV70" s="1089"/>
      <c r="JW70" s="469"/>
      <c r="JX70" s="535"/>
      <c r="JY70" s="1069"/>
      <c r="JZ70" s="323" t="s">
        <v>216</v>
      </c>
      <c r="KA70" s="1089"/>
      <c r="KB70" s="469"/>
      <c r="KC70" s="535"/>
      <c r="KD70" s="1069"/>
      <c r="KE70" s="336" t="s">
        <v>216</v>
      </c>
      <c r="KF70" s="841">
        <v>1</v>
      </c>
      <c r="KG70" s="469"/>
      <c r="KH70" s="535"/>
      <c r="KI70" s="1069"/>
      <c r="KJ70" s="323" t="s">
        <v>216</v>
      </c>
      <c r="KK70" s="1089"/>
      <c r="KL70" s="469"/>
      <c r="KM70" s="535"/>
      <c r="KN70" s="1069"/>
      <c r="KO70" s="323" t="s">
        <v>216</v>
      </c>
      <c r="KP70" s="1089"/>
      <c r="KQ70" s="469"/>
      <c r="KR70" s="535"/>
      <c r="KS70" s="1069"/>
      <c r="KT70" s="323" t="s">
        <v>216</v>
      </c>
      <c r="KU70" s="1089"/>
      <c r="KV70" s="469"/>
      <c r="KW70" s="535"/>
      <c r="KX70" s="1069"/>
      <c r="KY70" s="336" t="s">
        <v>216</v>
      </c>
      <c r="KZ70" s="841">
        <v>1</v>
      </c>
      <c r="LA70" s="469"/>
      <c r="LB70" s="535"/>
      <c r="LC70" s="1069"/>
      <c r="LD70" s="323" t="s">
        <v>216</v>
      </c>
      <c r="LE70" s="1089"/>
      <c r="LF70" s="469"/>
      <c r="LG70" s="535"/>
      <c r="LH70" s="1069"/>
      <c r="LI70" s="323" t="s">
        <v>216</v>
      </c>
      <c r="LJ70" s="1089"/>
      <c r="LK70" s="469"/>
      <c r="LL70" s="535"/>
      <c r="LM70" s="1069"/>
      <c r="LN70" s="323" t="s">
        <v>216</v>
      </c>
      <c r="LO70" s="1089"/>
      <c r="LP70" s="469"/>
      <c r="LQ70" s="535"/>
      <c r="LR70" s="1069"/>
      <c r="LS70" s="336" t="s">
        <v>216</v>
      </c>
      <c r="LT70" s="841">
        <v>1</v>
      </c>
      <c r="LU70" s="469"/>
      <c r="LV70" s="535"/>
      <c r="LW70" s="1069"/>
      <c r="LX70" s="323" t="s">
        <v>216</v>
      </c>
      <c r="LY70" s="1089"/>
      <c r="LZ70" s="469"/>
      <c r="MA70" s="535"/>
      <c r="MB70" s="899"/>
      <c r="MC70" s="819" t="s">
        <v>216</v>
      </c>
      <c r="MD70" s="1089"/>
      <c r="ME70" s="469"/>
      <c r="MF70" s="535"/>
      <c r="MG70" s="1069"/>
      <c r="MH70" s="336" t="s">
        <v>216</v>
      </c>
      <c r="MI70" s="841">
        <v>1</v>
      </c>
      <c r="MJ70" s="469"/>
      <c r="MK70" s="535"/>
      <c r="ML70" s="1069"/>
      <c r="MM70" s="323" t="s">
        <v>216</v>
      </c>
      <c r="MN70" s="1089"/>
      <c r="MO70" s="469"/>
      <c r="MP70" s="535"/>
      <c r="MQ70" s="1069"/>
      <c r="MR70" s="323" t="s">
        <v>216</v>
      </c>
      <c r="MS70" s="1089"/>
      <c r="MT70" s="469"/>
      <c r="MU70" s="535"/>
      <c r="MV70" s="1069"/>
      <c r="MW70" s="323" t="s">
        <v>216</v>
      </c>
      <c r="MX70" s="1089"/>
      <c r="MY70" s="469"/>
      <c r="MZ70" s="535"/>
      <c r="NA70" s="1069"/>
      <c r="NB70" s="323" t="s">
        <v>216</v>
      </c>
      <c r="NC70" s="1089"/>
      <c r="ND70" s="469"/>
      <c r="NE70" s="535"/>
      <c r="NF70" s="1069"/>
      <c r="NG70" s="323" t="s">
        <v>216</v>
      </c>
      <c r="NH70" s="1089"/>
      <c r="NI70" s="469"/>
      <c r="NJ70" s="535"/>
      <c r="NK70" s="1069"/>
      <c r="NL70" s="323" t="s">
        <v>216</v>
      </c>
      <c r="NM70" s="1089"/>
      <c r="NN70" s="469"/>
      <c r="NO70" s="535"/>
      <c r="NP70" s="1069"/>
      <c r="NQ70" s="323" t="s">
        <v>216</v>
      </c>
      <c r="NR70" s="1089"/>
      <c r="NS70" s="469"/>
      <c r="NT70" s="535"/>
      <c r="NU70" s="1069"/>
      <c r="NV70" s="323" t="s">
        <v>216</v>
      </c>
      <c r="NW70" s="1089"/>
      <c r="NX70" s="469"/>
      <c r="NY70" s="535"/>
      <c r="NZ70" s="1069"/>
      <c r="OA70" s="323" t="s">
        <v>216</v>
      </c>
      <c r="OB70" s="1089"/>
      <c r="OC70" s="469"/>
      <c r="OD70" s="535"/>
      <c r="OE70" s="1069"/>
      <c r="OF70" s="323" t="s">
        <v>216</v>
      </c>
      <c r="OG70" s="1089"/>
      <c r="OH70" s="469"/>
      <c r="OI70" s="535"/>
      <c r="OJ70" s="1069"/>
      <c r="OK70" s="323" t="s">
        <v>216</v>
      </c>
      <c r="OL70" s="1089"/>
      <c r="OM70" s="469"/>
      <c r="ON70" s="535"/>
      <c r="OO70" s="1069"/>
      <c r="OP70" s="323" t="s">
        <v>216</v>
      </c>
      <c r="OQ70" s="1089"/>
      <c r="OR70" s="469"/>
      <c r="OS70" s="535"/>
      <c r="OT70" s="1069"/>
      <c r="OU70" s="323" t="s">
        <v>216</v>
      </c>
      <c r="OV70" s="836"/>
      <c r="OW70" s="469"/>
      <c r="OX70" s="535"/>
      <c r="OY70" s="1069"/>
      <c r="OZ70" s="323" t="s">
        <v>216</v>
      </c>
      <c r="PA70" s="1089"/>
      <c r="PB70" s="469"/>
      <c r="PC70" s="535"/>
      <c r="PD70" s="1069"/>
      <c r="PE70" s="816"/>
      <c r="PF70" s="836"/>
      <c r="PG70" s="469"/>
      <c r="PH70" s="535"/>
      <c r="PI70" s="1069"/>
      <c r="PJ70" s="816"/>
      <c r="PK70" s="836"/>
      <c r="PL70" s="469"/>
      <c r="PM70" s="535"/>
      <c r="PN70" s="1069"/>
    </row>
    <row r="71" spans="1:430" ht="17" customHeight="1" thickBot="1" x14ac:dyDescent="0.25">
      <c r="B71" s="857"/>
      <c r="C71" s="1046"/>
      <c r="D71" s="1141"/>
      <c r="E71" s="1146" t="s">
        <v>189</v>
      </c>
      <c r="F71" s="1034"/>
      <c r="G71" s="1035"/>
      <c r="H71" s="863"/>
      <c r="I71" s="1096"/>
      <c r="J71" s="323" t="s">
        <v>189</v>
      </c>
      <c r="K71" s="957"/>
      <c r="L71" s="1147"/>
      <c r="M71" s="1148"/>
      <c r="N71" s="1149"/>
      <c r="O71" s="273" t="s">
        <v>189</v>
      </c>
      <c r="P71" s="851"/>
      <c r="Q71" s="1147"/>
      <c r="R71" s="1148"/>
      <c r="S71" s="1149"/>
      <c r="T71" s="323" t="s">
        <v>189</v>
      </c>
      <c r="U71" s="957"/>
      <c r="V71" s="1147"/>
      <c r="W71" s="1148"/>
      <c r="X71" s="1149"/>
      <c r="Y71" s="852" t="s">
        <v>189</v>
      </c>
      <c r="Z71" s="851"/>
      <c r="AA71" s="1147"/>
      <c r="AB71" s="1148"/>
      <c r="AC71" s="1149"/>
      <c r="AD71" s="815" t="s">
        <v>189</v>
      </c>
      <c r="AE71" s="957"/>
      <c r="AF71" s="1147"/>
      <c r="AG71" s="1148"/>
      <c r="AH71" s="1149"/>
      <c r="AI71" s="815" t="s">
        <v>189</v>
      </c>
      <c r="AJ71" s="957"/>
      <c r="AK71" s="1147"/>
      <c r="AL71" s="1148"/>
      <c r="AM71" s="1149"/>
      <c r="AN71" s="323" t="s">
        <v>189</v>
      </c>
      <c r="AO71" s="957"/>
      <c r="AP71" s="1147"/>
      <c r="AQ71" s="1148"/>
      <c r="AR71" s="1149"/>
      <c r="AS71" s="323" t="s">
        <v>189</v>
      </c>
      <c r="AT71" s="957"/>
      <c r="AU71" s="1147"/>
      <c r="AV71" s="1148"/>
      <c r="AW71" s="1149"/>
      <c r="AX71" s="323" t="s">
        <v>189</v>
      </c>
      <c r="AY71" s="957"/>
      <c r="AZ71" s="1147"/>
      <c r="BA71" s="1148"/>
      <c r="BB71" s="1149"/>
      <c r="BC71" s="816" t="s">
        <v>189</v>
      </c>
      <c r="BD71" s="957"/>
      <c r="BE71" s="1147"/>
      <c r="BF71" s="1148"/>
      <c r="BG71" s="1149"/>
      <c r="BH71" s="323" t="s">
        <v>189</v>
      </c>
      <c r="BI71" s="957"/>
      <c r="BJ71" s="1147"/>
      <c r="BK71" s="1148"/>
      <c r="BL71" s="1149"/>
      <c r="BM71" s="816" t="s">
        <v>189</v>
      </c>
      <c r="BN71" s="957"/>
      <c r="BO71" s="1147"/>
      <c r="BP71" s="1148"/>
      <c r="BQ71" s="1149"/>
      <c r="BR71" s="863"/>
      <c r="BS71" s="323" t="s">
        <v>189</v>
      </c>
      <c r="BT71" s="957"/>
      <c r="BU71" s="1147"/>
      <c r="BV71" s="1148"/>
      <c r="BW71" s="1149"/>
      <c r="BX71" s="323" t="s">
        <v>189</v>
      </c>
      <c r="BY71" s="957"/>
      <c r="BZ71" s="1147"/>
      <c r="CA71" s="1148"/>
      <c r="CB71" s="1149"/>
      <c r="CC71" s="323" t="s">
        <v>189</v>
      </c>
      <c r="CD71" s="957"/>
      <c r="CE71" s="1147"/>
      <c r="CF71" s="1148"/>
      <c r="CG71" s="1149"/>
      <c r="CH71" s="323" t="s">
        <v>189</v>
      </c>
      <c r="CI71" s="1150"/>
      <c r="CJ71" s="1147"/>
      <c r="CK71" s="1148"/>
      <c r="CL71" s="1149"/>
      <c r="CM71" s="323" t="s">
        <v>189</v>
      </c>
      <c r="CN71" s="957"/>
      <c r="CO71" s="1147"/>
      <c r="CP71" s="1148"/>
      <c r="CQ71" s="1149"/>
      <c r="CR71" s="323" t="s">
        <v>189</v>
      </c>
      <c r="CS71" s="957"/>
      <c r="CT71" s="1147"/>
      <c r="CU71" s="1148"/>
      <c r="CV71" s="1149"/>
      <c r="CW71" s="323" t="s">
        <v>189</v>
      </c>
      <c r="CX71" s="1092"/>
      <c r="CY71" s="1147"/>
      <c r="CZ71" s="1148"/>
      <c r="DA71" s="1149"/>
      <c r="DB71" s="819" t="s">
        <v>189</v>
      </c>
      <c r="DC71" s="957"/>
      <c r="DD71" s="1147"/>
      <c r="DE71" s="1148"/>
      <c r="DF71" s="1149"/>
      <c r="DG71" s="323" t="s">
        <v>189</v>
      </c>
      <c r="DH71" s="957"/>
      <c r="DI71" s="1147"/>
      <c r="DJ71" s="1148"/>
      <c r="DK71" s="1149"/>
      <c r="DL71" s="323" t="s">
        <v>189</v>
      </c>
      <c r="DM71" s="957"/>
      <c r="DN71" s="1147"/>
      <c r="DO71" s="1148"/>
      <c r="DP71" s="1149"/>
      <c r="DQ71" s="323" t="s">
        <v>189</v>
      </c>
      <c r="DR71" s="957"/>
      <c r="DS71" s="1147"/>
      <c r="DT71" s="1148"/>
      <c r="DU71" s="1149"/>
      <c r="DV71" s="323" t="s">
        <v>189</v>
      </c>
      <c r="DW71" s="957"/>
      <c r="DX71" s="1147"/>
      <c r="DY71" s="1148"/>
      <c r="DZ71" s="1149"/>
      <c r="EA71" s="323" t="s">
        <v>189</v>
      </c>
      <c r="EB71" s="1151"/>
      <c r="EC71" s="1147"/>
      <c r="ED71" s="1148"/>
      <c r="EE71" s="1149"/>
      <c r="EF71" s="819" t="s">
        <v>189</v>
      </c>
      <c r="EG71" s="957"/>
      <c r="EH71" s="1147"/>
      <c r="EI71" s="1148"/>
      <c r="EJ71" s="1149"/>
      <c r="EK71" s="323" t="s">
        <v>189</v>
      </c>
      <c r="EL71" s="957"/>
      <c r="EM71" s="1147"/>
      <c r="EN71" s="1148"/>
      <c r="EO71" s="1149"/>
      <c r="EP71" s="323" t="s">
        <v>189</v>
      </c>
      <c r="EQ71" s="436"/>
      <c r="ER71" s="1147"/>
      <c r="ES71" s="1148"/>
      <c r="ET71" s="1149"/>
      <c r="EU71" s="323" t="s">
        <v>189</v>
      </c>
      <c r="EV71" s="957"/>
      <c r="EW71" s="1147"/>
      <c r="EX71" s="1148"/>
      <c r="EY71" s="1149"/>
      <c r="EZ71" s="323" t="s">
        <v>189</v>
      </c>
      <c r="FA71" s="957"/>
      <c r="FB71" s="1147"/>
      <c r="FC71" s="1148"/>
      <c r="FD71" s="1149"/>
      <c r="FE71" s="323" t="s">
        <v>189</v>
      </c>
      <c r="FF71" s="1152" t="s">
        <v>1571</v>
      </c>
      <c r="FG71" s="1147"/>
      <c r="FH71" s="1148"/>
      <c r="FI71" s="1149"/>
      <c r="FJ71" s="323" t="s">
        <v>189</v>
      </c>
      <c r="FK71" s="1153" t="s">
        <v>390</v>
      </c>
      <c r="FL71" s="1147"/>
      <c r="FM71" s="1148"/>
      <c r="FN71" s="1149"/>
      <c r="FO71" s="323" t="s">
        <v>189</v>
      </c>
      <c r="FP71" s="957"/>
      <c r="FQ71" s="1147"/>
      <c r="FR71" s="1148"/>
      <c r="FS71" s="1149"/>
      <c r="FU71" s="323" t="s">
        <v>189</v>
      </c>
      <c r="FV71" s="957"/>
      <c r="FW71" s="1147"/>
      <c r="FX71" s="1148"/>
      <c r="FY71" s="1149"/>
      <c r="FZ71" s="323" t="s">
        <v>189</v>
      </c>
      <c r="GA71" s="957"/>
      <c r="GB71" s="1147"/>
      <c r="GC71" s="1148"/>
      <c r="GD71" s="1149"/>
      <c r="GE71" s="323" t="s">
        <v>189</v>
      </c>
      <c r="GF71" s="957"/>
      <c r="GG71" s="1147"/>
      <c r="GH71" s="1148"/>
      <c r="GI71" s="1149"/>
      <c r="GJ71" s="323" t="s">
        <v>189</v>
      </c>
      <c r="GK71" s="957"/>
      <c r="GL71" s="1147"/>
      <c r="GM71" s="1148"/>
      <c r="GN71" s="1149"/>
      <c r="GO71" s="323" t="s">
        <v>189</v>
      </c>
      <c r="GP71" s="957"/>
      <c r="GQ71" s="1147"/>
      <c r="GR71" s="1148"/>
      <c r="GS71" s="1149"/>
      <c r="GT71" s="323" t="s">
        <v>189</v>
      </c>
      <c r="GU71" s="957"/>
      <c r="GV71" s="1147"/>
      <c r="GW71" s="1148"/>
      <c r="GX71" s="1149"/>
      <c r="GY71" s="1076"/>
      <c r="GZ71" s="323" t="s">
        <v>189</v>
      </c>
      <c r="HA71" s="957"/>
      <c r="HB71" s="1147"/>
      <c r="HC71" s="1148"/>
      <c r="HD71" s="1149"/>
      <c r="HE71" s="323" t="s">
        <v>189</v>
      </c>
      <c r="HF71" s="436"/>
      <c r="HG71" s="1147"/>
      <c r="HH71" s="1148"/>
      <c r="HI71" s="1149"/>
      <c r="HJ71" s="883"/>
      <c r="HK71" s="815" t="s">
        <v>189</v>
      </c>
      <c r="HL71" s="957"/>
      <c r="HM71" s="1147"/>
      <c r="HN71" s="1148"/>
      <c r="HO71" s="1149"/>
      <c r="HP71" s="883"/>
      <c r="HQ71" s="323" t="s">
        <v>189</v>
      </c>
      <c r="HR71" s="957"/>
      <c r="HS71" s="1147"/>
      <c r="HT71" s="1148"/>
      <c r="HU71" s="1149"/>
      <c r="HV71" s="323" t="s">
        <v>189</v>
      </c>
      <c r="HW71" s="957"/>
      <c r="HX71" s="1147"/>
      <c r="HY71" s="1148"/>
      <c r="HZ71" s="1149"/>
      <c r="IA71" s="323" t="s">
        <v>189</v>
      </c>
      <c r="IB71" s="957"/>
      <c r="IC71" s="1147"/>
      <c r="ID71" s="1148"/>
      <c r="IE71" s="1149"/>
      <c r="IF71" s="883"/>
      <c r="IG71" s="323" t="s">
        <v>189</v>
      </c>
      <c r="IH71" s="1093"/>
      <c r="II71" s="1147"/>
      <c r="IJ71" s="1148"/>
      <c r="IK71" s="1149"/>
      <c r="IL71" s="323" t="s">
        <v>189</v>
      </c>
      <c r="IM71" s="1093"/>
      <c r="IN71" s="1147"/>
      <c r="IO71" s="1148"/>
      <c r="IP71" s="1149"/>
      <c r="IQ71" s="323" t="s">
        <v>189</v>
      </c>
      <c r="IR71" s="1093"/>
      <c r="IS71" s="1147"/>
      <c r="IT71" s="1148"/>
      <c r="IU71" s="1149"/>
      <c r="IV71" s="323" t="s">
        <v>189</v>
      </c>
      <c r="IW71" s="1093"/>
      <c r="IX71" s="1154"/>
      <c r="IY71" s="1155"/>
      <c r="IZ71" s="1156"/>
      <c r="JA71" s="819" t="s">
        <v>189</v>
      </c>
      <c r="JB71" s="1093"/>
      <c r="JC71" s="469"/>
      <c r="JD71" s="535"/>
      <c r="JE71" s="1078"/>
      <c r="JF71" s="323" t="s">
        <v>189</v>
      </c>
      <c r="JG71" s="435"/>
      <c r="JH71" s="469"/>
      <c r="JI71" s="535"/>
      <c r="JJ71" s="1078"/>
      <c r="JK71" s="323" t="s">
        <v>189</v>
      </c>
      <c r="JL71" s="1093"/>
      <c r="JM71" s="469"/>
      <c r="JN71" s="535"/>
      <c r="JO71" s="1078"/>
      <c r="JP71" s="323" t="s">
        <v>189</v>
      </c>
      <c r="JQ71" s="1093"/>
      <c r="JR71" s="469"/>
      <c r="JS71" s="872"/>
      <c r="JT71" s="1157"/>
      <c r="JU71" s="336" t="s">
        <v>189</v>
      </c>
      <c r="JV71" s="955">
        <v>1</v>
      </c>
      <c r="JW71" s="469"/>
      <c r="JX71" s="535"/>
      <c r="JY71" s="1078"/>
      <c r="JZ71" s="323" t="s">
        <v>189</v>
      </c>
      <c r="KA71" s="1093"/>
      <c r="KB71" s="469"/>
      <c r="KC71" s="535"/>
      <c r="KD71" s="1078"/>
      <c r="KE71" s="323" t="s">
        <v>189</v>
      </c>
      <c r="KF71" s="1093"/>
      <c r="KG71" s="469"/>
      <c r="KH71" s="535"/>
      <c r="KI71" s="1078"/>
      <c r="KJ71" s="323" t="s">
        <v>189</v>
      </c>
      <c r="KK71" s="1093"/>
      <c r="KL71" s="469"/>
      <c r="KM71" s="535"/>
      <c r="KN71" s="1078"/>
      <c r="KO71" s="323" t="s">
        <v>189</v>
      </c>
      <c r="KP71" s="1093"/>
      <c r="KQ71" s="469"/>
      <c r="KR71" s="535"/>
      <c r="KS71" s="1078"/>
      <c r="KT71" s="323" t="s">
        <v>189</v>
      </c>
      <c r="KU71" s="1093"/>
      <c r="KV71" s="469"/>
      <c r="KW71" s="535"/>
      <c r="KX71" s="1078"/>
      <c r="KY71" s="323" t="s">
        <v>189</v>
      </c>
      <c r="KZ71" s="1093"/>
      <c r="LA71" s="469"/>
      <c r="LB71" s="535"/>
      <c r="LC71" s="1078"/>
      <c r="LD71" s="323" t="s">
        <v>189</v>
      </c>
      <c r="LE71" s="1093"/>
      <c r="LF71" s="469"/>
      <c r="LG71" s="535"/>
      <c r="LH71" s="1078"/>
      <c r="LI71" s="323" t="s">
        <v>189</v>
      </c>
      <c r="LJ71" s="1093"/>
      <c r="LK71" s="469"/>
      <c r="LL71" s="535"/>
      <c r="LM71" s="1078"/>
      <c r="LN71" s="323" t="s">
        <v>189</v>
      </c>
      <c r="LO71" s="1093"/>
      <c r="LP71" s="469"/>
      <c r="LQ71" s="535"/>
      <c r="LR71" s="1078"/>
      <c r="LS71" s="323" t="s">
        <v>189</v>
      </c>
      <c r="LT71" s="1093"/>
      <c r="LU71" s="469"/>
      <c r="LV71" s="535"/>
      <c r="LW71" s="1078"/>
      <c r="LX71" s="323" t="s">
        <v>189</v>
      </c>
      <c r="LY71" s="1093"/>
      <c r="LZ71" s="1077"/>
      <c r="MA71" s="970"/>
      <c r="MB71" s="1101"/>
      <c r="MC71" s="819" t="s">
        <v>189</v>
      </c>
      <c r="MD71" s="1093"/>
      <c r="ME71" s="469"/>
      <c r="MF71" s="535"/>
      <c r="MG71" s="1078"/>
      <c r="MH71" s="323" t="s">
        <v>189</v>
      </c>
      <c r="MI71" s="1093"/>
      <c r="MJ71" s="469"/>
      <c r="MK71" s="535"/>
      <c r="ML71" s="1078"/>
      <c r="MM71" s="323" t="s">
        <v>189</v>
      </c>
      <c r="MN71" s="1093"/>
      <c r="MO71" s="469"/>
      <c r="MP71" s="535"/>
      <c r="MQ71" s="1078"/>
      <c r="MR71" s="323" t="s">
        <v>189</v>
      </c>
      <c r="MS71" s="1093"/>
      <c r="MT71" s="469"/>
      <c r="MU71" s="535"/>
      <c r="MV71" s="1078"/>
      <c r="MW71" s="323" t="s">
        <v>189</v>
      </c>
      <c r="MX71" s="1093"/>
      <c r="MY71" s="469"/>
      <c r="MZ71" s="535"/>
      <c r="NA71" s="1078"/>
      <c r="NB71" s="323" t="s">
        <v>189</v>
      </c>
      <c r="NC71" s="1093"/>
      <c r="ND71" s="469"/>
      <c r="NE71" s="535"/>
      <c r="NF71" s="1078"/>
      <c r="NG71" s="323" t="s">
        <v>189</v>
      </c>
      <c r="NH71" s="1093"/>
      <c r="NI71" s="469"/>
      <c r="NJ71" s="535"/>
      <c r="NK71" s="1078"/>
      <c r="NL71" s="323" t="s">
        <v>189</v>
      </c>
      <c r="NM71" s="1093"/>
      <c r="NN71" s="469"/>
      <c r="NO71" s="535"/>
      <c r="NP71" s="1078"/>
      <c r="NQ71" s="323" t="s">
        <v>189</v>
      </c>
      <c r="NR71" s="1093"/>
      <c r="NS71" s="469"/>
      <c r="NT71" s="535"/>
      <c r="NU71" s="1078"/>
      <c r="NV71" s="323" t="s">
        <v>189</v>
      </c>
      <c r="NW71" s="1093"/>
      <c r="NX71" s="469"/>
      <c r="NY71" s="535"/>
      <c r="NZ71" s="1078"/>
      <c r="OA71" s="323" t="s">
        <v>189</v>
      </c>
      <c r="OB71" s="1093"/>
      <c r="OC71" s="469"/>
      <c r="OD71" s="535"/>
      <c r="OE71" s="1078"/>
      <c r="OF71" s="323" t="s">
        <v>189</v>
      </c>
      <c r="OG71" s="1093"/>
      <c r="OH71" s="469"/>
      <c r="OI71" s="535"/>
      <c r="OJ71" s="1078"/>
      <c r="OK71" s="336" t="s">
        <v>189</v>
      </c>
      <c r="OL71" s="841">
        <v>1</v>
      </c>
      <c r="OM71" s="469"/>
      <c r="ON71" s="535"/>
      <c r="OO71" s="1078"/>
      <c r="OP71" s="323" t="s">
        <v>189</v>
      </c>
      <c r="OQ71" s="1093"/>
      <c r="OR71" s="469"/>
      <c r="OS71" s="535"/>
      <c r="OT71" s="1078"/>
      <c r="OU71" s="323" t="s">
        <v>189</v>
      </c>
      <c r="OV71" s="957"/>
      <c r="OW71" s="469"/>
      <c r="OX71" s="535"/>
      <c r="OY71" s="1078"/>
      <c r="OZ71" s="323" t="s">
        <v>189</v>
      </c>
      <c r="PA71" s="1093"/>
      <c r="PB71" s="469"/>
      <c r="PC71" s="535"/>
      <c r="PD71" s="1078"/>
      <c r="PE71" s="816"/>
      <c r="PF71" s="957"/>
      <c r="PG71" s="469"/>
      <c r="PH71" s="535"/>
      <c r="PI71" s="1078"/>
      <c r="PJ71" s="816"/>
      <c r="PK71" s="957"/>
      <c r="PL71" s="469"/>
      <c r="PM71" s="535"/>
      <c r="PN71" s="1078"/>
    </row>
    <row r="72" spans="1:430" ht="17" customHeight="1" thickBot="1" x14ac:dyDescent="0.25">
      <c r="A72">
        <v>15</v>
      </c>
      <c r="B72" s="857"/>
      <c r="C72" s="1046"/>
      <c r="D72" s="1032" t="s">
        <v>1640</v>
      </c>
      <c r="E72" s="1103" t="s">
        <v>219</v>
      </c>
      <c r="F72" s="1034"/>
      <c r="G72" s="1035" t="s">
        <v>1543</v>
      </c>
      <c r="H72" s="863">
        <v>1</v>
      </c>
      <c r="I72" s="1096">
        <v>1</v>
      </c>
      <c r="J72" s="323" t="s">
        <v>219</v>
      </c>
      <c r="K72" s="467"/>
      <c r="L72" s="897">
        <f>IF(AND(K58=1,K42=1),"не релевантно",1)</f>
        <v>1</v>
      </c>
      <c r="M72" s="872">
        <f>IF(K72=1,1,IF(L72="не релевантно","не релевантно",0))</f>
        <v>0</v>
      </c>
      <c r="N72" s="1158">
        <f>IFERROR(IF(L72=0,"",M72/L72),"")</f>
        <v>0</v>
      </c>
      <c r="O72" s="374" t="s">
        <v>219</v>
      </c>
      <c r="P72" s="436"/>
      <c r="Q72" s="897">
        <f>IF(AND(P58=1,P42=1),"не релевантно",1)</f>
        <v>1</v>
      </c>
      <c r="R72" s="872">
        <f>IF(P72=1,1,IF(Q72="не релевантно","не релевантно",0))</f>
        <v>0</v>
      </c>
      <c r="S72" s="1158">
        <f>IFERROR(IF(Q72=0,"",R72/Q72),"")</f>
        <v>0</v>
      </c>
      <c r="T72" s="336" t="s">
        <v>219</v>
      </c>
      <c r="U72" s="952">
        <v>1</v>
      </c>
      <c r="V72" s="897">
        <f>IF(AND(U58=1,U42=1),"не релевантно",1)</f>
        <v>1</v>
      </c>
      <c r="W72" s="872">
        <f>IF(U72=1,1,IF(V72="не релевантно","не релевантно",0))</f>
        <v>1</v>
      </c>
      <c r="X72" s="1158">
        <f>IFERROR(IF(V72=0,"",W72/V72),"")</f>
        <v>1</v>
      </c>
      <c r="Y72" s="1159" t="s">
        <v>219</v>
      </c>
      <c r="Z72" s="433"/>
      <c r="AA72" s="897">
        <f>IF(AND(Z58=1,Z42=1),"не релевантно",1)</f>
        <v>1</v>
      </c>
      <c r="AB72" s="872">
        <f>IF(Z72=1,1,IF(AA72="не релевантно","не релевантно",0))</f>
        <v>0</v>
      </c>
      <c r="AC72" s="1158">
        <f>IFERROR(IF(AA72=0,"",AB72/AA72),"")</f>
        <v>0</v>
      </c>
      <c r="AD72" s="825" t="s">
        <v>219</v>
      </c>
      <c r="AE72" s="334">
        <v>1</v>
      </c>
      <c r="AF72" s="897" t="str">
        <f>IF(AND(AE58=1,AE42=1),"не релевантно",1)</f>
        <v>не релевантно</v>
      </c>
      <c r="AG72" s="872" t="str">
        <f>IF(AF72="не релевантно","не релевантно",IF(AE72=1,1,0))</f>
        <v>не релевантно</v>
      </c>
      <c r="AH72" s="1158" t="str">
        <f>IFERROR(IF(AF72=0,"",AG72/AF72),"")</f>
        <v/>
      </c>
      <c r="AI72" s="815" t="s">
        <v>219</v>
      </c>
      <c r="AJ72" s="467"/>
      <c r="AK72" s="897">
        <f>IF(AND(AJ58=1,AJ42=1),"не релевантно",1)</f>
        <v>1</v>
      </c>
      <c r="AL72" s="872">
        <f>IF(AK72="не релевантно","не релевантно",IF(AJ72=1,1,0))</f>
        <v>0</v>
      </c>
      <c r="AM72" s="1158">
        <f>IFERROR(IF(AK72=0,"",AL72/AK72),"")</f>
        <v>0</v>
      </c>
      <c r="AN72" s="336" t="s">
        <v>219</v>
      </c>
      <c r="AO72" s="925">
        <v>1</v>
      </c>
      <c r="AP72" s="897">
        <f>IF(AND(AO58=1,AO42=1),"не релевантно",1)</f>
        <v>1</v>
      </c>
      <c r="AQ72" s="872">
        <f>IF(AP72="не релевантно","не релевантно",IF(AO72=1,1,0))</f>
        <v>1</v>
      </c>
      <c r="AR72" s="1158">
        <f>IFERROR(IF(AP72=0,"",AQ72/AP72),"")</f>
        <v>1</v>
      </c>
      <c r="AS72" s="323" t="s">
        <v>219</v>
      </c>
      <c r="AT72" s="818"/>
      <c r="AU72" s="897">
        <f>IF(AND(AT58=1,AT42=1),"не релевантно",1)</f>
        <v>1</v>
      </c>
      <c r="AV72" s="872">
        <f>IF(AU72="не релевантно","не релевантно",IF(AT72=1,1,0))</f>
        <v>0</v>
      </c>
      <c r="AW72" s="1158">
        <f>IFERROR(IF(AU72=0,"",AV72/AU72),"")</f>
        <v>0</v>
      </c>
      <c r="AX72" s="336" t="s">
        <v>219</v>
      </c>
      <c r="AY72" s="467">
        <v>1</v>
      </c>
      <c r="AZ72" s="897">
        <f>IF(AND(AY58=1,AY42=1),"не релевантно",1)</f>
        <v>1</v>
      </c>
      <c r="BA72" s="872">
        <f>IF(AZ72="не релевантно","не релевантно",IF(AY72=1,1,0))</f>
        <v>1</v>
      </c>
      <c r="BB72" s="1158">
        <f>IFERROR(IF(AZ72=0,"",BA72/AZ72),"")</f>
        <v>1</v>
      </c>
      <c r="BC72" s="826" t="s">
        <v>219</v>
      </c>
      <c r="BD72" s="827">
        <v>1</v>
      </c>
      <c r="BE72" s="897">
        <f>IF(AND(BD58=1,BD42=1),"не релевантно",1)</f>
        <v>1</v>
      </c>
      <c r="BF72" s="872">
        <f>IF(BE72="не релевантно","не релевантно",IF(BD72=1,1,0))</f>
        <v>1</v>
      </c>
      <c r="BG72" s="1158">
        <f>IFERROR(IF(BE72=0,"",BF72/BE72),"")</f>
        <v>1</v>
      </c>
      <c r="BH72" s="323" t="s">
        <v>219</v>
      </c>
      <c r="BI72" s="818"/>
      <c r="BJ72" s="897">
        <f>IF(AND(BI58=1,BI42=1),"не релевантно",1)</f>
        <v>1</v>
      </c>
      <c r="BK72" s="872">
        <f>IF(BJ72="не релевантно","не релевантно",IF(BI72=1,1,0))</f>
        <v>0</v>
      </c>
      <c r="BL72" s="1158">
        <f>IFERROR(IF(BJ72=0,"",BK72/BJ72),"")</f>
        <v>0</v>
      </c>
      <c r="BM72" s="816" t="s">
        <v>219</v>
      </c>
      <c r="BN72" s="1083"/>
      <c r="BO72" s="897">
        <f>IF(AND(BN58=1,BN42=1),"не релевантно",1)</f>
        <v>1</v>
      </c>
      <c r="BP72" s="872">
        <f>IF(BO72="не релевантно","не релевантно",IF(BN72=1,1,0))</f>
        <v>0</v>
      </c>
      <c r="BQ72" s="1158">
        <f>IFERROR(IF(BO72=0,"",BP72/BO72),"")</f>
        <v>0</v>
      </c>
      <c r="BR72" s="863"/>
      <c r="BS72" s="336" t="s">
        <v>219</v>
      </c>
      <c r="BT72" s="952">
        <v>1</v>
      </c>
      <c r="BU72" s="897">
        <f>IF(AND(BT58=1,BT42=1),"не релевантно",1)</f>
        <v>1</v>
      </c>
      <c r="BV72" s="872">
        <f>IF(BU72="не релевантно","не релевантно",IF(BT72=1,1,0))</f>
        <v>1</v>
      </c>
      <c r="BW72" s="1158">
        <f>IFERROR(IF(BU72=0,"",BV72/BU72),"")</f>
        <v>1</v>
      </c>
      <c r="BX72" s="336" t="s">
        <v>219</v>
      </c>
      <c r="BY72" s="952">
        <v>1</v>
      </c>
      <c r="BZ72" s="897">
        <f>IF(AND(BY58=1,BY42=1),"не релевантно",1)</f>
        <v>1</v>
      </c>
      <c r="CA72" s="872">
        <f>IF(BZ72="не релевантно","не релевантно",IF(BY72=1,1,0))</f>
        <v>1</v>
      </c>
      <c r="CB72" s="1158">
        <f>IFERROR(IF(BZ72=0,"",CA72/BZ72),"")</f>
        <v>1</v>
      </c>
      <c r="CC72" s="336" t="s">
        <v>219</v>
      </c>
      <c r="CD72" s="952">
        <v>1</v>
      </c>
      <c r="CE72" s="897">
        <f>IF(AND(CD58=1,CD42=1),"не релевантно",1)</f>
        <v>1</v>
      </c>
      <c r="CF72" s="872">
        <f>IF(CE72="не релевантно","не релевантно",IF(CD72=1,1,0))</f>
        <v>1</v>
      </c>
      <c r="CG72" s="1158">
        <f>IFERROR(IF(CE72=0,"",CF72/CE72),"")</f>
        <v>1</v>
      </c>
      <c r="CH72" s="336" t="s">
        <v>219</v>
      </c>
      <c r="CI72" s="835">
        <v>1</v>
      </c>
      <c r="CJ72" s="897">
        <f>IF(AND(CI58=1,CI42=1),"не релевантно",1)</f>
        <v>1</v>
      </c>
      <c r="CK72" s="872">
        <f>IF(CJ72="не релевантно","не релевантно",IF(CI72=1,1,0))</f>
        <v>1</v>
      </c>
      <c r="CL72" s="1158">
        <f>IFERROR(IF(CJ72=0,"",CK72/CJ72),"")</f>
        <v>1</v>
      </c>
      <c r="CM72" s="323" t="s">
        <v>219</v>
      </c>
      <c r="CN72" s="467"/>
      <c r="CO72" s="897">
        <f>IF(AND(CN58=1,CN42=1),"не релевантно",1)</f>
        <v>1</v>
      </c>
      <c r="CP72" s="872">
        <f>IF(CO72="не релевантно","не релевантно",IF(CN72=1,1,0))</f>
        <v>0</v>
      </c>
      <c r="CQ72" s="1158">
        <f>IFERROR(IF(CO72=0,"",CP72/CO72),"")</f>
        <v>0</v>
      </c>
      <c r="CR72" s="323" t="s">
        <v>219</v>
      </c>
      <c r="CS72" s="467"/>
      <c r="CT72" s="897">
        <f>IF(AND(CS58=1,CS42=1),"не релевантно",1)</f>
        <v>1</v>
      </c>
      <c r="CU72" s="872">
        <f>IF(CT72="не релевантно","не релевантно",IF(CS72=1,1,0))</f>
        <v>0</v>
      </c>
      <c r="CV72" s="1158">
        <f>IFERROR(IF(CT72=0,"",CU72/CT72),"")</f>
        <v>0</v>
      </c>
      <c r="CW72" s="323" t="s">
        <v>219</v>
      </c>
      <c r="CX72" s="467"/>
      <c r="CY72" s="897">
        <f>IF(AND(CX58=1,CX42=1),"не релевантно",1)</f>
        <v>1</v>
      </c>
      <c r="CZ72" s="872">
        <f>IF(CY72="не релевантно","не релевантно",IF(CX72=1,1,0))</f>
        <v>0</v>
      </c>
      <c r="DA72" s="1158">
        <f>IFERROR(IF(CY72=0,"",CZ72/CY72),"")</f>
        <v>0</v>
      </c>
      <c r="DB72" s="323" t="s">
        <v>219</v>
      </c>
      <c r="DC72" s="467"/>
      <c r="DD72" s="897">
        <f>IF(AND(DC58=1,DC42=1),"не релевантно",1)</f>
        <v>1</v>
      </c>
      <c r="DE72" s="872">
        <f>IF(DD72="не релевантно","не релевантно",IF(DC72=1,1,0))</f>
        <v>0</v>
      </c>
      <c r="DF72" s="1158">
        <f>IFERROR(IF(DD72=0,"",DE72/DD72),"")</f>
        <v>0</v>
      </c>
      <c r="DG72" s="323" t="s">
        <v>219</v>
      </c>
      <c r="DH72" s="467"/>
      <c r="DI72" s="897">
        <f>IF(AND(DH58=1,DH42=1),"не релевантно",1)</f>
        <v>1</v>
      </c>
      <c r="DJ72" s="872">
        <f>IF(DI72="не релевантно","не релевантно",IF(DH72=1,1,0))</f>
        <v>0</v>
      </c>
      <c r="DK72" s="1158">
        <f>IFERROR(IF(DI72=0,"",DJ72/DI72),"")</f>
        <v>0</v>
      </c>
      <c r="DL72" s="323" t="s">
        <v>219</v>
      </c>
      <c r="DM72" s="467"/>
      <c r="DN72" s="897">
        <f>IF(AND(DM58=1,DM42=1),"не релевантно",1)</f>
        <v>1</v>
      </c>
      <c r="DO72" s="872">
        <f>IF(DN72="не релевантно","не релевантно",IF(DM72=1,1,0))</f>
        <v>0</v>
      </c>
      <c r="DP72" s="1158">
        <f>IFERROR(IF(DN72=0,"",DO72/DN72),"")</f>
        <v>0</v>
      </c>
      <c r="DQ72" s="336" t="s">
        <v>219</v>
      </c>
      <c r="DR72" s="835">
        <v>1</v>
      </c>
      <c r="DS72" s="897">
        <f>IF(AND(DR58=1,DR42=1),"не релевантно",1)</f>
        <v>1</v>
      </c>
      <c r="DT72" s="872">
        <f>IF(DS72="не релевантно","не релевантно",IF(DR72=1,1,0))</f>
        <v>1</v>
      </c>
      <c r="DU72" s="1158">
        <f>IFERROR(IF(DS72=0,"",DT72/DS72),"")</f>
        <v>1</v>
      </c>
      <c r="DV72" s="323" t="s">
        <v>219</v>
      </c>
      <c r="DW72" s="467"/>
      <c r="DX72" s="897">
        <f>IF(AND(DW58=1,DW42=1),"не релевантно",1)</f>
        <v>1</v>
      </c>
      <c r="DY72" s="872">
        <f>IF(DX72="не релевантно","не релевантно",IF(DW72=1,1,0))</f>
        <v>0</v>
      </c>
      <c r="DZ72" s="1158">
        <f>IFERROR(IF(DX72=0,"",DY72/DX72),"")</f>
        <v>0</v>
      </c>
      <c r="EA72" s="336" t="s">
        <v>219</v>
      </c>
      <c r="EB72" s="1160">
        <v>1</v>
      </c>
      <c r="EC72" s="897">
        <f>IF(AND(EB58=1,EB42=1),"не релевантно",1)</f>
        <v>1</v>
      </c>
      <c r="ED72" s="872">
        <f>IF(EC72="не релевантно","не релевантно",IF(EB72=1,1,0))</f>
        <v>1</v>
      </c>
      <c r="EE72" s="1158">
        <f>IFERROR(IF(EC72=0,"",ED72/EC72),"")</f>
        <v>1</v>
      </c>
      <c r="EF72" s="323" t="s">
        <v>219</v>
      </c>
      <c r="EG72" s="467"/>
      <c r="EH72" s="897">
        <f>IF(AND(EG58=1,EG42=1),"не релевантно",1)</f>
        <v>1</v>
      </c>
      <c r="EI72" s="872">
        <f>IF(EH72="не релевантно","не релевантно",IF(EG72=1,1,0))</f>
        <v>0</v>
      </c>
      <c r="EJ72" s="1158">
        <f>IFERROR(IF(EH72=0,"",EI72/EH72),"")</f>
        <v>0</v>
      </c>
      <c r="EK72" s="336" t="s">
        <v>219</v>
      </c>
      <c r="EL72" s="835">
        <v>1</v>
      </c>
      <c r="EM72" s="897">
        <f>IF(AND(EL58=1,EL42=1),"не релевантно",1)</f>
        <v>1</v>
      </c>
      <c r="EN72" s="872">
        <f>IF(EM72="не релевантно","не релевантно",IF(EL72=1,1,0))</f>
        <v>1</v>
      </c>
      <c r="EO72" s="1158">
        <f>IFERROR(IF(EM72=0,"",EN72/EM72),"")</f>
        <v>1</v>
      </c>
      <c r="EP72" s="336" t="s">
        <v>219</v>
      </c>
      <c r="EQ72" s="338">
        <v>1</v>
      </c>
      <c r="ER72" s="897">
        <f>IF(AND(EQ58=1,EQ42=1),"не релевантно",1)</f>
        <v>1</v>
      </c>
      <c r="ES72" s="872">
        <f>IF(ER72="не релевантно","не релевантно",IF(EQ72=1,1,0))</f>
        <v>1</v>
      </c>
      <c r="ET72" s="1158">
        <f>IFERROR(IF(ER72=0,"",ES72/ER72),"")</f>
        <v>1</v>
      </c>
      <c r="EU72" s="336" t="s">
        <v>219</v>
      </c>
      <c r="EV72" s="835">
        <v>1</v>
      </c>
      <c r="EW72" s="897">
        <f>IF(AND(EV58=1,EV42=1),"не релевантно",1)</f>
        <v>1</v>
      </c>
      <c r="EX72" s="872">
        <f>IF(EW72="не релевантно","не релевантно",IF(EV72=1,1,0))</f>
        <v>1</v>
      </c>
      <c r="EY72" s="1158">
        <f>IFERROR(IF(EW72=0,"",EX72/EW72),"")</f>
        <v>1</v>
      </c>
      <c r="EZ72" s="323" t="s">
        <v>219</v>
      </c>
      <c r="FA72" s="467"/>
      <c r="FB72" s="897">
        <f>IF(AND(FA58=1,FA42=1),"не релевантно",1)</f>
        <v>1</v>
      </c>
      <c r="FC72" s="872">
        <f>IF(FB72="не релевантно","не релевантно",IF(FA72=1,1,0))</f>
        <v>0</v>
      </c>
      <c r="FD72" s="1158">
        <f>IFERROR(IF(FB72=0,"",FC72/FB72),"")</f>
        <v>0</v>
      </c>
      <c r="FE72" s="336" t="s">
        <v>219</v>
      </c>
      <c r="FF72" s="835">
        <v>1</v>
      </c>
      <c r="FG72" s="897">
        <f>IF(AND(FF58=1,FF42=1),"не релевантно",1)</f>
        <v>1</v>
      </c>
      <c r="FH72" s="872">
        <f>IF(FG72="не релевантно","не релевантно",IF(FF72=1,1,0))</f>
        <v>1</v>
      </c>
      <c r="FI72" s="1158">
        <f>IFERROR(IF(FG72=0,"",FH72/FG72),"")</f>
        <v>1</v>
      </c>
      <c r="FJ72" s="336" t="s">
        <v>219</v>
      </c>
      <c r="FK72" s="835">
        <v>1</v>
      </c>
      <c r="FL72" s="897">
        <f>IF(AND(FK58=1,FK42=1),"не релевантно",1)</f>
        <v>1</v>
      </c>
      <c r="FM72" s="872">
        <f>IF(FL72="не релевантно","не релевантно",IF(FK72=1,1,0))</f>
        <v>1</v>
      </c>
      <c r="FN72" s="1158">
        <f>IFERROR(IF(FL72=0,"",FM72/FL72),"")</f>
        <v>1</v>
      </c>
      <c r="FO72" s="323" t="s">
        <v>219</v>
      </c>
      <c r="FP72" s="467"/>
      <c r="FQ72" s="897">
        <f>IF(AND(FP58=1,FP42=1),"не релевантно",1)</f>
        <v>1</v>
      </c>
      <c r="FR72" s="872">
        <f>IF(FQ72="не релевантно","не релевантно",IF(FP72=1,1,0))</f>
        <v>0</v>
      </c>
      <c r="FS72" s="1158">
        <f>IFERROR(IF(FQ72=0,"",FR72/FQ72),"")</f>
        <v>0</v>
      </c>
      <c r="FU72" s="323" t="s">
        <v>219</v>
      </c>
      <c r="FV72" s="1161">
        <v>1</v>
      </c>
      <c r="FW72" s="897">
        <f>IF(AND(FV58=1,FV42=1),"не релевантно",1)</f>
        <v>1</v>
      </c>
      <c r="FX72" s="872">
        <f>IF(FW72="не релевантно","не релевантно",IF(FV72=1,1,0))</f>
        <v>1</v>
      </c>
      <c r="FY72" s="1158">
        <f>IFERROR(IF(FW72=0,"",FX72/FW72),"")</f>
        <v>1</v>
      </c>
      <c r="FZ72" s="336" t="s">
        <v>219</v>
      </c>
      <c r="GA72" s="1042">
        <v>1</v>
      </c>
      <c r="GB72" s="897">
        <f>IF(AND(GA58=1,GA42=1),"не релевантно",1)</f>
        <v>1</v>
      </c>
      <c r="GC72" s="872">
        <f>IF(GB72="не релевантно","не релевантно",IF(GA72=1,1,0))</f>
        <v>1</v>
      </c>
      <c r="GD72" s="1158">
        <f>IFERROR(IF(GB72=0,"",GC72/GB72),"")</f>
        <v>1</v>
      </c>
      <c r="GE72" s="336" t="s">
        <v>219</v>
      </c>
      <c r="GF72" s="1042">
        <v>1</v>
      </c>
      <c r="GG72" s="897">
        <f>IF(AND(GF58=1,GF42=1),"не релевантно",1)</f>
        <v>1</v>
      </c>
      <c r="GH72" s="872">
        <f>IF(GG72="не релевантно","не релевантно",IF(GF72=1,1,0))</f>
        <v>1</v>
      </c>
      <c r="GI72" s="1158">
        <f>IFERROR(IF(GG72=0,"",GH72/GG72),"")</f>
        <v>1</v>
      </c>
      <c r="GJ72" s="323" t="s">
        <v>219</v>
      </c>
      <c r="GK72" s="925"/>
      <c r="GL72" s="897">
        <f>IF(AND(GK58=1,GK42=1),"не релевантно",1)</f>
        <v>1</v>
      </c>
      <c r="GM72" s="872">
        <f>IF(GL72="не релевантно","не релевантно",IF(GK72=1,1,0))</f>
        <v>0</v>
      </c>
      <c r="GN72" s="1158">
        <f>IFERROR(IF(GL72=0,"",GM72/GL72),"")</f>
        <v>0</v>
      </c>
      <c r="GO72" s="323" t="s">
        <v>219</v>
      </c>
      <c r="GP72" s="925"/>
      <c r="GQ72" s="897">
        <f>IF(AND(GP58=1,GP42=1),"не релевантно",1)</f>
        <v>1</v>
      </c>
      <c r="GR72" s="872">
        <f>IF(GQ72="не релевантно","не релевантно",IF(GP72=1,1,0))</f>
        <v>0</v>
      </c>
      <c r="GS72" s="1158">
        <f>IFERROR(IF(GQ72=0,"",GR72/GQ72),"")</f>
        <v>0</v>
      </c>
      <c r="GT72" s="336" t="s">
        <v>219</v>
      </c>
      <c r="GU72" s="1042">
        <v>1</v>
      </c>
      <c r="GV72" s="897">
        <f>IF(AND(GU58=1,GU42=1),"не релевантно",1)</f>
        <v>1</v>
      </c>
      <c r="GW72" s="872">
        <f>IF(GV72="не релевантно","не релевантно",IF(GU72=1,1,0))</f>
        <v>1</v>
      </c>
      <c r="GX72" s="1158">
        <f>IFERROR(IF(GV72=0,"",GW72/GV72),"")</f>
        <v>1</v>
      </c>
      <c r="GY72" s="1065"/>
      <c r="GZ72" s="323" t="s">
        <v>219</v>
      </c>
      <c r="HA72" s="467"/>
      <c r="HB72" s="897">
        <f>IF(AND(HA58=1,HA42=1),"не релевантно",1)</f>
        <v>1</v>
      </c>
      <c r="HC72" s="872">
        <f>IF(HB72="не релевантно","не релевантно",IF(HA72=1,1,0))</f>
        <v>0</v>
      </c>
      <c r="HD72" s="1158">
        <f>IFERROR(IF(HB72=0,"",HC72/HB72),"")</f>
        <v>0</v>
      </c>
      <c r="HE72" s="323" t="s">
        <v>219</v>
      </c>
      <c r="HF72" s="467"/>
      <c r="HG72" s="897" t="str">
        <f>IF(AND(HF58=1,HF42=1),"не релевантно",1)</f>
        <v>не релевантно</v>
      </c>
      <c r="HH72" s="872" t="str">
        <f>IF(HG72="не релевантно","не релевантно",IF(HF72=1,1,0))</f>
        <v>не релевантно</v>
      </c>
      <c r="HI72" s="1158" t="str">
        <f>IFERROR(IF(HG72=0,"",HH72/HG72),"")</f>
        <v/>
      </c>
      <c r="HJ72" s="883"/>
      <c r="HK72" s="815" t="s">
        <v>219</v>
      </c>
      <c r="HL72" s="467"/>
      <c r="HM72" s="897">
        <f>IF(AND(HL58=1,HL42=1),"не релевантно",1)</f>
        <v>1</v>
      </c>
      <c r="HN72" s="872">
        <f>IF(HM72="не релевантно","не релевантно",IF(HL72=1,1,0))</f>
        <v>0</v>
      </c>
      <c r="HO72" s="1158">
        <f>IFERROR(IF(HM72=0,"",HN72/HM72),"")</f>
        <v>0</v>
      </c>
      <c r="HP72" s="883"/>
      <c r="HQ72" s="336" t="s">
        <v>219</v>
      </c>
      <c r="HR72" s="835">
        <v>1</v>
      </c>
      <c r="HS72" s="897">
        <f>IF(AND(HR58=1,HR42=1),"не релевантно",1)</f>
        <v>1</v>
      </c>
      <c r="HT72" s="872">
        <f>IF(HS72="не релевантно","не релевантно",IF(HR72=1,1,0))</f>
        <v>1</v>
      </c>
      <c r="HU72" s="1158">
        <f>IFERROR(IF(HS72=0,"",HT72/HS72),"")</f>
        <v>1</v>
      </c>
      <c r="HV72" s="336" t="s">
        <v>219</v>
      </c>
      <c r="HW72" s="835">
        <v>1</v>
      </c>
      <c r="HX72" s="897">
        <f>IF(AND(HW58=1,HW42=1),"не релевантно",1)</f>
        <v>1</v>
      </c>
      <c r="HY72" s="872">
        <f>IF(HX72="не релевантно","не релевантно",IF(HW72=1,1,0))</f>
        <v>1</v>
      </c>
      <c r="HZ72" s="1158">
        <f>IFERROR(IF(HX72=0,"",HY72/HX72),"")</f>
        <v>1</v>
      </c>
      <c r="IA72" s="323" t="s">
        <v>219</v>
      </c>
      <c r="IB72" s="467"/>
      <c r="IC72" s="897">
        <f>IF(AND(IB58=1,IB42=1),"не релевантно",1)</f>
        <v>1</v>
      </c>
      <c r="ID72" s="872">
        <f>IF(IC72="не релевантно","не релевантно",IF(IB72=1,1,0))</f>
        <v>0</v>
      </c>
      <c r="IE72" s="1158">
        <f>IFERROR(IF(IC72=0,"",ID72/IC72),"")</f>
        <v>0</v>
      </c>
      <c r="IF72" s="883"/>
      <c r="IG72" s="336" t="s">
        <v>219</v>
      </c>
      <c r="IH72" s="841">
        <v>1</v>
      </c>
      <c r="II72" s="897">
        <f>IF(AND(IH58=1,IH42=1),"не релевантно",1)</f>
        <v>1</v>
      </c>
      <c r="IJ72" s="872">
        <f>IF(II72="не релевантно","не релевантно",IF(IH72=1,1,0))</f>
        <v>1</v>
      </c>
      <c r="IK72" s="1158">
        <f>IFERROR(IF(II72=0,"",IJ72/II72),"")</f>
        <v>1</v>
      </c>
      <c r="IL72" s="323" t="s">
        <v>219</v>
      </c>
      <c r="IM72" s="443"/>
      <c r="IN72" s="897" t="str">
        <f>IF(AND(IM58=1,IM42=1),"не релевантно",1)</f>
        <v>не релевантно</v>
      </c>
      <c r="IO72" s="872" t="str">
        <f>IF(IN72="не релевантно","не релевантно",IF(IM72=1,1,0))</f>
        <v>не релевантно</v>
      </c>
      <c r="IP72" s="1158" t="str">
        <f>IFERROR(IF(IN72=0,"",IO72/IN72),"")</f>
        <v/>
      </c>
      <c r="IQ72" s="323" t="s">
        <v>219</v>
      </c>
      <c r="IR72" s="443"/>
      <c r="IS72" s="897">
        <f>IF(AND(IR58=1,IR42=1),"не релевантно",1)</f>
        <v>1</v>
      </c>
      <c r="IT72" s="872">
        <f>IF(IS72="не релевантно","не релевантно",IF(IR72=1,1,0))</f>
        <v>0</v>
      </c>
      <c r="IU72" s="1158">
        <f>IFERROR(IF(IS72=0,"",IT72/IS72),"")</f>
        <v>0</v>
      </c>
      <c r="IV72" s="323" t="s">
        <v>219</v>
      </c>
      <c r="IW72" s="443"/>
      <c r="IX72" s="897">
        <f>IF(AND(IW58=1,IW42=1),"не релевантно",1)</f>
        <v>1</v>
      </c>
      <c r="IY72" s="872">
        <f>IF(IX72="не релевантно","не релевантно",IF(IW72=1,1,0))</f>
        <v>0</v>
      </c>
      <c r="IZ72" s="1158">
        <f>IFERROR(IF(IX72=0,"",IY72/IX72),"")</f>
        <v>0</v>
      </c>
      <c r="JA72" s="323" t="s">
        <v>219</v>
      </c>
      <c r="JB72" s="443"/>
      <c r="JC72" s="469">
        <v>1</v>
      </c>
      <c r="JD72" s="146">
        <f>IF(JB72=1,1,0)</f>
        <v>0</v>
      </c>
      <c r="JE72" s="264">
        <f>IFERROR(IF(JC72=0,"",JD72/JC72),"")</f>
        <v>0</v>
      </c>
      <c r="JF72" s="323" t="s">
        <v>219</v>
      </c>
      <c r="JG72" s="443"/>
      <c r="JH72" s="469">
        <v>1</v>
      </c>
      <c r="JI72" s="146">
        <f>IF(JG72=1,1,0)</f>
        <v>0</v>
      </c>
      <c r="JJ72" s="264">
        <f>IFERROR(IF(JH72=0,"",JI72/JH72),"")</f>
        <v>0</v>
      </c>
      <c r="JK72" s="323" t="s">
        <v>219</v>
      </c>
      <c r="JL72" s="443"/>
      <c r="JM72" s="469">
        <v>1</v>
      </c>
      <c r="JN72" s="146">
        <f>IF(JL72=1,1,0)</f>
        <v>0</v>
      </c>
      <c r="JO72" s="264">
        <f>IFERROR(IF(JM72=0,"",JN72/JM72),"")</f>
        <v>0</v>
      </c>
      <c r="JP72" s="336" t="s">
        <v>219</v>
      </c>
      <c r="JQ72" s="841">
        <v>1</v>
      </c>
      <c r="JR72" s="469">
        <v>1</v>
      </c>
      <c r="JS72" s="146">
        <f>IF(JQ72=1,1,0)</f>
        <v>1</v>
      </c>
      <c r="JT72" s="204">
        <f>IFERROR(IF(JR72="Не релевантно",JR72,IF(JR72=0,"",JS72/JR72)),"")</f>
        <v>1</v>
      </c>
      <c r="JU72" s="323" t="s">
        <v>219</v>
      </c>
      <c r="JV72" s="443"/>
      <c r="JW72" s="469"/>
      <c r="JX72" s="146">
        <f>IF(JV72=1,1,0)</f>
        <v>0</v>
      </c>
      <c r="JY72" s="264" t="str">
        <f>IFERROR(IF(JW72=0,"",JX72/JW72),"")</f>
        <v/>
      </c>
      <c r="JZ72" s="336" t="s">
        <v>219</v>
      </c>
      <c r="KA72" s="841">
        <v>1</v>
      </c>
      <c r="KB72" s="469">
        <v>1</v>
      </c>
      <c r="KC72" s="146">
        <f>IF(KA72=1,1,0)</f>
        <v>1</v>
      </c>
      <c r="KD72" s="264">
        <f>IFERROR(IF(KB72=0,"",KC72/KB72),"")</f>
        <v>1</v>
      </c>
      <c r="KE72" s="336" t="s">
        <v>219</v>
      </c>
      <c r="KF72" s="841">
        <v>1</v>
      </c>
      <c r="KG72" s="469">
        <v>1</v>
      </c>
      <c r="KH72" s="146">
        <f>IF(KF72=1,1,0)</f>
        <v>1</v>
      </c>
      <c r="KI72" s="264">
        <f>IFERROR(IF(KG72=0,"",KH72/KG72),"")</f>
        <v>1</v>
      </c>
      <c r="KJ72" s="323" t="s">
        <v>219</v>
      </c>
      <c r="KK72" s="443"/>
      <c r="KL72" s="469">
        <v>1</v>
      </c>
      <c r="KM72" s="146">
        <f>IF(KK72=1,1,0)</f>
        <v>0</v>
      </c>
      <c r="KN72" s="264">
        <f>IFERROR(IF(KL72=0,"",KM72/KL72),"")</f>
        <v>0</v>
      </c>
      <c r="KO72" s="323" t="s">
        <v>219</v>
      </c>
      <c r="KP72" s="443"/>
      <c r="KQ72" s="469">
        <v>1</v>
      </c>
      <c r="KR72" s="146">
        <f>IF(KP72=1,1,0)</f>
        <v>0</v>
      </c>
      <c r="KS72" s="264">
        <f>IFERROR(IF(KQ72=0,"",KR72/KQ72),"")</f>
        <v>0</v>
      </c>
      <c r="KT72" s="323" t="s">
        <v>219</v>
      </c>
      <c r="KU72" s="443"/>
      <c r="KV72" s="469">
        <v>1</v>
      </c>
      <c r="KW72" s="146">
        <f>IF(KU72=1,1,0)</f>
        <v>0</v>
      </c>
      <c r="KX72" s="264">
        <f>IFERROR(IF(KV72=0,"",KW72/KV72),"")</f>
        <v>0</v>
      </c>
      <c r="KY72" s="323" t="s">
        <v>219</v>
      </c>
      <c r="KZ72" s="443"/>
      <c r="LA72" s="469">
        <v>1</v>
      </c>
      <c r="LB72" s="146">
        <f>IF(KZ72=1,1,0)</f>
        <v>0</v>
      </c>
      <c r="LC72" s="264">
        <f>IFERROR(IF(LA72=0,"",LB72/LA72),"")</f>
        <v>0</v>
      </c>
      <c r="LD72" s="336" t="s">
        <v>219</v>
      </c>
      <c r="LE72" s="841">
        <v>1</v>
      </c>
      <c r="LF72" s="469">
        <v>1</v>
      </c>
      <c r="LG72" s="146">
        <f>IF(LE72=1,1,0)</f>
        <v>1</v>
      </c>
      <c r="LH72" s="264">
        <f>IFERROR(IF(LF72=0,"",LG72/LF72),"")</f>
        <v>1</v>
      </c>
      <c r="LI72" s="323" t="s">
        <v>219</v>
      </c>
      <c r="LJ72" s="443"/>
      <c r="LK72" s="469">
        <v>1</v>
      </c>
      <c r="LL72" s="146">
        <f>IF(LJ72=1,1,0)</f>
        <v>0</v>
      </c>
      <c r="LM72" s="264">
        <f>IFERROR(IF(LK72=0,"",LL72/LK72),"")</f>
        <v>0</v>
      </c>
      <c r="LN72" s="323" t="s">
        <v>219</v>
      </c>
      <c r="LO72" s="443"/>
      <c r="LP72" s="469">
        <v>1</v>
      </c>
      <c r="LQ72" s="146">
        <f>IF(LO72=1,1,0)</f>
        <v>0</v>
      </c>
      <c r="LR72" s="264">
        <f>IFERROR(IF(LP72=0,"",LQ72/LP72),"")</f>
        <v>0</v>
      </c>
      <c r="LS72" s="336" t="s">
        <v>219</v>
      </c>
      <c r="LT72" s="841">
        <v>1</v>
      </c>
      <c r="LU72" s="469">
        <v>1</v>
      </c>
      <c r="LV72" s="146">
        <f>IF(LT72=1,1,0)</f>
        <v>1</v>
      </c>
      <c r="LW72" s="264">
        <f>IFERROR(IF(LU72=0,"",LV72/LU72),"")</f>
        <v>1</v>
      </c>
      <c r="LX72" s="336" t="s">
        <v>219</v>
      </c>
      <c r="LY72" s="841">
        <v>1</v>
      </c>
      <c r="LZ72" s="203">
        <v>1</v>
      </c>
      <c r="MA72" s="146">
        <f>IF(LY72=1,1,0)</f>
        <v>1</v>
      </c>
      <c r="MB72" s="204">
        <f>IFERROR(IF(LZ72=0,"",MA72/LZ72),"")</f>
        <v>1</v>
      </c>
      <c r="MC72" s="819" t="s">
        <v>219</v>
      </c>
      <c r="MD72" s="443"/>
      <c r="ME72" s="469">
        <v>1</v>
      </c>
      <c r="MF72" s="146">
        <f>IF(MD72=1,1,0)</f>
        <v>0</v>
      </c>
      <c r="MG72" s="264">
        <f>IFERROR(IF(ME72=0,"",MF72/ME72),"")</f>
        <v>0</v>
      </c>
      <c r="MH72" s="336" t="s">
        <v>219</v>
      </c>
      <c r="MI72" s="841">
        <v>1</v>
      </c>
      <c r="MJ72" s="469">
        <v>1</v>
      </c>
      <c r="MK72" s="146">
        <f>IF(MI72=1,1,0)</f>
        <v>1</v>
      </c>
      <c r="ML72" s="264">
        <f>IFERROR(IF(MJ72=0,"",MK72/MJ72),"")</f>
        <v>1</v>
      </c>
      <c r="MM72" s="323" t="s">
        <v>219</v>
      </c>
      <c r="MN72" s="443"/>
      <c r="MO72" s="469">
        <v>1</v>
      </c>
      <c r="MP72" s="146">
        <f>IF(MN72=1,1,0)</f>
        <v>0</v>
      </c>
      <c r="MQ72" s="264">
        <f>IFERROR(IF(MO72=0,"",MP72/MO72),"")</f>
        <v>0</v>
      </c>
      <c r="MR72" s="323" t="s">
        <v>219</v>
      </c>
      <c r="MS72" s="443"/>
      <c r="MT72" s="469">
        <v>1</v>
      </c>
      <c r="MU72" s="146">
        <f>IF(MS72=1,1,0)</f>
        <v>0</v>
      </c>
      <c r="MV72" s="264">
        <f>IFERROR(IF(MT72=0,"",MU72/MT72),"")</f>
        <v>0</v>
      </c>
      <c r="MW72" s="323" t="s">
        <v>219</v>
      </c>
      <c r="MX72" s="443"/>
      <c r="MY72" s="469">
        <v>1</v>
      </c>
      <c r="MZ72" s="146">
        <f>IF(MX72=1,1,0)</f>
        <v>0</v>
      </c>
      <c r="NA72" s="264">
        <f>IFERROR(IF(MY72=0,"",MZ72/MY72),"")</f>
        <v>0</v>
      </c>
      <c r="NB72" s="323" t="s">
        <v>219</v>
      </c>
      <c r="NC72" s="443"/>
      <c r="ND72" s="469">
        <v>1</v>
      </c>
      <c r="NE72" s="146">
        <f>IF(NC72=1,1,0)</f>
        <v>0</v>
      </c>
      <c r="NF72" s="264">
        <f>IFERROR(IF(ND72=0,"",NE72/ND72),"")</f>
        <v>0</v>
      </c>
      <c r="NG72" s="323" t="s">
        <v>219</v>
      </c>
      <c r="NH72" s="443"/>
      <c r="NI72" s="469">
        <v>1</v>
      </c>
      <c r="NJ72" s="146">
        <f>IF(NH72=1,1,0)</f>
        <v>0</v>
      </c>
      <c r="NK72" s="264">
        <f>IFERROR(IF(NI72=0,"",NJ72/NI72),"")</f>
        <v>0</v>
      </c>
      <c r="NL72" s="323" t="s">
        <v>219</v>
      </c>
      <c r="NM72" s="443"/>
      <c r="NN72" s="469">
        <v>1</v>
      </c>
      <c r="NO72" s="146">
        <f>IF(NM72=1,1,0)</f>
        <v>0</v>
      </c>
      <c r="NP72" s="264">
        <f>IFERROR(IF(NN72=0,"",NO72/NN72),"")</f>
        <v>0</v>
      </c>
      <c r="NQ72" s="336" t="s">
        <v>219</v>
      </c>
      <c r="NR72" s="841">
        <v>1</v>
      </c>
      <c r="NS72" s="469">
        <v>1</v>
      </c>
      <c r="NT72" s="146">
        <f>IF(NR72=1,1,0)</f>
        <v>1</v>
      </c>
      <c r="NU72" s="264">
        <f>IFERROR(IF(NS72=0,"",NT72/NS72),"")</f>
        <v>1</v>
      </c>
      <c r="NV72" s="323" t="s">
        <v>219</v>
      </c>
      <c r="NW72" s="443"/>
      <c r="NX72" s="469">
        <v>1</v>
      </c>
      <c r="NY72" s="146">
        <f>IF(NW72=1,1,0)</f>
        <v>0</v>
      </c>
      <c r="NZ72" s="264">
        <f>IFERROR(IF(NX72=0,"",NY72/NX72),"")</f>
        <v>0</v>
      </c>
      <c r="OA72" s="323" t="s">
        <v>219</v>
      </c>
      <c r="OB72" s="443"/>
      <c r="OC72" s="469">
        <v>1</v>
      </c>
      <c r="OD72" s="146">
        <f>IF(OB72=1,1,0)</f>
        <v>0</v>
      </c>
      <c r="OE72" s="264">
        <f>IFERROR(IF(OC72=0,"",OD72/OC72),"")</f>
        <v>0</v>
      </c>
      <c r="OF72" s="323" t="s">
        <v>219</v>
      </c>
      <c r="OG72" s="443"/>
      <c r="OH72" s="469">
        <v>1</v>
      </c>
      <c r="OI72" s="146">
        <f>IF(OG72=1,1,0)</f>
        <v>0</v>
      </c>
      <c r="OJ72" s="264">
        <f>IFERROR(IF(OH72=0,"",OI72/OH72),"")</f>
        <v>0</v>
      </c>
      <c r="OK72" s="323" t="s">
        <v>219</v>
      </c>
      <c r="OL72" s="443"/>
      <c r="OM72" s="469">
        <v>1</v>
      </c>
      <c r="ON72" s="146">
        <f>IF(OL72=1,1,0)</f>
        <v>0</v>
      </c>
      <c r="OO72" s="264">
        <f>IFERROR(IF(OM72=0,"",ON72/OM72),"")</f>
        <v>0</v>
      </c>
      <c r="OP72" s="323" t="s">
        <v>219</v>
      </c>
      <c r="OQ72" s="443"/>
      <c r="OR72" s="469">
        <v>1</v>
      </c>
      <c r="OS72" s="146">
        <f>IF(OQ72=1,1,0)</f>
        <v>0</v>
      </c>
      <c r="OT72" s="264">
        <f>IFERROR(IF(OR72=0,"",OS72/OR72),"")</f>
        <v>0</v>
      </c>
      <c r="OU72" s="336" t="s">
        <v>219</v>
      </c>
      <c r="OV72" s="952">
        <v>1</v>
      </c>
      <c r="OW72" s="469">
        <v>1</v>
      </c>
      <c r="OX72" s="146">
        <f>IF(OV72=1,1,0)</f>
        <v>1</v>
      </c>
      <c r="OY72" s="264">
        <f>IFERROR(IF(OW72=0,"",OX72/OW72),"")</f>
        <v>1</v>
      </c>
      <c r="OZ72" s="323" t="s">
        <v>219</v>
      </c>
      <c r="PA72" s="443"/>
      <c r="PB72" s="469">
        <v>1</v>
      </c>
      <c r="PC72" s="146">
        <f>IF(PA72=1,1,0)</f>
        <v>0</v>
      </c>
      <c r="PD72" s="264">
        <f>IFERROR(IF(PB72=0,"",PC72/PB72),"")</f>
        <v>0</v>
      </c>
      <c r="PE72" s="826"/>
      <c r="PF72" s="827"/>
      <c r="PG72" s="469">
        <v>1</v>
      </c>
      <c r="PH72" s="146">
        <f>IF(PF72=1,1,0)</f>
        <v>0</v>
      </c>
      <c r="PI72" s="264">
        <f>IFERROR(IF(PG72=0,"",PH72/PG72),"")</f>
        <v>0</v>
      </c>
      <c r="PJ72" s="816"/>
      <c r="PK72" s="1083"/>
      <c r="PL72" s="469">
        <v>1</v>
      </c>
      <c r="PM72" s="146">
        <f>IF(PK72=1,1,0)</f>
        <v>0</v>
      </c>
      <c r="PN72" s="264">
        <f>IFERROR(IF(PL72=0,"",PM72/PL72),"")</f>
        <v>0</v>
      </c>
    </row>
    <row r="73" spans="1:430" ht="17" customHeight="1" thickBot="1" x14ac:dyDescent="0.25">
      <c r="B73" s="857"/>
      <c r="C73" s="1162"/>
      <c r="D73" s="1047"/>
      <c r="E73" s="1109" t="s">
        <v>204</v>
      </c>
      <c r="F73" s="1163"/>
      <c r="G73" s="1070"/>
      <c r="H73" s="863">
        <v>0</v>
      </c>
      <c r="I73" s="1096"/>
      <c r="J73" s="336" t="s">
        <v>204</v>
      </c>
      <c r="K73" s="334">
        <v>1</v>
      </c>
      <c r="L73" s="897"/>
      <c r="M73" s="1164"/>
      <c r="N73" s="1069"/>
      <c r="O73" s="336" t="s">
        <v>204</v>
      </c>
      <c r="P73" s="467">
        <v>1</v>
      </c>
      <c r="Q73" s="1165"/>
      <c r="R73" s="897"/>
      <c r="S73" s="1158"/>
      <c r="T73" s="323" t="s">
        <v>204</v>
      </c>
      <c r="U73" s="836"/>
      <c r="V73" s="473"/>
      <c r="W73" s="897"/>
      <c r="X73" s="243"/>
      <c r="Y73" s="825" t="s">
        <v>204</v>
      </c>
      <c r="Z73" s="334">
        <v>1</v>
      </c>
      <c r="AA73" s="473"/>
      <c r="AB73" s="568"/>
      <c r="AC73" s="243"/>
      <c r="AD73" s="815" t="s">
        <v>204</v>
      </c>
      <c r="AE73" s="836"/>
      <c r="AF73" s="473"/>
      <c r="AG73" s="568"/>
      <c r="AH73" s="243"/>
      <c r="AI73" s="815" t="s">
        <v>204</v>
      </c>
      <c r="AJ73" s="836"/>
      <c r="AK73" s="473"/>
      <c r="AL73" s="568"/>
      <c r="AM73" s="243"/>
      <c r="AN73" s="323" t="s">
        <v>204</v>
      </c>
      <c r="AO73" s="1042"/>
      <c r="AP73" s="255"/>
      <c r="AQ73" s="1166"/>
      <c r="AR73" s="1069"/>
      <c r="AS73" s="336" t="s">
        <v>204</v>
      </c>
      <c r="AT73" s="467">
        <v>1</v>
      </c>
      <c r="AU73" s="255"/>
      <c r="AV73" s="1166"/>
      <c r="AW73" s="1069"/>
      <c r="AX73" s="323" t="s">
        <v>204</v>
      </c>
      <c r="AY73" s="836"/>
      <c r="AZ73" s="255"/>
      <c r="BA73" s="1166"/>
      <c r="BB73" s="1069"/>
      <c r="BC73" s="816" t="s">
        <v>204</v>
      </c>
      <c r="BD73" s="836"/>
      <c r="BE73" s="255"/>
      <c r="BF73" s="535"/>
      <c r="BG73" s="1069"/>
      <c r="BH73" s="336" t="s">
        <v>204</v>
      </c>
      <c r="BI73" s="1072">
        <v>1</v>
      </c>
      <c r="BJ73" s="255"/>
      <c r="BK73" s="1166"/>
      <c r="BL73" s="1069"/>
      <c r="BM73" s="816" t="s">
        <v>204</v>
      </c>
      <c r="BN73" s="836"/>
      <c r="BO73" s="255"/>
      <c r="BP73" s="535"/>
      <c r="BQ73" s="1069"/>
      <c r="BR73" s="863"/>
      <c r="BS73" s="323" t="s">
        <v>204</v>
      </c>
      <c r="BT73" s="836"/>
      <c r="BU73" s="473"/>
      <c r="BV73" s="568"/>
      <c r="BW73" s="243"/>
      <c r="BX73" s="323" t="s">
        <v>204</v>
      </c>
      <c r="BY73" s="836"/>
      <c r="BZ73" s="473"/>
      <c r="CA73" s="568"/>
      <c r="CB73" s="243"/>
      <c r="CC73" s="323" t="s">
        <v>204</v>
      </c>
      <c r="CD73" s="836"/>
      <c r="CE73" s="473"/>
      <c r="CF73" s="1166"/>
      <c r="CG73" s="243"/>
      <c r="CH73" s="323" t="s">
        <v>204</v>
      </c>
      <c r="CI73" s="1167"/>
      <c r="CJ73" s="473"/>
      <c r="CK73" s="1166"/>
      <c r="CL73" s="243"/>
      <c r="CM73" s="336" t="s">
        <v>204</v>
      </c>
      <c r="CN73" s="835">
        <v>1</v>
      </c>
      <c r="CO73" s="473"/>
      <c r="CP73" s="1166"/>
      <c r="CQ73" s="243"/>
      <c r="CR73" s="336" t="s">
        <v>204</v>
      </c>
      <c r="CS73" s="835">
        <v>1</v>
      </c>
      <c r="CT73" s="473"/>
      <c r="CU73" s="1166"/>
      <c r="CV73" s="243"/>
      <c r="CW73" s="336" t="s">
        <v>204</v>
      </c>
      <c r="CX73" s="952">
        <v>1</v>
      </c>
      <c r="CY73" s="473"/>
      <c r="CZ73" s="1166"/>
      <c r="DA73" s="243"/>
      <c r="DB73" s="336" t="s">
        <v>204</v>
      </c>
      <c r="DC73" s="835">
        <v>1</v>
      </c>
      <c r="DD73" s="473"/>
      <c r="DE73" s="1166"/>
      <c r="DF73" s="243"/>
      <c r="DG73" s="336" t="s">
        <v>204</v>
      </c>
      <c r="DH73" s="835">
        <v>1</v>
      </c>
      <c r="DI73" s="473"/>
      <c r="DJ73" s="1166"/>
      <c r="DK73" s="243"/>
      <c r="DL73" s="323" t="s">
        <v>204</v>
      </c>
      <c r="DM73" s="836"/>
      <c r="DN73" s="473"/>
      <c r="DO73" s="1166"/>
      <c r="DP73" s="243"/>
      <c r="DQ73" s="323" t="s">
        <v>204</v>
      </c>
      <c r="DR73" s="836"/>
      <c r="DS73" s="473"/>
      <c r="DT73" s="1166"/>
      <c r="DU73" s="243"/>
      <c r="DV73" s="336" t="s">
        <v>204</v>
      </c>
      <c r="DW73" s="835">
        <v>1</v>
      </c>
      <c r="DX73" s="473"/>
      <c r="DY73" s="1166"/>
      <c r="DZ73" s="243"/>
      <c r="EA73" s="323" t="s">
        <v>204</v>
      </c>
      <c r="EB73" s="1168"/>
      <c r="EC73" s="473"/>
      <c r="ED73" s="1166"/>
      <c r="EE73" s="243"/>
      <c r="EF73" s="336" t="s">
        <v>204</v>
      </c>
      <c r="EG73" s="836">
        <v>1</v>
      </c>
      <c r="EH73" s="473"/>
      <c r="EI73" s="1166"/>
      <c r="EJ73" s="243"/>
      <c r="EK73" s="323" t="s">
        <v>204</v>
      </c>
      <c r="EL73" s="836"/>
      <c r="EM73" s="473"/>
      <c r="EN73" s="1166"/>
      <c r="EO73" s="243"/>
      <c r="EP73" s="323" t="s">
        <v>204</v>
      </c>
      <c r="EQ73" s="433"/>
      <c r="ER73" s="473"/>
      <c r="ES73" s="1166"/>
      <c r="ET73" s="243"/>
      <c r="EU73" s="323" t="s">
        <v>204</v>
      </c>
      <c r="EV73" s="836"/>
      <c r="EW73" s="473"/>
      <c r="EX73" s="1166"/>
      <c r="EY73" s="243"/>
      <c r="EZ73" s="336" t="s">
        <v>204</v>
      </c>
      <c r="FA73" s="835">
        <v>1</v>
      </c>
      <c r="FB73" s="473"/>
      <c r="FC73" s="1166"/>
      <c r="FD73" s="243"/>
      <c r="FE73" s="323" t="s">
        <v>204</v>
      </c>
      <c r="FF73" s="836"/>
      <c r="FG73" s="473"/>
      <c r="FH73" s="1166"/>
      <c r="FI73" s="243"/>
      <c r="FJ73" s="323" t="s">
        <v>204</v>
      </c>
      <c r="FK73" s="836"/>
      <c r="FL73" s="473"/>
      <c r="FM73" s="1166"/>
      <c r="FN73" s="243"/>
      <c r="FO73" s="336" t="s">
        <v>204</v>
      </c>
      <c r="FP73" s="835">
        <v>1</v>
      </c>
      <c r="FQ73" s="473"/>
      <c r="FR73" s="1166"/>
      <c r="FS73" s="243"/>
      <c r="FU73" s="336" t="s">
        <v>204</v>
      </c>
      <c r="FV73" s="1042"/>
      <c r="FW73" s="255"/>
      <c r="FX73" s="1166"/>
      <c r="FY73" s="1069"/>
      <c r="FZ73" s="323" t="s">
        <v>204</v>
      </c>
      <c r="GA73" s="1042"/>
      <c r="GB73" s="255"/>
      <c r="GC73" s="1166"/>
      <c r="GD73" s="1069"/>
      <c r="GE73" s="323" t="s">
        <v>204</v>
      </c>
      <c r="GF73" s="1042"/>
      <c r="GG73" s="255"/>
      <c r="GH73" s="1166"/>
      <c r="GI73" s="1069"/>
      <c r="GJ73" s="336" t="s">
        <v>204</v>
      </c>
      <c r="GK73" s="1042">
        <v>1</v>
      </c>
      <c r="GL73" s="255"/>
      <c r="GM73" s="1166"/>
      <c r="GN73" s="1069"/>
      <c r="GO73" s="336" t="s">
        <v>204</v>
      </c>
      <c r="GP73" s="1042">
        <v>1</v>
      </c>
      <c r="GQ73" s="255"/>
      <c r="GR73" s="1166"/>
      <c r="GS73" s="1069"/>
      <c r="GT73" s="323" t="s">
        <v>204</v>
      </c>
      <c r="GU73" s="1042"/>
      <c r="GV73" s="255"/>
      <c r="GW73" s="1169"/>
      <c r="GX73" s="1170"/>
      <c r="GY73" s="910"/>
      <c r="GZ73" s="336" t="s">
        <v>204</v>
      </c>
      <c r="HA73" s="835">
        <v>1</v>
      </c>
      <c r="HB73" s="473"/>
      <c r="HC73" s="1166"/>
      <c r="HD73" s="243"/>
      <c r="HE73" s="336" t="s">
        <v>204</v>
      </c>
      <c r="HF73" s="338">
        <v>1</v>
      </c>
      <c r="HG73" s="473"/>
      <c r="HH73" s="1166"/>
      <c r="HI73" s="243"/>
      <c r="HJ73" s="883"/>
      <c r="HK73" s="825" t="s">
        <v>204</v>
      </c>
      <c r="HL73" s="334">
        <v>1</v>
      </c>
      <c r="HM73" s="473"/>
      <c r="HN73" s="568"/>
      <c r="HO73" s="243"/>
      <c r="HP73" s="883"/>
      <c r="HQ73" s="323" t="s">
        <v>204</v>
      </c>
      <c r="HR73" s="836"/>
      <c r="HS73" s="255"/>
      <c r="HT73" s="535"/>
      <c r="HU73" s="1069"/>
      <c r="HV73" s="323" t="s">
        <v>204</v>
      </c>
      <c r="HW73" s="836"/>
      <c r="HX73" s="255"/>
      <c r="HY73" s="535"/>
      <c r="HZ73" s="899"/>
      <c r="IA73" s="323" t="s">
        <v>204</v>
      </c>
      <c r="IB73" s="836"/>
      <c r="IC73" s="255"/>
      <c r="ID73" s="1166"/>
      <c r="IE73" s="899"/>
      <c r="IF73" s="883"/>
      <c r="IG73" s="323" t="s">
        <v>204</v>
      </c>
      <c r="IH73" s="1089"/>
      <c r="II73" s="255"/>
      <c r="IJ73" s="1166"/>
      <c r="IK73" s="899"/>
      <c r="IL73" s="336" t="s">
        <v>204</v>
      </c>
      <c r="IM73" s="841">
        <v>1</v>
      </c>
      <c r="IN73" s="255"/>
      <c r="IO73" s="1166"/>
      <c r="IP73" s="899"/>
      <c r="IQ73" s="336" t="s">
        <v>204</v>
      </c>
      <c r="IR73" s="841">
        <v>1</v>
      </c>
      <c r="IS73" s="255"/>
      <c r="IT73" s="1166"/>
      <c r="IU73" s="899"/>
      <c r="IV73" s="336" t="s">
        <v>204</v>
      </c>
      <c r="IW73" s="841">
        <v>1</v>
      </c>
      <c r="IX73" s="255"/>
      <c r="IY73" s="1166"/>
      <c r="IZ73" s="899"/>
      <c r="JA73" s="336" t="s">
        <v>204</v>
      </c>
      <c r="JB73" s="841">
        <v>1</v>
      </c>
      <c r="JC73" s="255"/>
      <c r="JD73" s="535"/>
      <c r="JE73" s="1069"/>
      <c r="JF73" s="323" t="s">
        <v>204</v>
      </c>
      <c r="JG73" s="432"/>
      <c r="JH73" s="255"/>
      <c r="JI73" s="535"/>
      <c r="JJ73" s="1069"/>
      <c r="JK73" s="336" t="s">
        <v>204</v>
      </c>
      <c r="JL73" s="841">
        <v>1</v>
      </c>
      <c r="JM73" s="255"/>
      <c r="JN73" s="535"/>
      <c r="JO73" s="1069"/>
      <c r="JP73" s="323" t="s">
        <v>204</v>
      </c>
      <c r="JQ73" s="1089"/>
      <c r="JR73" s="255"/>
      <c r="JS73" s="1166"/>
      <c r="JT73" s="899"/>
      <c r="JU73" s="323" t="s">
        <v>204</v>
      </c>
      <c r="JV73" s="1089"/>
      <c r="JW73" s="255"/>
      <c r="JX73" s="535"/>
      <c r="JY73" s="1069"/>
      <c r="JZ73" s="323" t="s">
        <v>204</v>
      </c>
      <c r="KA73" s="1089"/>
      <c r="KB73" s="255"/>
      <c r="KC73" s="535"/>
      <c r="KD73" s="1069"/>
      <c r="KE73" s="323" t="s">
        <v>204</v>
      </c>
      <c r="KF73" s="1089"/>
      <c r="KG73" s="255"/>
      <c r="KH73" s="535"/>
      <c r="KI73" s="1069"/>
      <c r="KJ73" s="336" t="s">
        <v>204</v>
      </c>
      <c r="KK73" s="841">
        <v>1</v>
      </c>
      <c r="KL73" s="255"/>
      <c r="KM73" s="535"/>
      <c r="KN73" s="1069"/>
      <c r="KO73" s="336" t="s">
        <v>204</v>
      </c>
      <c r="KP73" s="841">
        <v>1</v>
      </c>
      <c r="KQ73" s="255"/>
      <c r="KR73" s="535"/>
      <c r="KS73" s="1069"/>
      <c r="KT73" s="336" t="s">
        <v>204</v>
      </c>
      <c r="KU73" s="841">
        <v>1</v>
      </c>
      <c r="KV73" s="255"/>
      <c r="KW73" s="535"/>
      <c r="KX73" s="1069"/>
      <c r="KY73" s="336" t="s">
        <v>204</v>
      </c>
      <c r="KZ73" s="841">
        <v>1</v>
      </c>
      <c r="LA73" s="255"/>
      <c r="LB73" s="535"/>
      <c r="LC73" s="1069"/>
      <c r="LD73" s="323" t="s">
        <v>204</v>
      </c>
      <c r="LE73" s="1089"/>
      <c r="LF73" s="255"/>
      <c r="LG73" s="535"/>
      <c r="LH73" s="1069"/>
      <c r="LI73" s="336" t="s">
        <v>204</v>
      </c>
      <c r="LJ73" s="841">
        <v>1</v>
      </c>
      <c r="LK73" s="255"/>
      <c r="LL73" s="535"/>
      <c r="LM73" s="1069"/>
      <c r="LN73" s="336" t="s">
        <v>204</v>
      </c>
      <c r="LO73" s="841">
        <v>1</v>
      </c>
      <c r="LP73" s="255"/>
      <c r="LQ73" s="535"/>
      <c r="LR73" s="1069"/>
      <c r="LS73" s="323" t="s">
        <v>204</v>
      </c>
      <c r="LT73" s="1089"/>
      <c r="LU73" s="255"/>
      <c r="LV73" s="535"/>
      <c r="LW73" s="1069"/>
      <c r="LX73" s="323" t="s">
        <v>204</v>
      </c>
      <c r="LY73" s="1089"/>
      <c r="LZ73" s="255"/>
      <c r="MA73" s="535"/>
      <c r="MB73" s="899"/>
      <c r="MC73" s="1088" t="s">
        <v>204</v>
      </c>
      <c r="MD73" s="841">
        <v>1</v>
      </c>
      <c r="ME73" s="255"/>
      <c r="MF73" s="535"/>
      <c r="MG73" s="1069"/>
      <c r="MH73" s="323" t="s">
        <v>204</v>
      </c>
      <c r="MI73" s="1089"/>
      <c r="MJ73" s="255"/>
      <c r="MK73" s="535"/>
      <c r="ML73" s="1069"/>
      <c r="MM73" s="336" t="s">
        <v>204</v>
      </c>
      <c r="MN73" s="841">
        <v>1</v>
      </c>
      <c r="MO73" s="255"/>
      <c r="MP73" s="535"/>
      <c r="MQ73" s="1069"/>
      <c r="MR73" s="336" t="s">
        <v>204</v>
      </c>
      <c r="MS73" s="841">
        <v>1</v>
      </c>
      <c r="MT73" s="255"/>
      <c r="MU73" s="535"/>
      <c r="MV73" s="1069"/>
      <c r="MW73" s="336" t="s">
        <v>204</v>
      </c>
      <c r="MX73" s="841">
        <v>1</v>
      </c>
      <c r="MY73" s="255"/>
      <c r="MZ73" s="535"/>
      <c r="NA73" s="1069"/>
      <c r="NB73" s="336" t="s">
        <v>204</v>
      </c>
      <c r="NC73" s="841">
        <v>1</v>
      </c>
      <c r="ND73" s="255"/>
      <c r="NE73" s="535"/>
      <c r="NF73" s="1069"/>
      <c r="NG73" s="336" t="s">
        <v>204</v>
      </c>
      <c r="NH73" s="841">
        <v>1</v>
      </c>
      <c r="NI73" s="255"/>
      <c r="NJ73" s="535"/>
      <c r="NK73" s="1069"/>
      <c r="NL73" s="336" t="s">
        <v>204</v>
      </c>
      <c r="NM73" s="841">
        <v>1</v>
      </c>
      <c r="NN73" s="255"/>
      <c r="NO73" s="535"/>
      <c r="NP73" s="1069"/>
      <c r="NQ73" s="323" t="s">
        <v>204</v>
      </c>
      <c r="NR73" s="1089"/>
      <c r="NS73" s="255"/>
      <c r="NT73" s="535"/>
      <c r="NU73" s="1069"/>
      <c r="NV73" s="336" t="s">
        <v>204</v>
      </c>
      <c r="NW73" s="841">
        <v>1</v>
      </c>
      <c r="NX73" s="255"/>
      <c r="NY73" s="535"/>
      <c r="NZ73" s="1069"/>
      <c r="OA73" s="336" t="s">
        <v>204</v>
      </c>
      <c r="OB73" s="841">
        <v>1</v>
      </c>
      <c r="OC73" s="255"/>
      <c r="OD73" s="535"/>
      <c r="OE73" s="1069"/>
      <c r="OF73" s="336" t="s">
        <v>204</v>
      </c>
      <c r="OG73" s="841">
        <v>1</v>
      </c>
      <c r="OH73" s="255"/>
      <c r="OI73" s="535"/>
      <c r="OJ73" s="1069"/>
      <c r="OK73" s="323" t="s">
        <v>204</v>
      </c>
      <c r="OL73" s="1089"/>
      <c r="OM73" s="255"/>
      <c r="ON73" s="535"/>
      <c r="OO73" s="1069"/>
      <c r="OP73" s="336" t="s">
        <v>204</v>
      </c>
      <c r="OQ73" s="841">
        <v>1</v>
      </c>
      <c r="OR73" s="255"/>
      <c r="OS73" s="535"/>
      <c r="OT73" s="1069"/>
      <c r="OU73" s="323" t="s">
        <v>204</v>
      </c>
      <c r="OV73" s="953"/>
      <c r="OW73" s="255"/>
      <c r="OX73" s="535"/>
      <c r="OY73" s="1069"/>
      <c r="OZ73" s="336" t="s">
        <v>204</v>
      </c>
      <c r="PA73" s="1089">
        <v>1</v>
      </c>
      <c r="PB73" s="255"/>
      <c r="PC73" s="535"/>
      <c r="PD73" s="1069"/>
      <c r="PE73" s="816"/>
      <c r="PF73" s="836"/>
      <c r="PG73" s="255"/>
      <c r="PH73" s="535"/>
      <c r="PI73" s="1069"/>
      <c r="PJ73" s="816"/>
      <c r="PK73" s="836"/>
      <c r="PL73" s="255"/>
      <c r="PM73" s="535"/>
      <c r="PN73" s="1069"/>
    </row>
    <row r="74" spans="1:430" ht="17" customHeight="1" thickBot="1" x14ac:dyDescent="0.25">
      <c r="B74" s="857"/>
      <c r="C74" s="1162"/>
      <c r="D74" s="1056"/>
      <c r="E74" s="1116" t="s">
        <v>189</v>
      </c>
      <c r="F74" s="1163"/>
      <c r="G74" s="1070"/>
      <c r="H74" s="863">
        <v>0</v>
      </c>
      <c r="I74" s="1096"/>
      <c r="J74" s="323" t="s">
        <v>189</v>
      </c>
      <c r="K74" s="957"/>
      <c r="L74" s="897"/>
      <c r="M74" s="1164"/>
      <c r="N74" s="1069"/>
      <c r="O74" s="323" t="s">
        <v>189</v>
      </c>
      <c r="P74" s="957"/>
      <c r="Q74" s="1165"/>
      <c r="R74" s="897"/>
      <c r="S74" s="1158"/>
      <c r="T74" s="323" t="s">
        <v>189</v>
      </c>
      <c r="U74" s="957"/>
      <c r="V74" s="473"/>
      <c r="W74" s="897"/>
      <c r="X74" s="243"/>
      <c r="Y74" s="815" t="s">
        <v>189</v>
      </c>
      <c r="Z74" s="957"/>
      <c r="AA74" s="473"/>
      <c r="AB74" s="568"/>
      <c r="AC74" s="243"/>
      <c r="AD74" s="815" t="s">
        <v>189</v>
      </c>
      <c r="AE74" s="957"/>
      <c r="AF74" s="473"/>
      <c r="AG74" s="568"/>
      <c r="AH74" s="243"/>
      <c r="AI74" s="825" t="s">
        <v>189</v>
      </c>
      <c r="AJ74" s="334">
        <v>1</v>
      </c>
      <c r="AK74" s="473"/>
      <c r="AL74" s="568"/>
      <c r="AM74" s="243"/>
      <c r="AN74" s="323" t="s">
        <v>189</v>
      </c>
      <c r="AO74" s="957"/>
      <c r="AP74" s="255"/>
      <c r="AQ74" s="1166"/>
      <c r="AR74" s="1069"/>
      <c r="AS74" s="323" t="s">
        <v>189</v>
      </c>
      <c r="AT74" s="957"/>
      <c r="AU74" s="255"/>
      <c r="AV74" s="1166"/>
      <c r="AW74" s="1069"/>
      <c r="AX74" s="323" t="s">
        <v>189</v>
      </c>
      <c r="AY74" s="957"/>
      <c r="AZ74" s="255"/>
      <c r="BA74" s="1166"/>
      <c r="BB74" s="1069"/>
      <c r="BC74" s="816" t="s">
        <v>189</v>
      </c>
      <c r="BD74" s="957"/>
      <c r="BE74" s="255"/>
      <c r="BF74" s="535"/>
      <c r="BG74" s="1069"/>
      <c r="BH74" s="323" t="s">
        <v>189</v>
      </c>
      <c r="BI74" s="957"/>
      <c r="BJ74" s="255"/>
      <c r="BK74" s="1166"/>
      <c r="BL74" s="1069"/>
      <c r="BM74" s="826" t="s">
        <v>189</v>
      </c>
      <c r="BN74" s="827">
        <v>1</v>
      </c>
      <c r="BO74" s="255"/>
      <c r="BP74" s="535"/>
      <c r="BQ74" s="1069"/>
      <c r="BR74" s="863"/>
      <c r="BS74" s="323" t="s">
        <v>189</v>
      </c>
      <c r="BT74" s="957"/>
      <c r="BU74" s="473"/>
      <c r="BV74" s="568"/>
      <c r="BW74" s="243"/>
      <c r="BX74" s="323" t="s">
        <v>189</v>
      </c>
      <c r="BY74" s="957"/>
      <c r="BZ74" s="473"/>
      <c r="CA74" s="568"/>
      <c r="CB74" s="243"/>
      <c r="CC74" s="323" t="s">
        <v>189</v>
      </c>
      <c r="CD74" s="957"/>
      <c r="CE74" s="473"/>
      <c r="CF74" s="1171"/>
      <c r="CG74" s="536"/>
      <c r="CH74" s="323" t="s">
        <v>189</v>
      </c>
      <c r="CI74" s="1167"/>
      <c r="CJ74" s="473"/>
      <c r="CK74" s="1171"/>
      <c r="CL74" s="536"/>
      <c r="CM74" s="323" t="s">
        <v>189</v>
      </c>
      <c r="CN74" s="957"/>
      <c r="CO74" s="473"/>
      <c r="CP74" s="1171"/>
      <c r="CQ74" s="536"/>
      <c r="CR74" s="323" t="s">
        <v>189</v>
      </c>
      <c r="CS74" s="957"/>
      <c r="CT74" s="473"/>
      <c r="CU74" s="1171"/>
      <c r="CV74" s="536"/>
      <c r="CW74" s="323" t="s">
        <v>189</v>
      </c>
      <c r="CX74" s="957"/>
      <c r="CY74" s="473"/>
      <c r="CZ74" s="1171"/>
      <c r="DA74" s="536"/>
      <c r="DB74" s="323" t="s">
        <v>189</v>
      </c>
      <c r="DC74" s="957"/>
      <c r="DD74" s="473"/>
      <c r="DE74" s="1171"/>
      <c r="DF74" s="536"/>
      <c r="DG74" s="323" t="s">
        <v>189</v>
      </c>
      <c r="DH74" s="957"/>
      <c r="DI74" s="534"/>
      <c r="DJ74" s="1171"/>
      <c r="DK74" s="536"/>
      <c r="DL74" s="336" t="s">
        <v>189</v>
      </c>
      <c r="DM74" s="835">
        <v>1</v>
      </c>
      <c r="DN74" s="534"/>
      <c r="DO74" s="1171"/>
      <c r="DP74" s="536"/>
      <c r="DQ74" s="323" t="s">
        <v>189</v>
      </c>
      <c r="DR74" s="957"/>
      <c r="DS74" s="534"/>
      <c r="DT74" s="1171"/>
      <c r="DU74" s="536"/>
      <c r="DV74" s="323" t="s">
        <v>189</v>
      </c>
      <c r="DW74" s="957"/>
      <c r="DX74" s="534"/>
      <c r="DY74" s="1171"/>
      <c r="DZ74" s="536"/>
      <c r="EA74" s="323" t="s">
        <v>189</v>
      </c>
      <c r="EB74" s="1172"/>
      <c r="EC74" s="534"/>
      <c r="ED74" s="1171"/>
      <c r="EE74" s="536"/>
      <c r="EF74" s="323" t="s">
        <v>189</v>
      </c>
      <c r="EG74" s="957"/>
      <c r="EH74" s="534"/>
      <c r="EI74" s="1171"/>
      <c r="EJ74" s="536"/>
      <c r="EK74" s="323" t="s">
        <v>189</v>
      </c>
      <c r="EL74" s="957"/>
      <c r="EM74" s="534"/>
      <c r="EN74" s="1171"/>
      <c r="EO74" s="536"/>
      <c r="EP74" s="323" t="s">
        <v>189</v>
      </c>
      <c r="EQ74" s="436"/>
      <c r="ER74" s="473"/>
      <c r="ES74" s="1171"/>
      <c r="ET74" s="536"/>
      <c r="EU74" s="323" t="s">
        <v>189</v>
      </c>
      <c r="EV74" s="957"/>
      <c r="EW74" s="473"/>
      <c r="EX74" s="1171"/>
      <c r="EY74" s="536"/>
      <c r="EZ74" s="323" t="s">
        <v>189</v>
      </c>
      <c r="FA74" s="957"/>
      <c r="FB74" s="473"/>
      <c r="FC74" s="1166"/>
      <c r="FD74" s="243"/>
      <c r="FE74" s="323" t="s">
        <v>189</v>
      </c>
      <c r="FF74" s="957"/>
      <c r="FG74" s="473"/>
      <c r="FH74" s="1166"/>
      <c r="FI74" s="243"/>
      <c r="FJ74" s="323" t="s">
        <v>189</v>
      </c>
      <c r="FK74" s="957"/>
      <c r="FL74" s="473"/>
      <c r="FM74" s="1166"/>
      <c r="FN74" s="243"/>
      <c r="FO74" s="323" t="s">
        <v>189</v>
      </c>
      <c r="FP74" s="957"/>
      <c r="FQ74" s="473"/>
      <c r="FR74" s="1166"/>
      <c r="FS74" s="243"/>
      <c r="FU74" s="323" t="s">
        <v>189</v>
      </c>
      <c r="FV74" s="957"/>
      <c r="FW74" s="255"/>
      <c r="FX74" s="1166"/>
      <c r="FY74" s="1069"/>
      <c r="FZ74" s="323" t="s">
        <v>189</v>
      </c>
      <c r="GA74" s="957"/>
      <c r="GB74" s="255"/>
      <c r="GC74" s="1166"/>
      <c r="GD74" s="1069"/>
      <c r="GE74" s="323" t="s">
        <v>189</v>
      </c>
      <c r="GF74" s="957"/>
      <c r="GG74" s="255"/>
      <c r="GH74" s="1166"/>
      <c r="GI74" s="1069"/>
      <c r="GJ74" s="323" t="s">
        <v>189</v>
      </c>
      <c r="GK74" s="957"/>
      <c r="GL74" s="255"/>
      <c r="GM74" s="1166"/>
      <c r="GN74" s="1069"/>
      <c r="GO74" s="323" t="s">
        <v>189</v>
      </c>
      <c r="GP74" s="957"/>
      <c r="GQ74" s="255"/>
      <c r="GR74" s="1166"/>
      <c r="GS74" s="1069"/>
      <c r="GT74" s="323" t="s">
        <v>189</v>
      </c>
      <c r="GU74" s="957"/>
      <c r="GV74" s="255"/>
      <c r="GW74" s="1169"/>
      <c r="GX74" s="1170"/>
      <c r="GY74" s="910"/>
      <c r="GZ74" s="323" t="s">
        <v>189</v>
      </c>
      <c r="HA74" s="957"/>
      <c r="HB74" s="473"/>
      <c r="HC74" s="1166"/>
      <c r="HD74" s="243"/>
      <c r="HE74" s="323" t="s">
        <v>189</v>
      </c>
      <c r="HF74" s="436"/>
      <c r="HG74" s="473"/>
      <c r="HH74" s="1166"/>
      <c r="HI74" s="243"/>
      <c r="HJ74" s="883"/>
      <c r="HK74" s="815" t="s">
        <v>189</v>
      </c>
      <c r="HL74" s="957"/>
      <c r="HM74" s="473"/>
      <c r="HN74" s="568"/>
      <c r="HO74" s="243"/>
      <c r="HP74" s="883"/>
      <c r="HQ74" s="323" t="s">
        <v>189</v>
      </c>
      <c r="HR74" s="957"/>
      <c r="HS74" s="255"/>
      <c r="HT74" s="535"/>
      <c r="HU74" s="1069"/>
      <c r="HV74" s="323" t="s">
        <v>189</v>
      </c>
      <c r="HW74" s="957"/>
      <c r="HX74" s="255"/>
      <c r="HY74" s="535"/>
      <c r="HZ74" s="899"/>
      <c r="IA74" s="336" t="s">
        <v>189</v>
      </c>
      <c r="IB74" s="835">
        <v>1</v>
      </c>
      <c r="IC74" s="255"/>
      <c r="ID74" s="1166"/>
      <c r="IE74" s="899"/>
      <c r="IF74" s="883"/>
      <c r="IG74" s="323" t="s">
        <v>189</v>
      </c>
      <c r="IH74" s="1093"/>
      <c r="II74" s="255"/>
      <c r="IJ74" s="1166"/>
      <c r="IK74" s="899"/>
      <c r="IL74" s="323" t="s">
        <v>189</v>
      </c>
      <c r="IM74" s="1093"/>
      <c r="IN74" s="255"/>
      <c r="IO74" s="1166"/>
      <c r="IP74" s="899"/>
      <c r="IQ74" s="323" t="s">
        <v>189</v>
      </c>
      <c r="IR74" s="1093"/>
      <c r="IS74" s="255"/>
      <c r="IT74" s="1166"/>
      <c r="IU74" s="899"/>
      <c r="IV74" s="323" t="s">
        <v>189</v>
      </c>
      <c r="IW74" s="1093"/>
      <c r="IX74" s="255"/>
      <c r="IY74" s="1166"/>
      <c r="IZ74" s="899"/>
      <c r="JA74" s="323" t="s">
        <v>189</v>
      </c>
      <c r="JB74" s="1093"/>
      <c r="JC74" s="255"/>
      <c r="JD74" s="535"/>
      <c r="JE74" s="1069"/>
      <c r="JF74" s="336" t="s">
        <v>189</v>
      </c>
      <c r="JG74" s="337">
        <v>1</v>
      </c>
      <c r="JH74" s="255"/>
      <c r="JI74" s="535"/>
      <c r="JJ74" s="1069"/>
      <c r="JK74" s="323" t="s">
        <v>189</v>
      </c>
      <c r="JL74" s="1093"/>
      <c r="JM74" s="255"/>
      <c r="JN74" s="535"/>
      <c r="JO74" s="1069"/>
      <c r="JP74" s="323" t="s">
        <v>189</v>
      </c>
      <c r="JQ74" s="1093"/>
      <c r="JR74" s="255"/>
      <c r="JS74" s="1166"/>
      <c r="JT74" s="899"/>
      <c r="JU74" s="336" t="s">
        <v>189</v>
      </c>
      <c r="JV74" s="955">
        <v>1</v>
      </c>
      <c r="JW74" s="255"/>
      <c r="JX74" s="535"/>
      <c r="JY74" s="1069"/>
      <c r="JZ74" s="323" t="s">
        <v>189</v>
      </c>
      <c r="KA74" s="1093"/>
      <c r="KB74" s="255"/>
      <c r="KC74" s="535"/>
      <c r="KD74" s="1069"/>
      <c r="KE74" s="323" t="s">
        <v>189</v>
      </c>
      <c r="KF74" s="1093"/>
      <c r="KG74" s="255"/>
      <c r="KH74" s="535"/>
      <c r="KI74" s="1069"/>
      <c r="KJ74" s="323" t="s">
        <v>189</v>
      </c>
      <c r="KK74" s="1093"/>
      <c r="KL74" s="255"/>
      <c r="KM74" s="535"/>
      <c r="KN74" s="1069"/>
      <c r="KO74" s="323" t="s">
        <v>189</v>
      </c>
      <c r="KP74" s="1093"/>
      <c r="KQ74" s="255"/>
      <c r="KR74" s="535"/>
      <c r="KS74" s="1069"/>
      <c r="KT74" s="323" t="s">
        <v>189</v>
      </c>
      <c r="KU74" s="1093"/>
      <c r="KV74" s="255"/>
      <c r="KW74" s="535"/>
      <c r="KX74" s="1069"/>
      <c r="KY74" s="323" t="s">
        <v>189</v>
      </c>
      <c r="KZ74" s="1093"/>
      <c r="LA74" s="255"/>
      <c r="LB74" s="535"/>
      <c r="LC74" s="1069"/>
      <c r="LD74" s="323" t="s">
        <v>189</v>
      </c>
      <c r="LE74" s="1093"/>
      <c r="LF74" s="255"/>
      <c r="LG74" s="535"/>
      <c r="LH74" s="1069"/>
      <c r="LI74" s="323" t="s">
        <v>189</v>
      </c>
      <c r="LJ74" s="1093"/>
      <c r="LK74" s="255"/>
      <c r="LL74" s="535"/>
      <c r="LM74" s="1069"/>
      <c r="LN74" s="323" t="s">
        <v>189</v>
      </c>
      <c r="LO74" s="1093"/>
      <c r="LP74" s="255"/>
      <c r="LQ74" s="535"/>
      <c r="LR74" s="1069"/>
      <c r="LS74" s="323" t="s">
        <v>189</v>
      </c>
      <c r="LT74" s="1093"/>
      <c r="LU74" s="255"/>
      <c r="LV74" s="535"/>
      <c r="LW74" s="1069"/>
      <c r="LX74" s="323" t="s">
        <v>189</v>
      </c>
      <c r="LY74" s="1093"/>
      <c r="LZ74" s="255"/>
      <c r="MA74" s="535"/>
      <c r="MB74" s="899"/>
      <c r="MC74" s="819" t="s">
        <v>189</v>
      </c>
      <c r="MD74" s="1093"/>
      <c r="ME74" s="255"/>
      <c r="MF74" s="535"/>
      <c r="MG74" s="1069"/>
      <c r="MH74" s="323" t="s">
        <v>189</v>
      </c>
      <c r="MI74" s="1093"/>
      <c r="MJ74" s="255"/>
      <c r="MK74" s="535"/>
      <c r="ML74" s="1069"/>
      <c r="MM74" s="323" t="s">
        <v>189</v>
      </c>
      <c r="MN74" s="1093"/>
      <c r="MO74" s="255"/>
      <c r="MP74" s="535"/>
      <c r="MQ74" s="1069"/>
      <c r="MR74" s="323" t="s">
        <v>189</v>
      </c>
      <c r="MS74" s="1093"/>
      <c r="MT74" s="255"/>
      <c r="MU74" s="535"/>
      <c r="MV74" s="1069"/>
      <c r="MW74" s="323" t="s">
        <v>189</v>
      </c>
      <c r="MX74" s="1093"/>
      <c r="MY74" s="255"/>
      <c r="MZ74" s="535"/>
      <c r="NA74" s="1069"/>
      <c r="NB74" s="323" t="s">
        <v>189</v>
      </c>
      <c r="NC74" s="1093"/>
      <c r="ND74" s="255"/>
      <c r="NE74" s="535"/>
      <c r="NF74" s="1069"/>
      <c r="NG74" s="323" t="s">
        <v>189</v>
      </c>
      <c r="NH74" s="1093"/>
      <c r="NI74" s="255"/>
      <c r="NJ74" s="535"/>
      <c r="NK74" s="1069"/>
      <c r="NL74" s="323" t="s">
        <v>189</v>
      </c>
      <c r="NM74" s="1093"/>
      <c r="NN74" s="255"/>
      <c r="NO74" s="535"/>
      <c r="NP74" s="1069"/>
      <c r="NQ74" s="323" t="s">
        <v>189</v>
      </c>
      <c r="NR74" s="1093"/>
      <c r="NS74" s="255"/>
      <c r="NT74" s="535"/>
      <c r="NU74" s="1069"/>
      <c r="NV74" s="323" t="s">
        <v>189</v>
      </c>
      <c r="NW74" s="1093"/>
      <c r="NX74" s="255"/>
      <c r="NY74" s="535"/>
      <c r="NZ74" s="1069"/>
      <c r="OA74" s="323" t="s">
        <v>189</v>
      </c>
      <c r="OB74" s="1093"/>
      <c r="OC74" s="255"/>
      <c r="OD74" s="535"/>
      <c r="OE74" s="1069"/>
      <c r="OF74" s="323" t="s">
        <v>189</v>
      </c>
      <c r="OG74" s="1093"/>
      <c r="OH74" s="255"/>
      <c r="OI74" s="535"/>
      <c r="OJ74" s="1069"/>
      <c r="OK74" s="323" t="s">
        <v>189</v>
      </c>
      <c r="OL74" s="1093"/>
      <c r="OM74" s="255"/>
      <c r="ON74" s="535"/>
      <c r="OO74" s="1069"/>
      <c r="OP74" s="323" t="s">
        <v>189</v>
      </c>
      <c r="OQ74" s="1093"/>
      <c r="OR74" s="255"/>
      <c r="OS74" s="535"/>
      <c r="OT74" s="1069"/>
      <c r="OU74" s="323" t="s">
        <v>189</v>
      </c>
      <c r="OV74" s="957"/>
      <c r="OW74" s="255"/>
      <c r="OX74" s="535"/>
      <c r="OY74" s="1069"/>
      <c r="OZ74" s="323" t="s">
        <v>189</v>
      </c>
      <c r="PA74" s="1093"/>
      <c r="PB74" s="255"/>
      <c r="PC74" s="535"/>
      <c r="PD74" s="1069"/>
      <c r="PE74" s="816"/>
      <c r="PF74" s="957"/>
      <c r="PG74" s="255"/>
      <c r="PH74" s="535"/>
      <c r="PI74" s="1069"/>
      <c r="PJ74" s="826"/>
      <c r="PK74" s="827"/>
      <c r="PL74" s="255"/>
      <c r="PM74" s="535"/>
      <c r="PN74" s="1069"/>
    </row>
    <row r="75" spans="1:430" ht="31" customHeight="1" thickBot="1" x14ac:dyDescent="0.25">
      <c r="A75">
        <v>16</v>
      </c>
      <c r="B75" s="857"/>
      <c r="C75" s="1173"/>
      <c r="D75" s="1174" t="s">
        <v>238</v>
      </c>
      <c r="E75" s="1109" t="s">
        <v>1641</v>
      </c>
      <c r="F75" s="1163"/>
      <c r="G75" s="1070"/>
      <c r="H75" s="863"/>
      <c r="I75" s="1096"/>
      <c r="J75" s="273"/>
      <c r="K75" s="388" t="s">
        <v>130</v>
      </c>
      <c r="L75" s="264"/>
      <c r="M75" s="1175"/>
      <c r="N75" s="1176"/>
      <c r="O75" s="342"/>
      <c r="P75" s="467" t="s">
        <v>130</v>
      </c>
      <c r="Q75" s="1177"/>
      <c r="R75" s="264"/>
      <c r="S75" s="1097"/>
      <c r="T75" s="273" t="s">
        <v>776</v>
      </c>
      <c r="U75" s="388"/>
      <c r="V75" s="906"/>
      <c r="W75" s="264"/>
      <c r="X75" s="553"/>
      <c r="Y75" s="1129"/>
      <c r="Z75" s="443" t="s">
        <v>130</v>
      </c>
      <c r="AA75" s="473"/>
      <c r="AB75" s="568"/>
      <c r="AC75" s="243"/>
      <c r="AD75" s="852" t="s">
        <v>784</v>
      </c>
      <c r="AE75" s="388"/>
      <c r="AF75" s="473"/>
      <c r="AG75" s="568"/>
      <c r="AH75" s="243"/>
      <c r="AI75" s="852"/>
      <c r="AJ75" s="388" t="s">
        <v>130</v>
      </c>
      <c r="AK75" s="473"/>
      <c r="AL75" s="568"/>
      <c r="AM75" s="243"/>
      <c r="AN75" s="273" t="s">
        <v>796</v>
      </c>
      <c r="AO75" s="467"/>
      <c r="AP75" s="255"/>
      <c r="AQ75" s="1171"/>
      <c r="AR75" s="1176"/>
      <c r="AS75" s="273"/>
      <c r="AT75" s="467" t="s">
        <v>130</v>
      </c>
      <c r="AU75" s="255"/>
      <c r="AV75" s="1171"/>
      <c r="AW75" s="1078"/>
      <c r="AX75" s="273" t="s">
        <v>804</v>
      </c>
      <c r="AY75" s="467"/>
      <c r="AZ75" s="255"/>
      <c r="BA75" s="1171"/>
      <c r="BB75" s="1078"/>
      <c r="BC75" s="853" t="s">
        <v>809</v>
      </c>
      <c r="BD75" s="1178"/>
      <c r="BE75" s="255"/>
      <c r="BF75" s="535"/>
      <c r="BG75" s="1078"/>
      <c r="BH75" s="273"/>
      <c r="BI75" s="818" t="s">
        <v>130</v>
      </c>
      <c r="BJ75" s="255"/>
      <c r="BK75" s="1171"/>
      <c r="BL75" s="1078"/>
      <c r="BM75" s="853"/>
      <c r="BN75" s="1178" t="s">
        <v>1642</v>
      </c>
      <c r="BO75" s="255"/>
      <c r="BP75" s="535"/>
      <c r="BQ75" s="1078"/>
      <c r="BR75" s="863"/>
      <c r="BS75" s="273" t="s">
        <v>683</v>
      </c>
      <c r="BT75" s="388"/>
      <c r="BU75" s="473"/>
      <c r="BV75" s="568"/>
      <c r="BW75" s="243"/>
      <c r="BX75" s="273" t="s">
        <v>683</v>
      </c>
      <c r="BY75" s="388"/>
      <c r="BZ75" s="473"/>
      <c r="CA75" s="568"/>
      <c r="CB75" s="243"/>
      <c r="CC75" s="273" t="s">
        <v>689</v>
      </c>
      <c r="CD75" s="388"/>
      <c r="CE75" s="273" t="s">
        <v>689</v>
      </c>
      <c r="CF75" s="1166"/>
      <c r="CG75" s="553"/>
      <c r="CH75" s="273" t="s">
        <v>695</v>
      </c>
      <c r="CI75" s="900"/>
      <c r="CJ75" s="273" t="s">
        <v>695</v>
      </c>
      <c r="CK75" s="1166"/>
      <c r="CL75" s="553"/>
      <c r="CM75" s="273"/>
      <c r="CN75" s="388" t="s">
        <v>741</v>
      </c>
      <c r="CO75" s="473"/>
      <c r="CP75" s="1166"/>
      <c r="CQ75" s="553"/>
      <c r="CR75" s="273"/>
      <c r="CS75" s="388" t="s">
        <v>741</v>
      </c>
      <c r="CT75" s="473"/>
      <c r="CU75" s="1166"/>
      <c r="CV75" s="553"/>
      <c r="CW75" s="273"/>
      <c r="CX75" s="388" t="s">
        <v>130</v>
      </c>
      <c r="CY75" s="473"/>
      <c r="CZ75" s="1166"/>
      <c r="DA75" s="553"/>
      <c r="DB75" s="273"/>
      <c r="DC75" s="388" t="s">
        <v>741</v>
      </c>
      <c r="DD75" s="473"/>
      <c r="DE75" s="1166"/>
      <c r="DF75" s="553"/>
      <c r="DG75" s="273"/>
      <c r="DH75" s="388" t="s">
        <v>741</v>
      </c>
      <c r="DI75" s="906"/>
      <c r="DJ75" s="1166"/>
      <c r="DK75" s="553"/>
      <c r="DL75" s="273"/>
      <c r="DM75" s="388" t="s">
        <v>741</v>
      </c>
      <c r="DN75" s="906"/>
      <c r="DO75" s="1166"/>
      <c r="DP75" s="553"/>
      <c r="DQ75" s="273" t="s">
        <v>723</v>
      </c>
      <c r="DR75" s="388"/>
      <c r="DS75" s="906"/>
      <c r="DT75" s="1166"/>
      <c r="DU75" s="553"/>
      <c r="DV75" s="273"/>
      <c r="DW75" s="388" t="s">
        <v>741</v>
      </c>
      <c r="DX75" s="906"/>
      <c r="DY75" s="1166"/>
      <c r="DZ75" s="553"/>
      <c r="EA75" s="273" t="s">
        <v>732</v>
      </c>
      <c r="EB75" s="388"/>
      <c r="EC75" s="906"/>
      <c r="ED75" s="1166"/>
      <c r="EE75" s="553"/>
      <c r="EF75" s="273"/>
      <c r="EG75" s="388" t="s">
        <v>741</v>
      </c>
      <c r="EH75" s="906"/>
      <c r="EI75" s="1166"/>
      <c r="EJ75" s="553"/>
      <c r="EK75" s="273" t="s">
        <v>740</v>
      </c>
      <c r="EL75" s="388"/>
      <c r="EM75" s="906"/>
      <c r="EN75" s="1166"/>
      <c r="EO75" s="553"/>
      <c r="EP75" s="273" t="s">
        <v>745</v>
      </c>
      <c r="EQ75" s="388"/>
      <c r="ER75" s="906"/>
      <c r="ES75" s="1166"/>
      <c r="ET75" s="553"/>
      <c r="EU75" s="273" t="s">
        <v>749</v>
      </c>
      <c r="EV75" s="388"/>
      <c r="EW75" s="906"/>
      <c r="EX75" s="1166"/>
      <c r="EY75" s="553"/>
      <c r="EZ75" s="273"/>
      <c r="FA75" s="388" t="s">
        <v>741</v>
      </c>
      <c r="FB75" s="473"/>
      <c r="FC75" s="1166"/>
      <c r="FD75" s="243"/>
      <c r="FE75" s="273" t="s">
        <v>756</v>
      </c>
      <c r="FF75" s="388"/>
      <c r="FG75" s="473"/>
      <c r="FH75" s="1166"/>
      <c r="FI75" s="243"/>
      <c r="FJ75" s="273" t="s">
        <v>760</v>
      </c>
      <c r="FK75" s="388"/>
      <c r="FL75" s="906"/>
      <c r="FM75" s="1166"/>
      <c r="FN75" s="553"/>
      <c r="FO75" s="273"/>
      <c r="FP75" s="388" t="s">
        <v>741</v>
      </c>
      <c r="FQ75" s="473"/>
      <c r="FR75" s="1166"/>
      <c r="FS75" s="243"/>
      <c r="FU75" s="1179" t="s">
        <v>820</v>
      </c>
      <c r="FV75" s="1019" t="s">
        <v>390</v>
      </c>
      <c r="FW75" s="255"/>
      <c r="FX75" s="1171"/>
      <c r="FY75" s="1078"/>
      <c r="FZ75" s="273" t="s">
        <v>825</v>
      </c>
      <c r="GA75" s="1019"/>
      <c r="GB75" s="255"/>
      <c r="GC75" s="1171"/>
      <c r="GD75" s="1078"/>
      <c r="GE75" s="273" t="s">
        <v>831</v>
      </c>
      <c r="GF75" s="1019"/>
      <c r="GG75" s="255"/>
      <c r="GH75" s="1171"/>
      <c r="GI75" s="1078"/>
      <c r="GJ75" s="273"/>
      <c r="GK75" s="1019" t="s">
        <v>130</v>
      </c>
      <c r="GL75" s="255"/>
      <c r="GM75" s="1171"/>
      <c r="GN75" s="1078"/>
      <c r="GO75" s="273"/>
      <c r="GP75" s="1019" t="s">
        <v>130</v>
      </c>
      <c r="GQ75" s="255"/>
      <c r="GR75" s="1171"/>
      <c r="GS75" s="1078"/>
      <c r="GT75" s="273" t="s">
        <v>845</v>
      </c>
      <c r="GU75" s="1019"/>
      <c r="GV75" s="255"/>
      <c r="GW75" s="1180"/>
      <c r="GX75" s="1181"/>
      <c r="GY75" s="1182"/>
      <c r="GZ75" s="273"/>
      <c r="HA75" s="388" t="s">
        <v>130</v>
      </c>
      <c r="HB75" s="473"/>
      <c r="HC75" s="1166"/>
      <c r="HD75" s="243"/>
      <c r="HE75" s="273"/>
      <c r="HF75" s="388" t="s">
        <v>130</v>
      </c>
      <c r="HG75" s="473"/>
      <c r="HH75" s="1166"/>
      <c r="HI75" s="243"/>
      <c r="HJ75" s="883"/>
      <c r="HK75" s="852"/>
      <c r="HL75" s="388" t="s">
        <v>130</v>
      </c>
      <c r="HM75" s="473"/>
      <c r="HN75" s="568"/>
      <c r="HO75" s="243"/>
      <c r="HP75" s="883"/>
      <c r="HQ75" s="273" t="s">
        <v>860</v>
      </c>
      <c r="HR75" s="388"/>
      <c r="HS75" s="255"/>
      <c r="HT75" s="535"/>
      <c r="HU75" s="1078"/>
      <c r="HV75" s="273" t="s">
        <v>866</v>
      </c>
      <c r="HW75" s="388"/>
      <c r="HX75" s="1183"/>
      <c r="HY75" s="970"/>
      <c r="HZ75" s="1101"/>
      <c r="IA75" s="273"/>
      <c r="IB75" s="388" t="s">
        <v>130</v>
      </c>
      <c r="IC75" s="1183"/>
      <c r="ID75" s="1171"/>
      <c r="IE75" s="1101"/>
      <c r="IF75" s="974"/>
      <c r="IG75" s="273" t="s">
        <v>877</v>
      </c>
      <c r="IH75" s="388"/>
      <c r="II75" s="255"/>
      <c r="IJ75" s="1171"/>
      <c r="IK75" s="1101"/>
      <c r="IL75" s="273"/>
      <c r="IM75" s="388" t="s">
        <v>130</v>
      </c>
      <c r="IN75" s="255"/>
      <c r="IO75" s="1171"/>
      <c r="IP75" s="1101"/>
      <c r="IQ75" s="273"/>
      <c r="IR75" s="388" t="s">
        <v>130</v>
      </c>
      <c r="IS75" s="255"/>
      <c r="IT75" s="1171"/>
      <c r="IU75" s="1101"/>
      <c r="IV75" s="273"/>
      <c r="IW75" s="388" t="s">
        <v>130</v>
      </c>
      <c r="IX75" s="255"/>
      <c r="IY75" s="1171"/>
      <c r="IZ75" s="1101"/>
      <c r="JA75" s="273"/>
      <c r="JB75" s="388" t="s">
        <v>130</v>
      </c>
      <c r="JC75" s="255"/>
      <c r="JD75" s="535"/>
      <c r="JE75" s="1078"/>
      <c r="JF75" s="273"/>
      <c r="JG75" s="388" t="s">
        <v>130</v>
      </c>
      <c r="JH75" s="255"/>
      <c r="JI75" s="535"/>
      <c r="JJ75" s="1078"/>
      <c r="JK75" s="273"/>
      <c r="JL75" s="388" t="s">
        <v>130</v>
      </c>
      <c r="JM75" s="255"/>
      <c r="JN75" s="535"/>
      <c r="JO75" s="1078"/>
      <c r="JP75" s="273" t="s">
        <v>910</v>
      </c>
      <c r="JQ75" s="388"/>
      <c r="JR75" s="255"/>
      <c r="JS75" s="1171"/>
      <c r="JT75" s="1101"/>
      <c r="JU75" s="273"/>
      <c r="JV75" s="388" t="s">
        <v>130</v>
      </c>
      <c r="JW75" s="255"/>
      <c r="JX75" s="535"/>
      <c r="JY75" s="1078"/>
      <c r="JZ75" s="273" t="s">
        <v>921</v>
      </c>
      <c r="KA75" s="388"/>
      <c r="KB75" s="255"/>
      <c r="KC75" s="535"/>
      <c r="KD75" s="1078"/>
      <c r="KE75" s="273" t="s">
        <v>927</v>
      </c>
      <c r="KF75" s="388"/>
      <c r="KG75" s="255"/>
      <c r="KH75" s="535"/>
      <c r="KI75" s="1078"/>
      <c r="KJ75" s="273"/>
      <c r="KK75" s="388" t="s">
        <v>130</v>
      </c>
      <c r="KL75" s="255"/>
      <c r="KM75" s="535"/>
      <c r="KN75" s="1078"/>
      <c r="KO75" s="273"/>
      <c r="KP75" s="388" t="s">
        <v>130</v>
      </c>
      <c r="KQ75" s="255"/>
      <c r="KR75" s="535"/>
      <c r="KS75" s="1078"/>
      <c r="KT75" s="273"/>
      <c r="KU75" s="388" t="s">
        <v>130</v>
      </c>
      <c r="KV75" s="255"/>
      <c r="KW75" s="535"/>
      <c r="KX75" s="1078"/>
      <c r="KY75" s="273"/>
      <c r="KZ75" s="388" t="s">
        <v>130</v>
      </c>
      <c r="LA75" s="255"/>
      <c r="LB75" s="535"/>
      <c r="LC75" s="1078"/>
      <c r="LD75" s="273" t="s">
        <v>950</v>
      </c>
      <c r="LE75" s="388"/>
      <c r="LF75" s="255"/>
      <c r="LG75" s="535"/>
      <c r="LH75" s="1078"/>
      <c r="LI75" s="273"/>
      <c r="LJ75" s="388" t="s">
        <v>130</v>
      </c>
      <c r="LK75" s="255"/>
      <c r="LL75" s="535"/>
      <c r="LM75" s="1078"/>
      <c r="LN75" s="273"/>
      <c r="LO75" s="388" t="s">
        <v>130</v>
      </c>
      <c r="LP75" s="255"/>
      <c r="LQ75" s="535"/>
      <c r="LR75" s="1078"/>
      <c r="LS75" s="273" t="s">
        <v>964</v>
      </c>
      <c r="LT75" s="388"/>
      <c r="LU75" s="255"/>
      <c r="LV75" s="535"/>
      <c r="LW75" s="1078"/>
      <c r="LX75" s="273" t="s">
        <v>970</v>
      </c>
      <c r="LY75" s="388"/>
      <c r="LZ75" s="1183"/>
      <c r="MA75" s="970"/>
      <c r="MB75" s="1101"/>
      <c r="MC75" s="1184"/>
      <c r="MD75" s="388" t="s">
        <v>130</v>
      </c>
      <c r="ME75" s="255"/>
      <c r="MF75" s="535"/>
      <c r="MG75" s="1078"/>
      <c r="MH75" s="273" t="s">
        <v>980</v>
      </c>
      <c r="MI75" s="388"/>
      <c r="MJ75" s="255"/>
      <c r="MK75" s="535"/>
      <c r="ML75" s="1078"/>
      <c r="MM75" s="273"/>
      <c r="MN75" s="388" t="s">
        <v>130</v>
      </c>
      <c r="MO75" s="255"/>
      <c r="MP75" s="535"/>
      <c r="MQ75" s="1078"/>
      <c r="MR75" s="273"/>
      <c r="MS75" s="388" t="s">
        <v>130</v>
      </c>
      <c r="MT75" s="255"/>
      <c r="MU75" s="535"/>
      <c r="MV75" s="1078"/>
      <c r="MW75" s="273"/>
      <c r="MX75" s="388" t="s">
        <v>130</v>
      </c>
      <c r="MY75" s="255"/>
      <c r="MZ75" s="535"/>
      <c r="NA75" s="1078"/>
      <c r="NB75" s="273"/>
      <c r="NC75" s="388" t="s">
        <v>130</v>
      </c>
      <c r="ND75" s="255"/>
      <c r="NE75" s="535"/>
      <c r="NF75" s="1078"/>
      <c r="NG75" s="273"/>
      <c r="NH75" s="388" t="s">
        <v>130</v>
      </c>
      <c r="NI75" s="255"/>
      <c r="NJ75" s="535"/>
      <c r="NK75" s="1078"/>
      <c r="NL75" s="273"/>
      <c r="NM75" s="388" t="s">
        <v>130</v>
      </c>
      <c r="NN75" s="255"/>
      <c r="NO75" s="535"/>
      <c r="NP75" s="1078"/>
      <c r="NQ75" s="273" t="s">
        <v>1011</v>
      </c>
      <c r="NR75" s="388"/>
      <c r="NS75" s="255"/>
      <c r="NT75" s="535"/>
      <c r="NU75" s="1078"/>
      <c r="NV75" s="273"/>
      <c r="NW75" s="388" t="s">
        <v>130</v>
      </c>
      <c r="NX75" s="255"/>
      <c r="NY75" s="535"/>
      <c r="NZ75" s="1078"/>
      <c r="OA75" s="273"/>
      <c r="OB75" s="388" t="s">
        <v>130</v>
      </c>
      <c r="OC75" s="255"/>
      <c r="OD75" s="535"/>
      <c r="OE75" s="1078"/>
      <c r="OF75" s="273"/>
      <c r="OG75" s="388" t="s">
        <v>130</v>
      </c>
      <c r="OH75" s="255"/>
      <c r="OI75" s="535"/>
      <c r="OJ75" s="1078"/>
      <c r="OK75" s="273"/>
      <c r="OL75" s="388" t="s">
        <v>130</v>
      </c>
      <c r="OM75" s="255"/>
      <c r="ON75" s="535"/>
      <c r="OO75" s="1078"/>
      <c r="OP75" s="273"/>
      <c r="OQ75" s="388" t="s">
        <v>130</v>
      </c>
      <c r="OR75" s="255"/>
      <c r="OS75" s="535"/>
      <c r="OT75" s="1078"/>
      <c r="OU75" s="273" t="s">
        <v>1039</v>
      </c>
      <c r="OV75" s="1019"/>
      <c r="OW75" s="255"/>
      <c r="OX75" s="535"/>
      <c r="OY75" s="1078"/>
      <c r="OZ75" s="273"/>
      <c r="PA75" s="388" t="s">
        <v>130</v>
      </c>
      <c r="PB75" s="255"/>
      <c r="PC75" s="535"/>
      <c r="PD75" s="1078"/>
      <c r="PE75" s="853"/>
      <c r="PF75" s="1178"/>
      <c r="PG75" s="255"/>
      <c r="PH75" s="535"/>
      <c r="PI75" s="1078"/>
      <c r="PJ75" s="853"/>
      <c r="PK75" s="1178"/>
      <c r="PL75" s="255"/>
      <c r="PM75" s="535"/>
      <c r="PN75" s="1078"/>
    </row>
    <row r="76" spans="1:430" ht="17" customHeight="1" thickBot="1" x14ac:dyDescent="0.25">
      <c r="A76">
        <v>17</v>
      </c>
      <c r="B76" s="857"/>
      <c r="C76" s="1185" t="s">
        <v>414</v>
      </c>
      <c r="D76" s="1186" t="s">
        <v>1643</v>
      </c>
      <c r="E76" s="1187" t="s">
        <v>1644</v>
      </c>
      <c r="F76" s="1163"/>
      <c r="G76" s="1070"/>
      <c r="H76" s="863"/>
      <c r="I76" s="1096">
        <v>1</v>
      </c>
      <c r="J76" s="439" t="s">
        <v>1644</v>
      </c>
      <c r="K76" s="334">
        <v>1</v>
      </c>
      <c r="L76" s="440">
        <v>1</v>
      </c>
      <c r="M76" s="146">
        <f>IF(K80=1,1,IF(SUM(K76:K80)=0,0,IF(SUM(K76:K79)&gt;3,1,IF(SUM(K76:K79)&lt;4,0.5,0))))</f>
        <v>0.5</v>
      </c>
      <c r="N76" s="470">
        <f>IFERROR(IF(L76=0,"",M76/L76),"")</f>
        <v>0.5</v>
      </c>
      <c r="O76" s="439" t="s">
        <v>1644</v>
      </c>
      <c r="P76" s="487">
        <v>1</v>
      </c>
      <c r="Q76" s="1188">
        <v>1</v>
      </c>
      <c r="R76" s="146">
        <f>IF(P80=1,1,IF(SUM(P76:P80)=0,0,IF(SUM(P76:P79)&gt;3,1,IF(SUM(P76:P79)&lt;4,0.5,0))))</f>
        <v>0.5</v>
      </c>
      <c r="S76" s="470">
        <f>IFERROR(IF(Q76=0,"",R76/Q76),"")</f>
        <v>0.5</v>
      </c>
      <c r="T76" s="311" t="s">
        <v>1644</v>
      </c>
      <c r="U76" s="865"/>
      <c r="V76" s="440">
        <v>1</v>
      </c>
      <c r="W76" s="146">
        <f>IF(U80=1,1,IF(SUM(U76:U80)=0,0,IF(SUM(U76:U79)&gt;3,1,IF(SUM(U76:U79)&lt;4,0.5,0))))</f>
        <v>0</v>
      </c>
      <c r="X76" s="470">
        <f>IFERROR(IF(V76=0,"",W76/V76),"")</f>
        <v>0</v>
      </c>
      <c r="Y76" s="439" t="s">
        <v>1644</v>
      </c>
      <c r="Z76" s="865">
        <v>1</v>
      </c>
      <c r="AA76" s="473">
        <v>1</v>
      </c>
      <c r="AB76" s="146">
        <f>IF(Z80=1,1,IF(SUM(Z76:Z80)=0,0,IF(SUM(Z76:Z79)&gt;3,1,IF(SUM(Z76:Z79)&lt;4,0.5,0))))</f>
        <v>1</v>
      </c>
      <c r="AC76" s="243">
        <f>IFERROR(IF(AA76=0,"",AB76/AA76),"")</f>
        <v>1</v>
      </c>
      <c r="AD76" s="311" t="s">
        <v>1644</v>
      </c>
      <c r="AE76" s="865"/>
      <c r="AF76" s="473">
        <v>1</v>
      </c>
      <c r="AG76" s="146">
        <f>IF(AE80=1,1,IF(SUM(AE76:AE80)=0,0,IF(SUM(AE76:AE79)&gt;3,1,IF(SUM(AE76:AE79)&lt;4,0.5,0))))</f>
        <v>0.5</v>
      </c>
      <c r="AH76" s="243">
        <f>IFERROR(IF(AF76=0,"",AG76/AF76),"")</f>
        <v>0.5</v>
      </c>
      <c r="AI76" s="439" t="s">
        <v>1644</v>
      </c>
      <c r="AJ76" s="334">
        <v>1</v>
      </c>
      <c r="AK76" s="473">
        <v>1</v>
      </c>
      <c r="AL76" s="146">
        <f>IF(AJ80=1,1,IF(SUM(AJ76:AJ80)=0,0,IF(SUM(AJ76:AJ79)&gt;3,1,IF(SUM(AJ76:AJ79)&lt;4,0.5,0))))</f>
        <v>1</v>
      </c>
      <c r="AM76" s="243">
        <f>IFERROR(IF(AK76=0,"",AL76/AK76),"")</f>
        <v>1</v>
      </c>
      <c r="AN76" s="439" t="s">
        <v>1644</v>
      </c>
      <c r="AO76" s="818">
        <v>1</v>
      </c>
      <c r="AP76" s="469">
        <v>1</v>
      </c>
      <c r="AQ76" s="146">
        <f>IF(AO80=1,1,IF(SUM(AO76:AO80)=0,0,IF(SUM(AO76:AO79)&gt;3,1,IF(SUM(AO76:AO79)&lt;4,0.5,0))))</f>
        <v>1</v>
      </c>
      <c r="AR76" s="470">
        <f>IFERROR(IF(AP76=0,"",AQ76/AP76),"")</f>
        <v>1</v>
      </c>
      <c r="AS76" s="439" t="s">
        <v>1644</v>
      </c>
      <c r="AT76" s="818">
        <v>1</v>
      </c>
      <c r="AU76" s="469">
        <v>1</v>
      </c>
      <c r="AV76" s="146">
        <f>IF(AT80=1,1,IF(SUM(AT76:AT80)=0,0,IF(SUM(AT76:AT79)&gt;3,1,IF(SUM(AT76:AT79)&lt;4,0.5,0))))</f>
        <v>0.5</v>
      </c>
      <c r="AW76" s="470">
        <f>IFERROR(IF(AU76=0,"",AV76/AU76),"")</f>
        <v>0.5</v>
      </c>
      <c r="AX76" s="439" t="s">
        <v>1644</v>
      </c>
      <c r="AY76" s="818">
        <v>1</v>
      </c>
      <c r="AZ76" s="469">
        <v>1</v>
      </c>
      <c r="BA76" s="146">
        <f>IF(AY80=1,1,IF(SUM(AY76:AY80)=0,0,IF(SUM(AY76:AY79)&gt;3,1,IF(SUM(AY76:AY79)&lt;4,0.5,0))))</f>
        <v>0.5</v>
      </c>
      <c r="BB76" s="470">
        <f>IFERROR(IF(AZ76=0,"",BA76/AZ76),"")</f>
        <v>0.5</v>
      </c>
      <c r="BC76" s="1189" t="s">
        <v>1644</v>
      </c>
      <c r="BD76" s="827">
        <v>1</v>
      </c>
      <c r="BE76" s="469">
        <v>1</v>
      </c>
      <c r="BF76" s="146">
        <f>IF(BD80=1,1,IF(SUM(BD76:BD80)=0,0,IF(SUM(BD76:BD79)&gt;3,1,IF(SUM(BD76:BD79)&lt;4,0.5,0))))</f>
        <v>0.5</v>
      </c>
      <c r="BG76" s="264">
        <f>IFERROR(IF(BE76=0,"",BF76/BE76),"")</f>
        <v>0.5</v>
      </c>
      <c r="BH76" s="439" t="s">
        <v>1644</v>
      </c>
      <c r="BI76" s="818">
        <v>1</v>
      </c>
      <c r="BJ76" s="469">
        <v>1</v>
      </c>
      <c r="BK76" s="146">
        <f>IF(BI80=1,1,IF(SUM(BI76:BI80)=0,0,IF(SUM(BI76:BI79)&gt;3,1,IF(SUM(BI76:BI79)&lt;4,0.5,0))))</f>
        <v>1</v>
      </c>
      <c r="BL76" s="470">
        <f>IFERROR(IF(BJ76=0,"",BK76/BJ76),"")</f>
        <v>1</v>
      </c>
      <c r="BM76" s="984" t="s">
        <v>1644</v>
      </c>
      <c r="BN76" s="876"/>
      <c r="BO76" s="469">
        <v>1</v>
      </c>
      <c r="BP76" s="146">
        <f>IF(BN80=1,1,IF(SUM(BN76:BN80)=0,0,IF(SUM(BN76:BN79)&gt;3,1,IF(SUM(BN76:BN79)&lt;4,0.5,0))))</f>
        <v>0</v>
      </c>
      <c r="BQ76" s="264">
        <f>IFERROR(IF(BO76=0,"",BP76/BO76),"")</f>
        <v>0</v>
      </c>
      <c r="BR76" s="863"/>
      <c r="BS76" s="311" t="s">
        <v>1644</v>
      </c>
      <c r="BT76" s="865"/>
      <c r="BU76" s="473">
        <v>1</v>
      </c>
      <c r="BV76" s="146">
        <f>IF(BT80=1,1,IF(SUM(BT76:BT80)=0,0,IF(SUM(BT76:BT79)&gt;3,1,IF(SUM(BT76:BT79)&lt;4,0.5,0))))</f>
        <v>1</v>
      </c>
      <c r="BW76" s="243">
        <f>IFERROR(IF(BU76=0,"",BV76/BU76),"")</f>
        <v>1</v>
      </c>
      <c r="BX76" s="311" t="s">
        <v>1644</v>
      </c>
      <c r="BY76" s="865"/>
      <c r="BZ76" s="473">
        <v>1</v>
      </c>
      <c r="CA76" s="146">
        <f>IF(BY80=1,1,IF(SUM(BY76:BY80)=0,0,IF(SUM(BY76:BY79)&gt;3,1,IF(SUM(BY76:BY79)&lt;4,0.5,0))))</f>
        <v>1</v>
      </c>
      <c r="CB76" s="243">
        <f>IFERROR(IF(BZ76=0,"",CA76/BZ76),"")</f>
        <v>1</v>
      </c>
      <c r="CC76" s="439" t="s">
        <v>1644</v>
      </c>
      <c r="CD76" s="952">
        <v>1</v>
      </c>
      <c r="CE76" s="473">
        <v>1</v>
      </c>
      <c r="CF76" s="146">
        <f>IF(CD80=1,1,IF(SUM(CD76:CD80)=0,0,IF(SUM(CD76:CD79)&gt;3,1,IF(SUM(CD76:CD79)&lt;4,0.5,0))))</f>
        <v>1</v>
      </c>
      <c r="CG76" s="241">
        <f>IFERROR(IF(CE76=0,"",CF76/CE76),"")</f>
        <v>1</v>
      </c>
      <c r="CH76" s="311" t="s">
        <v>1644</v>
      </c>
      <c r="CI76" s="865"/>
      <c r="CJ76" s="473">
        <v>1</v>
      </c>
      <c r="CK76" s="146">
        <f>IF(CI80=1,1,IF(SUM(CI76:CI80)=0,0,IF(SUM(CI76:CI79)&gt;3,1,IF(SUM(CI76:CI79)&lt;4,0.5,0))))</f>
        <v>0.5</v>
      </c>
      <c r="CL76" s="241">
        <f>IFERROR(IF(CJ76=0,"",CK76/CJ76),"")</f>
        <v>0.5</v>
      </c>
      <c r="CM76" s="311" t="s">
        <v>1644</v>
      </c>
      <c r="CN76" s="865"/>
      <c r="CO76" s="473">
        <v>1</v>
      </c>
      <c r="CP76" s="146">
        <f>IF(CN80=1,1,IF(SUM(CN76:CN80)=0,0,IF(SUM(CN76:CN79)&gt;3,1,IF(SUM(CN76:CN79)&lt;4,0.5,0))))</f>
        <v>0.5</v>
      </c>
      <c r="CQ76" s="241">
        <f>IFERROR(IF(CO76=0,"",CP76/CO76),"")</f>
        <v>0.5</v>
      </c>
      <c r="CR76" s="311" t="s">
        <v>1644</v>
      </c>
      <c r="CS76" s="865"/>
      <c r="CT76" s="473">
        <v>1</v>
      </c>
      <c r="CU76" s="146">
        <f>IF(CS80=1,1,IF(SUM(CS76:CS80)=0,0,IF(SUM(CS76:CS79)&gt;3,1,IF(SUM(CS76:CS79)&lt;4,0.5,0))))</f>
        <v>1</v>
      </c>
      <c r="CV76" s="241">
        <f>IFERROR(IF(CT76=0,"",CU76/CT76),"")</f>
        <v>1</v>
      </c>
      <c r="CW76" s="439" t="s">
        <v>1644</v>
      </c>
      <c r="CX76" s="952">
        <v>1</v>
      </c>
      <c r="CY76" s="473">
        <v>1</v>
      </c>
      <c r="CZ76" s="146">
        <f>IF(CX80=1,1,IF(SUM(CX76:CX80)=0,0,IF(SUM(CX76:CX79)&gt;3,1,IF(SUM(CX76:CX79)&lt;4,0.5,0))))</f>
        <v>0.5</v>
      </c>
      <c r="DA76" s="241">
        <f>IFERROR(IF(CY76=0,"",CZ76/CY76),"")</f>
        <v>0.5</v>
      </c>
      <c r="DB76" s="439" t="s">
        <v>1644</v>
      </c>
      <c r="DC76" s="835">
        <v>1</v>
      </c>
      <c r="DD76" s="473">
        <v>1</v>
      </c>
      <c r="DE76" s="146">
        <f>IF(DC80=1,1,IF(SUM(DC76:DC80)=0,0,IF(SUM(DC76:DC79)&gt;3,1,IF(SUM(DC76:DC79)&lt;4,0.5,0))))</f>
        <v>0.5</v>
      </c>
      <c r="DF76" s="241">
        <f>IFERROR(IF(DD76=0,"",DE76/DD76),"")</f>
        <v>0.5</v>
      </c>
      <c r="DG76" s="439" t="s">
        <v>1644</v>
      </c>
      <c r="DH76" s="835">
        <v>1</v>
      </c>
      <c r="DI76" s="440">
        <v>1</v>
      </c>
      <c r="DJ76" s="146">
        <f>IF(DH80=1,1,IF(SUM(DH76:DH80)=0,0,IF(SUM(DH76:DH79)&gt;3,1,IF(SUM(DH76:DH79)&lt;4,0.5,0))))</f>
        <v>0.5</v>
      </c>
      <c r="DK76" s="241">
        <f>IFERROR(IF(DI76=0,"",DJ76/DI76),"")</f>
        <v>0.5</v>
      </c>
      <c r="DL76" s="439" t="s">
        <v>1644</v>
      </c>
      <c r="DM76" s="835">
        <v>1</v>
      </c>
      <c r="DN76" s="440">
        <v>1</v>
      </c>
      <c r="DO76" s="146">
        <f>IF(DM80=1,1,IF(SUM(DM76:DM80)=0,0,IF(SUM(DM76:DM79)&gt;3,1,IF(SUM(DM76:DM79)&lt;4,0.5,0))))</f>
        <v>0.5</v>
      </c>
      <c r="DP76" s="241">
        <f>IFERROR(IF(DN76=0,"",DO76/DN76),"")</f>
        <v>0.5</v>
      </c>
      <c r="DQ76" s="439" t="s">
        <v>1644</v>
      </c>
      <c r="DR76" s="835">
        <v>1</v>
      </c>
      <c r="DS76" s="440">
        <v>1</v>
      </c>
      <c r="DT76" s="146">
        <f>IF(DR80=1,1,IF(SUM(DR76:DR80)=0,0,IF(SUM(DR76:DR79)&gt;3,1,IF(SUM(DR76:DR79)&lt;4,0.5,0))))</f>
        <v>1</v>
      </c>
      <c r="DU76" s="241">
        <f>IFERROR(IF(DS76=0,"",DT76/DS76),"")</f>
        <v>1</v>
      </c>
      <c r="DV76" s="439" t="s">
        <v>1644</v>
      </c>
      <c r="DW76" s="835">
        <v>1</v>
      </c>
      <c r="DX76" s="440">
        <v>1</v>
      </c>
      <c r="DY76" s="146">
        <f>IF(DW80=1,1,IF(SUM(DW76:DW80)=0,0,IF(SUM(DW76:DW79)&gt;3,1,IF(SUM(DW76:DW79)&lt;4,0.5,0))))</f>
        <v>1</v>
      </c>
      <c r="DZ76" s="241">
        <f>IFERROR(IF(DX76=0,"",DY76/DX76),"")</f>
        <v>1</v>
      </c>
      <c r="EA76" s="311" t="s">
        <v>1644</v>
      </c>
      <c r="EB76" s="865"/>
      <c r="EC76" s="440">
        <v>1</v>
      </c>
      <c r="ED76" s="146">
        <f>IF(EB80=1,1,IF(SUM(EB76:EB80)=0,0,IF(SUM(EB76:EB79)&gt;3,1,IF(SUM(EB76:EB79)&lt;4,0.5,0))))</f>
        <v>1</v>
      </c>
      <c r="EE76" s="241">
        <f>IFERROR(IF(EC76=0,"",ED76/EC76),"")</f>
        <v>1</v>
      </c>
      <c r="EF76" s="439" t="s">
        <v>1644</v>
      </c>
      <c r="EG76" s="865">
        <v>1</v>
      </c>
      <c r="EH76" s="440">
        <v>1</v>
      </c>
      <c r="EI76" s="146">
        <f>IF(EG80=1,1,IF(SUM(EG76:EG80)=0,0,IF(SUM(EG76:EG79)&gt;3,1,IF(SUM(EG76:EG79)&lt;4,0.5,0))))</f>
        <v>1</v>
      </c>
      <c r="EJ76" s="241">
        <f>IFERROR(IF(EH76=0,"",EI76/EH76),"")</f>
        <v>1</v>
      </c>
      <c r="EK76" s="439" t="s">
        <v>1644</v>
      </c>
      <c r="EL76" s="835">
        <v>1</v>
      </c>
      <c r="EM76" s="440">
        <v>1</v>
      </c>
      <c r="EN76" s="146">
        <f>IF(EL80=1,1,IF(SUM(EL76:EL80)=0,0,IF(SUM(EL76:EL79)&gt;3,1,IF(SUM(EL76:EL79)&lt;4,0.5,0))))</f>
        <v>0.5</v>
      </c>
      <c r="EO76" s="241">
        <f>IFERROR(IF(EM76=0,"",EN76/EM76),"")</f>
        <v>0.5</v>
      </c>
      <c r="EP76" s="439" t="s">
        <v>1644</v>
      </c>
      <c r="EQ76" s="338">
        <v>1</v>
      </c>
      <c r="ER76" s="440">
        <v>1</v>
      </c>
      <c r="ES76" s="146">
        <f>IF(EQ80=1,1,IF(SUM(EQ76:EQ80)=0,0,IF(SUM(EQ76:EQ79)&gt;3,1,IF(SUM(EQ76:EQ79)&lt;4,0.5,0))))</f>
        <v>0.5</v>
      </c>
      <c r="ET76" s="241">
        <f>IFERROR(IF(ER76=0,"",ES76/ER76),"")</f>
        <v>0.5</v>
      </c>
      <c r="EU76" s="311" t="s">
        <v>1644</v>
      </c>
      <c r="EV76" s="865"/>
      <c r="EW76" s="440">
        <v>1</v>
      </c>
      <c r="EX76" s="146">
        <f>IF(EV80=1,1,IF(SUM(EV76:EV80)=0,0,IF(SUM(EV76:EV79)&gt;3,1,IF(SUM(EV76:EV79)&lt;4,0.5,0))))</f>
        <v>1</v>
      </c>
      <c r="EY76" s="241">
        <f>IFERROR(IF(EW76=0,"",EX76/EW76),"")</f>
        <v>1</v>
      </c>
      <c r="EZ76" s="439" t="s">
        <v>1644</v>
      </c>
      <c r="FA76" s="835">
        <v>1</v>
      </c>
      <c r="FB76" s="473">
        <v>1</v>
      </c>
      <c r="FC76" s="146">
        <f>IF(FA80=1,1,IF(SUM(FA76:FA80)=0,0,IF(SUM(FA76:FA79)&gt;3,1,IF(SUM(FA76:FA79)&lt;4,0.5,0))))</f>
        <v>1</v>
      </c>
      <c r="FD76" s="241">
        <f>IFERROR(IF(FB76=0,"",FC76/FB76),"")</f>
        <v>1</v>
      </c>
      <c r="FE76" s="439" t="s">
        <v>1644</v>
      </c>
      <c r="FF76" s="835">
        <v>1</v>
      </c>
      <c r="FG76" s="473">
        <v>1</v>
      </c>
      <c r="FH76" s="146">
        <f>IF(FF80=1,1,IF(SUM(FF76:FF80)=0,0,IF(SUM(FF76:FF79)&gt;3,1,IF(SUM(FF76:FF79)&lt;4,0.5,0))))</f>
        <v>0.5</v>
      </c>
      <c r="FI76" s="241">
        <f>IFERROR(IF(FG76=0,"",FH76/FG76),"")</f>
        <v>0.5</v>
      </c>
      <c r="FJ76" s="311" t="s">
        <v>1644</v>
      </c>
      <c r="FK76" s="865"/>
      <c r="FL76" s="440">
        <v>1</v>
      </c>
      <c r="FM76" s="146">
        <f>IF(FK80=1,1,IF(SUM(FK76:FK80)=0,0,IF(SUM(FK76:FK79)&gt;3,1,IF(SUM(FK76:FK79)&lt;4,0.5,0))))</f>
        <v>1</v>
      </c>
      <c r="FN76" s="241">
        <f>IFERROR(IF(FL76=0,"",FM76/FL76),"")</f>
        <v>1</v>
      </c>
      <c r="FO76" s="439" t="s">
        <v>1644</v>
      </c>
      <c r="FP76" s="835">
        <v>1</v>
      </c>
      <c r="FQ76" s="473">
        <v>1</v>
      </c>
      <c r="FR76" s="146">
        <f>IF(FP80=1,1,IF(SUM(FP76:FP80)=0,0,IF(SUM(FP76:FP79)&gt;3,1,IF(SUM(FP76:FP79)&lt;4,0.5,0))))</f>
        <v>0.5</v>
      </c>
      <c r="FS76" s="241">
        <f>IFERROR(IF(FQ76=0,"",FR76/FQ76),"")</f>
        <v>0.5</v>
      </c>
      <c r="FU76" s="439" t="s">
        <v>1644</v>
      </c>
      <c r="FV76" s="1042">
        <v>1</v>
      </c>
      <c r="FW76" s="469">
        <v>1</v>
      </c>
      <c r="FX76" s="146">
        <f>IF(FV80=1,1,IF(SUM(FV76:FV80)=0,0,IF(SUM(FV76:FV79)&gt;3,1,IF(SUM(FV76:FV79)&lt;4,0.5,0))))</f>
        <v>0.5</v>
      </c>
      <c r="FY76" s="470">
        <f>IFERROR(IF(FW76=0,"",FX76/FW76),"")</f>
        <v>0.5</v>
      </c>
      <c r="FZ76" s="439" t="s">
        <v>1644</v>
      </c>
      <c r="GA76" s="1042">
        <v>1</v>
      </c>
      <c r="GB76" s="469">
        <v>1</v>
      </c>
      <c r="GC76" s="146">
        <f>IF(GA80=1,1,IF(SUM(GA76:GA80)=0,0,IF(SUM(GA76:GA79)&gt;3,1,IF(SUM(GA76:GA79)&lt;4,0.5,0))))</f>
        <v>0.5</v>
      </c>
      <c r="GD76" s="470">
        <f>IFERROR(IF(GB76=0,"",GC76/GB76),"")</f>
        <v>0.5</v>
      </c>
      <c r="GE76" s="439" t="s">
        <v>1644</v>
      </c>
      <c r="GF76" s="1042">
        <v>1</v>
      </c>
      <c r="GG76" s="469">
        <v>1</v>
      </c>
      <c r="GH76" s="146">
        <f>IF(GF80=1,1,IF(SUM(GF76:GF80)=0,0,IF(SUM(GF76:GF79)&gt;3,1,IF(SUM(GF76:GF79)&lt;4,0.5,0))))</f>
        <v>1</v>
      </c>
      <c r="GI76" s="470">
        <f>IFERROR(IF(GG76=0,"",GH76/GG76),"")</f>
        <v>1</v>
      </c>
      <c r="GJ76" s="439" t="s">
        <v>1644</v>
      </c>
      <c r="GK76" s="1042">
        <v>1</v>
      </c>
      <c r="GL76" s="469">
        <v>1</v>
      </c>
      <c r="GM76" s="146">
        <f>IF(GK80=1,1,IF(SUM(GK76:GK80)=0,0,IF(SUM(GK76:GK79)&gt;3,1,IF(SUM(GK76:GK79)&lt;4,0.5,0))))</f>
        <v>0.5</v>
      </c>
      <c r="GN76" s="470">
        <f>IFERROR(IF(GL76=0,"",GM76/GL76),"")</f>
        <v>0.5</v>
      </c>
      <c r="GO76" s="439" t="s">
        <v>1644</v>
      </c>
      <c r="GP76" s="1042">
        <v>1</v>
      </c>
      <c r="GQ76" s="469">
        <v>1</v>
      </c>
      <c r="GR76" s="146">
        <f>IF(GP80=1,1,IF(SUM(GP76:GP80)=0,0,IF(SUM(GP76:GP79)&gt;3,1,IF(SUM(GP76:GP79)&lt;4,0.5,0))))</f>
        <v>0.5</v>
      </c>
      <c r="GS76" s="470">
        <f>IFERROR(IF(GQ76=0,"",GR76/GQ76),"")</f>
        <v>0.5</v>
      </c>
      <c r="GT76" s="439" t="s">
        <v>1644</v>
      </c>
      <c r="GU76" s="1042">
        <v>1</v>
      </c>
      <c r="GV76" s="469">
        <v>1</v>
      </c>
      <c r="GW76" s="429">
        <f>IF(GU80=1,1,IF(SUM(GU76:GU80)=0,0,IF(SUM(GU76:GU79)&gt;3,1,IF(SUM(GU76:GU79)&lt;4,0.5,0))))</f>
        <v>0.5</v>
      </c>
      <c r="GX76" s="1190">
        <f>IFERROR(IF(GV76=0,"",GW76/GV76),"")</f>
        <v>0.5</v>
      </c>
      <c r="GY76" s="1065"/>
      <c r="GZ76" s="439" t="s">
        <v>1644</v>
      </c>
      <c r="HA76" s="835">
        <v>1</v>
      </c>
      <c r="HB76" s="473">
        <v>1</v>
      </c>
      <c r="HC76" s="146">
        <f>IF(HA80=1,1,IF(SUM(HA76:HA80)=0,0,IF(SUM(HA76:HA79)&gt;3,1,IF(SUM(HA76:HA79)&lt;4,0.5,0))))</f>
        <v>1</v>
      </c>
      <c r="HD76" s="241">
        <f>IFERROR(IF(HB76=0,"",HC76/HB76),"")</f>
        <v>1</v>
      </c>
      <c r="HE76" s="311" t="s">
        <v>1644</v>
      </c>
      <c r="HF76" s="865"/>
      <c r="HG76" s="473">
        <v>1</v>
      </c>
      <c r="HH76" s="146">
        <f>IF(HF80=1,1,IF(SUM(HF76:HF80)=0,0,IF(SUM(HF76:HF79)&gt;3,1,IF(SUM(HF76:HF79)&lt;4,0.5,0))))</f>
        <v>0</v>
      </c>
      <c r="HI76" s="241">
        <f>IFERROR(IF(HG76=0,"",HH76/HG76),"")</f>
        <v>0</v>
      </c>
      <c r="HJ76" s="883"/>
      <c r="HK76" s="439" t="s">
        <v>1644</v>
      </c>
      <c r="HL76" s="334">
        <v>1</v>
      </c>
      <c r="HM76" s="473">
        <v>1</v>
      </c>
      <c r="HN76" s="146">
        <f>IF(HL80=1,1,IF(SUM(HL76:HL80)=0,0,IF(SUM(HL76:HL79)&gt;3,1,IF(SUM(HL76:HL79)&lt;4,0.5,0))))</f>
        <v>0.5</v>
      </c>
      <c r="HO76" s="243">
        <f>IFERROR(IF(HM76=0,"",HN76/HM76),"")</f>
        <v>0.5</v>
      </c>
      <c r="HP76" s="883"/>
      <c r="HQ76" s="439" t="s">
        <v>1644</v>
      </c>
      <c r="HR76" s="835">
        <v>1</v>
      </c>
      <c r="HS76" s="469">
        <v>1</v>
      </c>
      <c r="HT76" s="146">
        <f>IF(HR80=1,1,IF(SUM(HR76:HR80)=0,0,IF(SUM(HR76:HR79)&gt;3,1,IF(SUM(HR76:HR79)&lt;4,0.5,0))))</f>
        <v>0.5</v>
      </c>
      <c r="HU76" s="264">
        <f>IFERROR(IF(HS76=0,"",HT76/HS76),"")</f>
        <v>0.5</v>
      </c>
      <c r="HV76" s="439" t="s">
        <v>1644</v>
      </c>
      <c r="HW76" s="835">
        <v>1</v>
      </c>
      <c r="HX76" s="885">
        <v>1</v>
      </c>
      <c r="HY76" s="872">
        <f>IF(HW80=1,1,IF(SUM(HW76:HW80)=0,0,IF(SUM(HW76:HW79)&gt;3,1,IF(SUM(HW76:HW79)&lt;4,0.5,0))))</f>
        <v>1</v>
      </c>
      <c r="HZ76" s="1191">
        <f>IFERROR(IF(HX76=0,"",HY76/HX76),"")</f>
        <v>1</v>
      </c>
      <c r="IA76" s="439" t="s">
        <v>1644</v>
      </c>
      <c r="IB76" s="835">
        <v>1</v>
      </c>
      <c r="IC76" s="885">
        <v>1</v>
      </c>
      <c r="ID76" s="872">
        <f>IF(IB80=1,1,IF(SUM(IB76:IB80)=0,0,IF(SUM(IB76:IB79)&gt;3,1,IF(SUM(IB76:IB79)&lt;4,0.5,0))))</f>
        <v>0.5</v>
      </c>
      <c r="IE76" s="1158">
        <f>IFERROR(IF(IC76=0,"",ID76/IC76),"")</f>
        <v>0.5</v>
      </c>
      <c r="IF76" s="883"/>
      <c r="IG76" s="439" t="s">
        <v>1644</v>
      </c>
      <c r="IH76" s="841">
        <v>1</v>
      </c>
      <c r="II76" s="469">
        <v>1</v>
      </c>
      <c r="IJ76" s="872">
        <f>IF(IH80=1,1,IF(SUM(IH76:IH80)=0,0,IF(SUM(IH76:IH79)&gt;3,1,IF(SUM(IH76:IH79)&lt;4,0.5,0))))</f>
        <v>0.5</v>
      </c>
      <c r="IK76" s="204">
        <f>IFERROR(IF(II76="Не релевантно",II76,IF(II76=0,"",IJ76/II76)),"")</f>
        <v>0.5</v>
      </c>
      <c r="IL76" s="439" t="s">
        <v>1644</v>
      </c>
      <c r="IM76" s="841">
        <v>1</v>
      </c>
      <c r="IN76" s="469">
        <v>1</v>
      </c>
      <c r="IO76" s="872">
        <f>IF(IM80=1,1,IF(SUM(IM76:IM80)=0,0,IF(SUM(IM76:IM79)&gt;3,1,IF(SUM(IM76:IM79)&lt;4,0.5,0))))</f>
        <v>0.5</v>
      </c>
      <c r="IP76" s="204">
        <f>IFERROR(IF(IN76="Не релевантно",IN76,IF(IN76=0,"",IO76/IN76)),"")</f>
        <v>0.5</v>
      </c>
      <c r="IQ76" s="311" t="s">
        <v>1644</v>
      </c>
      <c r="IR76" s="358"/>
      <c r="IS76" s="469">
        <v>1</v>
      </c>
      <c r="IT76" s="872">
        <f>IF(IR80=1,1,IF(SUM(IR76:IR80)=0,0,IF(SUM(IR76:IR79)&gt;3,1,IF(SUM(IR76:IR79)&lt;4,0.5,0))))</f>
        <v>0</v>
      </c>
      <c r="IU76" s="204">
        <f>IFERROR(IF(IS76="Не релевантно",IS76,IF(IS76=0,"",IT76/IS76)),"")</f>
        <v>0</v>
      </c>
      <c r="IV76" s="311" t="s">
        <v>1644</v>
      </c>
      <c r="IW76" s="358"/>
      <c r="IX76" s="469">
        <v>1</v>
      </c>
      <c r="IY76" s="872">
        <f>IF(IW80=1,1,IF(SUM(IW76:IW80)=0,0,IF(SUM(IW76:IW79)&gt;3,1,IF(SUM(IW76:IW79)&lt;4,0.5,0))))</f>
        <v>1</v>
      </c>
      <c r="IZ76" s="204">
        <f>IFERROR(IF(IX76="Не релевантно",IX76,IF(IX76=0,"",IY76/IX76)),"")</f>
        <v>1</v>
      </c>
      <c r="JA76" s="311" t="s">
        <v>1644</v>
      </c>
      <c r="JB76" s="358"/>
      <c r="JC76" s="469">
        <v>1</v>
      </c>
      <c r="JD76" s="146">
        <f>IF(JB80=1,1,IF(SUM(JB76:JB80)=0,0,IF(SUM(JB76:JB79)&gt;3,1,IF(SUM(JB76:JB79)&lt;4,0.5,0))))</f>
        <v>0</v>
      </c>
      <c r="JE76" s="264">
        <f>IFERROR(IF(JC76=0,"",JD76/JC76),"")</f>
        <v>0</v>
      </c>
      <c r="JF76" s="439" t="s">
        <v>1644</v>
      </c>
      <c r="JG76" s="337">
        <v>1</v>
      </c>
      <c r="JH76" s="469">
        <v>1</v>
      </c>
      <c r="JI76" s="146">
        <f>IF(JG80=1,1,IF(SUM(JG76:JG80)=0,0,IF(SUM(JG76:JG79)&gt;3,1,IF(SUM(JG76:JG79)&lt;4,0.5,0))))</f>
        <v>0.5</v>
      </c>
      <c r="JJ76" s="264">
        <f>IFERROR(IF(JH76=0,"",JI76/JH76),"")</f>
        <v>0.5</v>
      </c>
      <c r="JK76" s="439" t="s">
        <v>1644</v>
      </c>
      <c r="JL76" s="841">
        <v>1</v>
      </c>
      <c r="JM76" s="469">
        <v>1</v>
      </c>
      <c r="JN76" s="146">
        <f>IF(JL80=1,1,IF(SUM(JL76:JL80)=0,0,IF(SUM(JL76:JL79)&gt;3,1,IF(SUM(JL76:JL79)&lt;4,0.5,0))))</f>
        <v>0.5</v>
      </c>
      <c r="JO76" s="264">
        <f>IFERROR(IF(JM76=0,"",JN76/JM76),"")</f>
        <v>0.5</v>
      </c>
      <c r="JP76" s="311" t="s">
        <v>1644</v>
      </c>
      <c r="JQ76" s="358"/>
      <c r="JR76" s="469">
        <v>1</v>
      </c>
      <c r="JS76" s="872">
        <f>IF(JQ80=1,1,IF(SUM(JQ76:JQ80)=0,0,IF(SUM(JQ76:JQ79)&gt;3,1,IF(SUM(JQ76:JQ79)&lt;4,0.5,0))))</f>
        <v>0.5</v>
      </c>
      <c r="JT76" s="204">
        <f>IFERROR(IF(JR76="Не релевантно",JR76,IF(JR76=0,"",JS76/JR76)),"")</f>
        <v>0.5</v>
      </c>
      <c r="JU76" s="311" t="s">
        <v>1644</v>
      </c>
      <c r="JV76" s="358"/>
      <c r="JW76" s="469">
        <v>1</v>
      </c>
      <c r="JX76" s="146">
        <f>IF(JV80=1,1,IF(SUM(JV76:JV80)=0,0,IF(SUM(JV76:JV79)&gt;3,1,IF(SUM(JV76:JV79)&lt;4,0.5,0))))</f>
        <v>0</v>
      </c>
      <c r="JY76" s="264">
        <f>IFERROR(IF(JW76=0,"",JX76/JW76),"")</f>
        <v>0</v>
      </c>
      <c r="JZ76" s="311" t="s">
        <v>1644</v>
      </c>
      <c r="KA76" s="358"/>
      <c r="KB76" s="469">
        <v>1</v>
      </c>
      <c r="KC76" s="146">
        <f>IF(KA80=1,1,IF(SUM(KA76:KA80)=0,0,IF(SUM(KA76:KA79)&gt;3,1,IF(SUM(KA76:KA79)&lt;4,0.5,0))))</f>
        <v>0.5</v>
      </c>
      <c r="KD76" s="264">
        <f>IFERROR(IF(KB76=0,"",KC76/KB76),"")</f>
        <v>0.5</v>
      </c>
      <c r="KE76" s="311" t="s">
        <v>1644</v>
      </c>
      <c r="KF76" s="358"/>
      <c r="KG76" s="469">
        <v>1</v>
      </c>
      <c r="KH76" s="146">
        <f>IF(KF80=1,1,IF(SUM(KF76:KF80)=0,0,IF(SUM(KF76:KF79)&gt;3,1,IF(SUM(KF76:KF79)&lt;4,0.5,0))))</f>
        <v>0.5</v>
      </c>
      <c r="KI76" s="264">
        <f>IFERROR(IF(KG76=0,"",KH76/KG76),"")</f>
        <v>0.5</v>
      </c>
      <c r="KJ76" s="439" t="s">
        <v>1644</v>
      </c>
      <c r="KK76" s="841">
        <v>1</v>
      </c>
      <c r="KL76" s="469">
        <v>1</v>
      </c>
      <c r="KM76" s="146">
        <f>IF(KK80=1,1,IF(SUM(KK76:KK80)=0,0,IF(SUM(KK76:KK79)&gt;3,1,IF(SUM(KK76:KK79)&lt;4,0.5,0))))</f>
        <v>1</v>
      </c>
      <c r="KN76" s="264">
        <f>IFERROR(IF(KL76=0,"",KM76/KL76),"")</f>
        <v>1</v>
      </c>
      <c r="KO76" s="311" t="s">
        <v>1644</v>
      </c>
      <c r="KP76" s="358"/>
      <c r="KQ76" s="469">
        <v>1</v>
      </c>
      <c r="KR76" s="146">
        <f>IF(KP80=1,1,IF(SUM(KP76:KP80)=0,0,IF(SUM(KP76:KP79)&gt;3,1,IF(SUM(KP76:KP79)&lt;4,0.5,0))))</f>
        <v>0.5</v>
      </c>
      <c r="KS76" s="264">
        <f>IFERROR(IF(KQ76=0,"",KR76/KQ76),"")</f>
        <v>0.5</v>
      </c>
      <c r="KT76" s="311" t="s">
        <v>1644</v>
      </c>
      <c r="KU76" s="358"/>
      <c r="KV76" s="469">
        <v>1</v>
      </c>
      <c r="KW76" s="146">
        <f>IF(KU80=1,1,IF(SUM(KU76:KU80)=0,0,IF(SUM(KU76:KU79)&gt;3,1,IF(SUM(KU76:KU79)&lt;4,0.5,0))))</f>
        <v>0</v>
      </c>
      <c r="KX76" s="264">
        <f>IFERROR(IF(KV76=0,"",KW76/KV76),"")</f>
        <v>0</v>
      </c>
      <c r="KY76" s="311" t="s">
        <v>1644</v>
      </c>
      <c r="KZ76" s="358"/>
      <c r="LA76" s="469">
        <v>1</v>
      </c>
      <c r="LB76" s="146">
        <f>IF(KZ80=1,1,IF(SUM(KZ76:KZ80)=0,0,IF(SUM(KZ76:KZ79)&gt;3,1,IF(SUM(KZ76:KZ79)&lt;4,0.5,0))))</f>
        <v>0.5</v>
      </c>
      <c r="LC76" s="264">
        <f>IFERROR(IF(LA76=0,"",LB76/LA76),"")</f>
        <v>0.5</v>
      </c>
      <c r="LD76" s="439" t="s">
        <v>1644</v>
      </c>
      <c r="LE76" s="841">
        <v>1</v>
      </c>
      <c r="LF76" s="469">
        <v>1</v>
      </c>
      <c r="LG76" s="146">
        <f>IF(LE80=1,1,IF(SUM(LE76:LE80)=0,0,IF(SUM(LE76:LE79)&gt;3,1,IF(SUM(LE76:LE79)&lt;4,0.5,0))))</f>
        <v>0.5</v>
      </c>
      <c r="LH76" s="264">
        <f>IFERROR(IF(LF76=0,"",LG76/LF76),"")</f>
        <v>0.5</v>
      </c>
      <c r="LI76" s="439" t="s">
        <v>1644</v>
      </c>
      <c r="LJ76" s="841">
        <v>1</v>
      </c>
      <c r="LK76" s="469">
        <v>1</v>
      </c>
      <c r="LL76" s="146">
        <f>IF(LJ80=1,1,IF(SUM(LJ76:LJ80)=0,0,IF(SUM(LJ76:LJ79)&gt;3,1,IF(SUM(LJ76:LJ79)&lt;4,0.5,0))))</f>
        <v>1</v>
      </c>
      <c r="LM76" s="264">
        <f>IFERROR(IF(LK76=0,"",LL76/LK76),"")</f>
        <v>1</v>
      </c>
      <c r="LN76" s="439" t="s">
        <v>1644</v>
      </c>
      <c r="LO76" s="841">
        <v>1</v>
      </c>
      <c r="LP76" s="469">
        <v>1</v>
      </c>
      <c r="LQ76" s="146">
        <f>IF(LO80=1,1,IF(SUM(LO76:LO80)=0,0,IF(SUM(LO76:LO79)&gt;3,1,IF(SUM(LO76:LO79)&lt;4,0.5,0))))</f>
        <v>1</v>
      </c>
      <c r="LR76" s="264">
        <f>IFERROR(IF(LP76=0,"",LQ76/LP76),"")</f>
        <v>1</v>
      </c>
      <c r="LS76" s="311" t="s">
        <v>1644</v>
      </c>
      <c r="LT76" s="358"/>
      <c r="LU76" s="469">
        <v>1</v>
      </c>
      <c r="LV76" s="146">
        <f>IF(LT80=1,1,IF(SUM(LT76:LT80)=0,0,IF(SUM(LT76:LT79)&gt;3,1,IF(SUM(LT76:LT79)&lt;4,0.5,0))))</f>
        <v>0.5</v>
      </c>
      <c r="LW76" s="264">
        <f>IFERROR(IF(LU76=0,"",LV76/LU76),"")</f>
        <v>0.5</v>
      </c>
      <c r="LX76" s="311" t="s">
        <v>1644</v>
      </c>
      <c r="LY76" s="358"/>
      <c r="LZ76" s="885">
        <v>1</v>
      </c>
      <c r="MA76" s="872">
        <f>IF(LY80=1,1,IF(SUM(LY76:LY80)=0,0,IF(SUM(LY76:LY79)&gt;3,1,IF(SUM(LY76:LY79)&lt;4,0.5,0))))</f>
        <v>0.5</v>
      </c>
      <c r="MB76" s="264">
        <f>IFERROR(IF(LZ76=0,"",MA76/LZ76),"")</f>
        <v>0.5</v>
      </c>
      <c r="MC76" s="311" t="s">
        <v>1644</v>
      </c>
      <c r="MD76" s="358"/>
      <c r="ME76" s="469">
        <v>1</v>
      </c>
      <c r="MF76" s="146">
        <f>IF(MD80=1,1,IF(SUM(MD76:MD80)=0,0,IF(SUM(MD76:MD79)&gt;3,1,IF(SUM(MD76:MD79)&lt;4,0.5,0))))</f>
        <v>1</v>
      </c>
      <c r="MG76" s="264">
        <f>IFERROR(IF(ME76=0,"",MF76/ME76),"")</f>
        <v>1</v>
      </c>
      <c r="MH76" s="439" t="s">
        <v>1644</v>
      </c>
      <c r="MI76" s="841">
        <v>1</v>
      </c>
      <c r="MJ76" s="469">
        <v>1</v>
      </c>
      <c r="MK76" s="146">
        <f>IF(MI80=1,1,IF(SUM(MI76:MI80)=0,0,IF(SUM(MI76:MI79)&gt;3,1,IF(SUM(MI76:MI79)&lt;4,0.5,0))))</f>
        <v>1</v>
      </c>
      <c r="ML76" s="264">
        <f>IFERROR(IF(MJ76=0,"",MK76/MJ76),"")</f>
        <v>1</v>
      </c>
      <c r="MM76" s="439" t="s">
        <v>1644</v>
      </c>
      <c r="MN76" s="841">
        <v>1</v>
      </c>
      <c r="MO76" s="469">
        <v>1</v>
      </c>
      <c r="MP76" s="146">
        <f>IF(MN80=1,1,IF(SUM(MN76:MN80)=0,0,IF(SUM(MN76:MN79)&gt;3,1,IF(SUM(MN76:MN79)&lt;4,0.5,0))))</f>
        <v>0.5</v>
      </c>
      <c r="MQ76" s="264">
        <f>IFERROR(IF(MO76=0,"",MP76/MO76),"")</f>
        <v>0.5</v>
      </c>
      <c r="MR76" s="439" t="s">
        <v>1644</v>
      </c>
      <c r="MS76" s="841">
        <v>1</v>
      </c>
      <c r="MT76" s="469">
        <v>1</v>
      </c>
      <c r="MU76" s="146">
        <f>IF(MS80=1,1,IF(SUM(MS76:MS80)=0,0,IF(SUM(MS76:MS79)&gt;3,1,IF(SUM(MS76:MS79)&lt;4,0.5,0))))</f>
        <v>1</v>
      </c>
      <c r="MV76" s="264">
        <f>IFERROR(IF(MT76=0,"",MU76/MT76),"")</f>
        <v>1</v>
      </c>
      <c r="MW76" s="439" t="s">
        <v>1644</v>
      </c>
      <c r="MX76" s="841">
        <v>1</v>
      </c>
      <c r="MY76" s="469">
        <v>1</v>
      </c>
      <c r="MZ76" s="146">
        <f>IF(MX80=1,1,IF(SUM(MX76:MX80)=0,0,IF(SUM(MX76:MX79)&gt;3,1,IF(SUM(MX76:MX79)&lt;4,0.5,0))))</f>
        <v>0.5</v>
      </c>
      <c r="NA76" s="264">
        <f>IFERROR(IF(MY76=0,"",MZ76/MY76),"")</f>
        <v>0.5</v>
      </c>
      <c r="NB76" s="311" t="s">
        <v>1644</v>
      </c>
      <c r="NC76" s="358"/>
      <c r="ND76" s="469">
        <v>1</v>
      </c>
      <c r="NE76" s="146">
        <f>IF(NC80=1,1,IF(SUM(NC76:NC80)=0,0,IF(SUM(NC76:NC79)&gt;3,1,IF(SUM(NC76:NC79)&lt;4,0.5,0))))</f>
        <v>0</v>
      </c>
      <c r="NF76" s="264">
        <f>IFERROR(IF(ND76=0,"",NE76/ND76),"")</f>
        <v>0</v>
      </c>
      <c r="NG76" s="311" t="s">
        <v>1644</v>
      </c>
      <c r="NH76" s="358"/>
      <c r="NI76" s="469">
        <v>1</v>
      </c>
      <c r="NJ76" s="146">
        <f>IF(NH80=1,1,IF(SUM(NH76:NH80)=0,0,IF(SUM(NH76:NH79)&gt;3,1,IF(SUM(NH76:NH79)&lt;4,0.5,0))))</f>
        <v>0.5</v>
      </c>
      <c r="NK76" s="264">
        <f>IFERROR(IF(NI76=0,"",NJ76/NI76),"")</f>
        <v>0.5</v>
      </c>
      <c r="NL76" s="439" t="s">
        <v>1644</v>
      </c>
      <c r="NM76" s="841">
        <v>1</v>
      </c>
      <c r="NN76" s="469">
        <v>1</v>
      </c>
      <c r="NO76" s="146">
        <f>IF(NM80=1,1,IF(SUM(NM76:NM80)=0,0,IF(SUM(NM76:NM79)&gt;3,1,IF(SUM(NM76:NM79)&lt;4,0.5,0))))</f>
        <v>0.5</v>
      </c>
      <c r="NP76" s="264">
        <f>IFERROR(IF(NN76=0,"",NO76/NN76),"")</f>
        <v>0.5</v>
      </c>
      <c r="NQ76" s="439" t="s">
        <v>1644</v>
      </c>
      <c r="NR76" s="841">
        <v>1</v>
      </c>
      <c r="NS76" s="469">
        <v>1</v>
      </c>
      <c r="NT76" s="146">
        <f>IF(NR80=1,1,IF(SUM(NR76:NR80)=0,0,IF(SUM(NR76:NR79)&gt;3,1,IF(SUM(NR76:NR79)&lt;4,0.5,0))))</f>
        <v>1</v>
      </c>
      <c r="NU76" s="264">
        <f>IFERROR(IF(NS76=0,"",NT76/NS76),"")</f>
        <v>1</v>
      </c>
      <c r="NV76" s="439" t="s">
        <v>1644</v>
      </c>
      <c r="NW76" s="841">
        <v>1</v>
      </c>
      <c r="NX76" s="469">
        <v>1</v>
      </c>
      <c r="NY76" s="146">
        <f>IF(NW80=1,1,IF(SUM(NW76:NW80)=0,0,IF(SUM(NW76:NW79)&gt;3,1,IF(SUM(NW76:NW79)&lt;4,0.5,0))))</f>
        <v>0.5</v>
      </c>
      <c r="NZ76" s="264">
        <f>IFERROR(IF(NX76=0,"",NY76/NX76),"")</f>
        <v>0.5</v>
      </c>
      <c r="OA76" s="311" t="s">
        <v>1644</v>
      </c>
      <c r="OB76" s="358"/>
      <c r="OC76" s="469">
        <v>1</v>
      </c>
      <c r="OD76" s="146">
        <f>IF(OB80=1,1,IF(SUM(OB76:OB80)=0,0,IF(SUM(OB76:OB79)&gt;3,1,IF(SUM(OB76:OB79)&lt;4,0.5,0))))</f>
        <v>0</v>
      </c>
      <c r="OE76" s="264">
        <f>IFERROR(IF(OC76=0,"",OD76/OC76),"")</f>
        <v>0</v>
      </c>
      <c r="OF76" s="439" t="s">
        <v>1644</v>
      </c>
      <c r="OG76" s="841">
        <v>1</v>
      </c>
      <c r="OH76" s="469">
        <v>1</v>
      </c>
      <c r="OI76" s="146">
        <f>IF(OG80=1,1,IF(SUM(OG76:OG80)=0,0,IF(SUM(OG76:OG79)&gt;3,1,IF(SUM(OG76:OG79)&lt;4,0.5,0))))</f>
        <v>0.5</v>
      </c>
      <c r="OJ76" s="264">
        <f>IFERROR(IF(OH76=0,"",OI76/OH76),"")</f>
        <v>0.5</v>
      </c>
      <c r="OK76" s="311" t="s">
        <v>1644</v>
      </c>
      <c r="OL76" s="358"/>
      <c r="OM76" s="469">
        <v>1</v>
      </c>
      <c r="ON76" s="146">
        <f>IF(OL80=1,1,IF(SUM(OL76:OL80)=0,0,IF(SUM(OL76:OL79)&gt;3,1,IF(SUM(OL76:OL79)&lt;4,0.5,0))))</f>
        <v>0.5</v>
      </c>
      <c r="OO76" s="264">
        <f>IFERROR(IF(OM76=0,"",ON76/OM76),"")</f>
        <v>0.5</v>
      </c>
      <c r="OP76" s="439" t="s">
        <v>1644</v>
      </c>
      <c r="OQ76" s="841">
        <v>1</v>
      </c>
      <c r="OR76" s="469">
        <v>1</v>
      </c>
      <c r="OS76" s="146">
        <f>IF(OQ80=1,1,IF(SUM(OQ76:OQ80)=0,0,IF(SUM(OQ76:OQ79)&gt;3,1,IF(SUM(OQ76:OQ79)&lt;4,0.5,0))))</f>
        <v>0.5</v>
      </c>
      <c r="OT76" s="264">
        <f>IFERROR(IF(OR76=0,"",OS76/OR76),"")</f>
        <v>0.5</v>
      </c>
      <c r="OU76" s="311" t="s">
        <v>1644</v>
      </c>
      <c r="OV76" s="865"/>
      <c r="OW76" s="469">
        <v>1</v>
      </c>
      <c r="OX76" s="146">
        <f>IF(OV80=1,1,IF(SUM(OV76:OV80)=0,0,IF(SUM(OV76:OV79)&gt;3,1,IF(SUM(OV76:OV79)&lt;4,0.5,0))))</f>
        <v>1</v>
      </c>
      <c r="OY76" s="264">
        <f>IFERROR(IF(OW76=0,"",OX76/OW76),"")</f>
        <v>1</v>
      </c>
      <c r="OZ76" s="311" t="s">
        <v>1644</v>
      </c>
      <c r="PA76" s="358"/>
      <c r="PB76" s="469">
        <v>1</v>
      </c>
      <c r="PC76" s="146">
        <f>IF(PA80=1,1,IF(SUM(PA76:PA80)=0,0,IF(SUM(PA76:PA79)&gt;3,1,IF(SUM(PA76:PA79)&lt;4,0.5,0))))</f>
        <v>0.5</v>
      </c>
      <c r="PD76" s="264">
        <f>IFERROR(IF(PB76=0,"",PC76/PB76),"")</f>
        <v>0.5</v>
      </c>
      <c r="PE76" s="1189"/>
      <c r="PF76" s="827"/>
      <c r="PG76" s="469">
        <v>1</v>
      </c>
      <c r="PH76" s="146">
        <f>IF(PF80=1,1,IF(SUM(PF76:PF80)=0,0,IF(SUM(PF76:PF79)&gt;3,1,IF(SUM(PF76:PF79)&lt;4,0.5,0))))</f>
        <v>0</v>
      </c>
      <c r="PI76" s="264">
        <f>IFERROR(IF(PG76=0,"",PH76/PG76),"")</f>
        <v>0</v>
      </c>
      <c r="PJ76" s="984"/>
      <c r="PK76" s="876"/>
      <c r="PL76" s="469">
        <v>1</v>
      </c>
      <c r="PM76" s="146">
        <f>IF(PK80=1,1,IF(SUM(PK76:PK80)=0,0,IF(SUM(PK76:PK79)&gt;3,1,IF(SUM(PK76:PK79)&lt;4,0.5,0))))</f>
        <v>0</v>
      </c>
      <c r="PN76" s="264">
        <f>IFERROR(IF(PL76=0,"",PM76/PL76),"")</f>
        <v>0</v>
      </c>
    </row>
    <row r="77" spans="1:430" ht="17" customHeight="1" thickBot="1" x14ac:dyDescent="0.25">
      <c r="B77" s="857"/>
      <c r="C77" s="1185"/>
      <c r="D77" s="1192"/>
      <c r="E77" s="1193" t="s">
        <v>241</v>
      </c>
      <c r="F77" s="1163"/>
      <c r="G77" s="1070"/>
      <c r="H77" s="863"/>
      <c r="I77" s="1096"/>
      <c r="J77" s="397" t="s">
        <v>241</v>
      </c>
      <c r="K77" s="334">
        <v>1</v>
      </c>
      <c r="L77" s="473"/>
      <c r="M77" s="871"/>
      <c r="N77" s="1069"/>
      <c r="O77" s="322" t="s">
        <v>241</v>
      </c>
      <c r="P77" s="957"/>
      <c r="Q77" s="897"/>
      <c r="R77" s="897"/>
      <c r="S77" s="1158"/>
      <c r="T77" s="322" t="s">
        <v>241</v>
      </c>
      <c r="U77" s="835"/>
      <c r="V77" s="473"/>
      <c r="W77" s="897"/>
      <c r="X77" s="243"/>
      <c r="Y77" s="397" t="s">
        <v>241</v>
      </c>
      <c r="Z77" s="334">
        <v>1</v>
      </c>
      <c r="AA77" s="473"/>
      <c r="AB77" s="897"/>
      <c r="AC77" s="243"/>
      <c r="AD77" s="397" t="s">
        <v>241</v>
      </c>
      <c r="AE77" s="334">
        <v>1</v>
      </c>
      <c r="AF77" s="473"/>
      <c r="AG77" s="897"/>
      <c r="AH77" s="243"/>
      <c r="AI77" s="397" t="s">
        <v>241</v>
      </c>
      <c r="AJ77" s="334">
        <v>1</v>
      </c>
      <c r="AK77" s="473"/>
      <c r="AL77" s="897"/>
      <c r="AM77" s="243"/>
      <c r="AN77" s="397" t="s">
        <v>241</v>
      </c>
      <c r="AO77" s="818">
        <v>1</v>
      </c>
      <c r="AP77" s="255"/>
      <c r="AQ77" s="1166"/>
      <c r="AR77" s="1069"/>
      <c r="AS77" s="397" t="s">
        <v>241</v>
      </c>
      <c r="AT77" s="818">
        <v>1</v>
      </c>
      <c r="AU77" s="255"/>
      <c r="AV77" s="1166"/>
      <c r="AW77" s="1069"/>
      <c r="AX77" s="397" t="s">
        <v>241</v>
      </c>
      <c r="AY77" s="818">
        <v>1</v>
      </c>
      <c r="AZ77" s="255"/>
      <c r="BA77" s="1166"/>
      <c r="BB77" s="1069"/>
      <c r="BC77" s="941" t="s">
        <v>241</v>
      </c>
      <c r="BD77" s="827">
        <v>1</v>
      </c>
      <c r="BE77" s="255"/>
      <c r="BF77" s="535"/>
      <c r="BG77" s="1069"/>
      <c r="BH77" s="397" t="s">
        <v>241</v>
      </c>
      <c r="BI77" s="818">
        <v>1</v>
      </c>
      <c r="BJ77" s="255"/>
      <c r="BK77" s="1166"/>
      <c r="BL77" s="1069"/>
      <c r="BM77" s="942" t="s">
        <v>241</v>
      </c>
      <c r="BN77" s="835"/>
      <c r="BO77" s="255"/>
      <c r="BP77" s="535"/>
      <c r="BQ77" s="1069"/>
      <c r="BR77" s="863"/>
      <c r="BS77" s="322" t="s">
        <v>241</v>
      </c>
      <c r="BT77" s="835"/>
      <c r="BU77" s="473"/>
      <c r="BV77" s="897"/>
      <c r="BW77" s="243"/>
      <c r="BX77" s="322" t="s">
        <v>241</v>
      </c>
      <c r="BY77" s="835"/>
      <c r="BZ77" s="473"/>
      <c r="CA77" s="897"/>
      <c r="CB77" s="243"/>
      <c r="CC77" s="397" t="s">
        <v>241</v>
      </c>
      <c r="CD77" s="952">
        <v>1</v>
      </c>
      <c r="CE77" s="473"/>
      <c r="CF77" s="1166"/>
      <c r="CG77" s="243"/>
      <c r="CH77" s="322" t="s">
        <v>241</v>
      </c>
      <c r="CI77" s="835"/>
      <c r="CJ77" s="473"/>
      <c r="CK77" s="1166"/>
      <c r="CL77" s="243"/>
      <c r="CM77" s="397" t="s">
        <v>241</v>
      </c>
      <c r="CN77" s="835">
        <v>1</v>
      </c>
      <c r="CO77" s="473"/>
      <c r="CP77" s="1166"/>
      <c r="CQ77" s="243"/>
      <c r="CR77" s="322" t="s">
        <v>241</v>
      </c>
      <c r="CS77" s="835"/>
      <c r="CT77" s="473"/>
      <c r="CU77" s="1166"/>
      <c r="CV77" s="243"/>
      <c r="CW77" s="322" t="s">
        <v>241</v>
      </c>
      <c r="CX77" s="835"/>
      <c r="CY77" s="473"/>
      <c r="CZ77" s="1166"/>
      <c r="DA77" s="243"/>
      <c r="DB77" s="322" t="s">
        <v>241</v>
      </c>
      <c r="DC77" s="835"/>
      <c r="DD77" s="473"/>
      <c r="DE77" s="1166"/>
      <c r="DF77" s="243"/>
      <c r="DG77" s="322" t="s">
        <v>241</v>
      </c>
      <c r="DH77" s="835"/>
      <c r="DI77" s="473"/>
      <c r="DJ77" s="1166"/>
      <c r="DK77" s="243"/>
      <c r="DL77" s="397" t="s">
        <v>241</v>
      </c>
      <c r="DM77" s="835">
        <v>1</v>
      </c>
      <c r="DN77" s="473"/>
      <c r="DO77" s="1166"/>
      <c r="DP77" s="243"/>
      <c r="DQ77" s="397" t="s">
        <v>241</v>
      </c>
      <c r="DR77" s="835">
        <v>1</v>
      </c>
      <c r="DS77" s="473"/>
      <c r="DT77" s="1166"/>
      <c r="DU77" s="243"/>
      <c r="DV77" s="397" t="s">
        <v>241</v>
      </c>
      <c r="DW77" s="835">
        <v>1</v>
      </c>
      <c r="DX77" s="473"/>
      <c r="DY77" s="1166"/>
      <c r="DZ77" s="243"/>
      <c r="EA77" s="322" t="s">
        <v>241</v>
      </c>
      <c r="EB77" s="338"/>
      <c r="EC77" s="473"/>
      <c r="ED77" s="1166"/>
      <c r="EE77" s="243"/>
      <c r="EF77" s="397" t="s">
        <v>241</v>
      </c>
      <c r="EG77" s="835">
        <v>1</v>
      </c>
      <c r="EH77" s="473"/>
      <c r="EI77" s="1166"/>
      <c r="EJ77" s="243"/>
      <c r="EK77" s="397" t="s">
        <v>241</v>
      </c>
      <c r="EL77" s="835">
        <v>1</v>
      </c>
      <c r="EM77" s="473"/>
      <c r="EN77" s="1166"/>
      <c r="EO77" s="243"/>
      <c r="EP77" s="397" t="s">
        <v>241</v>
      </c>
      <c r="EQ77" s="338">
        <v>1</v>
      </c>
      <c r="ER77" s="473"/>
      <c r="ES77" s="1166"/>
      <c r="ET77" s="243"/>
      <c r="EU77" s="322" t="s">
        <v>241</v>
      </c>
      <c r="EV77" s="835"/>
      <c r="EW77" s="473"/>
      <c r="EX77" s="1166"/>
      <c r="EY77" s="243"/>
      <c r="EZ77" s="397" t="s">
        <v>241</v>
      </c>
      <c r="FA77" s="835">
        <v>1</v>
      </c>
      <c r="FB77" s="473"/>
      <c r="FC77" s="1166"/>
      <c r="FD77" s="243"/>
      <c r="FE77" s="397" t="s">
        <v>241</v>
      </c>
      <c r="FF77" s="835">
        <v>1</v>
      </c>
      <c r="FG77" s="473"/>
      <c r="FH77" s="1166"/>
      <c r="FI77" s="243"/>
      <c r="FJ77" s="322" t="s">
        <v>241</v>
      </c>
      <c r="FK77" s="835"/>
      <c r="FL77" s="473"/>
      <c r="FM77" s="1166"/>
      <c r="FN77" s="243"/>
      <c r="FO77" s="322" t="s">
        <v>241</v>
      </c>
      <c r="FP77" s="835"/>
      <c r="FQ77" s="473"/>
      <c r="FR77" s="1166"/>
      <c r="FS77" s="243"/>
      <c r="FU77" s="322" t="s">
        <v>241</v>
      </c>
      <c r="FV77" s="1042"/>
      <c r="FW77" s="255"/>
      <c r="FX77" s="1166"/>
      <c r="FY77" s="1069"/>
      <c r="FZ77" s="397" t="s">
        <v>241</v>
      </c>
      <c r="GA77" s="1042">
        <v>1</v>
      </c>
      <c r="GB77" s="255"/>
      <c r="GC77" s="1166"/>
      <c r="GD77" s="1069"/>
      <c r="GE77" s="397" t="s">
        <v>241</v>
      </c>
      <c r="GF77" s="1042">
        <v>1</v>
      </c>
      <c r="GG77" s="255"/>
      <c r="GH77" s="1166"/>
      <c r="GI77" s="1069"/>
      <c r="GJ77" s="397" t="s">
        <v>241</v>
      </c>
      <c r="GK77" s="1042">
        <v>1</v>
      </c>
      <c r="GL77" s="255"/>
      <c r="GM77" s="1166"/>
      <c r="GN77" s="1069"/>
      <c r="GO77" s="397" t="s">
        <v>241</v>
      </c>
      <c r="GP77" s="1042">
        <v>1</v>
      </c>
      <c r="GQ77" s="255"/>
      <c r="GR77" s="1166"/>
      <c r="GS77" s="1069"/>
      <c r="GT77" s="397" t="s">
        <v>241</v>
      </c>
      <c r="GU77" s="1042">
        <v>1</v>
      </c>
      <c r="GV77" s="255"/>
      <c r="GW77" s="1169"/>
      <c r="GX77" s="1068"/>
      <c r="GY77" s="910"/>
      <c r="GZ77" s="397" t="s">
        <v>241</v>
      </c>
      <c r="HA77" s="835">
        <v>1</v>
      </c>
      <c r="HB77" s="473"/>
      <c r="HC77" s="1166"/>
      <c r="HD77" s="243"/>
      <c r="HE77" s="322" t="s">
        <v>241</v>
      </c>
      <c r="HF77" s="338"/>
      <c r="HG77" s="473"/>
      <c r="HH77" s="1166"/>
      <c r="HI77" s="243"/>
      <c r="HJ77" s="883"/>
      <c r="HK77" s="397" t="s">
        <v>241</v>
      </c>
      <c r="HL77" s="334">
        <v>1</v>
      </c>
      <c r="HM77" s="473"/>
      <c r="HN77" s="897"/>
      <c r="HO77" s="243"/>
      <c r="HP77" s="883"/>
      <c r="HQ77" s="397" t="s">
        <v>241</v>
      </c>
      <c r="HR77" s="835">
        <v>1</v>
      </c>
      <c r="HS77" s="255"/>
      <c r="HT77" s="535"/>
      <c r="HU77" s="1069"/>
      <c r="HV77" s="397" t="s">
        <v>241</v>
      </c>
      <c r="HW77" s="835">
        <v>1</v>
      </c>
      <c r="HX77" s="255"/>
      <c r="HY77" s="535"/>
      <c r="HZ77" s="898"/>
      <c r="IA77" s="397" t="s">
        <v>241</v>
      </c>
      <c r="IB77" s="835">
        <v>1</v>
      </c>
      <c r="IC77" s="255"/>
      <c r="ID77" s="1166"/>
      <c r="IE77" s="1069"/>
      <c r="IF77" s="883"/>
      <c r="IG77" s="322" t="s">
        <v>241</v>
      </c>
      <c r="IH77" s="841"/>
      <c r="II77" s="255"/>
      <c r="IJ77" s="1166"/>
      <c r="IK77" s="1069"/>
      <c r="IL77" s="322" t="s">
        <v>241</v>
      </c>
      <c r="IM77" s="841"/>
      <c r="IN77" s="255"/>
      <c r="IO77" s="1166"/>
      <c r="IP77" s="1069"/>
      <c r="IQ77" s="322" t="s">
        <v>241</v>
      </c>
      <c r="IR77" s="841"/>
      <c r="IS77" s="255"/>
      <c r="IT77" s="1166"/>
      <c r="IU77" s="1069"/>
      <c r="IV77" s="322" t="s">
        <v>241</v>
      </c>
      <c r="IW77" s="841"/>
      <c r="IX77" s="255"/>
      <c r="IY77" s="1166"/>
      <c r="IZ77" s="1069"/>
      <c r="JA77" s="322" t="s">
        <v>241</v>
      </c>
      <c r="JB77" s="841"/>
      <c r="JC77" s="255"/>
      <c r="JD77" s="535"/>
      <c r="JE77" s="1069"/>
      <c r="JF77" s="322" t="s">
        <v>241</v>
      </c>
      <c r="JG77" s="337"/>
      <c r="JH77" s="255"/>
      <c r="JI77" s="535"/>
      <c r="JJ77" s="1069"/>
      <c r="JK77" s="397" t="s">
        <v>241</v>
      </c>
      <c r="JL77" s="841">
        <v>1</v>
      </c>
      <c r="JM77" s="255"/>
      <c r="JN77" s="535"/>
      <c r="JO77" s="1069"/>
      <c r="JP77" s="397" t="s">
        <v>241</v>
      </c>
      <c r="JQ77" s="841">
        <v>1</v>
      </c>
      <c r="JR77" s="255"/>
      <c r="JS77" s="1166"/>
      <c r="JT77" s="1069"/>
      <c r="JU77" s="322" t="s">
        <v>241</v>
      </c>
      <c r="JV77" s="841"/>
      <c r="JW77" s="255"/>
      <c r="JX77" s="535"/>
      <c r="JY77" s="1069"/>
      <c r="JZ77" s="397" t="s">
        <v>241</v>
      </c>
      <c r="KA77" s="841">
        <v>1</v>
      </c>
      <c r="KB77" s="255"/>
      <c r="KC77" s="535"/>
      <c r="KD77" s="1069"/>
      <c r="KE77" s="322" t="s">
        <v>241</v>
      </c>
      <c r="KF77" s="841"/>
      <c r="KG77" s="255"/>
      <c r="KH77" s="535"/>
      <c r="KI77" s="1069"/>
      <c r="KJ77" s="397" t="s">
        <v>241</v>
      </c>
      <c r="KK77" s="841">
        <v>1</v>
      </c>
      <c r="KL77" s="255"/>
      <c r="KM77" s="535"/>
      <c r="KN77" s="1069"/>
      <c r="KO77" s="397" t="s">
        <v>241</v>
      </c>
      <c r="KP77" s="841">
        <v>1</v>
      </c>
      <c r="KQ77" s="255"/>
      <c r="KR77" s="535"/>
      <c r="KS77" s="1069"/>
      <c r="KT77" s="322" t="s">
        <v>241</v>
      </c>
      <c r="KU77" s="841"/>
      <c r="KV77" s="255"/>
      <c r="KW77" s="535"/>
      <c r="KX77" s="1069"/>
      <c r="KY77" s="322" t="s">
        <v>241</v>
      </c>
      <c r="KZ77" s="841"/>
      <c r="LA77" s="255"/>
      <c r="LB77" s="535"/>
      <c r="LC77" s="1069"/>
      <c r="LD77" s="397" t="s">
        <v>241</v>
      </c>
      <c r="LE77" s="841">
        <v>1</v>
      </c>
      <c r="LF77" s="255"/>
      <c r="LG77" s="535"/>
      <c r="LH77" s="1069"/>
      <c r="LI77" s="397" t="s">
        <v>241</v>
      </c>
      <c r="LJ77" s="841">
        <v>1</v>
      </c>
      <c r="LK77" s="255"/>
      <c r="LL77" s="535"/>
      <c r="LM77" s="1069"/>
      <c r="LN77" s="397" t="s">
        <v>241</v>
      </c>
      <c r="LO77" s="841">
        <v>1</v>
      </c>
      <c r="LP77" s="255"/>
      <c r="LQ77" s="535"/>
      <c r="LR77" s="1069"/>
      <c r="LS77" s="322" t="s">
        <v>241</v>
      </c>
      <c r="LT77" s="841"/>
      <c r="LU77" s="255"/>
      <c r="LV77" s="535"/>
      <c r="LW77" s="1069"/>
      <c r="LX77" s="397" t="s">
        <v>241</v>
      </c>
      <c r="LY77" s="841">
        <v>1</v>
      </c>
      <c r="LZ77" s="255"/>
      <c r="MA77" s="535"/>
      <c r="MB77" s="1069"/>
      <c r="MC77" s="322" t="s">
        <v>241</v>
      </c>
      <c r="MD77" s="841"/>
      <c r="ME77" s="255"/>
      <c r="MF77" s="535"/>
      <c r="MG77" s="1069"/>
      <c r="MH77" s="397" t="s">
        <v>241</v>
      </c>
      <c r="MI77" s="841">
        <v>1</v>
      </c>
      <c r="MJ77" s="255"/>
      <c r="MK77" s="535"/>
      <c r="ML77" s="1069"/>
      <c r="MM77" s="322" t="s">
        <v>241</v>
      </c>
      <c r="MN77" s="841"/>
      <c r="MO77" s="255"/>
      <c r="MP77" s="535"/>
      <c r="MQ77" s="1069"/>
      <c r="MR77" s="397" t="s">
        <v>241</v>
      </c>
      <c r="MS77" s="841">
        <v>1</v>
      </c>
      <c r="MT77" s="255"/>
      <c r="MU77" s="535"/>
      <c r="MV77" s="1069"/>
      <c r="MW77" s="322" t="s">
        <v>241</v>
      </c>
      <c r="MX77" s="841"/>
      <c r="MY77" s="255"/>
      <c r="MZ77" s="535"/>
      <c r="NA77" s="1069"/>
      <c r="NB77" s="322" t="s">
        <v>241</v>
      </c>
      <c r="NC77" s="841"/>
      <c r="ND77" s="255"/>
      <c r="NE77" s="535"/>
      <c r="NF77" s="1069"/>
      <c r="NG77" s="322" t="s">
        <v>241</v>
      </c>
      <c r="NH77" s="841"/>
      <c r="NI77" s="255"/>
      <c r="NJ77" s="535"/>
      <c r="NK77" s="1069"/>
      <c r="NL77" s="397" t="s">
        <v>241</v>
      </c>
      <c r="NM77" s="841">
        <v>1</v>
      </c>
      <c r="NN77" s="255"/>
      <c r="NO77" s="535"/>
      <c r="NP77" s="1069"/>
      <c r="NQ77" s="397" t="s">
        <v>241</v>
      </c>
      <c r="NR77" s="841">
        <v>1</v>
      </c>
      <c r="NS77" s="255"/>
      <c r="NT77" s="535"/>
      <c r="NU77" s="1069"/>
      <c r="NV77" s="397" t="s">
        <v>241</v>
      </c>
      <c r="NW77" s="841">
        <v>1</v>
      </c>
      <c r="NX77" s="255"/>
      <c r="NY77" s="535"/>
      <c r="NZ77" s="1069"/>
      <c r="OA77" s="322" t="s">
        <v>241</v>
      </c>
      <c r="OB77" s="841"/>
      <c r="OC77" s="255"/>
      <c r="OD77" s="535"/>
      <c r="OE77" s="1069"/>
      <c r="OF77" s="397" t="s">
        <v>241</v>
      </c>
      <c r="OG77" s="841">
        <v>1</v>
      </c>
      <c r="OH77" s="255"/>
      <c r="OI77" s="535"/>
      <c r="OJ77" s="1069"/>
      <c r="OK77" s="397" t="s">
        <v>241</v>
      </c>
      <c r="OL77" s="841">
        <v>1</v>
      </c>
      <c r="OM77" s="255"/>
      <c r="ON77" s="535"/>
      <c r="OO77" s="1069"/>
      <c r="OP77" s="397" t="s">
        <v>241</v>
      </c>
      <c r="OQ77" s="841">
        <v>1</v>
      </c>
      <c r="OR77" s="255"/>
      <c r="OS77" s="535"/>
      <c r="OT77" s="1069"/>
      <c r="OU77" s="322" t="s">
        <v>241</v>
      </c>
      <c r="OV77" s="835"/>
      <c r="OW77" s="255"/>
      <c r="OX77" s="535"/>
      <c r="OY77" s="1069"/>
      <c r="OZ77" s="397" t="s">
        <v>241</v>
      </c>
      <c r="PA77" s="841">
        <v>1</v>
      </c>
      <c r="PB77" s="255"/>
      <c r="PC77" s="535"/>
      <c r="PD77" s="1069"/>
      <c r="PE77" s="941"/>
      <c r="PF77" s="827"/>
      <c r="PG77" s="255"/>
      <c r="PH77" s="535"/>
      <c r="PI77" s="1069"/>
      <c r="PJ77" s="942"/>
      <c r="PK77" s="835"/>
      <c r="PL77" s="255"/>
      <c r="PM77" s="535"/>
      <c r="PN77" s="1069"/>
    </row>
    <row r="78" spans="1:430" ht="17" customHeight="1" thickBot="1" x14ac:dyDescent="0.25">
      <c r="B78" s="857"/>
      <c r="C78" s="1185"/>
      <c r="D78" s="1192"/>
      <c r="E78" s="1193" t="s">
        <v>242</v>
      </c>
      <c r="F78" s="1163"/>
      <c r="G78" s="1070"/>
      <c r="H78" s="863"/>
      <c r="I78" s="1096"/>
      <c r="J78" s="397" t="s">
        <v>242</v>
      </c>
      <c r="K78" s="334">
        <v>1</v>
      </c>
      <c r="L78" s="473"/>
      <c r="M78" s="893"/>
      <c r="N78" s="1069"/>
      <c r="O78" s="397" t="s">
        <v>242</v>
      </c>
      <c r="P78" s="818">
        <v>1</v>
      </c>
      <c r="Q78" s="897"/>
      <c r="R78" s="897"/>
      <c r="S78" s="1158"/>
      <c r="T78" s="322" t="s">
        <v>242</v>
      </c>
      <c r="U78" s="835"/>
      <c r="V78" s="473"/>
      <c r="W78" s="897"/>
      <c r="X78" s="243"/>
      <c r="Y78" s="397" t="s">
        <v>242</v>
      </c>
      <c r="Z78" s="334">
        <v>1</v>
      </c>
      <c r="AA78" s="473"/>
      <c r="AB78" s="897"/>
      <c r="AC78" s="243"/>
      <c r="AD78" s="397" t="s">
        <v>242</v>
      </c>
      <c r="AE78" s="334">
        <v>1</v>
      </c>
      <c r="AF78" s="473"/>
      <c r="AG78" s="897"/>
      <c r="AH78" s="243"/>
      <c r="AI78" s="397" t="s">
        <v>242</v>
      </c>
      <c r="AJ78" s="334">
        <v>1</v>
      </c>
      <c r="AK78" s="473"/>
      <c r="AL78" s="897"/>
      <c r="AM78" s="243"/>
      <c r="AN78" s="397" t="s">
        <v>242</v>
      </c>
      <c r="AO78" s="818">
        <v>1</v>
      </c>
      <c r="AP78" s="255"/>
      <c r="AQ78" s="1166"/>
      <c r="AR78" s="1069"/>
      <c r="AS78" s="397" t="s">
        <v>242</v>
      </c>
      <c r="AT78" s="467">
        <v>1</v>
      </c>
      <c r="AU78" s="255"/>
      <c r="AV78" s="1166"/>
      <c r="AW78" s="1069"/>
      <c r="AX78" s="397" t="s">
        <v>242</v>
      </c>
      <c r="AY78" s="467">
        <v>1</v>
      </c>
      <c r="AZ78" s="255"/>
      <c r="BA78" s="1166"/>
      <c r="BB78" s="1069"/>
      <c r="BC78" s="942" t="s">
        <v>242</v>
      </c>
      <c r="BD78" s="835"/>
      <c r="BE78" s="255"/>
      <c r="BF78" s="535"/>
      <c r="BG78" s="1069"/>
      <c r="BH78" s="397" t="s">
        <v>242</v>
      </c>
      <c r="BI78" s="818">
        <v>1</v>
      </c>
      <c r="BJ78" s="255"/>
      <c r="BK78" s="1166"/>
      <c r="BL78" s="1069"/>
      <c r="BM78" s="942" t="s">
        <v>242</v>
      </c>
      <c r="BN78" s="835"/>
      <c r="BO78" s="255"/>
      <c r="BP78" s="535"/>
      <c r="BQ78" s="1069"/>
      <c r="BR78" s="863"/>
      <c r="BS78" s="322" t="s">
        <v>242</v>
      </c>
      <c r="BT78" s="835"/>
      <c r="BU78" s="473"/>
      <c r="BV78" s="897"/>
      <c r="BW78" s="243"/>
      <c r="BX78" s="322" t="s">
        <v>242</v>
      </c>
      <c r="BY78" s="835"/>
      <c r="BZ78" s="473"/>
      <c r="CA78" s="897"/>
      <c r="CB78" s="243"/>
      <c r="CC78" s="397" t="s">
        <v>242</v>
      </c>
      <c r="CD78" s="952">
        <v>1</v>
      </c>
      <c r="CE78" s="473"/>
      <c r="CF78" s="1166"/>
      <c r="CG78" s="243"/>
      <c r="CH78" s="397" t="s">
        <v>242</v>
      </c>
      <c r="CI78" s="835">
        <v>1</v>
      </c>
      <c r="CJ78" s="473"/>
      <c r="CK78" s="1166"/>
      <c r="CL78" s="243"/>
      <c r="CM78" s="397" t="s">
        <v>242</v>
      </c>
      <c r="CN78" s="835">
        <v>1</v>
      </c>
      <c r="CO78" s="473"/>
      <c r="CP78" s="1166"/>
      <c r="CQ78" s="243"/>
      <c r="CR78" s="322" t="s">
        <v>242</v>
      </c>
      <c r="CS78" s="835"/>
      <c r="CT78" s="473"/>
      <c r="CU78" s="1166"/>
      <c r="CV78" s="243"/>
      <c r="CW78" s="1071" t="s">
        <v>242</v>
      </c>
      <c r="CX78" s="952">
        <v>1</v>
      </c>
      <c r="CY78" s="473"/>
      <c r="CZ78" s="1166"/>
      <c r="DA78" s="243"/>
      <c r="DB78" s="397" t="s">
        <v>242</v>
      </c>
      <c r="DC78" s="835">
        <v>1</v>
      </c>
      <c r="DD78" s="473"/>
      <c r="DE78" s="1166"/>
      <c r="DF78" s="243"/>
      <c r="DG78" s="322" t="s">
        <v>242</v>
      </c>
      <c r="DH78" s="835"/>
      <c r="DI78" s="473"/>
      <c r="DJ78" s="1166"/>
      <c r="DK78" s="243"/>
      <c r="DL78" s="397" t="s">
        <v>242</v>
      </c>
      <c r="DM78" s="835">
        <v>1</v>
      </c>
      <c r="DN78" s="473"/>
      <c r="DO78" s="1166"/>
      <c r="DP78" s="243"/>
      <c r="DQ78" s="397" t="s">
        <v>242</v>
      </c>
      <c r="DR78" s="835">
        <v>1</v>
      </c>
      <c r="DS78" s="473"/>
      <c r="DT78" s="1166"/>
      <c r="DU78" s="243"/>
      <c r="DV78" s="397" t="s">
        <v>242</v>
      </c>
      <c r="DW78" s="835">
        <v>1</v>
      </c>
      <c r="DX78" s="473"/>
      <c r="DY78" s="1166"/>
      <c r="DZ78" s="243"/>
      <c r="EA78" s="322" t="s">
        <v>242</v>
      </c>
      <c r="EB78" s="338"/>
      <c r="EC78" s="473"/>
      <c r="ED78" s="1166"/>
      <c r="EE78" s="243"/>
      <c r="EF78" s="397" t="s">
        <v>242</v>
      </c>
      <c r="EG78" s="835">
        <v>1</v>
      </c>
      <c r="EH78" s="473"/>
      <c r="EI78" s="1166"/>
      <c r="EJ78" s="243"/>
      <c r="EK78" s="397" t="s">
        <v>242</v>
      </c>
      <c r="EL78" s="835">
        <v>1</v>
      </c>
      <c r="EM78" s="473"/>
      <c r="EN78" s="1166"/>
      <c r="EO78" s="243"/>
      <c r="EP78" s="322" t="s">
        <v>242</v>
      </c>
      <c r="EQ78" s="338"/>
      <c r="ER78" s="473"/>
      <c r="ES78" s="1166"/>
      <c r="ET78" s="243"/>
      <c r="EU78" s="322" t="s">
        <v>242</v>
      </c>
      <c r="EV78" s="835"/>
      <c r="EW78" s="473"/>
      <c r="EX78" s="1166"/>
      <c r="EY78" s="243"/>
      <c r="EZ78" s="397" t="s">
        <v>242</v>
      </c>
      <c r="FA78" s="835">
        <v>1</v>
      </c>
      <c r="FB78" s="473"/>
      <c r="FC78" s="1166"/>
      <c r="FD78" s="243"/>
      <c r="FE78" s="322" t="s">
        <v>242</v>
      </c>
      <c r="FF78" s="835"/>
      <c r="FG78" s="473"/>
      <c r="FH78" s="1166"/>
      <c r="FI78" s="243"/>
      <c r="FJ78" s="322" t="s">
        <v>242</v>
      </c>
      <c r="FK78" s="835"/>
      <c r="FL78" s="473"/>
      <c r="FM78" s="1166"/>
      <c r="FN78" s="243"/>
      <c r="FO78" s="397" t="s">
        <v>242</v>
      </c>
      <c r="FP78" s="835">
        <v>1</v>
      </c>
      <c r="FQ78" s="473"/>
      <c r="FR78" s="1166"/>
      <c r="FS78" s="243"/>
      <c r="FU78" s="322" t="s">
        <v>242</v>
      </c>
      <c r="FV78" s="1042"/>
      <c r="FW78" s="255"/>
      <c r="FX78" s="1166"/>
      <c r="FY78" s="1069"/>
      <c r="FZ78" s="322" t="s">
        <v>242</v>
      </c>
      <c r="GA78" s="1042"/>
      <c r="GB78" s="255"/>
      <c r="GC78" s="1166"/>
      <c r="GD78" s="1069"/>
      <c r="GE78" s="397" t="s">
        <v>242</v>
      </c>
      <c r="GF78" s="1042">
        <v>1</v>
      </c>
      <c r="GG78" s="255"/>
      <c r="GH78" s="1166"/>
      <c r="GI78" s="1069"/>
      <c r="GJ78" s="322" t="s">
        <v>242</v>
      </c>
      <c r="GK78" s="1042"/>
      <c r="GL78" s="255"/>
      <c r="GM78" s="1166"/>
      <c r="GN78" s="1069"/>
      <c r="GO78" s="322" t="s">
        <v>242</v>
      </c>
      <c r="GP78" s="1042"/>
      <c r="GQ78" s="255"/>
      <c r="GR78" s="1166"/>
      <c r="GS78" s="1069"/>
      <c r="GT78" s="322" t="s">
        <v>242</v>
      </c>
      <c r="GU78" s="1042"/>
      <c r="GV78" s="255"/>
      <c r="GW78" s="1169"/>
      <c r="GX78" s="1068"/>
      <c r="GY78" s="910"/>
      <c r="GZ78" s="397" t="s">
        <v>242</v>
      </c>
      <c r="HA78" s="835">
        <v>1</v>
      </c>
      <c r="HB78" s="473"/>
      <c r="HC78" s="1166"/>
      <c r="HD78" s="243"/>
      <c r="HE78" s="322" t="s">
        <v>242</v>
      </c>
      <c r="HF78" s="338"/>
      <c r="HG78" s="473"/>
      <c r="HH78" s="1166"/>
      <c r="HI78" s="243"/>
      <c r="HJ78" s="883"/>
      <c r="HK78" s="322" t="s">
        <v>242</v>
      </c>
      <c r="HL78" s="835"/>
      <c r="HM78" s="473"/>
      <c r="HN78" s="897"/>
      <c r="HO78" s="243"/>
      <c r="HP78" s="883"/>
      <c r="HQ78" s="322" t="s">
        <v>242</v>
      </c>
      <c r="HR78" s="835"/>
      <c r="HS78" s="255"/>
      <c r="HT78" s="535"/>
      <c r="HU78" s="1069"/>
      <c r="HV78" s="397" t="s">
        <v>242</v>
      </c>
      <c r="HW78" s="835">
        <v>1</v>
      </c>
      <c r="HX78" s="255"/>
      <c r="HY78" s="535"/>
      <c r="HZ78" s="898"/>
      <c r="IA78" s="322" t="s">
        <v>242</v>
      </c>
      <c r="IB78" s="835"/>
      <c r="IC78" s="255"/>
      <c r="ID78" s="1166"/>
      <c r="IE78" s="1069"/>
      <c r="IF78" s="883"/>
      <c r="IG78" s="397" t="s">
        <v>242</v>
      </c>
      <c r="IH78" s="841">
        <v>1</v>
      </c>
      <c r="II78" s="255"/>
      <c r="IJ78" s="1166"/>
      <c r="IK78" s="1069"/>
      <c r="IL78" s="322" t="s">
        <v>242</v>
      </c>
      <c r="IM78" s="841"/>
      <c r="IN78" s="255"/>
      <c r="IO78" s="1166"/>
      <c r="IP78" s="1069"/>
      <c r="IQ78" s="322" t="s">
        <v>242</v>
      </c>
      <c r="IR78" s="841"/>
      <c r="IS78" s="255"/>
      <c r="IT78" s="1166"/>
      <c r="IU78" s="1069"/>
      <c r="IV78" s="322" t="s">
        <v>242</v>
      </c>
      <c r="IW78" s="841"/>
      <c r="IX78" s="255"/>
      <c r="IY78" s="1166"/>
      <c r="IZ78" s="1069"/>
      <c r="JA78" s="322" t="s">
        <v>242</v>
      </c>
      <c r="JB78" s="841"/>
      <c r="JC78" s="255"/>
      <c r="JD78" s="535"/>
      <c r="JE78" s="1069"/>
      <c r="JF78" s="397" t="s">
        <v>242</v>
      </c>
      <c r="JG78" s="337">
        <v>1</v>
      </c>
      <c r="JH78" s="255"/>
      <c r="JI78" s="535"/>
      <c r="JJ78" s="1069"/>
      <c r="JK78" s="322" t="s">
        <v>242</v>
      </c>
      <c r="JL78" s="841"/>
      <c r="JM78" s="255"/>
      <c r="JN78" s="535"/>
      <c r="JO78" s="1069"/>
      <c r="JP78" s="322" t="s">
        <v>242</v>
      </c>
      <c r="JQ78" s="841"/>
      <c r="JR78" s="255"/>
      <c r="JS78" s="1166"/>
      <c r="JT78" s="1069"/>
      <c r="JU78" s="322" t="s">
        <v>242</v>
      </c>
      <c r="JV78" s="841"/>
      <c r="JW78" s="255"/>
      <c r="JX78" s="535"/>
      <c r="JY78" s="1069"/>
      <c r="JZ78" s="322" t="s">
        <v>242</v>
      </c>
      <c r="KA78" s="841"/>
      <c r="KB78" s="255"/>
      <c r="KC78" s="535"/>
      <c r="KD78" s="1069"/>
      <c r="KE78" s="397" t="s">
        <v>242</v>
      </c>
      <c r="KF78" s="841">
        <v>1</v>
      </c>
      <c r="KG78" s="255"/>
      <c r="KH78" s="535"/>
      <c r="KI78" s="1069"/>
      <c r="KJ78" s="397" t="s">
        <v>242</v>
      </c>
      <c r="KK78" s="841">
        <v>1</v>
      </c>
      <c r="KL78" s="255"/>
      <c r="KM78" s="535"/>
      <c r="KN78" s="1069"/>
      <c r="KO78" s="322" t="s">
        <v>242</v>
      </c>
      <c r="KP78" s="841"/>
      <c r="KQ78" s="255"/>
      <c r="KR78" s="535"/>
      <c r="KS78" s="1069"/>
      <c r="KT78" s="322" t="s">
        <v>242</v>
      </c>
      <c r="KU78" s="841"/>
      <c r="KV78" s="255"/>
      <c r="KW78" s="535"/>
      <c r="KX78" s="1069"/>
      <c r="KY78" s="397" t="s">
        <v>242</v>
      </c>
      <c r="KZ78" s="841">
        <v>1</v>
      </c>
      <c r="LA78" s="255"/>
      <c r="LB78" s="535"/>
      <c r="LC78" s="1069"/>
      <c r="LD78" s="397" t="s">
        <v>242</v>
      </c>
      <c r="LE78" s="841">
        <v>1</v>
      </c>
      <c r="LF78" s="255"/>
      <c r="LG78" s="535"/>
      <c r="LH78" s="1069"/>
      <c r="LI78" s="397" t="s">
        <v>242</v>
      </c>
      <c r="LJ78" s="841">
        <v>1</v>
      </c>
      <c r="LK78" s="255"/>
      <c r="LL78" s="535"/>
      <c r="LM78" s="1069"/>
      <c r="LN78" s="397" t="s">
        <v>242</v>
      </c>
      <c r="LO78" s="841">
        <v>1</v>
      </c>
      <c r="LP78" s="255"/>
      <c r="LQ78" s="535"/>
      <c r="LR78" s="1069"/>
      <c r="LS78" s="397" t="s">
        <v>242</v>
      </c>
      <c r="LT78" s="841">
        <v>1</v>
      </c>
      <c r="LU78" s="255"/>
      <c r="LV78" s="535"/>
      <c r="LW78" s="1069"/>
      <c r="LX78" s="397" t="s">
        <v>242</v>
      </c>
      <c r="LY78" s="841">
        <v>1</v>
      </c>
      <c r="LZ78" s="255"/>
      <c r="MA78" s="535"/>
      <c r="MB78" s="1069"/>
      <c r="MC78" s="322" t="s">
        <v>242</v>
      </c>
      <c r="MD78" s="841"/>
      <c r="ME78" s="255"/>
      <c r="MF78" s="535"/>
      <c r="MG78" s="1069"/>
      <c r="MH78" s="397" t="s">
        <v>242</v>
      </c>
      <c r="MI78" s="841">
        <v>1</v>
      </c>
      <c r="MJ78" s="255"/>
      <c r="MK78" s="535"/>
      <c r="ML78" s="1069"/>
      <c r="MM78" s="397" t="s">
        <v>242</v>
      </c>
      <c r="MN78" s="841">
        <v>1</v>
      </c>
      <c r="MO78" s="255"/>
      <c r="MP78" s="535"/>
      <c r="MQ78" s="1069"/>
      <c r="MR78" s="397" t="s">
        <v>242</v>
      </c>
      <c r="MS78" s="841">
        <v>1</v>
      </c>
      <c r="MT78" s="255"/>
      <c r="MU78" s="535"/>
      <c r="MV78" s="1069"/>
      <c r="MW78" s="397" t="s">
        <v>242</v>
      </c>
      <c r="MX78" s="841">
        <v>1</v>
      </c>
      <c r="MY78" s="255"/>
      <c r="MZ78" s="535"/>
      <c r="NA78" s="1069"/>
      <c r="NB78" s="322" t="s">
        <v>242</v>
      </c>
      <c r="NC78" s="841"/>
      <c r="ND78" s="255"/>
      <c r="NE78" s="535"/>
      <c r="NF78" s="1069"/>
      <c r="NG78" s="397" t="s">
        <v>242</v>
      </c>
      <c r="NH78" s="841">
        <v>1</v>
      </c>
      <c r="NI78" s="255"/>
      <c r="NJ78" s="535"/>
      <c r="NK78" s="1069"/>
      <c r="NL78" s="397" t="s">
        <v>242</v>
      </c>
      <c r="NM78" s="841">
        <v>1</v>
      </c>
      <c r="NN78" s="255"/>
      <c r="NO78" s="535"/>
      <c r="NP78" s="1069"/>
      <c r="NQ78" s="397" t="s">
        <v>242</v>
      </c>
      <c r="NR78" s="841">
        <v>1</v>
      </c>
      <c r="NS78" s="255"/>
      <c r="NT78" s="535"/>
      <c r="NU78" s="1069"/>
      <c r="NV78" s="397" t="s">
        <v>242</v>
      </c>
      <c r="NW78" s="841">
        <v>1</v>
      </c>
      <c r="NX78" s="255"/>
      <c r="NY78" s="535"/>
      <c r="NZ78" s="1069"/>
      <c r="OA78" s="322" t="s">
        <v>242</v>
      </c>
      <c r="OB78" s="841"/>
      <c r="OC78" s="255"/>
      <c r="OD78" s="535"/>
      <c r="OE78" s="1069"/>
      <c r="OF78" s="397" t="s">
        <v>242</v>
      </c>
      <c r="OG78" s="841">
        <v>1</v>
      </c>
      <c r="OH78" s="255"/>
      <c r="OI78" s="535"/>
      <c r="OJ78" s="1069"/>
      <c r="OK78" s="322" t="s">
        <v>242</v>
      </c>
      <c r="OL78" s="841"/>
      <c r="OM78" s="255"/>
      <c r="ON78" s="535"/>
      <c r="OO78" s="1069"/>
      <c r="OP78" s="322" t="s">
        <v>242</v>
      </c>
      <c r="OQ78" s="841"/>
      <c r="OR78" s="255"/>
      <c r="OS78" s="535"/>
      <c r="OT78" s="1069"/>
      <c r="OU78" s="322" t="s">
        <v>242</v>
      </c>
      <c r="OV78" s="835"/>
      <c r="OW78" s="255"/>
      <c r="OX78" s="535"/>
      <c r="OY78" s="1069"/>
      <c r="OZ78" s="397" t="s">
        <v>242</v>
      </c>
      <c r="PA78" s="841">
        <v>1</v>
      </c>
      <c r="PB78" s="255"/>
      <c r="PC78" s="535"/>
      <c r="PD78" s="1069"/>
      <c r="PE78" s="942"/>
      <c r="PF78" s="835"/>
      <c r="PG78" s="255"/>
      <c r="PH78" s="535"/>
      <c r="PI78" s="1069"/>
      <c r="PJ78" s="942"/>
      <c r="PK78" s="835"/>
      <c r="PL78" s="255"/>
      <c r="PM78" s="535"/>
      <c r="PN78" s="1069"/>
    </row>
    <row r="79" spans="1:430" ht="17" customHeight="1" thickBot="1" x14ac:dyDescent="0.25">
      <c r="B79" s="857"/>
      <c r="C79" s="1185"/>
      <c r="D79" s="1192"/>
      <c r="E79" s="1193" t="s">
        <v>1645</v>
      </c>
      <c r="F79" s="1163"/>
      <c r="G79" s="1070"/>
      <c r="H79" s="863"/>
      <c r="I79" s="1096"/>
      <c r="J79" s="322" t="s">
        <v>1645</v>
      </c>
      <c r="K79" s="835"/>
      <c r="L79" s="473"/>
      <c r="M79" s="893"/>
      <c r="N79" s="1069"/>
      <c r="O79" s="397" t="s">
        <v>1645</v>
      </c>
      <c r="P79" s="467">
        <v>1</v>
      </c>
      <c r="Q79" s="897"/>
      <c r="R79" s="897"/>
      <c r="S79" s="1158"/>
      <c r="T79" s="322" t="s">
        <v>1645</v>
      </c>
      <c r="U79" s="835"/>
      <c r="V79" s="473"/>
      <c r="W79" s="897"/>
      <c r="X79" s="243"/>
      <c r="Y79" s="397" t="s">
        <v>1645</v>
      </c>
      <c r="Z79" s="334">
        <v>1</v>
      </c>
      <c r="AA79" s="473"/>
      <c r="AB79" s="897"/>
      <c r="AC79" s="243"/>
      <c r="AD79" s="397" t="s">
        <v>1645</v>
      </c>
      <c r="AE79" s="334">
        <v>1</v>
      </c>
      <c r="AF79" s="473"/>
      <c r="AG79" s="897"/>
      <c r="AH79" s="243"/>
      <c r="AI79" s="397" t="s">
        <v>1645</v>
      </c>
      <c r="AJ79" s="334">
        <v>1</v>
      </c>
      <c r="AK79" s="473"/>
      <c r="AL79" s="897"/>
      <c r="AM79" s="243"/>
      <c r="AN79" s="397" t="s">
        <v>1645</v>
      </c>
      <c r="AO79" s="818">
        <v>1</v>
      </c>
      <c r="AP79" s="255"/>
      <c r="AQ79" s="1166"/>
      <c r="AR79" s="1069"/>
      <c r="AS79" s="322" t="s">
        <v>1645</v>
      </c>
      <c r="AT79" s="836"/>
      <c r="AU79" s="255"/>
      <c r="AV79" s="1166"/>
      <c r="AW79" s="1069"/>
      <c r="AX79" s="322" t="s">
        <v>1645</v>
      </c>
      <c r="AY79" s="836"/>
      <c r="AZ79" s="255"/>
      <c r="BA79" s="1166"/>
      <c r="BB79" s="1069"/>
      <c r="BC79" s="941" t="s">
        <v>1645</v>
      </c>
      <c r="BD79" s="827">
        <v>1</v>
      </c>
      <c r="BE79" s="255"/>
      <c r="BF79" s="535"/>
      <c r="BG79" s="1069"/>
      <c r="BH79" s="397" t="s">
        <v>1645</v>
      </c>
      <c r="BI79" s="818">
        <v>1</v>
      </c>
      <c r="BJ79" s="255"/>
      <c r="BK79" s="1166"/>
      <c r="BL79" s="1069"/>
      <c r="BM79" s="942" t="s">
        <v>1645</v>
      </c>
      <c r="BN79" s="835"/>
      <c r="BO79" s="255"/>
      <c r="BP79" s="535"/>
      <c r="BQ79" s="1069"/>
      <c r="BR79" s="863"/>
      <c r="BS79" s="322" t="s">
        <v>1645</v>
      </c>
      <c r="BT79" s="835"/>
      <c r="BU79" s="473"/>
      <c r="BV79" s="897"/>
      <c r="BW79" s="243"/>
      <c r="BX79" s="322" t="s">
        <v>1645</v>
      </c>
      <c r="BY79" s="835"/>
      <c r="BZ79" s="473"/>
      <c r="CA79" s="897"/>
      <c r="CB79" s="243"/>
      <c r="CC79" s="397" t="s">
        <v>1645</v>
      </c>
      <c r="CD79" s="952">
        <v>1</v>
      </c>
      <c r="CE79" s="473"/>
      <c r="CF79" s="1166"/>
      <c r="CG79" s="243"/>
      <c r="CH79" s="322" t="s">
        <v>1645</v>
      </c>
      <c r="CI79" s="835"/>
      <c r="CJ79" s="473"/>
      <c r="CK79" s="1166"/>
      <c r="CL79" s="243"/>
      <c r="CM79" s="397" t="s">
        <v>1645</v>
      </c>
      <c r="CN79" s="835">
        <v>1</v>
      </c>
      <c r="CO79" s="473"/>
      <c r="CP79" s="1166"/>
      <c r="CQ79" s="243"/>
      <c r="CR79" s="322" t="s">
        <v>1645</v>
      </c>
      <c r="CS79" s="835"/>
      <c r="CT79" s="473"/>
      <c r="CU79" s="1166"/>
      <c r="CV79" s="243"/>
      <c r="CW79" s="1071" t="s">
        <v>1645</v>
      </c>
      <c r="CX79" s="952">
        <v>1</v>
      </c>
      <c r="CY79" s="473"/>
      <c r="CZ79" s="1166"/>
      <c r="DA79" s="243"/>
      <c r="DB79" s="322" t="s">
        <v>1645</v>
      </c>
      <c r="DC79" s="835"/>
      <c r="DD79" s="473"/>
      <c r="DE79" s="1166"/>
      <c r="DF79" s="243"/>
      <c r="DG79" s="322" t="s">
        <v>1645</v>
      </c>
      <c r="DH79" s="835"/>
      <c r="DI79" s="473"/>
      <c r="DJ79" s="1166"/>
      <c r="DK79" s="243"/>
      <c r="DL79" s="322" t="s">
        <v>1645</v>
      </c>
      <c r="DM79" s="835"/>
      <c r="DN79" s="473"/>
      <c r="DO79" s="1166"/>
      <c r="DP79" s="243"/>
      <c r="DQ79" s="397" t="s">
        <v>1645</v>
      </c>
      <c r="DR79" s="835">
        <v>1</v>
      </c>
      <c r="DS79" s="473"/>
      <c r="DT79" s="1166"/>
      <c r="DU79" s="243"/>
      <c r="DV79" s="397" t="s">
        <v>1645</v>
      </c>
      <c r="DW79" s="835">
        <v>1</v>
      </c>
      <c r="DX79" s="473"/>
      <c r="DY79" s="1166"/>
      <c r="DZ79" s="243"/>
      <c r="EA79" s="322" t="s">
        <v>1645</v>
      </c>
      <c r="EB79" s="338"/>
      <c r="EC79" s="473"/>
      <c r="ED79" s="1166"/>
      <c r="EE79" s="243"/>
      <c r="EF79" s="397" t="s">
        <v>1645</v>
      </c>
      <c r="EG79" s="835">
        <v>1</v>
      </c>
      <c r="EH79" s="473"/>
      <c r="EI79" s="1166"/>
      <c r="EJ79" s="243"/>
      <c r="EK79" s="322" t="s">
        <v>1645</v>
      </c>
      <c r="EL79" s="835"/>
      <c r="EM79" s="473"/>
      <c r="EN79" s="1166"/>
      <c r="EO79" s="243"/>
      <c r="EP79" s="322" t="s">
        <v>1645</v>
      </c>
      <c r="EQ79" s="338"/>
      <c r="ER79" s="473"/>
      <c r="ES79" s="1166"/>
      <c r="ET79" s="243"/>
      <c r="EU79" s="322" t="s">
        <v>1645</v>
      </c>
      <c r="EV79" s="835"/>
      <c r="EW79" s="473"/>
      <c r="EX79" s="1166"/>
      <c r="EY79" s="243"/>
      <c r="EZ79" s="397" t="s">
        <v>1645</v>
      </c>
      <c r="FA79" s="835">
        <v>1</v>
      </c>
      <c r="FB79" s="473"/>
      <c r="FC79" s="1166"/>
      <c r="FD79" s="243"/>
      <c r="FE79" s="397" t="s">
        <v>1645</v>
      </c>
      <c r="FF79" s="835">
        <v>1</v>
      </c>
      <c r="FG79" s="473"/>
      <c r="FH79" s="1166"/>
      <c r="FI79" s="243"/>
      <c r="FJ79" s="322" t="s">
        <v>1645</v>
      </c>
      <c r="FK79" s="835"/>
      <c r="FL79" s="473"/>
      <c r="FM79" s="1166"/>
      <c r="FN79" s="243"/>
      <c r="FO79" s="322" t="s">
        <v>1645</v>
      </c>
      <c r="FP79" s="835"/>
      <c r="FQ79" s="473"/>
      <c r="FR79" s="1166"/>
      <c r="FS79" s="243"/>
      <c r="FU79" s="397" t="s">
        <v>1645</v>
      </c>
      <c r="FV79" s="1042">
        <v>1</v>
      </c>
      <c r="FW79" s="255"/>
      <c r="FX79" s="1166"/>
      <c r="FY79" s="1069"/>
      <c r="FZ79" s="397" t="s">
        <v>1645</v>
      </c>
      <c r="GA79" s="1042">
        <v>1</v>
      </c>
      <c r="GB79" s="255"/>
      <c r="GC79" s="1166"/>
      <c r="GD79" s="1069"/>
      <c r="GE79" s="397" t="s">
        <v>1645</v>
      </c>
      <c r="GF79" s="1042">
        <v>1</v>
      </c>
      <c r="GG79" s="255"/>
      <c r="GH79" s="1166"/>
      <c r="GI79" s="1069"/>
      <c r="GJ79" s="322" t="s">
        <v>1645</v>
      </c>
      <c r="GK79" s="1042"/>
      <c r="GL79" s="255"/>
      <c r="GM79" s="1166"/>
      <c r="GN79" s="1069"/>
      <c r="GO79" s="322" t="s">
        <v>1645</v>
      </c>
      <c r="GP79" s="1042"/>
      <c r="GQ79" s="255"/>
      <c r="GR79" s="1166"/>
      <c r="GS79" s="1069"/>
      <c r="GT79" s="397" t="s">
        <v>1645</v>
      </c>
      <c r="GU79" s="1042">
        <v>1</v>
      </c>
      <c r="GV79" s="255"/>
      <c r="GW79" s="1169"/>
      <c r="GX79" s="1068"/>
      <c r="GY79" s="910"/>
      <c r="GZ79" s="397" t="s">
        <v>1645</v>
      </c>
      <c r="HA79" s="835">
        <v>1</v>
      </c>
      <c r="HB79" s="473"/>
      <c r="HC79" s="1166"/>
      <c r="HD79" s="243"/>
      <c r="HE79" s="322" t="s">
        <v>1645</v>
      </c>
      <c r="HF79" s="338"/>
      <c r="HG79" s="473"/>
      <c r="HH79" s="1166"/>
      <c r="HI79" s="243"/>
      <c r="HJ79" s="883"/>
      <c r="HK79" s="397" t="s">
        <v>1645</v>
      </c>
      <c r="HL79" s="334">
        <v>1</v>
      </c>
      <c r="HM79" s="473"/>
      <c r="HN79" s="897"/>
      <c r="HO79" s="243"/>
      <c r="HP79" s="883"/>
      <c r="HQ79" s="322" t="s">
        <v>1645</v>
      </c>
      <c r="HR79" s="835"/>
      <c r="HS79" s="255"/>
      <c r="HT79" s="535"/>
      <c r="HU79" s="1069"/>
      <c r="HV79" s="397" t="s">
        <v>1645</v>
      </c>
      <c r="HW79" s="835">
        <v>1</v>
      </c>
      <c r="HX79" s="255"/>
      <c r="HY79" s="535"/>
      <c r="HZ79" s="898"/>
      <c r="IA79" s="322" t="s">
        <v>1645</v>
      </c>
      <c r="IB79" s="835"/>
      <c r="IC79" s="255"/>
      <c r="ID79" s="1166"/>
      <c r="IE79" s="1069"/>
      <c r="IF79" s="883"/>
      <c r="IG79" s="322" t="s">
        <v>1645</v>
      </c>
      <c r="IH79" s="841"/>
      <c r="II79" s="255"/>
      <c r="IJ79" s="1166"/>
      <c r="IK79" s="1069"/>
      <c r="IL79" s="397" t="s">
        <v>1645</v>
      </c>
      <c r="IM79" s="841">
        <v>1</v>
      </c>
      <c r="IN79" s="255"/>
      <c r="IO79" s="1166"/>
      <c r="IP79" s="1069"/>
      <c r="IQ79" s="322" t="s">
        <v>1645</v>
      </c>
      <c r="IR79" s="841"/>
      <c r="IS79" s="255"/>
      <c r="IT79" s="1166"/>
      <c r="IU79" s="1069"/>
      <c r="IV79" s="322" t="s">
        <v>1645</v>
      </c>
      <c r="IW79" s="841"/>
      <c r="IX79" s="255"/>
      <c r="IY79" s="1166"/>
      <c r="IZ79" s="1069"/>
      <c r="JA79" s="322" t="s">
        <v>1645</v>
      </c>
      <c r="JB79" s="841"/>
      <c r="JC79" s="255"/>
      <c r="JD79" s="535"/>
      <c r="JE79" s="1069"/>
      <c r="JF79" s="322" t="s">
        <v>1645</v>
      </c>
      <c r="JG79" s="337"/>
      <c r="JH79" s="255"/>
      <c r="JI79" s="535"/>
      <c r="JJ79" s="1069"/>
      <c r="JK79" s="322" t="s">
        <v>1645</v>
      </c>
      <c r="JL79" s="841"/>
      <c r="JM79" s="255"/>
      <c r="JN79" s="535"/>
      <c r="JO79" s="1069"/>
      <c r="JP79" s="322" t="s">
        <v>1645</v>
      </c>
      <c r="JQ79" s="841"/>
      <c r="JR79" s="255"/>
      <c r="JS79" s="1166"/>
      <c r="JT79" s="1069"/>
      <c r="JU79" s="322" t="s">
        <v>1645</v>
      </c>
      <c r="JV79" s="841"/>
      <c r="JW79" s="255"/>
      <c r="JX79" s="535"/>
      <c r="JY79" s="1069"/>
      <c r="JZ79" s="322" t="s">
        <v>1645</v>
      </c>
      <c r="KA79" s="841"/>
      <c r="KB79" s="255"/>
      <c r="KC79" s="535"/>
      <c r="KD79" s="1069"/>
      <c r="KE79" s="322" t="s">
        <v>1645</v>
      </c>
      <c r="KF79" s="841"/>
      <c r="KG79" s="255"/>
      <c r="KH79" s="535"/>
      <c r="KI79" s="1069"/>
      <c r="KJ79" s="397" t="s">
        <v>1645</v>
      </c>
      <c r="KK79" s="841">
        <v>1</v>
      </c>
      <c r="KL79" s="255"/>
      <c r="KM79" s="535"/>
      <c r="KN79" s="1069"/>
      <c r="KO79" s="322" t="s">
        <v>1645</v>
      </c>
      <c r="KP79" s="841"/>
      <c r="KQ79" s="255"/>
      <c r="KR79" s="535"/>
      <c r="KS79" s="1069"/>
      <c r="KT79" s="322" t="s">
        <v>1645</v>
      </c>
      <c r="KU79" s="841"/>
      <c r="KV79" s="255"/>
      <c r="KW79" s="535"/>
      <c r="KX79" s="1069"/>
      <c r="KY79" s="322" t="s">
        <v>1645</v>
      </c>
      <c r="KZ79" s="841"/>
      <c r="LA79" s="255"/>
      <c r="LB79" s="535"/>
      <c r="LC79" s="1069"/>
      <c r="LD79" s="322" t="s">
        <v>1645</v>
      </c>
      <c r="LE79" s="841"/>
      <c r="LF79" s="255"/>
      <c r="LG79" s="535"/>
      <c r="LH79" s="1069"/>
      <c r="LI79" s="397" t="s">
        <v>1645</v>
      </c>
      <c r="LJ79" s="841">
        <v>1</v>
      </c>
      <c r="LK79" s="255"/>
      <c r="LL79" s="535"/>
      <c r="LM79" s="1069"/>
      <c r="LN79" s="397" t="s">
        <v>1645</v>
      </c>
      <c r="LO79" s="841">
        <v>1</v>
      </c>
      <c r="LP79" s="255"/>
      <c r="LQ79" s="535"/>
      <c r="LR79" s="1069"/>
      <c r="LS79" s="397" t="s">
        <v>1645</v>
      </c>
      <c r="LT79" s="841">
        <v>1</v>
      </c>
      <c r="LU79" s="255"/>
      <c r="LV79" s="535"/>
      <c r="LW79" s="1069"/>
      <c r="LX79" s="397" t="s">
        <v>1645</v>
      </c>
      <c r="LY79" s="841">
        <v>1</v>
      </c>
      <c r="LZ79" s="255"/>
      <c r="MA79" s="535"/>
      <c r="MB79" s="1069"/>
      <c r="MC79" s="322" t="s">
        <v>1645</v>
      </c>
      <c r="MD79" s="841"/>
      <c r="ME79" s="255"/>
      <c r="MF79" s="535"/>
      <c r="MG79" s="1069"/>
      <c r="MH79" s="397" t="s">
        <v>1645</v>
      </c>
      <c r="MI79" s="841">
        <v>1</v>
      </c>
      <c r="MJ79" s="255"/>
      <c r="MK79" s="535"/>
      <c r="ML79" s="1069"/>
      <c r="MM79" s="397" t="s">
        <v>1645</v>
      </c>
      <c r="MN79" s="841">
        <v>1</v>
      </c>
      <c r="MO79" s="255"/>
      <c r="MP79" s="535"/>
      <c r="MQ79" s="1069"/>
      <c r="MR79" s="397" t="s">
        <v>1645</v>
      </c>
      <c r="MS79" s="841">
        <v>1</v>
      </c>
      <c r="MT79" s="255"/>
      <c r="MU79" s="535"/>
      <c r="MV79" s="1069"/>
      <c r="MW79" s="397" t="s">
        <v>1645</v>
      </c>
      <c r="MX79" s="841">
        <v>1</v>
      </c>
      <c r="MY79" s="255"/>
      <c r="MZ79" s="535"/>
      <c r="NA79" s="1069"/>
      <c r="NB79" s="322" t="s">
        <v>1645</v>
      </c>
      <c r="NC79" s="841"/>
      <c r="ND79" s="255"/>
      <c r="NE79" s="535"/>
      <c r="NF79" s="1069"/>
      <c r="NG79" s="397" t="s">
        <v>1645</v>
      </c>
      <c r="NH79" s="841">
        <v>1</v>
      </c>
      <c r="NI79" s="255"/>
      <c r="NJ79" s="535"/>
      <c r="NK79" s="1069"/>
      <c r="NL79" s="322" t="s">
        <v>1645</v>
      </c>
      <c r="NM79" s="841"/>
      <c r="NN79" s="255"/>
      <c r="NO79" s="535"/>
      <c r="NP79" s="1069"/>
      <c r="NQ79" s="397" t="s">
        <v>1645</v>
      </c>
      <c r="NR79" s="841">
        <v>1</v>
      </c>
      <c r="NS79" s="255"/>
      <c r="NT79" s="535"/>
      <c r="NU79" s="1069"/>
      <c r="NV79" s="322" t="s">
        <v>1645</v>
      </c>
      <c r="NW79" s="841"/>
      <c r="NX79" s="255"/>
      <c r="NY79" s="535"/>
      <c r="NZ79" s="1069"/>
      <c r="OA79" s="322" t="s">
        <v>1645</v>
      </c>
      <c r="OB79" s="841"/>
      <c r="OC79" s="255"/>
      <c r="OD79" s="535"/>
      <c r="OE79" s="1069"/>
      <c r="OF79" s="322" t="s">
        <v>1645</v>
      </c>
      <c r="OG79" s="841"/>
      <c r="OH79" s="255"/>
      <c r="OI79" s="535"/>
      <c r="OJ79" s="1069"/>
      <c r="OK79" s="322" t="s">
        <v>1645</v>
      </c>
      <c r="OL79" s="841"/>
      <c r="OM79" s="255"/>
      <c r="ON79" s="535"/>
      <c r="OO79" s="1069"/>
      <c r="OP79" s="397" t="s">
        <v>1645</v>
      </c>
      <c r="OQ79" s="841">
        <v>1</v>
      </c>
      <c r="OR79" s="255"/>
      <c r="OS79" s="535"/>
      <c r="OT79" s="1069"/>
      <c r="OU79" s="322" t="s">
        <v>1645</v>
      </c>
      <c r="OV79" s="889"/>
      <c r="OW79" s="255"/>
      <c r="OX79" s="535"/>
      <c r="OY79" s="1069"/>
      <c r="OZ79" s="397" t="s">
        <v>1645</v>
      </c>
      <c r="PA79" s="841">
        <v>1</v>
      </c>
      <c r="PB79" s="255"/>
      <c r="PC79" s="535"/>
      <c r="PD79" s="1069"/>
      <c r="PE79" s="941"/>
      <c r="PF79" s="827"/>
      <c r="PG79" s="255"/>
      <c r="PH79" s="535"/>
      <c r="PI79" s="1069"/>
      <c r="PJ79" s="942"/>
      <c r="PK79" s="835"/>
      <c r="PL79" s="255"/>
      <c r="PM79" s="535"/>
      <c r="PN79" s="1069"/>
    </row>
    <row r="80" spans="1:430" ht="17" customHeight="1" thickBot="1" x14ac:dyDescent="0.25">
      <c r="B80" s="857"/>
      <c r="C80" s="1185"/>
      <c r="D80" s="1192"/>
      <c r="E80" s="1193" t="s">
        <v>245</v>
      </c>
      <c r="F80" s="1163"/>
      <c r="G80" s="1070"/>
      <c r="H80" s="863"/>
      <c r="I80" s="1096"/>
      <c r="J80" s="322" t="s">
        <v>245</v>
      </c>
      <c r="K80" s="835"/>
      <c r="L80" s="473"/>
      <c r="M80" s="893"/>
      <c r="N80" s="1069"/>
      <c r="O80" s="322" t="s">
        <v>245</v>
      </c>
      <c r="P80" s="836"/>
      <c r="Q80" s="897"/>
      <c r="R80" s="897"/>
      <c r="S80" s="1158"/>
      <c r="T80" s="322" t="s">
        <v>245</v>
      </c>
      <c r="U80" s="835"/>
      <c r="V80" s="473"/>
      <c r="W80" s="897"/>
      <c r="X80" s="243"/>
      <c r="Y80" s="322" t="s">
        <v>245</v>
      </c>
      <c r="Z80" s="835"/>
      <c r="AA80" s="473"/>
      <c r="AB80" s="897"/>
      <c r="AC80" s="243"/>
      <c r="AD80" s="322" t="s">
        <v>245</v>
      </c>
      <c r="AE80" s="835"/>
      <c r="AF80" s="473"/>
      <c r="AG80" s="897"/>
      <c r="AH80" s="243"/>
      <c r="AI80" s="397" t="s">
        <v>245</v>
      </c>
      <c r="AJ80" s="334">
        <v>1</v>
      </c>
      <c r="AK80" s="473"/>
      <c r="AL80" s="897"/>
      <c r="AM80" s="243"/>
      <c r="AN80" s="397" t="s">
        <v>245</v>
      </c>
      <c r="AO80" s="925">
        <v>1</v>
      </c>
      <c r="AP80" s="255"/>
      <c r="AQ80" s="1166"/>
      <c r="AR80" s="1069"/>
      <c r="AS80" s="322" t="s">
        <v>245</v>
      </c>
      <c r="AT80" s="836"/>
      <c r="AU80" s="255"/>
      <c r="AV80" s="1166"/>
      <c r="AW80" s="1069"/>
      <c r="AX80" s="322" t="s">
        <v>245</v>
      </c>
      <c r="AY80" s="836"/>
      <c r="AZ80" s="255"/>
      <c r="BA80" s="1166"/>
      <c r="BB80" s="1069"/>
      <c r="BC80" s="942" t="s">
        <v>245</v>
      </c>
      <c r="BD80" s="835"/>
      <c r="BE80" s="255"/>
      <c r="BF80" s="535"/>
      <c r="BG80" s="1069"/>
      <c r="BH80" s="397" t="s">
        <v>245</v>
      </c>
      <c r="BI80" s="1072">
        <v>1</v>
      </c>
      <c r="BJ80" s="255"/>
      <c r="BK80" s="1166"/>
      <c r="BL80" s="1069"/>
      <c r="BM80" s="942" t="s">
        <v>245</v>
      </c>
      <c r="BN80" s="835"/>
      <c r="BO80" s="255"/>
      <c r="BP80" s="535"/>
      <c r="BQ80" s="1069"/>
      <c r="BR80" s="863"/>
      <c r="BS80" s="397" t="s">
        <v>245</v>
      </c>
      <c r="BT80" s="952">
        <v>1</v>
      </c>
      <c r="BU80" s="473"/>
      <c r="BV80" s="897"/>
      <c r="BW80" s="243"/>
      <c r="BX80" s="397" t="s">
        <v>245</v>
      </c>
      <c r="BY80" s="952">
        <v>1</v>
      </c>
      <c r="BZ80" s="473"/>
      <c r="CA80" s="897"/>
      <c r="CB80" s="243"/>
      <c r="CC80" s="397" t="s">
        <v>245</v>
      </c>
      <c r="CD80" s="952">
        <v>1</v>
      </c>
      <c r="CE80" s="473"/>
      <c r="CF80" s="1166"/>
      <c r="CG80" s="243"/>
      <c r="CH80" s="322" t="s">
        <v>245</v>
      </c>
      <c r="CI80" s="835"/>
      <c r="CJ80" s="473"/>
      <c r="CK80" s="1166"/>
      <c r="CL80" s="243"/>
      <c r="CM80" s="322" t="s">
        <v>245</v>
      </c>
      <c r="CN80" s="835"/>
      <c r="CO80" s="473"/>
      <c r="CP80" s="1166"/>
      <c r="CQ80" s="243"/>
      <c r="CR80" s="397" t="s">
        <v>245</v>
      </c>
      <c r="CS80" s="835">
        <v>1</v>
      </c>
      <c r="CT80" s="473"/>
      <c r="CU80" s="1166"/>
      <c r="CV80" s="243"/>
      <c r="CW80" s="322" t="s">
        <v>245</v>
      </c>
      <c r="CX80" s="835"/>
      <c r="CY80" s="473"/>
      <c r="CZ80" s="1166"/>
      <c r="DA80" s="243"/>
      <c r="DB80" s="322" t="s">
        <v>245</v>
      </c>
      <c r="DC80" s="835"/>
      <c r="DD80" s="473"/>
      <c r="DE80" s="1166"/>
      <c r="DF80" s="243"/>
      <c r="DG80" s="322" t="s">
        <v>245</v>
      </c>
      <c r="DH80" s="835"/>
      <c r="DI80" s="473"/>
      <c r="DJ80" s="1166"/>
      <c r="DK80" s="243"/>
      <c r="DL80" s="322" t="s">
        <v>245</v>
      </c>
      <c r="DM80" s="835"/>
      <c r="DN80" s="473"/>
      <c r="DO80" s="1166"/>
      <c r="DP80" s="243"/>
      <c r="DQ80" s="322" t="s">
        <v>245</v>
      </c>
      <c r="DR80" s="835"/>
      <c r="DS80" s="473"/>
      <c r="DT80" s="1166"/>
      <c r="DU80" s="243"/>
      <c r="DV80" s="397" t="s">
        <v>245</v>
      </c>
      <c r="DW80" s="835">
        <v>1</v>
      </c>
      <c r="DX80" s="473"/>
      <c r="DY80" s="1166"/>
      <c r="DZ80" s="243"/>
      <c r="EA80" s="397" t="s">
        <v>245</v>
      </c>
      <c r="EB80" s="338">
        <v>1</v>
      </c>
      <c r="EC80" s="473"/>
      <c r="ED80" s="1166"/>
      <c r="EE80" s="243"/>
      <c r="EF80" s="322" t="s">
        <v>245</v>
      </c>
      <c r="EG80" s="835"/>
      <c r="EH80" s="473"/>
      <c r="EI80" s="1166"/>
      <c r="EJ80" s="243"/>
      <c r="EK80" s="322" t="s">
        <v>245</v>
      </c>
      <c r="EL80" s="835"/>
      <c r="EM80" s="473"/>
      <c r="EN80" s="1166"/>
      <c r="EO80" s="243"/>
      <c r="EP80" s="322" t="s">
        <v>245</v>
      </c>
      <c r="EQ80" s="338"/>
      <c r="ER80" s="473"/>
      <c r="ES80" s="1166"/>
      <c r="ET80" s="243"/>
      <c r="EU80" s="397" t="s">
        <v>245</v>
      </c>
      <c r="EV80" s="835">
        <v>1</v>
      </c>
      <c r="EW80" s="473"/>
      <c r="EX80" s="1166"/>
      <c r="EY80" s="243"/>
      <c r="EZ80" s="397" t="s">
        <v>245</v>
      </c>
      <c r="FA80" s="835">
        <v>1</v>
      </c>
      <c r="FB80" s="473"/>
      <c r="FC80" s="1166"/>
      <c r="FD80" s="243"/>
      <c r="FE80" s="322" t="s">
        <v>245</v>
      </c>
      <c r="FF80" s="835"/>
      <c r="FG80" s="473"/>
      <c r="FH80" s="1166"/>
      <c r="FI80" s="243"/>
      <c r="FJ80" s="1071" t="s">
        <v>245</v>
      </c>
      <c r="FK80" s="835">
        <v>1</v>
      </c>
      <c r="FL80" s="473"/>
      <c r="FM80" s="1166"/>
      <c r="FN80" s="243"/>
      <c r="FO80" s="322" t="s">
        <v>245</v>
      </c>
      <c r="FP80" s="835"/>
      <c r="FQ80" s="473"/>
      <c r="FR80" s="1166"/>
      <c r="FS80" s="243"/>
      <c r="FU80" s="322" t="s">
        <v>245</v>
      </c>
      <c r="FV80" s="1042"/>
      <c r="FW80" s="255"/>
      <c r="FX80" s="1166"/>
      <c r="FY80" s="1069"/>
      <c r="FZ80" s="322" t="s">
        <v>245</v>
      </c>
      <c r="GA80" s="1042"/>
      <c r="GB80" s="255"/>
      <c r="GC80" s="1166"/>
      <c r="GD80" s="1069"/>
      <c r="GE80" s="397" t="s">
        <v>245</v>
      </c>
      <c r="GF80" s="1042">
        <v>1</v>
      </c>
      <c r="GG80" s="255"/>
      <c r="GH80" s="1166"/>
      <c r="GI80" s="1069"/>
      <c r="GJ80" s="322" t="s">
        <v>245</v>
      </c>
      <c r="GK80" s="1042"/>
      <c r="GL80" s="255"/>
      <c r="GM80" s="1166"/>
      <c r="GN80" s="1069"/>
      <c r="GO80" s="322" t="s">
        <v>245</v>
      </c>
      <c r="GP80" s="1042"/>
      <c r="GQ80" s="255"/>
      <c r="GR80" s="1166"/>
      <c r="GS80" s="1069"/>
      <c r="GT80" s="322" t="s">
        <v>245</v>
      </c>
      <c r="GU80" s="1042"/>
      <c r="GV80" s="255"/>
      <c r="GW80" s="1169"/>
      <c r="GX80" s="1068"/>
      <c r="GY80" s="910"/>
      <c r="GZ80" s="397" t="s">
        <v>245</v>
      </c>
      <c r="HA80" s="835">
        <v>1</v>
      </c>
      <c r="HB80" s="473"/>
      <c r="HC80" s="1166"/>
      <c r="HD80" s="243"/>
      <c r="HE80" s="322" t="s">
        <v>245</v>
      </c>
      <c r="HF80" s="338"/>
      <c r="HG80" s="473"/>
      <c r="HH80" s="1166"/>
      <c r="HI80" s="243"/>
      <c r="HJ80" s="883"/>
      <c r="HK80" s="322" t="s">
        <v>245</v>
      </c>
      <c r="HL80" s="835"/>
      <c r="HM80" s="473"/>
      <c r="HN80" s="897"/>
      <c r="HO80" s="243"/>
      <c r="HP80" s="883"/>
      <c r="HQ80" s="322" t="s">
        <v>245</v>
      </c>
      <c r="HR80" s="835"/>
      <c r="HS80" s="255"/>
      <c r="HT80" s="535"/>
      <c r="HU80" s="1069"/>
      <c r="HV80" s="322" t="s">
        <v>245</v>
      </c>
      <c r="HW80" s="835"/>
      <c r="HX80" s="255"/>
      <c r="HY80" s="535"/>
      <c r="HZ80" s="898"/>
      <c r="IA80" s="322" t="s">
        <v>245</v>
      </c>
      <c r="IB80" s="835"/>
      <c r="IC80" s="255"/>
      <c r="ID80" s="1166"/>
      <c r="IE80" s="1069"/>
      <c r="IF80" s="883"/>
      <c r="IG80" s="322" t="s">
        <v>245</v>
      </c>
      <c r="IH80" s="841"/>
      <c r="II80" s="255"/>
      <c r="IJ80" s="1166"/>
      <c r="IK80" s="1069"/>
      <c r="IL80" s="322" t="s">
        <v>245</v>
      </c>
      <c r="IM80" s="841"/>
      <c r="IN80" s="255"/>
      <c r="IO80" s="1166"/>
      <c r="IP80" s="1069"/>
      <c r="IQ80" s="322" t="s">
        <v>245</v>
      </c>
      <c r="IR80" s="841"/>
      <c r="IS80" s="255"/>
      <c r="IT80" s="1166"/>
      <c r="IU80" s="1069"/>
      <c r="IV80" s="397" t="s">
        <v>245</v>
      </c>
      <c r="IW80" s="841">
        <v>1</v>
      </c>
      <c r="IX80" s="255"/>
      <c r="IY80" s="1166"/>
      <c r="IZ80" s="1069"/>
      <c r="JA80" s="322" t="s">
        <v>245</v>
      </c>
      <c r="JB80" s="841"/>
      <c r="JC80" s="255"/>
      <c r="JD80" s="535"/>
      <c r="JE80" s="1069"/>
      <c r="JF80" s="322" t="s">
        <v>245</v>
      </c>
      <c r="JG80" s="337"/>
      <c r="JH80" s="255"/>
      <c r="JI80" s="535"/>
      <c r="JJ80" s="1069"/>
      <c r="JK80" s="322" t="s">
        <v>245</v>
      </c>
      <c r="JL80" s="841"/>
      <c r="JM80" s="255"/>
      <c r="JN80" s="535"/>
      <c r="JO80" s="1069"/>
      <c r="JP80" s="322" t="s">
        <v>245</v>
      </c>
      <c r="JQ80" s="841"/>
      <c r="JR80" s="255"/>
      <c r="JS80" s="1166"/>
      <c r="JT80" s="1069"/>
      <c r="JU80" s="322" t="s">
        <v>245</v>
      </c>
      <c r="JV80" s="841"/>
      <c r="JW80" s="255"/>
      <c r="JX80" s="535"/>
      <c r="JY80" s="1069"/>
      <c r="JZ80" s="322" t="s">
        <v>245</v>
      </c>
      <c r="KA80" s="841"/>
      <c r="KB80" s="255"/>
      <c r="KC80" s="535"/>
      <c r="KD80" s="1069"/>
      <c r="KE80" s="322" t="s">
        <v>245</v>
      </c>
      <c r="KF80" s="841"/>
      <c r="KG80" s="255"/>
      <c r="KH80" s="535"/>
      <c r="KI80" s="1069"/>
      <c r="KJ80" s="397" t="s">
        <v>245</v>
      </c>
      <c r="KK80" s="841">
        <v>1</v>
      </c>
      <c r="KL80" s="255"/>
      <c r="KM80" s="535"/>
      <c r="KN80" s="1069"/>
      <c r="KO80" s="322" t="s">
        <v>245</v>
      </c>
      <c r="KP80" s="841"/>
      <c r="KQ80" s="255"/>
      <c r="KR80" s="535"/>
      <c r="KS80" s="1069"/>
      <c r="KT80" s="322" t="s">
        <v>245</v>
      </c>
      <c r="KU80" s="841"/>
      <c r="KV80" s="255"/>
      <c r="KW80" s="535"/>
      <c r="KX80" s="1069"/>
      <c r="KY80" s="322" t="s">
        <v>245</v>
      </c>
      <c r="KZ80" s="841"/>
      <c r="LA80" s="255"/>
      <c r="LB80" s="535"/>
      <c r="LC80" s="1069"/>
      <c r="LD80" s="322" t="s">
        <v>245</v>
      </c>
      <c r="LE80" s="841"/>
      <c r="LF80" s="255"/>
      <c r="LG80" s="535"/>
      <c r="LH80" s="1069"/>
      <c r="LI80" s="397" t="s">
        <v>245</v>
      </c>
      <c r="LJ80" s="841">
        <v>1</v>
      </c>
      <c r="LK80" s="255"/>
      <c r="LL80" s="535"/>
      <c r="LM80" s="1069"/>
      <c r="LN80" s="397" t="s">
        <v>245</v>
      </c>
      <c r="LO80" s="841">
        <v>1</v>
      </c>
      <c r="LP80" s="255"/>
      <c r="LQ80" s="535"/>
      <c r="LR80" s="1069"/>
      <c r="LS80" s="322" t="s">
        <v>245</v>
      </c>
      <c r="LT80" s="841"/>
      <c r="LU80" s="255"/>
      <c r="LV80" s="535"/>
      <c r="LW80" s="1069"/>
      <c r="LX80" s="322" t="s">
        <v>245</v>
      </c>
      <c r="LY80" s="841"/>
      <c r="LZ80" s="255"/>
      <c r="MA80" s="535"/>
      <c r="MB80" s="1069"/>
      <c r="MC80" s="397" t="s">
        <v>245</v>
      </c>
      <c r="MD80" s="841">
        <v>1</v>
      </c>
      <c r="ME80" s="255"/>
      <c r="MF80" s="535"/>
      <c r="MG80" s="1069"/>
      <c r="MH80" s="397" t="s">
        <v>245</v>
      </c>
      <c r="MI80" s="841">
        <v>1</v>
      </c>
      <c r="MJ80" s="255"/>
      <c r="MK80" s="535"/>
      <c r="ML80" s="1069"/>
      <c r="MM80" s="322" t="s">
        <v>245</v>
      </c>
      <c r="MN80" s="841"/>
      <c r="MO80" s="255"/>
      <c r="MP80" s="535"/>
      <c r="MQ80" s="1069"/>
      <c r="MR80" s="397" t="s">
        <v>245</v>
      </c>
      <c r="MS80" s="841">
        <v>1</v>
      </c>
      <c r="MT80" s="255"/>
      <c r="MU80" s="535"/>
      <c r="MV80" s="1069"/>
      <c r="MW80" s="322" t="s">
        <v>245</v>
      </c>
      <c r="MX80" s="841"/>
      <c r="MY80" s="255"/>
      <c r="MZ80" s="535"/>
      <c r="NA80" s="1069"/>
      <c r="NB80" s="322" t="s">
        <v>245</v>
      </c>
      <c r="NC80" s="841"/>
      <c r="ND80" s="255"/>
      <c r="NE80" s="535"/>
      <c r="NF80" s="1069"/>
      <c r="NG80" s="322" t="s">
        <v>245</v>
      </c>
      <c r="NH80" s="841"/>
      <c r="NI80" s="255"/>
      <c r="NJ80" s="535"/>
      <c r="NK80" s="1069"/>
      <c r="NL80" s="322" t="s">
        <v>245</v>
      </c>
      <c r="NM80" s="841"/>
      <c r="NN80" s="255"/>
      <c r="NO80" s="535"/>
      <c r="NP80" s="1069"/>
      <c r="NQ80" s="397" t="s">
        <v>245</v>
      </c>
      <c r="NR80" s="841">
        <v>1</v>
      </c>
      <c r="NS80" s="255"/>
      <c r="NT80" s="535"/>
      <c r="NU80" s="1069"/>
      <c r="NV80" s="322" t="s">
        <v>245</v>
      </c>
      <c r="NW80" s="841"/>
      <c r="NX80" s="255"/>
      <c r="NY80" s="535"/>
      <c r="NZ80" s="1069"/>
      <c r="OA80" s="322" t="s">
        <v>245</v>
      </c>
      <c r="OB80" s="841"/>
      <c r="OC80" s="255"/>
      <c r="OD80" s="535"/>
      <c r="OE80" s="1069"/>
      <c r="OF80" s="322" t="s">
        <v>245</v>
      </c>
      <c r="OG80" s="841"/>
      <c r="OH80" s="255"/>
      <c r="OI80" s="535"/>
      <c r="OJ80" s="1069"/>
      <c r="OK80" s="322" t="s">
        <v>245</v>
      </c>
      <c r="OL80" s="841"/>
      <c r="OM80" s="255"/>
      <c r="ON80" s="535"/>
      <c r="OO80" s="1069"/>
      <c r="OP80" s="322" t="s">
        <v>245</v>
      </c>
      <c r="OQ80" s="841"/>
      <c r="OR80" s="255"/>
      <c r="OS80" s="535"/>
      <c r="OT80" s="1069"/>
      <c r="OU80" s="397" t="s">
        <v>245</v>
      </c>
      <c r="OV80" s="952">
        <v>1</v>
      </c>
      <c r="OW80" s="255"/>
      <c r="OX80" s="535"/>
      <c r="OY80" s="1069"/>
      <c r="OZ80" s="322" t="s">
        <v>245</v>
      </c>
      <c r="PA80" s="841"/>
      <c r="PB80" s="255"/>
      <c r="PC80" s="535"/>
      <c r="PD80" s="1069"/>
      <c r="PE80" s="942"/>
      <c r="PF80" s="835"/>
      <c r="PG80" s="255"/>
      <c r="PH80" s="535"/>
      <c r="PI80" s="1069"/>
      <c r="PJ80" s="942"/>
      <c r="PK80" s="835"/>
      <c r="PL80" s="255"/>
      <c r="PM80" s="535"/>
      <c r="PN80" s="1069"/>
    </row>
    <row r="81" spans="1:430" ht="17" customHeight="1" thickBot="1" x14ac:dyDescent="0.25">
      <c r="B81" s="857"/>
      <c r="C81" s="1185"/>
      <c r="D81" s="1192"/>
      <c r="E81" s="1193" t="s">
        <v>246</v>
      </c>
      <c r="F81" s="1163"/>
      <c r="G81" s="1070"/>
      <c r="H81" s="863"/>
      <c r="I81" s="1096"/>
      <c r="J81" s="322" t="s">
        <v>246</v>
      </c>
      <c r="K81" s="835"/>
      <c r="L81" s="473"/>
      <c r="M81" s="893"/>
      <c r="N81" s="1069"/>
      <c r="O81" s="322" t="s">
        <v>246</v>
      </c>
      <c r="P81" s="836"/>
      <c r="Q81" s="897"/>
      <c r="R81" s="897"/>
      <c r="S81" s="1158"/>
      <c r="T81" s="397" t="s">
        <v>246</v>
      </c>
      <c r="U81" s="952">
        <v>1</v>
      </c>
      <c r="V81" s="473"/>
      <c r="W81" s="897"/>
      <c r="X81" s="243"/>
      <c r="Y81" s="322" t="s">
        <v>246</v>
      </c>
      <c r="Z81" s="835"/>
      <c r="AA81" s="473"/>
      <c r="AB81" s="897"/>
      <c r="AC81" s="243"/>
      <c r="AD81" s="322" t="s">
        <v>246</v>
      </c>
      <c r="AE81" s="835"/>
      <c r="AF81" s="473"/>
      <c r="AG81" s="897"/>
      <c r="AH81" s="243"/>
      <c r="AI81" s="322" t="s">
        <v>246</v>
      </c>
      <c r="AJ81" s="835"/>
      <c r="AK81" s="473"/>
      <c r="AL81" s="897"/>
      <c r="AM81" s="243"/>
      <c r="AN81" s="322" t="s">
        <v>246</v>
      </c>
      <c r="AO81" s="1042"/>
      <c r="AP81" s="255"/>
      <c r="AQ81" s="1166"/>
      <c r="AR81" s="1069"/>
      <c r="AS81" s="322" t="s">
        <v>246</v>
      </c>
      <c r="AT81" s="836"/>
      <c r="AU81" s="255"/>
      <c r="AV81" s="1166"/>
      <c r="AW81" s="1069"/>
      <c r="AX81" s="322" t="s">
        <v>246</v>
      </c>
      <c r="AY81" s="836"/>
      <c r="AZ81" s="255"/>
      <c r="BA81" s="1166"/>
      <c r="BB81" s="1069"/>
      <c r="BC81" s="942" t="s">
        <v>246</v>
      </c>
      <c r="BD81" s="835"/>
      <c r="BE81" s="255"/>
      <c r="BF81" s="535"/>
      <c r="BG81" s="1069"/>
      <c r="BH81" s="322" t="s">
        <v>246</v>
      </c>
      <c r="BI81" s="1051"/>
      <c r="BJ81" s="255"/>
      <c r="BK81" s="1166"/>
      <c r="BL81" s="1069"/>
      <c r="BM81" s="942" t="s">
        <v>246</v>
      </c>
      <c r="BN81" s="835"/>
      <c r="BO81" s="255"/>
      <c r="BP81" s="535"/>
      <c r="BQ81" s="1069"/>
      <c r="BR81" s="863"/>
      <c r="BS81" s="322" t="s">
        <v>246</v>
      </c>
      <c r="BT81" s="835"/>
      <c r="BU81" s="473"/>
      <c r="BV81" s="897"/>
      <c r="BW81" s="243"/>
      <c r="BX81" s="322" t="s">
        <v>246</v>
      </c>
      <c r="BY81" s="835"/>
      <c r="BZ81" s="473"/>
      <c r="CA81" s="897"/>
      <c r="CB81" s="243"/>
      <c r="CC81" s="322" t="s">
        <v>246</v>
      </c>
      <c r="CD81" s="835"/>
      <c r="CE81" s="473"/>
      <c r="CF81" s="1166"/>
      <c r="CG81" s="243"/>
      <c r="CH81" s="322" t="s">
        <v>246</v>
      </c>
      <c r="CI81" s="835"/>
      <c r="CJ81" s="473"/>
      <c r="CK81" s="1166"/>
      <c r="CL81" s="243"/>
      <c r="CM81" s="322" t="s">
        <v>246</v>
      </c>
      <c r="CN81" s="835"/>
      <c r="CO81" s="473"/>
      <c r="CP81" s="1166"/>
      <c r="CQ81" s="243"/>
      <c r="CR81" s="322" t="s">
        <v>246</v>
      </c>
      <c r="CS81" s="835"/>
      <c r="CT81" s="473"/>
      <c r="CU81" s="1166"/>
      <c r="CV81" s="243"/>
      <c r="CW81" s="322" t="s">
        <v>246</v>
      </c>
      <c r="CX81" s="835"/>
      <c r="CY81" s="473"/>
      <c r="CZ81" s="1166"/>
      <c r="DA81" s="243"/>
      <c r="DB81" s="322" t="s">
        <v>246</v>
      </c>
      <c r="DC81" s="835"/>
      <c r="DD81" s="473"/>
      <c r="DE81" s="1166"/>
      <c r="DF81" s="243"/>
      <c r="DG81" s="322" t="s">
        <v>246</v>
      </c>
      <c r="DH81" s="835"/>
      <c r="DI81" s="473"/>
      <c r="DJ81" s="1166"/>
      <c r="DK81" s="243"/>
      <c r="DL81" s="322" t="s">
        <v>246</v>
      </c>
      <c r="DM81" s="835"/>
      <c r="DN81" s="473"/>
      <c r="DO81" s="1166"/>
      <c r="DP81" s="243"/>
      <c r="DQ81" s="322" t="s">
        <v>246</v>
      </c>
      <c r="DR81" s="835"/>
      <c r="DS81" s="473"/>
      <c r="DT81" s="1166"/>
      <c r="DU81" s="243"/>
      <c r="DV81" s="322" t="s">
        <v>246</v>
      </c>
      <c r="DW81" s="835"/>
      <c r="DX81" s="473"/>
      <c r="DY81" s="1166"/>
      <c r="DZ81" s="243"/>
      <c r="EA81" s="322" t="s">
        <v>246</v>
      </c>
      <c r="EB81" s="338"/>
      <c r="EC81" s="473"/>
      <c r="ED81" s="1166"/>
      <c r="EE81" s="243"/>
      <c r="EF81" s="322" t="s">
        <v>246</v>
      </c>
      <c r="EG81" s="835"/>
      <c r="EH81" s="473"/>
      <c r="EI81" s="1166"/>
      <c r="EJ81" s="243"/>
      <c r="EK81" s="322" t="s">
        <v>246</v>
      </c>
      <c r="EL81" s="835"/>
      <c r="EM81" s="473"/>
      <c r="EN81" s="1166"/>
      <c r="EO81" s="243"/>
      <c r="EP81" s="322" t="s">
        <v>246</v>
      </c>
      <c r="EQ81" s="338"/>
      <c r="ER81" s="473"/>
      <c r="ES81" s="1166"/>
      <c r="ET81" s="243"/>
      <c r="EU81" s="322" t="s">
        <v>246</v>
      </c>
      <c r="EV81" s="835"/>
      <c r="EW81" s="473"/>
      <c r="EX81" s="1166"/>
      <c r="EY81" s="243"/>
      <c r="EZ81" s="322" t="s">
        <v>246</v>
      </c>
      <c r="FA81" s="835"/>
      <c r="FB81" s="473"/>
      <c r="FC81" s="1166"/>
      <c r="FD81" s="243"/>
      <c r="FE81" s="322" t="s">
        <v>246</v>
      </c>
      <c r="FF81" s="835"/>
      <c r="FG81" s="473"/>
      <c r="FH81" s="1166"/>
      <c r="FI81" s="243"/>
      <c r="FJ81" s="322" t="s">
        <v>246</v>
      </c>
      <c r="FK81" s="835"/>
      <c r="FL81" s="473"/>
      <c r="FM81" s="1166"/>
      <c r="FN81" s="243"/>
      <c r="FO81" s="322" t="s">
        <v>246</v>
      </c>
      <c r="FP81" s="835"/>
      <c r="FQ81" s="473"/>
      <c r="FR81" s="1166"/>
      <c r="FS81" s="243"/>
      <c r="FU81" s="322" t="s">
        <v>246</v>
      </c>
      <c r="FV81" s="1042"/>
      <c r="FW81" s="255"/>
      <c r="FX81" s="1166"/>
      <c r="FY81" s="1069"/>
      <c r="FZ81" s="322" t="s">
        <v>246</v>
      </c>
      <c r="GA81" s="1042"/>
      <c r="GB81" s="255"/>
      <c r="GC81" s="1166"/>
      <c r="GD81" s="1069"/>
      <c r="GE81" s="322" t="s">
        <v>246</v>
      </c>
      <c r="GF81" s="1042"/>
      <c r="GG81" s="255"/>
      <c r="GH81" s="1166"/>
      <c r="GI81" s="1069"/>
      <c r="GJ81" s="322" t="s">
        <v>246</v>
      </c>
      <c r="GK81" s="1042"/>
      <c r="GL81" s="255"/>
      <c r="GM81" s="1166"/>
      <c r="GN81" s="1069"/>
      <c r="GO81" s="322" t="s">
        <v>246</v>
      </c>
      <c r="GP81" s="1042"/>
      <c r="GQ81" s="255"/>
      <c r="GR81" s="1166"/>
      <c r="GS81" s="1069"/>
      <c r="GT81" s="322" t="s">
        <v>246</v>
      </c>
      <c r="GU81" s="1042"/>
      <c r="GV81" s="255"/>
      <c r="GW81" s="1169"/>
      <c r="GX81" s="1068"/>
      <c r="GY81" s="910"/>
      <c r="GZ81" s="322" t="s">
        <v>246</v>
      </c>
      <c r="HA81" s="835"/>
      <c r="HB81" s="473"/>
      <c r="HC81" s="1166"/>
      <c r="HD81" s="243"/>
      <c r="HE81" s="397" t="s">
        <v>246</v>
      </c>
      <c r="HF81" s="338">
        <v>1</v>
      </c>
      <c r="HG81" s="473"/>
      <c r="HH81" s="1166"/>
      <c r="HI81" s="243"/>
      <c r="HJ81" s="883"/>
      <c r="HK81" s="322" t="s">
        <v>246</v>
      </c>
      <c r="HL81" s="835"/>
      <c r="HM81" s="473"/>
      <c r="HN81" s="897"/>
      <c r="HO81" s="243"/>
      <c r="HP81" s="883"/>
      <c r="HQ81" s="322" t="s">
        <v>246</v>
      </c>
      <c r="HR81" s="835"/>
      <c r="HS81" s="255"/>
      <c r="HT81" s="535"/>
      <c r="HU81" s="1069"/>
      <c r="HV81" s="322" t="s">
        <v>246</v>
      </c>
      <c r="HW81" s="835"/>
      <c r="HX81" s="255"/>
      <c r="HY81" s="535"/>
      <c r="HZ81" s="898"/>
      <c r="IA81" s="322" t="s">
        <v>246</v>
      </c>
      <c r="IB81" s="835"/>
      <c r="IC81" s="255"/>
      <c r="ID81" s="1166"/>
      <c r="IE81" s="1069"/>
      <c r="IF81" s="883"/>
      <c r="IG81" s="322" t="s">
        <v>246</v>
      </c>
      <c r="IH81" s="841"/>
      <c r="II81" s="255"/>
      <c r="IJ81" s="1166"/>
      <c r="IK81" s="1069"/>
      <c r="IL81" s="322" t="s">
        <v>246</v>
      </c>
      <c r="IM81" s="841"/>
      <c r="IN81" s="255"/>
      <c r="IO81" s="1166"/>
      <c r="IP81" s="1069"/>
      <c r="IQ81" s="397" t="s">
        <v>246</v>
      </c>
      <c r="IR81" s="841">
        <v>1</v>
      </c>
      <c r="IS81" s="255"/>
      <c r="IT81" s="1166"/>
      <c r="IU81" s="1069"/>
      <c r="IV81" s="322" t="s">
        <v>246</v>
      </c>
      <c r="IW81" s="841"/>
      <c r="IX81" s="255"/>
      <c r="IY81" s="1166"/>
      <c r="IZ81" s="1069"/>
      <c r="JA81" s="397" t="s">
        <v>246</v>
      </c>
      <c r="JB81" s="841">
        <v>1</v>
      </c>
      <c r="JC81" s="255"/>
      <c r="JD81" s="535"/>
      <c r="JE81" s="1069"/>
      <c r="JF81" s="322" t="s">
        <v>246</v>
      </c>
      <c r="JG81" s="337"/>
      <c r="JH81" s="255"/>
      <c r="JI81" s="535"/>
      <c r="JJ81" s="1069"/>
      <c r="JK81" s="322" t="s">
        <v>246</v>
      </c>
      <c r="JL81" s="841"/>
      <c r="JM81" s="255"/>
      <c r="JN81" s="535"/>
      <c r="JO81" s="1069"/>
      <c r="JP81" s="322" t="s">
        <v>246</v>
      </c>
      <c r="JQ81" s="841"/>
      <c r="JR81" s="255"/>
      <c r="JS81" s="1166"/>
      <c r="JT81" s="1069"/>
      <c r="JU81" s="322" t="s">
        <v>246</v>
      </c>
      <c r="JV81" s="841"/>
      <c r="JW81" s="255"/>
      <c r="JX81" s="535"/>
      <c r="JY81" s="1069"/>
      <c r="JZ81" s="322" t="s">
        <v>246</v>
      </c>
      <c r="KA81" s="841"/>
      <c r="KB81" s="255"/>
      <c r="KC81" s="535"/>
      <c r="KD81" s="1069"/>
      <c r="KE81" s="322" t="s">
        <v>246</v>
      </c>
      <c r="KF81" s="841"/>
      <c r="KG81" s="255"/>
      <c r="KH81" s="535"/>
      <c r="KI81" s="1069"/>
      <c r="KJ81" s="322" t="s">
        <v>246</v>
      </c>
      <c r="KK81" s="841"/>
      <c r="KL81" s="255"/>
      <c r="KM81" s="535"/>
      <c r="KN81" s="1069"/>
      <c r="KO81" s="322" t="s">
        <v>246</v>
      </c>
      <c r="KP81" s="841"/>
      <c r="KQ81" s="255"/>
      <c r="KR81" s="535"/>
      <c r="KS81" s="1069"/>
      <c r="KT81" s="397" t="s">
        <v>246</v>
      </c>
      <c r="KU81" s="841">
        <v>1</v>
      </c>
      <c r="KV81" s="255"/>
      <c r="KW81" s="535"/>
      <c r="KX81" s="1069"/>
      <c r="KY81" s="322" t="s">
        <v>246</v>
      </c>
      <c r="KZ81" s="841"/>
      <c r="LA81" s="255"/>
      <c r="LB81" s="535"/>
      <c r="LC81" s="1069"/>
      <c r="LD81" s="322" t="s">
        <v>246</v>
      </c>
      <c r="LE81" s="841"/>
      <c r="LF81" s="255"/>
      <c r="LG81" s="535"/>
      <c r="LH81" s="1069"/>
      <c r="LI81" s="322" t="s">
        <v>246</v>
      </c>
      <c r="LJ81" s="841"/>
      <c r="LK81" s="255"/>
      <c r="LL81" s="535"/>
      <c r="LM81" s="1069"/>
      <c r="LN81" s="322" t="s">
        <v>246</v>
      </c>
      <c r="LO81" s="841"/>
      <c r="LP81" s="255"/>
      <c r="LQ81" s="535"/>
      <c r="LR81" s="1069"/>
      <c r="LS81" s="322" t="s">
        <v>246</v>
      </c>
      <c r="LT81" s="841"/>
      <c r="LU81" s="255"/>
      <c r="LV81" s="535"/>
      <c r="LW81" s="1069"/>
      <c r="LX81" s="322" t="s">
        <v>246</v>
      </c>
      <c r="LY81" s="841"/>
      <c r="LZ81" s="255"/>
      <c r="MA81" s="535"/>
      <c r="MB81" s="1069"/>
      <c r="MC81" s="322" t="s">
        <v>246</v>
      </c>
      <c r="MD81" s="841"/>
      <c r="ME81" s="255"/>
      <c r="MF81" s="535"/>
      <c r="MG81" s="1069"/>
      <c r="MH81" s="322" t="s">
        <v>246</v>
      </c>
      <c r="MI81" s="841"/>
      <c r="MJ81" s="255"/>
      <c r="MK81" s="535"/>
      <c r="ML81" s="1069"/>
      <c r="MM81" s="322" t="s">
        <v>246</v>
      </c>
      <c r="MN81" s="841"/>
      <c r="MO81" s="255"/>
      <c r="MP81" s="535"/>
      <c r="MQ81" s="1069"/>
      <c r="MR81" s="322" t="s">
        <v>246</v>
      </c>
      <c r="MS81" s="841"/>
      <c r="MT81" s="255"/>
      <c r="MU81" s="535"/>
      <c r="MV81" s="1069"/>
      <c r="MW81" s="322" t="s">
        <v>246</v>
      </c>
      <c r="MX81" s="841"/>
      <c r="MY81" s="255"/>
      <c r="MZ81" s="535"/>
      <c r="NA81" s="1069"/>
      <c r="NB81" s="397" t="s">
        <v>246</v>
      </c>
      <c r="NC81" s="841">
        <v>1</v>
      </c>
      <c r="ND81" s="255"/>
      <c r="NE81" s="535"/>
      <c r="NF81" s="1069"/>
      <c r="NG81" s="322" t="s">
        <v>246</v>
      </c>
      <c r="NH81" s="841"/>
      <c r="NI81" s="255"/>
      <c r="NJ81" s="535"/>
      <c r="NK81" s="1069"/>
      <c r="NL81" s="322" t="s">
        <v>246</v>
      </c>
      <c r="NM81" s="841"/>
      <c r="NN81" s="255"/>
      <c r="NO81" s="535"/>
      <c r="NP81" s="1069"/>
      <c r="NQ81" s="322" t="s">
        <v>246</v>
      </c>
      <c r="NR81" s="841"/>
      <c r="NS81" s="255"/>
      <c r="NT81" s="535"/>
      <c r="NU81" s="1069"/>
      <c r="NV81" s="322" t="s">
        <v>246</v>
      </c>
      <c r="NW81" s="841"/>
      <c r="NX81" s="255"/>
      <c r="NY81" s="535"/>
      <c r="NZ81" s="1069"/>
      <c r="OA81" s="397" t="s">
        <v>246</v>
      </c>
      <c r="OB81" s="841">
        <v>1</v>
      </c>
      <c r="OC81" s="255"/>
      <c r="OD81" s="535"/>
      <c r="OE81" s="1069"/>
      <c r="OF81" s="322" t="s">
        <v>246</v>
      </c>
      <c r="OG81" s="841"/>
      <c r="OH81" s="255"/>
      <c r="OI81" s="535"/>
      <c r="OJ81" s="1069"/>
      <c r="OK81" s="322" t="s">
        <v>246</v>
      </c>
      <c r="OL81" s="841"/>
      <c r="OM81" s="255"/>
      <c r="ON81" s="535"/>
      <c r="OO81" s="1069"/>
      <c r="OP81" s="322" t="s">
        <v>246</v>
      </c>
      <c r="OQ81" s="841"/>
      <c r="OR81" s="255"/>
      <c r="OS81" s="535"/>
      <c r="OT81" s="1069"/>
      <c r="OU81" s="322" t="s">
        <v>246</v>
      </c>
      <c r="OV81" s="1055"/>
      <c r="OW81" s="255"/>
      <c r="OX81" s="535"/>
      <c r="OY81" s="1069"/>
      <c r="OZ81" s="322" t="s">
        <v>246</v>
      </c>
      <c r="PA81" s="841"/>
      <c r="PB81" s="255"/>
      <c r="PC81" s="535"/>
      <c r="PD81" s="1069"/>
      <c r="PE81" s="942"/>
      <c r="PF81" s="835"/>
      <c r="PG81" s="255"/>
      <c r="PH81" s="535"/>
      <c r="PI81" s="1069"/>
      <c r="PJ81" s="942"/>
      <c r="PK81" s="835"/>
      <c r="PL81" s="255"/>
      <c r="PM81" s="535"/>
      <c r="PN81" s="1069"/>
    </row>
    <row r="82" spans="1:430" ht="17" customHeight="1" thickBot="1" x14ac:dyDescent="0.25">
      <c r="B82" s="857"/>
      <c r="C82" s="858"/>
      <c r="D82" s="1192"/>
      <c r="E82" s="1194" t="s">
        <v>189</v>
      </c>
      <c r="F82" s="1163"/>
      <c r="G82" s="1070"/>
      <c r="H82" s="863"/>
      <c r="I82" s="1096"/>
      <c r="J82" s="322" t="s">
        <v>189</v>
      </c>
      <c r="K82" s="889"/>
      <c r="L82" s="534"/>
      <c r="M82" s="1195"/>
      <c r="N82" s="1078"/>
      <c r="O82" s="404" t="s">
        <v>189</v>
      </c>
      <c r="P82" s="851"/>
      <c r="Q82" s="1091"/>
      <c r="R82" s="1091"/>
      <c r="S82" s="1196"/>
      <c r="T82" s="322" t="s">
        <v>189</v>
      </c>
      <c r="U82" s="889"/>
      <c r="V82" s="534"/>
      <c r="W82" s="1091"/>
      <c r="X82" s="536"/>
      <c r="Y82" s="404" t="s">
        <v>189</v>
      </c>
      <c r="Z82" s="847"/>
      <c r="AA82" s="473"/>
      <c r="AB82" s="897"/>
      <c r="AC82" s="243"/>
      <c r="AD82" s="322" t="s">
        <v>189</v>
      </c>
      <c r="AE82" s="889"/>
      <c r="AF82" s="473"/>
      <c r="AG82" s="897"/>
      <c r="AH82" s="243"/>
      <c r="AI82" s="322" t="s">
        <v>189</v>
      </c>
      <c r="AJ82" s="889"/>
      <c r="AK82" s="473"/>
      <c r="AL82" s="897"/>
      <c r="AM82" s="243"/>
      <c r="AN82" s="322" t="s">
        <v>189</v>
      </c>
      <c r="AO82" s="957"/>
      <c r="AP82" s="255"/>
      <c r="AQ82" s="1171"/>
      <c r="AR82" s="1176"/>
      <c r="AS82" s="322" t="s">
        <v>189</v>
      </c>
      <c r="AT82" s="957"/>
      <c r="AU82" s="255"/>
      <c r="AV82" s="1171"/>
      <c r="AW82" s="1078"/>
      <c r="AX82" s="322" t="s">
        <v>189</v>
      </c>
      <c r="AY82" s="957"/>
      <c r="AZ82" s="255"/>
      <c r="BA82" s="1171"/>
      <c r="BB82" s="1078"/>
      <c r="BC82" s="942" t="s">
        <v>189</v>
      </c>
      <c r="BD82" s="889"/>
      <c r="BE82" s="255"/>
      <c r="BF82" s="535"/>
      <c r="BG82" s="1078"/>
      <c r="BH82" s="322" t="s">
        <v>189</v>
      </c>
      <c r="BI82" s="957"/>
      <c r="BJ82" s="255"/>
      <c r="BK82" s="1171"/>
      <c r="BL82" s="1078"/>
      <c r="BM82" s="941" t="s">
        <v>189</v>
      </c>
      <c r="BN82" s="827">
        <v>1</v>
      </c>
      <c r="BO82" s="255"/>
      <c r="BP82" s="535"/>
      <c r="BQ82" s="1078"/>
      <c r="BR82" s="863"/>
      <c r="BS82" s="322" t="s">
        <v>189</v>
      </c>
      <c r="BT82" s="889"/>
      <c r="BU82" s="473"/>
      <c r="BV82" s="897"/>
      <c r="BW82" s="243"/>
      <c r="BX82" s="322" t="s">
        <v>189</v>
      </c>
      <c r="BY82" s="889"/>
      <c r="BZ82" s="473"/>
      <c r="CA82" s="897"/>
      <c r="CB82" s="243"/>
      <c r="CC82" s="322" t="s">
        <v>189</v>
      </c>
      <c r="CD82" s="889"/>
      <c r="CE82" s="473"/>
      <c r="CF82" s="1171"/>
      <c r="CG82" s="536"/>
      <c r="CH82" s="322" t="s">
        <v>189</v>
      </c>
      <c r="CI82" s="889"/>
      <c r="CJ82" s="473"/>
      <c r="CK82" s="1171"/>
      <c r="CL82" s="536"/>
      <c r="CM82" s="322" t="s">
        <v>189</v>
      </c>
      <c r="CN82" s="889"/>
      <c r="CO82" s="473"/>
      <c r="CP82" s="1171"/>
      <c r="CQ82" s="536"/>
      <c r="CR82" s="322" t="s">
        <v>189</v>
      </c>
      <c r="CS82" s="889"/>
      <c r="CT82" s="473"/>
      <c r="CU82" s="1171"/>
      <c r="CV82" s="536"/>
      <c r="CW82" s="322" t="s">
        <v>189</v>
      </c>
      <c r="CX82" s="889"/>
      <c r="CY82" s="473"/>
      <c r="CZ82" s="1171"/>
      <c r="DA82" s="536"/>
      <c r="DB82" s="322" t="s">
        <v>189</v>
      </c>
      <c r="DC82" s="889"/>
      <c r="DD82" s="473"/>
      <c r="DE82" s="1171"/>
      <c r="DF82" s="536"/>
      <c r="DG82" s="322" t="s">
        <v>189</v>
      </c>
      <c r="DH82" s="889"/>
      <c r="DI82" s="534"/>
      <c r="DJ82" s="1171"/>
      <c r="DK82" s="536"/>
      <c r="DL82" s="322" t="s">
        <v>189</v>
      </c>
      <c r="DM82" s="889"/>
      <c r="DN82" s="534"/>
      <c r="DO82" s="1171"/>
      <c r="DP82" s="536"/>
      <c r="DQ82" s="322" t="s">
        <v>189</v>
      </c>
      <c r="DR82" s="889"/>
      <c r="DS82" s="534"/>
      <c r="DT82" s="1171"/>
      <c r="DU82" s="536"/>
      <c r="DV82" s="322" t="s">
        <v>189</v>
      </c>
      <c r="DW82" s="889"/>
      <c r="DX82" s="534"/>
      <c r="DY82" s="1171"/>
      <c r="DZ82" s="536"/>
      <c r="EA82" s="322" t="s">
        <v>189</v>
      </c>
      <c r="EB82" s="362"/>
      <c r="EC82" s="534"/>
      <c r="ED82" s="1171"/>
      <c r="EE82" s="536"/>
      <c r="EF82" s="322" t="s">
        <v>189</v>
      </c>
      <c r="EG82" s="889"/>
      <c r="EH82" s="534"/>
      <c r="EI82" s="1171"/>
      <c r="EJ82" s="536"/>
      <c r="EK82" s="322" t="s">
        <v>189</v>
      </c>
      <c r="EL82" s="889"/>
      <c r="EM82" s="534"/>
      <c r="EN82" s="1171"/>
      <c r="EO82" s="536"/>
      <c r="EP82" s="322" t="s">
        <v>189</v>
      </c>
      <c r="EQ82" s="362"/>
      <c r="ER82" s="534"/>
      <c r="ES82" s="1171"/>
      <c r="ET82" s="536"/>
      <c r="EU82" s="322" t="s">
        <v>189</v>
      </c>
      <c r="EV82" s="889"/>
      <c r="EW82" s="534"/>
      <c r="EX82" s="1171"/>
      <c r="EY82" s="536"/>
      <c r="EZ82" s="322" t="s">
        <v>189</v>
      </c>
      <c r="FA82" s="889"/>
      <c r="FB82" s="906"/>
      <c r="FC82" s="1166"/>
      <c r="FD82" s="553"/>
      <c r="FE82" s="322" t="s">
        <v>189</v>
      </c>
      <c r="FF82" s="889"/>
      <c r="FG82" s="906"/>
      <c r="FH82" s="1166"/>
      <c r="FI82" s="553"/>
      <c r="FJ82" s="322" t="s">
        <v>189</v>
      </c>
      <c r="FK82" s="889"/>
      <c r="FL82" s="534"/>
      <c r="FM82" s="1171"/>
      <c r="FN82" s="536"/>
      <c r="FO82" s="322" t="s">
        <v>189</v>
      </c>
      <c r="FP82" s="889"/>
      <c r="FQ82" s="473"/>
      <c r="FR82" s="1166"/>
      <c r="FS82" s="553"/>
      <c r="FU82" s="322" t="s">
        <v>189</v>
      </c>
      <c r="FV82" s="957"/>
      <c r="FW82" s="1197"/>
      <c r="FX82" s="1166"/>
      <c r="FY82" s="1176"/>
      <c r="FZ82" s="322" t="s">
        <v>189</v>
      </c>
      <c r="GA82" s="957"/>
      <c r="GB82" s="255"/>
      <c r="GC82" s="1171"/>
      <c r="GD82" s="1078"/>
      <c r="GE82" s="322" t="s">
        <v>189</v>
      </c>
      <c r="GF82" s="957"/>
      <c r="GG82" s="255"/>
      <c r="GH82" s="1171"/>
      <c r="GI82" s="1078"/>
      <c r="GJ82" s="322" t="s">
        <v>189</v>
      </c>
      <c r="GK82" s="957"/>
      <c r="GL82" s="255"/>
      <c r="GM82" s="1171"/>
      <c r="GN82" s="1078"/>
      <c r="GO82" s="322" t="s">
        <v>189</v>
      </c>
      <c r="GP82" s="957"/>
      <c r="GQ82" s="255"/>
      <c r="GR82" s="1171"/>
      <c r="GS82" s="1078"/>
      <c r="GT82" s="322" t="s">
        <v>189</v>
      </c>
      <c r="GU82" s="957"/>
      <c r="GV82" s="255"/>
      <c r="GW82" s="1180"/>
      <c r="GX82" s="1198"/>
      <c r="GY82" s="1182"/>
      <c r="GZ82" s="322" t="s">
        <v>189</v>
      </c>
      <c r="HA82" s="889"/>
      <c r="HB82" s="473"/>
      <c r="HC82" s="1166"/>
      <c r="HD82" s="553"/>
      <c r="HE82" s="322" t="s">
        <v>189</v>
      </c>
      <c r="HF82" s="362"/>
      <c r="HG82" s="473"/>
      <c r="HH82" s="1166"/>
      <c r="HI82" s="553"/>
      <c r="HJ82" s="883"/>
      <c r="HK82" s="322" t="s">
        <v>189</v>
      </c>
      <c r="HL82" s="889"/>
      <c r="HM82" s="473"/>
      <c r="HN82" s="897"/>
      <c r="HO82" s="243"/>
      <c r="HP82" s="883"/>
      <c r="HQ82" s="322" t="s">
        <v>189</v>
      </c>
      <c r="HR82" s="889"/>
      <c r="HS82" s="255"/>
      <c r="HT82" s="535"/>
      <c r="HU82" s="1078"/>
      <c r="HV82" s="322" t="s">
        <v>189</v>
      </c>
      <c r="HW82" s="889"/>
      <c r="HX82" s="255"/>
      <c r="HY82" s="535"/>
      <c r="HZ82" s="1199"/>
      <c r="IA82" s="322" t="s">
        <v>189</v>
      </c>
      <c r="IB82" s="889"/>
      <c r="IC82" s="255"/>
      <c r="ID82" s="1171"/>
      <c r="IE82" s="1078"/>
      <c r="IF82" s="883"/>
      <c r="IG82" s="322" t="s">
        <v>189</v>
      </c>
      <c r="IH82" s="900"/>
      <c r="II82" s="255"/>
      <c r="IJ82" s="1171"/>
      <c r="IK82" s="1078"/>
      <c r="IL82" s="322" t="s">
        <v>189</v>
      </c>
      <c r="IM82" s="900"/>
      <c r="IN82" s="255"/>
      <c r="IO82" s="1171"/>
      <c r="IP82" s="1078"/>
      <c r="IQ82" s="322" t="s">
        <v>189</v>
      </c>
      <c r="IR82" s="900"/>
      <c r="IS82" s="255"/>
      <c r="IT82" s="1171"/>
      <c r="IU82" s="1078"/>
      <c r="IV82" s="322" t="s">
        <v>189</v>
      </c>
      <c r="IW82" s="900"/>
      <c r="IX82" s="255"/>
      <c r="IY82" s="1171"/>
      <c r="IZ82" s="1078"/>
      <c r="JA82" s="322" t="s">
        <v>189</v>
      </c>
      <c r="JB82" s="900"/>
      <c r="JC82" s="255"/>
      <c r="JD82" s="535"/>
      <c r="JE82" s="1078"/>
      <c r="JF82" s="322" t="s">
        <v>189</v>
      </c>
      <c r="JG82" s="361"/>
      <c r="JH82" s="255"/>
      <c r="JI82" s="535"/>
      <c r="JJ82" s="1078"/>
      <c r="JK82" s="322" t="s">
        <v>189</v>
      </c>
      <c r="JL82" s="900"/>
      <c r="JM82" s="255"/>
      <c r="JN82" s="535"/>
      <c r="JO82" s="1078"/>
      <c r="JP82" s="322" t="s">
        <v>189</v>
      </c>
      <c r="JQ82" s="900"/>
      <c r="JR82" s="255"/>
      <c r="JS82" s="1171"/>
      <c r="JT82" s="1078"/>
      <c r="JU82" s="397" t="s">
        <v>189</v>
      </c>
      <c r="JV82" s="955">
        <v>1</v>
      </c>
      <c r="JW82" s="255"/>
      <c r="JX82" s="535"/>
      <c r="JY82" s="1078"/>
      <c r="JZ82" s="322" t="s">
        <v>189</v>
      </c>
      <c r="KA82" s="900"/>
      <c r="KB82" s="255"/>
      <c r="KC82" s="535"/>
      <c r="KD82" s="1078"/>
      <c r="KE82" s="322" t="s">
        <v>189</v>
      </c>
      <c r="KF82" s="900"/>
      <c r="KG82" s="255"/>
      <c r="KH82" s="535"/>
      <c r="KI82" s="1078"/>
      <c r="KJ82" s="322" t="s">
        <v>189</v>
      </c>
      <c r="KK82" s="900"/>
      <c r="KL82" s="255"/>
      <c r="KM82" s="535"/>
      <c r="KN82" s="1078"/>
      <c r="KO82" s="322" t="s">
        <v>189</v>
      </c>
      <c r="KP82" s="900"/>
      <c r="KQ82" s="255"/>
      <c r="KR82" s="535"/>
      <c r="KS82" s="1078"/>
      <c r="KT82" s="322" t="s">
        <v>189</v>
      </c>
      <c r="KU82" s="900"/>
      <c r="KV82" s="255"/>
      <c r="KW82" s="535"/>
      <c r="KX82" s="1078"/>
      <c r="KY82" s="322" t="s">
        <v>189</v>
      </c>
      <c r="KZ82" s="900"/>
      <c r="LA82" s="255"/>
      <c r="LB82" s="535"/>
      <c r="LC82" s="1078"/>
      <c r="LD82" s="322" t="s">
        <v>189</v>
      </c>
      <c r="LE82" s="900"/>
      <c r="LF82" s="255"/>
      <c r="LG82" s="535"/>
      <c r="LH82" s="1078"/>
      <c r="LI82" s="322" t="s">
        <v>189</v>
      </c>
      <c r="LJ82" s="900"/>
      <c r="LK82" s="255"/>
      <c r="LL82" s="535"/>
      <c r="LM82" s="1078"/>
      <c r="LN82" s="322" t="s">
        <v>189</v>
      </c>
      <c r="LO82" s="900"/>
      <c r="LP82" s="255"/>
      <c r="LQ82" s="535"/>
      <c r="LR82" s="1078"/>
      <c r="LS82" s="322" t="s">
        <v>189</v>
      </c>
      <c r="LT82" s="900"/>
      <c r="LU82" s="255"/>
      <c r="LV82" s="535"/>
      <c r="LW82" s="1078"/>
      <c r="LX82" s="322" t="s">
        <v>189</v>
      </c>
      <c r="LY82" s="900"/>
      <c r="LZ82" s="255"/>
      <c r="MA82" s="535"/>
      <c r="MB82" s="1078"/>
      <c r="MC82" s="322" t="s">
        <v>189</v>
      </c>
      <c r="MD82" s="900"/>
      <c r="ME82" s="255"/>
      <c r="MF82" s="535"/>
      <c r="MG82" s="1078"/>
      <c r="MH82" s="322" t="s">
        <v>189</v>
      </c>
      <c r="MI82" s="900"/>
      <c r="MJ82" s="255"/>
      <c r="MK82" s="535"/>
      <c r="ML82" s="1078"/>
      <c r="MM82" s="322" t="s">
        <v>189</v>
      </c>
      <c r="MN82" s="900"/>
      <c r="MO82" s="255"/>
      <c r="MP82" s="535"/>
      <c r="MQ82" s="1078"/>
      <c r="MR82" s="322" t="s">
        <v>189</v>
      </c>
      <c r="MS82" s="900"/>
      <c r="MT82" s="255"/>
      <c r="MU82" s="535"/>
      <c r="MV82" s="1078"/>
      <c r="MW82" s="322" t="s">
        <v>189</v>
      </c>
      <c r="MX82" s="900"/>
      <c r="MY82" s="255"/>
      <c r="MZ82" s="535"/>
      <c r="NA82" s="1078"/>
      <c r="NB82" s="322" t="s">
        <v>189</v>
      </c>
      <c r="NC82" s="841"/>
      <c r="ND82" s="255"/>
      <c r="NE82" s="535"/>
      <c r="NF82" s="1078"/>
      <c r="NG82" s="322" t="s">
        <v>189</v>
      </c>
      <c r="NH82" s="900"/>
      <c r="NI82" s="255"/>
      <c r="NJ82" s="535"/>
      <c r="NK82" s="1078"/>
      <c r="NL82" s="322" t="s">
        <v>189</v>
      </c>
      <c r="NM82" s="900"/>
      <c r="NN82" s="255"/>
      <c r="NO82" s="535"/>
      <c r="NP82" s="1078"/>
      <c r="NQ82" s="322" t="s">
        <v>189</v>
      </c>
      <c r="NR82" s="900"/>
      <c r="NS82" s="255"/>
      <c r="NT82" s="535"/>
      <c r="NU82" s="1078"/>
      <c r="NV82" s="322" t="s">
        <v>189</v>
      </c>
      <c r="NW82" s="900"/>
      <c r="NX82" s="255"/>
      <c r="NY82" s="535"/>
      <c r="NZ82" s="1078"/>
      <c r="OA82" s="322" t="s">
        <v>189</v>
      </c>
      <c r="OB82" s="900"/>
      <c r="OC82" s="255"/>
      <c r="OD82" s="535"/>
      <c r="OE82" s="1078"/>
      <c r="OF82" s="322" t="s">
        <v>189</v>
      </c>
      <c r="OG82" s="900"/>
      <c r="OH82" s="255"/>
      <c r="OI82" s="535"/>
      <c r="OJ82" s="1078"/>
      <c r="OK82" s="322" t="s">
        <v>189</v>
      </c>
      <c r="OL82" s="900"/>
      <c r="OM82" s="255"/>
      <c r="ON82" s="535"/>
      <c r="OO82" s="1078"/>
      <c r="OP82" s="322" t="s">
        <v>189</v>
      </c>
      <c r="OQ82" s="900"/>
      <c r="OR82" s="255"/>
      <c r="OS82" s="535"/>
      <c r="OT82" s="1078"/>
      <c r="OU82" s="322" t="s">
        <v>189</v>
      </c>
      <c r="OV82" s="889"/>
      <c r="OW82" s="255"/>
      <c r="OX82" s="535"/>
      <c r="OY82" s="1078"/>
      <c r="OZ82" s="322" t="s">
        <v>189</v>
      </c>
      <c r="PA82" s="900"/>
      <c r="PB82" s="255"/>
      <c r="PC82" s="535"/>
      <c r="PD82" s="1078"/>
      <c r="PE82" s="942"/>
      <c r="PF82" s="889"/>
      <c r="PG82" s="255"/>
      <c r="PH82" s="535"/>
      <c r="PI82" s="1078"/>
      <c r="PJ82" s="941"/>
      <c r="PK82" s="827"/>
      <c r="PL82" s="255"/>
      <c r="PM82" s="535"/>
      <c r="PN82" s="1078"/>
    </row>
    <row r="83" spans="1:430" ht="17" customHeight="1" thickBot="1" x14ac:dyDescent="0.25">
      <c r="A83">
        <v>18</v>
      </c>
      <c r="B83" s="857"/>
      <c r="C83" s="639" t="s">
        <v>420</v>
      </c>
      <c r="D83" s="1200" t="s">
        <v>1646</v>
      </c>
      <c r="E83" s="1201" t="s">
        <v>219</v>
      </c>
      <c r="F83" s="1202" t="s">
        <v>1647</v>
      </c>
      <c r="G83" s="1070"/>
      <c r="H83" s="863"/>
      <c r="I83" s="1203">
        <v>1</v>
      </c>
      <c r="J83" s="336" t="s">
        <v>219</v>
      </c>
      <c r="K83" s="334">
        <v>1</v>
      </c>
      <c r="L83" s="473">
        <v>1</v>
      </c>
      <c r="M83" s="872">
        <f>IF(K83=1,1,0)</f>
        <v>1</v>
      </c>
      <c r="N83" s="1158">
        <f>IFERROR(IF(L83=0,"",M83/L83),"")</f>
        <v>1</v>
      </c>
      <c r="O83" s="1106" t="s">
        <v>219</v>
      </c>
      <c r="P83" s="433">
        <v>1</v>
      </c>
      <c r="Q83" s="871">
        <v>1</v>
      </c>
      <c r="R83" s="872">
        <f>IF(P83=1,1,0)</f>
        <v>1</v>
      </c>
      <c r="S83" s="1158">
        <f>IFERROR(IF(Q83=0,"",R83/Q83),"")</f>
        <v>1</v>
      </c>
      <c r="T83" s="323" t="s">
        <v>219</v>
      </c>
      <c r="U83" s="467" t="s">
        <v>130</v>
      </c>
      <c r="V83" s="885">
        <v>1</v>
      </c>
      <c r="W83" s="872">
        <f>IF(U83=1,1,0)</f>
        <v>0</v>
      </c>
      <c r="X83" s="243">
        <f>IFERROR(IF(V83=0,"",W83/V83),"")</f>
        <v>0</v>
      </c>
      <c r="Y83" s="1204" t="s">
        <v>219</v>
      </c>
      <c r="Z83" s="338">
        <v>1</v>
      </c>
      <c r="AA83" s="473">
        <v>1</v>
      </c>
      <c r="AB83" s="146">
        <f>IF(Z83=1,1,0)</f>
        <v>1</v>
      </c>
      <c r="AC83" s="243">
        <f>IFERROR(IF(AA83=0,"",AB83/AA83),"")</f>
        <v>1</v>
      </c>
      <c r="AD83" s="825" t="s">
        <v>219</v>
      </c>
      <c r="AE83" s="334">
        <v>1</v>
      </c>
      <c r="AF83" s="473">
        <v>1</v>
      </c>
      <c r="AG83" s="146">
        <f>IF(AE83=1,1,0)</f>
        <v>1</v>
      </c>
      <c r="AH83" s="243">
        <f>IFERROR(IF(AF83=0,"",AG83/AF83),"")</f>
        <v>1</v>
      </c>
      <c r="AI83" s="825" t="s">
        <v>219</v>
      </c>
      <c r="AJ83" s="334">
        <v>1</v>
      </c>
      <c r="AK83" s="473">
        <v>1</v>
      </c>
      <c r="AL83" s="146">
        <f>IF(AJ83=1,1,0)</f>
        <v>1</v>
      </c>
      <c r="AM83" s="243">
        <f>IFERROR(IF(AK83=0,"",AL83/AK83),"")</f>
        <v>1</v>
      </c>
      <c r="AN83" s="336" t="s">
        <v>219</v>
      </c>
      <c r="AO83" s="925">
        <v>1</v>
      </c>
      <c r="AP83" s="469">
        <v>1</v>
      </c>
      <c r="AQ83" s="146">
        <f>IF(AO83=1,1,0)</f>
        <v>1</v>
      </c>
      <c r="AR83" s="470">
        <f>IFERROR(IF(AP83=0,"",AQ83/AP83),"")</f>
        <v>1</v>
      </c>
      <c r="AS83" s="336" t="s">
        <v>219</v>
      </c>
      <c r="AT83" s="467">
        <v>1</v>
      </c>
      <c r="AU83" s="469">
        <v>1</v>
      </c>
      <c r="AV83" s="146">
        <f>IF(AT83=1,1,0)</f>
        <v>1</v>
      </c>
      <c r="AW83" s="470">
        <f>IFERROR(IF(AU83=0,"",AV83/AU83),"")</f>
        <v>1</v>
      </c>
      <c r="AX83" s="336" t="s">
        <v>219</v>
      </c>
      <c r="AY83" s="467">
        <v>1</v>
      </c>
      <c r="AZ83" s="469">
        <v>1</v>
      </c>
      <c r="BA83" s="146">
        <f>IF(AY83=1,1,0)</f>
        <v>1</v>
      </c>
      <c r="BB83" s="470">
        <f>IFERROR(IF(AZ83=0,"",BA83/AZ83),"")</f>
        <v>1</v>
      </c>
      <c r="BC83" s="826" t="s">
        <v>219</v>
      </c>
      <c r="BD83" s="827">
        <v>1</v>
      </c>
      <c r="BE83" s="469">
        <v>1</v>
      </c>
      <c r="BF83" s="146">
        <f>IF(BD83=1,1,0)</f>
        <v>1</v>
      </c>
      <c r="BG83" s="264">
        <f>IFERROR(IF(BE83=0,"",BF83/BE83),"")</f>
        <v>1</v>
      </c>
      <c r="BH83" s="336" t="s">
        <v>219</v>
      </c>
      <c r="BI83" s="1072">
        <v>1</v>
      </c>
      <c r="BJ83" s="469">
        <v>1</v>
      </c>
      <c r="BK83" s="146">
        <f>IF(BI83=1,1,0)</f>
        <v>1</v>
      </c>
      <c r="BL83" s="470">
        <f>IFERROR(IF(BJ83=0,"",BK83/BJ83),"")</f>
        <v>1</v>
      </c>
      <c r="BM83" s="816" t="s">
        <v>219</v>
      </c>
      <c r="BN83" s="1083" t="s">
        <v>130</v>
      </c>
      <c r="BO83" s="469">
        <v>1</v>
      </c>
      <c r="BP83" s="146">
        <f>IF(BN83=1,1,0)</f>
        <v>0</v>
      </c>
      <c r="BQ83" s="264">
        <f>IFERROR(IF(BO83=0,"",BP83/BO83),"")</f>
        <v>0</v>
      </c>
      <c r="BR83" s="863"/>
      <c r="BS83" s="336" t="s">
        <v>219</v>
      </c>
      <c r="BT83" s="952">
        <v>1</v>
      </c>
      <c r="BU83" s="473">
        <v>1</v>
      </c>
      <c r="BV83" s="146">
        <f>IF(BT83=1,1,0)</f>
        <v>1</v>
      </c>
      <c r="BW83" s="243">
        <f>IFERROR(IF(BU83=0,"",BV83/BU83),"")</f>
        <v>1</v>
      </c>
      <c r="BX83" s="336" t="s">
        <v>219</v>
      </c>
      <c r="BY83" s="952">
        <v>1</v>
      </c>
      <c r="BZ83" s="473">
        <v>1</v>
      </c>
      <c r="CA83" s="146">
        <f>IF(BY83=1,1,0)</f>
        <v>1</v>
      </c>
      <c r="CB83" s="243">
        <f>IFERROR(IF(BZ83=0,"",CA83/BZ83),"")</f>
        <v>1</v>
      </c>
      <c r="CC83" s="336" t="s">
        <v>219</v>
      </c>
      <c r="CD83" s="952">
        <v>1</v>
      </c>
      <c r="CE83" s="473">
        <v>1</v>
      </c>
      <c r="CF83" s="146">
        <f>IF(CD83=1,1,0)</f>
        <v>1</v>
      </c>
      <c r="CG83" s="241">
        <f>IFERROR(IF(CE83=0,"",CF83/CE83),"")</f>
        <v>1</v>
      </c>
      <c r="CH83" s="336" t="s">
        <v>219</v>
      </c>
      <c r="CI83" s="835">
        <v>1</v>
      </c>
      <c r="CJ83" s="473">
        <v>1</v>
      </c>
      <c r="CK83" s="146">
        <f>IF(CI83=1,1,0)</f>
        <v>1</v>
      </c>
      <c r="CL83" s="241">
        <f>IFERROR(IF(CJ83=0,"",CK83/CJ83),"")</f>
        <v>1</v>
      </c>
      <c r="CM83" s="336" t="s">
        <v>219</v>
      </c>
      <c r="CN83" s="835">
        <v>1</v>
      </c>
      <c r="CO83" s="473">
        <v>1</v>
      </c>
      <c r="CP83" s="146">
        <f>IF(CN83=1,1,0)</f>
        <v>1</v>
      </c>
      <c r="CQ83" s="241">
        <f>IFERROR(IF(CO83=0,"",CP83/CO83),"")</f>
        <v>1</v>
      </c>
      <c r="CR83" s="336" t="s">
        <v>219</v>
      </c>
      <c r="CS83" s="835">
        <v>1</v>
      </c>
      <c r="CT83" s="473">
        <v>1</v>
      </c>
      <c r="CU83" s="146">
        <f>IF(CS83=1,1,0)</f>
        <v>1</v>
      </c>
      <c r="CV83" s="241">
        <f>IFERROR(IF(CT83=0,"",CU83/CT83),"")</f>
        <v>1</v>
      </c>
      <c r="CW83" s="336" t="s">
        <v>219</v>
      </c>
      <c r="CX83" s="952">
        <v>1</v>
      </c>
      <c r="CY83" s="473">
        <v>1</v>
      </c>
      <c r="CZ83" s="146">
        <f>IF(CX83=1,1,0)</f>
        <v>1</v>
      </c>
      <c r="DA83" s="241">
        <f>IFERROR(IF(CY83=0,"",CZ83/CY83),"")</f>
        <v>1</v>
      </c>
      <c r="DB83" s="336" t="s">
        <v>219</v>
      </c>
      <c r="DC83" s="835">
        <v>1</v>
      </c>
      <c r="DD83" s="473">
        <v>1</v>
      </c>
      <c r="DE83" s="146">
        <f>IF(DC83=1,1,0)</f>
        <v>1</v>
      </c>
      <c r="DF83" s="241">
        <f>IFERROR(IF(DD83=0,"",DE83/DD83),"")</f>
        <v>1</v>
      </c>
      <c r="DG83" s="336" t="s">
        <v>219</v>
      </c>
      <c r="DH83" s="835">
        <v>1</v>
      </c>
      <c r="DI83" s="440">
        <v>1</v>
      </c>
      <c r="DJ83" s="146">
        <f>IF(DH83=1,1,0)</f>
        <v>1</v>
      </c>
      <c r="DK83" s="241">
        <f>IFERROR(IF(DI83=0,"",DJ83/DI83),"")</f>
        <v>1</v>
      </c>
      <c r="DL83" s="336" t="s">
        <v>219</v>
      </c>
      <c r="DM83" s="835">
        <v>1</v>
      </c>
      <c r="DN83" s="440">
        <v>1</v>
      </c>
      <c r="DO83" s="146">
        <f>IF(DM83=1,1,0)</f>
        <v>1</v>
      </c>
      <c r="DP83" s="241">
        <f>IFERROR(IF(DN83=0,"",DO83/DN83),"")</f>
        <v>1</v>
      </c>
      <c r="DQ83" s="336" t="s">
        <v>219</v>
      </c>
      <c r="DR83" s="835">
        <v>1</v>
      </c>
      <c r="DS83" s="440">
        <v>1</v>
      </c>
      <c r="DT83" s="146">
        <f>IF(DR83=1,1,0)</f>
        <v>1</v>
      </c>
      <c r="DU83" s="241">
        <f>IFERROR(IF(DS83=0,"",DT83/DS83),"")</f>
        <v>1</v>
      </c>
      <c r="DV83" s="336" t="s">
        <v>219</v>
      </c>
      <c r="DW83" s="835">
        <v>1</v>
      </c>
      <c r="DX83" s="440">
        <v>1</v>
      </c>
      <c r="DY83" s="146">
        <f>IF(DW83=1,1,0)</f>
        <v>1</v>
      </c>
      <c r="DZ83" s="241">
        <f>IFERROR(IF(DX83=0,"",DY83/DX83),"")</f>
        <v>1</v>
      </c>
      <c r="EA83" s="336" t="s">
        <v>219</v>
      </c>
      <c r="EB83" s="467">
        <v>1</v>
      </c>
      <c r="EC83" s="440">
        <v>1</v>
      </c>
      <c r="ED83" s="146">
        <f>IF(EB83=1,1,0)</f>
        <v>1</v>
      </c>
      <c r="EE83" s="241">
        <f>IFERROR(IF(EC83=0,"",ED83/EC83),"")</f>
        <v>1</v>
      </c>
      <c r="EF83" s="336" t="s">
        <v>219</v>
      </c>
      <c r="EG83" s="1205">
        <v>1</v>
      </c>
      <c r="EH83" s="440">
        <v>1</v>
      </c>
      <c r="EI83" s="146">
        <f>IF(EG83=1,1,0)</f>
        <v>1</v>
      </c>
      <c r="EJ83" s="241">
        <f>IFERROR(IF(EH83=0,"",EI83/EH83),"")</f>
        <v>1</v>
      </c>
      <c r="EK83" s="323" t="s">
        <v>219</v>
      </c>
      <c r="EL83" s="467"/>
      <c r="EM83" s="440">
        <v>1</v>
      </c>
      <c r="EN83" s="146">
        <f>IF(EL83=1,1,0)</f>
        <v>0</v>
      </c>
      <c r="EO83" s="241">
        <f>IFERROR(IF(EM83=0,"",EN83/EM83),"")</f>
        <v>0</v>
      </c>
      <c r="EP83" s="336" t="s">
        <v>219</v>
      </c>
      <c r="EQ83" s="338">
        <v>1</v>
      </c>
      <c r="ER83" s="473">
        <v>1</v>
      </c>
      <c r="ES83" s="872">
        <f>IF(EQ83=1,1,0)</f>
        <v>1</v>
      </c>
      <c r="ET83" s="243">
        <f>IFERROR(IF(ER83=0,"",ES83/ER83),"")</f>
        <v>1</v>
      </c>
      <c r="EU83" s="336" t="s">
        <v>219</v>
      </c>
      <c r="EV83" s="835">
        <v>1</v>
      </c>
      <c r="EW83" s="440">
        <v>1</v>
      </c>
      <c r="EX83" s="146">
        <f>IF(EV83=1,1,0)</f>
        <v>1</v>
      </c>
      <c r="EY83" s="241">
        <f>IFERROR(IF(EW83=0,"",EX83/EW83),"")</f>
        <v>1</v>
      </c>
      <c r="EZ83" s="336" t="s">
        <v>219</v>
      </c>
      <c r="FA83" s="835">
        <v>1</v>
      </c>
      <c r="FB83" s="440">
        <v>1</v>
      </c>
      <c r="FC83" s="146">
        <f>IF(FA83=1,1,0)</f>
        <v>1</v>
      </c>
      <c r="FD83" s="241">
        <f>IFERROR(IF(FB83=0,"",FC83/FB83),"")</f>
        <v>1</v>
      </c>
      <c r="FE83" s="336" t="s">
        <v>219</v>
      </c>
      <c r="FF83" s="835">
        <v>1</v>
      </c>
      <c r="FG83" s="440">
        <v>1</v>
      </c>
      <c r="FH83" s="146">
        <f>IF(FF83=1,1,0)</f>
        <v>1</v>
      </c>
      <c r="FI83" s="241">
        <f>IFERROR(IF(FG83=0,"",FH83/FG83),"")</f>
        <v>1</v>
      </c>
      <c r="FJ83" s="336" t="s">
        <v>219</v>
      </c>
      <c r="FK83" s="835">
        <v>1</v>
      </c>
      <c r="FL83" s="440">
        <v>1</v>
      </c>
      <c r="FM83" s="146">
        <f>IF(FK83=1,1,0)</f>
        <v>1</v>
      </c>
      <c r="FN83" s="241">
        <f>IFERROR(IF(FL83=0,"",FM83/FL83),"")</f>
        <v>1</v>
      </c>
      <c r="FO83" s="336" t="s">
        <v>219</v>
      </c>
      <c r="FP83" s="835">
        <v>1</v>
      </c>
      <c r="FQ83" s="473">
        <v>1</v>
      </c>
      <c r="FR83" s="146">
        <f>IF(FP83=1,1,0)</f>
        <v>1</v>
      </c>
      <c r="FS83" s="241">
        <f>IFERROR(IF(FQ83=0,"",FR83/FQ83),"")</f>
        <v>1</v>
      </c>
      <c r="FU83" s="336" t="s">
        <v>219</v>
      </c>
      <c r="FV83" s="1042">
        <v>1</v>
      </c>
      <c r="FW83" s="1206">
        <v>1</v>
      </c>
      <c r="FX83" s="1207">
        <f>IF(FV83=1,1,0)</f>
        <v>1</v>
      </c>
      <c r="FY83" s="1208">
        <f>IFERROR(IF(FW83=0,"",FX83/FW83),"")</f>
        <v>1</v>
      </c>
      <c r="FZ83" s="336" t="s">
        <v>219</v>
      </c>
      <c r="GA83" s="1042">
        <v>1</v>
      </c>
      <c r="GB83" s="469">
        <v>1</v>
      </c>
      <c r="GC83" s="146">
        <f>IF(GA83=1,1,0)</f>
        <v>1</v>
      </c>
      <c r="GD83" s="470">
        <f>IFERROR(IF(GB83=0,"",GC83/GB83),"")</f>
        <v>1</v>
      </c>
      <c r="GE83" s="323" t="s">
        <v>219</v>
      </c>
      <c r="GF83" s="925"/>
      <c r="GG83" s="469">
        <v>1</v>
      </c>
      <c r="GH83" s="146">
        <f>IF(GF83=1,1,0)</f>
        <v>0</v>
      </c>
      <c r="GI83" s="470">
        <f>IFERROR(IF(GG83=0,"",GH83/GG83),"")</f>
        <v>0</v>
      </c>
      <c r="GJ83" s="336" t="s">
        <v>219</v>
      </c>
      <c r="GK83" s="1042">
        <v>1</v>
      </c>
      <c r="GL83" s="469">
        <v>1</v>
      </c>
      <c r="GM83" s="146">
        <f>IF(GK83=1,1,0)</f>
        <v>1</v>
      </c>
      <c r="GN83" s="470">
        <f>IFERROR(IF(GL83=0,"",GM83/GL83),"")</f>
        <v>1</v>
      </c>
      <c r="GO83" s="336" t="s">
        <v>219</v>
      </c>
      <c r="GP83" s="1042">
        <v>1</v>
      </c>
      <c r="GQ83" s="469">
        <v>1</v>
      </c>
      <c r="GR83" s="146">
        <f>IF(GP83=1,1,0)</f>
        <v>1</v>
      </c>
      <c r="GS83" s="470">
        <f>IFERROR(IF(GQ83=0,"",GR83/GQ83),"")</f>
        <v>1</v>
      </c>
      <c r="GT83" s="336" t="s">
        <v>219</v>
      </c>
      <c r="GU83" s="1042">
        <v>1</v>
      </c>
      <c r="GV83" s="469">
        <v>1</v>
      </c>
      <c r="GW83" s="429">
        <f>IF(GU83=1,1,0)</f>
        <v>1</v>
      </c>
      <c r="GX83" s="1190">
        <f>IFERROR(IF(GV83=0,"",GW83/GV83),"")</f>
        <v>1</v>
      </c>
      <c r="GY83" s="1065"/>
      <c r="GZ83" s="336" t="s">
        <v>219</v>
      </c>
      <c r="HA83" s="835">
        <v>1</v>
      </c>
      <c r="HB83" s="473">
        <v>1</v>
      </c>
      <c r="HC83" s="146">
        <f>IF(HA83=1,1,0)</f>
        <v>1</v>
      </c>
      <c r="HD83" s="241">
        <f>IFERROR(IF(HB83=0,"",HC83/HB83),"")</f>
        <v>1</v>
      </c>
      <c r="HE83" s="323" t="s">
        <v>219</v>
      </c>
      <c r="HF83" s="467" t="s">
        <v>130</v>
      </c>
      <c r="HG83" s="473">
        <v>1</v>
      </c>
      <c r="HH83" s="146">
        <f>IF(HF83=1,1,0)</f>
        <v>0</v>
      </c>
      <c r="HI83" s="241">
        <f>IFERROR(IF(HG83=0,"",HH83/HG83),"")</f>
        <v>0</v>
      </c>
      <c r="HJ83" s="883"/>
      <c r="HK83" s="825" t="s">
        <v>219</v>
      </c>
      <c r="HL83" s="334">
        <v>1</v>
      </c>
      <c r="HM83" s="473">
        <v>1</v>
      </c>
      <c r="HN83" s="146">
        <f>IF(HL83=1,1,0)</f>
        <v>1</v>
      </c>
      <c r="HO83" s="243">
        <f>IFERROR(IF(HM83=0,"",HN83/HM83),"")</f>
        <v>1</v>
      </c>
      <c r="HP83" s="883"/>
      <c r="HQ83" s="336" t="s">
        <v>219</v>
      </c>
      <c r="HR83" s="835">
        <v>1</v>
      </c>
      <c r="HS83" s="469">
        <v>1</v>
      </c>
      <c r="HT83" s="146">
        <f>IF(HR83=1,1,0)</f>
        <v>1</v>
      </c>
      <c r="HU83" s="264">
        <f>IFERROR(IF(HS83=0,"",HT83/HS83),"")</f>
        <v>1</v>
      </c>
      <c r="HV83" s="336" t="s">
        <v>219</v>
      </c>
      <c r="HW83" s="835">
        <v>1</v>
      </c>
      <c r="HX83" s="469">
        <v>1</v>
      </c>
      <c r="HY83" s="146">
        <f>IF(HW83=1,1,0)</f>
        <v>1</v>
      </c>
      <c r="HZ83" s="1209">
        <f>IFERROR(IF(HX83=0,"",HY83/HX83),"")</f>
        <v>1</v>
      </c>
      <c r="IA83" s="323" t="s">
        <v>219</v>
      </c>
      <c r="IB83" s="467"/>
      <c r="IC83" s="469">
        <v>1</v>
      </c>
      <c r="ID83" s="146">
        <f>IF(IB83=1,1,0)</f>
        <v>0</v>
      </c>
      <c r="IE83" s="470">
        <f>IFERROR(IF(IC83=0,"",ID83/IC83),"")</f>
        <v>0</v>
      </c>
      <c r="IF83" s="883"/>
      <c r="IG83" s="336" t="s">
        <v>219</v>
      </c>
      <c r="IH83" s="841">
        <v>1</v>
      </c>
      <c r="II83" s="469">
        <v>1</v>
      </c>
      <c r="IJ83" s="146">
        <f>IF(IH83=1,1,0)</f>
        <v>1</v>
      </c>
      <c r="IK83" s="204">
        <f>IFERROR(IF(II83="Не релевантно",II83,IF(II83=0,"",IJ83/II83)),"")</f>
        <v>1</v>
      </c>
      <c r="IL83" s="336" t="s">
        <v>219</v>
      </c>
      <c r="IM83" s="841">
        <v>1</v>
      </c>
      <c r="IN83" s="469">
        <v>1</v>
      </c>
      <c r="IO83" s="146">
        <f>IF(IM83=1,1,0)</f>
        <v>1</v>
      </c>
      <c r="IP83" s="204">
        <f>IFERROR(IF(IN83="Не релевантно",IN83,IF(IN83=0,"",IO83/IN83)),"")</f>
        <v>1</v>
      </c>
      <c r="IQ83" s="323" t="s">
        <v>219</v>
      </c>
      <c r="IR83" s="443" t="s">
        <v>130</v>
      </c>
      <c r="IS83" s="469">
        <v>1</v>
      </c>
      <c r="IT83" s="146">
        <f>IF(IR83=1,1,0)</f>
        <v>0</v>
      </c>
      <c r="IU83" s="204">
        <f>IFERROR(IF(IS83="Не релевантно",IS83,IF(IS83=0,"",IT83/IS83)),"")</f>
        <v>0</v>
      </c>
      <c r="IV83" s="336" t="s">
        <v>219</v>
      </c>
      <c r="IW83" s="841">
        <v>1</v>
      </c>
      <c r="IX83" s="469">
        <v>1</v>
      </c>
      <c r="IY83" s="146">
        <f>IF(IW83=1,1,0)</f>
        <v>1</v>
      </c>
      <c r="IZ83" s="204">
        <f>IFERROR(IF(IX83="Не релевантно",IX83,IF(IX83=0,"",IY83/IX83)),"")</f>
        <v>1</v>
      </c>
      <c r="JA83" s="323" t="s">
        <v>219</v>
      </c>
      <c r="JB83" s="443" t="s">
        <v>130</v>
      </c>
      <c r="JC83" s="469">
        <v>1</v>
      </c>
      <c r="JD83" s="146">
        <f>IF(JB83=1,1,0)</f>
        <v>0</v>
      </c>
      <c r="JE83" s="264">
        <f>IFERROR(IF(JC83=0,"",JD83/JC83),"")</f>
        <v>0</v>
      </c>
      <c r="JF83" s="336" t="s">
        <v>219</v>
      </c>
      <c r="JG83" s="337">
        <v>1</v>
      </c>
      <c r="JH83" s="469">
        <v>1</v>
      </c>
      <c r="JI83" s="146">
        <f>IF(JG83=1,1,0)</f>
        <v>1</v>
      </c>
      <c r="JJ83" s="264">
        <f>IFERROR(IF(JH83=0,"",JI83/JH83),"")</f>
        <v>1</v>
      </c>
      <c r="JK83" s="336" t="s">
        <v>219</v>
      </c>
      <c r="JL83" s="841">
        <v>1</v>
      </c>
      <c r="JM83" s="469">
        <v>1</v>
      </c>
      <c r="JN83" s="146">
        <f>IF(JL83=1,1,0)</f>
        <v>1</v>
      </c>
      <c r="JO83" s="264">
        <f>IFERROR(IF(JM83=0,"",JN83/JM83),"")</f>
        <v>1</v>
      </c>
      <c r="JP83" s="323" t="s">
        <v>219</v>
      </c>
      <c r="JQ83" s="443"/>
      <c r="JR83" s="469">
        <v>1</v>
      </c>
      <c r="JS83" s="146">
        <f>IF(JQ83=1,1,0)</f>
        <v>0</v>
      </c>
      <c r="JT83" s="204">
        <f>IFERROR(IF(JR83="Не релевантно",JR83,IF(JR83=0,"",JS83/JR83)),"")</f>
        <v>0</v>
      </c>
      <c r="JU83" s="323" t="s">
        <v>219</v>
      </c>
      <c r="JV83" s="443" t="s">
        <v>130</v>
      </c>
      <c r="JW83" s="469">
        <v>1</v>
      </c>
      <c r="JX83" s="146">
        <f>IF(JV83=1,1,0)</f>
        <v>0</v>
      </c>
      <c r="JY83" s="264">
        <f>IFERROR(IF(JW83=0,"",JX83/JW83),"")</f>
        <v>0</v>
      </c>
      <c r="JZ83" s="336" t="s">
        <v>219</v>
      </c>
      <c r="KA83" s="841">
        <v>1</v>
      </c>
      <c r="KB83" s="469">
        <v>1</v>
      </c>
      <c r="KC83" s="146">
        <f>IF(KA83=1,1,0)</f>
        <v>1</v>
      </c>
      <c r="KD83" s="264">
        <f>IFERROR(IF(KB83=0,"",KC83/KB83),"")</f>
        <v>1</v>
      </c>
      <c r="KE83" s="336" t="s">
        <v>219</v>
      </c>
      <c r="KF83" s="841">
        <v>1</v>
      </c>
      <c r="KG83" s="469">
        <v>1</v>
      </c>
      <c r="KH83" s="146">
        <f>IF(KF83=1,1,0)</f>
        <v>1</v>
      </c>
      <c r="KI83" s="264">
        <f>IFERROR(IF(KG83=0,"",KH83/KG83),"")</f>
        <v>1</v>
      </c>
      <c r="KJ83" s="336" t="s">
        <v>219</v>
      </c>
      <c r="KK83" s="841">
        <v>1</v>
      </c>
      <c r="KL83" s="469">
        <v>1</v>
      </c>
      <c r="KM83" s="146">
        <f>IF(KK83=1,1,0)</f>
        <v>1</v>
      </c>
      <c r="KN83" s="264">
        <f>IFERROR(IF(KL83=0,"",KM83/KL83),"")</f>
        <v>1</v>
      </c>
      <c r="KO83" s="336" t="s">
        <v>219</v>
      </c>
      <c r="KP83" s="841">
        <v>1</v>
      </c>
      <c r="KQ83" s="469">
        <v>1</v>
      </c>
      <c r="KR83" s="146">
        <f>IF(KP83=1,1,0)</f>
        <v>1</v>
      </c>
      <c r="KS83" s="264">
        <f>IFERROR(IF(KQ83=0,"",KR83/KQ83),"")</f>
        <v>1</v>
      </c>
      <c r="KT83" s="323" t="s">
        <v>219</v>
      </c>
      <c r="KU83" s="443" t="s">
        <v>130</v>
      </c>
      <c r="KV83" s="469">
        <v>1</v>
      </c>
      <c r="KW83" s="146">
        <f>IF(KU83=1,1,0)</f>
        <v>0</v>
      </c>
      <c r="KX83" s="264">
        <f>IFERROR(IF(KV83=0,"",KW83/KV83),"")</f>
        <v>0</v>
      </c>
      <c r="KY83" s="336" t="s">
        <v>219</v>
      </c>
      <c r="KZ83" s="841">
        <v>1</v>
      </c>
      <c r="LA83" s="469">
        <v>1</v>
      </c>
      <c r="LB83" s="146">
        <f>IF(KZ83=1,1,0)</f>
        <v>1</v>
      </c>
      <c r="LC83" s="264">
        <f>IFERROR(IF(LA83=0,"",LB83/LA83),"")</f>
        <v>1</v>
      </c>
      <c r="LD83" s="336" t="s">
        <v>219</v>
      </c>
      <c r="LE83" s="841">
        <v>1</v>
      </c>
      <c r="LF83" s="469">
        <v>1</v>
      </c>
      <c r="LG83" s="146">
        <f>IF(LE83=1,1,0)</f>
        <v>1</v>
      </c>
      <c r="LH83" s="264">
        <f>IFERROR(IF(LF83=0,"",LG83/LF83),"")</f>
        <v>1</v>
      </c>
      <c r="LI83" s="336" t="s">
        <v>219</v>
      </c>
      <c r="LJ83" s="841">
        <v>1</v>
      </c>
      <c r="LK83" s="469">
        <v>1</v>
      </c>
      <c r="LL83" s="146">
        <f>IF(LJ83=1,1,0)</f>
        <v>1</v>
      </c>
      <c r="LM83" s="264">
        <f>IFERROR(IF(LK83=0,"",LL83/LK83),"")</f>
        <v>1</v>
      </c>
      <c r="LN83" s="336" t="s">
        <v>219</v>
      </c>
      <c r="LO83" s="841">
        <v>1</v>
      </c>
      <c r="LP83" s="469">
        <v>1</v>
      </c>
      <c r="LQ83" s="146">
        <f>IF(LO83=1,1,0)</f>
        <v>1</v>
      </c>
      <c r="LR83" s="264">
        <f>IFERROR(IF(LP83=0,"",LQ83/LP83),"")</f>
        <v>1</v>
      </c>
      <c r="LS83" s="336" t="s">
        <v>219</v>
      </c>
      <c r="LT83" s="841">
        <v>1</v>
      </c>
      <c r="LU83" s="469">
        <v>1</v>
      </c>
      <c r="LV83" s="146">
        <f>IF(LT83=1,1,0)</f>
        <v>1</v>
      </c>
      <c r="LW83" s="264">
        <f>IFERROR(IF(LU83=0,"",LV83/LU83),"")</f>
        <v>1</v>
      </c>
      <c r="LX83" s="336" t="s">
        <v>219</v>
      </c>
      <c r="LY83" s="841">
        <v>1</v>
      </c>
      <c r="LZ83" s="469">
        <v>1</v>
      </c>
      <c r="MA83" s="146">
        <f>IF(LY83=1,1,0)</f>
        <v>1</v>
      </c>
      <c r="MB83" s="264">
        <f>IFERROR(IF(LZ83=0,"",MA83/LZ83),"")</f>
        <v>1</v>
      </c>
      <c r="MC83" s="336" t="s">
        <v>219</v>
      </c>
      <c r="MD83" s="841">
        <v>1</v>
      </c>
      <c r="ME83" s="469">
        <v>1</v>
      </c>
      <c r="MF83" s="146">
        <f>IF(MD83=1,1,0)</f>
        <v>1</v>
      </c>
      <c r="MG83" s="264">
        <f>IFERROR(IF(ME83=0,"",MF83/ME83),"")</f>
        <v>1</v>
      </c>
      <c r="MH83" s="336" t="s">
        <v>219</v>
      </c>
      <c r="MI83" s="841">
        <v>1</v>
      </c>
      <c r="MJ83" s="469">
        <v>1</v>
      </c>
      <c r="MK83" s="146">
        <f>IF(MI83=1,1,0)</f>
        <v>1</v>
      </c>
      <c r="ML83" s="264">
        <f>IFERROR(IF(MJ83=0,"",MK83/MJ83),"")</f>
        <v>1</v>
      </c>
      <c r="MM83" s="336" t="s">
        <v>219</v>
      </c>
      <c r="MN83" s="443">
        <v>1</v>
      </c>
      <c r="MO83" s="469">
        <v>1</v>
      </c>
      <c r="MP83" s="146">
        <f>IF(MN83=1,1,0)</f>
        <v>1</v>
      </c>
      <c r="MQ83" s="264">
        <f>IFERROR(IF(MO83=0,"",MP83/MO83),"")</f>
        <v>1</v>
      </c>
      <c r="MR83" s="336" t="s">
        <v>219</v>
      </c>
      <c r="MS83" s="841">
        <v>1</v>
      </c>
      <c r="MT83" s="469">
        <v>1</v>
      </c>
      <c r="MU83" s="146">
        <f>IF(MS83=1,1,0)</f>
        <v>1</v>
      </c>
      <c r="MV83" s="264">
        <f>IFERROR(IF(MT83=0,"",MU83/MT83),"")</f>
        <v>1</v>
      </c>
      <c r="MW83" s="336" t="s">
        <v>219</v>
      </c>
      <c r="MX83" s="841">
        <v>1</v>
      </c>
      <c r="MY83" s="469">
        <v>1</v>
      </c>
      <c r="MZ83" s="146">
        <f>IF(MX83=1,1,0)</f>
        <v>1</v>
      </c>
      <c r="NA83" s="264">
        <f>IFERROR(IF(MY83=0,"",MZ83/MY83),"")</f>
        <v>1</v>
      </c>
      <c r="NB83" s="336" t="s">
        <v>219</v>
      </c>
      <c r="NC83" s="443">
        <v>1</v>
      </c>
      <c r="ND83" s="469">
        <v>1</v>
      </c>
      <c r="NE83" s="146">
        <f>IF(NC83=1,1,0)</f>
        <v>1</v>
      </c>
      <c r="NF83" s="264">
        <f>IFERROR(IF(ND83=0,"",NE83/ND83),"")</f>
        <v>1</v>
      </c>
      <c r="NG83" s="336" t="s">
        <v>219</v>
      </c>
      <c r="NH83" s="841">
        <v>1</v>
      </c>
      <c r="NI83" s="469">
        <v>1</v>
      </c>
      <c r="NJ83" s="146">
        <f>IF(NH83=1,1,0)</f>
        <v>1</v>
      </c>
      <c r="NK83" s="264">
        <f>IFERROR(IF(NI83=0,"",NJ83/NI83),"")</f>
        <v>1</v>
      </c>
      <c r="NL83" s="336" t="s">
        <v>219</v>
      </c>
      <c r="NM83" s="841">
        <v>1</v>
      </c>
      <c r="NN83" s="469">
        <v>1</v>
      </c>
      <c r="NO83" s="146">
        <f>IF(NM83=1,1,0)</f>
        <v>1</v>
      </c>
      <c r="NP83" s="264">
        <f>IFERROR(IF(NN83=0,"",NO83/NN83),"")</f>
        <v>1</v>
      </c>
      <c r="NQ83" s="336" t="s">
        <v>219</v>
      </c>
      <c r="NR83" s="841">
        <v>1</v>
      </c>
      <c r="NS83" s="469">
        <v>1</v>
      </c>
      <c r="NT83" s="146">
        <f>IF(NR83=1,1,0)</f>
        <v>1</v>
      </c>
      <c r="NU83" s="264">
        <f>IFERROR(IF(NS83=0,"",NT83/NS83),"")</f>
        <v>1</v>
      </c>
      <c r="NV83" s="336" t="s">
        <v>219</v>
      </c>
      <c r="NW83" s="841">
        <v>1</v>
      </c>
      <c r="NX83" s="469">
        <v>1</v>
      </c>
      <c r="NY83" s="146">
        <f>IF(NW83=1,1,0)</f>
        <v>1</v>
      </c>
      <c r="NZ83" s="264">
        <f>IFERROR(IF(NX83=0,"",NY83/NX83),"")</f>
        <v>1</v>
      </c>
      <c r="OA83" s="323" t="s">
        <v>219</v>
      </c>
      <c r="OB83" s="443" t="s">
        <v>130</v>
      </c>
      <c r="OC83" s="469">
        <v>1</v>
      </c>
      <c r="OD83" s="146">
        <f>IF(OB83=1,1,0)</f>
        <v>0</v>
      </c>
      <c r="OE83" s="264">
        <f>IFERROR(IF(OC83=0,"",OD83/OC83),"")</f>
        <v>0</v>
      </c>
      <c r="OF83" s="336" t="s">
        <v>219</v>
      </c>
      <c r="OG83" s="841">
        <v>1</v>
      </c>
      <c r="OH83" s="469">
        <v>1</v>
      </c>
      <c r="OI83" s="146">
        <f>IF(OG83=1,1,0)</f>
        <v>1</v>
      </c>
      <c r="OJ83" s="264">
        <f>IFERROR(IF(OH83=0,"",OI83/OH83),"")</f>
        <v>1</v>
      </c>
      <c r="OK83" s="336" t="s">
        <v>219</v>
      </c>
      <c r="OL83" s="841">
        <v>1</v>
      </c>
      <c r="OM83" s="469">
        <v>1</v>
      </c>
      <c r="ON83" s="146">
        <f>IF(OL83=1,1,0)</f>
        <v>1</v>
      </c>
      <c r="OO83" s="264">
        <f>IFERROR(IF(OM83=0,"",ON83/OM83),"")</f>
        <v>1</v>
      </c>
      <c r="OP83" s="336" t="s">
        <v>219</v>
      </c>
      <c r="OQ83" s="841">
        <v>1</v>
      </c>
      <c r="OR83" s="469">
        <v>1</v>
      </c>
      <c r="OS83" s="146">
        <f>IF(OQ83=1,1,0)</f>
        <v>1</v>
      </c>
      <c r="OT83" s="264">
        <f>IFERROR(IF(OR83=0,"",OS83/OR83),"")</f>
        <v>1</v>
      </c>
      <c r="OU83" s="336" t="s">
        <v>219</v>
      </c>
      <c r="OV83" s="952">
        <v>1</v>
      </c>
      <c r="OW83" s="469">
        <v>1</v>
      </c>
      <c r="OX83" s="146">
        <f>IF(OV83=1,1,0)</f>
        <v>1</v>
      </c>
      <c r="OY83" s="264">
        <f>IFERROR(IF(OW83=0,"",OX83/OW83),"")</f>
        <v>1</v>
      </c>
      <c r="OZ83" s="336" t="s">
        <v>219</v>
      </c>
      <c r="PA83" s="443">
        <v>1</v>
      </c>
      <c r="PB83" s="469">
        <v>1</v>
      </c>
      <c r="PC83" s="146">
        <f>IF(PA83=1,1,0)</f>
        <v>1</v>
      </c>
      <c r="PD83" s="264">
        <f>IFERROR(IF(PB83=0,"",PC83/PB83),"")</f>
        <v>1</v>
      </c>
      <c r="PE83" s="826"/>
      <c r="PF83" s="827"/>
      <c r="PG83" s="469">
        <v>1</v>
      </c>
      <c r="PH83" s="146">
        <f>IF(PF83=1,1,0)</f>
        <v>0</v>
      </c>
      <c r="PI83" s="264">
        <f>IFERROR(IF(PG83=0,"",PH83/PG83),"")</f>
        <v>0</v>
      </c>
      <c r="PJ83" s="816"/>
      <c r="PK83" s="1083"/>
      <c r="PL83" s="469">
        <v>1</v>
      </c>
      <c r="PM83" s="146">
        <f>IF(PK83=1,1,0)</f>
        <v>0</v>
      </c>
      <c r="PN83" s="264">
        <f>IFERROR(IF(PL83=0,"",PM83/PL83),"")</f>
        <v>0</v>
      </c>
    </row>
    <row r="84" spans="1:430" ht="17" customHeight="1" thickBot="1" x14ac:dyDescent="0.25">
      <c r="B84" s="857"/>
      <c r="C84" s="640"/>
      <c r="D84" s="1210"/>
      <c r="E84" s="1211" t="s">
        <v>204</v>
      </c>
      <c r="F84" s="1202"/>
      <c r="G84" s="1070"/>
      <c r="H84" s="863"/>
      <c r="I84" s="1203"/>
      <c r="J84" s="323" t="s">
        <v>204</v>
      </c>
      <c r="K84" s="836"/>
      <c r="L84" s="473"/>
      <c r="M84" s="871"/>
      <c r="N84" s="1069"/>
      <c r="O84" s="323" t="s">
        <v>204</v>
      </c>
      <c r="P84" s="836"/>
      <c r="Q84" s="1212"/>
      <c r="R84" s="1213"/>
      <c r="S84" s="1158"/>
      <c r="T84" s="323" t="s">
        <v>204</v>
      </c>
      <c r="U84" s="836"/>
      <c r="V84" s="885"/>
      <c r="W84" s="1213"/>
      <c r="X84" s="243"/>
      <c r="Y84" s="1086" t="s">
        <v>204</v>
      </c>
      <c r="Z84" s="836"/>
      <c r="AA84" s="473"/>
      <c r="AB84" s="897"/>
      <c r="AC84" s="243"/>
      <c r="AD84" s="815" t="s">
        <v>204</v>
      </c>
      <c r="AE84" s="836"/>
      <c r="AF84" s="473"/>
      <c r="AG84" s="897"/>
      <c r="AH84" s="243"/>
      <c r="AI84" s="815" t="s">
        <v>204</v>
      </c>
      <c r="AJ84" s="836"/>
      <c r="AK84" s="473"/>
      <c r="AL84" s="897"/>
      <c r="AM84" s="243"/>
      <c r="AN84" s="323" t="s">
        <v>204</v>
      </c>
      <c r="AO84" s="1042"/>
      <c r="AP84" s="255"/>
      <c r="AQ84" s="1166"/>
      <c r="AR84" s="1069"/>
      <c r="AS84" s="323" t="s">
        <v>204</v>
      </c>
      <c r="AT84" s="836"/>
      <c r="AU84" s="255"/>
      <c r="AV84" s="1166"/>
      <c r="AW84" s="1069"/>
      <c r="AX84" s="323" t="s">
        <v>204</v>
      </c>
      <c r="AY84" s="836"/>
      <c r="AZ84" s="255"/>
      <c r="BA84" s="1166"/>
      <c r="BB84" s="1069"/>
      <c r="BC84" s="816" t="s">
        <v>204</v>
      </c>
      <c r="BD84" s="836"/>
      <c r="BE84" s="255"/>
      <c r="BF84" s="535"/>
      <c r="BG84" s="1069"/>
      <c r="BH84" s="323" t="s">
        <v>204</v>
      </c>
      <c r="BI84" s="1051"/>
      <c r="BJ84" s="255"/>
      <c r="BK84" s="1166"/>
      <c r="BL84" s="1069"/>
      <c r="BM84" s="816" t="s">
        <v>204</v>
      </c>
      <c r="BN84" s="836"/>
      <c r="BO84" s="255"/>
      <c r="BP84" s="535"/>
      <c r="BQ84" s="1069"/>
      <c r="BR84" s="863"/>
      <c r="BS84" s="323" t="s">
        <v>204</v>
      </c>
      <c r="BT84" s="836"/>
      <c r="BU84" s="473"/>
      <c r="BV84" s="897"/>
      <c r="BW84" s="243"/>
      <c r="BX84" s="323" t="s">
        <v>204</v>
      </c>
      <c r="BY84" s="836"/>
      <c r="BZ84" s="473"/>
      <c r="CA84" s="897"/>
      <c r="CB84" s="243"/>
      <c r="CC84" s="323" t="s">
        <v>204</v>
      </c>
      <c r="CD84" s="836"/>
      <c r="CE84" s="473"/>
      <c r="CF84" s="535"/>
      <c r="CG84" s="243"/>
      <c r="CH84" s="323" t="s">
        <v>204</v>
      </c>
      <c r="CI84" s="836"/>
      <c r="CJ84" s="473"/>
      <c r="CK84" s="535"/>
      <c r="CL84" s="243"/>
      <c r="CM84" s="323" t="s">
        <v>204</v>
      </c>
      <c r="CN84" s="836"/>
      <c r="CO84" s="473"/>
      <c r="CP84" s="535"/>
      <c r="CQ84" s="243"/>
      <c r="CR84" s="323" t="s">
        <v>204</v>
      </c>
      <c r="CS84" s="836"/>
      <c r="CT84" s="473"/>
      <c r="CU84" s="535"/>
      <c r="CV84" s="243"/>
      <c r="CW84" s="323" t="s">
        <v>204</v>
      </c>
      <c r="CX84" s="836"/>
      <c r="CY84" s="473"/>
      <c r="CZ84" s="535"/>
      <c r="DA84" s="243"/>
      <c r="DB84" s="323" t="s">
        <v>204</v>
      </c>
      <c r="DC84" s="836"/>
      <c r="DD84" s="473"/>
      <c r="DE84" s="535"/>
      <c r="DF84" s="243"/>
      <c r="DG84" s="323" t="s">
        <v>204</v>
      </c>
      <c r="DH84" s="836"/>
      <c r="DI84" s="473"/>
      <c r="DJ84" s="535"/>
      <c r="DK84" s="243"/>
      <c r="DL84" s="323" t="s">
        <v>204</v>
      </c>
      <c r="DM84" s="836"/>
      <c r="DN84" s="473"/>
      <c r="DO84" s="535"/>
      <c r="DP84" s="243"/>
      <c r="DQ84" s="323" t="s">
        <v>204</v>
      </c>
      <c r="DR84" s="836"/>
      <c r="DS84" s="473"/>
      <c r="DT84" s="535"/>
      <c r="DU84" s="243"/>
      <c r="DV84" s="323" t="s">
        <v>204</v>
      </c>
      <c r="DW84" s="836"/>
      <c r="DX84" s="473"/>
      <c r="DY84" s="535"/>
      <c r="DZ84" s="243"/>
      <c r="EA84" s="323" t="s">
        <v>204</v>
      </c>
      <c r="EB84" s="433"/>
      <c r="EC84" s="473"/>
      <c r="ED84" s="535"/>
      <c r="EE84" s="243"/>
      <c r="EF84" s="323" t="s">
        <v>204</v>
      </c>
      <c r="EG84" s="836"/>
      <c r="EH84" s="473"/>
      <c r="EI84" s="535"/>
      <c r="EJ84" s="243"/>
      <c r="EK84" s="336" t="s">
        <v>204</v>
      </c>
      <c r="EL84" s="835">
        <v>1</v>
      </c>
      <c r="EM84" s="473"/>
      <c r="EN84" s="535"/>
      <c r="EO84" s="243"/>
      <c r="EP84" s="323" t="s">
        <v>204</v>
      </c>
      <c r="EQ84" s="433"/>
      <c r="ER84" s="473"/>
      <c r="ES84" s="535"/>
      <c r="ET84" s="243"/>
      <c r="EU84" s="323" t="s">
        <v>204</v>
      </c>
      <c r="EV84" s="836"/>
      <c r="EW84" s="473"/>
      <c r="EX84" s="535"/>
      <c r="EY84" s="243"/>
      <c r="EZ84" s="323" t="s">
        <v>204</v>
      </c>
      <c r="FA84" s="836"/>
      <c r="FB84" s="473"/>
      <c r="FC84" s="535"/>
      <c r="FD84" s="243"/>
      <c r="FE84" s="323" t="s">
        <v>204</v>
      </c>
      <c r="FF84" s="836"/>
      <c r="FG84" s="473"/>
      <c r="FH84" s="535"/>
      <c r="FI84" s="243"/>
      <c r="FJ84" s="323" t="s">
        <v>204</v>
      </c>
      <c r="FK84" s="836"/>
      <c r="FL84" s="473"/>
      <c r="FM84" s="535"/>
      <c r="FN84" s="243"/>
      <c r="FO84" s="323" t="s">
        <v>204</v>
      </c>
      <c r="FP84" s="836"/>
      <c r="FQ84" s="473"/>
      <c r="FR84" s="535"/>
      <c r="FS84" s="243"/>
      <c r="FU84" s="323" t="s">
        <v>204</v>
      </c>
      <c r="FV84" s="1042"/>
      <c r="FW84" s="1214"/>
      <c r="FX84" s="1166"/>
      <c r="FY84" s="1069"/>
      <c r="FZ84" s="323" t="s">
        <v>204</v>
      </c>
      <c r="GA84" s="1042"/>
      <c r="GB84" s="255"/>
      <c r="GC84" s="1166"/>
      <c r="GD84" s="1069"/>
      <c r="GE84" s="336" t="s">
        <v>204</v>
      </c>
      <c r="GF84" s="1042">
        <v>1</v>
      </c>
      <c r="GG84" s="255"/>
      <c r="GH84" s="1166"/>
      <c r="GI84" s="1069"/>
      <c r="GJ84" s="323" t="s">
        <v>204</v>
      </c>
      <c r="GK84" s="1042"/>
      <c r="GL84" s="255"/>
      <c r="GM84" s="1166"/>
      <c r="GN84" s="1069"/>
      <c r="GO84" s="323" t="s">
        <v>204</v>
      </c>
      <c r="GP84" s="1042"/>
      <c r="GQ84" s="255"/>
      <c r="GR84" s="1166"/>
      <c r="GS84" s="1069"/>
      <c r="GT84" s="323" t="s">
        <v>204</v>
      </c>
      <c r="GU84" s="1042"/>
      <c r="GV84" s="255"/>
      <c r="GW84" s="1169"/>
      <c r="GX84" s="1170"/>
      <c r="GY84" s="910"/>
      <c r="GZ84" s="323" t="s">
        <v>204</v>
      </c>
      <c r="HA84" s="836"/>
      <c r="HB84" s="473"/>
      <c r="HC84" s="535"/>
      <c r="HD84" s="243"/>
      <c r="HE84" s="323" t="s">
        <v>204</v>
      </c>
      <c r="HF84" s="433"/>
      <c r="HG84" s="473"/>
      <c r="HH84" s="535"/>
      <c r="HI84" s="243"/>
      <c r="HJ84" s="883"/>
      <c r="HK84" s="815" t="s">
        <v>204</v>
      </c>
      <c r="HL84" s="836"/>
      <c r="HM84" s="473"/>
      <c r="HN84" s="897"/>
      <c r="HO84" s="243"/>
      <c r="HP84" s="883"/>
      <c r="HQ84" s="323" t="s">
        <v>204</v>
      </c>
      <c r="HR84" s="836"/>
      <c r="HS84" s="255"/>
      <c r="HT84" s="535"/>
      <c r="HU84" s="1069"/>
      <c r="HV84" s="323" t="s">
        <v>204</v>
      </c>
      <c r="HW84" s="836"/>
      <c r="HX84" s="255"/>
      <c r="HY84" s="535"/>
      <c r="HZ84" s="898"/>
      <c r="IA84" s="323" t="s">
        <v>204</v>
      </c>
      <c r="IB84" s="836"/>
      <c r="IC84" s="255"/>
      <c r="ID84" s="1166"/>
      <c r="IE84" s="1069"/>
      <c r="IF84" s="883"/>
      <c r="IG84" s="323" t="s">
        <v>204</v>
      </c>
      <c r="IH84" s="1089"/>
      <c r="II84" s="255"/>
      <c r="IJ84" s="1166"/>
      <c r="IK84" s="1069"/>
      <c r="IL84" s="323" t="s">
        <v>204</v>
      </c>
      <c r="IM84" s="1089"/>
      <c r="IN84" s="255"/>
      <c r="IO84" s="1166"/>
      <c r="IP84" s="1069"/>
      <c r="IQ84" s="323" t="s">
        <v>204</v>
      </c>
      <c r="IR84" s="1089"/>
      <c r="IS84" s="255"/>
      <c r="IT84" s="1166"/>
      <c r="IU84" s="1069"/>
      <c r="IV84" s="323" t="s">
        <v>204</v>
      </c>
      <c r="IW84" s="1089"/>
      <c r="IX84" s="255"/>
      <c r="IY84" s="1166"/>
      <c r="IZ84" s="1069"/>
      <c r="JA84" s="323" t="s">
        <v>204</v>
      </c>
      <c r="JB84" s="1089"/>
      <c r="JC84" s="255"/>
      <c r="JD84" s="535"/>
      <c r="JE84" s="1069"/>
      <c r="JF84" s="323" t="s">
        <v>204</v>
      </c>
      <c r="JG84" s="432"/>
      <c r="JH84" s="255"/>
      <c r="JI84" s="535"/>
      <c r="JJ84" s="1069"/>
      <c r="JK84" s="323" t="s">
        <v>204</v>
      </c>
      <c r="JL84" s="1089"/>
      <c r="JM84" s="255"/>
      <c r="JN84" s="535"/>
      <c r="JO84" s="1069"/>
      <c r="JP84" s="336" t="s">
        <v>204</v>
      </c>
      <c r="JQ84" s="841">
        <v>1</v>
      </c>
      <c r="JR84" s="255"/>
      <c r="JS84" s="1166"/>
      <c r="JT84" s="1069"/>
      <c r="JU84" s="323" t="s">
        <v>204</v>
      </c>
      <c r="JV84" s="1089"/>
      <c r="JW84" s="255"/>
      <c r="JX84" s="535"/>
      <c r="JY84" s="1069"/>
      <c r="JZ84" s="323" t="s">
        <v>204</v>
      </c>
      <c r="KA84" s="1089"/>
      <c r="KB84" s="255"/>
      <c r="KC84" s="535"/>
      <c r="KD84" s="1069"/>
      <c r="KE84" s="323" t="s">
        <v>204</v>
      </c>
      <c r="KF84" s="1089"/>
      <c r="KG84" s="255"/>
      <c r="KH84" s="535"/>
      <c r="KI84" s="1069"/>
      <c r="KJ84" s="323" t="s">
        <v>204</v>
      </c>
      <c r="KK84" s="1089"/>
      <c r="KL84" s="255"/>
      <c r="KM84" s="535"/>
      <c r="KN84" s="1069"/>
      <c r="KO84" s="323" t="s">
        <v>204</v>
      </c>
      <c r="KP84" s="1089"/>
      <c r="KQ84" s="255"/>
      <c r="KR84" s="535"/>
      <c r="KS84" s="1069"/>
      <c r="KT84" s="323" t="s">
        <v>204</v>
      </c>
      <c r="KU84" s="1089"/>
      <c r="KV84" s="255"/>
      <c r="KW84" s="535"/>
      <c r="KX84" s="1069"/>
      <c r="KY84" s="323" t="s">
        <v>204</v>
      </c>
      <c r="KZ84" s="1089"/>
      <c r="LA84" s="255"/>
      <c r="LB84" s="535"/>
      <c r="LC84" s="1069"/>
      <c r="LD84" s="323" t="s">
        <v>204</v>
      </c>
      <c r="LE84" s="1089"/>
      <c r="LF84" s="255"/>
      <c r="LG84" s="535"/>
      <c r="LH84" s="1069"/>
      <c r="LI84" s="323" t="s">
        <v>204</v>
      </c>
      <c r="LJ84" s="1089"/>
      <c r="LK84" s="255"/>
      <c r="LL84" s="535"/>
      <c r="LM84" s="1069"/>
      <c r="LN84" s="323" t="s">
        <v>204</v>
      </c>
      <c r="LO84" s="1089"/>
      <c r="LP84" s="255"/>
      <c r="LQ84" s="535"/>
      <c r="LR84" s="1069"/>
      <c r="LS84" s="323" t="s">
        <v>204</v>
      </c>
      <c r="LT84" s="1089"/>
      <c r="LU84" s="255"/>
      <c r="LV84" s="535"/>
      <c r="LW84" s="1069"/>
      <c r="LX84" s="323" t="s">
        <v>204</v>
      </c>
      <c r="LY84" s="1089"/>
      <c r="LZ84" s="255"/>
      <c r="MA84" s="535"/>
      <c r="MB84" s="1069"/>
      <c r="MC84" s="323" t="s">
        <v>204</v>
      </c>
      <c r="MD84" s="1089"/>
      <c r="ME84" s="255"/>
      <c r="MF84" s="535"/>
      <c r="MG84" s="1069"/>
      <c r="MH84" s="323" t="s">
        <v>204</v>
      </c>
      <c r="MI84" s="1089"/>
      <c r="MJ84" s="255"/>
      <c r="MK84" s="535"/>
      <c r="ML84" s="1069"/>
      <c r="MM84" s="323" t="s">
        <v>204</v>
      </c>
      <c r="MN84" s="1089"/>
      <c r="MO84" s="255"/>
      <c r="MP84" s="535"/>
      <c r="MQ84" s="1069"/>
      <c r="MR84" s="323" t="s">
        <v>204</v>
      </c>
      <c r="MS84" s="1089"/>
      <c r="MT84" s="255"/>
      <c r="MU84" s="535"/>
      <c r="MV84" s="1069"/>
      <c r="MW84" s="323" t="s">
        <v>204</v>
      </c>
      <c r="MX84" s="1089"/>
      <c r="MY84" s="255"/>
      <c r="MZ84" s="535"/>
      <c r="NA84" s="1069"/>
      <c r="NB84" s="323" t="s">
        <v>204</v>
      </c>
      <c r="NC84" s="1089"/>
      <c r="ND84" s="255"/>
      <c r="NE84" s="535"/>
      <c r="NF84" s="1069"/>
      <c r="NG84" s="323" t="s">
        <v>204</v>
      </c>
      <c r="NH84" s="1089"/>
      <c r="NI84" s="255"/>
      <c r="NJ84" s="535"/>
      <c r="NK84" s="1069"/>
      <c r="NL84" s="323" t="s">
        <v>204</v>
      </c>
      <c r="NM84" s="1089"/>
      <c r="NN84" s="255"/>
      <c r="NO84" s="535"/>
      <c r="NP84" s="1069"/>
      <c r="NQ84" s="323" t="s">
        <v>204</v>
      </c>
      <c r="NR84" s="1089"/>
      <c r="NS84" s="255"/>
      <c r="NT84" s="535"/>
      <c r="NU84" s="1069"/>
      <c r="NV84" s="323" t="s">
        <v>204</v>
      </c>
      <c r="NW84" s="1089"/>
      <c r="NX84" s="255"/>
      <c r="NY84" s="535"/>
      <c r="NZ84" s="1069"/>
      <c r="OA84" s="323" t="s">
        <v>204</v>
      </c>
      <c r="OB84" s="1089"/>
      <c r="OC84" s="255"/>
      <c r="OD84" s="535"/>
      <c r="OE84" s="1069"/>
      <c r="OF84" s="323" t="s">
        <v>204</v>
      </c>
      <c r="OG84" s="1089"/>
      <c r="OH84" s="255"/>
      <c r="OI84" s="535"/>
      <c r="OJ84" s="1069"/>
      <c r="OK84" s="323" t="s">
        <v>204</v>
      </c>
      <c r="OL84" s="1089"/>
      <c r="OM84" s="255"/>
      <c r="ON84" s="535"/>
      <c r="OO84" s="1069"/>
      <c r="OP84" s="323" t="s">
        <v>204</v>
      </c>
      <c r="OQ84" s="1089"/>
      <c r="OR84" s="255"/>
      <c r="OS84" s="535"/>
      <c r="OT84" s="1069"/>
      <c r="OU84" s="323" t="s">
        <v>204</v>
      </c>
      <c r="OV84" s="953"/>
      <c r="OW84" s="255"/>
      <c r="OX84" s="535"/>
      <c r="OY84" s="1069"/>
      <c r="OZ84" s="323" t="s">
        <v>204</v>
      </c>
      <c r="PA84" s="1089"/>
      <c r="PB84" s="255"/>
      <c r="PC84" s="535"/>
      <c r="PD84" s="1069"/>
      <c r="PE84" s="816"/>
      <c r="PF84" s="836"/>
      <c r="PG84" s="255"/>
      <c r="PH84" s="535"/>
      <c r="PI84" s="1069"/>
      <c r="PJ84" s="816"/>
      <c r="PK84" s="836"/>
      <c r="PL84" s="255"/>
      <c r="PM84" s="535"/>
      <c r="PN84" s="1069"/>
    </row>
    <row r="85" spans="1:430" ht="35" customHeight="1" thickBot="1" x14ac:dyDescent="0.25">
      <c r="B85" s="857"/>
      <c r="C85" s="641"/>
      <c r="D85" s="1215"/>
      <c r="E85" s="1216" t="s">
        <v>189</v>
      </c>
      <c r="F85" s="1202"/>
      <c r="G85" s="1070"/>
      <c r="H85" s="863"/>
      <c r="I85" s="1203"/>
      <c r="J85" s="323" t="s">
        <v>189</v>
      </c>
      <c r="K85" s="957"/>
      <c r="L85" s="473"/>
      <c r="M85" s="893"/>
      <c r="N85" s="1069"/>
      <c r="O85" s="323" t="s">
        <v>189</v>
      </c>
      <c r="P85" s="957"/>
      <c r="Q85" s="1212"/>
      <c r="R85" s="1213"/>
      <c r="S85" s="1158"/>
      <c r="T85" s="323" t="s">
        <v>189</v>
      </c>
      <c r="U85" s="957"/>
      <c r="V85" s="885"/>
      <c r="W85" s="1213"/>
      <c r="X85" s="243"/>
      <c r="Y85" s="1086" t="s">
        <v>189</v>
      </c>
      <c r="Z85" s="957"/>
      <c r="AA85" s="473"/>
      <c r="AB85" s="897"/>
      <c r="AC85" s="243"/>
      <c r="AD85" s="815" t="s">
        <v>189</v>
      </c>
      <c r="AE85" s="957"/>
      <c r="AF85" s="473"/>
      <c r="AG85" s="897"/>
      <c r="AH85" s="243"/>
      <c r="AI85" s="815" t="s">
        <v>189</v>
      </c>
      <c r="AJ85" s="957"/>
      <c r="AK85" s="473"/>
      <c r="AL85" s="897"/>
      <c r="AM85" s="243"/>
      <c r="AN85" s="323" t="s">
        <v>189</v>
      </c>
      <c r="AO85" s="957"/>
      <c r="AP85" s="255"/>
      <c r="AQ85" s="1166"/>
      <c r="AR85" s="1069"/>
      <c r="AS85" s="323" t="s">
        <v>189</v>
      </c>
      <c r="AT85" s="957"/>
      <c r="AU85" s="255"/>
      <c r="AV85" s="1166"/>
      <c r="AW85" s="1069"/>
      <c r="AX85" s="323" t="s">
        <v>189</v>
      </c>
      <c r="AY85" s="957"/>
      <c r="AZ85" s="255"/>
      <c r="BA85" s="1166"/>
      <c r="BB85" s="1069"/>
      <c r="BC85" s="816" t="s">
        <v>189</v>
      </c>
      <c r="BD85" s="957"/>
      <c r="BE85" s="255"/>
      <c r="BF85" s="535"/>
      <c r="BG85" s="1069"/>
      <c r="BH85" s="323" t="s">
        <v>189</v>
      </c>
      <c r="BI85" s="957"/>
      <c r="BJ85" s="255"/>
      <c r="BK85" s="1166"/>
      <c r="BL85" s="1069"/>
      <c r="BM85" s="816" t="s">
        <v>189</v>
      </c>
      <c r="BN85" s="957"/>
      <c r="BO85" s="255"/>
      <c r="BP85" s="535"/>
      <c r="BQ85" s="1069"/>
      <c r="BR85" s="863"/>
      <c r="BS85" s="323" t="s">
        <v>189</v>
      </c>
      <c r="BT85" s="957"/>
      <c r="BU85" s="473"/>
      <c r="BV85" s="897"/>
      <c r="BW85" s="243"/>
      <c r="BX85" s="323" t="s">
        <v>189</v>
      </c>
      <c r="BY85" s="957"/>
      <c r="BZ85" s="473"/>
      <c r="CA85" s="897"/>
      <c r="CB85" s="243"/>
      <c r="CC85" s="323" t="s">
        <v>189</v>
      </c>
      <c r="CD85" s="957"/>
      <c r="CE85" s="473"/>
      <c r="CF85" s="970"/>
      <c r="CG85" s="536"/>
      <c r="CH85" s="323" t="s">
        <v>189</v>
      </c>
      <c r="CI85" s="957"/>
      <c r="CJ85" s="473"/>
      <c r="CK85" s="970"/>
      <c r="CL85" s="536"/>
      <c r="CM85" s="323" t="s">
        <v>189</v>
      </c>
      <c r="CN85" s="957"/>
      <c r="CO85" s="473"/>
      <c r="CP85" s="970"/>
      <c r="CQ85" s="536"/>
      <c r="CR85" s="323" t="s">
        <v>189</v>
      </c>
      <c r="CS85" s="957"/>
      <c r="CT85" s="473"/>
      <c r="CU85" s="970"/>
      <c r="CV85" s="536"/>
      <c r="CW85" s="323" t="s">
        <v>189</v>
      </c>
      <c r="CX85" s="957"/>
      <c r="CY85" s="473"/>
      <c r="CZ85" s="970"/>
      <c r="DA85" s="536"/>
      <c r="DB85" s="323" t="s">
        <v>189</v>
      </c>
      <c r="DC85" s="957"/>
      <c r="DD85" s="473"/>
      <c r="DE85" s="970"/>
      <c r="DF85" s="536"/>
      <c r="DG85" s="323" t="s">
        <v>189</v>
      </c>
      <c r="DH85" s="957"/>
      <c r="DI85" s="534"/>
      <c r="DJ85" s="970"/>
      <c r="DK85" s="536"/>
      <c r="DL85" s="323" t="s">
        <v>189</v>
      </c>
      <c r="DM85" s="957"/>
      <c r="DN85" s="534"/>
      <c r="DO85" s="970"/>
      <c r="DP85" s="536"/>
      <c r="DQ85" s="323" t="s">
        <v>189</v>
      </c>
      <c r="DR85" s="957"/>
      <c r="DS85" s="534"/>
      <c r="DT85" s="970"/>
      <c r="DU85" s="536"/>
      <c r="DV85" s="323" t="s">
        <v>189</v>
      </c>
      <c r="DW85" s="957"/>
      <c r="DX85" s="534"/>
      <c r="DY85" s="970"/>
      <c r="DZ85" s="536"/>
      <c r="EA85" s="323" t="s">
        <v>189</v>
      </c>
      <c r="EB85" s="436"/>
      <c r="EC85" s="534"/>
      <c r="ED85" s="970"/>
      <c r="EE85" s="536"/>
      <c r="EF85" s="323" t="s">
        <v>189</v>
      </c>
      <c r="EG85" s="957"/>
      <c r="EH85" s="534"/>
      <c r="EI85" s="970"/>
      <c r="EJ85" s="536"/>
      <c r="EK85" s="323" t="s">
        <v>189</v>
      </c>
      <c r="EL85" s="957"/>
      <c r="EM85" s="534"/>
      <c r="EN85" s="970"/>
      <c r="EO85" s="536"/>
      <c r="EP85" s="323" t="s">
        <v>189</v>
      </c>
      <c r="EQ85" s="436"/>
      <c r="ER85" s="473"/>
      <c r="ES85" s="970"/>
      <c r="ET85" s="536"/>
      <c r="EU85" s="323" t="s">
        <v>189</v>
      </c>
      <c r="EV85" s="957"/>
      <c r="EW85" s="534"/>
      <c r="EX85" s="970"/>
      <c r="EY85" s="536"/>
      <c r="EZ85" s="323" t="s">
        <v>189</v>
      </c>
      <c r="FA85" s="957"/>
      <c r="FB85" s="534"/>
      <c r="FC85" s="970"/>
      <c r="FD85" s="536"/>
      <c r="FE85" s="323" t="s">
        <v>189</v>
      </c>
      <c r="FF85" s="957"/>
      <c r="FG85" s="473"/>
      <c r="FH85" s="535"/>
      <c r="FI85" s="243"/>
      <c r="FJ85" s="323" t="s">
        <v>189</v>
      </c>
      <c r="FK85" s="957"/>
      <c r="FL85" s="473"/>
      <c r="FM85" s="535"/>
      <c r="FN85" s="243"/>
      <c r="FO85" s="323" t="s">
        <v>189</v>
      </c>
      <c r="FP85" s="957"/>
      <c r="FQ85" s="473"/>
      <c r="FR85" s="535"/>
      <c r="FS85" s="243"/>
      <c r="FU85" s="323" t="s">
        <v>189</v>
      </c>
      <c r="FV85" s="1092"/>
      <c r="FW85" s="1214"/>
      <c r="FX85" s="1166"/>
      <c r="FY85" s="1069"/>
      <c r="FZ85" s="323" t="s">
        <v>189</v>
      </c>
      <c r="GA85" s="957"/>
      <c r="GB85" s="255"/>
      <c r="GC85" s="1166"/>
      <c r="GD85" s="1069"/>
      <c r="GE85" s="323" t="s">
        <v>189</v>
      </c>
      <c r="GF85" s="957"/>
      <c r="GG85" s="255"/>
      <c r="GH85" s="1166"/>
      <c r="GI85" s="1069"/>
      <c r="GJ85" s="323" t="s">
        <v>189</v>
      </c>
      <c r="GK85" s="957"/>
      <c r="GL85" s="255"/>
      <c r="GM85" s="1166"/>
      <c r="GN85" s="1069"/>
      <c r="GO85" s="323" t="s">
        <v>189</v>
      </c>
      <c r="GP85" s="957"/>
      <c r="GQ85" s="255"/>
      <c r="GR85" s="1166"/>
      <c r="GS85" s="1069"/>
      <c r="GT85" s="323" t="s">
        <v>189</v>
      </c>
      <c r="GU85" s="957"/>
      <c r="GV85" s="255"/>
      <c r="GW85" s="1169"/>
      <c r="GX85" s="1170"/>
      <c r="GY85" s="910"/>
      <c r="GZ85" s="323" t="s">
        <v>189</v>
      </c>
      <c r="HA85" s="957"/>
      <c r="HB85" s="473"/>
      <c r="HC85" s="535"/>
      <c r="HD85" s="243"/>
      <c r="HE85" s="323" t="s">
        <v>189</v>
      </c>
      <c r="HF85" s="436"/>
      <c r="HG85" s="473"/>
      <c r="HH85" s="535"/>
      <c r="HI85" s="243"/>
      <c r="HJ85" s="883"/>
      <c r="HK85" s="815" t="s">
        <v>189</v>
      </c>
      <c r="HL85" s="957"/>
      <c r="HM85" s="473"/>
      <c r="HN85" s="897"/>
      <c r="HO85" s="243"/>
      <c r="HP85" s="883"/>
      <c r="HQ85" s="323" t="s">
        <v>189</v>
      </c>
      <c r="HR85" s="957"/>
      <c r="HS85" s="255"/>
      <c r="HT85" s="535"/>
      <c r="HU85" s="1069"/>
      <c r="HV85" s="323" t="s">
        <v>189</v>
      </c>
      <c r="HW85" s="957"/>
      <c r="HX85" s="255"/>
      <c r="HY85" s="535"/>
      <c r="HZ85" s="898"/>
      <c r="IA85" s="336" t="s">
        <v>189</v>
      </c>
      <c r="IB85" s="835">
        <v>1</v>
      </c>
      <c r="IC85" s="255"/>
      <c r="ID85" s="1166"/>
      <c r="IE85" s="1069"/>
      <c r="IF85" s="883"/>
      <c r="IG85" s="323" t="s">
        <v>189</v>
      </c>
      <c r="IH85" s="1093"/>
      <c r="II85" s="255"/>
      <c r="IJ85" s="1166"/>
      <c r="IK85" s="1069"/>
      <c r="IL85" s="323" t="s">
        <v>189</v>
      </c>
      <c r="IM85" s="1093"/>
      <c r="IN85" s="255"/>
      <c r="IO85" s="1166"/>
      <c r="IP85" s="1069"/>
      <c r="IQ85" s="323" t="s">
        <v>189</v>
      </c>
      <c r="IR85" s="1093"/>
      <c r="IS85" s="255"/>
      <c r="IT85" s="1166"/>
      <c r="IU85" s="1069"/>
      <c r="IV85" s="323" t="s">
        <v>189</v>
      </c>
      <c r="IW85" s="1093"/>
      <c r="IX85" s="255"/>
      <c r="IY85" s="1166"/>
      <c r="IZ85" s="1069"/>
      <c r="JA85" s="323" t="s">
        <v>189</v>
      </c>
      <c r="JB85" s="1093"/>
      <c r="JC85" s="255"/>
      <c r="JD85" s="535"/>
      <c r="JE85" s="1069"/>
      <c r="JF85" s="323" t="s">
        <v>189</v>
      </c>
      <c r="JG85" s="435"/>
      <c r="JH85" s="255"/>
      <c r="JI85" s="535"/>
      <c r="JJ85" s="1069"/>
      <c r="JK85" s="323" t="s">
        <v>189</v>
      </c>
      <c r="JL85" s="1093"/>
      <c r="JM85" s="255"/>
      <c r="JN85" s="535"/>
      <c r="JO85" s="1069"/>
      <c r="JP85" s="323" t="s">
        <v>189</v>
      </c>
      <c r="JQ85" s="1093"/>
      <c r="JR85" s="255"/>
      <c r="JS85" s="1166"/>
      <c r="JT85" s="1069"/>
      <c r="JU85" s="323" t="s">
        <v>189</v>
      </c>
      <c r="JV85" s="1093"/>
      <c r="JW85" s="255"/>
      <c r="JX85" s="535"/>
      <c r="JY85" s="1069"/>
      <c r="JZ85" s="323" t="s">
        <v>189</v>
      </c>
      <c r="KA85" s="1093"/>
      <c r="KB85" s="255"/>
      <c r="KC85" s="535"/>
      <c r="KD85" s="1069"/>
      <c r="KE85" s="323" t="s">
        <v>189</v>
      </c>
      <c r="KF85" s="1093"/>
      <c r="KG85" s="255"/>
      <c r="KH85" s="535"/>
      <c r="KI85" s="1069"/>
      <c r="KJ85" s="323" t="s">
        <v>189</v>
      </c>
      <c r="KK85" s="1093"/>
      <c r="KL85" s="255"/>
      <c r="KM85" s="535"/>
      <c r="KN85" s="1069"/>
      <c r="KO85" s="323" t="s">
        <v>189</v>
      </c>
      <c r="KP85" s="1093"/>
      <c r="KQ85" s="255"/>
      <c r="KR85" s="535"/>
      <c r="KS85" s="1069"/>
      <c r="KT85" s="323" t="s">
        <v>189</v>
      </c>
      <c r="KU85" s="1093"/>
      <c r="KV85" s="255"/>
      <c r="KW85" s="535"/>
      <c r="KX85" s="1069"/>
      <c r="KY85" s="323" t="s">
        <v>189</v>
      </c>
      <c r="KZ85" s="1093"/>
      <c r="LA85" s="255"/>
      <c r="LB85" s="535"/>
      <c r="LC85" s="1069"/>
      <c r="LD85" s="323" t="s">
        <v>189</v>
      </c>
      <c r="LE85" s="1093"/>
      <c r="LF85" s="255"/>
      <c r="LG85" s="535"/>
      <c r="LH85" s="1069"/>
      <c r="LI85" s="323" t="s">
        <v>189</v>
      </c>
      <c r="LJ85" s="1093"/>
      <c r="LK85" s="255"/>
      <c r="LL85" s="535"/>
      <c r="LM85" s="1069"/>
      <c r="LN85" s="323" t="s">
        <v>189</v>
      </c>
      <c r="LO85" s="1093"/>
      <c r="LP85" s="255"/>
      <c r="LQ85" s="535"/>
      <c r="LR85" s="1069"/>
      <c r="LS85" s="323" t="s">
        <v>189</v>
      </c>
      <c r="LT85" s="1093"/>
      <c r="LU85" s="255"/>
      <c r="LV85" s="535"/>
      <c r="LW85" s="1069"/>
      <c r="LX85" s="323" t="s">
        <v>189</v>
      </c>
      <c r="LY85" s="1093"/>
      <c r="LZ85" s="255"/>
      <c r="MA85" s="535"/>
      <c r="MB85" s="1069"/>
      <c r="MC85" s="323" t="s">
        <v>189</v>
      </c>
      <c r="MD85" s="1093"/>
      <c r="ME85" s="255"/>
      <c r="MF85" s="535"/>
      <c r="MG85" s="1069"/>
      <c r="MH85" s="323" t="s">
        <v>189</v>
      </c>
      <c r="MI85" s="1093"/>
      <c r="MJ85" s="255"/>
      <c r="MK85" s="535"/>
      <c r="ML85" s="1069"/>
      <c r="MM85" s="323" t="s">
        <v>189</v>
      </c>
      <c r="MN85" s="841"/>
      <c r="MO85" s="255"/>
      <c r="MP85" s="535"/>
      <c r="MQ85" s="1069"/>
      <c r="MR85" s="323" t="s">
        <v>189</v>
      </c>
      <c r="MS85" s="1093"/>
      <c r="MT85" s="255"/>
      <c r="MU85" s="535"/>
      <c r="MV85" s="1069"/>
      <c r="MW85" s="323" t="s">
        <v>189</v>
      </c>
      <c r="MX85" s="1093"/>
      <c r="MY85" s="255"/>
      <c r="MZ85" s="535"/>
      <c r="NA85" s="1069"/>
      <c r="NB85" s="323" t="s">
        <v>189</v>
      </c>
      <c r="NC85" s="1093"/>
      <c r="ND85" s="255"/>
      <c r="NE85" s="535"/>
      <c r="NF85" s="1069"/>
      <c r="NG85" s="323" t="s">
        <v>189</v>
      </c>
      <c r="NH85" s="1093"/>
      <c r="NI85" s="255"/>
      <c r="NJ85" s="535"/>
      <c r="NK85" s="1069"/>
      <c r="NL85" s="323" t="s">
        <v>189</v>
      </c>
      <c r="NM85" s="1093"/>
      <c r="NN85" s="255"/>
      <c r="NO85" s="535"/>
      <c r="NP85" s="1069"/>
      <c r="NQ85" s="323" t="s">
        <v>189</v>
      </c>
      <c r="NR85" s="1093"/>
      <c r="NS85" s="255"/>
      <c r="NT85" s="535"/>
      <c r="NU85" s="1069"/>
      <c r="NV85" s="323" t="s">
        <v>189</v>
      </c>
      <c r="NW85" s="1093"/>
      <c r="NX85" s="255"/>
      <c r="NY85" s="535"/>
      <c r="NZ85" s="1069"/>
      <c r="OA85" s="323" t="s">
        <v>189</v>
      </c>
      <c r="OB85" s="1093"/>
      <c r="OC85" s="255"/>
      <c r="OD85" s="535"/>
      <c r="OE85" s="1069"/>
      <c r="OF85" s="323" t="s">
        <v>189</v>
      </c>
      <c r="OG85" s="1093"/>
      <c r="OH85" s="255"/>
      <c r="OI85" s="535"/>
      <c r="OJ85" s="1069"/>
      <c r="OK85" s="323" t="s">
        <v>189</v>
      </c>
      <c r="OL85" s="1093"/>
      <c r="OM85" s="255"/>
      <c r="ON85" s="535"/>
      <c r="OO85" s="1069"/>
      <c r="OP85" s="323" t="s">
        <v>189</v>
      </c>
      <c r="OQ85" s="1093"/>
      <c r="OR85" s="255"/>
      <c r="OS85" s="535"/>
      <c r="OT85" s="1069"/>
      <c r="OU85" s="323" t="s">
        <v>189</v>
      </c>
      <c r="OV85" s="957"/>
      <c r="OW85" s="255"/>
      <c r="OX85" s="535"/>
      <c r="OY85" s="1069"/>
      <c r="OZ85" s="323" t="s">
        <v>189</v>
      </c>
      <c r="PA85" s="1093"/>
      <c r="PB85" s="255"/>
      <c r="PC85" s="535"/>
      <c r="PD85" s="1069"/>
      <c r="PE85" s="816"/>
      <c r="PF85" s="957"/>
      <c r="PG85" s="255"/>
      <c r="PH85" s="535"/>
      <c r="PI85" s="1069"/>
      <c r="PJ85" s="816"/>
      <c r="PK85" s="957"/>
      <c r="PL85" s="255"/>
      <c r="PM85" s="535"/>
      <c r="PN85" s="1069"/>
    </row>
    <row r="86" spans="1:430" ht="17" customHeight="1" thickBot="1" x14ac:dyDescent="0.25">
      <c r="B86" s="857"/>
      <c r="C86" s="947"/>
      <c r="D86" s="1217" t="s">
        <v>262</v>
      </c>
      <c r="E86" s="1218"/>
      <c r="F86" s="1202"/>
      <c r="G86" s="1070"/>
      <c r="H86" s="863"/>
      <c r="I86" s="1203"/>
      <c r="J86" s="323" t="s">
        <v>1648</v>
      </c>
      <c r="K86" s="384"/>
      <c r="L86" s="534"/>
      <c r="M86" s="1195"/>
      <c r="N86" s="1078"/>
      <c r="O86" s="273" t="s">
        <v>1649</v>
      </c>
      <c r="P86" s="1019"/>
      <c r="Q86" s="1219"/>
      <c r="R86" s="1220"/>
      <c r="S86" s="1196"/>
      <c r="T86" s="323"/>
      <c r="U86" s="384" t="s">
        <v>130</v>
      </c>
      <c r="V86" s="1221"/>
      <c r="W86" s="1220"/>
      <c r="X86" s="536"/>
      <c r="Y86" s="1086" t="s">
        <v>1650</v>
      </c>
      <c r="Z86" s="384"/>
      <c r="AA86" s="473"/>
      <c r="AB86" s="897"/>
      <c r="AC86" s="243"/>
      <c r="AD86" s="815" t="s">
        <v>1651</v>
      </c>
      <c r="AE86" s="384"/>
      <c r="AF86" s="473"/>
      <c r="AG86" s="897"/>
      <c r="AH86" s="243"/>
      <c r="AI86" s="815" t="s">
        <v>1652</v>
      </c>
      <c r="AJ86" s="384"/>
      <c r="AK86" s="473"/>
      <c r="AL86" s="897"/>
      <c r="AM86" s="243"/>
      <c r="AN86" s="323" t="s">
        <v>1653</v>
      </c>
      <c r="AO86" s="818"/>
      <c r="AP86" s="1197"/>
      <c r="AQ86" s="1171"/>
      <c r="AR86" s="1176"/>
      <c r="AS86" s="323" t="s">
        <v>1654</v>
      </c>
      <c r="AT86" s="818"/>
      <c r="AU86" s="1183"/>
      <c r="AV86" s="1171"/>
      <c r="AW86" s="1078"/>
      <c r="AX86" s="323" t="s">
        <v>1655</v>
      </c>
      <c r="AY86" s="818"/>
      <c r="AZ86" s="1183"/>
      <c r="BA86" s="1171"/>
      <c r="BB86" s="1078"/>
      <c r="BC86" s="816" t="s">
        <v>1656</v>
      </c>
      <c r="BD86" s="916"/>
      <c r="BE86" s="1183"/>
      <c r="BF86" s="535"/>
      <c r="BG86" s="1078"/>
      <c r="BH86" s="323" t="s">
        <v>1657</v>
      </c>
      <c r="BI86" s="818"/>
      <c r="BJ86" s="1183"/>
      <c r="BK86" s="1171"/>
      <c r="BL86" s="1078"/>
      <c r="BM86" s="816"/>
      <c r="BN86" s="916" t="s">
        <v>130</v>
      </c>
      <c r="BO86" s="1183"/>
      <c r="BP86" s="535"/>
      <c r="BQ86" s="1078"/>
      <c r="BR86" s="863"/>
      <c r="BS86" s="323" t="s">
        <v>1658</v>
      </c>
      <c r="BT86" s="384"/>
      <c r="BU86" s="473"/>
      <c r="BV86" s="897"/>
      <c r="BW86" s="243"/>
      <c r="BX86" s="323" t="s">
        <v>1658</v>
      </c>
      <c r="BY86" s="384"/>
      <c r="BZ86" s="473"/>
      <c r="CA86" s="897"/>
      <c r="CB86" s="243"/>
      <c r="CC86" s="323" t="s">
        <v>1659</v>
      </c>
      <c r="CD86" s="384"/>
      <c r="CE86" s="323" t="s">
        <v>1659</v>
      </c>
      <c r="CF86" s="535"/>
      <c r="CG86" s="553"/>
      <c r="CH86" s="323" t="s">
        <v>1660</v>
      </c>
      <c r="CI86" s="384"/>
      <c r="CJ86" s="323" t="s">
        <v>1660</v>
      </c>
      <c r="CK86" s="535"/>
      <c r="CL86" s="553"/>
      <c r="CM86" s="323" t="s">
        <v>1661</v>
      </c>
      <c r="CN86" s="384"/>
      <c r="CO86" s="473"/>
      <c r="CP86" s="535"/>
      <c r="CQ86" s="553"/>
      <c r="CR86" s="323" t="s">
        <v>1662</v>
      </c>
      <c r="CS86" s="384"/>
      <c r="CT86" s="473"/>
      <c r="CU86" s="535"/>
      <c r="CV86" s="553"/>
      <c r="CW86" s="323" t="s">
        <v>1663</v>
      </c>
      <c r="CX86" s="384"/>
      <c r="CY86" s="473"/>
      <c r="CZ86" s="535"/>
      <c r="DA86" s="553"/>
      <c r="DB86" s="323" t="s">
        <v>1664</v>
      </c>
      <c r="DC86" s="384"/>
      <c r="DD86" s="473"/>
      <c r="DE86" s="535"/>
      <c r="DF86" s="553"/>
      <c r="DG86" s="323" t="s">
        <v>1665</v>
      </c>
      <c r="DH86" s="384"/>
      <c r="DI86" s="906"/>
      <c r="DJ86" s="535"/>
      <c r="DK86" s="553"/>
      <c r="DL86" s="323" t="s">
        <v>1666</v>
      </c>
      <c r="DM86" s="384"/>
      <c r="DN86" s="323" t="s">
        <v>1666</v>
      </c>
      <c r="DO86" s="535"/>
      <c r="DP86" s="553"/>
      <c r="DQ86" s="323" t="s">
        <v>1667</v>
      </c>
      <c r="DR86" s="384"/>
      <c r="DS86" s="323" t="s">
        <v>1668</v>
      </c>
      <c r="DT86" s="535"/>
      <c r="DU86" s="553"/>
      <c r="DV86" s="323" t="s">
        <v>1669</v>
      </c>
      <c r="DW86" s="384"/>
      <c r="DX86" s="906"/>
      <c r="DY86" s="535"/>
      <c r="DZ86" s="553"/>
      <c r="EA86" s="323" t="s">
        <v>1670</v>
      </c>
      <c r="EB86" s="384"/>
      <c r="EC86" s="323" t="s">
        <v>1670</v>
      </c>
      <c r="ED86" s="535"/>
      <c r="EE86" s="553"/>
      <c r="EF86" s="323"/>
      <c r="EG86" s="384"/>
      <c r="EH86" s="906"/>
      <c r="EI86" s="535"/>
      <c r="EJ86" s="553"/>
      <c r="EK86" s="323" t="s">
        <v>1671</v>
      </c>
      <c r="EL86" s="384"/>
      <c r="EM86" s="906"/>
      <c r="EN86" s="535"/>
      <c r="EO86" s="553"/>
      <c r="EP86" s="323" t="s">
        <v>1672</v>
      </c>
      <c r="EQ86" s="384"/>
      <c r="ER86" s="473"/>
      <c r="ES86" s="535"/>
      <c r="ET86" s="553"/>
      <c r="EU86" s="323" t="s">
        <v>1673</v>
      </c>
      <c r="EV86" s="384"/>
      <c r="EW86" s="473"/>
      <c r="EX86" s="535"/>
      <c r="EY86" s="553"/>
      <c r="EZ86" s="323" t="s">
        <v>1674</v>
      </c>
      <c r="FA86" s="384"/>
      <c r="FB86" s="473"/>
      <c r="FC86" s="535"/>
      <c r="FD86" s="243"/>
      <c r="FE86" s="323" t="s">
        <v>1675</v>
      </c>
      <c r="FF86" s="384"/>
      <c r="FG86" s="534"/>
      <c r="FH86" s="970"/>
      <c r="FI86" s="536"/>
      <c r="FJ86" s="323" t="s">
        <v>1676</v>
      </c>
      <c r="FK86" s="384"/>
      <c r="FL86" s="534"/>
      <c r="FM86" s="970"/>
      <c r="FN86" s="536"/>
      <c r="FO86" s="323" t="s">
        <v>1677</v>
      </c>
      <c r="FP86" s="384"/>
      <c r="FQ86" s="473"/>
      <c r="FR86" s="970"/>
      <c r="FS86" s="536"/>
      <c r="FU86" s="323" t="s">
        <v>1678</v>
      </c>
      <c r="FV86" s="814"/>
      <c r="FW86" s="1222"/>
      <c r="FX86" s="1223"/>
      <c r="FY86" s="1224"/>
      <c r="FZ86" s="323" t="s">
        <v>1679</v>
      </c>
      <c r="GA86" s="818"/>
      <c r="GB86" s="1183"/>
      <c r="GC86" s="1171"/>
      <c r="GD86" s="1078"/>
      <c r="GE86" s="323" t="s">
        <v>1680</v>
      </c>
      <c r="GF86" s="818"/>
      <c r="GG86" s="1183"/>
      <c r="GH86" s="1171"/>
      <c r="GI86" s="1078"/>
      <c r="GJ86" s="323" t="s">
        <v>1681</v>
      </c>
      <c r="GK86" s="818"/>
      <c r="GL86" s="1183"/>
      <c r="GM86" s="1171"/>
      <c r="GN86" s="1078"/>
      <c r="GO86" s="323" t="s">
        <v>1682</v>
      </c>
      <c r="GP86" s="818"/>
      <c r="GQ86" s="1183"/>
      <c r="GR86" s="1171"/>
      <c r="GS86" s="1078"/>
      <c r="GT86" s="323" t="s">
        <v>1683</v>
      </c>
      <c r="GU86" s="818"/>
      <c r="GV86" s="1183"/>
      <c r="GW86" s="1180"/>
      <c r="GX86" s="1181"/>
      <c r="GY86" s="1182"/>
      <c r="GZ86" s="323" t="s">
        <v>1684</v>
      </c>
      <c r="HA86" s="384"/>
      <c r="HB86" s="473"/>
      <c r="HC86" s="970"/>
      <c r="HD86" s="536"/>
      <c r="HE86" s="323"/>
      <c r="HF86" s="384" t="s">
        <v>130</v>
      </c>
      <c r="HG86" s="473"/>
      <c r="HH86" s="970"/>
      <c r="HI86" s="536"/>
      <c r="HJ86" s="883"/>
      <c r="HK86" s="815" t="s">
        <v>1685</v>
      </c>
      <c r="HL86" s="384"/>
      <c r="HM86" s="473"/>
      <c r="HN86" s="897"/>
      <c r="HO86" s="243"/>
      <c r="HP86" s="883"/>
      <c r="HQ86" s="323" t="s">
        <v>1686</v>
      </c>
      <c r="HR86" s="384"/>
      <c r="HS86" s="1183"/>
      <c r="HT86" s="535"/>
      <c r="HU86" s="1078"/>
      <c r="HV86" s="323" t="s">
        <v>1687</v>
      </c>
      <c r="HW86" s="384"/>
      <c r="HX86" s="1183"/>
      <c r="HY86" s="535"/>
      <c r="HZ86" s="1199"/>
      <c r="IA86" s="323" t="s">
        <v>1688</v>
      </c>
      <c r="IB86" s="384"/>
      <c r="IC86" s="1183"/>
      <c r="ID86" s="1171"/>
      <c r="IE86" s="1078"/>
      <c r="IF86" s="883"/>
      <c r="IG86" s="323" t="s">
        <v>1689</v>
      </c>
      <c r="IH86" s="384"/>
      <c r="II86" s="1183"/>
      <c r="IJ86" s="1171"/>
      <c r="IK86" s="1078"/>
      <c r="IL86" s="323" t="s">
        <v>1690</v>
      </c>
      <c r="IM86" s="384"/>
      <c r="IN86" s="1183"/>
      <c r="IO86" s="1171"/>
      <c r="IP86" s="1078"/>
      <c r="IQ86" s="323"/>
      <c r="IR86" s="384" t="s">
        <v>130</v>
      </c>
      <c r="IS86" s="1183"/>
      <c r="IT86" s="1171"/>
      <c r="IU86" s="1078"/>
      <c r="IV86" s="323" t="s">
        <v>1691</v>
      </c>
      <c r="IW86" s="384"/>
      <c r="IX86" s="1183"/>
      <c r="IY86" s="1171"/>
      <c r="IZ86" s="1078"/>
      <c r="JA86" s="323"/>
      <c r="JB86" s="384" t="s">
        <v>130</v>
      </c>
      <c r="JC86" s="1183"/>
      <c r="JD86" s="535"/>
      <c r="JE86" s="1078"/>
      <c r="JF86" s="323" t="s">
        <v>1692</v>
      </c>
      <c r="JG86" s="384"/>
      <c r="JH86" s="1183"/>
      <c r="JI86" s="535"/>
      <c r="JJ86" s="1078"/>
      <c r="JK86" s="323" t="s">
        <v>1693</v>
      </c>
      <c r="JL86" s="384"/>
      <c r="JM86" s="1183"/>
      <c r="JN86" s="535"/>
      <c r="JO86" s="1078"/>
      <c r="JP86" s="323" t="s">
        <v>1694</v>
      </c>
      <c r="JQ86" s="384"/>
      <c r="JR86" s="1183"/>
      <c r="JS86" s="1171"/>
      <c r="JT86" s="1078"/>
      <c r="JU86" s="323"/>
      <c r="JV86" s="384" t="s">
        <v>130</v>
      </c>
      <c r="JW86" s="1183"/>
      <c r="JX86" s="535"/>
      <c r="JY86" s="1078"/>
      <c r="JZ86" s="323" t="s">
        <v>1695</v>
      </c>
      <c r="KA86" s="384"/>
      <c r="KB86" s="1183"/>
      <c r="KC86" s="535"/>
      <c r="KD86" s="1078"/>
      <c r="KE86" s="323" t="s">
        <v>1696</v>
      </c>
      <c r="KF86" s="384"/>
      <c r="KG86" s="1183"/>
      <c r="KH86" s="535"/>
      <c r="KI86" s="1078"/>
      <c r="KJ86" s="336" t="s">
        <v>1697</v>
      </c>
      <c r="KK86" s="841">
        <v>1</v>
      </c>
      <c r="KL86" s="1183"/>
      <c r="KM86" s="535"/>
      <c r="KN86" s="1078"/>
      <c r="KO86" s="323" t="s">
        <v>1698</v>
      </c>
      <c r="KP86" s="384"/>
      <c r="KQ86" s="1183"/>
      <c r="KR86" s="535"/>
      <c r="KS86" s="1078"/>
      <c r="KT86" s="323"/>
      <c r="KU86" s="384" t="s">
        <v>130</v>
      </c>
      <c r="KV86" s="1183"/>
      <c r="KW86" s="535"/>
      <c r="KX86" s="1078"/>
      <c r="KY86" s="323" t="s">
        <v>1699</v>
      </c>
      <c r="KZ86" s="384"/>
      <c r="LA86" s="1183"/>
      <c r="LB86" s="535"/>
      <c r="LC86" s="1078"/>
      <c r="LD86" s="323" t="s">
        <v>1700</v>
      </c>
      <c r="LE86" s="384"/>
      <c r="LF86" s="1183"/>
      <c r="LG86" s="535"/>
      <c r="LH86" s="1078"/>
      <c r="LI86" s="323" t="s">
        <v>1701</v>
      </c>
      <c r="LJ86" s="384"/>
      <c r="LK86" s="1183"/>
      <c r="LL86" s="535"/>
      <c r="LM86" s="1078"/>
      <c r="LN86" s="323" t="s">
        <v>1702</v>
      </c>
      <c r="LO86" s="384"/>
      <c r="LP86" s="1183"/>
      <c r="LQ86" s="535"/>
      <c r="LR86" s="1078"/>
      <c r="LS86" s="323" t="s">
        <v>1703</v>
      </c>
      <c r="LT86" s="384"/>
      <c r="LU86" s="1183"/>
      <c r="LV86" s="535"/>
      <c r="LW86" s="1078"/>
      <c r="LX86" s="323" t="s">
        <v>1704</v>
      </c>
      <c r="LY86" s="384"/>
      <c r="LZ86" s="1183"/>
      <c r="MA86" s="535"/>
      <c r="MB86" s="1078"/>
      <c r="MC86" s="323" t="s">
        <v>1705</v>
      </c>
      <c r="MD86" s="384"/>
      <c r="ME86" s="1183"/>
      <c r="MF86" s="535"/>
      <c r="MG86" s="1078"/>
      <c r="MH86" s="323" t="s">
        <v>1706</v>
      </c>
      <c r="MI86" s="384"/>
      <c r="MJ86" s="1183"/>
      <c r="MK86" s="535"/>
      <c r="ML86" s="1078"/>
      <c r="MM86" s="323" t="s">
        <v>1707</v>
      </c>
      <c r="MN86" s="384"/>
      <c r="MO86" s="1183"/>
      <c r="MP86" s="535"/>
      <c r="MQ86" s="1078"/>
      <c r="MR86" s="323" t="s">
        <v>1708</v>
      </c>
      <c r="MS86" s="384"/>
      <c r="MT86" s="1183"/>
      <c r="MU86" s="535"/>
      <c r="MV86" s="1078"/>
      <c r="MW86" s="323" t="s">
        <v>1709</v>
      </c>
      <c r="MX86" s="384"/>
      <c r="MY86" s="1183"/>
      <c r="MZ86" s="535"/>
      <c r="NA86" s="1078"/>
      <c r="NB86" s="323" t="s">
        <v>1710</v>
      </c>
      <c r="NC86" s="384"/>
      <c r="ND86" s="1183"/>
      <c r="NE86" s="535"/>
      <c r="NF86" s="1078"/>
      <c r="NG86" s="323" t="s">
        <v>1711</v>
      </c>
      <c r="NH86" s="384"/>
      <c r="NI86" s="1183"/>
      <c r="NJ86" s="535"/>
      <c r="NK86" s="1078"/>
      <c r="NL86" s="323" t="s">
        <v>1712</v>
      </c>
      <c r="NM86" s="384"/>
      <c r="NN86" s="1183"/>
      <c r="NO86" s="535"/>
      <c r="NP86" s="1078"/>
      <c r="NQ86" s="323" t="s">
        <v>1713</v>
      </c>
      <c r="NR86" s="384"/>
      <c r="NS86" s="1183"/>
      <c r="NT86" s="535"/>
      <c r="NU86" s="1078"/>
      <c r="NV86" s="323" t="s">
        <v>1714</v>
      </c>
      <c r="NW86" s="384"/>
      <c r="NX86" s="1183"/>
      <c r="NY86" s="535"/>
      <c r="NZ86" s="1078"/>
      <c r="OA86" s="323"/>
      <c r="OB86" s="384" t="s">
        <v>130</v>
      </c>
      <c r="OC86" s="1183"/>
      <c r="OD86" s="535"/>
      <c r="OE86" s="1078"/>
      <c r="OF86" s="323" t="s">
        <v>1715</v>
      </c>
      <c r="OG86" s="384"/>
      <c r="OH86" s="1183"/>
      <c r="OI86" s="535"/>
      <c r="OJ86" s="1078"/>
      <c r="OK86" s="323" t="s">
        <v>1716</v>
      </c>
      <c r="OL86" s="384"/>
      <c r="OM86" s="1183"/>
      <c r="ON86" s="535"/>
      <c r="OO86" s="1078"/>
      <c r="OP86" s="323" t="s">
        <v>1717</v>
      </c>
      <c r="OQ86" s="384"/>
      <c r="OR86" s="1183"/>
      <c r="OS86" s="535"/>
      <c r="OT86" s="1078"/>
      <c r="OU86" s="323" t="s">
        <v>1718</v>
      </c>
      <c r="OV86" s="818"/>
      <c r="OW86" s="1183"/>
      <c r="OX86" s="535"/>
      <c r="OY86" s="1078"/>
      <c r="OZ86" s="323" t="s">
        <v>1719</v>
      </c>
      <c r="PA86" s="384"/>
      <c r="PB86" s="1183"/>
      <c r="PC86" s="535"/>
      <c r="PD86" s="1078"/>
      <c r="PE86" s="816"/>
      <c r="PF86" s="916"/>
      <c r="PG86" s="1183"/>
      <c r="PH86" s="535"/>
      <c r="PI86" s="1078"/>
      <c r="PJ86" s="816"/>
      <c r="PK86" s="916"/>
      <c r="PL86" s="1183"/>
      <c r="PM86" s="535"/>
      <c r="PN86" s="1078"/>
    </row>
    <row r="87" spans="1:430" ht="17" customHeight="1" thickBot="1" x14ac:dyDescent="0.25">
      <c r="A87">
        <v>19</v>
      </c>
      <c r="B87" s="857"/>
      <c r="C87" s="947"/>
      <c r="D87" s="1225" t="s">
        <v>1720</v>
      </c>
      <c r="E87" s="939" t="s">
        <v>1721</v>
      </c>
      <c r="F87" s="1202"/>
      <c r="G87" s="1070"/>
      <c r="H87" s="863"/>
      <c r="I87" s="1203"/>
      <c r="J87" s="322" t="s">
        <v>1721</v>
      </c>
      <c r="K87" s="334"/>
      <c r="L87" s="885">
        <v>1</v>
      </c>
      <c r="M87" s="872">
        <f>IF(K91=1,1,IF(SUM(K87:K90)&gt;3,1,IF(K92=1,0,IF(SUM(K87:K90)&lt;4,0.5,0))))</f>
        <v>0</v>
      </c>
      <c r="N87" s="243">
        <f>IFERROR(IF(L87=0,"",M87/L87),"")</f>
        <v>0</v>
      </c>
      <c r="O87" s="1226" t="s">
        <v>1721</v>
      </c>
      <c r="P87" s="433"/>
      <c r="Q87" s="885">
        <v>1</v>
      </c>
      <c r="R87" s="872">
        <f>IF(P91=1,1,IF(SUM(P87:P90)&gt;3,1,IF(P92=1,0,IF(SUM(P87:P90)&lt;4,0.5,0))))</f>
        <v>0.5</v>
      </c>
      <c r="S87" s="243">
        <f>IFERROR(IF(Q87=0,"",R87/Q87),"")</f>
        <v>0.5</v>
      </c>
      <c r="T87" s="322" t="s">
        <v>1721</v>
      </c>
      <c r="U87" s="334"/>
      <c r="V87" s="885">
        <v>1</v>
      </c>
      <c r="W87" s="872">
        <f>IF(U91=1,1,IF(SUM(U87:U90)&gt;3,1,IF(SUM(U87:U90)&lt;4,0.5,0)))</f>
        <v>0.5</v>
      </c>
      <c r="X87" s="1158">
        <f>IFERROR(IF(V87=0,"",W87/V87),"")</f>
        <v>0.5</v>
      </c>
      <c r="Y87" s="322" t="s">
        <v>1721</v>
      </c>
      <c r="Z87" s="334"/>
      <c r="AA87" s="440">
        <v>1</v>
      </c>
      <c r="AB87" s="146">
        <f>IF(Z91=1,1,IF(SUM(Z87:Z90)&gt;3,1,IF(SUM(Z87:Z90)&lt;4,0.5,0)))</f>
        <v>0.5</v>
      </c>
      <c r="AC87" s="241">
        <f>IFERROR(IF(AA87=0,"",AB87/AA87),"")</f>
        <v>0.5</v>
      </c>
      <c r="AD87" s="322" t="s">
        <v>1721</v>
      </c>
      <c r="AE87" s="334"/>
      <c r="AF87" s="440">
        <v>1</v>
      </c>
      <c r="AG87" s="146">
        <f>IF(AE91=1,1,IF(SUM(AE87:AE90)&gt;3,1,IF(SUM(AE87:AE90)&lt;4,0.5,0)))</f>
        <v>0.5</v>
      </c>
      <c r="AH87" s="241">
        <f>IFERROR(IF(AF87=0,"",AG87/AF87),"")</f>
        <v>0.5</v>
      </c>
      <c r="AI87" s="397" t="s">
        <v>1721</v>
      </c>
      <c r="AJ87" s="334">
        <v>1</v>
      </c>
      <c r="AK87" s="440">
        <v>1</v>
      </c>
      <c r="AL87" s="146">
        <f>IF(AJ91=1,1,IF(SUM(AJ87:AJ90)&gt;3,1,IF(SUM(AJ87:AJ90)&lt;4,0.5,0)))</f>
        <v>0.5</v>
      </c>
      <c r="AM87" s="241">
        <f>IFERROR(IF(AK87=0,"",AL87/AK87),"")</f>
        <v>0.5</v>
      </c>
      <c r="AN87" s="322" t="s">
        <v>1721</v>
      </c>
      <c r="AO87" s="925"/>
      <c r="AP87" s="203">
        <v>1</v>
      </c>
      <c r="AQ87" s="146">
        <f>IF(AO91=1,1,IF(SUM(AO87:AO91)=0,0,IF(SUM(AO87:AO90)&gt;3,1,IF(SUM(AO87:AO90)&lt;4,0.5,0))))</f>
        <v>0.5</v>
      </c>
      <c r="AR87" s="470">
        <f>IFERROR(IF(AP87=0,"",AQ87/AP87),"")</f>
        <v>0.5</v>
      </c>
      <c r="AS87" s="322" t="s">
        <v>1721</v>
      </c>
      <c r="AT87" s="467"/>
      <c r="AU87" s="203">
        <v>1</v>
      </c>
      <c r="AV87" s="872">
        <f>IF(AT91=1,1,IF(SUM(AT87:AT90)&gt;3,1,IF(AT92=1,0,IF(SUM(AT87:AT90)&lt;4,0.5,0))))</f>
        <v>0</v>
      </c>
      <c r="AW87" s="470">
        <f>IFERROR(IF(AU87=0,"",AV87/AU87),"")</f>
        <v>0</v>
      </c>
      <c r="AX87" s="322" t="s">
        <v>1721</v>
      </c>
      <c r="AY87" s="467"/>
      <c r="AZ87" s="203">
        <v>1</v>
      </c>
      <c r="BA87" s="146">
        <f>IF(AY91=1,1,IF(SUM(AY87:AY91)=0,0,IF(SUM(AY87:AY90)&gt;3,1,IF(SUM(AY87:AY90)&lt;4,0.5,0))))</f>
        <v>0</v>
      </c>
      <c r="BB87" s="470">
        <f>IFERROR(IF(AZ87=0,"",BA87/AZ87),"")</f>
        <v>0</v>
      </c>
      <c r="BC87" s="941" t="s">
        <v>1721</v>
      </c>
      <c r="BD87" s="827">
        <v>1</v>
      </c>
      <c r="BE87" s="203">
        <v>1</v>
      </c>
      <c r="BF87" s="146">
        <f>IF(BD91=1,1,IF(SUM(BD87:BD91)=0,0,IF(SUM(BD87:BD90)&gt;3,1,IF(SUM(BD87:BD90)&lt;4,0.5,0))))</f>
        <v>0.5</v>
      </c>
      <c r="BG87" s="264">
        <f>IFERROR(IF(BE87=0,"",BF87/BE87),"")</f>
        <v>0.5</v>
      </c>
      <c r="BH87" s="397" t="s">
        <v>1721</v>
      </c>
      <c r="BI87" s="1072">
        <v>1</v>
      </c>
      <c r="BJ87" s="203">
        <v>1</v>
      </c>
      <c r="BK87" s="146">
        <f>IF(BI91=1,1,IF(SUM(BI87:BI91)=0,0,IF(SUM(BI87:BI90)&gt;3,1,IF(SUM(BI87:BI90)&lt;4,0.5,0))))</f>
        <v>0.5</v>
      </c>
      <c r="BL87" s="470">
        <f>IFERROR(IF(BJ87=0,"",BK87/BJ87),"")</f>
        <v>0.5</v>
      </c>
      <c r="BM87" s="942" t="s">
        <v>1721</v>
      </c>
      <c r="BN87" s="827"/>
      <c r="BO87" s="203">
        <v>1</v>
      </c>
      <c r="BP87" s="146">
        <f>IF(BN91=1,1,IF(SUM(BN87:BN91)=0,0,IF(SUM(BN87:BN90)&gt;3,1,IF(SUM(BN87:BN90)&lt;4,0.5,0))))</f>
        <v>0</v>
      </c>
      <c r="BQ87" s="264">
        <f>IFERROR(IF(BO87=0,"",BP87/BO87),"")</f>
        <v>0</v>
      </c>
      <c r="BR87" s="863"/>
      <c r="BS87" s="322" t="s">
        <v>1721</v>
      </c>
      <c r="BT87" s="334"/>
      <c r="BU87" s="440">
        <v>1</v>
      </c>
      <c r="BV87" s="146">
        <f>IF(BT91=1,1,IF(SUM(BT87:BT90)&gt;3,1,IF(SUM(BT87:BT90)&lt;4,0.5,0)))</f>
        <v>1</v>
      </c>
      <c r="BW87" s="241">
        <f>IFERROR(IF(BU87=0,"",BV87/BU87),"")</f>
        <v>1</v>
      </c>
      <c r="BX87" s="322" t="s">
        <v>1721</v>
      </c>
      <c r="BY87" s="334"/>
      <c r="BZ87" s="440">
        <v>1</v>
      </c>
      <c r="CA87" s="146">
        <f>IF(BY91=1,1,IF(SUM(BY87:BY90)&gt;3,1,IF(SUM(BY87:BY90)&lt;4,0.5,0)))</f>
        <v>1</v>
      </c>
      <c r="CB87" s="241">
        <f>IFERROR(IF(BZ87=0,"",CA87/BZ87),"")</f>
        <v>1</v>
      </c>
      <c r="CC87" s="322" t="s">
        <v>1721</v>
      </c>
      <c r="CD87" s="334"/>
      <c r="CE87" s="440">
        <v>1</v>
      </c>
      <c r="CF87" s="146">
        <f>IF(CD91=1,1,IF(SUM(CD87:CD90)&gt;3,1,IF(SUM(CD87:CD90)&lt;4,0.5,0)))</f>
        <v>0.5</v>
      </c>
      <c r="CG87" s="241">
        <f>IFERROR(IF(CE87=0,"",CF87/CE87),"")</f>
        <v>0.5</v>
      </c>
      <c r="CH87" s="322" t="s">
        <v>1721</v>
      </c>
      <c r="CI87" s="334"/>
      <c r="CJ87" s="473" t="s">
        <v>130</v>
      </c>
      <c r="CK87" s="146">
        <f>IF(CI91=1,1,IF(SUM(CI87:CI91)=0,0,IF(SUM(CI87:CI90)&gt;3,1,IF(SUM(CI87:CI90)&lt;4,0.5,0))))</f>
        <v>0</v>
      </c>
      <c r="CL87" s="473" t="s">
        <v>130</v>
      </c>
      <c r="CM87" s="322" t="s">
        <v>1721</v>
      </c>
      <c r="CN87" s="334"/>
      <c r="CO87" s="440">
        <v>1</v>
      </c>
      <c r="CP87" s="146">
        <f>IF(CN91=1,1,IF(SUM(CN87:CN90)&gt;3,1,IF(SUM(CN87:CN90)&lt;4,0.5,0)))</f>
        <v>0.5</v>
      </c>
      <c r="CQ87" s="241">
        <f>IFERROR(IF(CO87=0,"",CP87/CO87),"")</f>
        <v>0.5</v>
      </c>
      <c r="CR87" s="322" t="s">
        <v>1721</v>
      </c>
      <c r="CS87" s="334"/>
      <c r="CT87" s="440">
        <v>1</v>
      </c>
      <c r="CU87" s="146">
        <f>IF(CS91=1,1,IF(SUM(CS87:CS90)&gt;3,1,IF(SUM(CS87:CS90)&lt;4,0.5,0)))</f>
        <v>0.5</v>
      </c>
      <c r="CV87" s="241">
        <f>IFERROR(IF(CT87=0,"",CU87/CT87),"")</f>
        <v>0.5</v>
      </c>
      <c r="CW87" s="322" t="s">
        <v>1721</v>
      </c>
      <c r="CX87" s="334"/>
      <c r="CY87" s="440">
        <v>1</v>
      </c>
      <c r="CZ87" s="146">
        <f>IF(CX91=1,1,IF(SUM(CX87:CX90)&gt;3,1,IF(SUM(CX87:CX90)&lt;4,0.5,0)))</f>
        <v>0.5</v>
      </c>
      <c r="DA87" s="241">
        <f>IFERROR(IF(CY87=0,"",CZ87/CY87),"")</f>
        <v>0.5</v>
      </c>
      <c r="DB87" s="322" t="s">
        <v>1721</v>
      </c>
      <c r="DC87" s="334"/>
      <c r="DD87" s="440">
        <v>1</v>
      </c>
      <c r="DE87" s="146">
        <f>IF(DC91=1,1,IF(SUM(DC87:DC90)&gt;3,1,IF(SUM(DC87:DC90)&lt;4,0.5,0)))</f>
        <v>0.5</v>
      </c>
      <c r="DF87" s="241">
        <f>IFERROR(IF(DD87=0,"",DE87/DD87),"")</f>
        <v>0.5</v>
      </c>
      <c r="DG87" s="322" t="s">
        <v>1721</v>
      </c>
      <c r="DH87" s="334"/>
      <c r="DI87" s="473">
        <v>1</v>
      </c>
      <c r="DJ87" s="872">
        <f>IF(DH91=1,1,IF(SUM(DH87:DH90)&gt;3,1,IF(DH92=1,0,IF(SUM(DH87:DH90)&lt;4,0.5,0))))</f>
        <v>0</v>
      </c>
      <c r="DK87" s="243">
        <f>IFERROR(IF(DI87=0,"",DJ87/DI87),"")</f>
        <v>0</v>
      </c>
      <c r="DL87" s="397" t="s">
        <v>1721</v>
      </c>
      <c r="DM87" s="835">
        <v>1</v>
      </c>
      <c r="DN87" s="440">
        <v>1</v>
      </c>
      <c r="DO87" s="146">
        <f>IF(DM91=1,1,IF(SUM(DM87:DM90)&gt;3,1,IF(SUM(DM87:DM90)&lt;4,0.5,0)))</f>
        <v>0.5</v>
      </c>
      <c r="DP87" s="241">
        <f>IFERROR(IF(DN87=0,"",DO87/DN87),"")</f>
        <v>0.5</v>
      </c>
      <c r="DQ87" s="322" t="s">
        <v>1721</v>
      </c>
      <c r="DR87" s="334"/>
      <c r="DS87" s="440">
        <v>1</v>
      </c>
      <c r="DT87" s="146">
        <f>IF(DR91=1,1,IF(SUM(DR87:DR90)&gt;3,1,IF(AND(SUM(DR87:DR90)&lt;4,DR92&lt;&gt;1),0.5,0)))</f>
        <v>1</v>
      </c>
      <c r="DU87" s="241">
        <f>IFERROR(IF(DS87=0,"",DT87/DS87),"")</f>
        <v>1</v>
      </c>
      <c r="DV87" s="322" t="s">
        <v>1721</v>
      </c>
      <c r="DW87" s="334"/>
      <c r="DX87" s="440">
        <v>1</v>
      </c>
      <c r="DY87" s="872">
        <f>IF(DW91=1,1,IF(SUM(DW87:DW90)&gt;3,1,IF(DW92=1,0,IF(SUM(DW87:DW90)&lt;4,0.5,0))))</f>
        <v>0</v>
      </c>
      <c r="DZ87" s="241">
        <f>IFERROR(IF(DX87=0,"",DY87/DX87),"")</f>
        <v>0</v>
      </c>
      <c r="EA87" s="397" t="s">
        <v>1721</v>
      </c>
      <c r="EB87" s="334">
        <v>1</v>
      </c>
      <c r="EC87" s="440">
        <v>1</v>
      </c>
      <c r="ED87" s="146">
        <f>IF(EB91=1,1,IF(SUM(EB87:EB90)&gt;3,1,IF(SUM(EB87:EB90)&lt;4,0.5,0)))</f>
        <v>0.5</v>
      </c>
      <c r="EE87" s="241">
        <f>IFERROR(IF(EC87=0,"",ED87/EC87),"")</f>
        <v>0.5</v>
      </c>
      <c r="EF87" s="397" t="s">
        <v>1721</v>
      </c>
      <c r="EG87" s="334">
        <v>1</v>
      </c>
      <c r="EH87" s="440">
        <v>1</v>
      </c>
      <c r="EI87" s="146">
        <f>IF(EG91=1,1,IF(SUM(EG87:EG91)=0,0,IF(SUM(EG87:EG90)&gt;3,1,IF(SUM(EG87:EG90)&lt;4,0.5,0))))</f>
        <v>1</v>
      </c>
      <c r="EJ87" s="241">
        <f>IFERROR(IF(EH87=0,"",EI87/EH87),"")</f>
        <v>1</v>
      </c>
      <c r="EK87" s="397" t="s">
        <v>1721</v>
      </c>
      <c r="EL87" s="835">
        <v>1</v>
      </c>
      <c r="EM87" s="440">
        <v>1</v>
      </c>
      <c r="EN87" s="146">
        <f>IF(EL91=1,1,IF(SUM(EL87:EL91)=0,0,IF(SUM(EL87:EL90)&gt;3,1,IF(SUM(EL87:EL90)&lt;4,0.5,0))))</f>
        <v>0.5</v>
      </c>
      <c r="EO87" s="241">
        <f>IFERROR(IF(EM87=0,"",EN87/EM87),"")</f>
        <v>0.5</v>
      </c>
      <c r="EP87" s="397" t="s">
        <v>1721</v>
      </c>
      <c r="EQ87" s="338">
        <v>1</v>
      </c>
      <c r="ER87" s="440">
        <v>1</v>
      </c>
      <c r="ES87" s="146">
        <f>IF(EQ91=1,1,IF(SUM(EQ87:EQ91)=0,0,IF(SUM(EQ87:EQ90)&gt;3,1,IF(SUM(EQ87:EQ90)&lt;4,0.5,0))))</f>
        <v>0.5</v>
      </c>
      <c r="ET87" s="241">
        <f>IFERROR(IF(ER87=0,"",ES87/ER87),"")</f>
        <v>0.5</v>
      </c>
      <c r="EU87" s="322" t="s">
        <v>1721</v>
      </c>
      <c r="EV87" s="334"/>
      <c r="EW87" s="440">
        <v>1</v>
      </c>
      <c r="EX87" s="146">
        <f>IF(EV91=1,1,IF(SUM(EV87:EV91)=0,0,IF(SUM(EV87:EV90)&gt;3,1,IF(SUM(EV87:EV90)&lt;4,0.5,0))))</f>
        <v>1</v>
      </c>
      <c r="EY87" s="241">
        <f>IFERROR(IF(EW87=0,"",EX87/EW87),"")</f>
        <v>1</v>
      </c>
      <c r="EZ87" s="397" t="s">
        <v>1721</v>
      </c>
      <c r="FA87" s="835">
        <v>1</v>
      </c>
      <c r="FB87" s="440">
        <v>1</v>
      </c>
      <c r="FC87" s="146">
        <f>IF(FA91=1,1,IF(SUM(FA87:FA91)=0,0,IF(SUM(FA87:FA90)&gt;3,1,IF(SUM(FA87:FA90)&lt;4,0.5,0))))</f>
        <v>0.5</v>
      </c>
      <c r="FD87" s="241">
        <f>IFERROR(IF(FB87=0,"",FC87/FB87),"")</f>
        <v>0.5</v>
      </c>
      <c r="FE87" s="397" t="s">
        <v>1721</v>
      </c>
      <c r="FF87" s="835">
        <v>1</v>
      </c>
      <c r="FG87" s="440">
        <v>1</v>
      </c>
      <c r="FH87" s="146">
        <f>IF(FF91=1,1,IF(SUM(FF87:FF91)=0,0,IF(SUM(FF87:FF90)&gt;3,1,IF(SUM(FF87:FF90)&lt;4,0.5,0))))</f>
        <v>0.5</v>
      </c>
      <c r="FI87" s="241">
        <f>IFERROR(IF(FG87=0,"",FH87/FG87),"")</f>
        <v>0.5</v>
      </c>
      <c r="FJ87" s="322" t="s">
        <v>1721</v>
      </c>
      <c r="FK87" s="334"/>
      <c r="FL87" s="885">
        <v>1</v>
      </c>
      <c r="FM87" s="872">
        <f>IF(FK91=1,1,IF(SUM(FK87:FK91)=0,0,IF(SUM(FK87:FK90)&gt;3,1,IF(SUM(FK87:FK90)&lt;4,0.5,0))))</f>
        <v>1</v>
      </c>
      <c r="FN87" s="1158">
        <f>IFERROR(IF(FL87=0,"",FM87/FL87),"")</f>
        <v>1</v>
      </c>
      <c r="FO87" s="322" t="s">
        <v>1721</v>
      </c>
      <c r="FP87" s="334"/>
      <c r="FQ87" s="885" t="s">
        <v>130</v>
      </c>
      <c r="FR87" s="872">
        <f>IF(FP91=1,1,IF(SUM(FP87:FP90)&gt;3,1,IF(FP92=1,0,IF(SUM(FP87:FP90)&lt;4,0.5,0))))</f>
        <v>0</v>
      </c>
      <c r="FS87" s="1158" t="str">
        <f>FQ87</f>
        <v>не релевантно</v>
      </c>
      <c r="FU87" s="322" t="s">
        <v>1721</v>
      </c>
      <c r="FV87" s="925"/>
      <c r="FW87" s="885">
        <v>1</v>
      </c>
      <c r="FX87" s="872">
        <f>IF(FV91=1,1,IF(SUM(FV87:FV91)=0,0,IF(SUM(FV87:FV90)&gt;3,1,IF(SUM(FV87:FV90)&lt;4,0.5,0))))</f>
        <v>0.5</v>
      </c>
      <c r="FY87" s="1158">
        <f>IFERROR(IF(FW87=0,"",FX87/FW87),"")</f>
        <v>0.5</v>
      </c>
      <c r="FZ87" s="322" t="s">
        <v>1721</v>
      </c>
      <c r="GA87" s="925"/>
      <c r="GB87" s="203">
        <v>1</v>
      </c>
      <c r="GC87" s="146">
        <f>IF(GA91=1,1,IF(SUM(GA87:GA91)=0,0,IF(SUM(GA87:GA90)&gt;3,1,IF(SUM(GA87:GA90)&lt;4,0.5,0))))</f>
        <v>0</v>
      </c>
      <c r="GD87" s="470">
        <f>IFERROR(IF(GB87=0,"",GC87/GB87),"")</f>
        <v>0</v>
      </c>
      <c r="GE87" s="322" t="s">
        <v>1721</v>
      </c>
      <c r="GF87" s="925"/>
      <c r="GG87" s="203">
        <v>1</v>
      </c>
      <c r="GH87" s="146">
        <f>IF(GF91=1,1,IF(SUM(GF87:GF91)=0,0,IF(SUM(GF87:GF90)&gt;3,1,IF(SUM(GF87:GF90)&lt;4,0.5,0))))</f>
        <v>0</v>
      </c>
      <c r="GI87" s="470">
        <f>IFERROR(IF(GG87=0,"",GH87/GG87),"")</f>
        <v>0</v>
      </c>
      <c r="GJ87" s="322" t="s">
        <v>1721</v>
      </c>
      <c r="GK87" s="925"/>
      <c r="GL87" s="203">
        <v>1</v>
      </c>
      <c r="GM87" s="146">
        <f>IF(GK91=1,1,IF(SUM(GK87:GK91)=0,0,IF(SUM(GK87:GK90)&gt;3,1,IF(SUM(GK87:GK90)&lt;4,0.5,0))))</f>
        <v>0</v>
      </c>
      <c r="GN87" s="470">
        <f>IFERROR(IF(GL87=0,"",GM87/GL87),"")</f>
        <v>0</v>
      </c>
      <c r="GO87" s="322" t="s">
        <v>1721</v>
      </c>
      <c r="GP87" s="925"/>
      <c r="GQ87" s="203">
        <v>1</v>
      </c>
      <c r="GR87" s="146">
        <f>IF(GP91=1,1,IF(SUM(GP87:GP91)=0,0,IF(SUM(GP87:GP90)&gt;3,1,IF(SUM(GP87:GP90)&lt;4,0.5,0))))</f>
        <v>0</v>
      </c>
      <c r="GS87" s="470">
        <f>IFERROR(IF(GQ87=0,"",GR87/GQ87),"")</f>
        <v>0</v>
      </c>
      <c r="GT87" s="322" t="s">
        <v>1721</v>
      </c>
      <c r="GU87" s="925"/>
      <c r="GV87" s="203">
        <v>1</v>
      </c>
      <c r="GW87" s="429">
        <f>IF(GU91=1,1,IF(SUM(GU87:GU91)=0,0,IF(SUM(GU87:GU90)&gt;3,1,IF(SUM(GU87:GU90)&lt;4,0.5,0))))</f>
        <v>0.5</v>
      </c>
      <c r="GX87" s="1190">
        <f>IFERROR(IF(GV87=0,"",GW87/GV87),"")</f>
        <v>0.5</v>
      </c>
      <c r="GY87" s="1065"/>
      <c r="GZ87" s="397" t="s">
        <v>1721</v>
      </c>
      <c r="HA87" s="835">
        <v>1</v>
      </c>
      <c r="HB87" s="203">
        <v>1</v>
      </c>
      <c r="HC87" s="146">
        <f>IF(HA91=1,1,IF(SUM(HA87:HA91)=0,0,IF(SUM(HA87:HA90)&gt;3,1,IF(SUM(HA87:HA90)&lt;4,0.5,0))))</f>
        <v>0.5</v>
      </c>
      <c r="HD87" s="470">
        <f>IFERROR(IF(HB87=0,"",HC87/HB87),"")</f>
        <v>0.5</v>
      </c>
      <c r="HE87" s="322" t="s">
        <v>1721</v>
      </c>
      <c r="HF87" s="334"/>
      <c r="HG87" s="1227" t="s">
        <v>741</v>
      </c>
      <c r="HH87" s="146">
        <f>IF(HF91=1,1,IF(SUM(HF87:HF91)=0,0,IF(SUM(HF87:HF90)&gt;3,1,IF(SUM(HF87:HF90)&lt;4,0.5,0))))</f>
        <v>0</v>
      </c>
      <c r="HI87" s="470" t="str">
        <f>HG87</f>
        <v>Не релевантно</v>
      </c>
      <c r="HJ87" s="883"/>
      <c r="HK87" s="322" t="s">
        <v>1721</v>
      </c>
      <c r="HL87" s="334"/>
      <c r="HM87" s="440">
        <v>1</v>
      </c>
      <c r="HN87" s="146">
        <f>IF(HL91=1,1,IF(SUM(HL87:HL90)&gt;3,1,IF(AND(SUM(HL87:HL90)&lt;4,HL93&lt;&gt;1),0.5,IF(HL93=1,0,0))))</f>
        <v>0</v>
      </c>
      <c r="HO87" s="241">
        <f>IFERROR(IF(HM87=0,"",HN87/HM87),"")</f>
        <v>0</v>
      </c>
      <c r="HP87" s="883"/>
      <c r="HQ87" s="397" t="s">
        <v>1721</v>
      </c>
      <c r="HR87" s="835">
        <v>1</v>
      </c>
      <c r="HS87" s="203">
        <v>1</v>
      </c>
      <c r="HT87" s="146">
        <f>IF(HR91=1,1,IF(SUM(HR87:HR91)=0,0,IF(SUM(HR87:HR90)&gt;3,1,IF(SUM(HR87:HR90)&lt;4,0.5,0))))</f>
        <v>1</v>
      </c>
      <c r="HU87" s="264">
        <f>IFERROR(IF(HS87=0,"",HT87/HS87),"")</f>
        <v>1</v>
      </c>
      <c r="HV87" s="322" t="s">
        <v>1721</v>
      </c>
      <c r="HW87" s="334"/>
      <c r="HX87" s="203">
        <v>1</v>
      </c>
      <c r="HY87" s="146">
        <f>IF(HW91=1,1,IF(SUM(HW87:HW91)=0,0,IF(SUM(HW87:HW90)&gt;3,1,IF(SUM(HW87:HW90)&lt;4,0.5,0))))</f>
        <v>0.5</v>
      </c>
      <c r="HZ87" s="1209">
        <f>IFERROR(IF(HX87=0,"",HY87/HX87),"")</f>
        <v>0.5</v>
      </c>
      <c r="IA87" s="322" t="s">
        <v>1721</v>
      </c>
      <c r="IB87" s="334"/>
      <c r="IC87" s="203">
        <v>1</v>
      </c>
      <c r="ID87" s="146">
        <f>IF(IB91=1,1,IF(SUM(IB87:IB91)=0,0,IF(SUM(IB87:IB90)&gt;3,1,IF(SUM(IB87:IB90)&lt;4,0.5,0))))</f>
        <v>0.5</v>
      </c>
      <c r="IE87" s="470">
        <f>IFERROR(IF(IC87=0,"",ID87/IC87),"")</f>
        <v>0.5</v>
      </c>
      <c r="IF87" s="883"/>
      <c r="IG87" s="322" t="s">
        <v>1721</v>
      </c>
      <c r="IH87" s="333"/>
      <c r="II87" s="203" t="str">
        <f>IF(IH92=1,"не релевантно",1)</f>
        <v>не релевантно</v>
      </c>
      <c r="IJ87" s="146">
        <f>IF(IH91=1,1,IF(SUM(IH87:IH91)=0,0,IF(SUM(IH87:IH90)&gt;3,1,IF(SUM(IH87:IH90)&lt;4,0.5,0))))</f>
        <v>0</v>
      </c>
      <c r="IK87" s="204" t="str">
        <f>IFERROR(IF(II87="Не релевантно",II87,IF(II87=0,"",IJ87/II87)),"")</f>
        <v>не релевантно</v>
      </c>
      <c r="IL87" s="397" t="s">
        <v>1721</v>
      </c>
      <c r="IM87" s="841">
        <v>1</v>
      </c>
      <c r="IN87" s="203">
        <v>1</v>
      </c>
      <c r="IO87" s="146">
        <f>IF(IM91=1,1,IF(SUM(IM87:IM91)=0,0,IF(SUM(IM87:IM90)&gt;3,1,IF(SUM(IM87:IM90)&lt;4,0.5,0))))</f>
        <v>0.5</v>
      </c>
      <c r="IP87" s="204">
        <f>IFERROR(IF(IN87="Не релевантно",IN87,IF(IN87=0,"",IO87/IN87)),"")</f>
        <v>0.5</v>
      </c>
      <c r="IQ87" s="322" t="s">
        <v>1721</v>
      </c>
      <c r="IR87" s="333"/>
      <c r="IS87" s="203">
        <v>1</v>
      </c>
      <c r="IT87" s="146">
        <f>IF(IR91=1,1,IF(SUM(IR87:IR91)=0,0,IF(SUM(IR87:IR90)&gt;3,1,IF(SUM(IR87:IR90)&lt;4,0.5,0))))</f>
        <v>0</v>
      </c>
      <c r="IU87" s="204">
        <f>IFERROR(IF(IS87="Не релевантно",IS87,IF(IS87=0,"",IT87/IS87)),"")</f>
        <v>0</v>
      </c>
      <c r="IV87" s="322" t="s">
        <v>1721</v>
      </c>
      <c r="IW87" s="333"/>
      <c r="IX87" s="203">
        <v>1</v>
      </c>
      <c r="IY87" s="146">
        <f>IF(IW91=1,1,IF(SUM(IW87:IW91)=0,0,IF(SUM(IW87:IW90)&gt;3,1,IF(SUM(IW87:IW90)&lt;4,0.5,0))))</f>
        <v>1</v>
      </c>
      <c r="IZ87" s="204">
        <f>IFERROR(IF(IX87="Не релевантно",IX87,IF(IX87=0,"",IY87/IX87)),"")</f>
        <v>1</v>
      </c>
      <c r="JA87" s="322" t="s">
        <v>1721</v>
      </c>
      <c r="JB87" s="333"/>
      <c r="JC87" s="203">
        <v>1</v>
      </c>
      <c r="JD87" s="146">
        <f>IF(JB91=1,1,IF(SUM(JB87:JB91)=0,0,IF(SUM(JB87:JB90)&gt;3,1,IF(SUM(JB87:JB90)&lt;4,0.5,0))))</f>
        <v>0</v>
      </c>
      <c r="JE87" s="264">
        <f>IFERROR(IF(JC87=0,"",JD87/JC87),"")</f>
        <v>0</v>
      </c>
      <c r="JF87" s="322" t="s">
        <v>1721</v>
      </c>
      <c r="JG87" s="333"/>
      <c r="JH87" s="203">
        <v>1</v>
      </c>
      <c r="JI87" s="146">
        <f>IF(JG91=1,1,IF(SUM(JG87:JG91)=0,0,IF(SUM(JG87:JG90)&gt;3,1,IF(SUM(JG87:JG90)&lt;4,0.5,0))))</f>
        <v>0</v>
      </c>
      <c r="JJ87" s="264">
        <f>IFERROR(IF(JH87=0,"",JI87/JH87),"")</f>
        <v>0</v>
      </c>
      <c r="JK87" s="322" t="s">
        <v>1721</v>
      </c>
      <c r="JL87" s="333"/>
      <c r="JM87" s="203">
        <v>1</v>
      </c>
      <c r="JN87" s="146">
        <f>IF(JL91=1,1,IF(SUM(JL87:JL91)=0,0,IF(SUM(JL87:JL90)&gt;3,1,IF(SUM(JL87:JL90)&lt;4,0.5,0))))</f>
        <v>0</v>
      </c>
      <c r="JO87" s="264">
        <f>IFERROR(IF(JM87=0,"",JN87/JM87),"")</f>
        <v>0</v>
      </c>
      <c r="JP87" s="322" t="s">
        <v>1721</v>
      </c>
      <c r="JQ87" s="333"/>
      <c r="JR87" s="203">
        <v>1</v>
      </c>
      <c r="JS87" s="146">
        <f>IF(JQ91=1,1,IF(SUM(JQ87:JQ91)=0,0,IF(SUM(JQ87:JQ90)&gt;3,1,IF(SUM(JQ87:JQ90)&lt;4,0.5,0))))</f>
        <v>0.5</v>
      </c>
      <c r="JT87" s="204">
        <f>IFERROR(IF(JR87="Не релевантно",JR87,IF(JR87=0,"",JS87/JR87)),"")</f>
        <v>0.5</v>
      </c>
      <c r="JU87" s="322" t="s">
        <v>1721</v>
      </c>
      <c r="JV87" s="333"/>
      <c r="JW87" s="203">
        <v>1</v>
      </c>
      <c r="JX87" s="146">
        <f>IF(JV91=1,1,IF(SUM(JV87:JV91)=0,0,IF(SUM(JV87:JV90)&gt;3,1,IF(SUM(JV87:JV90)&lt;4,0.5,0))))</f>
        <v>0</v>
      </c>
      <c r="JY87" s="264">
        <f>IFERROR(IF(JW87=0,"",JX87/JW87),"")</f>
        <v>0</v>
      </c>
      <c r="JZ87" s="322" t="s">
        <v>1721</v>
      </c>
      <c r="KA87" s="333"/>
      <c r="KB87" s="203">
        <v>1</v>
      </c>
      <c r="KC87" s="146">
        <f>IF(KA91=1,1,IF(SUM(KA87:KA91)=0,0,IF(SUM(KA87:KA90)&gt;3,1,IF(SUM(KA87:KA90)&lt;4,0.5,0))))</f>
        <v>0.5</v>
      </c>
      <c r="KD87" s="264">
        <f>IFERROR(IF(KB87=0,"",KC87/KB87),"")</f>
        <v>0.5</v>
      </c>
      <c r="KE87" s="322" t="s">
        <v>1721</v>
      </c>
      <c r="KF87" s="333"/>
      <c r="KG87" s="203">
        <v>1</v>
      </c>
      <c r="KH87" s="146">
        <f>IF(KF91=1,1,IF(SUM(KF87:KF91)=0,0,IF(SUM(KF87:KF90)&gt;3,1,IF(SUM(KF87:KF90)&lt;4,0.5,0))))</f>
        <v>0.5</v>
      </c>
      <c r="KI87" s="264">
        <f>IFERROR(IF(KG87=0,"",KH87/KG87),"")</f>
        <v>0.5</v>
      </c>
      <c r="KJ87" s="397" t="s">
        <v>1721</v>
      </c>
      <c r="KK87" s="841">
        <v>1</v>
      </c>
      <c r="KL87" s="203">
        <v>1</v>
      </c>
      <c r="KM87" s="146">
        <f>IF(KK91=1,1,IF(SUM(KK87:KK91)=0,0,IF(SUM(KK87:KK90)&gt;3,1,IF(SUM(KK87:KK90)&lt;4,0.5,0))))</f>
        <v>1</v>
      </c>
      <c r="KN87" s="264">
        <f>IFERROR(IF(KL87=0,"",KM87/KL87),"")</f>
        <v>1</v>
      </c>
      <c r="KO87" s="322" t="s">
        <v>1721</v>
      </c>
      <c r="KP87" s="333"/>
      <c r="KQ87" s="203">
        <v>1</v>
      </c>
      <c r="KR87" s="146">
        <f>IF(KP91=1,1,IF(SUM(KP87:KP91)=0,0,IF(SUM(KP87:KP90)&gt;3,1,IF(SUM(KP87:KP90)&lt;4,0.5,0))))</f>
        <v>0</v>
      </c>
      <c r="KS87" s="264">
        <f>IFERROR(IF(KQ87=0,"",KR87/KQ87),"")</f>
        <v>0</v>
      </c>
      <c r="KT87" s="322" t="s">
        <v>1721</v>
      </c>
      <c r="KU87" s="333"/>
      <c r="KV87" s="203">
        <v>1</v>
      </c>
      <c r="KW87" s="146">
        <f>IF(KU91=1,1,IF(SUM(KU87:KU91)=0,0,IF(SUM(KU87:KU90)&gt;3,1,IF(SUM(KU87:KU90)&lt;4,0.5,0))))</f>
        <v>0</v>
      </c>
      <c r="KX87" s="264">
        <f>IFERROR(IF(KV87=0,"",KW87/KV87),"")</f>
        <v>0</v>
      </c>
      <c r="KY87" s="322" t="s">
        <v>1721</v>
      </c>
      <c r="KZ87" s="333"/>
      <c r="LA87" s="203">
        <v>1</v>
      </c>
      <c r="LB87" s="146">
        <f>IF(KZ91=1,1,IF(SUM(KZ87:KZ91)=0,0,IF(SUM(KZ87:KZ90)&gt;3,1,IF(SUM(KZ87:KZ90)&lt;4,0.5,0))))</f>
        <v>0</v>
      </c>
      <c r="LC87" s="264">
        <f>IFERROR(IF(LA87=0,"",LB87/LA87),"")</f>
        <v>0</v>
      </c>
      <c r="LD87" s="322" t="s">
        <v>1721</v>
      </c>
      <c r="LE87" s="333"/>
      <c r="LF87" s="203">
        <v>1</v>
      </c>
      <c r="LG87" s="146">
        <f>IF(LE91=1,1,IF(SUM(LE87:LE91)=0,0,IF(SUM(LE87:LE90)&gt;3,1,IF(SUM(LE87:LE90)&lt;4,0.5,0))))</f>
        <v>0</v>
      </c>
      <c r="LH87" s="264">
        <f>IFERROR(IF(LF87=0,"",LG87/LF87),"")</f>
        <v>0</v>
      </c>
      <c r="LI87" s="322" t="s">
        <v>1721</v>
      </c>
      <c r="LJ87" s="333"/>
      <c r="LK87" s="203">
        <v>1</v>
      </c>
      <c r="LL87" s="146">
        <f>IF(LJ91=1,1,IF(SUM(LJ87:LJ91)=0,0,IF(SUM(LJ87:LJ90)&gt;3,1,IF(SUM(LJ87:LJ90)&lt;4,0.5,0))))</f>
        <v>0.5</v>
      </c>
      <c r="LM87" s="264">
        <f>IFERROR(IF(LK87=0,"",LL87/LK87),"")</f>
        <v>0.5</v>
      </c>
      <c r="LN87" s="397" t="s">
        <v>1721</v>
      </c>
      <c r="LO87" s="841">
        <v>1</v>
      </c>
      <c r="LP87" s="203">
        <v>1</v>
      </c>
      <c r="LQ87" s="146">
        <f>IF(LO91=1,1,IF(SUM(LO87:LO91)=0,0,IF(SUM(LO87:LO90)&gt;3,1,IF(SUM(LO87:LO90)&lt;4,0.5,0))))</f>
        <v>1</v>
      </c>
      <c r="LR87" s="264">
        <f>IFERROR(IF(LP87=0,"",LQ87/LP87),"")</f>
        <v>1</v>
      </c>
      <c r="LS87" s="322" t="s">
        <v>1721</v>
      </c>
      <c r="LT87" s="333"/>
      <c r="LU87" s="203">
        <v>1</v>
      </c>
      <c r="LV87" s="146">
        <f>IF(LT91=1,1,IF(SUM(LT87:LT91)=0,0,IF(SUM(LT87:LT90)&gt;3,1,IF(SUM(LT87:LT90)&lt;4,0.5,0))))</f>
        <v>0.5</v>
      </c>
      <c r="LW87" s="264">
        <f>IFERROR(IF(LU87=0,"",LV87/LU87),"")</f>
        <v>0.5</v>
      </c>
      <c r="LX87" s="322" t="s">
        <v>1721</v>
      </c>
      <c r="LY87" s="333"/>
      <c r="LZ87" s="203">
        <v>1</v>
      </c>
      <c r="MA87" s="146">
        <f>IF(LY91=1,1,IF(SUM(LY87:LY91)=0,0,IF(SUM(LY87:LY90)&gt;3,1,IF(SUM(LY87:LY90)&lt;4,0.5,0))))</f>
        <v>0.5</v>
      </c>
      <c r="MB87" s="264">
        <f>IFERROR(IF(LZ87=0,"",MA87/LZ87),"")</f>
        <v>0.5</v>
      </c>
      <c r="MC87" s="397" t="s">
        <v>1721</v>
      </c>
      <c r="MD87" s="841">
        <v>1</v>
      </c>
      <c r="ME87" s="203">
        <v>1</v>
      </c>
      <c r="MF87" s="146">
        <f>IF(MD91=1,1,IF(SUM(MD87:MD91)=0,0,IF(SUM(MD87:MD90)&gt;3,1,IF(SUM(MD87:MD90)&lt;4,0.5,0))))</f>
        <v>0.5</v>
      </c>
      <c r="MG87" s="264">
        <f>IFERROR(IF(ME87=0,"",MF87/ME87),"")</f>
        <v>0.5</v>
      </c>
      <c r="MH87" s="397" t="s">
        <v>1721</v>
      </c>
      <c r="MI87" s="841">
        <v>1</v>
      </c>
      <c r="MJ87" s="203">
        <v>1</v>
      </c>
      <c r="MK87" s="146">
        <f>IF(MI91=1,1,IF(SUM(MI87:MI91)=0,0,IF(SUM(MI87:MI90)&gt;3,1,IF(SUM(MI87:MI90)&lt;4,0.5,0))))</f>
        <v>1</v>
      </c>
      <c r="ML87" s="264">
        <f>IFERROR(IF(MJ87=0,"",MK87/MJ87),"")</f>
        <v>1</v>
      </c>
      <c r="MM87" s="322" t="s">
        <v>1721</v>
      </c>
      <c r="MN87" s="333"/>
      <c r="MO87" s="203">
        <v>1</v>
      </c>
      <c r="MP87" s="146">
        <f>IF(MN91=1,1,IF(SUM(MN87:MN91)=0,0,IF(SUM(MN87:MN90)&gt;3,1,IF(SUM(MN87:MN90)&lt;4,0.5,0))))</f>
        <v>0.5</v>
      </c>
      <c r="MQ87" s="264">
        <f>IFERROR(IF(MO87=0,"",MP87/MO87),"")</f>
        <v>0.5</v>
      </c>
      <c r="MR87" s="397" t="s">
        <v>1721</v>
      </c>
      <c r="MS87" s="841">
        <v>1</v>
      </c>
      <c r="MT87" s="203">
        <v>1</v>
      </c>
      <c r="MU87" s="146">
        <f>IF(MS91=1,1,IF(SUM(MS87:MS91)=0,0,IF(SUM(MS87:MS90)&gt;3,1,IF(SUM(MS87:MS90)&lt;4,0.5,0))))</f>
        <v>0.5</v>
      </c>
      <c r="MV87" s="264">
        <f>IFERROR(IF(MT87=0,"",MU87/MT87),"")</f>
        <v>0.5</v>
      </c>
      <c r="MW87" s="322" t="s">
        <v>1721</v>
      </c>
      <c r="MX87" s="333"/>
      <c r="MY87" s="203">
        <v>1</v>
      </c>
      <c r="MZ87" s="146">
        <f>IF(MX91=1,1,IF(SUM(MX87:MX91)=0,0,IF(SUM(MX87:MX90)&gt;3,1,IF(SUM(MX87:MX90)&lt;4,0.5,0))))</f>
        <v>0.5</v>
      </c>
      <c r="NA87" s="264">
        <f>IFERROR(IF(MY87=0,"",MZ87/MY87),"")</f>
        <v>0.5</v>
      </c>
      <c r="NB87" s="322" t="s">
        <v>1721</v>
      </c>
      <c r="NC87" s="333"/>
      <c r="ND87" s="203">
        <v>1</v>
      </c>
      <c r="NE87" s="146">
        <f>IF(NC91=1,1,IF(SUM(NC87:NC91)=0,0,IF(SUM(NC87:NC90)&gt;3,1,IF(SUM(NC87:NC90)&lt;4,0.5,0))))</f>
        <v>0.5</v>
      </c>
      <c r="NF87" s="264">
        <f>IFERROR(IF(ND87=0,"",NE87/ND87),"")</f>
        <v>0.5</v>
      </c>
      <c r="NG87" s="322" t="s">
        <v>1721</v>
      </c>
      <c r="NH87" s="333"/>
      <c r="NI87" s="203">
        <v>1</v>
      </c>
      <c r="NJ87" s="146">
        <f>IF(NH91=1,1,IF(SUM(NH87:NH91)=0,0,IF(SUM(NH87:NH90)&gt;3,1,IF(SUM(NH87:NH90)&lt;4,0.5,0))))</f>
        <v>0.5</v>
      </c>
      <c r="NK87" s="264">
        <f>IFERROR(IF(NI87=0,"",NJ87/NI87),"")</f>
        <v>0.5</v>
      </c>
      <c r="NL87" s="397" t="s">
        <v>1721</v>
      </c>
      <c r="NM87" s="841">
        <v>1</v>
      </c>
      <c r="NN87" s="203">
        <v>1</v>
      </c>
      <c r="NO87" s="146">
        <f>IF(NM91=1,1,IF(SUM(NM87:NM91)=0,0,IF(SUM(NM87:NM90)&gt;3,1,IF(SUM(NM87:NM90)&lt;4,0.5,0))))</f>
        <v>0.5</v>
      </c>
      <c r="NP87" s="264">
        <f>IFERROR(IF(NN87=0,"",NO87/NN87),"")</f>
        <v>0.5</v>
      </c>
      <c r="NQ87" s="322" t="s">
        <v>1721</v>
      </c>
      <c r="NR87" s="333"/>
      <c r="NS87" s="203">
        <v>1</v>
      </c>
      <c r="NT87" s="146">
        <f>IF(NR91=1,1,IF(SUM(NR87:NR91)=0,0,IF(SUM(NR87:NR90)&gt;3,1,IF(SUM(NR87:NR90)&lt;4,0.5,0))))</f>
        <v>1</v>
      </c>
      <c r="NU87" s="264">
        <f>IFERROR(IF(NS87=0,"",NT87/NS87),"")</f>
        <v>1</v>
      </c>
      <c r="NV87" s="322" t="s">
        <v>1721</v>
      </c>
      <c r="NW87" s="333"/>
      <c r="NX87" s="203">
        <v>1</v>
      </c>
      <c r="NY87" s="146">
        <f>IF(NW91=1,1,IF(SUM(NW87:NW91)=0,0,IF(SUM(NW87:NW90)&gt;3,1,IF(SUM(NW87:NW90)&lt;4,0.5,0))))</f>
        <v>0.5</v>
      </c>
      <c r="NZ87" s="264">
        <f>IFERROR(IF(NX87=0,"",NY87/NX87),"")</f>
        <v>0.5</v>
      </c>
      <c r="OA87" s="322" t="s">
        <v>1721</v>
      </c>
      <c r="OB87" s="333"/>
      <c r="OC87" s="203">
        <v>1</v>
      </c>
      <c r="OD87" s="146">
        <f>IF(OB91=1,1,IF(SUM(OB87:OB91)=0,0,IF(SUM(OB87:OB90)&gt;3,1,IF(SUM(OB87:OB90)&lt;4,0.5,0))))</f>
        <v>0</v>
      </c>
      <c r="OE87" s="264">
        <f>IFERROR(IF(OC87=0,"",OD87/OC87),"")</f>
        <v>0</v>
      </c>
      <c r="OF87" s="322" t="s">
        <v>1721</v>
      </c>
      <c r="OG87" s="333"/>
      <c r="OH87" s="203">
        <v>1</v>
      </c>
      <c r="OI87" s="146">
        <f>IF(OG91=1,1,IF(SUM(OG87:OG91)=0,0,IF(SUM(OG87:OG90)&gt;3,1,IF(SUM(OG87:OG90)&lt;4,0.5,0))))</f>
        <v>0.5</v>
      </c>
      <c r="OJ87" s="264">
        <f>IFERROR(IF(OH87=0,"",OI87/OH87),"")</f>
        <v>0.5</v>
      </c>
      <c r="OK87" s="322" t="s">
        <v>1721</v>
      </c>
      <c r="OL87" s="333"/>
      <c r="OM87" s="203">
        <v>1</v>
      </c>
      <c r="ON87" s="146">
        <f>IF(OL91=1,1,IF(SUM(OL87:OL91)=0,0,IF(SUM(OL87:OL90)&gt;3,1,IF(SUM(OL87:OL90)&lt;4,0.5,0))))</f>
        <v>0</v>
      </c>
      <c r="OO87" s="264">
        <f>IFERROR(IF(OM87=0,"",ON87/OM87),"")</f>
        <v>0</v>
      </c>
      <c r="OP87" s="322" t="s">
        <v>1721</v>
      </c>
      <c r="OQ87" s="333"/>
      <c r="OR87" s="203">
        <v>1</v>
      </c>
      <c r="OS87" s="146">
        <f>IF(OQ91=1,1,IF(SUM(OQ87:OQ91)=0,0,IF(SUM(OQ87:OQ90)&gt;3,1,IF(SUM(OQ87:OQ90)&lt;4,0.5,0))))</f>
        <v>0.5</v>
      </c>
      <c r="OT87" s="264">
        <f>IFERROR(IF(OR87=0,"",OS87/OR87),"")</f>
        <v>0.5</v>
      </c>
      <c r="OU87" s="322" t="s">
        <v>1721</v>
      </c>
      <c r="OV87" s="334"/>
      <c r="OW87" s="203">
        <v>1</v>
      </c>
      <c r="OX87" s="146">
        <f>IF(OV91=1,1,IF(SUM(OV87:OV91)=0,0,IF(SUM(OV87:OV90)&gt;3,1,IF(SUM(OV87:OV90)&lt;4,0.5,0))))</f>
        <v>1</v>
      </c>
      <c r="OY87" s="264">
        <f>IFERROR(IF(OW87=0,"",OX87/OW87),"")</f>
        <v>1</v>
      </c>
      <c r="OZ87" s="322" t="s">
        <v>1721</v>
      </c>
      <c r="PA87" s="333"/>
      <c r="PB87" s="203" t="s">
        <v>130</v>
      </c>
      <c r="PC87" s="146">
        <f>IF(PA91=1,1,IF(SUM(PA87:PA91)=0,0,IF(SUM(PA87:PA90)&gt;3,1,IF(SUM(PA87:PA90)&lt;4,0.5,0))))</f>
        <v>0</v>
      </c>
      <c r="PD87" s="264" t="str">
        <f>IFERROR(IF(PB87=0,"",PC87/PB87),"")</f>
        <v/>
      </c>
      <c r="PE87" s="941"/>
      <c r="PF87" s="827"/>
      <c r="PG87" s="203">
        <v>1</v>
      </c>
      <c r="PH87" s="146">
        <f>IF(PF91=1,1,IF(SUM(PF87:PF91)=0,0,IF(SUM(PF87:PF90)&gt;3,1,IF(SUM(PF87:PF90)&lt;4,0.5,0))))</f>
        <v>0</v>
      </c>
      <c r="PI87" s="264">
        <f>IFERROR(IF(PG87=0,"",PH87/PG87),"")</f>
        <v>0</v>
      </c>
      <c r="PJ87" s="942"/>
      <c r="PK87" s="827"/>
      <c r="PL87" s="203">
        <v>1</v>
      </c>
      <c r="PM87" s="146">
        <f>IF(PK91=1,1,IF(SUM(PK87:PK91)=0,0,IF(SUM(PK87:PK90)&gt;3,1,IF(SUM(PK87:PK90)&lt;4,0.5,0))))</f>
        <v>0</v>
      </c>
      <c r="PN87" s="264">
        <f>IFERROR(IF(PL87=0,"",PM87/PL87),"")</f>
        <v>0</v>
      </c>
    </row>
    <row r="88" spans="1:430" ht="17" customHeight="1" thickBot="1" x14ac:dyDescent="0.25">
      <c r="B88" s="857"/>
      <c r="C88" s="947"/>
      <c r="D88" s="1228"/>
      <c r="E88" s="948" t="s">
        <v>1722</v>
      </c>
      <c r="F88" s="1202"/>
      <c r="G88" s="1070"/>
      <c r="H88" s="863"/>
      <c r="I88" s="1203"/>
      <c r="J88" s="322" t="s">
        <v>1722</v>
      </c>
      <c r="K88" s="835"/>
      <c r="L88" s="473"/>
      <c r="M88" s="871"/>
      <c r="N88" s="899"/>
      <c r="O88" s="1000" t="s">
        <v>1722</v>
      </c>
      <c r="P88" s="836"/>
      <c r="Q88" s="1229"/>
      <c r="R88" s="1213"/>
      <c r="S88" s="243"/>
      <c r="T88" s="322" t="s">
        <v>1722</v>
      </c>
      <c r="U88" s="835"/>
      <c r="V88" s="885"/>
      <c r="W88" s="1213"/>
      <c r="X88" s="243"/>
      <c r="Y88" s="322" t="s">
        <v>1722</v>
      </c>
      <c r="Z88" s="835"/>
      <c r="AA88" s="473"/>
      <c r="AB88" s="897"/>
      <c r="AC88" s="243"/>
      <c r="AD88" s="397" t="s">
        <v>1722</v>
      </c>
      <c r="AE88" s="334">
        <v>1</v>
      </c>
      <c r="AF88" s="473"/>
      <c r="AG88" s="897"/>
      <c r="AH88" s="243"/>
      <c r="AI88" s="322" t="s">
        <v>1722</v>
      </c>
      <c r="AJ88" s="835"/>
      <c r="AK88" s="473"/>
      <c r="AL88" s="897"/>
      <c r="AM88" s="243"/>
      <c r="AN88" s="322" t="s">
        <v>1722</v>
      </c>
      <c r="AO88" s="1042"/>
      <c r="AP88" s="255"/>
      <c r="AQ88" s="1166"/>
      <c r="AR88" s="1069"/>
      <c r="AS88" s="322" t="s">
        <v>1722</v>
      </c>
      <c r="AT88" s="836"/>
      <c r="AU88" s="255"/>
      <c r="AV88" s="1166"/>
      <c r="AW88" s="1069"/>
      <c r="AX88" s="322" t="s">
        <v>1722</v>
      </c>
      <c r="AY88" s="836"/>
      <c r="AZ88" s="255"/>
      <c r="BA88" s="1166"/>
      <c r="BB88" s="1069"/>
      <c r="BC88" s="941" t="s">
        <v>1722</v>
      </c>
      <c r="BD88" s="827">
        <v>1</v>
      </c>
      <c r="BE88" s="255"/>
      <c r="BF88" s="535"/>
      <c r="BG88" s="1069"/>
      <c r="BH88" s="322" t="s">
        <v>1722</v>
      </c>
      <c r="BI88" s="957"/>
      <c r="BJ88" s="255"/>
      <c r="BK88" s="1166"/>
      <c r="BL88" s="1069"/>
      <c r="BM88" s="942" t="s">
        <v>1722</v>
      </c>
      <c r="BN88" s="835"/>
      <c r="BO88" s="255"/>
      <c r="BP88" s="535"/>
      <c r="BQ88" s="1069"/>
      <c r="BR88" s="863"/>
      <c r="BS88" s="322" t="s">
        <v>1722</v>
      </c>
      <c r="BT88" s="835"/>
      <c r="BU88" s="473"/>
      <c r="BV88" s="897"/>
      <c r="BW88" s="243"/>
      <c r="BX88" s="322" t="s">
        <v>1722</v>
      </c>
      <c r="BY88" s="835"/>
      <c r="BZ88" s="473"/>
      <c r="CA88" s="897"/>
      <c r="CB88" s="243"/>
      <c r="CC88" s="397" t="s">
        <v>1722</v>
      </c>
      <c r="CD88" s="952">
        <v>1</v>
      </c>
      <c r="CE88" s="473"/>
      <c r="CF88" s="535"/>
      <c r="CG88" s="243"/>
      <c r="CH88" s="322" t="s">
        <v>1722</v>
      </c>
      <c r="CI88" s="835"/>
      <c r="CJ88" s="473"/>
      <c r="CK88" s="535"/>
      <c r="CL88" s="243"/>
      <c r="CM88" s="322" t="s">
        <v>1722</v>
      </c>
      <c r="CN88" s="835"/>
      <c r="CO88" s="473"/>
      <c r="CP88" s="535"/>
      <c r="CQ88" s="243"/>
      <c r="CR88" s="322" t="s">
        <v>1722</v>
      </c>
      <c r="CS88" s="835"/>
      <c r="CT88" s="473"/>
      <c r="CU88" s="535"/>
      <c r="CV88" s="243"/>
      <c r="CW88" s="322" t="s">
        <v>1722</v>
      </c>
      <c r="CX88" s="835"/>
      <c r="CY88" s="473"/>
      <c r="CZ88" s="535"/>
      <c r="DA88" s="243"/>
      <c r="DB88" s="322" t="s">
        <v>1722</v>
      </c>
      <c r="DC88" s="835"/>
      <c r="DD88" s="473"/>
      <c r="DE88" s="535"/>
      <c r="DF88" s="243"/>
      <c r="DG88" s="322" t="s">
        <v>1722</v>
      </c>
      <c r="DH88" s="835"/>
      <c r="DI88" s="473"/>
      <c r="DJ88" s="535"/>
      <c r="DK88" s="243"/>
      <c r="DL88" s="397" t="s">
        <v>1722</v>
      </c>
      <c r="DM88" s="835">
        <v>1</v>
      </c>
      <c r="DN88" s="473"/>
      <c r="DO88" s="535"/>
      <c r="DP88" s="243"/>
      <c r="DQ88" s="322" t="s">
        <v>1722</v>
      </c>
      <c r="DR88" s="835"/>
      <c r="DS88" s="473"/>
      <c r="DT88" s="535"/>
      <c r="DU88" s="243"/>
      <c r="DV88" s="322" t="s">
        <v>1722</v>
      </c>
      <c r="DW88" s="835"/>
      <c r="DX88" s="473"/>
      <c r="DY88" s="535"/>
      <c r="DZ88" s="243"/>
      <c r="EA88" s="322" t="s">
        <v>1722</v>
      </c>
      <c r="EB88" s="338"/>
      <c r="EC88" s="473"/>
      <c r="ED88" s="535"/>
      <c r="EE88" s="243"/>
      <c r="EF88" s="397" t="s">
        <v>1722</v>
      </c>
      <c r="EG88" s="835">
        <v>1</v>
      </c>
      <c r="EH88" s="473"/>
      <c r="EI88" s="535"/>
      <c r="EJ88" s="243"/>
      <c r="EK88" s="397" t="s">
        <v>1722</v>
      </c>
      <c r="EL88" s="835">
        <v>1</v>
      </c>
      <c r="EM88" s="473"/>
      <c r="EN88" s="535"/>
      <c r="EO88" s="243"/>
      <c r="EP88" s="322" t="s">
        <v>1722</v>
      </c>
      <c r="EQ88" s="338"/>
      <c r="ER88" s="473"/>
      <c r="ES88" s="535"/>
      <c r="ET88" s="243"/>
      <c r="EU88" s="322" t="s">
        <v>1722</v>
      </c>
      <c r="EV88" s="835"/>
      <c r="EW88" s="473"/>
      <c r="EX88" s="535"/>
      <c r="EY88" s="243"/>
      <c r="EZ88" s="397" t="s">
        <v>1722</v>
      </c>
      <c r="FA88" s="835">
        <v>1</v>
      </c>
      <c r="FB88" s="473"/>
      <c r="FC88" s="535"/>
      <c r="FD88" s="243"/>
      <c r="FE88" s="322" t="s">
        <v>1722</v>
      </c>
      <c r="FF88" s="835"/>
      <c r="FG88" s="473"/>
      <c r="FH88" s="535"/>
      <c r="FI88" s="243"/>
      <c r="FJ88" s="322" t="s">
        <v>1722</v>
      </c>
      <c r="FK88" s="835"/>
      <c r="FL88" s="473"/>
      <c r="FM88" s="535"/>
      <c r="FN88" s="243"/>
      <c r="FO88" s="322" t="s">
        <v>1722</v>
      </c>
      <c r="FP88" s="835"/>
      <c r="FQ88" s="473"/>
      <c r="FR88" s="535"/>
      <c r="FS88" s="243"/>
      <c r="FU88" s="322" t="s">
        <v>1722</v>
      </c>
      <c r="FV88" s="1042"/>
      <c r="FW88" s="255"/>
      <c r="FX88" s="1166"/>
      <c r="FY88" s="1069"/>
      <c r="FZ88" s="322" t="s">
        <v>1722</v>
      </c>
      <c r="GA88" s="1042"/>
      <c r="GB88" s="255"/>
      <c r="GC88" s="1166"/>
      <c r="GD88" s="1069"/>
      <c r="GE88" s="322" t="s">
        <v>1722</v>
      </c>
      <c r="GF88" s="1042"/>
      <c r="GG88" s="255"/>
      <c r="GH88" s="1166"/>
      <c r="GI88" s="1069"/>
      <c r="GJ88" s="322" t="s">
        <v>1722</v>
      </c>
      <c r="GK88" s="1042"/>
      <c r="GL88" s="255"/>
      <c r="GM88" s="1166"/>
      <c r="GN88" s="1069"/>
      <c r="GO88" s="322" t="s">
        <v>1722</v>
      </c>
      <c r="GP88" s="1042"/>
      <c r="GQ88" s="255"/>
      <c r="GR88" s="1166"/>
      <c r="GS88" s="1069"/>
      <c r="GT88" s="322" t="s">
        <v>1722</v>
      </c>
      <c r="GU88" s="1042"/>
      <c r="GV88" s="255"/>
      <c r="GW88" s="1169"/>
      <c r="GX88" s="1170"/>
      <c r="GY88" s="910"/>
      <c r="GZ88" s="322" t="s">
        <v>1722</v>
      </c>
      <c r="HA88" s="835"/>
      <c r="HB88" s="473"/>
      <c r="HC88" s="535"/>
      <c r="HD88" s="243"/>
      <c r="HE88" s="322" t="s">
        <v>1722</v>
      </c>
      <c r="HF88" s="338"/>
      <c r="HG88" s="473"/>
      <c r="HH88" s="535"/>
      <c r="HI88" s="243"/>
      <c r="HJ88" s="883"/>
      <c r="HK88" s="322" t="s">
        <v>1722</v>
      </c>
      <c r="HL88" s="835"/>
      <c r="HM88" s="473"/>
      <c r="HN88" s="897"/>
      <c r="HO88" s="243"/>
      <c r="HP88" s="883"/>
      <c r="HQ88" s="397" t="s">
        <v>1722</v>
      </c>
      <c r="HR88" s="835">
        <v>1</v>
      </c>
      <c r="HS88" s="255"/>
      <c r="HT88" s="535"/>
      <c r="HU88" s="1069"/>
      <c r="HV88" s="322" t="s">
        <v>1722</v>
      </c>
      <c r="HW88" s="835"/>
      <c r="HX88" s="255"/>
      <c r="HY88" s="535"/>
      <c r="HZ88" s="898"/>
      <c r="IA88" s="397" t="s">
        <v>1722</v>
      </c>
      <c r="IB88" s="835">
        <v>1</v>
      </c>
      <c r="IC88" s="255"/>
      <c r="ID88" s="1166"/>
      <c r="IE88" s="1069"/>
      <c r="IF88" s="883"/>
      <c r="IG88" s="322" t="s">
        <v>1722</v>
      </c>
      <c r="IH88" s="841"/>
      <c r="II88" s="255"/>
      <c r="IJ88" s="1166"/>
      <c r="IK88" s="1069"/>
      <c r="IL88" s="322" t="s">
        <v>1722</v>
      </c>
      <c r="IM88" s="841"/>
      <c r="IN88" s="255"/>
      <c r="IO88" s="1166"/>
      <c r="IP88" s="1069"/>
      <c r="IQ88" s="322" t="s">
        <v>1722</v>
      </c>
      <c r="IR88" s="841"/>
      <c r="IS88" s="255"/>
      <c r="IT88" s="1166"/>
      <c r="IU88" s="1069"/>
      <c r="IV88" s="322" t="s">
        <v>1722</v>
      </c>
      <c r="IW88" s="841"/>
      <c r="IX88" s="255"/>
      <c r="IY88" s="1166"/>
      <c r="IZ88" s="1069"/>
      <c r="JA88" s="322" t="s">
        <v>1722</v>
      </c>
      <c r="JB88" s="841"/>
      <c r="JC88" s="255"/>
      <c r="JD88" s="535"/>
      <c r="JE88" s="1069"/>
      <c r="JF88" s="322" t="s">
        <v>1722</v>
      </c>
      <c r="JG88" s="337"/>
      <c r="JH88" s="255"/>
      <c r="JI88" s="535"/>
      <c r="JJ88" s="1069"/>
      <c r="JK88" s="322" t="s">
        <v>1722</v>
      </c>
      <c r="JL88" s="841"/>
      <c r="JM88" s="255"/>
      <c r="JN88" s="535"/>
      <c r="JO88" s="1069"/>
      <c r="JP88" s="397" t="s">
        <v>1722</v>
      </c>
      <c r="JQ88" s="841">
        <v>1</v>
      </c>
      <c r="JR88" s="255"/>
      <c r="JS88" s="1166"/>
      <c r="JT88" s="1069"/>
      <c r="JU88" s="322" t="s">
        <v>1722</v>
      </c>
      <c r="JV88" s="841"/>
      <c r="JW88" s="255"/>
      <c r="JX88" s="535"/>
      <c r="JY88" s="1069"/>
      <c r="JZ88" s="322" t="s">
        <v>1722</v>
      </c>
      <c r="KA88" s="841"/>
      <c r="KB88" s="255"/>
      <c r="KC88" s="535"/>
      <c r="KD88" s="1069"/>
      <c r="KE88" s="322" t="s">
        <v>1722</v>
      </c>
      <c r="KF88" s="841"/>
      <c r="KG88" s="255"/>
      <c r="KH88" s="535"/>
      <c r="KI88" s="1069"/>
      <c r="KJ88" s="397" t="s">
        <v>1722</v>
      </c>
      <c r="KK88" s="841">
        <v>1</v>
      </c>
      <c r="KL88" s="255"/>
      <c r="KM88" s="535"/>
      <c r="KN88" s="1069"/>
      <c r="KO88" s="322" t="s">
        <v>1722</v>
      </c>
      <c r="KP88" s="841"/>
      <c r="KQ88" s="255"/>
      <c r="KR88" s="535"/>
      <c r="KS88" s="1069"/>
      <c r="KT88" s="322" t="s">
        <v>1722</v>
      </c>
      <c r="KU88" s="841"/>
      <c r="KV88" s="255"/>
      <c r="KW88" s="535"/>
      <c r="KX88" s="1069"/>
      <c r="KY88" s="322" t="s">
        <v>1722</v>
      </c>
      <c r="KZ88" s="841"/>
      <c r="LA88" s="255"/>
      <c r="LB88" s="535"/>
      <c r="LC88" s="1069"/>
      <c r="LD88" s="322" t="s">
        <v>1722</v>
      </c>
      <c r="LE88" s="841"/>
      <c r="LF88" s="255"/>
      <c r="LG88" s="535"/>
      <c r="LH88" s="1069"/>
      <c r="LI88" s="322" t="s">
        <v>1722</v>
      </c>
      <c r="LJ88" s="841"/>
      <c r="LK88" s="255"/>
      <c r="LL88" s="535"/>
      <c r="LM88" s="1069"/>
      <c r="LN88" s="397" t="s">
        <v>1722</v>
      </c>
      <c r="LO88" s="841">
        <v>1</v>
      </c>
      <c r="LP88" s="255"/>
      <c r="LQ88" s="535"/>
      <c r="LR88" s="1069"/>
      <c r="LS88" s="322" t="s">
        <v>1722</v>
      </c>
      <c r="LT88" s="841"/>
      <c r="LU88" s="255"/>
      <c r="LV88" s="535"/>
      <c r="LW88" s="1069"/>
      <c r="LX88" s="322" t="s">
        <v>1722</v>
      </c>
      <c r="LY88" s="841"/>
      <c r="LZ88" s="255"/>
      <c r="MA88" s="535"/>
      <c r="MB88" s="1069"/>
      <c r="MC88" s="322" t="s">
        <v>1722</v>
      </c>
      <c r="MD88" s="841"/>
      <c r="ME88" s="255"/>
      <c r="MF88" s="535"/>
      <c r="MG88" s="1069"/>
      <c r="MH88" s="397" t="s">
        <v>1722</v>
      </c>
      <c r="MI88" s="841">
        <v>1</v>
      </c>
      <c r="MJ88" s="255"/>
      <c r="MK88" s="535"/>
      <c r="ML88" s="1069"/>
      <c r="MM88" s="322" t="s">
        <v>1722</v>
      </c>
      <c r="MN88" s="841"/>
      <c r="MO88" s="255"/>
      <c r="MP88" s="535"/>
      <c r="MQ88" s="1069"/>
      <c r="MR88" s="397" t="s">
        <v>1722</v>
      </c>
      <c r="MS88" s="841">
        <v>1</v>
      </c>
      <c r="MT88" s="255"/>
      <c r="MU88" s="535"/>
      <c r="MV88" s="1069"/>
      <c r="MW88" s="322" t="s">
        <v>1722</v>
      </c>
      <c r="MX88" s="841"/>
      <c r="MY88" s="255"/>
      <c r="MZ88" s="535"/>
      <c r="NA88" s="1069"/>
      <c r="NB88" s="322" t="s">
        <v>1722</v>
      </c>
      <c r="NC88" s="841"/>
      <c r="ND88" s="255"/>
      <c r="NE88" s="535"/>
      <c r="NF88" s="1069"/>
      <c r="NG88" s="322" t="s">
        <v>1722</v>
      </c>
      <c r="NH88" s="841"/>
      <c r="NI88" s="255"/>
      <c r="NJ88" s="535"/>
      <c r="NK88" s="1069"/>
      <c r="NL88" s="397" t="s">
        <v>1722</v>
      </c>
      <c r="NM88" s="841">
        <v>1</v>
      </c>
      <c r="NN88" s="255"/>
      <c r="NO88" s="535"/>
      <c r="NP88" s="1069"/>
      <c r="NQ88" s="322" t="s">
        <v>1722</v>
      </c>
      <c r="NR88" s="841"/>
      <c r="NS88" s="255"/>
      <c r="NT88" s="535"/>
      <c r="NU88" s="1069"/>
      <c r="NV88" s="397" t="s">
        <v>1722</v>
      </c>
      <c r="NW88" s="841">
        <v>1</v>
      </c>
      <c r="NX88" s="255"/>
      <c r="NY88" s="535"/>
      <c r="NZ88" s="1069"/>
      <c r="OA88" s="322" t="s">
        <v>1722</v>
      </c>
      <c r="OB88" s="841"/>
      <c r="OC88" s="255"/>
      <c r="OD88" s="535"/>
      <c r="OE88" s="1069"/>
      <c r="OF88" s="322" t="s">
        <v>1722</v>
      </c>
      <c r="OG88" s="841"/>
      <c r="OH88" s="255"/>
      <c r="OI88" s="535"/>
      <c r="OJ88" s="1069"/>
      <c r="OK88" s="322" t="s">
        <v>1722</v>
      </c>
      <c r="OL88" s="841"/>
      <c r="OM88" s="255"/>
      <c r="ON88" s="535"/>
      <c r="OO88" s="1069"/>
      <c r="OP88" s="322" t="s">
        <v>1722</v>
      </c>
      <c r="OQ88" s="841"/>
      <c r="OR88" s="255"/>
      <c r="OS88" s="535"/>
      <c r="OT88" s="1069"/>
      <c r="OU88" s="322" t="s">
        <v>1722</v>
      </c>
      <c r="OV88" s="835"/>
      <c r="OW88" s="255"/>
      <c r="OX88" s="535"/>
      <c r="OY88" s="1069"/>
      <c r="OZ88" s="322" t="s">
        <v>1722</v>
      </c>
      <c r="PA88" s="841"/>
      <c r="PB88" s="255"/>
      <c r="PC88" s="535"/>
      <c r="PD88" s="1069"/>
      <c r="PE88" s="941"/>
      <c r="PF88" s="827"/>
      <c r="PG88" s="255"/>
      <c r="PH88" s="535"/>
      <c r="PI88" s="1069"/>
      <c r="PJ88" s="942"/>
      <c r="PK88" s="835"/>
      <c r="PL88" s="255"/>
      <c r="PM88" s="535"/>
      <c r="PN88" s="1069"/>
    </row>
    <row r="89" spans="1:430" ht="17" customHeight="1" thickBot="1" x14ac:dyDescent="0.25">
      <c r="B89" s="857"/>
      <c r="C89" s="947"/>
      <c r="D89" s="1228"/>
      <c r="E89" s="948" t="s">
        <v>242</v>
      </c>
      <c r="F89" s="1202"/>
      <c r="G89" s="1070"/>
      <c r="H89" s="863"/>
      <c r="I89" s="1203"/>
      <c r="J89" s="322" t="s">
        <v>242</v>
      </c>
      <c r="K89" s="835"/>
      <c r="L89" s="473"/>
      <c r="M89" s="893"/>
      <c r="N89" s="899"/>
      <c r="O89" s="1000" t="s">
        <v>242</v>
      </c>
      <c r="P89" s="957"/>
      <c r="Q89" s="1229"/>
      <c r="R89" s="1213"/>
      <c r="S89" s="243"/>
      <c r="T89" s="322" t="s">
        <v>242</v>
      </c>
      <c r="U89" s="835"/>
      <c r="V89" s="885"/>
      <c r="W89" s="1213"/>
      <c r="X89" s="243"/>
      <c r="Y89" s="322" t="s">
        <v>242</v>
      </c>
      <c r="Z89" s="835"/>
      <c r="AA89" s="473"/>
      <c r="AB89" s="897"/>
      <c r="AC89" s="243"/>
      <c r="AD89" s="397" t="s">
        <v>242</v>
      </c>
      <c r="AE89" s="334">
        <v>1</v>
      </c>
      <c r="AF89" s="473"/>
      <c r="AG89" s="897"/>
      <c r="AH89" s="243"/>
      <c r="AI89" s="397" t="s">
        <v>242</v>
      </c>
      <c r="AJ89" s="334">
        <v>1</v>
      </c>
      <c r="AK89" s="473"/>
      <c r="AL89" s="897"/>
      <c r="AM89" s="243"/>
      <c r="AN89" s="322" t="s">
        <v>242</v>
      </c>
      <c r="AO89" s="957"/>
      <c r="AP89" s="255"/>
      <c r="AQ89" s="1166"/>
      <c r="AR89" s="1069"/>
      <c r="AS89" s="322" t="s">
        <v>242</v>
      </c>
      <c r="AT89" s="836"/>
      <c r="AU89" s="255"/>
      <c r="AV89" s="1166"/>
      <c r="AW89" s="1069"/>
      <c r="AX89" s="322" t="s">
        <v>242</v>
      </c>
      <c r="AY89" s="836"/>
      <c r="AZ89" s="255"/>
      <c r="BA89" s="1166"/>
      <c r="BB89" s="1069"/>
      <c r="BC89" s="942" t="s">
        <v>242</v>
      </c>
      <c r="BD89" s="835"/>
      <c r="BE89" s="255"/>
      <c r="BF89" s="535"/>
      <c r="BG89" s="1069"/>
      <c r="BH89" s="397" t="s">
        <v>242</v>
      </c>
      <c r="BI89" s="818">
        <v>1</v>
      </c>
      <c r="BJ89" s="255"/>
      <c r="BK89" s="1166"/>
      <c r="BL89" s="1069"/>
      <c r="BM89" s="942" t="s">
        <v>242</v>
      </c>
      <c r="BN89" s="835"/>
      <c r="BO89" s="255"/>
      <c r="BP89" s="535"/>
      <c r="BQ89" s="1069"/>
      <c r="BR89" s="863"/>
      <c r="BS89" s="322" t="s">
        <v>242</v>
      </c>
      <c r="BT89" s="835"/>
      <c r="BU89" s="473"/>
      <c r="BV89" s="897"/>
      <c r="BW89" s="243"/>
      <c r="BX89" s="322" t="s">
        <v>242</v>
      </c>
      <c r="BY89" s="835"/>
      <c r="BZ89" s="473"/>
      <c r="CA89" s="897"/>
      <c r="CB89" s="243"/>
      <c r="CC89" s="322" t="s">
        <v>242</v>
      </c>
      <c r="CD89" s="835"/>
      <c r="CE89" s="473"/>
      <c r="CF89" s="535"/>
      <c r="CG89" s="243"/>
      <c r="CH89" s="322" t="s">
        <v>242</v>
      </c>
      <c r="CI89" s="835"/>
      <c r="CJ89" s="473"/>
      <c r="CK89" s="535"/>
      <c r="CL89" s="243"/>
      <c r="CM89" s="397" t="s">
        <v>242</v>
      </c>
      <c r="CN89" s="835">
        <v>1</v>
      </c>
      <c r="CO89" s="473"/>
      <c r="CP89" s="535"/>
      <c r="CQ89" s="243"/>
      <c r="CR89" s="322" t="s">
        <v>242</v>
      </c>
      <c r="CS89" s="835"/>
      <c r="CT89" s="473"/>
      <c r="CU89" s="535"/>
      <c r="CV89" s="243"/>
      <c r="CW89" s="397" t="s">
        <v>242</v>
      </c>
      <c r="CX89" s="952">
        <v>1</v>
      </c>
      <c r="CY89" s="473"/>
      <c r="CZ89" s="535"/>
      <c r="DA89" s="243"/>
      <c r="DB89" s="397" t="s">
        <v>242</v>
      </c>
      <c r="DC89" s="835">
        <v>1</v>
      </c>
      <c r="DD89" s="473"/>
      <c r="DE89" s="535"/>
      <c r="DF89" s="243"/>
      <c r="DG89" s="322" t="s">
        <v>242</v>
      </c>
      <c r="DH89" s="835"/>
      <c r="DI89" s="473"/>
      <c r="DJ89" s="535"/>
      <c r="DK89" s="243"/>
      <c r="DL89" s="322" t="s">
        <v>242</v>
      </c>
      <c r="DM89" s="835"/>
      <c r="DN89" s="473"/>
      <c r="DO89" s="535"/>
      <c r="DP89" s="243"/>
      <c r="DQ89" s="322" t="s">
        <v>242</v>
      </c>
      <c r="DR89" s="835"/>
      <c r="DS89" s="473"/>
      <c r="DT89" s="535"/>
      <c r="DU89" s="243"/>
      <c r="DV89" s="322" t="s">
        <v>242</v>
      </c>
      <c r="DW89" s="835"/>
      <c r="DX89" s="473"/>
      <c r="DY89" s="535"/>
      <c r="DZ89" s="243"/>
      <c r="EA89" s="397" t="s">
        <v>242</v>
      </c>
      <c r="EB89" s="338">
        <v>1</v>
      </c>
      <c r="EC89" s="473"/>
      <c r="ED89" s="535"/>
      <c r="EE89" s="243"/>
      <c r="EF89" s="397" t="s">
        <v>242</v>
      </c>
      <c r="EG89" s="835">
        <v>1</v>
      </c>
      <c r="EH89" s="473"/>
      <c r="EI89" s="535"/>
      <c r="EJ89" s="243"/>
      <c r="EK89" s="397" t="s">
        <v>242</v>
      </c>
      <c r="EL89" s="835">
        <v>1</v>
      </c>
      <c r="EM89" s="473"/>
      <c r="EN89" s="535"/>
      <c r="EO89" s="243"/>
      <c r="EP89" s="322" t="s">
        <v>242</v>
      </c>
      <c r="EQ89" s="338"/>
      <c r="ER89" s="473"/>
      <c r="ES89" s="535"/>
      <c r="ET89" s="243"/>
      <c r="EU89" s="322" t="s">
        <v>242</v>
      </c>
      <c r="EV89" s="835"/>
      <c r="EW89" s="473"/>
      <c r="EX89" s="535"/>
      <c r="EY89" s="243"/>
      <c r="EZ89" s="322" t="s">
        <v>242</v>
      </c>
      <c r="FA89" s="835"/>
      <c r="FB89" s="473"/>
      <c r="FC89" s="535"/>
      <c r="FD89" s="243"/>
      <c r="FE89" s="322" t="s">
        <v>242</v>
      </c>
      <c r="FF89" s="835"/>
      <c r="FG89" s="473"/>
      <c r="FH89" s="535"/>
      <c r="FI89" s="243"/>
      <c r="FJ89" s="322" t="s">
        <v>242</v>
      </c>
      <c r="FK89" s="835"/>
      <c r="FL89" s="473"/>
      <c r="FM89" s="535"/>
      <c r="FN89" s="243"/>
      <c r="FO89" s="322" t="s">
        <v>242</v>
      </c>
      <c r="FP89" s="835"/>
      <c r="FQ89" s="473"/>
      <c r="FR89" s="535"/>
      <c r="FS89" s="243"/>
      <c r="FU89" s="322" t="s">
        <v>242</v>
      </c>
      <c r="FV89" s="1042"/>
      <c r="FW89" s="255"/>
      <c r="FX89" s="1166"/>
      <c r="FY89" s="1069"/>
      <c r="FZ89" s="322" t="s">
        <v>242</v>
      </c>
      <c r="GA89" s="1042"/>
      <c r="GB89" s="255"/>
      <c r="GC89" s="1166"/>
      <c r="GD89" s="1069"/>
      <c r="GE89" s="322" t="s">
        <v>242</v>
      </c>
      <c r="GF89" s="1042"/>
      <c r="GG89" s="255"/>
      <c r="GH89" s="1166"/>
      <c r="GI89" s="1069"/>
      <c r="GJ89" s="322" t="s">
        <v>242</v>
      </c>
      <c r="GK89" s="1042"/>
      <c r="GL89" s="255"/>
      <c r="GM89" s="1166"/>
      <c r="GN89" s="1069"/>
      <c r="GO89" s="322" t="s">
        <v>242</v>
      </c>
      <c r="GP89" s="1042"/>
      <c r="GQ89" s="255"/>
      <c r="GR89" s="1166"/>
      <c r="GS89" s="1069"/>
      <c r="GT89" s="322" t="s">
        <v>242</v>
      </c>
      <c r="GU89" s="1042"/>
      <c r="GV89" s="255"/>
      <c r="GW89" s="1169"/>
      <c r="GX89" s="1068"/>
      <c r="GY89" s="910"/>
      <c r="GZ89" s="322" t="s">
        <v>242</v>
      </c>
      <c r="HA89" s="835"/>
      <c r="HB89" s="473"/>
      <c r="HC89" s="535"/>
      <c r="HD89" s="243"/>
      <c r="HE89" s="322" t="s">
        <v>242</v>
      </c>
      <c r="HF89" s="338"/>
      <c r="HG89" s="473"/>
      <c r="HH89" s="535"/>
      <c r="HI89" s="243"/>
      <c r="HJ89" s="883"/>
      <c r="HK89" s="322" t="s">
        <v>242</v>
      </c>
      <c r="HL89" s="835"/>
      <c r="HM89" s="473"/>
      <c r="HN89" s="897"/>
      <c r="HO89" s="243"/>
      <c r="HP89" s="883"/>
      <c r="HQ89" s="397" t="s">
        <v>242</v>
      </c>
      <c r="HR89" s="835">
        <v>1</v>
      </c>
      <c r="HS89" s="255"/>
      <c r="HT89" s="535"/>
      <c r="HU89" s="1069"/>
      <c r="HV89" s="322" t="s">
        <v>242</v>
      </c>
      <c r="HW89" s="835"/>
      <c r="HX89" s="255"/>
      <c r="HY89" s="535"/>
      <c r="HZ89" s="898"/>
      <c r="IA89" s="322" t="s">
        <v>242</v>
      </c>
      <c r="IB89" s="835"/>
      <c r="IC89" s="255"/>
      <c r="ID89" s="1166"/>
      <c r="IE89" s="1069"/>
      <c r="IF89" s="883"/>
      <c r="IG89" s="322" t="s">
        <v>242</v>
      </c>
      <c r="IH89" s="841"/>
      <c r="II89" s="255"/>
      <c r="IJ89" s="1166"/>
      <c r="IK89" s="1069"/>
      <c r="IL89" s="322" t="s">
        <v>242</v>
      </c>
      <c r="IM89" s="841"/>
      <c r="IN89" s="255"/>
      <c r="IO89" s="1166"/>
      <c r="IP89" s="1069"/>
      <c r="IQ89" s="322" t="s">
        <v>242</v>
      </c>
      <c r="IR89" s="841"/>
      <c r="IS89" s="255"/>
      <c r="IT89" s="1166"/>
      <c r="IU89" s="1069"/>
      <c r="IV89" s="322" t="s">
        <v>242</v>
      </c>
      <c r="IW89" s="841"/>
      <c r="IX89" s="255"/>
      <c r="IY89" s="1166"/>
      <c r="IZ89" s="1069"/>
      <c r="JA89" s="322" t="s">
        <v>242</v>
      </c>
      <c r="JB89" s="841"/>
      <c r="JC89" s="255"/>
      <c r="JD89" s="535"/>
      <c r="JE89" s="1069"/>
      <c r="JF89" s="322" t="s">
        <v>242</v>
      </c>
      <c r="JG89" s="337"/>
      <c r="JH89" s="255"/>
      <c r="JI89" s="535"/>
      <c r="JJ89" s="1069"/>
      <c r="JK89" s="322" t="s">
        <v>242</v>
      </c>
      <c r="JL89" s="841"/>
      <c r="JM89" s="255"/>
      <c r="JN89" s="535"/>
      <c r="JO89" s="1069"/>
      <c r="JP89" s="397" t="s">
        <v>242</v>
      </c>
      <c r="JQ89" s="841">
        <v>1</v>
      </c>
      <c r="JR89" s="255"/>
      <c r="JS89" s="1166"/>
      <c r="JT89" s="1069"/>
      <c r="JU89" s="322" t="s">
        <v>242</v>
      </c>
      <c r="JV89" s="841"/>
      <c r="JW89" s="255"/>
      <c r="JX89" s="535"/>
      <c r="JY89" s="1069"/>
      <c r="JZ89" s="397" t="s">
        <v>242</v>
      </c>
      <c r="KA89" s="841">
        <v>1</v>
      </c>
      <c r="KB89" s="255"/>
      <c r="KC89" s="535"/>
      <c r="KD89" s="1069"/>
      <c r="KE89" s="397" t="s">
        <v>242</v>
      </c>
      <c r="KF89" s="841">
        <v>1</v>
      </c>
      <c r="KG89" s="255"/>
      <c r="KH89" s="535"/>
      <c r="KI89" s="1069"/>
      <c r="KJ89" s="397" t="s">
        <v>242</v>
      </c>
      <c r="KK89" s="841">
        <v>1</v>
      </c>
      <c r="KL89" s="255"/>
      <c r="KM89" s="535"/>
      <c r="KN89" s="1069"/>
      <c r="KO89" s="322" t="s">
        <v>242</v>
      </c>
      <c r="KP89" s="841"/>
      <c r="KQ89" s="255"/>
      <c r="KR89" s="535"/>
      <c r="KS89" s="1069"/>
      <c r="KT89" s="322" t="s">
        <v>242</v>
      </c>
      <c r="KU89" s="841"/>
      <c r="KV89" s="255"/>
      <c r="KW89" s="535"/>
      <c r="KX89" s="1069"/>
      <c r="KY89" s="322" t="s">
        <v>242</v>
      </c>
      <c r="KZ89" s="841"/>
      <c r="LA89" s="255"/>
      <c r="LB89" s="535"/>
      <c r="LC89" s="1069"/>
      <c r="LD89" s="322" t="s">
        <v>242</v>
      </c>
      <c r="LE89" s="841"/>
      <c r="LF89" s="255"/>
      <c r="LG89" s="535"/>
      <c r="LH89" s="1069"/>
      <c r="LI89" s="322" t="s">
        <v>242</v>
      </c>
      <c r="LJ89" s="841"/>
      <c r="LK89" s="255"/>
      <c r="LL89" s="535"/>
      <c r="LM89" s="1069"/>
      <c r="LN89" s="397" t="s">
        <v>242</v>
      </c>
      <c r="LO89" s="841">
        <v>1</v>
      </c>
      <c r="LP89" s="255"/>
      <c r="LQ89" s="535"/>
      <c r="LR89" s="1069"/>
      <c r="LS89" s="397" t="s">
        <v>242</v>
      </c>
      <c r="LT89" s="841">
        <v>1</v>
      </c>
      <c r="LU89" s="255"/>
      <c r="LV89" s="535"/>
      <c r="LW89" s="1069"/>
      <c r="LX89" s="397" t="s">
        <v>242</v>
      </c>
      <c r="LY89" s="841">
        <v>1</v>
      </c>
      <c r="LZ89" s="255"/>
      <c r="MA89" s="535"/>
      <c r="MB89" s="1069"/>
      <c r="MC89" s="322" t="s">
        <v>242</v>
      </c>
      <c r="MD89" s="841"/>
      <c r="ME89" s="255"/>
      <c r="MF89" s="535"/>
      <c r="MG89" s="1069"/>
      <c r="MH89" s="397" t="s">
        <v>242</v>
      </c>
      <c r="MI89" s="841">
        <v>1</v>
      </c>
      <c r="MJ89" s="255"/>
      <c r="MK89" s="535"/>
      <c r="ML89" s="1069"/>
      <c r="MM89" s="397" t="s">
        <v>242</v>
      </c>
      <c r="MN89" s="841">
        <v>1</v>
      </c>
      <c r="MO89" s="255"/>
      <c r="MP89" s="535"/>
      <c r="MQ89" s="1069"/>
      <c r="MR89" s="322" t="s">
        <v>242</v>
      </c>
      <c r="MS89" s="841"/>
      <c r="MT89" s="255"/>
      <c r="MU89" s="535"/>
      <c r="MV89" s="1069"/>
      <c r="MW89" s="397" t="s">
        <v>242</v>
      </c>
      <c r="MX89" s="841">
        <v>1</v>
      </c>
      <c r="MY89" s="255"/>
      <c r="MZ89" s="535"/>
      <c r="NA89" s="1069"/>
      <c r="NB89" s="322" t="s">
        <v>242</v>
      </c>
      <c r="NC89" s="841"/>
      <c r="ND89" s="255"/>
      <c r="NE89" s="535"/>
      <c r="NF89" s="1069"/>
      <c r="NG89" s="397" t="s">
        <v>242</v>
      </c>
      <c r="NH89" s="841">
        <v>1</v>
      </c>
      <c r="NI89" s="255"/>
      <c r="NJ89" s="535"/>
      <c r="NK89" s="1069"/>
      <c r="NL89" s="397" t="s">
        <v>242</v>
      </c>
      <c r="NM89" s="841">
        <v>1</v>
      </c>
      <c r="NN89" s="255"/>
      <c r="NO89" s="535"/>
      <c r="NP89" s="1069"/>
      <c r="NQ89" s="322" t="s">
        <v>242</v>
      </c>
      <c r="NR89" s="841"/>
      <c r="NS89" s="255"/>
      <c r="NT89" s="535"/>
      <c r="NU89" s="1069"/>
      <c r="NV89" s="397" t="s">
        <v>242</v>
      </c>
      <c r="NW89" s="841">
        <v>1</v>
      </c>
      <c r="NX89" s="255"/>
      <c r="NY89" s="535"/>
      <c r="NZ89" s="1069"/>
      <c r="OA89" s="322" t="s">
        <v>242</v>
      </c>
      <c r="OB89" s="841"/>
      <c r="OC89" s="255"/>
      <c r="OD89" s="535"/>
      <c r="OE89" s="1069"/>
      <c r="OF89" s="322" t="s">
        <v>242</v>
      </c>
      <c r="OG89" s="841"/>
      <c r="OH89" s="255"/>
      <c r="OI89" s="535"/>
      <c r="OJ89" s="1069"/>
      <c r="OK89" s="322" t="s">
        <v>242</v>
      </c>
      <c r="OL89" s="841"/>
      <c r="OM89" s="255"/>
      <c r="ON89" s="535"/>
      <c r="OO89" s="1069"/>
      <c r="OP89" s="322" t="s">
        <v>242</v>
      </c>
      <c r="OQ89" s="841"/>
      <c r="OR89" s="255"/>
      <c r="OS89" s="535"/>
      <c r="OT89" s="1069"/>
      <c r="OU89" s="322" t="s">
        <v>242</v>
      </c>
      <c r="OV89" s="835"/>
      <c r="OW89" s="255"/>
      <c r="OX89" s="535"/>
      <c r="OY89" s="1069"/>
      <c r="OZ89" s="322" t="s">
        <v>242</v>
      </c>
      <c r="PA89" s="841"/>
      <c r="PB89" s="255"/>
      <c r="PC89" s="535"/>
      <c r="PD89" s="1069"/>
      <c r="PE89" s="942"/>
      <c r="PF89" s="835"/>
      <c r="PG89" s="255"/>
      <c r="PH89" s="535"/>
      <c r="PI89" s="1069"/>
      <c r="PJ89" s="942"/>
      <c r="PK89" s="835"/>
      <c r="PL89" s="255"/>
      <c r="PM89" s="535"/>
      <c r="PN89" s="1069"/>
    </row>
    <row r="90" spans="1:430" ht="17" customHeight="1" thickBot="1" x14ac:dyDescent="0.25">
      <c r="B90" s="857"/>
      <c r="C90" s="947"/>
      <c r="D90" s="1228"/>
      <c r="E90" s="948" t="s">
        <v>1723</v>
      </c>
      <c r="F90" s="1202"/>
      <c r="G90" s="1070"/>
      <c r="H90" s="863"/>
      <c r="I90" s="1203"/>
      <c r="J90" s="322" t="s">
        <v>1723</v>
      </c>
      <c r="K90" s="835"/>
      <c r="L90" s="473"/>
      <c r="M90" s="893"/>
      <c r="N90" s="899"/>
      <c r="O90" s="1230" t="s">
        <v>1723</v>
      </c>
      <c r="P90" s="467">
        <v>1</v>
      </c>
      <c r="Q90" s="1229"/>
      <c r="R90" s="1213"/>
      <c r="S90" s="243"/>
      <c r="T90" s="322" t="s">
        <v>1723</v>
      </c>
      <c r="U90" s="835"/>
      <c r="V90" s="885"/>
      <c r="W90" s="1213"/>
      <c r="X90" s="243"/>
      <c r="Y90" s="397" t="s">
        <v>1723</v>
      </c>
      <c r="Z90" s="334">
        <v>1</v>
      </c>
      <c r="AA90" s="473"/>
      <c r="AB90" s="897"/>
      <c r="AC90" s="243"/>
      <c r="AD90" s="397" t="s">
        <v>1723</v>
      </c>
      <c r="AE90" s="334">
        <v>1</v>
      </c>
      <c r="AF90" s="473"/>
      <c r="AG90" s="897"/>
      <c r="AH90" s="243"/>
      <c r="AI90" s="397" t="s">
        <v>1723</v>
      </c>
      <c r="AJ90" s="334">
        <v>1</v>
      </c>
      <c r="AK90" s="473"/>
      <c r="AL90" s="897"/>
      <c r="AM90" s="243"/>
      <c r="AN90" s="397" t="s">
        <v>1723</v>
      </c>
      <c r="AO90" s="925">
        <v>1</v>
      </c>
      <c r="AP90" s="255"/>
      <c r="AQ90" s="1166"/>
      <c r="AR90" s="1069"/>
      <c r="AS90" s="322" t="s">
        <v>1723</v>
      </c>
      <c r="AT90" s="836"/>
      <c r="AU90" s="255"/>
      <c r="AV90" s="1166"/>
      <c r="AW90" s="1069"/>
      <c r="AX90" s="322" t="s">
        <v>1723</v>
      </c>
      <c r="AY90" s="836"/>
      <c r="AZ90" s="255"/>
      <c r="BA90" s="1166"/>
      <c r="BB90" s="1069"/>
      <c r="BC90" s="941" t="s">
        <v>1723</v>
      </c>
      <c r="BD90" s="827">
        <v>1</v>
      </c>
      <c r="BE90" s="255"/>
      <c r="BF90" s="535"/>
      <c r="BG90" s="1069"/>
      <c r="BH90" s="397" t="s">
        <v>1723</v>
      </c>
      <c r="BI90" s="1072">
        <v>1</v>
      </c>
      <c r="BJ90" s="255"/>
      <c r="BK90" s="1166"/>
      <c r="BL90" s="1069"/>
      <c r="BM90" s="942" t="s">
        <v>1723</v>
      </c>
      <c r="BN90" s="835"/>
      <c r="BO90" s="255"/>
      <c r="BP90" s="535"/>
      <c r="BQ90" s="1069"/>
      <c r="BR90" s="863"/>
      <c r="BS90" s="322" t="s">
        <v>1723</v>
      </c>
      <c r="BT90" s="835"/>
      <c r="BU90" s="473"/>
      <c r="BV90" s="897"/>
      <c r="BW90" s="243"/>
      <c r="BX90" s="322" t="s">
        <v>1723</v>
      </c>
      <c r="BY90" s="835"/>
      <c r="BZ90" s="473"/>
      <c r="CA90" s="897"/>
      <c r="CB90" s="243"/>
      <c r="CC90" s="397" t="s">
        <v>1723</v>
      </c>
      <c r="CD90" s="952">
        <v>1</v>
      </c>
      <c r="CE90" s="473"/>
      <c r="CF90" s="535"/>
      <c r="CG90" s="243"/>
      <c r="CH90" s="322" t="s">
        <v>1723</v>
      </c>
      <c r="CI90" s="835"/>
      <c r="CJ90" s="473"/>
      <c r="CK90" s="535"/>
      <c r="CL90" s="243"/>
      <c r="CM90" s="397" t="s">
        <v>1723</v>
      </c>
      <c r="CN90" s="835">
        <v>1</v>
      </c>
      <c r="CO90" s="473"/>
      <c r="CP90" s="535"/>
      <c r="CQ90" s="243"/>
      <c r="CR90" s="397" t="s">
        <v>1723</v>
      </c>
      <c r="CS90" s="835">
        <v>1</v>
      </c>
      <c r="CT90" s="473"/>
      <c r="CU90" s="535"/>
      <c r="CV90" s="243"/>
      <c r="CW90" s="397" t="s">
        <v>1723</v>
      </c>
      <c r="CX90" s="952">
        <v>1</v>
      </c>
      <c r="CY90" s="473"/>
      <c r="CZ90" s="535"/>
      <c r="DA90" s="243"/>
      <c r="DB90" s="322" t="s">
        <v>1723</v>
      </c>
      <c r="DC90" s="835"/>
      <c r="DD90" s="473"/>
      <c r="DE90" s="535"/>
      <c r="DF90" s="243"/>
      <c r="DG90" s="322" t="s">
        <v>1723</v>
      </c>
      <c r="DH90" s="835"/>
      <c r="DI90" s="473"/>
      <c r="DJ90" s="535"/>
      <c r="DK90" s="243"/>
      <c r="DL90" s="322" t="s">
        <v>1723</v>
      </c>
      <c r="DM90" s="835"/>
      <c r="DN90" s="473"/>
      <c r="DO90" s="535"/>
      <c r="DP90" s="243"/>
      <c r="DQ90" s="322" t="s">
        <v>1723</v>
      </c>
      <c r="DR90" s="835"/>
      <c r="DS90" s="473"/>
      <c r="DT90" s="535"/>
      <c r="DU90" s="243"/>
      <c r="DV90" s="322" t="s">
        <v>1723</v>
      </c>
      <c r="DW90" s="835"/>
      <c r="DX90" s="473"/>
      <c r="DY90" s="535"/>
      <c r="DZ90" s="243"/>
      <c r="EA90" s="397" t="s">
        <v>1723</v>
      </c>
      <c r="EB90" s="338">
        <v>1</v>
      </c>
      <c r="EC90" s="473"/>
      <c r="ED90" s="535"/>
      <c r="EE90" s="243"/>
      <c r="EF90" s="397" t="s">
        <v>1723</v>
      </c>
      <c r="EG90" s="835">
        <v>1</v>
      </c>
      <c r="EH90" s="473"/>
      <c r="EI90" s="535"/>
      <c r="EJ90" s="243"/>
      <c r="EK90" s="322" t="s">
        <v>1723</v>
      </c>
      <c r="EL90" s="835"/>
      <c r="EM90" s="473"/>
      <c r="EN90" s="535"/>
      <c r="EO90" s="243"/>
      <c r="EP90" s="322" t="s">
        <v>1723</v>
      </c>
      <c r="EQ90" s="338"/>
      <c r="ER90" s="473"/>
      <c r="ES90" s="535"/>
      <c r="ET90" s="243"/>
      <c r="EU90" s="322" t="s">
        <v>1723</v>
      </c>
      <c r="EV90" s="835"/>
      <c r="EW90" s="473"/>
      <c r="EX90" s="535"/>
      <c r="EY90" s="243"/>
      <c r="EZ90" s="397" t="s">
        <v>1723</v>
      </c>
      <c r="FA90" s="835">
        <v>1</v>
      </c>
      <c r="FB90" s="473"/>
      <c r="FC90" s="535"/>
      <c r="FD90" s="243"/>
      <c r="FE90" s="397" t="s">
        <v>1723</v>
      </c>
      <c r="FF90" s="835">
        <v>1</v>
      </c>
      <c r="FG90" s="473"/>
      <c r="FH90" s="535"/>
      <c r="FI90" s="243"/>
      <c r="FJ90" s="322" t="s">
        <v>1723</v>
      </c>
      <c r="FK90" s="835"/>
      <c r="FL90" s="473"/>
      <c r="FM90" s="535"/>
      <c r="FN90" s="243"/>
      <c r="FO90" s="322" t="s">
        <v>1723</v>
      </c>
      <c r="FP90" s="835"/>
      <c r="FQ90" s="473"/>
      <c r="FR90" s="535"/>
      <c r="FS90" s="243"/>
      <c r="FU90" s="397" t="s">
        <v>1723</v>
      </c>
      <c r="FV90" s="1042">
        <v>1</v>
      </c>
      <c r="FW90" s="255"/>
      <c r="FX90" s="1166"/>
      <c r="FY90" s="1069"/>
      <c r="FZ90" s="322" t="s">
        <v>1723</v>
      </c>
      <c r="GA90" s="1042"/>
      <c r="GB90" s="255"/>
      <c r="GC90" s="1166"/>
      <c r="GD90" s="1069"/>
      <c r="GE90" s="322" t="s">
        <v>1723</v>
      </c>
      <c r="GF90" s="1042"/>
      <c r="GG90" s="255"/>
      <c r="GH90" s="1166"/>
      <c r="GI90" s="1069"/>
      <c r="GJ90" s="322" t="s">
        <v>1723</v>
      </c>
      <c r="GK90" s="1042"/>
      <c r="GL90" s="255"/>
      <c r="GM90" s="1166"/>
      <c r="GN90" s="1069"/>
      <c r="GO90" s="322" t="s">
        <v>1723</v>
      </c>
      <c r="GP90" s="1042"/>
      <c r="GQ90" s="255"/>
      <c r="GR90" s="1166"/>
      <c r="GS90" s="1069"/>
      <c r="GT90" s="397" t="s">
        <v>1723</v>
      </c>
      <c r="GU90" s="1042">
        <v>1</v>
      </c>
      <c r="GV90" s="255"/>
      <c r="GW90" s="1169"/>
      <c r="GX90" s="1068"/>
      <c r="GY90" s="910"/>
      <c r="GZ90" s="397" t="s">
        <v>1723</v>
      </c>
      <c r="HA90" s="835">
        <v>1</v>
      </c>
      <c r="HB90" s="473"/>
      <c r="HC90" s="535"/>
      <c r="HD90" s="243"/>
      <c r="HE90" s="322" t="s">
        <v>1723</v>
      </c>
      <c r="HF90" s="338"/>
      <c r="HG90" s="473"/>
      <c r="HH90" s="535"/>
      <c r="HI90" s="243"/>
      <c r="HJ90" s="883"/>
      <c r="HK90" s="322" t="s">
        <v>1723</v>
      </c>
      <c r="HL90" s="835"/>
      <c r="HM90" s="473"/>
      <c r="HN90" s="897"/>
      <c r="HO90" s="243"/>
      <c r="HP90" s="883"/>
      <c r="HQ90" s="397" t="s">
        <v>1723</v>
      </c>
      <c r="HR90" s="835">
        <v>1</v>
      </c>
      <c r="HS90" s="255"/>
      <c r="HT90" s="535"/>
      <c r="HU90" s="1069"/>
      <c r="HV90" s="397" t="s">
        <v>1723</v>
      </c>
      <c r="HW90" s="835">
        <v>1</v>
      </c>
      <c r="HX90" s="255"/>
      <c r="HY90" s="535"/>
      <c r="HZ90" s="898"/>
      <c r="IA90" s="397" t="s">
        <v>1723</v>
      </c>
      <c r="IB90" s="835">
        <v>1</v>
      </c>
      <c r="IC90" s="255"/>
      <c r="ID90" s="1166"/>
      <c r="IE90" s="1069"/>
      <c r="IF90" s="883"/>
      <c r="IG90" s="322" t="s">
        <v>1723</v>
      </c>
      <c r="IH90" s="841"/>
      <c r="II90" s="255"/>
      <c r="IJ90" s="1166"/>
      <c r="IK90" s="1069"/>
      <c r="IL90" s="397" t="s">
        <v>1723</v>
      </c>
      <c r="IM90" s="841">
        <v>1</v>
      </c>
      <c r="IN90" s="255"/>
      <c r="IO90" s="1166"/>
      <c r="IP90" s="1069"/>
      <c r="IQ90" s="322" t="s">
        <v>1723</v>
      </c>
      <c r="IR90" s="841"/>
      <c r="IS90" s="255"/>
      <c r="IT90" s="1166"/>
      <c r="IU90" s="1069"/>
      <c r="IV90" s="322" t="s">
        <v>1723</v>
      </c>
      <c r="IW90" s="841"/>
      <c r="IX90" s="255"/>
      <c r="IY90" s="1166"/>
      <c r="IZ90" s="1069"/>
      <c r="JA90" s="322" t="s">
        <v>1723</v>
      </c>
      <c r="JB90" s="841"/>
      <c r="JC90" s="255"/>
      <c r="JD90" s="535"/>
      <c r="JE90" s="1069"/>
      <c r="JF90" s="322" t="s">
        <v>1723</v>
      </c>
      <c r="JG90" s="337"/>
      <c r="JH90" s="255"/>
      <c r="JI90" s="535"/>
      <c r="JJ90" s="1069"/>
      <c r="JK90" s="322" t="s">
        <v>1723</v>
      </c>
      <c r="JL90" s="841"/>
      <c r="JM90" s="255"/>
      <c r="JN90" s="535"/>
      <c r="JO90" s="1069"/>
      <c r="JP90" s="397" t="s">
        <v>1723</v>
      </c>
      <c r="JQ90" s="841">
        <v>1</v>
      </c>
      <c r="JR90" s="255"/>
      <c r="JS90" s="1166"/>
      <c r="JT90" s="1069"/>
      <c r="JU90" s="322" t="s">
        <v>1723</v>
      </c>
      <c r="JV90" s="841"/>
      <c r="JW90" s="255"/>
      <c r="JX90" s="535"/>
      <c r="JY90" s="1069"/>
      <c r="JZ90" s="322" t="s">
        <v>1723</v>
      </c>
      <c r="KA90" s="841"/>
      <c r="KB90" s="255"/>
      <c r="KC90" s="535"/>
      <c r="KD90" s="1069"/>
      <c r="KE90" s="322" t="s">
        <v>1723</v>
      </c>
      <c r="KF90" s="841"/>
      <c r="KG90" s="255"/>
      <c r="KH90" s="535"/>
      <c r="KI90" s="1069"/>
      <c r="KJ90" s="397" t="s">
        <v>1723</v>
      </c>
      <c r="KK90" s="841">
        <v>1</v>
      </c>
      <c r="KL90" s="255"/>
      <c r="KM90" s="535"/>
      <c r="KN90" s="1069"/>
      <c r="KO90" s="322" t="s">
        <v>1723</v>
      </c>
      <c r="KP90" s="841"/>
      <c r="KQ90" s="255"/>
      <c r="KR90" s="535"/>
      <c r="KS90" s="1069"/>
      <c r="KT90" s="322" t="s">
        <v>1723</v>
      </c>
      <c r="KU90" s="841"/>
      <c r="KV90" s="255"/>
      <c r="KW90" s="535"/>
      <c r="KX90" s="1069"/>
      <c r="KY90" s="322" t="s">
        <v>1723</v>
      </c>
      <c r="KZ90" s="841"/>
      <c r="LA90" s="255"/>
      <c r="LB90" s="535"/>
      <c r="LC90" s="1069"/>
      <c r="LD90" s="322" t="s">
        <v>1723</v>
      </c>
      <c r="LE90" s="841"/>
      <c r="LF90" s="255"/>
      <c r="LG90" s="535"/>
      <c r="LH90" s="1069"/>
      <c r="LI90" s="397" t="s">
        <v>1723</v>
      </c>
      <c r="LJ90" s="841">
        <v>1</v>
      </c>
      <c r="LK90" s="255"/>
      <c r="LL90" s="535"/>
      <c r="LM90" s="1069"/>
      <c r="LN90" s="397" t="s">
        <v>1723</v>
      </c>
      <c r="LO90" s="841">
        <v>1</v>
      </c>
      <c r="LP90" s="255"/>
      <c r="LQ90" s="535"/>
      <c r="LR90" s="1069"/>
      <c r="LS90" s="397" t="s">
        <v>1723</v>
      </c>
      <c r="LT90" s="841">
        <v>1</v>
      </c>
      <c r="LU90" s="255"/>
      <c r="LV90" s="535"/>
      <c r="LW90" s="1069"/>
      <c r="LX90" s="397" t="s">
        <v>1723</v>
      </c>
      <c r="LY90" s="841">
        <v>1</v>
      </c>
      <c r="LZ90" s="255"/>
      <c r="MA90" s="535"/>
      <c r="MB90" s="1069"/>
      <c r="MC90" s="397" t="s">
        <v>1723</v>
      </c>
      <c r="MD90" s="841">
        <v>1</v>
      </c>
      <c r="ME90" s="255"/>
      <c r="MF90" s="535"/>
      <c r="MG90" s="1069"/>
      <c r="MH90" s="397" t="s">
        <v>1723</v>
      </c>
      <c r="MI90" s="841">
        <v>1</v>
      </c>
      <c r="MJ90" s="255"/>
      <c r="MK90" s="535"/>
      <c r="ML90" s="1069"/>
      <c r="MM90" s="397" t="s">
        <v>1723</v>
      </c>
      <c r="MN90" s="841">
        <v>1</v>
      </c>
      <c r="MO90" s="255"/>
      <c r="MP90" s="535"/>
      <c r="MQ90" s="1069"/>
      <c r="MR90" s="397" t="s">
        <v>1723</v>
      </c>
      <c r="MS90" s="841">
        <v>1</v>
      </c>
      <c r="MT90" s="255"/>
      <c r="MU90" s="535"/>
      <c r="MV90" s="1069"/>
      <c r="MW90" s="397" t="s">
        <v>1723</v>
      </c>
      <c r="MX90" s="841">
        <v>1</v>
      </c>
      <c r="MY90" s="255"/>
      <c r="MZ90" s="535"/>
      <c r="NA90" s="1069"/>
      <c r="NB90" s="397" t="s">
        <v>1723</v>
      </c>
      <c r="NC90" s="841">
        <v>1</v>
      </c>
      <c r="ND90" s="255"/>
      <c r="NE90" s="535"/>
      <c r="NF90" s="1069"/>
      <c r="NG90" s="397" t="s">
        <v>1723</v>
      </c>
      <c r="NH90" s="841">
        <v>1</v>
      </c>
      <c r="NI90" s="255"/>
      <c r="NJ90" s="535"/>
      <c r="NK90" s="1069"/>
      <c r="NL90" s="322" t="s">
        <v>1723</v>
      </c>
      <c r="NM90" s="841"/>
      <c r="NN90" s="255"/>
      <c r="NO90" s="535"/>
      <c r="NP90" s="1069"/>
      <c r="NQ90" s="322" t="s">
        <v>1723</v>
      </c>
      <c r="NR90" s="841"/>
      <c r="NS90" s="255"/>
      <c r="NT90" s="535"/>
      <c r="NU90" s="1069"/>
      <c r="NV90" s="322" t="s">
        <v>1723</v>
      </c>
      <c r="NW90" s="841"/>
      <c r="NX90" s="255"/>
      <c r="NY90" s="535"/>
      <c r="NZ90" s="1069"/>
      <c r="OA90" s="322" t="s">
        <v>1723</v>
      </c>
      <c r="OB90" s="841"/>
      <c r="OC90" s="255"/>
      <c r="OD90" s="535"/>
      <c r="OE90" s="1069"/>
      <c r="OF90" s="397" t="s">
        <v>1723</v>
      </c>
      <c r="OG90" s="841">
        <v>1</v>
      </c>
      <c r="OH90" s="255"/>
      <c r="OI90" s="535"/>
      <c r="OJ90" s="1069"/>
      <c r="OK90" s="322" t="s">
        <v>1723</v>
      </c>
      <c r="OL90" s="841"/>
      <c r="OM90" s="255"/>
      <c r="ON90" s="535"/>
      <c r="OO90" s="1069"/>
      <c r="OP90" s="397" t="s">
        <v>1723</v>
      </c>
      <c r="OQ90" s="841">
        <v>1</v>
      </c>
      <c r="OR90" s="255"/>
      <c r="OS90" s="535"/>
      <c r="OT90" s="1069"/>
      <c r="OU90" s="322" t="s">
        <v>1723</v>
      </c>
      <c r="OV90" s="889"/>
      <c r="OW90" s="255"/>
      <c r="OX90" s="535"/>
      <c r="OY90" s="1069"/>
      <c r="OZ90" s="322" t="s">
        <v>1723</v>
      </c>
      <c r="PA90" s="841"/>
      <c r="PB90" s="255"/>
      <c r="PC90" s="535"/>
      <c r="PD90" s="1069"/>
      <c r="PE90" s="941"/>
      <c r="PF90" s="827"/>
      <c r="PG90" s="255"/>
      <c r="PH90" s="535"/>
      <c r="PI90" s="1069"/>
      <c r="PJ90" s="942"/>
      <c r="PK90" s="835"/>
      <c r="PL90" s="255"/>
      <c r="PM90" s="535"/>
      <c r="PN90" s="1069"/>
    </row>
    <row r="91" spans="1:430" ht="17" customHeight="1" thickBot="1" x14ac:dyDescent="0.25">
      <c r="B91" s="857"/>
      <c r="C91" s="947"/>
      <c r="D91" s="1228"/>
      <c r="E91" s="948" t="s">
        <v>245</v>
      </c>
      <c r="F91" s="1202"/>
      <c r="G91" s="1070"/>
      <c r="H91" s="863">
        <v>1</v>
      </c>
      <c r="I91" s="1096">
        <v>1</v>
      </c>
      <c r="J91" s="322" t="s">
        <v>245</v>
      </c>
      <c r="K91" s="835"/>
      <c r="L91" s="473"/>
      <c r="M91" s="1231"/>
      <c r="N91" s="899"/>
      <c r="O91" s="1000" t="s">
        <v>245</v>
      </c>
      <c r="P91" s="836"/>
      <c r="Q91" s="473"/>
      <c r="R91" s="897"/>
      <c r="S91" s="243"/>
      <c r="T91" s="322" t="s">
        <v>245</v>
      </c>
      <c r="U91" s="835"/>
      <c r="V91" s="885"/>
      <c r="W91" s="897"/>
      <c r="X91" s="243" t="str">
        <f>IFERROR(IF(V91=0,"",W91/V91),"")</f>
        <v/>
      </c>
      <c r="Y91" s="322" t="s">
        <v>245</v>
      </c>
      <c r="Z91" s="835"/>
      <c r="AA91" s="473"/>
      <c r="AB91" s="1232"/>
      <c r="AC91" s="243"/>
      <c r="AD91" s="322" t="s">
        <v>245</v>
      </c>
      <c r="AE91" s="835"/>
      <c r="AF91" s="473"/>
      <c r="AG91" s="1232"/>
      <c r="AH91" s="243"/>
      <c r="AI91" s="322" t="s">
        <v>245</v>
      </c>
      <c r="AJ91" s="835"/>
      <c r="AK91" s="473"/>
      <c r="AL91" s="1232"/>
      <c r="AM91" s="243"/>
      <c r="AN91" s="322" t="s">
        <v>245</v>
      </c>
      <c r="AO91" s="1042"/>
      <c r="AP91" s="255"/>
      <c r="AQ91" s="1166"/>
      <c r="AR91" s="1069"/>
      <c r="AS91" s="322" t="s">
        <v>245</v>
      </c>
      <c r="AT91" s="957"/>
      <c r="AU91" s="255"/>
      <c r="AV91" s="1166"/>
      <c r="AW91" s="1069"/>
      <c r="AX91" s="322" t="s">
        <v>245</v>
      </c>
      <c r="AY91" s="957"/>
      <c r="AZ91" s="255"/>
      <c r="BA91" s="1166"/>
      <c r="BB91" s="1069"/>
      <c r="BC91" s="942" t="s">
        <v>245</v>
      </c>
      <c r="BD91" s="835"/>
      <c r="BE91" s="255"/>
      <c r="BF91" s="535"/>
      <c r="BG91" s="1069"/>
      <c r="BH91" s="322" t="s">
        <v>245</v>
      </c>
      <c r="BI91" s="1051"/>
      <c r="BJ91" s="255"/>
      <c r="BK91" s="1166"/>
      <c r="BL91" s="1069"/>
      <c r="BM91" s="942" t="s">
        <v>245</v>
      </c>
      <c r="BN91" s="835"/>
      <c r="BO91" s="255"/>
      <c r="BP91" s="535"/>
      <c r="BQ91" s="1069"/>
      <c r="BR91" s="863"/>
      <c r="BS91" s="397" t="s">
        <v>245</v>
      </c>
      <c r="BT91" s="952">
        <v>1</v>
      </c>
      <c r="BU91" s="473"/>
      <c r="BV91" s="1232"/>
      <c r="BW91" s="243"/>
      <c r="BX91" s="397" t="s">
        <v>245</v>
      </c>
      <c r="BY91" s="952">
        <v>1</v>
      </c>
      <c r="BZ91" s="473"/>
      <c r="CA91" s="1232"/>
      <c r="CB91" s="243"/>
      <c r="CC91" s="322" t="s">
        <v>245</v>
      </c>
      <c r="CD91" s="835"/>
      <c r="CE91" s="473">
        <v>1</v>
      </c>
      <c r="CF91" s="535"/>
      <c r="CG91" s="243"/>
      <c r="CH91" s="322" t="s">
        <v>245</v>
      </c>
      <c r="CI91" s="835"/>
      <c r="CJ91" s="473"/>
      <c r="CK91" s="535"/>
      <c r="CL91" s="243"/>
      <c r="CM91" s="322" t="s">
        <v>245</v>
      </c>
      <c r="CN91" s="835"/>
      <c r="CO91" s="473"/>
      <c r="CP91" s="535"/>
      <c r="CQ91" s="243"/>
      <c r="CR91" s="322" t="s">
        <v>245</v>
      </c>
      <c r="CS91" s="835"/>
      <c r="CT91" s="473"/>
      <c r="CU91" s="535"/>
      <c r="CV91" s="243"/>
      <c r="CW91" s="322" t="s">
        <v>245</v>
      </c>
      <c r="CX91" s="835"/>
      <c r="CY91" s="473"/>
      <c r="CZ91" s="535"/>
      <c r="DA91" s="243"/>
      <c r="DB91" s="322" t="s">
        <v>245</v>
      </c>
      <c r="DC91" s="835"/>
      <c r="DD91" s="473"/>
      <c r="DE91" s="535"/>
      <c r="DF91" s="243"/>
      <c r="DG91" s="322" t="s">
        <v>245</v>
      </c>
      <c r="DH91" s="835"/>
      <c r="DI91" s="473"/>
      <c r="DJ91" s="535"/>
      <c r="DK91" s="243"/>
      <c r="DL91" s="322" t="s">
        <v>245</v>
      </c>
      <c r="DM91" s="835"/>
      <c r="DN91" s="473"/>
      <c r="DO91" s="535"/>
      <c r="DP91" s="243"/>
      <c r="DQ91" s="397" t="s">
        <v>245</v>
      </c>
      <c r="DR91" s="835">
        <v>1</v>
      </c>
      <c r="DS91" s="473"/>
      <c r="DT91" s="535"/>
      <c r="DU91" s="243"/>
      <c r="DV91" s="322" t="s">
        <v>245</v>
      </c>
      <c r="DW91" s="835"/>
      <c r="DX91" s="473"/>
      <c r="DY91" s="535"/>
      <c r="DZ91" s="243"/>
      <c r="EA91" s="322" t="s">
        <v>245</v>
      </c>
      <c r="EB91" s="338"/>
      <c r="EC91" s="473"/>
      <c r="ED91" s="535"/>
      <c r="EE91" s="243"/>
      <c r="EF91" s="322" t="s">
        <v>245</v>
      </c>
      <c r="EG91" s="835"/>
      <c r="EH91" s="473"/>
      <c r="EI91" s="535"/>
      <c r="EJ91" s="243"/>
      <c r="EK91" s="322" t="s">
        <v>245</v>
      </c>
      <c r="EL91" s="835"/>
      <c r="EM91" s="473"/>
      <c r="EN91" s="535"/>
      <c r="EO91" s="243"/>
      <c r="EP91" s="322" t="s">
        <v>245</v>
      </c>
      <c r="EQ91" s="338"/>
      <c r="ER91" s="473"/>
      <c r="ES91" s="535"/>
      <c r="ET91" s="243"/>
      <c r="EU91" s="397" t="s">
        <v>245</v>
      </c>
      <c r="EV91" s="835">
        <v>1</v>
      </c>
      <c r="EW91" s="473"/>
      <c r="EX91" s="535"/>
      <c r="EY91" s="243"/>
      <c r="EZ91" s="322" t="s">
        <v>245</v>
      </c>
      <c r="FA91" s="835"/>
      <c r="FB91" s="473"/>
      <c r="FC91" s="535"/>
      <c r="FD91" s="243"/>
      <c r="FE91" s="322" t="s">
        <v>245</v>
      </c>
      <c r="FF91" s="835"/>
      <c r="FG91" s="473"/>
      <c r="FH91" s="535"/>
      <c r="FI91" s="243"/>
      <c r="FJ91" s="397" t="s">
        <v>245</v>
      </c>
      <c r="FK91" s="835">
        <v>1</v>
      </c>
      <c r="FL91" s="473"/>
      <c r="FM91" s="535"/>
      <c r="FN91" s="243"/>
      <c r="FO91" s="322" t="s">
        <v>245</v>
      </c>
      <c r="FP91" s="835"/>
      <c r="FQ91" s="473"/>
      <c r="FR91" s="535"/>
      <c r="FS91" s="243"/>
      <c r="FU91" s="322" t="s">
        <v>245</v>
      </c>
      <c r="FV91" s="1042"/>
      <c r="FW91" s="255"/>
      <c r="FX91" s="1166"/>
      <c r="FY91" s="1069"/>
      <c r="FZ91" s="322" t="s">
        <v>245</v>
      </c>
      <c r="GA91" s="1042"/>
      <c r="GB91" s="255"/>
      <c r="GC91" s="1166"/>
      <c r="GD91" s="1069"/>
      <c r="GE91" s="322" t="s">
        <v>245</v>
      </c>
      <c r="GF91" s="1042"/>
      <c r="GG91" s="255"/>
      <c r="GH91" s="1166"/>
      <c r="GI91" s="1069"/>
      <c r="GJ91" s="322" t="s">
        <v>245</v>
      </c>
      <c r="GK91" s="1042"/>
      <c r="GL91" s="255"/>
      <c r="GM91" s="1166"/>
      <c r="GN91" s="1069"/>
      <c r="GO91" s="322" t="s">
        <v>245</v>
      </c>
      <c r="GP91" s="1042"/>
      <c r="GQ91" s="255"/>
      <c r="GR91" s="1166"/>
      <c r="GS91" s="1069"/>
      <c r="GT91" s="322" t="s">
        <v>245</v>
      </c>
      <c r="GU91" s="1042"/>
      <c r="GV91" s="255"/>
      <c r="GW91" s="1169"/>
      <c r="GX91" s="1068"/>
      <c r="GY91" s="910"/>
      <c r="GZ91" s="322" t="s">
        <v>245</v>
      </c>
      <c r="HA91" s="835"/>
      <c r="HB91" s="473"/>
      <c r="HC91" s="535"/>
      <c r="HD91" s="243"/>
      <c r="HE91" s="322" t="s">
        <v>245</v>
      </c>
      <c r="HF91" s="338"/>
      <c r="HG91" s="473"/>
      <c r="HH91" s="535"/>
      <c r="HI91" s="243"/>
      <c r="HJ91" s="883"/>
      <c r="HK91" s="322" t="s">
        <v>245</v>
      </c>
      <c r="HL91" s="835"/>
      <c r="HM91" s="473"/>
      <c r="HN91" s="1232"/>
      <c r="HO91" s="243"/>
      <c r="HP91" s="883"/>
      <c r="HQ91" s="397" t="s">
        <v>245</v>
      </c>
      <c r="HR91" s="835">
        <v>1</v>
      </c>
      <c r="HS91" s="255"/>
      <c r="HT91" s="535"/>
      <c r="HU91" s="1069"/>
      <c r="HV91" s="322" t="s">
        <v>245</v>
      </c>
      <c r="HW91" s="835"/>
      <c r="HX91" s="255"/>
      <c r="HY91" s="535"/>
      <c r="HZ91" s="898"/>
      <c r="IA91" s="322" t="s">
        <v>245</v>
      </c>
      <c r="IB91" s="835"/>
      <c r="IC91" s="255"/>
      <c r="ID91" s="1166"/>
      <c r="IE91" s="1069"/>
      <c r="IF91" s="883"/>
      <c r="IG91" s="322" t="s">
        <v>245</v>
      </c>
      <c r="IH91" s="841"/>
      <c r="II91" s="255"/>
      <c r="IJ91" s="1166"/>
      <c r="IK91" s="1069"/>
      <c r="IL91" s="322" t="s">
        <v>245</v>
      </c>
      <c r="IM91" s="841"/>
      <c r="IN91" s="255"/>
      <c r="IO91" s="1166"/>
      <c r="IP91" s="1069"/>
      <c r="IQ91" s="322" t="s">
        <v>245</v>
      </c>
      <c r="IR91" s="841"/>
      <c r="IS91" s="255"/>
      <c r="IT91" s="1166"/>
      <c r="IU91" s="1069"/>
      <c r="IV91" s="397" t="s">
        <v>245</v>
      </c>
      <c r="IW91" s="841">
        <v>1</v>
      </c>
      <c r="IX91" s="255"/>
      <c r="IY91" s="1166"/>
      <c r="IZ91" s="1069"/>
      <c r="JA91" s="322" t="s">
        <v>245</v>
      </c>
      <c r="JB91" s="841"/>
      <c r="JC91" s="255"/>
      <c r="JD91" s="535"/>
      <c r="JE91" s="1069"/>
      <c r="JF91" s="322" t="s">
        <v>245</v>
      </c>
      <c r="JG91" s="337"/>
      <c r="JH91" s="255"/>
      <c r="JI91" s="535"/>
      <c r="JJ91" s="1069"/>
      <c r="JK91" s="322" t="s">
        <v>245</v>
      </c>
      <c r="JL91" s="841"/>
      <c r="JM91" s="255"/>
      <c r="JN91" s="535"/>
      <c r="JO91" s="1069"/>
      <c r="JP91" s="322" t="s">
        <v>245</v>
      </c>
      <c r="JQ91" s="841"/>
      <c r="JR91" s="255"/>
      <c r="JS91" s="1166"/>
      <c r="JT91" s="1069"/>
      <c r="JU91" s="322" t="s">
        <v>245</v>
      </c>
      <c r="JV91" s="841"/>
      <c r="JW91" s="255"/>
      <c r="JX91" s="535"/>
      <c r="JY91" s="1069"/>
      <c r="JZ91" s="322" t="s">
        <v>245</v>
      </c>
      <c r="KA91" s="841"/>
      <c r="KB91" s="255"/>
      <c r="KC91" s="535"/>
      <c r="KD91" s="1069"/>
      <c r="KE91" s="322" t="s">
        <v>245</v>
      </c>
      <c r="KF91" s="841"/>
      <c r="KG91" s="255"/>
      <c r="KH91" s="535"/>
      <c r="KI91" s="1069"/>
      <c r="KJ91" s="397" t="s">
        <v>245</v>
      </c>
      <c r="KK91" s="841">
        <v>1</v>
      </c>
      <c r="KL91" s="255"/>
      <c r="KM91" s="535"/>
      <c r="KN91" s="1069"/>
      <c r="KO91" s="322" t="s">
        <v>245</v>
      </c>
      <c r="KP91" s="841"/>
      <c r="KQ91" s="255"/>
      <c r="KR91" s="535"/>
      <c r="KS91" s="1069"/>
      <c r="KT91" s="322" t="s">
        <v>245</v>
      </c>
      <c r="KU91" s="841"/>
      <c r="KV91" s="255"/>
      <c r="KW91" s="535"/>
      <c r="KX91" s="1069"/>
      <c r="KY91" s="322" t="s">
        <v>245</v>
      </c>
      <c r="KZ91" s="841"/>
      <c r="LA91" s="255"/>
      <c r="LB91" s="535"/>
      <c r="LC91" s="1069"/>
      <c r="LD91" s="322" t="s">
        <v>245</v>
      </c>
      <c r="LE91" s="841"/>
      <c r="LF91" s="255"/>
      <c r="LG91" s="535"/>
      <c r="LH91" s="1069"/>
      <c r="LI91" s="322" t="s">
        <v>245</v>
      </c>
      <c r="LJ91" s="841"/>
      <c r="LK91" s="255"/>
      <c r="LL91" s="535"/>
      <c r="LM91" s="1069"/>
      <c r="LN91" s="397" t="s">
        <v>245</v>
      </c>
      <c r="LO91" s="841">
        <v>1</v>
      </c>
      <c r="LP91" s="255"/>
      <c r="LQ91" s="535"/>
      <c r="LR91" s="1069"/>
      <c r="LS91" s="322" t="s">
        <v>245</v>
      </c>
      <c r="LT91" s="841"/>
      <c r="LU91" s="255"/>
      <c r="LV91" s="535"/>
      <c r="LW91" s="1069"/>
      <c r="LX91" s="322" t="s">
        <v>245</v>
      </c>
      <c r="LY91" s="841"/>
      <c r="LZ91" s="255"/>
      <c r="MA91" s="535"/>
      <c r="MB91" s="1069"/>
      <c r="MC91" s="322" t="s">
        <v>245</v>
      </c>
      <c r="MD91" s="841"/>
      <c r="ME91" s="255"/>
      <c r="MF91" s="535"/>
      <c r="MG91" s="1069"/>
      <c r="MH91" s="397" t="s">
        <v>245</v>
      </c>
      <c r="MI91" s="841">
        <v>1</v>
      </c>
      <c r="MJ91" s="255"/>
      <c r="MK91" s="535"/>
      <c r="ML91" s="1069"/>
      <c r="MM91" s="322" t="s">
        <v>245</v>
      </c>
      <c r="MN91" s="841"/>
      <c r="MO91" s="255"/>
      <c r="MP91" s="535"/>
      <c r="MQ91" s="1069"/>
      <c r="MR91" s="322" t="s">
        <v>245</v>
      </c>
      <c r="MS91" s="841"/>
      <c r="MT91" s="255"/>
      <c r="MU91" s="535"/>
      <c r="MV91" s="1069"/>
      <c r="MW91" s="322" t="s">
        <v>245</v>
      </c>
      <c r="MX91" s="841"/>
      <c r="MY91" s="255"/>
      <c r="MZ91" s="535"/>
      <c r="NA91" s="1069"/>
      <c r="NB91" s="322" t="s">
        <v>245</v>
      </c>
      <c r="NC91" s="841"/>
      <c r="ND91" s="255"/>
      <c r="NE91" s="535"/>
      <c r="NF91" s="1069"/>
      <c r="NG91" s="322" t="s">
        <v>245</v>
      </c>
      <c r="NH91" s="841"/>
      <c r="NI91" s="255"/>
      <c r="NJ91" s="535"/>
      <c r="NK91" s="1069"/>
      <c r="NL91" s="322" t="s">
        <v>245</v>
      </c>
      <c r="NM91" s="841"/>
      <c r="NN91" s="255"/>
      <c r="NO91" s="535"/>
      <c r="NP91" s="1069"/>
      <c r="NQ91" s="397" t="s">
        <v>245</v>
      </c>
      <c r="NR91" s="841">
        <v>1</v>
      </c>
      <c r="NS91" s="255"/>
      <c r="NT91" s="535"/>
      <c r="NU91" s="1069"/>
      <c r="NV91" s="322" t="s">
        <v>245</v>
      </c>
      <c r="NW91" s="841"/>
      <c r="NX91" s="255"/>
      <c r="NY91" s="535"/>
      <c r="NZ91" s="1069"/>
      <c r="OA91" s="322" t="s">
        <v>245</v>
      </c>
      <c r="OB91" s="841"/>
      <c r="OC91" s="255"/>
      <c r="OD91" s="535"/>
      <c r="OE91" s="1069"/>
      <c r="OF91" s="322" t="s">
        <v>245</v>
      </c>
      <c r="OG91" s="841"/>
      <c r="OH91" s="255"/>
      <c r="OI91" s="535"/>
      <c r="OJ91" s="1069"/>
      <c r="OK91" s="322" t="s">
        <v>245</v>
      </c>
      <c r="OL91" s="841"/>
      <c r="OM91" s="255"/>
      <c r="ON91" s="535"/>
      <c r="OO91" s="1069"/>
      <c r="OP91" s="322" t="s">
        <v>245</v>
      </c>
      <c r="OQ91" s="841"/>
      <c r="OR91" s="255"/>
      <c r="OS91" s="535"/>
      <c r="OT91" s="1069"/>
      <c r="OU91" s="397" t="s">
        <v>245</v>
      </c>
      <c r="OV91" s="952">
        <v>1</v>
      </c>
      <c r="OW91" s="255"/>
      <c r="OX91" s="535"/>
      <c r="OY91" s="1069"/>
      <c r="OZ91" s="322" t="s">
        <v>245</v>
      </c>
      <c r="PA91" s="841"/>
      <c r="PB91" s="255"/>
      <c r="PC91" s="535"/>
      <c r="PD91" s="1069"/>
      <c r="PE91" s="942"/>
      <c r="PF91" s="835"/>
      <c r="PG91" s="255"/>
      <c r="PH91" s="535"/>
      <c r="PI91" s="1069"/>
      <c r="PJ91" s="942"/>
      <c r="PK91" s="835"/>
      <c r="PL91" s="255"/>
      <c r="PM91" s="535"/>
      <c r="PN91" s="1069"/>
    </row>
    <row r="92" spans="1:430" ht="17" customHeight="1" thickBot="1" x14ac:dyDescent="0.25">
      <c r="B92" s="857"/>
      <c r="C92" s="947"/>
      <c r="D92" s="1228"/>
      <c r="E92" s="948" t="s">
        <v>246</v>
      </c>
      <c r="F92" s="1202"/>
      <c r="G92" s="1070"/>
      <c r="H92" s="863">
        <v>0</v>
      </c>
      <c r="I92" s="1203"/>
      <c r="J92" s="397" t="s">
        <v>246</v>
      </c>
      <c r="K92" s="334">
        <v>1</v>
      </c>
      <c r="L92" s="473"/>
      <c r="M92" s="893"/>
      <c r="N92" s="899"/>
      <c r="O92" s="1000" t="s">
        <v>246</v>
      </c>
      <c r="P92" s="836"/>
      <c r="Q92" s="1229"/>
      <c r="R92" s="1213"/>
      <c r="S92" s="243"/>
      <c r="T92" s="397" t="s">
        <v>246</v>
      </c>
      <c r="U92" s="952">
        <v>1</v>
      </c>
      <c r="V92" s="885"/>
      <c r="W92" s="1213"/>
      <c r="X92" s="243"/>
      <c r="Y92" s="322" t="s">
        <v>246</v>
      </c>
      <c r="Z92" s="835"/>
      <c r="AA92" s="473"/>
      <c r="AB92" s="897"/>
      <c r="AC92" s="243"/>
      <c r="AD92" s="322" t="s">
        <v>246</v>
      </c>
      <c r="AE92" s="835"/>
      <c r="AF92" s="473"/>
      <c r="AG92" s="897"/>
      <c r="AH92" s="243"/>
      <c r="AI92" s="322" t="s">
        <v>246</v>
      </c>
      <c r="AJ92" s="835"/>
      <c r="AK92" s="473"/>
      <c r="AL92" s="897"/>
      <c r="AM92" s="243"/>
      <c r="AN92" s="322" t="s">
        <v>246</v>
      </c>
      <c r="AO92" s="1042"/>
      <c r="AP92" s="255"/>
      <c r="AQ92" s="1166"/>
      <c r="AR92" s="1069"/>
      <c r="AS92" s="397" t="s">
        <v>246</v>
      </c>
      <c r="AT92" s="467">
        <v>1</v>
      </c>
      <c r="AU92" s="255"/>
      <c r="AV92" s="1166"/>
      <c r="AW92" s="1069"/>
      <c r="AX92" s="397" t="s">
        <v>246</v>
      </c>
      <c r="AY92" s="467">
        <v>1</v>
      </c>
      <c r="AZ92" s="255"/>
      <c r="BA92" s="1166"/>
      <c r="BB92" s="1069"/>
      <c r="BC92" s="942" t="s">
        <v>246</v>
      </c>
      <c r="BD92" s="835"/>
      <c r="BE92" s="255"/>
      <c r="BF92" s="535"/>
      <c r="BG92" s="1069"/>
      <c r="BH92" s="322" t="s">
        <v>246</v>
      </c>
      <c r="BI92" s="1051"/>
      <c r="BJ92" s="255"/>
      <c r="BK92" s="1166"/>
      <c r="BL92" s="1069"/>
      <c r="BM92" s="942" t="s">
        <v>246</v>
      </c>
      <c r="BN92" s="835"/>
      <c r="BO92" s="255"/>
      <c r="BP92" s="535"/>
      <c r="BQ92" s="1069"/>
      <c r="BR92" s="863"/>
      <c r="BS92" s="322" t="s">
        <v>246</v>
      </c>
      <c r="BT92" s="835"/>
      <c r="BU92" s="473"/>
      <c r="BV92" s="897"/>
      <c r="BW92" s="243"/>
      <c r="BX92" s="322" t="s">
        <v>246</v>
      </c>
      <c r="BY92" s="835"/>
      <c r="BZ92" s="473"/>
      <c r="CA92" s="897"/>
      <c r="CB92" s="243"/>
      <c r="CC92" s="322" t="s">
        <v>246</v>
      </c>
      <c r="CD92" s="835"/>
      <c r="CE92" s="473"/>
      <c r="CF92" s="535"/>
      <c r="CG92" s="243"/>
      <c r="CH92" s="322" t="s">
        <v>246</v>
      </c>
      <c r="CI92" s="835"/>
      <c r="CJ92" s="473"/>
      <c r="CK92" s="535"/>
      <c r="CL92" s="243"/>
      <c r="CM92" s="322" t="s">
        <v>246</v>
      </c>
      <c r="CN92" s="835"/>
      <c r="CO92" s="473"/>
      <c r="CP92" s="535"/>
      <c r="CQ92" s="243"/>
      <c r="CR92" s="322" t="s">
        <v>246</v>
      </c>
      <c r="CS92" s="835"/>
      <c r="CT92" s="473"/>
      <c r="CU92" s="535"/>
      <c r="CV92" s="243"/>
      <c r="CW92" s="322" t="s">
        <v>246</v>
      </c>
      <c r="CX92" s="835"/>
      <c r="CY92" s="473"/>
      <c r="CZ92" s="535"/>
      <c r="DA92" s="243"/>
      <c r="DB92" s="322" t="s">
        <v>246</v>
      </c>
      <c r="DC92" s="835"/>
      <c r="DD92" s="473"/>
      <c r="DE92" s="535"/>
      <c r="DF92" s="243"/>
      <c r="DG92" s="397" t="s">
        <v>246</v>
      </c>
      <c r="DH92" s="835">
        <v>1</v>
      </c>
      <c r="DI92" s="473"/>
      <c r="DJ92" s="535"/>
      <c r="DK92" s="243"/>
      <c r="DL92" s="322" t="s">
        <v>246</v>
      </c>
      <c r="DM92" s="835"/>
      <c r="DN92" s="473"/>
      <c r="DO92" s="535"/>
      <c r="DP92" s="243"/>
      <c r="DQ92" s="322" t="s">
        <v>246</v>
      </c>
      <c r="DR92" s="835"/>
      <c r="DS92" s="473"/>
      <c r="DT92" s="535"/>
      <c r="DU92" s="243"/>
      <c r="DV92" s="397" t="s">
        <v>246</v>
      </c>
      <c r="DW92" s="835">
        <v>1</v>
      </c>
      <c r="DX92" s="473"/>
      <c r="DY92" s="535"/>
      <c r="DZ92" s="243"/>
      <c r="EA92" s="322" t="s">
        <v>246</v>
      </c>
      <c r="EB92" s="338"/>
      <c r="EC92" s="473"/>
      <c r="ED92" s="535"/>
      <c r="EE92" s="243"/>
      <c r="EF92" s="322" t="s">
        <v>246</v>
      </c>
      <c r="EG92" s="835"/>
      <c r="EH92" s="473"/>
      <c r="EI92" s="535"/>
      <c r="EJ92" s="243"/>
      <c r="EK92" s="322" t="s">
        <v>246</v>
      </c>
      <c r="EL92" s="835"/>
      <c r="EM92" s="473"/>
      <c r="EN92" s="535"/>
      <c r="EO92" s="243"/>
      <c r="EP92" s="322" t="s">
        <v>246</v>
      </c>
      <c r="EQ92" s="338"/>
      <c r="ER92" s="473"/>
      <c r="ES92" s="535"/>
      <c r="ET92" s="243"/>
      <c r="EU92" s="322" t="s">
        <v>246</v>
      </c>
      <c r="EV92" s="835"/>
      <c r="EW92" s="473"/>
      <c r="EX92" s="535"/>
      <c r="EY92" s="243"/>
      <c r="EZ92" s="322" t="s">
        <v>246</v>
      </c>
      <c r="FA92" s="835"/>
      <c r="FB92" s="473"/>
      <c r="FC92" s="535"/>
      <c r="FD92" s="243"/>
      <c r="FE92" s="322" t="s">
        <v>246</v>
      </c>
      <c r="FF92" s="835"/>
      <c r="FG92" s="473"/>
      <c r="FH92" s="535"/>
      <c r="FI92" s="243"/>
      <c r="FJ92" s="322" t="s">
        <v>246</v>
      </c>
      <c r="FK92" s="835"/>
      <c r="FL92" s="473"/>
      <c r="FM92" s="535"/>
      <c r="FN92" s="243"/>
      <c r="FO92" s="397" t="s">
        <v>246</v>
      </c>
      <c r="FP92" s="835">
        <v>1</v>
      </c>
      <c r="FQ92" s="473"/>
      <c r="FR92" s="535"/>
      <c r="FS92" s="243"/>
      <c r="FU92" s="322" t="s">
        <v>246</v>
      </c>
      <c r="FV92" s="1042"/>
      <c r="FW92" s="255"/>
      <c r="FX92" s="1166"/>
      <c r="FY92" s="1069"/>
      <c r="FZ92" s="397" t="s">
        <v>246</v>
      </c>
      <c r="GA92" s="1042">
        <v>1</v>
      </c>
      <c r="GB92" s="255"/>
      <c r="GC92" s="1166"/>
      <c r="GD92" s="1069"/>
      <c r="GE92" s="397" t="s">
        <v>246</v>
      </c>
      <c r="GF92" s="1042">
        <v>1</v>
      </c>
      <c r="GG92" s="255"/>
      <c r="GH92" s="1166"/>
      <c r="GI92" s="1069"/>
      <c r="GJ92" s="397" t="s">
        <v>246</v>
      </c>
      <c r="GK92" s="1042">
        <v>1</v>
      </c>
      <c r="GL92" s="255"/>
      <c r="GM92" s="1166"/>
      <c r="GN92" s="1069"/>
      <c r="GO92" s="397" t="s">
        <v>246</v>
      </c>
      <c r="GP92" s="1042">
        <v>1</v>
      </c>
      <c r="GQ92" s="255"/>
      <c r="GR92" s="1166"/>
      <c r="GS92" s="1069"/>
      <c r="GT92" s="322" t="s">
        <v>246</v>
      </c>
      <c r="GU92" s="1042"/>
      <c r="GV92" s="255"/>
      <c r="GW92" s="1169"/>
      <c r="GX92" s="1068"/>
      <c r="GY92" s="910"/>
      <c r="GZ92" s="322" t="s">
        <v>246</v>
      </c>
      <c r="HA92" s="835"/>
      <c r="HB92" s="473"/>
      <c r="HC92" s="535"/>
      <c r="HD92" s="243"/>
      <c r="HE92" s="397" t="s">
        <v>246</v>
      </c>
      <c r="HF92" s="338">
        <v>1</v>
      </c>
      <c r="HG92" s="473"/>
      <c r="HH92" s="535"/>
      <c r="HI92" s="243"/>
      <c r="HJ92" s="883"/>
      <c r="HK92" s="322" t="s">
        <v>246</v>
      </c>
      <c r="HL92" s="835"/>
      <c r="HM92" s="473"/>
      <c r="HN92" s="897"/>
      <c r="HO92" s="243"/>
      <c r="HP92" s="883"/>
      <c r="HQ92" s="322" t="s">
        <v>246</v>
      </c>
      <c r="HR92" s="835"/>
      <c r="HS92" s="255"/>
      <c r="HT92" s="535"/>
      <c r="HU92" s="1069"/>
      <c r="HV92" s="322" t="s">
        <v>246</v>
      </c>
      <c r="HW92" s="835"/>
      <c r="HX92" s="255"/>
      <c r="HY92" s="535"/>
      <c r="HZ92" s="898"/>
      <c r="IA92" s="322" t="s">
        <v>246</v>
      </c>
      <c r="IB92" s="835"/>
      <c r="IC92" s="255"/>
      <c r="ID92" s="1166"/>
      <c r="IE92" s="1069"/>
      <c r="IF92" s="883"/>
      <c r="IG92" s="397" t="s">
        <v>246</v>
      </c>
      <c r="IH92" s="841">
        <v>1</v>
      </c>
      <c r="II92" s="255"/>
      <c r="IJ92" s="1166"/>
      <c r="IK92" s="1069"/>
      <c r="IL92" s="322" t="s">
        <v>246</v>
      </c>
      <c r="IM92" s="841"/>
      <c r="IN92" s="255"/>
      <c r="IO92" s="1166"/>
      <c r="IP92" s="1069"/>
      <c r="IQ92" s="397" t="s">
        <v>246</v>
      </c>
      <c r="IR92" s="841">
        <v>1</v>
      </c>
      <c r="IS92" s="255"/>
      <c r="IT92" s="1166"/>
      <c r="IU92" s="1069"/>
      <c r="IV92" s="322" t="s">
        <v>246</v>
      </c>
      <c r="IW92" s="841"/>
      <c r="IX92" s="255"/>
      <c r="IY92" s="1166"/>
      <c r="IZ92" s="1069"/>
      <c r="JA92" s="397" t="s">
        <v>246</v>
      </c>
      <c r="JB92" s="841">
        <v>1</v>
      </c>
      <c r="JC92" s="255"/>
      <c r="JD92" s="535"/>
      <c r="JE92" s="1069"/>
      <c r="JF92" s="397" t="s">
        <v>246</v>
      </c>
      <c r="JG92" s="337">
        <v>1</v>
      </c>
      <c r="JH92" s="255"/>
      <c r="JI92" s="535"/>
      <c r="JJ92" s="1069"/>
      <c r="JK92" s="397" t="s">
        <v>246</v>
      </c>
      <c r="JL92" s="841">
        <v>1</v>
      </c>
      <c r="JM92" s="255"/>
      <c r="JN92" s="535"/>
      <c r="JO92" s="1069"/>
      <c r="JP92" s="322" t="s">
        <v>246</v>
      </c>
      <c r="JQ92" s="841"/>
      <c r="JR92" s="255"/>
      <c r="JS92" s="1166"/>
      <c r="JT92" s="1069"/>
      <c r="JU92" s="322" t="s">
        <v>246</v>
      </c>
      <c r="JV92" s="841"/>
      <c r="JW92" s="255"/>
      <c r="JX92" s="535"/>
      <c r="JY92" s="1069"/>
      <c r="JZ92" s="322" t="s">
        <v>246</v>
      </c>
      <c r="KA92" s="841"/>
      <c r="KB92" s="255"/>
      <c r="KC92" s="535"/>
      <c r="KD92" s="1069"/>
      <c r="KE92" s="322" t="s">
        <v>246</v>
      </c>
      <c r="KF92" s="841"/>
      <c r="KG92" s="255"/>
      <c r="KH92" s="535"/>
      <c r="KI92" s="1069"/>
      <c r="KJ92" s="322" t="s">
        <v>246</v>
      </c>
      <c r="KK92" s="841"/>
      <c r="KL92" s="255"/>
      <c r="KM92" s="535"/>
      <c r="KN92" s="1069"/>
      <c r="KO92" s="322" t="s">
        <v>246</v>
      </c>
      <c r="KP92" s="841"/>
      <c r="KQ92" s="255"/>
      <c r="KR92" s="535"/>
      <c r="KS92" s="1069"/>
      <c r="KT92" s="397" t="s">
        <v>246</v>
      </c>
      <c r="KU92" s="841">
        <v>1</v>
      </c>
      <c r="KV92" s="255"/>
      <c r="KW92" s="535"/>
      <c r="KX92" s="1069"/>
      <c r="KY92" s="397" t="s">
        <v>246</v>
      </c>
      <c r="KZ92" s="841">
        <v>1</v>
      </c>
      <c r="LA92" s="255"/>
      <c r="LB92" s="535"/>
      <c r="LC92" s="1069"/>
      <c r="LD92" s="397" t="s">
        <v>246</v>
      </c>
      <c r="LE92" s="841">
        <v>1</v>
      </c>
      <c r="LF92" s="255"/>
      <c r="LG92" s="535"/>
      <c r="LH92" s="1069"/>
      <c r="LI92" s="322" t="s">
        <v>246</v>
      </c>
      <c r="LJ92" s="841"/>
      <c r="LK92" s="255"/>
      <c r="LL92" s="535"/>
      <c r="LM92" s="1069"/>
      <c r="LN92" s="322" t="s">
        <v>246</v>
      </c>
      <c r="LO92" s="841"/>
      <c r="LP92" s="255"/>
      <c r="LQ92" s="535"/>
      <c r="LR92" s="1069"/>
      <c r="LS92" s="322" t="s">
        <v>246</v>
      </c>
      <c r="LT92" s="841"/>
      <c r="LU92" s="255"/>
      <c r="LV92" s="535"/>
      <c r="LW92" s="1069"/>
      <c r="LX92" s="322" t="s">
        <v>246</v>
      </c>
      <c r="LY92" s="841"/>
      <c r="LZ92" s="255"/>
      <c r="MA92" s="535"/>
      <c r="MB92" s="1069"/>
      <c r="MC92" s="322" t="s">
        <v>246</v>
      </c>
      <c r="MD92" s="841"/>
      <c r="ME92" s="255"/>
      <c r="MF92" s="535"/>
      <c r="MG92" s="1069"/>
      <c r="MH92" s="322" t="s">
        <v>246</v>
      </c>
      <c r="MI92" s="841"/>
      <c r="MJ92" s="255"/>
      <c r="MK92" s="535"/>
      <c r="ML92" s="1069"/>
      <c r="MM92" s="322" t="s">
        <v>246</v>
      </c>
      <c r="MN92" s="841"/>
      <c r="MO92" s="255"/>
      <c r="MP92" s="535"/>
      <c r="MQ92" s="1069"/>
      <c r="MR92" s="322" t="s">
        <v>246</v>
      </c>
      <c r="MS92" s="841"/>
      <c r="MT92" s="255"/>
      <c r="MU92" s="535"/>
      <c r="MV92" s="1069"/>
      <c r="MW92" s="322" t="s">
        <v>246</v>
      </c>
      <c r="MX92" s="841"/>
      <c r="MY92" s="255"/>
      <c r="MZ92" s="535"/>
      <c r="NA92" s="1069"/>
      <c r="NB92" s="322" t="s">
        <v>246</v>
      </c>
      <c r="NC92" s="841"/>
      <c r="ND92" s="255"/>
      <c r="NE92" s="535"/>
      <c r="NF92" s="1069"/>
      <c r="NG92" s="322" t="s">
        <v>246</v>
      </c>
      <c r="NH92" s="841"/>
      <c r="NI92" s="255"/>
      <c r="NJ92" s="535"/>
      <c r="NK92" s="1069"/>
      <c r="NL92" s="322" t="s">
        <v>246</v>
      </c>
      <c r="NM92" s="841"/>
      <c r="NN92" s="255"/>
      <c r="NO92" s="535"/>
      <c r="NP92" s="1069"/>
      <c r="NQ92" s="322" t="s">
        <v>246</v>
      </c>
      <c r="NR92" s="841"/>
      <c r="NS92" s="255"/>
      <c r="NT92" s="535"/>
      <c r="NU92" s="1069"/>
      <c r="NV92" s="322" t="s">
        <v>246</v>
      </c>
      <c r="NW92" s="841"/>
      <c r="NX92" s="255"/>
      <c r="NY92" s="535"/>
      <c r="NZ92" s="1069"/>
      <c r="OA92" s="397" t="s">
        <v>246</v>
      </c>
      <c r="OB92" s="841">
        <v>1</v>
      </c>
      <c r="OC92" s="255"/>
      <c r="OD92" s="535"/>
      <c r="OE92" s="1069"/>
      <c r="OF92" s="322" t="s">
        <v>246</v>
      </c>
      <c r="OG92" s="841"/>
      <c r="OH92" s="255"/>
      <c r="OI92" s="535"/>
      <c r="OJ92" s="1069"/>
      <c r="OK92" s="322" t="s">
        <v>246</v>
      </c>
      <c r="OL92" s="841"/>
      <c r="OM92" s="255"/>
      <c r="ON92" s="535"/>
      <c r="OO92" s="1069"/>
      <c r="OP92" s="322" t="s">
        <v>246</v>
      </c>
      <c r="OQ92" s="841"/>
      <c r="OR92" s="255"/>
      <c r="OS92" s="535"/>
      <c r="OT92" s="1069"/>
      <c r="OU92" s="322" t="s">
        <v>246</v>
      </c>
      <c r="OV92" s="1055"/>
      <c r="OW92" s="255"/>
      <c r="OX92" s="535"/>
      <c r="OY92" s="1069"/>
      <c r="OZ92" s="397" t="s">
        <v>246</v>
      </c>
      <c r="PA92" s="841">
        <v>1</v>
      </c>
      <c r="PB92" s="255"/>
      <c r="PC92" s="535"/>
      <c r="PD92" s="1069"/>
      <c r="PE92" s="942"/>
      <c r="PF92" s="835"/>
      <c r="PG92" s="255"/>
      <c r="PH92" s="535"/>
      <c r="PI92" s="1069"/>
      <c r="PJ92" s="942"/>
      <c r="PK92" s="835"/>
      <c r="PL92" s="255"/>
      <c r="PM92" s="535"/>
      <c r="PN92" s="1069"/>
    </row>
    <row r="93" spans="1:430" ht="17" customHeight="1" thickBot="1" x14ac:dyDescent="0.25">
      <c r="B93" s="857"/>
      <c r="C93" s="947"/>
      <c r="D93" s="1233"/>
      <c r="E93" s="1122" t="s">
        <v>189</v>
      </c>
      <c r="F93" s="1202"/>
      <c r="G93" s="1070"/>
      <c r="H93" s="863">
        <v>0</v>
      </c>
      <c r="I93" s="1203"/>
      <c r="J93" s="322" t="s">
        <v>189</v>
      </c>
      <c r="K93" s="889"/>
      <c r="L93" s="534"/>
      <c r="M93" s="1195"/>
      <c r="N93" s="1101"/>
      <c r="O93" s="1000" t="s">
        <v>189</v>
      </c>
      <c r="P93" s="957"/>
      <c r="Q93" s="1234"/>
      <c r="R93" s="1220"/>
      <c r="S93" s="536"/>
      <c r="T93" s="322" t="s">
        <v>189</v>
      </c>
      <c r="U93" s="889"/>
      <c r="V93" s="885"/>
      <c r="W93" s="1235"/>
      <c r="X93" s="243"/>
      <c r="Y93" s="322" t="s">
        <v>189</v>
      </c>
      <c r="Z93" s="889"/>
      <c r="AA93" s="473"/>
      <c r="AB93" s="897"/>
      <c r="AC93" s="243"/>
      <c r="AD93" s="322" t="s">
        <v>189</v>
      </c>
      <c r="AE93" s="889"/>
      <c r="AF93" s="473"/>
      <c r="AG93" s="897"/>
      <c r="AH93" s="243"/>
      <c r="AI93" s="322" t="s">
        <v>189</v>
      </c>
      <c r="AJ93" s="889"/>
      <c r="AK93" s="473"/>
      <c r="AL93" s="897"/>
      <c r="AM93" s="243"/>
      <c r="AN93" s="322" t="s">
        <v>189</v>
      </c>
      <c r="AO93" s="957"/>
      <c r="AP93" s="255"/>
      <c r="AQ93" s="1171"/>
      <c r="AR93" s="1176"/>
      <c r="AS93" s="322" t="s">
        <v>189</v>
      </c>
      <c r="AT93" s="957"/>
      <c r="AU93" s="255"/>
      <c r="AV93" s="1171"/>
      <c r="AW93" s="1078"/>
      <c r="AX93" s="322" t="s">
        <v>189</v>
      </c>
      <c r="AY93" s="957"/>
      <c r="AZ93" s="255"/>
      <c r="BA93" s="1171"/>
      <c r="BB93" s="1078"/>
      <c r="BC93" s="942" t="s">
        <v>189</v>
      </c>
      <c r="BD93" s="889"/>
      <c r="BE93" s="255"/>
      <c r="BF93" s="535"/>
      <c r="BG93" s="1078"/>
      <c r="BH93" s="322" t="s">
        <v>189</v>
      </c>
      <c r="BI93" s="957"/>
      <c r="BJ93" s="255"/>
      <c r="BK93" s="1171"/>
      <c r="BL93" s="1078"/>
      <c r="BM93" s="941" t="s">
        <v>189</v>
      </c>
      <c r="BN93" s="827">
        <v>1</v>
      </c>
      <c r="BO93" s="255"/>
      <c r="BP93" s="535"/>
      <c r="BQ93" s="1078"/>
      <c r="BR93" s="863"/>
      <c r="BS93" s="322" t="s">
        <v>189</v>
      </c>
      <c r="BT93" s="889"/>
      <c r="BU93" s="473"/>
      <c r="BV93" s="897"/>
      <c r="BW93" s="243"/>
      <c r="BX93" s="322" t="s">
        <v>189</v>
      </c>
      <c r="BY93" s="889"/>
      <c r="BZ93" s="473"/>
      <c r="CA93" s="897"/>
      <c r="CB93" s="243"/>
      <c r="CC93" s="322" t="s">
        <v>189</v>
      </c>
      <c r="CD93" s="889"/>
      <c r="CE93" s="473"/>
      <c r="CF93" s="970"/>
      <c r="CG93" s="536"/>
      <c r="CH93" s="397" t="s">
        <v>189</v>
      </c>
      <c r="CI93" s="835">
        <v>1</v>
      </c>
      <c r="CJ93" s="473"/>
      <c r="CK93" s="970"/>
      <c r="CL93" s="536"/>
      <c r="CM93" s="322" t="s">
        <v>189</v>
      </c>
      <c r="CN93" s="889"/>
      <c r="CO93" s="473"/>
      <c r="CP93" s="970"/>
      <c r="CQ93" s="536"/>
      <c r="CR93" s="322" t="s">
        <v>189</v>
      </c>
      <c r="CS93" s="889"/>
      <c r="CT93" s="473"/>
      <c r="CU93" s="970"/>
      <c r="CV93" s="536"/>
      <c r="CW93" s="322" t="s">
        <v>189</v>
      </c>
      <c r="CX93" s="889"/>
      <c r="CY93" s="473"/>
      <c r="CZ93" s="970"/>
      <c r="DA93" s="536"/>
      <c r="DB93" s="322" t="s">
        <v>189</v>
      </c>
      <c r="DC93" s="889"/>
      <c r="DD93" s="473"/>
      <c r="DE93" s="970"/>
      <c r="DF93" s="536"/>
      <c r="DG93" s="322" t="s">
        <v>189</v>
      </c>
      <c r="DH93" s="889"/>
      <c r="DI93" s="534"/>
      <c r="DJ93" s="970"/>
      <c r="DK93" s="536"/>
      <c r="DL93" s="322" t="s">
        <v>189</v>
      </c>
      <c r="DM93" s="889"/>
      <c r="DN93" s="534"/>
      <c r="DO93" s="970"/>
      <c r="DP93" s="536"/>
      <c r="DQ93" s="322" t="s">
        <v>189</v>
      </c>
      <c r="DR93" s="889"/>
      <c r="DS93" s="534"/>
      <c r="DT93" s="970"/>
      <c r="DU93" s="536"/>
      <c r="DV93" s="322" t="s">
        <v>189</v>
      </c>
      <c r="DW93" s="889"/>
      <c r="DX93" s="534"/>
      <c r="DY93" s="970"/>
      <c r="DZ93" s="536"/>
      <c r="EA93" s="322" t="s">
        <v>189</v>
      </c>
      <c r="EB93" s="362"/>
      <c r="EC93" s="534"/>
      <c r="ED93" s="970"/>
      <c r="EE93" s="536"/>
      <c r="EF93" s="322" t="s">
        <v>189</v>
      </c>
      <c r="EG93" s="889"/>
      <c r="EH93" s="534"/>
      <c r="EI93" s="970"/>
      <c r="EJ93" s="536"/>
      <c r="EK93" s="322" t="s">
        <v>189</v>
      </c>
      <c r="EL93" s="889"/>
      <c r="EM93" s="534"/>
      <c r="EN93" s="970"/>
      <c r="EO93" s="536"/>
      <c r="EP93" s="322" t="s">
        <v>189</v>
      </c>
      <c r="EQ93" s="362"/>
      <c r="ER93" s="473"/>
      <c r="ES93" s="970"/>
      <c r="ET93" s="536"/>
      <c r="EU93" s="322" t="s">
        <v>189</v>
      </c>
      <c r="EV93" s="889"/>
      <c r="EW93" s="473"/>
      <c r="EX93" s="970"/>
      <c r="EY93" s="536"/>
      <c r="EZ93" s="322" t="s">
        <v>189</v>
      </c>
      <c r="FA93" s="889"/>
      <c r="FB93" s="473"/>
      <c r="FC93" s="535"/>
      <c r="FD93" s="243"/>
      <c r="FE93" s="322" t="s">
        <v>189</v>
      </c>
      <c r="FF93" s="889"/>
      <c r="FG93" s="906"/>
      <c r="FH93" s="535"/>
      <c r="FI93" s="553"/>
      <c r="FJ93" s="331" t="s">
        <v>189</v>
      </c>
      <c r="FK93" s="835"/>
      <c r="FL93" s="906"/>
      <c r="FM93" s="535"/>
      <c r="FN93" s="553"/>
      <c r="FO93" s="322" t="s">
        <v>189</v>
      </c>
      <c r="FP93" s="889"/>
      <c r="FQ93" s="473"/>
      <c r="FR93" s="535"/>
      <c r="FS93" s="553"/>
      <c r="FU93" s="322" t="s">
        <v>189</v>
      </c>
      <c r="FV93" s="957"/>
      <c r="FW93" s="255"/>
      <c r="FX93" s="1171"/>
      <c r="FY93" s="1078"/>
      <c r="FZ93" s="322" t="s">
        <v>189</v>
      </c>
      <c r="GA93" s="957"/>
      <c r="GB93" s="255"/>
      <c r="GC93" s="1171"/>
      <c r="GD93" s="1078"/>
      <c r="GE93" s="322" t="s">
        <v>189</v>
      </c>
      <c r="GF93" s="957"/>
      <c r="GG93" s="255"/>
      <c r="GH93" s="1171"/>
      <c r="GI93" s="1078"/>
      <c r="GJ93" s="322" t="s">
        <v>189</v>
      </c>
      <c r="GK93" s="957"/>
      <c r="GL93" s="255"/>
      <c r="GM93" s="1171"/>
      <c r="GN93" s="1078"/>
      <c r="GO93" s="322" t="s">
        <v>189</v>
      </c>
      <c r="GP93" s="957"/>
      <c r="GQ93" s="255"/>
      <c r="GR93" s="1171"/>
      <c r="GS93" s="1078"/>
      <c r="GT93" s="322" t="s">
        <v>189</v>
      </c>
      <c r="GU93" s="957"/>
      <c r="GV93" s="255"/>
      <c r="GW93" s="1180"/>
      <c r="GX93" s="1198"/>
      <c r="GY93" s="1182"/>
      <c r="GZ93" s="322" t="s">
        <v>189</v>
      </c>
      <c r="HA93" s="889"/>
      <c r="HB93" s="906"/>
      <c r="HC93" s="535"/>
      <c r="HD93" s="553"/>
      <c r="HE93" s="322" t="s">
        <v>189</v>
      </c>
      <c r="HF93" s="362"/>
      <c r="HG93" s="906"/>
      <c r="HH93" s="535"/>
      <c r="HI93" s="553"/>
      <c r="HJ93" s="883"/>
      <c r="HK93" s="397" t="s">
        <v>189</v>
      </c>
      <c r="HL93" s="334">
        <v>1</v>
      </c>
      <c r="HM93" s="473"/>
      <c r="HN93" s="897"/>
      <c r="HO93" s="243"/>
      <c r="HP93" s="883"/>
      <c r="HQ93" s="322" t="s">
        <v>189</v>
      </c>
      <c r="HR93" s="889"/>
      <c r="HS93" s="255"/>
      <c r="HT93" s="535"/>
      <c r="HU93" s="1078"/>
      <c r="HV93" s="322" t="s">
        <v>189</v>
      </c>
      <c r="HW93" s="889"/>
      <c r="HX93" s="255"/>
      <c r="HY93" s="535"/>
      <c r="HZ93" s="1199"/>
      <c r="IA93" s="322" t="s">
        <v>189</v>
      </c>
      <c r="IB93" s="889"/>
      <c r="IC93" s="255"/>
      <c r="ID93" s="1171"/>
      <c r="IE93" s="1078"/>
      <c r="IF93" s="883"/>
      <c r="IG93" s="322" t="s">
        <v>189</v>
      </c>
      <c r="IH93" s="900"/>
      <c r="II93" s="255"/>
      <c r="IJ93" s="1171"/>
      <c r="IK93" s="1078"/>
      <c r="IL93" s="322" t="s">
        <v>189</v>
      </c>
      <c r="IM93" s="900"/>
      <c r="IN93" s="255"/>
      <c r="IO93" s="1171"/>
      <c r="IP93" s="1078"/>
      <c r="IQ93" s="322" t="s">
        <v>189</v>
      </c>
      <c r="IR93" s="900"/>
      <c r="IS93" s="255"/>
      <c r="IT93" s="1171"/>
      <c r="IU93" s="1078"/>
      <c r="IV93" s="322" t="s">
        <v>189</v>
      </c>
      <c r="IW93" s="900"/>
      <c r="IX93" s="255"/>
      <c r="IY93" s="1171"/>
      <c r="IZ93" s="1078"/>
      <c r="JA93" s="322" t="s">
        <v>189</v>
      </c>
      <c r="JB93" s="900"/>
      <c r="JC93" s="255"/>
      <c r="JD93" s="535"/>
      <c r="JE93" s="1078"/>
      <c r="JF93" s="322" t="s">
        <v>189</v>
      </c>
      <c r="JG93" s="361"/>
      <c r="JH93" s="255"/>
      <c r="JI93" s="535"/>
      <c r="JJ93" s="1078"/>
      <c r="JK93" s="322" t="s">
        <v>189</v>
      </c>
      <c r="JL93" s="900"/>
      <c r="JM93" s="255"/>
      <c r="JN93" s="535"/>
      <c r="JO93" s="1078"/>
      <c r="JP93" s="322" t="s">
        <v>189</v>
      </c>
      <c r="JQ93" s="900"/>
      <c r="JR93" s="255"/>
      <c r="JS93" s="1171"/>
      <c r="JT93" s="1078"/>
      <c r="JU93" s="397" t="s">
        <v>189</v>
      </c>
      <c r="JV93" s="955">
        <v>1</v>
      </c>
      <c r="JW93" s="255"/>
      <c r="JX93" s="535"/>
      <c r="JY93" s="1078"/>
      <c r="JZ93" s="322" t="s">
        <v>189</v>
      </c>
      <c r="KA93" s="900"/>
      <c r="KB93" s="255"/>
      <c r="KC93" s="535"/>
      <c r="KD93" s="1078"/>
      <c r="KE93" s="322" t="s">
        <v>189</v>
      </c>
      <c r="KF93" s="900"/>
      <c r="KG93" s="255"/>
      <c r="KH93" s="535"/>
      <c r="KI93" s="1078"/>
      <c r="KJ93" s="322" t="s">
        <v>189</v>
      </c>
      <c r="KK93" s="900"/>
      <c r="KL93" s="255"/>
      <c r="KM93" s="535"/>
      <c r="KN93" s="1078"/>
      <c r="KO93" s="397" t="s">
        <v>189</v>
      </c>
      <c r="KP93" s="841">
        <v>1</v>
      </c>
      <c r="KQ93" s="255"/>
      <c r="KR93" s="535"/>
      <c r="KS93" s="1078"/>
      <c r="KT93" s="322" t="s">
        <v>189</v>
      </c>
      <c r="KU93" s="900"/>
      <c r="KV93" s="255"/>
      <c r="KW93" s="535"/>
      <c r="KX93" s="1078"/>
      <c r="KY93" s="322" t="s">
        <v>189</v>
      </c>
      <c r="KZ93" s="900"/>
      <c r="LA93" s="255"/>
      <c r="LB93" s="535"/>
      <c r="LC93" s="1078"/>
      <c r="LD93" s="322" t="s">
        <v>189</v>
      </c>
      <c r="LE93" s="900"/>
      <c r="LF93" s="255"/>
      <c r="LG93" s="535"/>
      <c r="LH93" s="1078"/>
      <c r="LI93" s="322" t="s">
        <v>189</v>
      </c>
      <c r="LJ93" s="900"/>
      <c r="LK93" s="255"/>
      <c r="LL93" s="535"/>
      <c r="LM93" s="1078"/>
      <c r="LN93" s="322" t="s">
        <v>189</v>
      </c>
      <c r="LO93" s="900"/>
      <c r="LP93" s="255"/>
      <c r="LQ93" s="535"/>
      <c r="LR93" s="1078"/>
      <c r="LS93" s="322" t="s">
        <v>189</v>
      </c>
      <c r="LT93" s="900"/>
      <c r="LU93" s="255"/>
      <c r="LV93" s="535"/>
      <c r="LW93" s="1078"/>
      <c r="LX93" s="322" t="s">
        <v>189</v>
      </c>
      <c r="LY93" s="900"/>
      <c r="LZ93" s="255"/>
      <c r="MA93" s="535"/>
      <c r="MB93" s="1078"/>
      <c r="MC93" s="322" t="s">
        <v>189</v>
      </c>
      <c r="MD93" s="900"/>
      <c r="ME93" s="255"/>
      <c r="MF93" s="535"/>
      <c r="MG93" s="1078"/>
      <c r="MH93" s="322" t="s">
        <v>189</v>
      </c>
      <c r="MI93" s="900"/>
      <c r="MJ93" s="255"/>
      <c r="MK93" s="535"/>
      <c r="ML93" s="1078"/>
      <c r="MM93" s="322" t="s">
        <v>189</v>
      </c>
      <c r="MN93" s="900"/>
      <c r="MO93" s="255"/>
      <c r="MP93" s="535"/>
      <c r="MQ93" s="1078"/>
      <c r="MR93" s="322" t="s">
        <v>189</v>
      </c>
      <c r="MS93" s="900"/>
      <c r="MT93" s="255"/>
      <c r="MU93" s="535"/>
      <c r="MV93" s="1078"/>
      <c r="MW93" s="322" t="s">
        <v>189</v>
      </c>
      <c r="MX93" s="900"/>
      <c r="MY93" s="255"/>
      <c r="MZ93" s="535"/>
      <c r="NA93" s="1078"/>
      <c r="NB93" s="322" t="s">
        <v>189</v>
      </c>
      <c r="NC93" s="841"/>
      <c r="ND93" s="255"/>
      <c r="NE93" s="535"/>
      <c r="NF93" s="1078"/>
      <c r="NG93" s="322" t="s">
        <v>189</v>
      </c>
      <c r="NH93" s="900"/>
      <c r="NI93" s="255"/>
      <c r="NJ93" s="535"/>
      <c r="NK93" s="1078"/>
      <c r="NL93" s="322" t="s">
        <v>189</v>
      </c>
      <c r="NM93" s="900"/>
      <c r="NN93" s="255"/>
      <c r="NO93" s="535"/>
      <c r="NP93" s="1078"/>
      <c r="NQ93" s="322" t="s">
        <v>189</v>
      </c>
      <c r="NR93" s="900"/>
      <c r="NS93" s="255"/>
      <c r="NT93" s="535"/>
      <c r="NU93" s="1078"/>
      <c r="NV93" s="322" t="s">
        <v>189</v>
      </c>
      <c r="NW93" s="900"/>
      <c r="NX93" s="255"/>
      <c r="NY93" s="535"/>
      <c r="NZ93" s="1078"/>
      <c r="OA93" s="322" t="s">
        <v>189</v>
      </c>
      <c r="OB93" s="900"/>
      <c r="OC93" s="255"/>
      <c r="OD93" s="535"/>
      <c r="OE93" s="1078"/>
      <c r="OF93" s="322" t="s">
        <v>189</v>
      </c>
      <c r="OG93" s="900"/>
      <c r="OH93" s="255"/>
      <c r="OI93" s="535"/>
      <c r="OJ93" s="1078"/>
      <c r="OK93" s="397" t="s">
        <v>189</v>
      </c>
      <c r="OL93" s="841">
        <v>1</v>
      </c>
      <c r="OM93" s="255"/>
      <c r="ON93" s="535"/>
      <c r="OO93" s="1078"/>
      <c r="OP93" s="322" t="s">
        <v>189</v>
      </c>
      <c r="OQ93" s="900"/>
      <c r="OR93" s="255"/>
      <c r="OS93" s="535"/>
      <c r="OT93" s="1078"/>
      <c r="OU93" s="322" t="s">
        <v>189</v>
      </c>
      <c r="OV93" s="889"/>
      <c r="OW93" s="255"/>
      <c r="OX93" s="535"/>
      <c r="OY93" s="1078"/>
      <c r="OZ93" s="322" t="s">
        <v>189</v>
      </c>
      <c r="PA93" s="900"/>
      <c r="PB93" s="255"/>
      <c r="PC93" s="535"/>
      <c r="PD93" s="1078"/>
      <c r="PE93" s="942"/>
      <c r="PF93" s="889"/>
      <c r="PG93" s="255"/>
      <c r="PH93" s="535"/>
      <c r="PI93" s="1078"/>
      <c r="PJ93" s="941"/>
      <c r="PK93" s="827"/>
      <c r="PL93" s="255"/>
      <c r="PM93" s="535"/>
      <c r="PN93" s="1078"/>
    </row>
    <row r="94" spans="1:430" ht="17" customHeight="1" thickBot="1" x14ac:dyDescent="0.25">
      <c r="A94">
        <v>20</v>
      </c>
      <c r="B94" s="857"/>
      <c r="C94" s="947"/>
      <c r="D94" s="1236" t="s">
        <v>1724</v>
      </c>
      <c r="E94" s="1103" t="s">
        <v>219</v>
      </c>
      <c r="F94" s="1202"/>
      <c r="G94" s="1070"/>
      <c r="H94" s="863"/>
      <c r="I94" s="1203">
        <v>1</v>
      </c>
      <c r="J94" s="323" t="s">
        <v>219</v>
      </c>
      <c r="K94" s="467" t="s">
        <v>130</v>
      </c>
      <c r="L94" s="897">
        <v>1</v>
      </c>
      <c r="M94" s="872">
        <f>IF(K94=1,1,0)</f>
        <v>0</v>
      </c>
      <c r="N94" s="1158">
        <f>IFERROR(IF(L94=0,"",M94/L94),"")</f>
        <v>0</v>
      </c>
      <c r="O94" s="336" t="s">
        <v>219</v>
      </c>
      <c r="P94" s="467">
        <v>1</v>
      </c>
      <c r="Q94" s="871">
        <v>1</v>
      </c>
      <c r="R94" s="872">
        <f>IF(P94=1,1,0)</f>
        <v>1</v>
      </c>
      <c r="S94" s="1158">
        <f>IFERROR(IF(Q94=0,"",R94/Q94),"")</f>
        <v>1</v>
      </c>
      <c r="T94" s="323" t="s">
        <v>219</v>
      </c>
      <c r="U94" s="467" t="s">
        <v>130</v>
      </c>
      <c r="V94" s="871">
        <v>1</v>
      </c>
      <c r="W94" s="146">
        <f>IF(U94=1,1,0)</f>
        <v>0</v>
      </c>
      <c r="X94" s="1069">
        <f>IFERROR(IF(V94=0,"",W94/V94),"")</f>
        <v>0</v>
      </c>
      <c r="Y94" s="825" t="s">
        <v>219</v>
      </c>
      <c r="Z94" s="334">
        <v>1</v>
      </c>
      <c r="AA94" s="473">
        <v>1</v>
      </c>
      <c r="AB94" s="146">
        <f>IF(Z94=1,1,0)</f>
        <v>1</v>
      </c>
      <c r="AC94" s="243">
        <f>IFERROR(IF(AA94=0,"",AB94/AA94),"")</f>
        <v>1</v>
      </c>
      <c r="AD94" s="825" t="s">
        <v>219</v>
      </c>
      <c r="AE94" s="334">
        <v>1</v>
      </c>
      <c r="AF94" s="473">
        <v>1</v>
      </c>
      <c r="AG94" s="146">
        <f>IF(AE94=1,1,0)</f>
        <v>1</v>
      </c>
      <c r="AH94" s="243">
        <f>IFERROR(IF(AF94=0,"",AG94/AF94),"")</f>
        <v>1</v>
      </c>
      <c r="AI94" s="825" t="s">
        <v>219</v>
      </c>
      <c r="AJ94" s="334">
        <v>1</v>
      </c>
      <c r="AK94" s="473">
        <v>1</v>
      </c>
      <c r="AL94" s="146">
        <f>IF(AJ94=1,1,0)</f>
        <v>1</v>
      </c>
      <c r="AM94" s="243">
        <f>IFERROR(IF(AK94=0,"",AL94/AK94),"")</f>
        <v>1</v>
      </c>
      <c r="AN94" s="336" t="s">
        <v>219</v>
      </c>
      <c r="AO94" s="925">
        <v>1</v>
      </c>
      <c r="AP94" s="469">
        <v>1</v>
      </c>
      <c r="AQ94" s="146">
        <f>IF(AO94=1,1,0)</f>
        <v>1</v>
      </c>
      <c r="AR94" s="470">
        <f>IFERROR(IF(AP94=0,"",AQ94/AP94),"")</f>
        <v>1</v>
      </c>
      <c r="AS94" s="323" t="s">
        <v>219</v>
      </c>
      <c r="AT94" s="467" t="s">
        <v>130</v>
      </c>
      <c r="AU94" s="469">
        <v>1</v>
      </c>
      <c r="AV94" s="146">
        <f>IF(AT94=1,1,0)</f>
        <v>0</v>
      </c>
      <c r="AW94" s="470">
        <f>IFERROR(IF(AU94=0,"",AV94/AU94),"")</f>
        <v>0</v>
      </c>
      <c r="AX94" s="323" t="s">
        <v>219</v>
      </c>
      <c r="AY94" s="467" t="s">
        <v>130</v>
      </c>
      <c r="AZ94" s="469">
        <v>1</v>
      </c>
      <c r="BA94" s="146">
        <f>IF(AY94=1,1,0)</f>
        <v>0</v>
      </c>
      <c r="BB94" s="470">
        <f>IFERROR(IF(AZ94=0,"",BA94/AZ94),"")</f>
        <v>0</v>
      </c>
      <c r="BC94" s="826" t="s">
        <v>219</v>
      </c>
      <c r="BD94" s="827">
        <v>1</v>
      </c>
      <c r="BE94" s="469">
        <f>BD94</f>
        <v>1</v>
      </c>
      <c r="BF94" s="146">
        <f>IF(BD94=1,1,0)</f>
        <v>1</v>
      </c>
      <c r="BG94" s="264">
        <f>IFERROR(IF(BE94=0,"",BF94/BE94),"")</f>
        <v>1</v>
      </c>
      <c r="BH94" s="336" t="s">
        <v>219</v>
      </c>
      <c r="BI94" s="1072">
        <v>1</v>
      </c>
      <c r="BJ94" s="469">
        <v>1</v>
      </c>
      <c r="BK94" s="146">
        <f>IF(BI94=1,1,0)</f>
        <v>1</v>
      </c>
      <c r="BL94" s="470">
        <f>IFERROR(IF(BJ94=0,"",BK94/BJ94),"")</f>
        <v>1</v>
      </c>
      <c r="BM94" s="816" t="s">
        <v>219</v>
      </c>
      <c r="BN94" s="1083" t="s">
        <v>130</v>
      </c>
      <c r="BO94" s="469" t="str">
        <f>BN94</f>
        <v>не релевантно</v>
      </c>
      <c r="BP94" s="146">
        <f>IF(BN94=1,1,0)</f>
        <v>0</v>
      </c>
      <c r="BQ94" s="264" t="str">
        <f>IFERROR(IF(BO94=0,"",BP94/BO94),"")</f>
        <v/>
      </c>
      <c r="BR94" s="863"/>
      <c r="BS94" s="336" t="s">
        <v>219</v>
      </c>
      <c r="BT94" s="952">
        <v>1</v>
      </c>
      <c r="BU94" s="473">
        <v>1</v>
      </c>
      <c r="BV94" s="146">
        <f>IF(BT94=1,1,0)</f>
        <v>1</v>
      </c>
      <c r="BW94" s="243">
        <f>IFERROR(IF(BU94=0,"",BV94/BU94),"")</f>
        <v>1</v>
      </c>
      <c r="BX94" s="336" t="s">
        <v>219</v>
      </c>
      <c r="BY94" s="952">
        <v>1</v>
      </c>
      <c r="BZ94" s="473">
        <v>1</v>
      </c>
      <c r="CA94" s="146">
        <f>IF(BY94=1,1,0)</f>
        <v>1</v>
      </c>
      <c r="CB94" s="243">
        <f>IFERROR(IF(BZ94=0,"",CA94/BZ94),"")</f>
        <v>1</v>
      </c>
      <c r="CC94" s="336" t="s">
        <v>219</v>
      </c>
      <c r="CD94" s="952">
        <v>1</v>
      </c>
      <c r="CE94" s="473">
        <v>1</v>
      </c>
      <c r="CF94" s="146">
        <f>IF(CD94=1,1,0)</f>
        <v>1</v>
      </c>
      <c r="CG94" s="241">
        <f>IFERROR(IF(CE94=0,"",CF94/CE94),"")</f>
        <v>1</v>
      </c>
      <c r="CH94" s="323" t="s">
        <v>219</v>
      </c>
      <c r="CI94" s="467" t="s">
        <v>741</v>
      </c>
      <c r="CJ94" s="473" t="s">
        <v>130</v>
      </c>
      <c r="CK94" s="146">
        <f>IF(CI94=1,1,0)</f>
        <v>0</v>
      </c>
      <c r="CL94" s="241" t="str">
        <f>IFERROR(IF(CJ94=0,"",CK94/CJ94),"")</f>
        <v/>
      </c>
      <c r="CM94" s="336" t="s">
        <v>219</v>
      </c>
      <c r="CN94" s="835">
        <v>1</v>
      </c>
      <c r="CO94" s="473">
        <v>1</v>
      </c>
      <c r="CP94" s="146">
        <f>IF(CN94=1,1,0)</f>
        <v>1</v>
      </c>
      <c r="CQ94" s="241">
        <f>IFERROR(IF(CO94=0,"",CP94/CO94),"")</f>
        <v>1</v>
      </c>
      <c r="CR94" s="336" t="s">
        <v>219</v>
      </c>
      <c r="CS94" s="835">
        <v>1</v>
      </c>
      <c r="CT94" s="473">
        <v>1</v>
      </c>
      <c r="CU94" s="146">
        <f>IF(CS94=1,1,0)</f>
        <v>1</v>
      </c>
      <c r="CV94" s="241">
        <f>IFERROR(IF(CT94=0,"",CU94/CT94),"")</f>
        <v>1</v>
      </c>
      <c r="CW94" s="336" t="s">
        <v>219</v>
      </c>
      <c r="CX94" s="952">
        <v>1</v>
      </c>
      <c r="CY94" s="473">
        <v>1</v>
      </c>
      <c r="CZ94" s="146">
        <f>IF(CX94=1,1,0)</f>
        <v>1</v>
      </c>
      <c r="DA94" s="241">
        <f>IFERROR(IF(CY94=0,"",CZ94/CY94),"")</f>
        <v>1</v>
      </c>
      <c r="DB94" s="323" t="s">
        <v>219</v>
      </c>
      <c r="DC94" s="467"/>
      <c r="DD94" s="473">
        <v>1</v>
      </c>
      <c r="DE94" s="146">
        <f>IF(DC94=1,1,0)</f>
        <v>0</v>
      </c>
      <c r="DF94" s="241">
        <f>IFERROR(IF(DD94=0,"",DE94/DD94),"")</f>
        <v>0</v>
      </c>
      <c r="DG94" s="323" t="s">
        <v>219</v>
      </c>
      <c r="DH94" s="467" t="s">
        <v>741</v>
      </c>
      <c r="DI94" s="440">
        <v>1</v>
      </c>
      <c r="DJ94" s="146">
        <f>IF(DH94=1,1,0)</f>
        <v>0</v>
      </c>
      <c r="DK94" s="241">
        <f>IFERROR(IF(DI94=0,"",DJ94/DI94),"")</f>
        <v>0</v>
      </c>
      <c r="DL94" s="336" t="s">
        <v>219</v>
      </c>
      <c r="DM94" s="835">
        <v>1</v>
      </c>
      <c r="DN94" s="440">
        <v>1</v>
      </c>
      <c r="DO94" s="146">
        <f>IF(DM94=1,1,0)</f>
        <v>1</v>
      </c>
      <c r="DP94" s="241">
        <f>IFERROR(IF(DN94=0,"",DO94/DN94),"")</f>
        <v>1</v>
      </c>
      <c r="DQ94" s="336" t="s">
        <v>219</v>
      </c>
      <c r="DR94" s="835">
        <v>1</v>
      </c>
      <c r="DS94" s="440">
        <v>1</v>
      </c>
      <c r="DT94" s="146">
        <f>IF(DR94=1,1,0)</f>
        <v>1</v>
      </c>
      <c r="DU94" s="241">
        <f>IFERROR(IF(DS94=0,"",DT94/DS94),"")</f>
        <v>1</v>
      </c>
      <c r="DV94" s="323" t="s">
        <v>219</v>
      </c>
      <c r="DW94" s="467" t="s">
        <v>741</v>
      </c>
      <c r="DX94" s="440">
        <v>1</v>
      </c>
      <c r="DY94" s="146">
        <f>IF(DW94=1,1,0)</f>
        <v>0</v>
      </c>
      <c r="DZ94" s="241">
        <f>IFERROR(IF(DX94=0,"",DY94/DX94),"")</f>
        <v>0</v>
      </c>
      <c r="EA94" s="336" t="s">
        <v>219</v>
      </c>
      <c r="EB94" s="467">
        <v>1</v>
      </c>
      <c r="EC94" s="440">
        <v>1</v>
      </c>
      <c r="ED94" s="146">
        <f>IF(EB94=1,1,0)</f>
        <v>1</v>
      </c>
      <c r="EE94" s="241">
        <f>IFERROR(IF(EC94=0,"",ED94/EC94),"")</f>
        <v>1</v>
      </c>
      <c r="EF94" s="336" t="s">
        <v>219</v>
      </c>
      <c r="EG94" s="467">
        <v>1</v>
      </c>
      <c r="EH94" s="440">
        <v>1</v>
      </c>
      <c r="EI94" s="146">
        <f>IF(EG94=1,1,0)</f>
        <v>1</v>
      </c>
      <c r="EJ94" s="241">
        <f>IFERROR(IF(EH94=0,"",EI94/EH94),"")</f>
        <v>1</v>
      </c>
      <c r="EK94" s="913" t="s">
        <v>219</v>
      </c>
      <c r="EL94" s="835">
        <v>1</v>
      </c>
      <c r="EM94" s="440">
        <v>1</v>
      </c>
      <c r="EN94" s="146">
        <f>IF(EL94=1,1,0)</f>
        <v>1</v>
      </c>
      <c r="EO94" s="241">
        <f>IFERROR(IF(EM94=0,"",EN94/EM94),"")</f>
        <v>1</v>
      </c>
      <c r="EP94" s="336" t="s">
        <v>219</v>
      </c>
      <c r="EQ94" s="338">
        <v>1</v>
      </c>
      <c r="ER94" s="473">
        <v>1</v>
      </c>
      <c r="ES94" s="146">
        <f>IF(EQ94=1,1,0)</f>
        <v>1</v>
      </c>
      <c r="ET94" s="241">
        <f>IFERROR(IF(ER94=0,"",ES94/ER94),"")</f>
        <v>1</v>
      </c>
      <c r="EU94" s="336" t="s">
        <v>219</v>
      </c>
      <c r="EV94" s="835">
        <v>1</v>
      </c>
      <c r="EW94" s="473">
        <v>1</v>
      </c>
      <c r="EX94" s="146">
        <f>IF(EV94=1,1,0)</f>
        <v>1</v>
      </c>
      <c r="EY94" s="241">
        <f>IFERROR(IF(EW94=0,"",EX94/EW94),"")</f>
        <v>1</v>
      </c>
      <c r="EZ94" s="336" t="s">
        <v>219</v>
      </c>
      <c r="FA94" s="835">
        <v>1</v>
      </c>
      <c r="FB94" s="473">
        <v>1</v>
      </c>
      <c r="FC94" s="146">
        <f>IF(FA94=1,1,0)</f>
        <v>1</v>
      </c>
      <c r="FD94" s="241">
        <f>IFERROR(IF(FB94=0,"",FC94/FB94),"")</f>
        <v>1</v>
      </c>
      <c r="FE94" s="336" t="s">
        <v>219</v>
      </c>
      <c r="FF94" s="835">
        <v>1</v>
      </c>
      <c r="FG94" s="440">
        <v>1</v>
      </c>
      <c r="FH94" s="146">
        <f>IF(FF94=1,1,0)</f>
        <v>1</v>
      </c>
      <c r="FI94" s="241">
        <f>IFERROR(IF(FG94=0,"",FH94/FG94),"")</f>
        <v>1</v>
      </c>
      <c r="FJ94" s="353" t="s">
        <v>219</v>
      </c>
      <c r="FK94" s="1041">
        <v>1</v>
      </c>
      <c r="FL94" s="440">
        <v>1</v>
      </c>
      <c r="FM94" s="146">
        <f>IF(FK94=1,1,0)</f>
        <v>1</v>
      </c>
      <c r="FN94" s="241">
        <f>IFERROR(IF(FL94=0,"",FM94/FL94),"")</f>
        <v>1</v>
      </c>
      <c r="FO94" s="323" t="s">
        <v>219</v>
      </c>
      <c r="FP94" s="467" t="s">
        <v>741</v>
      </c>
      <c r="FQ94" s="473">
        <v>1</v>
      </c>
      <c r="FR94" s="146">
        <f>IF(FP94=1,1,0)</f>
        <v>0</v>
      </c>
      <c r="FS94" s="241">
        <f>IFERROR(IF(FQ94=0,"",FR94/FQ94),"")</f>
        <v>0</v>
      </c>
      <c r="FU94" s="336" t="s">
        <v>219</v>
      </c>
      <c r="FV94" s="1042">
        <v>1</v>
      </c>
      <c r="FW94" s="469">
        <v>1</v>
      </c>
      <c r="FX94" s="146">
        <f>IF(FV94=1,1,0)</f>
        <v>1</v>
      </c>
      <c r="FY94" s="470">
        <f>IFERROR(IF(FW94=0,"",FX94/FW94),"")</f>
        <v>1</v>
      </c>
      <c r="FZ94" s="323" t="s">
        <v>219</v>
      </c>
      <c r="GA94" s="925" t="s">
        <v>741</v>
      </c>
      <c r="GB94" s="469">
        <v>1</v>
      </c>
      <c r="GC94" s="146">
        <f>IF(GA94=1,1,0)</f>
        <v>0</v>
      </c>
      <c r="GD94" s="470">
        <f>IFERROR(IF(GB94=0,"",GC94/GB94),"")</f>
        <v>0</v>
      </c>
      <c r="GE94" s="323" t="s">
        <v>219</v>
      </c>
      <c r="GF94" s="925" t="s">
        <v>741</v>
      </c>
      <c r="GG94" s="469">
        <v>1</v>
      </c>
      <c r="GH94" s="146">
        <f>IF(GF94=1,1,0)</f>
        <v>0</v>
      </c>
      <c r="GI94" s="470">
        <f>IFERROR(IF(GG94=0,"",GH94/GG94),"")</f>
        <v>0</v>
      </c>
      <c r="GJ94" s="323" t="s">
        <v>219</v>
      </c>
      <c r="GK94" s="925" t="s">
        <v>130</v>
      </c>
      <c r="GL94" s="469">
        <v>1</v>
      </c>
      <c r="GM94" s="146">
        <f>IF(GK94=1,1,0)</f>
        <v>0</v>
      </c>
      <c r="GN94" s="470">
        <f>IFERROR(IF(GL94=0,"",GM94/GL94),"")</f>
        <v>0</v>
      </c>
      <c r="GO94" s="323" t="s">
        <v>219</v>
      </c>
      <c r="GP94" s="925" t="s">
        <v>130</v>
      </c>
      <c r="GQ94" s="469">
        <v>1</v>
      </c>
      <c r="GR94" s="146">
        <f>IF(GP94=1,1,0)</f>
        <v>0</v>
      </c>
      <c r="GS94" s="470">
        <f>IFERROR(IF(GQ94=0,"",GR94/GQ94),"")</f>
        <v>0</v>
      </c>
      <c r="GT94" s="336" t="s">
        <v>219</v>
      </c>
      <c r="GU94" s="1042">
        <v>1</v>
      </c>
      <c r="GV94" s="469">
        <v>1</v>
      </c>
      <c r="GW94" s="429">
        <f>IF(GU94=1,1,0)</f>
        <v>1</v>
      </c>
      <c r="GX94" s="1190">
        <f>IFERROR(IF(GV94=0,"",GW94/GV94),"")</f>
        <v>1</v>
      </c>
      <c r="GY94" s="1065"/>
      <c r="GZ94" s="336" t="s">
        <v>219</v>
      </c>
      <c r="HA94" s="835">
        <v>1</v>
      </c>
      <c r="HB94" s="440">
        <v>1</v>
      </c>
      <c r="HC94" s="146">
        <f>IF(HA94=1,1,0)</f>
        <v>1</v>
      </c>
      <c r="HD94" s="241">
        <f>IFERROR(IF(HB94=0,"",HC94/HB94),"")</f>
        <v>1</v>
      </c>
      <c r="HE94" s="323" t="s">
        <v>219</v>
      </c>
      <c r="HF94" s="467" t="s">
        <v>130</v>
      </c>
      <c r="HG94" s="1227" t="s">
        <v>741</v>
      </c>
      <c r="HH94" s="146">
        <f>IF(HF94=1,1,0)</f>
        <v>0</v>
      </c>
      <c r="HI94" s="241" t="str">
        <f>HG94</f>
        <v>Не релевантно</v>
      </c>
      <c r="HJ94" s="883"/>
      <c r="HK94" s="815" t="s">
        <v>219</v>
      </c>
      <c r="HL94" s="467" t="s">
        <v>130</v>
      </c>
      <c r="HM94" s="473">
        <v>1</v>
      </c>
      <c r="HN94" s="146">
        <f>IF(HL94=1,1,0)</f>
        <v>0</v>
      </c>
      <c r="HO94" s="243">
        <f>IFERROR(IF(HM94=0,"",HN94/HM94),"")</f>
        <v>0</v>
      </c>
      <c r="HP94" s="883"/>
      <c r="HQ94" s="336" t="s">
        <v>219</v>
      </c>
      <c r="HR94" s="835">
        <v>1</v>
      </c>
      <c r="HS94" s="469">
        <v>1</v>
      </c>
      <c r="HT94" s="146">
        <f>IF(HR94=1,1,0)</f>
        <v>1</v>
      </c>
      <c r="HU94" s="264">
        <f>IFERROR(IF(HS94=0,"",HT94/HS94),"")</f>
        <v>1</v>
      </c>
      <c r="HV94" s="336" t="s">
        <v>219</v>
      </c>
      <c r="HW94" s="835">
        <v>1</v>
      </c>
      <c r="HX94" s="469">
        <v>1</v>
      </c>
      <c r="HY94" s="146">
        <f>IF(HW94=1,1,0)</f>
        <v>1</v>
      </c>
      <c r="HZ94" s="1209">
        <f>IFERROR(IF(HX94=0,"",HY94/HX94),"")</f>
        <v>1</v>
      </c>
      <c r="IA94" s="323" t="s">
        <v>219</v>
      </c>
      <c r="IB94" s="467"/>
      <c r="IC94" s="469">
        <v>1</v>
      </c>
      <c r="ID94" s="146">
        <f>IF(IB94=1,1,0)</f>
        <v>0</v>
      </c>
      <c r="IE94" s="470">
        <f>IFERROR(IF(IC94=0,"",ID94/IC94),"")</f>
        <v>0</v>
      </c>
      <c r="IF94" s="883"/>
      <c r="IG94" s="323" t="s">
        <v>219</v>
      </c>
      <c r="IH94" s="443" t="s">
        <v>130</v>
      </c>
      <c r="II94" s="203" t="str">
        <f>IF(IH92=1,"не релевантно",1)</f>
        <v>не релевантно</v>
      </c>
      <c r="IJ94" s="146">
        <f>IF(IH94=1,1,0)</f>
        <v>0</v>
      </c>
      <c r="IK94" s="204" t="str">
        <f>IFERROR(IF(II94="Не релевантно",II94,IF(II94=0,"",IJ94/II94)),"")</f>
        <v>не релевантно</v>
      </c>
      <c r="IL94" s="336" t="s">
        <v>219</v>
      </c>
      <c r="IM94" s="841">
        <v>1</v>
      </c>
      <c r="IN94" s="469">
        <v>1</v>
      </c>
      <c r="IO94" s="146">
        <f>IF(IM94=1,1,0)</f>
        <v>1</v>
      </c>
      <c r="IP94" s="204">
        <f>IFERROR(IF(IN94="Не релевантно",IN94,IF(IN94=0,"",IO94/IN94)),"")</f>
        <v>1</v>
      </c>
      <c r="IQ94" s="323" t="s">
        <v>219</v>
      </c>
      <c r="IR94" s="443" t="s">
        <v>130</v>
      </c>
      <c r="IS94" s="469">
        <v>1</v>
      </c>
      <c r="IT94" s="146">
        <f>IF(IR94=1,1,0)</f>
        <v>0</v>
      </c>
      <c r="IU94" s="204">
        <f>IFERROR(IF(IS94="Не релевантно",IS94,IF(IS94=0,"",IT94/IS94)),"")</f>
        <v>0</v>
      </c>
      <c r="IV94" s="336" t="s">
        <v>219</v>
      </c>
      <c r="IW94" s="841">
        <v>1</v>
      </c>
      <c r="IX94" s="469">
        <v>1</v>
      </c>
      <c r="IY94" s="146">
        <f>IF(IW94=1,1,0)</f>
        <v>1</v>
      </c>
      <c r="IZ94" s="204">
        <f>IFERROR(IF(IX94="Не релевантно",IX94,IF(IX94=0,"",IY94/IX94)),"")</f>
        <v>1</v>
      </c>
      <c r="JA94" s="323" t="s">
        <v>219</v>
      </c>
      <c r="JB94" s="443" t="s">
        <v>130</v>
      </c>
      <c r="JC94" s="469">
        <v>1</v>
      </c>
      <c r="JD94" s="146">
        <f>IF(JB94=1,1,0)</f>
        <v>0</v>
      </c>
      <c r="JE94" s="264">
        <f>IFERROR(IF(JC94=0,"",JD94/JC94),"")</f>
        <v>0</v>
      </c>
      <c r="JF94" s="323" t="s">
        <v>219</v>
      </c>
      <c r="JG94" s="443" t="s">
        <v>130</v>
      </c>
      <c r="JH94" s="469">
        <v>1</v>
      </c>
      <c r="JI94" s="146">
        <f>IF(JG94=1,1,0)</f>
        <v>0</v>
      </c>
      <c r="JJ94" s="264">
        <f>IFERROR(IF(JH94=0,"",JI94/JH94),"")</f>
        <v>0</v>
      </c>
      <c r="JK94" s="323" t="s">
        <v>219</v>
      </c>
      <c r="JL94" s="443" t="s">
        <v>130</v>
      </c>
      <c r="JM94" s="469">
        <v>1</v>
      </c>
      <c r="JN94" s="146">
        <f>IF(JL94=1,1,0)</f>
        <v>0</v>
      </c>
      <c r="JO94" s="264">
        <f>IFERROR(IF(JM94=0,"",JN94/JM94),"")</f>
        <v>0</v>
      </c>
      <c r="JP94" s="336" t="s">
        <v>219</v>
      </c>
      <c r="JQ94" s="841">
        <v>1</v>
      </c>
      <c r="JR94" s="469">
        <v>1</v>
      </c>
      <c r="JS94" s="146">
        <f>IF(JQ94=1,1,0)</f>
        <v>1</v>
      </c>
      <c r="JT94" s="204">
        <f>IFERROR(IF(JR94="Не релевантно",JR94,IF(JR94=0,"",JS94/JR94)),"")</f>
        <v>1</v>
      </c>
      <c r="JU94" s="323" t="s">
        <v>219</v>
      </c>
      <c r="JV94" s="443" t="s">
        <v>130</v>
      </c>
      <c r="JW94" s="469">
        <v>1</v>
      </c>
      <c r="JX94" s="146">
        <f>IF(JV94=1,1,0)</f>
        <v>0</v>
      </c>
      <c r="JY94" s="264">
        <f>IFERROR(IF(JW94=0,"",JX94/JW94),"")</f>
        <v>0</v>
      </c>
      <c r="JZ94" s="336" t="s">
        <v>219</v>
      </c>
      <c r="KA94" s="841">
        <v>1</v>
      </c>
      <c r="KB94" s="469">
        <v>1</v>
      </c>
      <c r="KC94" s="146">
        <f>IF(KA94=1,1,0)</f>
        <v>1</v>
      </c>
      <c r="KD94" s="264">
        <f>IFERROR(IF(KB94=0,"",KC94/KB94),"")</f>
        <v>1</v>
      </c>
      <c r="KE94" s="336" t="s">
        <v>219</v>
      </c>
      <c r="KF94" s="841">
        <v>1</v>
      </c>
      <c r="KG94" s="469">
        <v>1</v>
      </c>
      <c r="KH94" s="146">
        <f>IF(KF94=1,1,0)</f>
        <v>1</v>
      </c>
      <c r="KI94" s="264">
        <f>IFERROR(IF(KG94=0,"",KH94/KG94),"")</f>
        <v>1</v>
      </c>
      <c r="KJ94" s="336" t="s">
        <v>219</v>
      </c>
      <c r="KK94" s="841">
        <v>1</v>
      </c>
      <c r="KL94" s="469">
        <v>1</v>
      </c>
      <c r="KM94" s="146">
        <f>IF(KK94=1,1,0)</f>
        <v>1</v>
      </c>
      <c r="KN94" s="264">
        <f>IFERROR(IF(KL94=0,"",KM94/KL94),"")</f>
        <v>1</v>
      </c>
      <c r="KO94" s="323" t="s">
        <v>219</v>
      </c>
      <c r="KP94" s="443" t="s">
        <v>130</v>
      </c>
      <c r="KQ94" s="469">
        <v>1</v>
      </c>
      <c r="KR94" s="146">
        <f>IF(KP94=1,1,0)</f>
        <v>0</v>
      </c>
      <c r="KS94" s="264">
        <f>IFERROR(IF(KQ94=0,"",KR94/KQ94),"")</f>
        <v>0</v>
      </c>
      <c r="KT94" s="323" t="s">
        <v>219</v>
      </c>
      <c r="KU94" s="443" t="s">
        <v>130</v>
      </c>
      <c r="KV94" s="469">
        <v>1</v>
      </c>
      <c r="KW94" s="146">
        <f>IF(KU94=1,1,0)</f>
        <v>0</v>
      </c>
      <c r="KX94" s="264">
        <f>IFERROR(IF(KV94=0,"",KW94/KV94),"")</f>
        <v>0</v>
      </c>
      <c r="KY94" s="323" t="s">
        <v>219</v>
      </c>
      <c r="KZ94" s="443" t="s">
        <v>130</v>
      </c>
      <c r="LA94" s="469">
        <v>1</v>
      </c>
      <c r="LB94" s="146">
        <f>IF(KZ94=1,1,0)</f>
        <v>0</v>
      </c>
      <c r="LC94" s="264">
        <f>IFERROR(IF(LA94=0,"",LB94/LA94),"")</f>
        <v>0</v>
      </c>
      <c r="LD94" s="323" t="s">
        <v>219</v>
      </c>
      <c r="LE94" s="443" t="s">
        <v>130</v>
      </c>
      <c r="LF94" s="469">
        <v>1</v>
      </c>
      <c r="LG94" s="146">
        <f>IF(LE94=1,1,0)</f>
        <v>0</v>
      </c>
      <c r="LH94" s="264">
        <f>IFERROR(IF(LF94=0,"",LG94/LF94),"")</f>
        <v>0</v>
      </c>
      <c r="LI94" s="336" t="s">
        <v>219</v>
      </c>
      <c r="LJ94" s="841">
        <v>1</v>
      </c>
      <c r="LK94" s="469">
        <v>1</v>
      </c>
      <c r="LL94" s="146">
        <f>IF(LJ94=1,1,0)</f>
        <v>1</v>
      </c>
      <c r="LM94" s="264">
        <f>IFERROR(IF(LK94=0,"",LL94/LK94),"")</f>
        <v>1</v>
      </c>
      <c r="LN94" s="336" t="s">
        <v>219</v>
      </c>
      <c r="LO94" s="841">
        <v>1</v>
      </c>
      <c r="LP94" s="469">
        <v>1</v>
      </c>
      <c r="LQ94" s="146">
        <f>IF(LO94=1,1,0)</f>
        <v>1</v>
      </c>
      <c r="LR94" s="264">
        <f>IFERROR(IF(LP94=0,"",LQ94/LP94),"")</f>
        <v>1</v>
      </c>
      <c r="LS94" s="336" t="s">
        <v>219</v>
      </c>
      <c r="LT94" s="841">
        <v>1</v>
      </c>
      <c r="LU94" s="469">
        <v>1</v>
      </c>
      <c r="LV94" s="146">
        <f>IF(LT94=1,1,0)</f>
        <v>1</v>
      </c>
      <c r="LW94" s="264">
        <f>IFERROR(IF(LU94=0,"",LV94/LU94),"")</f>
        <v>1</v>
      </c>
      <c r="LX94" s="336" t="s">
        <v>219</v>
      </c>
      <c r="LY94" s="841">
        <v>1</v>
      </c>
      <c r="LZ94" s="469">
        <v>1</v>
      </c>
      <c r="MA94" s="146">
        <f>IF(LY94=1,1,0)</f>
        <v>1</v>
      </c>
      <c r="MB94" s="264">
        <f>IFERROR(IF(LZ94=0,"",MA94/LZ94),"")</f>
        <v>1</v>
      </c>
      <c r="MC94" s="336" t="s">
        <v>219</v>
      </c>
      <c r="MD94" s="841">
        <v>1</v>
      </c>
      <c r="ME94" s="469">
        <v>1</v>
      </c>
      <c r="MF94" s="146">
        <f>IF(MD94=1,1,0)</f>
        <v>1</v>
      </c>
      <c r="MG94" s="264">
        <f>IFERROR(IF(ME94=0,"",MF94/ME94),"")</f>
        <v>1</v>
      </c>
      <c r="MH94" s="336" t="s">
        <v>219</v>
      </c>
      <c r="MI94" s="841">
        <v>1</v>
      </c>
      <c r="MJ94" s="469">
        <v>1</v>
      </c>
      <c r="MK94" s="146">
        <f>IF(MI94=1,1,0)</f>
        <v>1</v>
      </c>
      <c r="ML94" s="264">
        <f>IFERROR(IF(MJ94=0,"",MK94/MJ94),"")</f>
        <v>1</v>
      </c>
      <c r="MM94" s="323" t="s">
        <v>219</v>
      </c>
      <c r="MN94" s="443"/>
      <c r="MO94" s="469">
        <v>1</v>
      </c>
      <c r="MP94" s="146">
        <f>IF(MN94=1,1,0)</f>
        <v>0</v>
      </c>
      <c r="MQ94" s="264">
        <f>IFERROR(IF(MO94=0,"",MP94/MO94),"")</f>
        <v>0</v>
      </c>
      <c r="MR94" s="336" t="s">
        <v>219</v>
      </c>
      <c r="MS94" s="841">
        <v>1</v>
      </c>
      <c r="MT94" s="469">
        <v>1</v>
      </c>
      <c r="MU94" s="146">
        <f>IF(MS94=1,1,0)</f>
        <v>1</v>
      </c>
      <c r="MV94" s="264">
        <f>IFERROR(IF(MT94=0,"",MU94/MT94),"")</f>
        <v>1</v>
      </c>
      <c r="MW94" s="336" t="s">
        <v>219</v>
      </c>
      <c r="MX94" s="841">
        <v>1</v>
      </c>
      <c r="MY94" s="469">
        <v>1</v>
      </c>
      <c r="MZ94" s="146">
        <f>IF(MX94=1,1,0)</f>
        <v>1</v>
      </c>
      <c r="NA94" s="264">
        <f>IFERROR(IF(MY94=0,"",MZ94/MY94),"")</f>
        <v>1</v>
      </c>
      <c r="NB94" s="336" t="s">
        <v>219</v>
      </c>
      <c r="NC94" s="443">
        <v>1</v>
      </c>
      <c r="ND94" s="469">
        <v>1</v>
      </c>
      <c r="NE94" s="146">
        <f>IF(NC94=1,1,0)</f>
        <v>1</v>
      </c>
      <c r="NF94" s="264">
        <f>IFERROR(IF(ND94=0,"",NE94/ND94),"")</f>
        <v>1</v>
      </c>
      <c r="NG94" s="336" t="s">
        <v>219</v>
      </c>
      <c r="NH94" s="841">
        <v>1</v>
      </c>
      <c r="NI94" s="469">
        <v>1</v>
      </c>
      <c r="NJ94" s="146">
        <f>IF(NH94=1,1,0)</f>
        <v>1</v>
      </c>
      <c r="NK94" s="264">
        <f>IFERROR(IF(NI94=0,"",NJ94/NI94),"")</f>
        <v>1</v>
      </c>
      <c r="NL94" s="336" t="s">
        <v>219</v>
      </c>
      <c r="NM94" s="841">
        <v>1</v>
      </c>
      <c r="NN94" s="469">
        <v>1</v>
      </c>
      <c r="NO94" s="146">
        <f>IF(NM94=1,1,0)</f>
        <v>1</v>
      </c>
      <c r="NP94" s="264">
        <f>IFERROR(IF(NN94=0,"",NO94/NN94),"")</f>
        <v>1</v>
      </c>
      <c r="NQ94" s="336" t="s">
        <v>219</v>
      </c>
      <c r="NR94" s="841">
        <v>1</v>
      </c>
      <c r="NS94" s="469">
        <v>1</v>
      </c>
      <c r="NT94" s="146">
        <f>IF(NR94=1,1,0)</f>
        <v>1</v>
      </c>
      <c r="NU94" s="264">
        <f>IFERROR(IF(NS94=0,"",NT94/NS94),"")</f>
        <v>1</v>
      </c>
      <c r="NV94" s="336" t="s">
        <v>219</v>
      </c>
      <c r="NW94" s="841">
        <v>1</v>
      </c>
      <c r="NX94" s="469">
        <v>1</v>
      </c>
      <c r="NY94" s="146">
        <f>IF(NW94=1,1,0)</f>
        <v>1</v>
      </c>
      <c r="NZ94" s="264">
        <f>IFERROR(IF(NX94=0,"",NY94/NX94),"")</f>
        <v>1</v>
      </c>
      <c r="OA94" s="323" t="s">
        <v>219</v>
      </c>
      <c r="OB94" s="443" t="s">
        <v>130</v>
      </c>
      <c r="OC94" s="469">
        <v>1</v>
      </c>
      <c r="OD94" s="146">
        <f>IF(OB94=1,1,0)</f>
        <v>0</v>
      </c>
      <c r="OE94" s="264">
        <f>IFERROR(IF(OC94=0,"",OD94/OC94),"")</f>
        <v>0</v>
      </c>
      <c r="OF94" s="323" t="s">
        <v>219</v>
      </c>
      <c r="OG94" s="443"/>
      <c r="OH94" s="469">
        <v>1</v>
      </c>
      <c r="OI94" s="146">
        <f>IF(OG94=1,1,0)</f>
        <v>0</v>
      </c>
      <c r="OJ94" s="264">
        <f>IFERROR(IF(OH94=0,"",OI94/OH94),"")</f>
        <v>0</v>
      </c>
      <c r="OK94" s="336" t="s">
        <v>219</v>
      </c>
      <c r="OL94" s="841">
        <v>1</v>
      </c>
      <c r="OM94" s="469">
        <v>1</v>
      </c>
      <c r="ON94" s="146">
        <f>IF(OL94=1,1,0)</f>
        <v>1</v>
      </c>
      <c r="OO94" s="264">
        <f>IFERROR(IF(OM94=0,"",ON94/OM94),"")</f>
        <v>1</v>
      </c>
      <c r="OP94" s="336" t="s">
        <v>219</v>
      </c>
      <c r="OQ94" s="841">
        <v>1</v>
      </c>
      <c r="OR94" s="469">
        <v>1</v>
      </c>
      <c r="OS94" s="146">
        <f>IF(OQ94=1,1,0)</f>
        <v>1</v>
      </c>
      <c r="OT94" s="264">
        <f>IFERROR(IF(OR94=0,"",OS94/OR94),"")</f>
        <v>1</v>
      </c>
      <c r="OU94" s="336" t="s">
        <v>219</v>
      </c>
      <c r="OV94" s="952">
        <v>1</v>
      </c>
      <c r="OW94" s="469">
        <v>1</v>
      </c>
      <c r="OX94" s="146">
        <f>IF(OV94=1,1,0)</f>
        <v>1</v>
      </c>
      <c r="OY94" s="264">
        <f>IFERROR(IF(OW94=0,"",OX94/OW94),"")</f>
        <v>1</v>
      </c>
      <c r="OZ94" s="323" t="s">
        <v>219</v>
      </c>
      <c r="PA94" s="443" t="s">
        <v>130</v>
      </c>
      <c r="PB94" s="469" t="str">
        <f>PA94</f>
        <v>не релевантно</v>
      </c>
      <c r="PC94" s="146">
        <f>IF(PA94=1,1,0)</f>
        <v>0</v>
      </c>
      <c r="PD94" s="264" t="str">
        <f>IFERROR(IF(PB94=0,"",PC94/PB94),"")</f>
        <v/>
      </c>
      <c r="PE94" s="826"/>
      <c r="PF94" s="827"/>
      <c r="PG94" s="469">
        <f>PF94</f>
        <v>0</v>
      </c>
      <c r="PH94" s="146">
        <f>IF(PF94=1,1,0)</f>
        <v>0</v>
      </c>
      <c r="PI94" s="264" t="str">
        <f>IFERROR(IF(PG94=0,"",PH94/PG94),"")</f>
        <v/>
      </c>
      <c r="PJ94" s="816"/>
      <c r="PK94" s="1083"/>
      <c r="PL94" s="469">
        <f>PK94</f>
        <v>0</v>
      </c>
      <c r="PM94" s="146">
        <f>IF(PK94=1,1,0)</f>
        <v>0</v>
      </c>
      <c r="PN94" s="264" t="str">
        <f>IFERROR(IF(PL94=0,"",PM94/PL94),"")</f>
        <v/>
      </c>
    </row>
    <row r="95" spans="1:430" ht="17" customHeight="1" thickBot="1" x14ac:dyDescent="0.25">
      <c r="B95" s="857"/>
      <c r="C95" s="947"/>
      <c r="D95" s="1237"/>
      <c r="E95" s="1109" t="s">
        <v>204</v>
      </c>
      <c r="F95" s="1202"/>
      <c r="G95" s="1070"/>
      <c r="H95" s="863"/>
      <c r="I95" s="1203"/>
      <c r="J95" s="323" t="s">
        <v>204</v>
      </c>
      <c r="K95" s="836"/>
      <c r="L95" s="897"/>
      <c r="M95" s="871"/>
      <c r="N95" s="1069"/>
      <c r="O95" s="323" t="s">
        <v>204</v>
      </c>
      <c r="P95" s="836"/>
      <c r="Q95" s="1212"/>
      <c r="R95" s="1213"/>
      <c r="S95" s="1158"/>
      <c r="T95" s="323" t="s">
        <v>204</v>
      </c>
      <c r="U95" s="836"/>
      <c r="V95" s="885"/>
      <c r="W95" s="1213"/>
      <c r="X95" s="243"/>
      <c r="Y95" s="815" t="s">
        <v>204</v>
      </c>
      <c r="Z95" s="836"/>
      <c r="AA95" s="473"/>
      <c r="AB95" s="897"/>
      <c r="AC95" s="243"/>
      <c r="AD95" s="815" t="s">
        <v>204</v>
      </c>
      <c r="AE95" s="836"/>
      <c r="AF95" s="473"/>
      <c r="AG95" s="897"/>
      <c r="AH95" s="243"/>
      <c r="AI95" s="815" t="s">
        <v>204</v>
      </c>
      <c r="AJ95" s="836"/>
      <c r="AK95" s="473"/>
      <c r="AL95" s="897"/>
      <c r="AM95" s="243"/>
      <c r="AN95" s="323" t="s">
        <v>204</v>
      </c>
      <c r="AO95" s="1042"/>
      <c r="AP95" s="255"/>
      <c r="AQ95" s="1166"/>
      <c r="AR95" s="1069"/>
      <c r="AS95" s="323" t="s">
        <v>204</v>
      </c>
      <c r="AT95" s="836"/>
      <c r="AU95" s="255"/>
      <c r="AV95" s="1166"/>
      <c r="AW95" s="1069"/>
      <c r="AX95" s="323" t="s">
        <v>204</v>
      </c>
      <c r="AY95" s="836"/>
      <c r="AZ95" s="255"/>
      <c r="BA95" s="1166"/>
      <c r="BB95" s="1069"/>
      <c r="BC95" s="816" t="s">
        <v>204</v>
      </c>
      <c r="BD95" s="836"/>
      <c r="BE95" s="255"/>
      <c r="BF95" s="535"/>
      <c r="BG95" s="1069"/>
      <c r="BH95" s="323" t="s">
        <v>204</v>
      </c>
      <c r="BI95" s="1051"/>
      <c r="BJ95" s="255"/>
      <c r="BK95" s="1166"/>
      <c r="BL95" s="1069"/>
      <c r="BM95" s="816" t="s">
        <v>204</v>
      </c>
      <c r="BN95" s="836"/>
      <c r="BO95" s="255"/>
      <c r="BP95" s="535"/>
      <c r="BQ95" s="1069"/>
      <c r="BR95" s="863"/>
      <c r="BS95" s="323" t="s">
        <v>204</v>
      </c>
      <c r="BT95" s="836"/>
      <c r="BU95" s="473"/>
      <c r="BV95" s="897"/>
      <c r="BW95" s="243"/>
      <c r="BX95" s="323" t="s">
        <v>204</v>
      </c>
      <c r="BY95" s="836"/>
      <c r="BZ95" s="473"/>
      <c r="CA95" s="897"/>
      <c r="CB95" s="243"/>
      <c r="CC95" s="323" t="s">
        <v>204</v>
      </c>
      <c r="CD95" s="836"/>
      <c r="CE95" s="473"/>
      <c r="CF95" s="535"/>
      <c r="CG95" s="243"/>
      <c r="CH95" s="323" t="s">
        <v>204</v>
      </c>
      <c r="CI95" s="836"/>
      <c r="CJ95" s="473"/>
      <c r="CK95" s="535"/>
      <c r="CL95" s="243"/>
      <c r="CM95" s="323" t="s">
        <v>204</v>
      </c>
      <c r="CN95" s="836"/>
      <c r="CO95" s="473"/>
      <c r="CP95" s="535"/>
      <c r="CQ95" s="243"/>
      <c r="CR95" s="323" t="s">
        <v>204</v>
      </c>
      <c r="CS95" s="836"/>
      <c r="CT95" s="473"/>
      <c r="CU95" s="535"/>
      <c r="CV95" s="243"/>
      <c r="CW95" s="323" t="s">
        <v>204</v>
      </c>
      <c r="CX95" s="836"/>
      <c r="CY95" s="473"/>
      <c r="CZ95" s="535"/>
      <c r="DA95" s="243"/>
      <c r="DB95" s="336" t="s">
        <v>204</v>
      </c>
      <c r="DC95" s="835">
        <v>1</v>
      </c>
      <c r="DD95" s="473"/>
      <c r="DE95" s="535"/>
      <c r="DF95" s="243"/>
      <c r="DG95" s="323" t="s">
        <v>204</v>
      </c>
      <c r="DH95" s="836"/>
      <c r="DI95" s="473"/>
      <c r="DJ95" s="535"/>
      <c r="DK95" s="243"/>
      <c r="DL95" s="323" t="s">
        <v>204</v>
      </c>
      <c r="DM95" s="836"/>
      <c r="DN95" s="473"/>
      <c r="DO95" s="535"/>
      <c r="DP95" s="243"/>
      <c r="DQ95" s="323" t="s">
        <v>204</v>
      </c>
      <c r="DR95" s="836"/>
      <c r="DS95" s="473"/>
      <c r="DT95" s="535"/>
      <c r="DU95" s="243"/>
      <c r="DV95" s="323" t="s">
        <v>204</v>
      </c>
      <c r="DW95" s="836"/>
      <c r="DX95" s="473"/>
      <c r="DY95" s="535"/>
      <c r="DZ95" s="243"/>
      <c r="EA95" s="323" t="s">
        <v>204</v>
      </c>
      <c r="EB95" s="433"/>
      <c r="EC95" s="473"/>
      <c r="ED95" s="535"/>
      <c r="EE95" s="243"/>
      <c r="EF95" s="323" t="s">
        <v>204</v>
      </c>
      <c r="EG95" s="836"/>
      <c r="EH95" s="473"/>
      <c r="EI95" s="535"/>
      <c r="EJ95" s="243"/>
      <c r="EK95" s="323" t="s">
        <v>204</v>
      </c>
      <c r="EL95" s="836"/>
      <c r="EM95" s="473"/>
      <c r="EN95" s="535"/>
      <c r="EO95" s="243"/>
      <c r="EP95" s="323" t="s">
        <v>204</v>
      </c>
      <c r="EQ95" s="433"/>
      <c r="ER95" s="473"/>
      <c r="ES95" s="535"/>
      <c r="ET95" s="243"/>
      <c r="EU95" s="323" t="s">
        <v>204</v>
      </c>
      <c r="EV95" s="836"/>
      <c r="EW95" s="473"/>
      <c r="EX95" s="535"/>
      <c r="EY95" s="243"/>
      <c r="EZ95" s="323" t="s">
        <v>204</v>
      </c>
      <c r="FA95" s="836"/>
      <c r="FB95" s="473"/>
      <c r="FC95" s="535"/>
      <c r="FD95" s="243"/>
      <c r="FE95" s="323" t="s">
        <v>204</v>
      </c>
      <c r="FF95" s="836"/>
      <c r="FG95" s="473"/>
      <c r="FH95" s="535"/>
      <c r="FI95" s="243"/>
      <c r="FJ95" s="323" t="s">
        <v>204</v>
      </c>
      <c r="FK95" s="836"/>
      <c r="FL95" s="473"/>
      <c r="FM95" s="535"/>
      <c r="FN95" s="243"/>
      <c r="FO95" s="323" t="s">
        <v>204</v>
      </c>
      <c r="FP95" s="836"/>
      <c r="FQ95" s="473"/>
      <c r="FR95" s="535"/>
      <c r="FS95" s="243"/>
      <c r="FU95" s="323" t="s">
        <v>204</v>
      </c>
      <c r="FV95" s="1042"/>
      <c r="FW95" s="255"/>
      <c r="FX95" s="1166"/>
      <c r="FY95" s="1069"/>
      <c r="FZ95" s="323" t="s">
        <v>204</v>
      </c>
      <c r="GA95" s="1042"/>
      <c r="GB95" s="255"/>
      <c r="GC95" s="1166"/>
      <c r="GD95" s="1069"/>
      <c r="GE95" s="323" t="s">
        <v>204</v>
      </c>
      <c r="GF95" s="1042"/>
      <c r="GG95" s="255"/>
      <c r="GH95" s="1166"/>
      <c r="GI95" s="1069"/>
      <c r="GJ95" s="323" t="s">
        <v>204</v>
      </c>
      <c r="GK95" s="1042"/>
      <c r="GL95" s="255"/>
      <c r="GM95" s="1166"/>
      <c r="GN95" s="1069"/>
      <c r="GO95" s="323" t="s">
        <v>204</v>
      </c>
      <c r="GP95" s="1042"/>
      <c r="GQ95" s="255"/>
      <c r="GR95" s="1166"/>
      <c r="GS95" s="1069"/>
      <c r="GT95" s="323" t="s">
        <v>204</v>
      </c>
      <c r="GU95" s="1042"/>
      <c r="GV95" s="255"/>
      <c r="GW95" s="1169"/>
      <c r="GX95" s="1170"/>
      <c r="GY95" s="910"/>
      <c r="GZ95" s="323" t="s">
        <v>204</v>
      </c>
      <c r="HA95" s="836"/>
      <c r="HB95" s="473"/>
      <c r="HC95" s="535"/>
      <c r="HD95" s="243"/>
      <c r="HE95" s="323" t="s">
        <v>204</v>
      </c>
      <c r="HF95" s="433"/>
      <c r="HG95" s="473"/>
      <c r="HH95" s="535"/>
      <c r="HI95" s="243"/>
      <c r="HJ95" s="883"/>
      <c r="HK95" s="815" t="s">
        <v>204</v>
      </c>
      <c r="HL95" s="836"/>
      <c r="HM95" s="473"/>
      <c r="HN95" s="897"/>
      <c r="HO95" s="243"/>
      <c r="HP95" s="883"/>
      <c r="HQ95" s="323" t="s">
        <v>204</v>
      </c>
      <c r="HR95" s="836"/>
      <c r="HS95" s="255"/>
      <c r="HT95" s="535"/>
      <c r="HU95" s="1069"/>
      <c r="HV95" s="323" t="s">
        <v>204</v>
      </c>
      <c r="HW95" s="836"/>
      <c r="HX95" s="255"/>
      <c r="HY95" s="535"/>
      <c r="HZ95" s="898"/>
      <c r="IA95" s="323" t="s">
        <v>204</v>
      </c>
      <c r="IB95" s="836"/>
      <c r="IC95" s="255"/>
      <c r="ID95" s="1166"/>
      <c r="IE95" s="1069"/>
      <c r="IF95" s="883"/>
      <c r="IG95" s="323" t="s">
        <v>204</v>
      </c>
      <c r="IH95" s="1089"/>
      <c r="II95" s="255"/>
      <c r="IJ95" s="1166"/>
      <c r="IK95" s="1069"/>
      <c r="IL95" s="323" t="s">
        <v>204</v>
      </c>
      <c r="IM95" s="1089"/>
      <c r="IN95" s="255"/>
      <c r="IO95" s="1166"/>
      <c r="IP95" s="1069"/>
      <c r="IQ95" s="323" t="s">
        <v>204</v>
      </c>
      <c r="IR95" s="1089"/>
      <c r="IS95" s="255"/>
      <c r="IT95" s="1166"/>
      <c r="IU95" s="1069"/>
      <c r="IV95" s="323" t="s">
        <v>204</v>
      </c>
      <c r="IW95" s="1089"/>
      <c r="IX95" s="255"/>
      <c r="IY95" s="1166"/>
      <c r="IZ95" s="1069"/>
      <c r="JA95" s="323" t="s">
        <v>204</v>
      </c>
      <c r="JB95" s="1089"/>
      <c r="JC95" s="255"/>
      <c r="JD95" s="535"/>
      <c r="JE95" s="1069"/>
      <c r="JF95" s="323" t="s">
        <v>204</v>
      </c>
      <c r="JG95" s="432"/>
      <c r="JH95" s="255"/>
      <c r="JI95" s="535"/>
      <c r="JJ95" s="1069"/>
      <c r="JK95" s="323" t="s">
        <v>204</v>
      </c>
      <c r="JL95" s="1089"/>
      <c r="JM95" s="255"/>
      <c r="JN95" s="535"/>
      <c r="JO95" s="1069"/>
      <c r="JP95" s="323" t="s">
        <v>204</v>
      </c>
      <c r="JQ95" s="1089"/>
      <c r="JR95" s="255"/>
      <c r="JS95" s="1166"/>
      <c r="JT95" s="1069"/>
      <c r="JU95" s="323" t="s">
        <v>204</v>
      </c>
      <c r="JV95" s="1089"/>
      <c r="JW95" s="255"/>
      <c r="JX95" s="535"/>
      <c r="JY95" s="1069"/>
      <c r="JZ95" s="323" t="s">
        <v>204</v>
      </c>
      <c r="KA95" s="1089"/>
      <c r="KB95" s="255"/>
      <c r="KC95" s="535"/>
      <c r="KD95" s="1069"/>
      <c r="KE95" s="323" t="s">
        <v>204</v>
      </c>
      <c r="KF95" s="1089"/>
      <c r="KG95" s="255"/>
      <c r="KH95" s="535"/>
      <c r="KI95" s="1069"/>
      <c r="KJ95" s="323" t="s">
        <v>204</v>
      </c>
      <c r="KK95" s="1089"/>
      <c r="KL95" s="255"/>
      <c r="KM95" s="535"/>
      <c r="KN95" s="1069"/>
      <c r="KO95" s="323" t="s">
        <v>204</v>
      </c>
      <c r="KP95" s="1089"/>
      <c r="KQ95" s="255"/>
      <c r="KR95" s="535"/>
      <c r="KS95" s="1069"/>
      <c r="KT95" s="323" t="s">
        <v>204</v>
      </c>
      <c r="KU95" s="1089"/>
      <c r="KV95" s="255"/>
      <c r="KW95" s="535"/>
      <c r="KX95" s="1069"/>
      <c r="KY95" s="323" t="s">
        <v>204</v>
      </c>
      <c r="KZ95" s="1089"/>
      <c r="LA95" s="255"/>
      <c r="LB95" s="535"/>
      <c r="LC95" s="1069"/>
      <c r="LD95" s="323" t="s">
        <v>204</v>
      </c>
      <c r="LE95" s="1089"/>
      <c r="LF95" s="255"/>
      <c r="LG95" s="535"/>
      <c r="LH95" s="1069"/>
      <c r="LI95" s="323" t="s">
        <v>204</v>
      </c>
      <c r="LJ95" s="1089"/>
      <c r="LK95" s="255"/>
      <c r="LL95" s="535"/>
      <c r="LM95" s="1069"/>
      <c r="LN95" s="323" t="s">
        <v>204</v>
      </c>
      <c r="LO95" s="1089"/>
      <c r="LP95" s="255"/>
      <c r="LQ95" s="535"/>
      <c r="LR95" s="1069"/>
      <c r="LS95" s="323" t="s">
        <v>204</v>
      </c>
      <c r="LT95" s="1089"/>
      <c r="LU95" s="255"/>
      <c r="LV95" s="535"/>
      <c r="LW95" s="1069"/>
      <c r="LX95" s="323" t="s">
        <v>204</v>
      </c>
      <c r="LY95" s="1089"/>
      <c r="LZ95" s="255"/>
      <c r="MA95" s="535"/>
      <c r="MB95" s="1069"/>
      <c r="MC95" s="323" t="s">
        <v>204</v>
      </c>
      <c r="MD95" s="1089"/>
      <c r="ME95" s="255"/>
      <c r="MF95" s="535"/>
      <c r="MG95" s="1069"/>
      <c r="MH95" s="323" t="s">
        <v>204</v>
      </c>
      <c r="MI95" s="1089"/>
      <c r="MJ95" s="255"/>
      <c r="MK95" s="535"/>
      <c r="ML95" s="1069"/>
      <c r="MM95" s="336" t="s">
        <v>204</v>
      </c>
      <c r="MN95" s="1089">
        <v>1</v>
      </c>
      <c r="MO95" s="255"/>
      <c r="MP95" s="535"/>
      <c r="MQ95" s="1069"/>
      <c r="MR95" s="323" t="s">
        <v>204</v>
      </c>
      <c r="MS95" s="1089"/>
      <c r="MT95" s="255"/>
      <c r="MU95" s="535"/>
      <c r="MV95" s="1069"/>
      <c r="MW95" s="323" t="s">
        <v>204</v>
      </c>
      <c r="MX95" s="1089"/>
      <c r="MY95" s="255"/>
      <c r="MZ95" s="535"/>
      <c r="NA95" s="1069"/>
      <c r="NB95" s="323" t="s">
        <v>204</v>
      </c>
      <c r="NC95" s="1089"/>
      <c r="ND95" s="255"/>
      <c r="NE95" s="535"/>
      <c r="NF95" s="1069"/>
      <c r="NG95" s="323" t="s">
        <v>204</v>
      </c>
      <c r="NH95" s="1089"/>
      <c r="NI95" s="255"/>
      <c r="NJ95" s="535"/>
      <c r="NK95" s="1069"/>
      <c r="NL95" s="323" t="s">
        <v>204</v>
      </c>
      <c r="NM95" s="1089"/>
      <c r="NN95" s="255"/>
      <c r="NO95" s="535"/>
      <c r="NP95" s="1069"/>
      <c r="NQ95" s="323" t="s">
        <v>204</v>
      </c>
      <c r="NR95" s="1089"/>
      <c r="NS95" s="255"/>
      <c r="NT95" s="535"/>
      <c r="NU95" s="1069"/>
      <c r="NV95" s="323" t="s">
        <v>204</v>
      </c>
      <c r="NW95" s="1089"/>
      <c r="NX95" s="255"/>
      <c r="NY95" s="535"/>
      <c r="NZ95" s="1069"/>
      <c r="OA95" s="323" t="s">
        <v>204</v>
      </c>
      <c r="OB95" s="1089"/>
      <c r="OC95" s="255"/>
      <c r="OD95" s="535"/>
      <c r="OE95" s="1069"/>
      <c r="OF95" s="336" t="s">
        <v>204</v>
      </c>
      <c r="OG95" s="841">
        <v>1</v>
      </c>
      <c r="OH95" s="255"/>
      <c r="OI95" s="535"/>
      <c r="OJ95" s="1069"/>
      <c r="OK95" s="323" t="s">
        <v>204</v>
      </c>
      <c r="OL95" s="1089"/>
      <c r="OM95" s="255"/>
      <c r="ON95" s="535"/>
      <c r="OO95" s="1069"/>
      <c r="OP95" s="323" t="s">
        <v>204</v>
      </c>
      <c r="OQ95" s="1089"/>
      <c r="OR95" s="255"/>
      <c r="OS95" s="535"/>
      <c r="OT95" s="1069"/>
      <c r="OU95" s="323" t="s">
        <v>204</v>
      </c>
      <c r="OV95" s="953"/>
      <c r="OW95" s="255"/>
      <c r="OX95" s="535"/>
      <c r="OY95" s="1069"/>
      <c r="OZ95" s="323" t="s">
        <v>204</v>
      </c>
      <c r="PA95" s="1089"/>
      <c r="PB95" s="255"/>
      <c r="PC95" s="535"/>
      <c r="PD95" s="1069"/>
      <c r="PE95" s="816"/>
      <c r="PF95" s="836"/>
      <c r="PG95" s="255"/>
      <c r="PH95" s="535"/>
      <c r="PI95" s="1069"/>
      <c r="PJ95" s="816"/>
      <c r="PK95" s="836"/>
      <c r="PL95" s="255"/>
      <c r="PM95" s="535"/>
      <c r="PN95" s="1069"/>
    </row>
    <row r="96" spans="1:430" ht="17" customHeight="1" thickBot="1" x14ac:dyDescent="0.25">
      <c r="B96" s="857"/>
      <c r="C96" s="947"/>
      <c r="D96" s="1238"/>
      <c r="E96" s="1116" t="s">
        <v>189</v>
      </c>
      <c r="F96" s="1202"/>
      <c r="G96" s="1070"/>
      <c r="H96" s="863"/>
      <c r="I96" s="1203"/>
      <c r="J96" s="323" t="s">
        <v>189</v>
      </c>
      <c r="K96" s="957"/>
      <c r="L96" s="897"/>
      <c r="M96" s="893"/>
      <c r="N96" s="1069"/>
      <c r="O96" s="323" t="s">
        <v>189</v>
      </c>
      <c r="P96" s="957"/>
      <c r="Q96" s="1212"/>
      <c r="R96" s="1213"/>
      <c r="S96" s="1158"/>
      <c r="T96" s="323" t="s">
        <v>189</v>
      </c>
      <c r="U96" s="957"/>
      <c r="V96" s="885"/>
      <c r="W96" s="1213"/>
      <c r="X96" s="243"/>
      <c r="Y96" s="815" t="s">
        <v>189</v>
      </c>
      <c r="Z96" s="957"/>
      <c r="AA96" s="473"/>
      <c r="AB96" s="897"/>
      <c r="AC96" s="243"/>
      <c r="AD96" s="815" t="s">
        <v>189</v>
      </c>
      <c r="AE96" s="957"/>
      <c r="AF96" s="473"/>
      <c r="AG96" s="897"/>
      <c r="AH96" s="243"/>
      <c r="AI96" s="815" t="s">
        <v>189</v>
      </c>
      <c r="AJ96" s="957"/>
      <c r="AK96" s="473"/>
      <c r="AL96" s="897"/>
      <c r="AM96" s="243"/>
      <c r="AN96" s="323" t="s">
        <v>189</v>
      </c>
      <c r="AO96" s="957"/>
      <c r="AP96" s="255"/>
      <c r="AQ96" s="1166"/>
      <c r="AR96" s="1069"/>
      <c r="AS96" s="323" t="s">
        <v>189</v>
      </c>
      <c r="AT96" s="957"/>
      <c r="AU96" s="255"/>
      <c r="AV96" s="1166"/>
      <c r="AW96" s="1069"/>
      <c r="AX96" s="323" t="s">
        <v>189</v>
      </c>
      <c r="AY96" s="957"/>
      <c r="AZ96" s="255"/>
      <c r="BA96" s="1166"/>
      <c r="BB96" s="1069"/>
      <c r="BC96" s="816" t="s">
        <v>189</v>
      </c>
      <c r="BD96" s="957"/>
      <c r="BE96" s="255"/>
      <c r="BF96" s="535"/>
      <c r="BG96" s="1069"/>
      <c r="BH96" s="323" t="s">
        <v>189</v>
      </c>
      <c r="BI96" s="957"/>
      <c r="BJ96" s="255"/>
      <c r="BK96" s="1166"/>
      <c r="BL96" s="1069"/>
      <c r="BM96" s="816" t="s">
        <v>189</v>
      </c>
      <c r="BN96" s="957"/>
      <c r="BO96" s="255"/>
      <c r="BP96" s="535"/>
      <c r="BQ96" s="1069"/>
      <c r="BR96" s="863"/>
      <c r="BS96" s="323" t="s">
        <v>189</v>
      </c>
      <c r="BT96" s="957"/>
      <c r="BU96" s="473"/>
      <c r="BV96" s="897"/>
      <c r="BW96" s="243"/>
      <c r="BX96" s="323" t="s">
        <v>189</v>
      </c>
      <c r="BY96" s="957"/>
      <c r="BZ96" s="473"/>
      <c r="CA96" s="897"/>
      <c r="CB96" s="243"/>
      <c r="CC96" s="323" t="s">
        <v>189</v>
      </c>
      <c r="CD96" s="957"/>
      <c r="CE96" s="473"/>
      <c r="CF96" s="970"/>
      <c r="CG96" s="536"/>
      <c r="CH96" s="323" t="s">
        <v>189</v>
      </c>
      <c r="CI96" s="957"/>
      <c r="CJ96" s="473"/>
      <c r="CK96" s="970"/>
      <c r="CL96" s="536"/>
      <c r="CM96" s="323" t="s">
        <v>189</v>
      </c>
      <c r="CN96" s="957"/>
      <c r="CO96" s="473"/>
      <c r="CP96" s="970"/>
      <c r="CQ96" s="536"/>
      <c r="CR96" s="323" t="s">
        <v>189</v>
      </c>
      <c r="CS96" s="957"/>
      <c r="CT96" s="473"/>
      <c r="CU96" s="970"/>
      <c r="CV96" s="536"/>
      <c r="CW96" s="323" t="s">
        <v>189</v>
      </c>
      <c r="CX96" s="957"/>
      <c r="CY96" s="473"/>
      <c r="CZ96" s="970"/>
      <c r="DA96" s="536"/>
      <c r="DB96" s="323" t="s">
        <v>189</v>
      </c>
      <c r="DC96" s="957"/>
      <c r="DD96" s="473"/>
      <c r="DE96" s="970"/>
      <c r="DF96" s="536"/>
      <c r="DG96" s="323" t="s">
        <v>189</v>
      </c>
      <c r="DH96" s="957"/>
      <c r="DI96" s="534"/>
      <c r="DJ96" s="970"/>
      <c r="DK96" s="536"/>
      <c r="DL96" s="323" t="s">
        <v>189</v>
      </c>
      <c r="DM96" s="957"/>
      <c r="DN96" s="534"/>
      <c r="DO96" s="970"/>
      <c r="DP96" s="536"/>
      <c r="DQ96" s="323" t="s">
        <v>189</v>
      </c>
      <c r="DR96" s="957"/>
      <c r="DS96" s="534"/>
      <c r="DT96" s="970"/>
      <c r="DU96" s="536"/>
      <c r="DV96" s="323" t="s">
        <v>189</v>
      </c>
      <c r="DW96" s="957"/>
      <c r="DX96" s="534"/>
      <c r="DY96" s="970"/>
      <c r="DZ96" s="536"/>
      <c r="EA96" s="323" t="s">
        <v>189</v>
      </c>
      <c r="EB96" s="436"/>
      <c r="EC96" s="534"/>
      <c r="ED96" s="970"/>
      <c r="EE96" s="536"/>
      <c r="EF96" s="323" t="s">
        <v>189</v>
      </c>
      <c r="EG96" s="957"/>
      <c r="EH96" s="534"/>
      <c r="EI96" s="970"/>
      <c r="EJ96" s="536"/>
      <c r="EK96" s="323" t="s">
        <v>189</v>
      </c>
      <c r="EL96" s="957"/>
      <c r="EM96" s="534"/>
      <c r="EN96" s="970"/>
      <c r="EO96" s="536"/>
      <c r="EP96" s="323" t="s">
        <v>189</v>
      </c>
      <c r="EQ96" s="436"/>
      <c r="ER96" s="473"/>
      <c r="ES96" s="970"/>
      <c r="ET96" s="536"/>
      <c r="EU96" s="323" t="s">
        <v>189</v>
      </c>
      <c r="EV96" s="957"/>
      <c r="EW96" s="473"/>
      <c r="EX96" s="970"/>
      <c r="EY96" s="536"/>
      <c r="EZ96" s="323" t="s">
        <v>189</v>
      </c>
      <c r="FA96" s="957"/>
      <c r="FB96" s="473"/>
      <c r="FC96" s="535"/>
      <c r="FD96" s="243"/>
      <c r="FE96" s="323" t="s">
        <v>189</v>
      </c>
      <c r="FF96" s="957"/>
      <c r="FG96" s="473"/>
      <c r="FH96" s="535"/>
      <c r="FI96" s="243"/>
      <c r="FJ96" s="323" t="s">
        <v>189</v>
      </c>
      <c r="FK96" s="957"/>
      <c r="FL96" s="473"/>
      <c r="FM96" s="535"/>
      <c r="FN96" s="243"/>
      <c r="FO96" s="323" t="s">
        <v>189</v>
      </c>
      <c r="FP96" s="957"/>
      <c r="FQ96" s="473"/>
      <c r="FR96" s="535"/>
      <c r="FS96" s="243"/>
      <c r="FU96" s="323" t="s">
        <v>189</v>
      </c>
      <c r="FV96" s="957"/>
      <c r="FW96" s="255"/>
      <c r="FX96" s="1166"/>
      <c r="FY96" s="1069"/>
      <c r="FZ96" s="323" t="s">
        <v>189</v>
      </c>
      <c r="GA96" s="957"/>
      <c r="GB96" s="255"/>
      <c r="GC96" s="1166"/>
      <c r="GD96" s="1069"/>
      <c r="GE96" s="323" t="s">
        <v>189</v>
      </c>
      <c r="GF96" s="957"/>
      <c r="GG96" s="255"/>
      <c r="GH96" s="1166"/>
      <c r="GI96" s="1069"/>
      <c r="GJ96" s="323" t="s">
        <v>189</v>
      </c>
      <c r="GK96" s="957"/>
      <c r="GL96" s="255"/>
      <c r="GM96" s="1166"/>
      <c r="GN96" s="1069"/>
      <c r="GO96" s="323" t="s">
        <v>189</v>
      </c>
      <c r="GP96" s="957"/>
      <c r="GQ96" s="255"/>
      <c r="GR96" s="1166"/>
      <c r="GS96" s="1069"/>
      <c r="GT96" s="323" t="s">
        <v>189</v>
      </c>
      <c r="GU96" s="957"/>
      <c r="GV96" s="255"/>
      <c r="GW96" s="1169"/>
      <c r="GX96" s="1170"/>
      <c r="GY96" s="910"/>
      <c r="GZ96" s="323" t="s">
        <v>189</v>
      </c>
      <c r="HA96" s="957"/>
      <c r="HB96" s="473"/>
      <c r="HC96" s="535"/>
      <c r="HD96" s="243"/>
      <c r="HE96" s="323" t="s">
        <v>189</v>
      </c>
      <c r="HF96" s="436"/>
      <c r="HG96" s="473"/>
      <c r="HH96" s="535"/>
      <c r="HI96" s="243"/>
      <c r="HJ96" s="883"/>
      <c r="HK96" s="815" t="s">
        <v>189</v>
      </c>
      <c r="HL96" s="957"/>
      <c r="HM96" s="473"/>
      <c r="HN96" s="897"/>
      <c r="HO96" s="243"/>
      <c r="HP96" s="883"/>
      <c r="HQ96" s="323" t="s">
        <v>189</v>
      </c>
      <c r="HR96" s="957"/>
      <c r="HS96" s="255"/>
      <c r="HT96" s="535"/>
      <c r="HU96" s="1069"/>
      <c r="HV96" s="323" t="s">
        <v>189</v>
      </c>
      <c r="HW96" s="957"/>
      <c r="HX96" s="255"/>
      <c r="HY96" s="535"/>
      <c r="HZ96" s="898"/>
      <c r="IA96" s="336" t="s">
        <v>189</v>
      </c>
      <c r="IB96" s="835">
        <v>1</v>
      </c>
      <c r="IC96" s="255"/>
      <c r="ID96" s="1166"/>
      <c r="IE96" s="1069"/>
      <c r="IF96" s="883"/>
      <c r="IG96" s="323" t="s">
        <v>189</v>
      </c>
      <c r="IH96" s="1093"/>
      <c r="II96" s="255"/>
      <c r="IJ96" s="1166"/>
      <c r="IK96" s="1069"/>
      <c r="IL96" s="323" t="s">
        <v>189</v>
      </c>
      <c r="IM96" s="1093"/>
      <c r="IN96" s="255"/>
      <c r="IO96" s="1166"/>
      <c r="IP96" s="1069"/>
      <c r="IQ96" s="323" t="s">
        <v>189</v>
      </c>
      <c r="IR96" s="1093"/>
      <c r="IS96" s="255"/>
      <c r="IT96" s="1166"/>
      <c r="IU96" s="1069"/>
      <c r="IV96" s="323" t="s">
        <v>189</v>
      </c>
      <c r="IW96" s="1093"/>
      <c r="IX96" s="255"/>
      <c r="IY96" s="1166"/>
      <c r="IZ96" s="1069"/>
      <c r="JA96" s="323" t="s">
        <v>189</v>
      </c>
      <c r="JB96" s="1093"/>
      <c r="JC96" s="255"/>
      <c r="JD96" s="535"/>
      <c r="JE96" s="1069"/>
      <c r="JF96" s="323" t="s">
        <v>189</v>
      </c>
      <c r="JG96" s="435"/>
      <c r="JH96" s="255"/>
      <c r="JI96" s="535"/>
      <c r="JJ96" s="1069"/>
      <c r="JK96" s="323" t="s">
        <v>189</v>
      </c>
      <c r="JL96" s="1093"/>
      <c r="JM96" s="255"/>
      <c r="JN96" s="535"/>
      <c r="JO96" s="1069"/>
      <c r="JP96" s="323" t="s">
        <v>189</v>
      </c>
      <c r="JQ96" s="1093"/>
      <c r="JR96" s="255"/>
      <c r="JS96" s="1166"/>
      <c r="JT96" s="1069"/>
      <c r="JU96" s="323" t="s">
        <v>189</v>
      </c>
      <c r="JV96" s="1093"/>
      <c r="JW96" s="255"/>
      <c r="JX96" s="535"/>
      <c r="JY96" s="1069"/>
      <c r="JZ96" s="323" t="s">
        <v>189</v>
      </c>
      <c r="KA96" s="1093"/>
      <c r="KB96" s="255"/>
      <c r="KC96" s="535"/>
      <c r="KD96" s="1069"/>
      <c r="KE96" s="323" t="s">
        <v>189</v>
      </c>
      <c r="KF96" s="1093"/>
      <c r="KG96" s="255"/>
      <c r="KH96" s="535"/>
      <c r="KI96" s="1069"/>
      <c r="KJ96" s="323" t="s">
        <v>189</v>
      </c>
      <c r="KK96" s="1093"/>
      <c r="KL96" s="255"/>
      <c r="KM96" s="535"/>
      <c r="KN96" s="1069"/>
      <c r="KO96" s="323" t="s">
        <v>189</v>
      </c>
      <c r="KP96" s="1093"/>
      <c r="KQ96" s="255"/>
      <c r="KR96" s="535"/>
      <c r="KS96" s="1069"/>
      <c r="KT96" s="323" t="s">
        <v>189</v>
      </c>
      <c r="KU96" s="1093"/>
      <c r="KV96" s="255"/>
      <c r="KW96" s="535"/>
      <c r="KX96" s="1069"/>
      <c r="KY96" s="323" t="s">
        <v>189</v>
      </c>
      <c r="KZ96" s="1093"/>
      <c r="LA96" s="255"/>
      <c r="LB96" s="535"/>
      <c r="LC96" s="1069"/>
      <c r="LD96" s="323" t="s">
        <v>189</v>
      </c>
      <c r="LE96" s="1093"/>
      <c r="LF96" s="255"/>
      <c r="LG96" s="535"/>
      <c r="LH96" s="1069"/>
      <c r="LI96" s="323" t="s">
        <v>189</v>
      </c>
      <c r="LJ96" s="1093"/>
      <c r="LK96" s="255"/>
      <c r="LL96" s="535"/>
      <c r="LM96" s="1069"/>
      <c r="LN96" s="323" t="s">
        <v>189</v>
      </c>
      <c r="LO96" s="1093"/>
      <c r="LP96" s="255"/>
      <c r="LQ96" s="535"/>
      <c r="LR96" s="1069"/>
      <c r="LS96" s="323" t="s">
        <v>189</v>
      </c>
      <c r="LT96" s="1093"/>
      <c r="LU96" s="255"/>
      <c r="LV96" s="535"/>
      <c r="LW96" s="1069"/>
      <c r="LX96" s="323" t="s">
        <v>189</v>
      </c>
      <c r="LY96" s="1093"/>
      <c r="LZ96" s="255"/>
      <c r="MA96" s="535"/>
      <c r="MB96" s="1069"/>
      <c r="MC96" s="323" t="s">
        <v>189</v>
      </c>
      <c r="MD96" s="1093"/>
      <c r="ME96" s="255"/>
      <c r="MF96" s="535"/>
      <c r="MG96" s="1069"/>
      <c r="MH96" s="323" t="s">
        <v>189</v>
      </c>
      <c r="MI96" s="1093"/>
      <c r="MJ96" s="255"/>
      <c r="MK96" s="535"/>
      <c r="ML96" s="1069"/>
      <c r="MM96" s="323" t="s">
        <v>189</v>
      </c>
      <c r="MN96" s="841"/>
      <c r="MO96" s="255"/>
      <c r="MP96" s="535"/>
      <c r="MQ96" s="1069"/>
      <c r="MR96" s="323" t="s">
        <v>189</v>
      </c>
      <c r="MS96" s="1093"/>
      <c r="MT96" s="255"/>
      <c r="MU96" s="535"/>
      <c r="MV96" s="1069"/>
      <c r="MW96" s="323" t="s">
        <v>189</v>
      </c>
      <c r="MX96" s="1093"/>
      <c r="MY96" s="255"/>
      <c r="MZ96" s="535"/>
      <c r="NA96" s="1069"/>
      <c r="NB96" s="323" t="s">
        <v>189</v>
      </c>
      <c r="NC96" s="1093"/>
      <c r="ND96" s="255"/>
      <c r="NE96" s="535"/>
      <c r="NF96" s="1069"/>
      <c r="NG96" s="323" t="s">
        <v>189</v>
      </c>
      <c r="NH96" s="1093"/>
      <c r="NI96" s="255"/>
      <c r="NJ96" s="535"/>
      <c r="NK96" s="1069"/>
      <c r="NL96" s="323" t="s">
        <v>189</v>
      </c>
      <c r="NM96" s="1093"/>
      <c r="NN96" s="255"/>
      <c r="NO96" s="535"/>
      <c r="NP96" s="1069"/>
      <c r="NQ96" s="323" t="s">
        <v>189</v>
      </c>
      <c r="NR96" s="1093"/>
      <c r="NS96" s="255"/>
      <c r="NT96" s="535"/>
      <c r="NU96" s="1069"/>
      <c r="NV96" s="323" t="s">
        <v>189</v>
      </c>
      <c r="NW96" s="1093"/>
      <c r="NX96" s="255"/>
      <c r="NY96" s="535"/>
      <c r="NZ96" s="1069"/>
      <c r="OA96" s="323" t="s">
        <v>189</v>
      </c>
      <c r="OB96" s="1093"/>
      <c r="OC96" s="255"/>
      <c r="OD96" s="535"/>
      <c r="OE96" s="1069"/>
      <c r="OF96" s="323" t="s">
        <v>189</v>
      </c>
      <c r="OG96" s="1093"/>
      <c r="OH96" s="255"/>
      <c r="OI96" s="535"/>
      <c r="OJ96" s="1069"/>
      <c r="OK96" s="323" t="s">
        <v>189</v>
      </c>
      <c r="OL96" s="1093"/>
      <c r="OM96" s="255"/>
      <c r="ON96" s="535"/>
      <c r="OO96" s="1069"/>
      <c r="OP96" s="323" t="s">
        <v>189</v>
      </c>
      <c r="OQ96" s="1093"/>
      <c r="OR96" s="255"/>
      <c r="OS96" s="535"/>
      <c r="OT96" s="1069"/>
      <c r="OU96" s="323" t="s">
        <v>189</v>
      </c>
      <c r="OV96" s="957"/>
      <c r="OW96" s="255"/>
      <c r="OX96" s="535"/>
      <c r="OY96" s="1069"/>
      <c r="OZ96" s="323" t="s">
        <v>189</v>
      </c>
      <c r="PA96" s="1093"/>
      <c r="PB96" s="255"/>
      <c r="PC96" s="535"/>
      <c r="PD96" s="1069"/>
      <c r="PE96" s="816"/>
      <c r="PF96" s="957"/>
      <c r="PG96" s="255"/>
      <c r="PH96" s="535"/>
      <c r="PI96" s="1069"/>
      <c r="PJ96" s="816"/>
      <c r="PK96" s="957"/>
      <c r="PL96" s="255"/>
      <c r="PM96" s="535"/>
      <c r="PN96" s="1069"/>
    </row>
    <row r="97" spans="1:430" ht="27" customHeight="1" thickBot="1" x14ac:dyDescent="0.25">
      <c r="B97" s="857"/>
      <c r="C97" s="958"/>
      <c r="D97" s="1239" t="s">
        <v>262</v>
      </c>
      <c r="E97" s="1240"/>
      <c r="F97" s="1202"/>
      <c r="G97" s="1070"/>
      <c r="H97" s="863"/>
      <c r="I97" s="1203"/>
      <c r="J97" s="273"/>
      <c r="K97" s="388" t="s">
        <v>130</v>
      </c>
      <c r="L97" s="264"/>
      <c r="M97" s="1241"/>
      <c r="N97" s="1176"/>
      <c r="O97" s="342" t="s">
        <v>1725</v>
      </c>
      <c r="P97" s="467"/>
      <c r="Q97" s="1242"/>
      <c r="R97" s="1235"/>
      <c r="S97" s="1097"/>
      <c r="T97" s="273"/>
      <c r="U97" s="388" t="s">
        <v>130</v>
      </c>
      <c r="V97" s="1243"/>
      <c r="W97" s="1235"/>
      <c r="X97" s="553"/>
      <c r="Y97" s="852" t="s">
        <v>1726</v>
      </c>
      <c r="Z97" s="388"/>
      <c r="AA97" s="473"/>
      <c r="AB97" s="897"/>
      <c r="AC97" s="243"/>
      <c r="AD97" s="852" t="s">
        <v>1727</v>
      </c>
      <c r="AE97" s="388"/>
      <c r="AF97" s="473"/>
      <c r="AG97" s="897"/>
      <c r="AH97" s="243"/>
      <c r="AI97" s="852" t="s">
        <v>1728</v>
      </c>
      <c r="AJ97" s="388"/>
      <c r="AK97" s="473"/>
      <c r="AL97" s="897"/>
      <c r="AM97" s="243"/>
      <c r="AN97" s="273" t="s">
        <v>1729</v>
      </c>
      <c r="AO97" s="467"/>
      <c r="AP97" s="255"/>
      <c r="AQ97" s="1171"/>
      <c r="AR97" s="1176"/>
      <c r="AS97" s="273"/>
      <c r="AT97" s="467" t="s">
        <v>130</v>
      </c>
      <c r="AU97" s="255"/>
      <c r="AV97" s="1171"/>
      <c r="AW97" s="1078"/>
      <c r="AX97" s="273"/>
      <c r="AY97" s="1019" t="s">
        <v>130</v>
      </c>
      <c r="AZ97" s="255"/>
      <c r="BA97" s="1171"/>
      <c r="BB97" s="1078"/>
      <c r="BC97" s="853" t="s">
        <v>1730</v>
      </c>
      <c r="BD97" s="1178"/>
      <c r="BE97" s="255"/>
      <c r="BF97" s="535"/>
      <c r="BG97" s="1078"/>
      <c r="BH97" s="273" t="s">
        <v>1731</v>
      </c>
      <c r="BI97" s="818"/>
      <c r="BJ97" s="255"/>
      <c r="BK97" s="1171"/>
      <c r="BL97" s="1078"/>
      <c r="BM97" s="853"/>
      <c r="BN97" s="1178" t="s">
        <v>130</v>
      </c>
      <c r="BO97" s="255"/>
      <c r="BP97" s="535"/>
      <c r="BQ97" s="1078"/>
      <c r="BR97" s="863"/>
      <c r="BS97" s="273" t="s">
        <v>1732</v>
      </c>
      <c r="BT97" s="388"/>
      <c r="BU97" s="473"/>
      <c r="BV97" s="897"/>
      <c r="BW97" s="243"/>
      <c r="BX97" s="273" t="s">
        <v>1732</v>
      </c>
      <c r="BY97" s="388"/>
      <c r="BZ97" s="473"/>
      <c r="CA97" s="897"/>
      <c r="CB97" s="243"/>
      <c r="CC97" s="273" t="s">
        <v>1733</v>
      </c>
      <c r="CD97" s="388"/>
      <c r="CE97" s="473"/>
      <c r="CF97" s="535"/>
      <c r="CG97" s="553"/>
      <c r="CH97" s="273"/>
      <c r="CI97" s="388" t="s">
        <v>741</v>
      </c>
      <c r="CJ97" s="473"/>
      <c r="CK97" s="535"/>
      <c r="CL97" s="553"/>
      <c r="CM97" s="273" t="s">
        <v>1734</v>
      </c>
      <c r="CN97" s="388"/>
      <c r="CO97" s="473"/>
      <c r="CP97" s="535"/>
      <c r="CQ97" s="553"/>
      <c r="CR97" s="273" t="s">
        <v>1735</v>
      </c>
      <c r="CS97" s="388"/>
      <c r="CT97" s="473"/>
      <c r="CU97" s="535"/>
      <c r="CV97" s="553"/>
      <c r="CW97" s="273" t="s">
        <v>1736</v>
      </c>
      <c r="CX97" s="388"/>
      <c r="CY97" s="473"/>
      <c r="CZ97" s="535"/>
      <c r="DA97" s="553"/>
      <c r="DB97" s="273"/>
      <c r="DC97" s="388" t="s">
        <v>741</v>
      </c>
      <c r="DD97" s="473"/>
      <c r="DE97" s="535"/>
      <c r="DF97" s="553"/>
      <c r="DG97" s="273"/>
      <c r="DH97" s="388" t="s">
        <v>741</v>
      </c>
      <c r="DI97" s="906"/>
      <c r="DJ97" s="535"/>
      <c r="DK97" s="553"/>
      <c r="DL97" s="273" t="s">
        <v>1737</v>
      </c>
      <c r="DM97" s="388"/>
      <c r="DN97" s="906"/>
      <c r="DO97" s="535"/>
      <c r="DP97" s="553"/>
      <c r="DQ97" s="273" t="s">
        <v>1738</v>
      </c>
      <c r="DR97" s="388"/>
      <c r="DS97" s="906"/>
      <c r="DT97" s="535"/>
      <c r="DU97" s="553"/>
      <c r="DV97" s="273"/>
      <c r="DW97" s="388" t="s">
        <v>741</v>
      </c>
      <c r="DX97" s="906"/>
      <c r="DY97" s="535"/>
      <c r="DZ97" s="553"/>
      <c r="EA97" s="273" t="s">
        <v>1739</v>
      </c>
      <c r="EB97" s="388"/>
      <c r="EC97" s="906"/>
      <c r="ED97" s="535"/>
      <c r="EE97" s="553"/>
      <c r="EF97" s="273" t="s">
        <v>1740</v>
      </c>
      <c r="EG97" s="388"/>
      <c r="EH97" s="906"/>
      <c r="EI97" s="535"/>
      <c r="EJ97" s="553"/>
      <c r="EK97" s="273" t="s">
        <v>1741</v>
      </c>
      <c r="EL97" s="388"/>
      <c r="EM97" s="906"/>
      <c r="EN97" s="535"/>
      <c r="EO97" s="553"/>
      <c r="EP97" s="273" t="s">
        <v>1742</v>
      </c>
      <c r="EQ97" s="388"/>
      <c r="ER97" s="473"/>
      <c r="ES97" s="535"/>
      <c r="ET97" s="553"/>
      <c r="EU97" s="273" t="s">
        <v>1743</v>
      </c>
      <c r="EV97" s="388"/>
      <c r="EW97" s="473"/>
      <c r="EX97" s="535"/>
      <c r="EY97" s="553"/>
      <c r="EZ97" s="273" t="s">
        <v>1744</v>
      </c>
      <c r="FA97" s="388"/>
      <c r="FB97" s="473"/>
      <c r="FC97" s="535"/>
      <c r="FD97" s="243"/>
      <c r="FE97" s="273" t="s">
        <v>1745</v>
      </c>
      <c r="FF97" s="388"/>
      <c r="FG97" s="534"/>
      <c r="FH97" s="970"/>
      <c r="FI97" s="536"/>
      <c r="FJ97" s="273" t="s">
        <v>1746</v>
      </c>
      <c r="FK97" s="388"/>
      <c r="FL97" s="534"/>
      <c r="FM97" s="970"/>
      <c r="FN97" s="536"/>
      <c r="FO97" s="273"/>
      <c r="FP97" s="388" t="s">
        <v>741</v>
      </c>
      <c r="FQ97" s="473"/>
      <c r="FR97" s="970"/>
      <c r="FS97" s="536"/>
      <c r="FU97" s="273" t="s">
        <v>1747</v>
      </c>
      <c r="FV97" s="1019"/>
      <c r="FW97" s="255"/>
      <c r="FX97" s="1171"/>
      <c r="FY97" s="1078"/>
      <c r="FZ97" s="273"/>
      <c r="GA97" s="1019" t="s">
        <v>741</v>
      </c>
      <c r="GB97" s="255"/>
      <c r="GC97" s="1171"/>
      <c r="GD97" s="1078"/>
      <c r="GE97" s="273"/>
      <c r="GF97" s="1019" t="s">
        <v>741</v>
      </c>
      <c r="GG97" s="255"/>
      <c r="GH97" s="1171"/>
      <c r="GI97" s="1078"/>
      <c r="GJ97" s="273"/>
      <c r="GK97" s="1019" t="s">
        <v>130</v>
      </c>
      <c r="GL97" s="255"/>
      <c r="GM97" s="1171"/>
      <c r="GN97" s="1078"/>
      <c r="GO97" s="273"/>
      <c r="GP97" s="1019" t="s">
        <v>130</v>
      </c>
      <c r="GQ97" s="255"/>
      <c r="GR97" s="1171"/>
      <c r="GS97" s="1078"/>
      <c r="GT97" s="273" t="s">
        <v>1748</v>
      </c>
      <c r="GU97" s="1019"/>
      <c r="GV97" s="255"/>
      <c r="GW97" s="1180"/>
      <c r="GX97" s="1181"/>
      <c r="GY97" s="1182"/>
      <c r="GZ97" s="273" t="s">
        <v>1749</v>
      </c>
      <c r="HA97" s="388"/>
      <c r="HB97" s="534"/>
      <c r="HC97" s="970"/>
      <c r="HD97" s="536"/>
      <c r="HE97" s="273"/>
      <c r="HF97" s="388" t="s">
        <v>130</v>
      </c>
      <c r="HG97" s="534"/>
      <c r="HH97" s="970"/>
      <c r="HI97" s="536"/>
      <c r="HJ97" s="883"/>
      <c r="HK97" s="852"/>
      <c r="HL97" s="388" t="s">
        <v>130</v>
      </c>
      <c r="HM97" s="473"/>
      <c r="HN97" s="897"/>
      <c r="HO97" s="243"/>
      <c r="HP97" s="883"/>
      <c r="HQ97" s="273" t="s">
        <v>1750</v>
      </c>
      <c r="HR97" s="388"/>
      <c r="HS97" s="255"/>
      <c r="HT97" s="535"/>
      <c r="HU97" s="1078"/>
      <c r="HV97" s="273" t="s">
        <v>1751</v>
      </c>
      <c r="HW97" s="388"/>
      <c r="HX97" s="255"/>
      <c r="HY97" s="535"/>
      <c r="HZ97" s="1199"/>
      <c r="IA97" s="273" t="s">
        <v>1752</v>
      </c>
      <c r="IB97" s="388"/>
      <c r="IC97" s="255"/>
      <c r="ID97" s="1171"/>
      <c r="IE97" s="1078"/>
      <c r="IF97" s="974"/>
      <c r="IG97" s="273"/>
      <c r="IH97" s="388" t="s">
        <v>130</v>
      </c>
      <c r="II97" s="255"/>
      <c r="IJ97" s="1171"/>
      <c r="IK97" s="1078"/>
      <c r="IL97" s="273" t="s">
        <v>1753</v>
      </c>
      <c r="IM97" s="388"/>
      <c r="IN97" s="255"/>
      <c r="IO97" s="1171"/>
      <c r="IP97" s="1078"/>
      <c r="IQ97" s="273"/>
      <c r="IR97" s="388" t="s">
        <v>130</v>
      </c>
      <c r="IS97" s="255"/>
      <c r="IT97" s="1171"/>
      <c r="IU97" s="1078"/>
      <c r="IV97" s="273" t="s">
        <v>393</v>
      </c>
      <c r="IW97" s="388"/>
      <c r="IX97" s="255"/>
      <c r="IY97" s="1171"/>
      <c r="IZ97" s="1078"/>
      <c r="JA97" s="273"/>
      <c r="JB97" s="388" t="s">
        <v>130</v>
      </c>
      <c r="JC97" s="255"/>
      <c r="JD97" s="535"/>
      <c r="JE97" s="1078"/>
      <c r="JF97" s="273"/>
      <c r="JG97" s="388" t="s">
        <v>130</v>
      </c>
      <c r="JH97" s="255"/>
      <c r="JI97" s="535"/>
      <c r="JJ97" s="1078"/>
      <c r="JK97" s="273"/>
      <c r="JL97" s="388" t="s">
        <v>130</v>
      </c>
      <c r="JM97" s="255"/>
      <c r="JN97" s="535"/>
      <c r="JO97" s="1078"/>
      <c r="JP97" s="273" t="s">
        <v>1694</v>
      </c>
      <c r="JQ97" s="388"/>
      <c r="JR97" s="255"/>
      <c r="JS97" s="1171"/>
      <c r="JT97" s="1078"/>
      <c r="JU97" s="273"/>
      <c r="JV97" s="388" t="s">
        <v>130</v>
      </c>
      <c r="JW97" s="255"/>
      <c r="JX97" s="535"/>
      <c r="JY97" s="1078"/>
      <c r="JZ97" s="273" t="s">
        <v>1754</v>
      </c>
      <c r="KA97" s="388"/>
      <c r="KB97" s="255"/>
      <c r="KC97" s="535"/>
      <c r="KD97" s="1078"/>
      <c r="KE97" s="273" t="s">
        <v>1755</v>
      </c>
      <c r="KF97" s="388"/>
      <c r="KG97" s="255"/>
      <c r="KH97" s="535"/>
      <c r="KI97" s="1078"/>
      <c r="KJ97" s="273" t="s">
        <v>1756</v>
      </c>
      <c r="KK97" s="388"/>
      <c r="KL97" s="255"/>
      <c r="KM97" s="535"/>
      <c r="KN97" s="1078"/>
      <c r="KO97" s="273"/>
      <c r="KP97" s="388" t="s">
        <v>130</v>
      </c>
      <c r="KQ97" s="255"/>
      <c r="KR97" s="535"/>
      <c r="KS97" s="1078"/>
      <c r="KT97" s="273"/>
      <c r="KU97" s="388" t="s">
        <v>130</v>
      </c>
      <c r="KV97" s="255"/>
      <c r="KW97" s="535"/>
      <c r="KX97" s="1078"/>
      <c r="KY97" s="273"/>
      <c r="KZ97" s="388" t="s">
        <v>130</v>
      </c>
      <c r="LA97" s="255"/>
      <c r="LB97" s="535"/>
      <c r="LC97" s="1078"/>
      <c r="LD97" s="273"/>
      <c r="LE97" s="388" t="s">
        <v>130</v>
      </c>
      <c r="LF97" s="255"/>
      <c r="LG97" s="535"/>
      <c r="LH97" s="1078"/>
      <c r="LI97" s="273" t="s">
        <v>1757</v>
      </c>
      <c r="LJ97" s="388"/>
      <c r="LK97" s="255"/>
      <c r="LL97" s="535"/>
      <c r="LM97" s="1078"/>
      <c r="LN97" s="273" t="s">
        <v>1758</v>
      </c>
      <c r="LO97" s="388"/>
      <c r="LP97" s="255"/>
      <c r="LQ97" s="535"/>
      <c r="LR97" s="1078"/>
      <c r="LS97" s="273" t="s">
        <v>1759</v>
      </c>
      <c r="LT97" s="388"/>
      <c r="LU97" s="255"/>
      <c r="LV97" s="535"/>
      <c r="LW97" s="1078"/>
      <c r="LX97" s="273" t="s">
        <v>1760</v>
      </c>
      <c r="LY97" s="388"/>
      <c r="LZ97" s="255"/>
      <c r="MA97" s="535"/>
      <c r="MB97" s="1078"/>
      <c r="MC97" s="273" t="s">
        <v>1761</v>
      </c>
      <c r="MD97" s="388"/>
      <c r="ME97" s="255"/>
      <c r="MF97" s="535"/>
      <c r="MG97" s="1078"/>
      <c r="MH97" s="273" t="s">
        <v>1762</v>
      </c>
      <c r="MI97" s="388"/>
      <c r="MJ97" s="255"/>
      <c r="MK97" s="535"/>
      <c r="ML97" s="1078"/>
      <c r="MM97" s="273" t="s">
        <v>1763</v>
      </c>
      <c r="MN97" s="388"/>
      <c r="MO97" s="255"/>
      <c r="MP97" s="535"/>
      <c r="MQ97" s="1078"/>
      <c r="MR97" s="273" t="s">
        <v>1764</v>
      </c>
      <c r="MS97" s="388"/>
      <c r="MT97" s="255"/>
      <c r="MU97" s="535"/>
      <c r="MV97" s="1078"/>
      <c r="MW97" s="273" t="s">
        <v>1765</v>
      </c>
      <c r="MX97" s="388"/>
      <c r="MY97" s="255"/>
      <c r="MZ97" s="535"/>
      <c r="NA97" s="1078"/>
      <c r="NB97" s="273" t="s">
        <v>1710</v>
      </c>
      <c r="NC97" s="388"/>
      <c r="ND97" s="255"/>
      <c r="NE97" s="535"/>
      <c r="NF97" s="1078"/>
      <c r="NG97" s="273" t="s">
        <v>1766</v>
      </c>
      <c r="NH97" s="388"/>
      <c r="NI97" s="255"/>
      <c r="NJ97" s="535"/>
      <c r="NK97" s="1078"/>
      <c r="NL97" s="273" t="s">
        <v>1767</v>
      </c>
      <c r="NM97" s="388"/>
      <c r="NN97" s="255"/>
      <c r="NO97" s="535"/>
      <c r="NP97" s="1078"/>
      <c r="NQ97" s="273" t="s">
        <v>1713</v>
      </c>
      <c r="NR97" s="388"/>
      <c r="NS97" s="255"/>
      <c r="NT97" s="535"/>
      <c r="NU97" s="1078"/>
      <c r="NV97" s="273" t="s">
        <v>1768</v>
      </c>
      <c r="NW97" s="388"/>
      <c r="NX97" s="255"/>
      <c r="NY97" s="535"/>
      <c r="NZ97" s="1078"/>
      <c r="OA97" s="273"/>
      <c r="OB97" s="388" t="s">
        <v>130</v>
      </c>
      <c r="OC97" s="255"/>
      <c r="OD97" s="535"/>
      <c r="OE97" s="1078"/>
      <c r="OF97" s="273"/>
      <c r="OG97" s="388" t="s">
        <v>130</v>
      </c>
      <c r="OH97" s="255"/>
      <c r="OI97" s="535"/>
      <c r="OJ97" s="1078"/>
      <c r="OK97" s="273" t="s">
        <v>1769</v>
      </c>
      <c r="OL97" s="388"/>
      <c r="OM97" s="255"/>
      <c r="ON97" s="535"/>
      <c r="OO97" s="1078"/>
      <c r="OP97" s="273" t="s">
        <v>1770</v>
      </c>
      <c r="OQ97" s="388"/>
      <c r="OR97" s="255"/>
      <c r="OS97" s="535"/>
      <c r="OT97" s="1078"/>
      <c r="OU97" s="273" t="s">
        <v>1771</v>
      </c>
      <c r="OV97" s="1019"/>
      <c r="OW97" s="255"/>
      <c r="OX97" s="535"/>
      <c r="OY97" s="1078"/>
      <c r="OZ97" s="273"/>
      <c r="PA97" s="388" t="s">
        <v>130</v>
      </c>
      <c r="PB97" s="255"/>
      <c r="PC97" s="535"/>
      <c r="PD97" s="1078"/>
      <c r="PE97" s="853"/>
      <c r="PF97" s="1178"/>
      <c r="PG97" s="255"/>
      <c r="PH97" s="535"/>
      <c r="PI97" s="1078"/>
      <c r="PJ97" s="853"/>
      <c r="PK97" s="1178"/>
      <c r="PL97" s="255"/>
      <c r="PM97" s="535"/>
      <c r="PN97" s="1078"/>
    </row>
    <row r="98" spans="1:430" ht="17" customHeight="1" thickBot="1" x14ac:dyDescent="0.25">
      <c r="A98">
        <v>21</v>
      </c>
      <c r="B98" s="857"/>
      <c r="C98" s="1244"/>
      <c r="D98" s="1236" t="s">
        <v>1772</v>
      </c>
      <c r="E98" s="1245" t="s">
        <v>219</v>
      </c>
      <c r="F98" s="1202"/>
      <c r="G98" s="1070"/>
      <c r="H98" s="863"/>
      <c r="I98" s="1246">
        <v>1</v>
      </c>
      <c r="J98" s="312" t="s">
        <v>219</v>
      </c>
      <c r="K98" s="487">
        <v>1</v>
      </c>
      <c r="L98" s="440">
        <v>1</v>
      </c>
      <c r="M98" s="146">
        <f>IF(K98=1,1,IF(K99=1,0.5,0))</f>
        <v>1</v>
      </c>
      <c r="N98" s="470">
        <f>IFERROR(IF(L98=0,"",M98/L98),"")</f>
        <v>1</v>
      </c>
      <c r="O98" s="312" t="s">
        <v>219</v>
      </c>
      <c r="P98" s="801"/>
      <c r="Q98" s="1188">
        <v>1</v>
      </c>
      <c r="R98" s="1247">
        <f>IF(P98=1,1,IF(P99=1,0.5,0))</f>
        <v>0.5</v>
      </c>
      <c r="S98" s="470">
        <f>IFERROR(IF(Q98=0,"",R98/Q98),"")</f>
        <v>0.5</v>
      </c>
      <c r="T98" s="312" t="s">
        <v>219</v>
      </c>
      <c r="U98" s="487"/>
      <c r="V98" s="1188">
        <v>1</v>
      </c>
      <c r="W98" s="1247">
        <f>IF(U98=1,1,IF(U99=1,0.5,0))</f>
        <v>0.5</v>
      </c>
      <c r="X98" s="241">
        <f>IFERROR(IF(V98=0,"",W98/V98),"")</f>
        <v>0.5</v>
      </c>
      <c r="Y98" s="1248" t="s">
        <v>219</v>
      </c>
      <c r="Z98" s="334">
        <v>1</v>
      </c>
      <c r="AA98" s="473">
        <v>1</v>
      </c>
      <c r="AB98" s="146">
        <f>IF(Z98=1,1,IF(Z99=1,0.5,0))</f>
        <v>1</v>
      </c>
      <c r="AC98" s="243">
        <f>IFERROR(IF(AA98=0,"",AB98/AA98),"")</f>
        <v>1</v>
      </c>
      <c r="AD98" s="1037" t="s">
        <v>219</v>
      </c>
      <c r="AE98" s="334">
        <v>1</v>
      </c>
      <c r="AF98" s="473">
        <v>1</v>
      </c>
      <c r="AG98" s="146">
        <f>IF(AE98=1,1,IF(AE99=1,0.5,0))</f>
        <v>1</v>
      </c>
      <c r="AH98" s="243">
        <f>IFERROR(IF(AF98=0,"",AG98/AF98),"")</f>
        <v>1</v>
      </c>
      <c r="AI98" s="804" t="s">
        <v>219</v>
      </c>
      <c r="AJ98" s="487"/>
      <c r="AK98" s="473">
        <v>1</v>
      </c>
      <c r="AL98" s="146">
        <f>IF(AJ98=1,1,IF(AJ99=1,0.5,0))</f>
        <v>0.5</v>
      </c>
      <c r="AM98" s="243">
        <f>IFERROR(IF(AK98=0,"",AL98/AK98),"")</f>
        <v>0.5</v>
      </c>
      <c r="AN98" s="353" t="s">
        <v>219</v>
      </c>
      <c r="AO98" s="467">
        <v>1</v>
      </c>
      <c r="AP98" s="469">
        <v>1</v>
      </c>
      <c r="AQ98" s="146">
        <f>IF(AO98=1,1,IF(AO99=1,0.5,0))</f>
        <v>1</v>
      </c>
      <c r="AR98" s="470">
        <f>IFERROR(IF(AP98=0,"",AQ98/AP98),"")</f>
        <v>1</v>
      </c>
      <c r="AS98" s="353" t="s">
        <v>219</v>
      </c>
      <c r="AT98" s="467">
        <v>1</v>
      </c>
      <c r="AU98" s="469">
        <v>1</v>
      </c>
      <c r="AV98" s="146">
        <f>IF(AT98=1,1,IF(AT99=1,0.5,0))</f>
        <v>1</v>
      </c>
      <c r="AW98" s="470">
        <f>IFERROR(IF(AU98=0,"",AV98/AU98),"")</f>
        <v>1</v>
      </c>
      <c r="AX98" s="312" t="s">
        <v>219</v>
      </c>
      <c r="AY98" s="801"/>
      <c r="AZ98" s="469">
        <v>1</v>
      </c>
      <c r="BA98" s="146">
        <f>IF(AY98=1,1,IF(AY99=1,0.5,0))</f>
        <v>0.5</v>
      </c>
      <c r="BB98" s="470">
        <f>IFERROR(IF(AZ98=0,"",BA98/AZ98),"")</f>
        <v>0.5</v>
      </c>
      <c r="BC98" s="1038" t="s">
        <v>219</v>
      </c>
      <c r="BD98" s="827">
        <v>1</v>
      </c>
      <c r="BE98" s="469">
        <v>1</v>
      </c>
      <c r="BF98" s="146">
        <f>IF(BD98=1,1,IF(BD99=1,0.5,0))</f>
        <v>1</v>
      </c>
      <c r="BG98" s="264">
        <f>IFERROR(IF(BE98=0,"",BF98/BE98),"")</f>
        <v>1</v>
      </c>
      <c r="BH98" s="353" t="s">
        <v>219</v>
      </c>
      <c r="BI98" s="925">
        <v>1</v>
      </c>
      <c r="BJ98" s="469">
        <v>1</v>
      </c>
      <c r="BK98" s="146">
        <f>IF(BI98=1,1,IF(BI99=1,0.5,0))</f>
        <v>1</v>
      </c>
      <c r="BL98" s="470">
        <f>IFERROR(IF(BJ98=0,"",BK98/BJ98),"")</f>
        <v>1</v>
      </c>
      <c r="BM98" s="805" t="s">
        <v>219</v>
      </c>
      <c r="BN98" s="1039"/>
      <c r="BO98" s="469">
        <v>1</v>
      </c>
      <c r="BP98" s="146">
        <f>IF(BN98=1,1,IF(BN99=1,0.5,0))</f>
        <v>0</v>
      </c>
      <c r="BQ98" s="264">
        <f>IFERROR(IF(BO98=0,"",BP98/BO98),"")</f>
        <v>0</v>
      </c>
      <c r="BR98" s="863"/>
      <c r="BS98" s="353" t="s">
        <v>219</v>
      </c>
      <c r="BT98" s="952">
        <v>1</v>
      </c>
      <c r="BU98" s="473">
        <v>1</v>
      </c>
      <c r="BV98" s="146">
        <f>IF(BT98=1,1,IF(BT99=1,0.5,0))</f>
        <v>1</v>
      </c>
      <c r="BW98" s="243">
        <f>IFERROR(IF(BU98=0,"",BV98/BU98),"")</f>
        <v>1</v>
      </c>
      <c r="BX98" s="353" t="s">
        <v>219</v>
      </c>
      <c r="BY98" s="952">
        <v>1</v>
      </c>
      <c r="BZ98" s="473">
        <v>1</v>
      </c>
      <c r="CA98" s="146">
        <f>IF(BY98=1,1,IF(BY99=1,0.5,0))</f>
        <v>1</v>
      </c>
      <c r="CB98" s="243">
        <f>IFERROR(IF(BZ98=0,"",CA98/BZ98),"")</f>
        <v>1</v>
      </c>
      <c r="CC98" s="353" t="s">
        <v>219</v>
      </c>
      <c r="CD98" s="952">
        <v>1</v>
      </c>
      <c r="CE98" s="473">
        <v>1</v>
      </c>
      <c r="CF98" s="146">
        <f>IF(CD98=1,1,IF(CD99=1,0.5,0))</f>
        <v>1</v>
      </c>
      <c r="CG98" s="241">
        <f>IFERROR(IF(CE98=0,"",CF98/CE98),"")</f>
        <v>1</v>
      </c>
      <c r="CH98" s="353" t="s">
        <v>219</v>
      </c>
      <c r="CI98" s="835">
        <v>1</v>
      </c>
      <c r="CJ98" s="473">
        <v>1</v>
      </c>
      <c r="CK98" s="146">
        <f>IF(CI98=1,1,IF(CI99=1,0.5,0))</f>
        <v>1</v>
      </c>
      <c r="CL98" s="241">
        <f>IFERROR(IF(CJ98=0,"",CK98/CJ98),"")</f>
        <v>1</v>
      </c>
      <c r="CM98" s="353" t="s">
        <v>219</v>
      </c>
      <c r="CN98" s="835">
        <v>1</v>
      </c>
      <c r="CO98" s="473">
        <v>1</v>
      </c>
      <c r="CP98" s="146">
        <f>IF(CN98=1,1,IF(CN99=1,0.5,0))</f>
        <v>1</v>
      </c>
      <c r="CQ98" s="241">
        <f>IFERROR(IF(CO98=0,"",CP98/CO98),"")</f>
        <v>1</v>
      </c>
      <c r="CR98" s="353" t="s">
        <v>219</v>
      </c>
      <c r="CS98" s="835">
        <v>1</v>
      </c>
      <c r="CT98" s="473">
        <v>1</v>
      </c>
      <c r="CU98" s="146">
        <f>IF(CS98=1,1,IF(CS99=1,0.5,0))</f>
        <v>1</v>
      </c>
      <c r="CV98" s="241">
        <f>IFERROR(IF(CT98=0,"",CU98/CT98),"")</f>
        <v>1</v>
      </c>
      <c r="CW98" s="353" t="s">
        <v>219</v>
      </c>
      <c r="CX98" s="952">
        <v>1</v>
      </c>
      <c r="CY98" s="473">
        <v>1</v>
      </c>
      <c r="CZ98" s="146">
        <f>IF(CX98=1,1,IF(CX99=1,0.5,0))</f>
        <v>1</v>
      </c>
      <c r="DA98" s="241">
        <f>IFERROR(IF(CY98=0,"",CZ98/CY98),"")</f>
        <v>1</v>
      </c>
      <c r="DB98" s="353" t="s">
        <v>219</v>
      </c>
      <c r="DC98" s="835">
        <v>1</v>
      </c>
      <c r="DD98" s="473">
        <v>1</v>
      </c>
      <c r="DE98" s="146">
        <f>IF(DC98=1,1,IF(DC99=1,0.5,0))</f>
        <v>1</v>
      </c>
      <c r="DF98" s="241">
        <f>IFERROR(IF(DD98=0,"",DE98/DD98),"")</f>
        <v>1</v>
      </c>
      <c r="DG98" s="353" t="s">
        <v>219</v>
      </c>
      <c r="DH98" s="835">
        <v>1</v>
      </c>
      <c r="DI98" s="440">
        <v>1</v>
      </c>
      <c r="DJ98" s="146">
        <f>IF(DH98=1,1,IF(DH99=1,0.5,0))</f>
        <v>1</v>
      </c>
      <c r="DK98" s="241">
        <f>IFERROR(IF(DI98=0,"",DJ98/DI98),"")</f>
        <v>1</v>
      </c>
      <c r="DL98" s="353" t="s">
        <v>219</v>
      </c>
      <c r="DM98" s="835">
        <v>1</v>
      </c>
      <c r="DN98" s="440">
        <v>1</v>
      </c>
      <c r="DO98" s="146">
        <f>IF(DM98=1,1,IF(DM99=1,0.5,0))</f>
        <v>1</v>
      </c>
      <c r="DP98" s="241">
        <f>IFERROR(IF(DN98=0,"",DO98/DN98),"")</f>
        <v>1</v>
      </c>
      <c r="DQ98" s="312" t="s">
        <v>219</v>
      </c>
      <c r="DR98" s="487" t="s">
        <v>1773</v>
      </c>
      <c r="DS98" s="440">
        <v>1</v>
      </c>
      <c r="DT98" s="146">
        <f>IF(DR98=1,1,IF(DR99=1,0.5,0))</f>
        <v>0.5</v>
      </c>
      <c r="DU98" s="241">
        <f>IFERROR(IF(DS98=0,"",DT98/DS98),"")</f>
        <v>0.5</v>
      </c>
      <c r="DV98" s="353" t="s">
        <v>219</v>
      </c>
      <c r="DW98" s="835">
        <v>1</v>
      </c>
      <c r="DX98" s="440">
        <v>1</v>
      </c>
      <c r="DY98" s="146">
        <f>IF(DW98=1,1,IF(DW99=1,0.5,0))</f>
        <v>1</v>
      </c>
      <c r="DZ98" s="241">
        <f>IFERROR(IF(DX98=0,"",DY98/DX98),"")</f>
        <v>1</v>
      </c>
      <c r="EA98" s="312" t="s">
        <v>219</v>
      </c>
      <c r="EC98" s="440">
        <v>1</v>
      </c>
      <c r="ED98" s="146">
        <f>IF(EB98=1,1,IF(EB99=1,0.5,0))</f>
        <v>0.5</v>
      </c>
      <c r="EE98" s="241">
        <f>IFERROR(IF(EC98=0,"",ED98/EC98),"")</f>
        <v>0.5</v>
      </c>
      <c r="EF98" s="353" t="s">
        <v>219</v>
      </c>
      <c r="EG98" s="487">
        <v>1</v>
      </c>
      <c r="EH98" s="440">
        <v>1</v>
      </c>
      <c r="EI98" s="146">
        <f>IF(EG98=1,1,IF(EG99=1,0.5,0))</f>
        <v>1</v>
      </c>
      <c r="EJ98" s="241">
        <f>IFERROR(IF(EH98=0,"",EI98/EH98),"")</f>
        <v>1</v>
      </c>
      <c r="EK98" s="312" t="s">
        <v>219</v>
      </c>
      <c r="EL98" s="487"/>
      <c r="EM98" s="440">
        <v>1</v>
      </c>
      <c r="EN98" s="146">
        <f>IF(EL98=1,1,IF(EL99=1,0.5,0))</f>
        <v>0.5</v>
      </c>
      <c r="EO98" s="241">
        <f>IFERROR(IF(EM98=0,"",EN98/EM98),"")</f>
        <v>0.5</v>
      </c>
      <c r="EP98" s="353" t="s">
        <v>219</v>
      </c>
      <c r="EQ98" s="338">
        <v>1</v>
      </c>
      <c r="ER98" s="473">
        <v>1</v>
      </c>
      <c r="ES98" s="146">
        <f>IF(EQ98=1,1,IF(EQ99=1,0.5,0))</f>
        <v>1</v>
      </c>
      <c r="ET98" s="241">
        <f>IFERROR(IF(ER98=0,"",ES98/ER98),"")</f>
        <v>1</v>
      </c>
      <c r="EU98" s="312" t="s">
        <v>219</v>
      </c>
      <c r="EV98" s="487"/>
      <c r="EW98" s="473">
        <v>1</v>
      </c>
      <c r="EX98" s="146">
        <f>IF(EV98=1,1,IF(EV99=1,0.5,0))</f>
        <v>0.5</v>
      </c>
      <c r="EY98" s="241">
        <f>IFERROR(IF(EW98=0,"",EX98/EW98),"")</f>
        <v>0.5</v>
      </c>
      <c r="EZ98" s="353" t="s">
        <v>219</v>
      </c>
      <c r="FA98" s="835">
        <v>1</v>
      </c>
      <c r="FB98" s="473">
        <v>1</v>
      </c>
      <c r="FC98" s="146">
        <f>IF(FA98=1,1,IF(FA99=1,0.5,0))</f>
        <v>1</v>
      </c>
      <c r="FD98" s="241">
        <f>IFERROR(IF(FB98=0,"",FC98/FB98),"")</f>
        <v>1</v>
      </c>
      <c r="FE98" s="353" t="s">
        <v>219</v>
      </c>
      <c r="FF98" s="835">
        <v>1</v>
      </c>
      <c r="FG98" s="473">
        <v>1</v>
      </c>
      <c r="FH98" s="872">
        <f>IF(FF98=1,1,IF(FF99=1,0.5,0))</f>
        <v>1</v>
      </c>
      <c r="FI98" s="243">
        <f>IFERROR(IF(FG98=0,"",FH98/FG98),"")</f>
        <v>1</v>
      </c>
      <c r="FJ98" s="374" t="s">
        <v>219</v>
      </c>
      <c r="FK98" s="433"/>
      <c r="FL98" s="473">
        <v>1</v>
      </c>
      <c r="FM98" s="872">
        <f>IF(FK98=1,1,IF(FK99=1,0.5,0))</f>
        <v>0.5</v>
      </c>
      <c r="FN98" s="243">
        <f>IFERROR(IF(FL98=0,"",FM98/FL98),"")</f>
        <v>0.5</v>
      </c>
      <c r="FO98" s="353" t="s">
        <v>219</v>
      </c>
      <c r="FP98" s="835">
        <v>1</v>
      </c>
      <c r="FQ98" s="473">
        <v>1</v>
      </c>
      <c r="FR98" s="872">
        <f>IF(FP98=1,1,IF(FP99=1,0.5,0))</f>
        <v>1</v>
      </c>
      <c r="FS98" s="243">
        <f>IFERROR(IF(FQ98=0,"",FR98/FQ98),"")</f>
        <v>1</v>
      </c>
      <c r="FU98" s="353" t="s">
        <v>219</v>
      </c>
      <c r="FV98" s="1042">
        <v>1</v>
      </c>
      <c r="FW98" s="469">
        <v>1</v>
      </c>
      <c r="FX98" s="146">
        <f>IF(FV98=1,1,IF(FV99=1,0.5,0))</f>
        <v>1</v>
      </c>
      <c r="FY98" s="470">
        <f>IFERROR(IF(FW98=0,"",FX98/FW98),"")</f>
        <v>1</v>
      </c>
      <c r="FZ98" s="353" t="s">
        <v>219</v>
      </c>
      <c r="GA98" s="1042">
        <v>1</v>
      </c>
      <c r="GB98" s="469">
        <v>1</v>
      </c>
      <c r="GC98" s="146">
        <f>IF(GA98=1,1,IF(GA99=1,0.5,0))</f>
        <v>1</v>
      </c>
      <c r="GD98" s="470">
        <f>IFERROR(IF(GB98=0,"",GC98/GB98),"")</f>
        <v>1</v>
      </c>
      <c r="GE98" s="312" t="s">
        <v>219</v>
      </c>
      <c r="GF98" s="925"/>
      <c r="GG98" s="469">
        <v>1</v>
      </c>
      <c r="GH98" s="146">
        <f>IF(GF98=1,1,IF(GF99=1,0.5,0))</f>
        <v>0.5</v>
      </c>
      <c r="GI98" s="470">
        <f>IFERROR(IF(GG98=0,"",GH98/GG98),"")</f>
        <v>0.5</v>
      </c>
      <c r="GJ98" s="353" t="s">
        <v>219</v>
      </c>
      <c r="GK98" s="1042">
        <v>1</v>
      </c>
      <c r="GL98" s="469">
        <v>1</v>
      </c>
      <c r="GM98" s="146">
        <f>IF(GK98=1,1,IF(GK99=1,0.5,0))</f>
        <v>1</v>
      </c>
      <c r="GN98" s="470">
        <f>IFERROR(IF(GL98=0,"",GM98/GL98),"")</f>
        <v>1</v>
      </c>
      <c r="GO98" s="353" t="s">
        <v>219</v>
      </c>
      <c r="GP98" s="1042">
        <v>1</v>
      </c>
      <c r="GQ98" s="469">
        <v>1</v>
      </c>
      <c r="GR98" s="146">
        <f>IF(GP98=1,1,IF(GP99=1,0.5,0))</f>
        <v>1</v>
      </c>
      <c r="GS98" s="470">
        <f>IFERROR(IF(GQ98=0,"",GR98/GQ98),"")</f>
        <v>1</v>
      </c>
      <c r="GT98" s="312" t="s">
        <v>219</v>
      </c>
      <c r="GU98" s="925"/>
      <c r="GV98" s="469">
        <v>1</v>
      </c>
      <c r="GW98" s="429">
        <f>IF(GU98=1,1,IF(GU99=1,0.5,0))</f>
        <v>0.5</v>
      </c>
      <c r="GX98" s="1190">
        <f>IFERROR(IF(GV98=0,"",GW98/GV98),"")</f>
        <v>0.5</v>
      </c>
      <c r="GY98" s="1065"/>
      <c r="GZ98" s="353" t="s">
        <v>219</v>
      </c>
      <c r="HA98" s="835">
        <v>1</v>
      </c>
      <c r="HB98" s="473">
        <v>1</v>
      </c>
      <c r="HC98" s="872">
        <f>IF(HA98=1,1,IF(HA99=1,0.5,0))</f>
        <v>1</v>
      </c>
      <c r="HD98" s="243">
        <f>IFERROR(IF(HB98=0,"",HC98/HB98),"")</f>
        <v>1</v>
      </c>
      <c r="HE98" s="312" t="s">
        <v>219</v>
      </c>
      <c r="HF98" s="487">
        <v>1</v>
      </c>
      <c r="HG98" s="473">
        <v>1</v>
      </c>
      <c r="HH98" s="872">
        <f>IF(HF98=1,1,IF(HF99=1,0.5,0))</f>
        <v>1</v>
      </c>
      <c r="HI98" s="243">
        <f>IFERROR(IF(HG98=0,"",HH98/HG98),"")</f>
        <v>1</v>
      </c>
      <c r="HJ98" s="883"/>
      <c r="HK98" s="804" t="s">
        <v>219</v>
      </c>
      <c r="HL98" s="487" t="s">
        <v>1774</v>
      </c>
      <c r="HM98" s="473">
        <v>1</v>
      </c>
      <c r="HN98" s="146">
        <f>IF(HL98=1,1,IF(HL99=1,0.5,0))</f>
        <v>0.5</v>
      </c>
      <c r="HO98" s="243">
        <f>IFERROR(IF(HM98=0,"",HN98/HM98),"")</f>
        <v>0.5</v>
      </c>
      <c r="HP98" s="883"/>
      <c r="HQ98" s="312" t="s">
        <v>219</v>
      </c>
      <c r="HR98" s="487"/>
      <c r="HS98" s="469">
        <v>1</v>
      </c>
      <c r="HT98" s="146">
        <f>IF(HR98=1,1,IF(HR99=1,0.5,0))</f>
        <v>0</v>
      </c>
      <c r="HU98" s="264">
        <f>IFERROR(IF(HS98=0,"",HT98/HS98),"")</f>
        <v>0</v>
      </c>
      <c r="HV98" s="353" t="s">
        <v>219</v>
      </c>
      <c r="HW98" s="835">
        <v>1</v>
      </c>
      <c r="HX98" s="469">
        <v>1</v>
      </c>
      <c r="HY98" s="146">
        <f>IF(HW98=1,1,IF(HW99=1,0.5,0))</f>
        <v>1</v>
      </c>
      <c r="HZ98" s="1209">
        <f>IFERROR(IF(HX98=0,"",HY98/HX98),"")</f>
        <v>1</v>
      </c>
      <c r="IA98" s="353" t="s">
        <v>219</v>
      </c>
      <c r="IB98" s="835">
        <v>1</v>
      </c>
      <c r="IC98" s="469">
        <v>1</v>
      </c>
      <c r="ID98" s="146">
        <f>IF(IB98=1,1,IF(IB99=1,0.5,0))</f>
        <v>1</v>
      </c>
      <c r="IE98" s="470">
        <f>IFERROR(IF(IC98=0,"",ID98/IC98),"")</f>
        <v>1</v>
      </c>
      <c r="IF98" s="886"/>
      <c r="IG98" s="312" t="s">
        <v>219</v>
      </c>
      <c r="IH98" s="430" t="s">
        <v>1775</v>
      </c>
      <c r="II98" s="469">
        <v>1</v>
      </c>
      <c r="IJ98" s="146">
        <f>IF(IH98=1,1,IF(IH99=1,0.5,0))</f>
        <v>0.5</v>
      </c>
      <c r="IK98" s="204">
        <f>IFERROR(IF(II98="Не релевантно",II98,IF(II98=0,"",IJ98/II98)),"")</f>
        <v>0.5</v>
      </c>
      <c r="IL98" s="353" t="s">
        <v>219</v>
      </c>
      <c r="IM98" s="841">
        <v>1</v>
      </c>
      <c r="IN98" s="469">
        <v>1</v>
      </c>
      <c r="IO98" s="146">
        <f>IF(IM98=1,1,IF(IM99=1,0.5,0))</f>
        <v>1</v>
      </c>
      <c r="IP98" s="204">
        <f>IFERROR(IF(IN98="Не релевантно",IN98,IF(IN98=0,"",IO98/IN98)),"")</f>
        <v>1</v>
      </c>
      <c r="IQ98" s="353" t="s">
        <v>219</v>
      </c>
      <c r="IR98" s="841">
        <v>1</v>
      </c>
      <c r="IS98" s="469">
        <v>1</v>
      </c>
      <c r="IT98" s="146">
        <f>IF(IR98=1,1,IF(IR99=1,0.5,0))</f>
        <v>1</v>
      </c>
      <c r="IU98" s="204">
        <f>IFERROR(IF(IS98="Не релевантно",IS98,IF(IS98=0,"",IT98/IS98)),"")</f>
        <v>1</v>
      </c>
      <c r="IV98" s="353" t="s">
        <v>219</v>
      </c>
      <c r="IW98" s="841">
        <v>1</v>
      </c>
      <c r="IX98" s="469">
        <v>1</v>
      </c>
      <c r="IY98" s="146">
        <f>IF(IW98=1,1,IF(IW99=1,0.5,0))</f>
        <v>1</v>
      </c>
      <c r="IZ98" s="204">
        <f>IFERROR(IF(IX98="Не релевантно",IX98,IF(IX98=0,"",IY98/IX98)),"")</f>
        <v>1</v>
      </c>
      <c r="JA98" s="312" t="s">
        <v>219</v>
      </c>
      <c r="JB98" s="430"/>
      <c r="JC98" s="469">
        <v>1</v>
      </c>
      <c r="JD98" s="146">
        <f>IF(JB98=1,1,IF(JB99=1,0.5,0))</f>
        <v>0</v>
      </c>
      <c r="JE98" s="264">
        <f>IFERROR(IF(JC98=0,"",JD98/JC98),"")</f>
        <v>0</v>
      </c>
      <c r="JF98" s="312" t="s">
        <v>219</v>
      </c>
      <c r="JG98" s="430" t="s">
        <v>937</v>
      </c>
      <c r="JH98" s="469">
        <v>1</v>
      </c>
      <c r="JI98" s="146">
        <f>IF(JG98=1,1,IF(JG99=1,0.5,0))</f>
        <v>0</v>
      </c>
      <c r="JJ98" s="264">
        <f>IFERROR(IF(JH98=0,"",JI98/JH98),"")</f>
        <v>0</v>
      </c>
      <c r="JK98" s="353" t="s">
        <v>219</v>
      </c>
      <c r="JL98" s="841">
        <v>1</v>
      </c>
      <c r="JM98" s="469">
        <v>1</v>
      </c>
      <c r="JN98" s="146">
        <f>IF(JL98=1,1,IF(JL99=1,0.5,0))</f>
        <v>1</v>
      </c>
      <c r="JO98" s="264">
        <f>IFERROR(IF(JM98=0,"",JN98/JM98),"")</f>
        <v>1</v>
      </c>
      <c r="JP98" s="312" t="s">
        <v>219</v>
      </c>
      <c r="JQ98" s="430"/>
      <c r="JR98" s="469">
        <v>1</v>
      </c>
      <c r="JS98" s="146">
        <f>IF(JQ98=1,1,IF(JQ99=1,0.5,0))</f>
        <v>0.5</v>
      </c>
      <c r="JT98" s="204">
        <f>IFERROR(IF(JR98="Не релевантно",JR98,IF(JR98=0,"",JS98/JR98)),"")</f>
        <v>0.5</v>
      </c>
      <c r="JU98" s="1249" t="s">
        <v>219</v>
      </c>
      <c r="JV98" s="955">
        <v>1</v>
      </c>
      <c r="JW98" s="469">
        <v>1</v>
      </c>
      <c r="JX98" s="146">
        <f>IF(JV98=1,1,IF(JV99=1,0.5,0))</f>
        <v>1</v>
      </c>
      <c r="JY98" s="264">
        <f>IFERROR(IF(JW98=0,"",JX98/JW98),"")</f>
        <v>1</v>
      </c>
      <c r="JZ98" s="312" t="s">
        <v>219</v>
      </c>
      <c r="KA98" s="430"/>
      <c r="KB98" s="469">
        <v>1</v>
      </c>
      <c r="KC98" s="146">
        <f>IF(KA98=1,1,IF(KA99=1,0.5,0))</f>
        <v>0.5</v>
      </c>
      <c r="KD98" s="264">
        <f>IFERROR(IF(KB98=0,"",KC98/KB98),"")</f>
        <v>0.5</v>
      </c>
      <c r="KE98" s="312" t="s">
        <v>219</v>
      </c>
      <c r="KF98" s="430" t="s">
        <v>1776</v>
      </c>
      <c r="KG98" s="469">
        <v>1</v>
      </c>
      <c r="KH98" s="146">
        <f>IF(KF98=1,1,IF(KF99=1,0.5,0))</f>
        <v>0.5</v>
      </c>
      <c r="KI98" s="264">
        <f>IFERROR(IF(KG98=0,"",KH98/KG98),"")</f>
        <v>0.5</v>
      </c>
      <c r="KJ98" s="353" t="s">
        <v>219</v>
      </c>
      <c r="KK98" s="841">
        <v>1</v>
      </c>
      <c r="KL98" s="469">
        <v>1</v>
      </c>
      <c r="KM98" s="146">
        <f>IF(KK98=1,1,IF(KK99=1,0.5,0))</f>
        <v>1</v>
      </c>
      <c r="KN98" s="264">
        <f>IFERROR(IF(KL98=0,"",KM98/KL98),"")</f>
        <v>1</v>
      </c>
      <c r="KO98" s="353" t="s">
        <v>219</v>
      </c>
      <c r="KP98" s="841">
        <v>1</v>
      </c>
      <c r="KQ98" s="469">
        <v>1</v>
      </c>
      <c r="KR98" s="146">
        <f>IF(KP98=1,1,IF(KP99=1,0.5,0))</f>
        <v>1</v>
      </c>
      <c r="KS98" s="264">
        <f>IFERROR(IF(KQ98=0,"",KR98/KQ98),"")</f>
        <v>1</v>
      </c>
      <c r="KT98" s="353" t="s">
        <v>219</v>
      </c>
      <c r="KU98" s="841">
        <v>1</v>
      </c>
      <c r="KV98" s="469">
        <v>1</v>
      </c>
      <c r="KW98" s="146">
        <f>IF(KU98=1,1,IF(KU99=1,0.5,0))</f>
        <v>1</v>
      </c>
      <c r="KX98" s="264">
        <f>IFERROR(IF(KV98=0,"",KW98/KV98),"")</f>
        <v>1</v>
      </c>
      <c r="KY98" s="353" t="s">
        <v>219</v>
      </c>
      <c r="KZ98" s="841">
        <v>1</v>
      </c>
      <c r="LA98" s="469">
        <v>1</v>
      </c>
      <c r="LB98" s="146">
        <f>IF(KZ98=1,1,IF(KZ99=1,0.5,0))</f>
        <v>1</v>
      </c>
      <c r="LC98" s="264">
        <f>IFERROR(IF(LA98=0,"",LB98/LA98),"")</f>
        <v>1</v>
      </c>
      <c r="LD98" s="353" t="s">
        <v>219</v>
      </c>
      <c r="LE98" s="841">
        <v>1</v>
      </c>
      <c r="LF98" s="469">
        <v>1</v>
      </c>
      <c r="LG98" s="146">
        <f>IF(LE98=1,1,IF(LE99=1,0.5,0))</f>
        <v>1</v>
      </c>
      <c r="LH98" s="264">
        <f>IFERROR(IF(LF98=0,"",LG98/LF98),"")</f>
        <v>1</v>
      </c>
      <c r="LI98" s="353" t="s">
        <v>219</v>
      </c>
      <c r="LJ98" s="841">
        <v>1</v>
      </c>
      <c r="LK98" s="469">
        <v>1</v>
      </c>
      <c r="LL98" s="146">
        <f>IF(LJ98=1,1,IF(LJ99=1,0.5,0))</f>
        <v>1</v>
      </c>
      <c r="LM98" s="264">
        <f>IFERROR(IF(LK98=0,"",LL98/LK98),"")</f>
        <v>1</v>
      </c>
      <c r="LN98" s="312" t="s">
        <v>219</v>
      </c>
      <c r="LO98" s="430"/>
      <c r="LP98" s="469">
        <v>1</v>
      </c>
      <c r="LQ98" s="146">
        <f>IF(LO98=1,1,IF(LO99=1,0.5,0))</f>
        <v>0</v>
      </c>
      <c r="LR98" s="264">
        <f>IFERROR(IF(LP98=0,"",LQ98/LP98),"")</f>
        <v>0</v>
      </c>
      <c r="LS98" s="353" t="s">
        <v>219</v>
      </c>
      <c r="LT98" s="841">
        <v>1</v>
      </c>
      <c r="LU98" s="469">
        <v>1</v>
      </c>
      <c r="LV98" s="146">
        <f>IF(LT98=1,1,IF(LT99=1,0.5,0))</f>
        <v>1</v>
      </c>
      <c r="LW98" s="264">
        <f>IFERROR(IF(LU98=0,"",LV98/LU98),"")</f>
        <v>1</v>
      </c>
      <c r="LX98" s="353" t="s">
        <v>219</v>
      </c>
      <c r="LY98" s="841">
        <v>1</v>
      </c>
      <c r="LZ98" s="469">
        <v>1</v>
      </c>
      <c r="MA98" s="146">
        <f>IF(LY98=1,1,IF(LY99=1,0.5,0))</f>
        <v>1</v>
      </c>
      <c r="MB98" s="264">
        <f>IFERROR(IF(LZ98=0,"",MA98/LZ98),"")</f>
        <v>1</v>
      </c>
      <c r="MC98" s="353" t="s">
        <v>219</v>
      </c>
      <c r="MD98" s="841">
        <v>1</v>
      </c>
      <c r="ME98" s="469">
        <v>1</v>
      </c>
      <c r="MF98" s="146">
        <f>IF(MD98=1,1,IF(MD99=1,0.5,0))</f>
        <v>1</v>
      </c>
      <c r="MG98" s="264">
        <f>IFERROR(IF(ME98=0,"",MF98/ME98),"")</f>
        <v>1</v>
      </c>
      <c r="MH98" s="353" t="s">
        <v>219</v>
      </c>
      <c r="MI98" s="841">
        <v>1</v>
      </c>
      <c r="MJ98" s="469">
        <v>1</v>
      </c>
      <c r="MK98" s="146">
        <f>IF(MI98=1,1,IF(MI99=1,0.5,0))</f>
        <v>1</v>
      </c>
      <c r="ML98" s="264">
        <f>IFERROR(IF(MJ98=0,"",MK98/MJ98),"")</f>
        <v>1</v>
      </c>
      <c r="MM98" s="353" t="s">
        <v>219</v>
      </c>
      <c r="MN98" s="430">
        <v>1</v>
      </c>
      <c r="MO98" s="469">
        <v>1</v>
      </c>
      <c r="MP98" s="146">
        <f>IF(MN98=1,1,IF(MN99=1,0.5,0))</f>
        <v>1</v>
      </c>
      <c r="MQ98" s="264">
        <f>IFERROR(IF(MO98=0,"",MP98/MO98),"")</f>
        <v>1</v>
      </c>
      <c r="MR98" s="353" t="s">
        <v>219</v>
      </c>
      <c r="MS98" s="841">
        <v>1</v>
      </c>
      <c r="MT98" s="469">
        <v>1</v>
      </c>
      <c r="MU98" s="146">
        <f>IF(MS98=1,1,IF(MS99=1,0.5,0))</f>
        <v>1</v>
      </c>
      <c r="MV98" s="264">
        <f>IFERROR(IF(MT98=0,"",MU98/MT98),"")</f>
        <v>1</v>
      </c>
      <c r="MW98" s="353" t="s">
        <v>219</v>
      </c>
      <c r="MX98" s="841">
        <v>1</v>
      </c>
      <c r="MY98" s="469">
        <v>1</v>
      </c>
      <c r="MZ98" s="146">
        <f>IF(MX98=1,1,IF(MX99=1,0.5,0))</f>
        <v>1</v>
      </c>
      <c r="NA98" s="264">
        <f>IFERROR(IF(MY98=0,"",MZ98/MY98),"")</f>
        <v>1</v>
      </c>
      <c r="NB98" s="353" t="s">
        <v>219</v>
      </c>
      <c r="NC98" s="841">
        <v>1</v>
      </c>
      <c r="ND98" s="469">
        <v>1</v>
      </c>
      <c r="NE98" s="146">
        <f>IF(NC98=1,1,IF(NC99=1,0.5,0))</f>
        <v>1</v>
      </c>
      <c r="NF98" s="264">
        <f>IFERROR(IF(ND98=0,"",NE98/ND98),"")</f>
        <v>1</v>
      </c>
      <c r="NG98" s="353" t="s">
        <v>219</v>
      </c>
      <c r="NH98" s="841">
        <v>1</v>
      </c>
      <c r="NI98" s="469">
        <v>1</v>
      </c>
      <c r="NJ98" s="146">
        <f>IF(NH98=1,1,IF(NH99=1,0.5,0))</f>
        <v>1</v>
      </c>
      <c r="NK98" s="264">
        <f>IFERROR(IF(NI98=0,"",NJ98/NI98),"")</f>
        <v>1</v>
      </c>
      <c r="NL98" s="353" t="s">
        <v>219</v>
      </c>
      <c r="NM98" s="841">
        <v>1</v>
      </c>
      <c r="NN98" s="469">
        <v>1</v>
      </c>
      <c r="NO98" s="146">
        <f>IF(NM98=1,1,IF(NM99=1,0.5,0))</f>
        <v>1</v>
      </c>
      <c r="NP98" s="264">
        <f>IFERROR(IF(NN98=0,"",NO98/NN98),"")</f>
        <v>1</v>
      </c>
      <c r="NQ98" s="312" t="s">
        <v>219</v>
      </c>
      <c r="NR98" s="430"/>
      <c r="NS98" s="469">
        <v>1</v>
      </c>
      <c r="NT98" s="146">
        <f>IF(NR98=1,1,IF(NR99=1,0.5,0))</f>
        <v>0.5</v>
      </c>
      <c r="NU98" s="264">
        <f>IFERROR(IF(NS98=0,"",NT98/NS98),"")</f>
        <v>0.5</v>
      </c>
      <c r="NV98" s="312" t="s">
        <v>219</v>
      </c>
      <c r="NW98" s="430"/>
      <c r="NX98" s="469">
        <v>1</v>
      </c>
      <c r="NY98" s="146">
        <f>IF(NW98=1,1,IF(NW99=1,0.5,0))</f>
        <v>0.5</v>
      </c>
      <c r="NZ98" s="264">
        <f>IFERROR(IF(NX98=0,"",NY98/NX98),"")</f>
        <v>0.5</v>
      </c>
      <c r="OA98" s="312" t="s">
        <v>219</v>
      </c>
      <c r="OB98" s="430"/>
      <c r="OC98" s="469">
        <v>1</v>
      </c>
      <c r="OD98" s="146">
        <f>IF(OB98=1,1,IF(OB99=1,0.5,0))</f>
        <v>0</v>
      </c>
      <c r="OE98" s="264">
        <f>IFERROR(IF(OC98=0,"",OD98/OC98),"")</f>
        <v>0</v>
      </c>
      <c r="OF98" s="353" t="s">
        <v>219</v>
      </c>
      <c r="OG98" s="841">
        <v>1</v>
      </c>
      <c r="OH98" s="469">
        <v>1</v>
      </c>
      <c r="OI98" s="146">
        <f>IF(OG98=1,1,IF(OG99=1,0.5,0))</f>
        <v>1</v>
      </c>
      <c r="OJ98" s="264">
        <f>IFERROR(IF(OH98=0,"",OI98/OH98),"")</f>
        <v>1</v>
      </c>
      <c r="OK98" s="312" t="s">
        <v>219</v>
      </c>
      <c r="OL98" s="430"/>
      <c r="OM98" s="469">
        <v>1</v>
      </c>
      <c r="ON98" s="146">
        <f>IF(OL98=1,1,IF(OL99=1,0.5,0))</f>
        <v>0</v>
      </c>
      <c r="OO98" s="264">
        <f>IFERROR(IF(OM98=0,"",ON98/OM98),"")</f>
        <v>0</v>
      </c>
      <c r="OP98" s="353" t="s">
        <v>219</v>
      </c>
      <c r="OQ98" s="841">
        <v>1</v>
      </c>
      <c r="OR98" s="469">
        <v>1</v>
      </c>
      <c r="OS98" s="146">
        <f>IF(OQ98=1,1,IF(OQ99=1,0.5,0))</f>
        <v>1</v>
      </c>
      <c r="OT98" s="264">
        <f>IFERROR(IF(OR98=0,"",OS98/OR98),"")</f>
        <v>1</v>
      </c>
      <c r="OU98" s="312" t="s">
        <v>219</v>
      </c>
      <c r="OV98" s="487"/>
      <c r="OW98" s="469">
        <v>1</v>
      </c>
      <c r="OX98" s="146">
        <f>IF(OV98=1,1,IF(OV99=1,0.5,0))</f>
        <v>0</v>
      </c>
      <c r="OY98" s="264">
        <f>IFERROR(IF(OW98=0,"",OX98/OW98),"")</f>
        <v>0</v>
      </c>
      <c r="OZ98" s="1250" t="s">
        <v>219</v>
      </c>
      <c r="PA98" s="430">
        <v>1</v>
      </c>
      <c r="PB98" s="469">
        <v>1</v>
      </c>
      <c r="PC98" s="146">
        <f>IF(PA98=1,1,IF(PA99=1,0.5,0))</f>
        <v>1</v>
      </c>
      <c r="PD98" s="264">
        <f>IFERROR(IF(PB98=0,"",PC98/PB98),"")</f>
        <v>1</v>
      </c>
      <c r="PE98" s="1038"/>
      <c r="PF98" s="827"/>
      <c r="PG98" s="469">
        <v>1</v>
      </c>
      <c r="PH98" s="146">
        <f>IF(PF98=1,1,IF(PF99=1,0.5,0))</f>
        <v>0</v>
      </c>
      <c r="PI98" s="264">
        <f>IFERROR(IF(PG98=0,"",PH98/PG98),"")</f>
        <v>0</v>
      </c>
      <c r="PJ98" s="805"/>
      <c r="PK98" s="1039"/>
      <c r="PL98" s="469">
        <v>1</v>
      </c>
      <c r="PM98" s="146">
        <f>IF(PK98=1,1,IF(PK99=1,0.5,0))</f>
        <v>0</v>
      </c>
      <c r="PN98" s="264">
        <f>IFERROR(IF(PL98=0,"",PM98/PL98),"")</f>
        <v>0</v>
      </c>
    </row>
    <row r="99" spans="1:430" ht="17" customHeight="1" thickBot="1" x14ac:dyDescent="0.25">
      <c r="B99" s="857"/>
      <c r="C99" s="947"/>
      <c r="D99" s="1237"/>
      <c r="E99" s="1251" t="s">
        <v>265</v>
      </c>
      <c r="F99" s="1202"/>
      <c r="G99" s="1070"/>
      <c r="H99" s="863"/>
      <c r="I99" s="1203"/>
      <c r="J99" s="323" t="s">
        <v>265</v>
      </c>
      <c r="K99" s="836"/>
      <c r="L99" s="473"/>
      <c r="M99" s="871"/>
      <c r="N99" s="1069"/>
      <c r="O99" s="336" t="s">
        <v>265</v>
      </c>
      <c r="P99" s="467">
        <v>1</v>
      </c>
      <c r="Q99" s="1212"/>
      <c r="R99" s="1213"/>
      <c r="S99" s="1158"/>
      <c r="T99" s="336" t="s">
        <v>265</v>
      </c>
      <c r="U99" s="952">
        <v>1</v>
      </c>
      <c r="V99" s="885"/>
      <c r="W99" s="1213"/>
      <c r="X99" s="243"/>
      <c r="Y99" s="1086" t="s">
        <v>265</v>
      </c>
      <c r="Z99" s="836"/>
      <c r="AA99" s="473"/>
      <c r="AB99" s="897"/>
      <c r="AC99" s="243"/>
      <c r="AD99" s="815" t="s">
        <v>265</v>
      </c>
      <c r="AE99" s="836"/>
      <c r="AF99" s="473"/>
      <c r="AG99" s="897"/>
      <c r="AH99" s="243"/>
      <c r="AI99" s="825" t="s">
        <v>265</v>
      </c>
      <c r="AJ99" s="334">
        <v>1</v>
      </c>
      <c r="AK99" s="473"/>
      <c r="AL99" s="897"/>
      <c r="AM99" s="243"/>
      <c r="AN99" s="323" t="s">
        <v>265</v>
      </c>
      <c r="AO99" s="1042"/>
      <c r="AP99" s="255"/>
      <c r="AQ99" s="1166"/>
      <c r="AR99" s="1069"/>
      <c r="AS99" s="323" t="s">
        <v>265</v>
      </c>
      <c r="AT99" s="836"/>
      <c r="AU99" s="255"/>
      <c r="AV99" s="1166"/>
      <c r="AW99" s="1069"/>
      <c r="AX99" s="336" t="s">
        <v>265</v>
      </c>
      <c r="AY99" s="467">
        <v>1</v>
      </c>
      <c r="AZ99" s="255"/>
      <c r="BA99" s="1166"/>
      <c r="BB99" s="1069"/>
      <c r="BC99" s="816" t="s">
        <v>265</v>
      </c>
      <c r="BD99" s="836"/>
      <c r="BE99" s="255"/>
      <c r="BF99" s="535"/>
      <c r="BG99" s="1069"/>
      <c r="BH99" s="323" t="s">
        <v>265</v>
      </c>
      <c r="BI99" s="1051"/>
      <c r="BJ99" s="255"/>
      <c r="BK99" s="1166"/>
      <c r="BL99" s="1069"/>
      <c r="BM99" s="816" t="s">
        <v>265</v>
      </c>
      <c r="BN99" s="836"/>
      <c r="BO99" s="255"/>
      <c r="BP99" s="535"/>
      <c r="BQ99" s="1069"/>
      <c r="BR99" s="863"/>
      <c r="BS99" s="323" t="s">
        <v>265</v>
      </c>
      <c r="BT99" s="836"/>
      <c r="BU99" s="473"/>
      <c r="BV99" s="897"/>
      <c r="BW99" s="243"/>
      <c r="BX99" s="323" t="s">
        <v>265</v>
      </c>
      <c r="BY99" s="836"/>
      <c r="BZ99" s="473"/>
      <c r="CA99" s="897"/>
      <c r="CB99" s="243"/>
      <c r="CC99" s="323" t="s">
        <v>265</v>
      </c>
      <c r="CD99" s="836"/>
      <c r="CE99" s="473"/>
      <c r="CF99" s="535"/>
      <c r="CG99" s="243"/>
      <c r="CH99" s="323" t="s">
        <v>265</v>
      </c>
      <c r="CI99" s="836"/>
      <c r="CJ99" s="473"/>
      <c r="CK99" s="535"/>
      <c r="CL99" s="243"/>
      <c r="CM99" s="323" t="s">
        <v>265</v>
      </c>
      <c r="CN99" s="836"/>
      <c r="CO99" s="473"/>
      <c r="CP99" s="535"/>
      <c r="CQ99" s="243"/>
      <c r="CR99" s="323" t="s">
        <v>265</v>
      </c>
      <c r="CS99" s="836"/>
      <c r="CT99" s="473"/>
      <c r="CU99" s="535"/>
      <c r="CV99" s="243"/>
      <c r="CW99" s="323" t="s">
        <v>265</v>
      </c>
      <c r="CX99" s="836"/>
      <c r="CY99" s="473"/>
      <c r="CZ99" s="535"/>
      <c r="DA99" s="243"/>
      <c r="DB99" s="323" t="s">
        <v>265</v>
      </c>
      <c r="DC99" s="836"/>
      <c r="DD99" s="473"/>
      <c r="DE99" s="535"/>
      <c r="DF99" s="243"/>
      <c r="DG99" s="323" t="s">
        <v>265</v>
      </c>
      <c r="DH99" s="836"/>
      <c r="DI99" s="473"/>
      <c r="DJ99" s="535"/>
      <c r="DK99" s="243"/>
      <c r="DL99" s="323" t="s">
        <v>265</v>
      </c>
      <c r="DM99" s="836"/>
      <c r="DN99" s="473"/>
      <c r="DO99" s="535"/>
      <c r="DP99" s="243"/>
      <c r="DQ99" s="336" t="s">
        <v>265</v>
      </c>
      <c r="DR99" s="835">
        <v>1</v>
      </c>
      <c r="DS99" s="473"/>
      <c r="DT99" s="535"/>
      <c r="DU99" s="243"/>
      <c r="DV99" s="323" t="s">
        <v>265</v>
      </c>
      <c r="DW99" s="836"/>
      <c r="DX99" s="473"/>
      <c r="DY99" s="535"/>
      <c r="DZ99" s="243"/>
      <c r="EA99" s="336" t="s">
        <v>265</v>
      </c>
      <c r="EB99" s="433">
        <v>1</v>
      </c>
      <c r="EC99" s="473"/>
      <c r="ED99" s="535"/>
      <c r="EE99" s="243"/>
      <c r="EF99" s="323" t="s">
        <v>265</v>
      </c>
      <c r="EG99" s="836"/>
      <c r="EH99" s="473"/>
      <c r="EI99" s="535"/>
      <c r="EJ99" s="243"/>
      <c r="EK99" s="336" t="s">
        <v>265</v>
      </c>
      <c r="EL99" s="835">
        <v>1</v>
      </c>
      <c r="EM99" s="473"/>
      <c r="EN99" s="535"/>
      <c r="EO99" s="243"/>
      <c r="EP99" s="323" t="s">
        <v>265</v>
      </c>
      <c r="EQ99" s="433"/>
      <c r="ER99" s="473"/>
      <c r="ES99" s="535"/>
      <c r="ET99" s="243"/>
      <c r="EU99" s="336" t="s">
        <v>265</v>
      </c>
      <c r="EV99" s="835">
        <v>1</v>
      </c>
      <c r="EW99" s="473"/>
      <c r="EX99" s="535"/>
      <c r="EY99" s="243"/>
      <c r="EZ99" s="323" t="s">
        <v>265</v>
      </c>
      <c r="FA99" s="836"/>
      <c r="FB99" s="473"/>
      <c r="FC99" s="535"/>
      <c r="FD99" s="243"/>
      <c r="FE99" s="323" t="s">
        <v>265</v>
      </c>
      <c r="FF99" s="836"/>
      <c r="FG99" s="473"/>
      <c r="FH99" s="535"/>
      <c r="FI99" s="243"/>
      <c r="FJ99" s="336" t="s">
        <v>265</v>
      </c>
      <c r="FK99" s="835">
        <v>1</v>
      </c>
      <c r="FL99" s="473"/>
      <c r="FM99" s="535"/>
      <c r="FN99" s="243"/>
      <c r="FO99" s="323" t="s">
        <v>265</v>
      </c>
      <c r="FP99" s="836"/>
      <c r="FQ99" s="473"/>
      <c r="FR99" s="535"/>
      <c r="FS99" s="243"/>
      <c r="FU99" s="323" t="s">
        <v>265</v>
      </c>
      <c r="FV99" s="1042"/>
      <c r="FW99" s="255"/>
      <c r="FX99" s="1166"/>
      <c r="FY99" s="1069"/>
      <c r="FZ99" s="323" t="s">
        <v>265</v>
      </c>
      <c r="GA99" s="1042"/>
      <c r="GB99" s="255"/>
      <c r="GC99" s="1166"/>
      <c r="GD99" s="1069"/>
      <c r="GE99" s="336" t="s">
        <v>265</v>
      </c>
      <c r="GF99" s="1042">
        <v>1</v>
      </c>
      <c r="GG99" s="255"/>
      <c r="GH99" s="1166"/>
      <c r="GI99" s="1069"/>
      <c r="GJ99" s="323" t="s">
        <v>265</v>
      </c>
      <c r="GK99" s="1042"/>
      <c r="GL99" s="255"/>
      <c r="GM99" s="1166"/>
      <c r="GN99" s="1069"/>
      <c r="GO99" s="323" t="s">
        <v>265</v>
      </c>
      <c r="GP99" s="1042"/>
      <c r="GQ99" s="255"/>
      <c r="GR99" s="1166"/>
      <c r="GS99" s="1069"/>
      <c r="GT99" s="336" t="s">
        <v>265</v>
      </c>
      <c r="GU99" s="1042">
        <v>1</v>
      </c>
      <c r="GV99" s="255"/>
      <c r="GW99" s="1169"/>
      <c r="GX99" s="1068"/>
      <c r="GY99" s="910"/>
      <c r="GZ99" s="323" t="s">
        <v>265</v>
      </c>
      <c r="HA99" s="836"/>
      <c r="HB99" s="473"/>
      <c r="HC99" s="535"/>
      <c r="HD99" s="243"/>
      <c r="HE99" s="323" t="s">
        <v>265</v>
      </c>
      <c r="HF99" s="433"/>
      <c r="HG99" s="473"/>
      <c r="HH99" s="535"/>
      <c r="HI99" s="243"/>
      <c r="HJ99" s="883"/>
      <c r="HK99" s="825" t="s">
        <v>265</v>
      </c>
      <c r="HL99" s="334">
        <v>1</v>
      </c>
      <c r="HM99" s="473"/>
      <c r="HN99" s="897"/>
      <c r="HO99" s="243"/>
      <c r="HP99" s="883"/>
      <c r="HQ99" s="323" t="s">
        <v>265</v>
      </c>
      <c r="HR99" s="836"/>
      <c r="HS99" s="255"/>
      <c r="HT99" s="535"/>
      <c r="HU99" s="1069"/>
      <c r="HV99" s="323" t="s">
        <v>265</v>
      </c>
      <c r="HW99" s="836"/>
      <c r="HX99" s="255"/>
      <c r="HY99" s="535"/>
      <c r="HZ99" s="898"/>
      <c r="IA99" s="323" t="s">
        <v>265</v>
      </c>
      <c r="IB99" s="836"/>
      <c r="IC99" s="255"/>
      <c r="ID99" s="1166"/>
      <c r="IE99" s="1069"/>
      <c r="IF99" s="883"/>
      <c r="IG99" s="336" t="s">
        <v>265</v>
      </c>
      <c r="IH99" s="841">
        <v>1</v>
      </c>
      <c r="II99" s="255"/>
      <c r="IJ99" s="1166"/>
      <c r="IK99" s="1069"/>
      <c r="IL99" s="323" t="s">
        <v>265</v>
      </c>
      <c r="IM99" s="1089"/>
      <c r="IN99" s="255"/>
      <c r="IO99" s="1166"/>
      <c r="IP99" s="1069"/>
      <c r="IQ99" s="323" t="s">
        <v>265</v>
      </c>
      <c r="IR99" s="1089"/>
      <c r="IS99" s="255"/>
      <c r="IT99" s="1166"/>
      <c r="IU99" s="1069"/>
      <c r="IV99" s="323" t="s">
        <v>265</v>
      </c>
      <c r="IW99" s="1089"/>
      <c r="IX99" s="255"/>
      <c r="IY99" s="1166"/>
      <c r="IZ99" s="1069"/>
      <c r="JA99" s="323" t="s">
        <v>265</v>
      </c>
      <c r="JB99" s="1089"/>
      <c r="JC99" s="255"/>
      <c r="JD99" s="535"/>
      <c r="JE99" s="1069"/>
      <c r="JF99" s="323" t="s">
        <v>265</v>
      </c>
      <c r="JG99" s="432"/>
      <c r="JH99" s="255"/>
      <c r="JI99" s="535"/>
      <c r="JJ99" s="1069"/>
      <c r="JK99" s="323" t="s">
        <v>265</v>
      </c>
      <c r="JL99" s="1089"/>
      <c r="JM99" s="255"/>
      <c r="JN99" s="535"/>
      <c r="JO99" s="1069"/>
      <c r="JP99" s="336" t="s">
        <v>265</v>
      </c>
      <c r="JQ99" s="841">
        <v>1</v>
      </c>
      <c r="JR99" s="255"/>
      <c r="JS99" s="1166"/>
      <c r="JT99" s="1069"/>
      <c r="JU99" s="323" t="s">
        <v>265</v>
      </c>
      <c r="JV99" s="1089"/>
      <c r="JW99" s="255"/>
      <c r="JX99" s="535"/>
      <c r="JY99" s="1069"/>
      <c r="JZ99" s="336" t="s">
        <v>265</v>
      </c>
      <c r="KA99" s="841">
        <v>1</v>
      </c>
      <c r="KB99" s="255"/>
      <c r="KC99" s="535"/>
      <c r="KD99" s="1069"/>
      <c r="KE99" s="336" t="s">
        <v>265</v>
      </c>
      <c r="KF99" s="841">
        <v>1</v>
      </c>
      <c r="KG99" s="255"/>
      <c r="KH99" s="535"/>
      <c r="KI99" s="1069"/>
      <c r="KJ99" s="323" t="s">
        <v>265</v>
      </c>
      <c r="KK99" s="1089"/>
      <c r="KL99" s="255"/>
      <c r="KM99" s="535"/>
      <c r="KN99" s="1069"/>
      <c r="KO99" s="323" t="s">
        <v>265</v>
      </c>
      <c r="KP99" s="1089"/>
      <c r="KQ99" s="255"/>
      <c r="KR99" s="535"/>
      <c r="KS99" s="1069"/>
      <c r="KT99" s="323" t="s">
        <v>265</v>
      </c>
      <c r="KU99" s="1089"/>
      <c r="KV99" s="255"/>
      <c r="KW99" s="535"/>
      <c r="KX99" s="1069"/>
      <c r="KY99" s="323" t="s">
        <v>265</v>
      </c>
      <c r="KZ99" s="1089"/>
      <c r="LA99" s="255"/>
      <c r="LB99" s="535"/>
      <c r="LC99" s="1069"/>
      <c r="LD99" s="323" t="s">
        <v>265</v>
      </c>
      <c r="LE99" s="1089"/>
      <c r="LF99" s="255"/>
      <c r="LG99" s="535"/>
      <c r="LH99" s="1069"/>
      <c r="LI99" s="323" t="s">
        <v>265</v>
      </c>
      <c r="LJ99" s="1089"/>
      <c r="LK99" s="255"/>
      <c r="LL99" s="535"/>
      <c r="LM99" s="1069"/>
      <c r="LN99" s="323" t="s">
        <v>265</v>
      </c>
      <c r="LO99" s="1089"/>
      <c r="LP99" s="255"/>
      <c r="LQ99" s="535"/>
      <c r="LR99" s="1069"/>
      <c r="LS99" s="323" t="s">
        <v>265</v>
      </c>
      <c r="LT99" s="1089"/>
      <c r="LU99" s="255"/>
      <c r="LV99" s="535"/>
      <c r="LW99" s="1069"/>
      <c r="LX99" s="323" t="s">
        <v>265</v>
      </c>
      <c r="LY99" s="1089"/>
      <c r="LZ99" s="255"/>
      <c r="MA99" s="535"/>
      <c r="MB99" s="1069"/>
      <c r="MC99" s="323" t="s">
        <v>265</v>
      </c>
      <c r="MD99" s="1089"/>
      <c r="ME99" s="255"/>
      <c r="MF99" s="535"/>
      <c r="MG99" s="1069"/>
      <c r="MH99" s="323" t="s">
        <v>265</v>
      </c>
      <c r="MI99" s="1089"/>
      <c r="MJ99" s="255"/>
      <c r="MK99" s="535"/>
      <c r="ML99" s="1069"/>
      <c r="MM99" s="323" t="s">
        <v>265</v>
      </c>
      <c r="MN99" s="841"/>
      <c r="MO99" s="255"/>
      <c r="MP99" s="535"/>
      <c r="MQ99" s="1069"/>
      <c r="MR99" s="323" t="s">
        <v>265</v>
      </c>
      <c r="MS99" s="1089"/>
      <c r="MT99" s="255"/>
      <c r="MU99" s="535"/>
      <c r="MV99" s="1069"/>
      <c r="MW99" s="323" t="s">
        <v>265</v>
      </c>
      <c r="MX99" s="1089"/>
      <c r="MY99" s="255"/>
      <c r="MZ99" s="535"/>
      <c r="NA99" s="1069"/>
      <c r="NB99" s="323" t="s">
        <v>265</v>
      </c>
      <c r="NC99" s="1089"/>
      <c r="ND99" s="255"/>
      <c r="NE99" s="535"/>
      <c r="NF99" s="1069"/>
      <c r="NG99" s="323" t="s">
        <v>265</v>
      </c>
      <c r="NH99" s="1089"/>
      <c r="NI99" s="255"/>
      <c r="NJ99" s="535"/>
      <c r="NK99" s="1069"/>
      <c r="NL99" s="323" t="s">
        <v>265</v>
      </c>
      <c r="NM99" s="1089"/>
      <c r="NN99" s="255"/>
      <c r="NO99" s="535"/>
      <c r="NP99" s="1069"/>
      <c r="NQ99" s="336" t="s">
        <v>265</v>
      </c>
      <c r="NR99" s="841">
        <v>1</v>
      </c>
      <c r="NS99" s="255"/>
      <c r="NT99" s="535"/>
      <c r="NU99" s="1069"/>
      <c r="NV99" s="336" t="s">
        <v>265</v>
      </c>
      <c r="NW99" s="841">
        <v>1</v>
      </c>
      <c r="NX99" s="255"/>
      <c r="NY99" s="535"/>
      <c r="NZ99" s="1069"/>
      <c r="OA99" s="323" t="s">
        <v>265</v>
      </c>
      <c r="OB99" s="1089"/>
      <c r="OC99" s="255"/>
      <c r="OD99" s="535"/>
      <c r="OE99" s="1069"/>
      <c r="OF99" s="323" t="s">
        <v>265</v>
      </c>
      <c r="OG99" s="1089"/>
      <c r="OH99" s="255"/>
      <c r="OI99" s="535"/>
      <c r="OJ99" s="1069"/>
      <c r="OK99" s="323" t="s">
        <v>265</v>
      </c>
      <c r="OL99" s="1089"/>
      <c r="OM99" s="255"/>
      <c r="ON99" s="535"/>
      <c r="OO99" s="1069"/>
      <c r="OP99" s="323" t="s">
        <v>265</v>
      </c>
      <c r="OQ99" s="1089"/>
      <c r="OR99" s="255"/>
      <c r="OS99" s="535"/>
      <c r="OT99" s="1069"/>
      <c r="OU99" s="323" t="s">
        <v>265</v>
      </c>
      <c r="OV99" s="957"/>
      <c r="OW99" s="255"/>
      <c r="OX99" s="535"/>
      <c r="OY99" s="1069"/>
      <c r="OZ99" s="323" t="s">
        <v>265</v>
      </c>
      <c r="PA99" s="1089"/>
      <c r="PB99" s="255"/>
      <c r="PC99" s="535"/>
      <c r="PD99" s="1069"/>
      <c r="PE99" s="816"/>
      <c r="PF99" s="836"/>
      <c r="PG99" s="255"/>
      <c r="PH99" s="535"/>
      <c r="PI99" s="1069"/>
      <c r="PJ99" s="816"/>
      <c r="PK99" s="836"/>
      <c r="PL99" s="255"/>
      <c r="PM99" s="535"/>
      <c r="PN99" s="1069"/>
    </row>
    <row r="100" spans="1:430" ht="17" customHeight="1" thickBot="1" x14ac:dyDescent="0.25">
      <c r="B100" s="857"/>
      <c r="C100" s="947"/>
      <c r="D100" s="1237"/>
      <c r="E100" s="1251" t="s">
        <v>204</v>
      </c>
      <c r="F100" s="1202"/>
      <c r="G100" s="1070"/>
      <c r="H100" s="863"/>
      <c r="I100" s="1203"/>
      <c r="J100" s="336" t="s">
        <v>204</v>
      </c>
      <c r="K100" s="334"/>
      <c r="L100" s="473"/>
      <c r="M100" s="893"/>
      <c r="N100" s="1069"/>
      <c r="O100" s="323" t="s">
        <v>204</v>
      </c>
      <c r="P100" s="836"/>
      <c r="Q100" s="1212"/>
      <c r="R100" s="1213"/>
      <c r="S100" s="1158"/>
      <c r="T100" s="323" t="s">
        <v>204</v>
      </c>
      <c r="U100" s="836"/>
      <c r="V100" s="885"/>
      <c r="W100" s="1213"/>
      <c r="X100" s="243"/>
      <c r="Y100" s="1086" t="s">
        <v>204</v>
      </c>
      <c r="Z100" s="836"/>
      <c r="AA100" s="473"/>
      <c r="AB100" s="897"/>
      <c r="AC100" s="243"/>
      <c r="AD100" s="815" t="s">
        <v>204</v>
      </c>
      <c r="AE100" s="836"/>
      <c r="AF100" s="473"/>
      <c r="AG100" s="897"/>
      <c r="AH100" s="243"/>
      <c r="AI100" s="815" t="s">
        <v>204</v>
      </c>
      <c r="AJ100" s="836"/>
      <c r="AK100" s="473"/>
      <c r="AL100" s="897"/>
      <c r="AM100" s="243"/>
      <c r="AN100" s="323" t="s">
        <v>204</v>
      </c>
      <c r="AO100" s="1042"/>
      <c r="AP100" s="255"/>
      <c r="AQ100" s="1166"/>
      <c r="AR100" s="1069"/>
      <c r="AS100" s="323" t="s">
        <v>204</v>
      </c>
      <c r="AT100" s="836"/>
      <c r="AU100" s="255"/>
      <c r="AV100" s="1166"/>
      <c r="AW100" s="1069"/>
      <c r="AX100" s="323" t="s">
        <v>204</v>
      </c>
      <c r="AY100" s="836"/>
      <c r="AZ100" s="255"/>
      <c r="BA100" s="1166"/>
      <c r="BB100" s="1069"/>
      <c r="BC100" s="816" t="s">
        <v>204</v>
      </c>
      <c r="BD100" s="836"/>
      <c r="BE100" s="255"/>
      <c r="BF100" s="535"/>
      <c r="BG100" s="1069"/>
      <c r="BH100" s="323" t="s">
        <v>204</v>
      </c>
      <c r="BI100" s="1051"/>
      <c r="BJ100" s="255"/>
      <c r="BK100" s="1166"/>
      <c r="BL100" s="1069"/>
      <c r="BM100" s="816" t="s">
        <v>204</v>
      </c>
      <c r="BN100" s="836"/>
      <c r="BO100" s="255"/>
      <c r="BP100" s="535"/>
      <c r="BQ100" s="1069"/>
      <c r="BR100" s="863"/>
      <c r="BS100" s="323" t="s">
        <v>204</v>
      </c>
      <c r="BT100" s="836"/>
      <c r="BU100" s="473"/>
      <c r="BV100" s="897"/>
      <c r="BW100" s="243"/>
      <c r="BX100" s="323" t="s">
        <v>204</v>
      </c>
      <c r="BY100" s="836"/>
      <c r="BZ100" s="473"/>
      <c r="CA100" s="897"/>
      <c r="CB100" s="243"/>
      <c r="CC100" s="323" t="s">
        <v>204</v>
      </c>
      <c r="CD100" s="836"/>
      <c r="CE100" s="473"/>
      <c r="CF100" s="535"/>
      <c r="CG100" s="243"/>
      <c r="CH100" s="323" t="s">
        <v>204</v>
      </c>
      <c r="CI100" s="836"/>
      <c r="CJ100" s="473"/>
      <c r="CK100" s="535"/>
      <c r="CL100" s="243"/>
      <c r="CM100" s="323" t="s">
        <v>204</v>
      </c>
      <c r="CN100" s="836"/>
      <c r="CO100" s="473"/>
      <c r="CP100" s="535"/>
      <c r="CQ100" s="243"/>
      <c r="CR100" s="323" t="s">
        <v>204</v>
      </c>
      <c r="CS100" s="836"/>
      <c r="CT100" s="473"/>
      <c r="CU100" s="535"/>
      <c r="CV100" s="243"/>
      <c r="CW100" s="323" t="s">
        <v>204</v>
      </c>
      <c r="CX100" s="836"/>
      <c r="CY100" s="473"/>
      <c r="CZ100" s="535"/>
      <c r="DA100" s="243"/>
      <c r="DB100" s="323" t="s">
        <v>204</v>
      </c>
      <c r="DC100" s="836"/>
      <c r="DD100" s="473"/>
      <c r="DE100" s="535"/>
      <c r="DF100" s="243"/>
      <c r="DG100" s="323" t="s">
        <v>204</v>
      </c>
      <c r="DH100" s="836"/>
      <c r="DI100" s="473"/>
      <c r="DJ100" s="535"/>
      <c r="DK100" s="243"/>
      <c r="DL100" s="323" t="s">
        <v>204</v>
      </c>
      <c r="DM100" s="836"/>
      <c r="DN100" s="473"/>
      <c r="DO100" s="535"/>
      <c r="DP100" s="243"/>
      <c r="DQ100" s="323" t="s">
        <v>204</v>
      </c>
      <c r="DR100" s="836"/>
      <c r="DS100" s="473"/>
      <c r="DT100" s="535"/>
      <c r="DU100" s="243"/>
      <c r="DV100" s="323" t="s">
        <v>204</v>
      </c>
      <c r="DW100" s="836"/>
      <c r="DX100" s="473"/>
      <c r="DY100" s="535"/>
      <c r="DZ100" s="243"/>
      <c r="EA100" s="323" t="s">
        <v>204</v>
      </c>
      <c r="EB100" s="433"/>
      <c r="EC100" s="473"/>
      <c r="ED100" s="535"/>
      <c r="EE100" s="243"/>
      <c r="EF100" s="323" t="s">
        <v>204</v>
      </c>
      <c r="EG100" s="836"/>
      <c r="EH100" s="473"/>
      <c r="EI100" s="535"/>
      <c r="EJ100" s="243"/>
      <c r="EK100" s="323" t="s">
        <v>204</v>
      </c>
      <c r="EL100" s="836"/>
      <c r="EM100" s="473"/>
      <c r="EN100" s="535"/>
      <c r="EO100" s="243"/>
      <c r="EP100" s="323" t="s">
        <v>204</v>
      </c>
      <c r="EQ100" s="433"/>
      <c r="ER100" s="473"/>
      <c r="ES100" s="535"/>
      <c r="ET100" s="243"/>
      <c r="EU100" s="323" t="s">
        <v>204</v>
      </c>
      <c r="EV100" s="836"/>
      <c r="EW100" s="473"/>
      <c r="EX100" s="535"/>
      <c r="EY100" s="243"/>
      <c r="EZ100" s="323" t="s">
        <v>204</v>
      </c>
      <c r="FA100" s="836"/>
      <c r="FB100" s="473"/>
      <c r="FC100" s="535"/>
      <c r="FD100" s="243"/>
      <c r="FE100" s="323" t="s">
        <v>204</v>
      </c>
      <c r="FF100" s="836"/>
      <c r="FG100" s="473"/>
      <c r="FH100" s="535"/>
      <c r="FI100" s="243"/>
      <c r="FJ100" s="323" t="s">
        <v>204</v>
      </c>
      <c r="FK100" s="836"/>
      <c r="FL100" s="473"/>
      <c r="FM100" s="535"/>
      <c r="FN100" s="243"/>
      <c r="FO100" s="323" t="s">
        <v>204</v>
      </c>
      <c r="FP100" s="836"/>
      <c r="FQ100" s="473"/>
      <c r="FR100" s="535"/>
      <c r="FS100" s="243"/>
      <c r="FU100" s="323" t="s">
        <v>204</v>
      </c>
      <c r="FV100" s="1042"/>
      <c r="FW100" s="255"/>
      <c r="FX100" s="1166"/>
      <c r="FY100" s="1069"/>
      <c r="FZ100" s="323" t="s">
        <v>204</v>
      </c>
      <c r="GA100" s="851"/>
      <c r="GB100" s="255"/>
      <c r="GC100" s="1166"/>
      <c r="GD100" s="1069"/>
      <c r="GE100" s="323" t="s">
        <v>204</v>
      </c>
      <c r="GF100" s="1042"/>
      <c r="GG100" s="255"/>
      <c r="GH100" s="1166"/>
      <c r="GI100" s="1069"/>
      <c r="GJ100" s="323" t="s">
        <v>204</v>
      </c>
      <c r="GK100" s="1042"/>
      <c r="GL100" s="255"/>
      <c r="GM100" s="1166"/>
      <c r="GN100" s="1069"/>
      <c r="GO100" s="323" t="s">
        <v>204</v>
      </c>
      <c r="GP100" s="1042"/>
      <c r="GQ100" s="255"/>
      <c r="GR100" s="1166"/>
      <c r="GS100" s="1069"/>
      <c r="GT100" s="323" t="s">
        <v>204</v>
      </c>
      <c r="GU100" s="1042"/>
      <c r="GV100" s="255"/>
      <c r="GW100" s="1169"/>
      <c r="GX100" s="1068"/>
      <c r="GY100" s="910"/>
      <c r="GZ100" s="323" t="s">
        <v>204</v>
      </c>
      <c r="HA100" s="836"/>
      <c r="HB100" s="473"/>
      <c r="HC100" s="535"/>
      <c r="HD100" s="243"/>
      <c r="HE100" s="336" t="s">
        <v>204</v>
      </c>
      <c r="HF100" s="338"/>
      <c r="HG100" s="473"/>
      <c r="HH100" s="535"/>
      <c r="HI100" s="243"/>
      <c r="HJ100" s="883"/>
      <c r="HK100" s="815" t="s">
        <v>204</v>
      </c>
      <c r="HL100" s="836"/>
      <c r="HM100" s="473"/>
      <c r="HN100" s="897"/>
      <c r="HO100" s="243"/>
      <c r="HP100" s="883"/>
      <c r="HQ100" s="323" t="s">
        <v>204</v>
      </c>
      <c r="HR100" s="836"/>
      <c r="HS100" s="255"/>
      <c r="HT100" s="535"/>
      <c r="HU100" s="1069"/>
      <c r="HV100" s="323" t="s">
        <v>204</v>
      </c>
      <c r="HW100" s="836"/>
      <c r="HX100" s="255"/>
      <c r="HY100" s="535"/>
      <c r="HZ100" s="898"/>
      <c r="IA100" s="323" t="s">
        <v>204</v>
      </c>
      <c r="IB100" s="836"/>
      <c r="IC100" s="255"/>
      <c r="ID100" s="1166"/>
      <c r="IE100" s="1069"/>
      <c r="IF100" s="883"/>
      <c r="IG100" s="323" t="s">
        <v>204</v>
      </c>
      <c r="IH100" s="1089"/>
      <c r="II100" s="255"/>
      <c r="IJ100" s="1166"/>
      <c r="IK100" s="1069"/>
      <c r="IL100" s="323" t="s">
        <v>204</v>
      </c>
      <c r="IM100" s="1089"/>
      <c r="IN100" s="255"/>
      <c r="IO100" s="1166"/>
      <c r="IP100" s="1069"/>
      <c r="IQ100" s="323" t="s">
        <v>204</v>
      </c>
      <c r="IR100" s="1089"/>
      <c r="IS100" s="255"/>
      <c r="IT100" s="1166"/>
      <c r="IU100" s="1069"/>
      <c r="IV100" s="323" t="s">
        <v>204</v>
      </c>
      <c r="IW100" s="1089"/>
      <c r="IX100" s="255"/>
      <c r="IY100" s="1166"/>
      <c r="IZ100" s="1069"/>
      <c r="JA100" s="323" t="s">
        <v>204</v>
      </c>
      <c r="JB100" s="1089"/>
      <c r="JC100" s="255"/>
      <c r="JD100" s="535"/>
      <c r="JE100" s="1069"/>
      <c r="JF100" s="336" t="s">
        <v>204</v>
      </c>
      <c r="JG100" s="337">
        <v>1</v>
      </c>
      <c r="JH100" s="255"/>
      <c r="JI100" s="535"/>
      <c r="JJ100" s="1069"/>
      <c r="JK100" s="323" t="s">
        <v>204</v>
      </c>
      <c r="JL100" s="1089"/>
      <c r="JM100" s="255"/>
      <c r="JN100" s="535"/>
      <c r="JO100" s="1069"/>
      <c r="JP100" s="323" t="s">
        <v>204</v>
      </c>
      <c r="JQ100" s="1089"/>
      <c r="JR100" s="255"/>
      <c r="JS100" s="1166"/>
      <c r="JT100" s="1069"/>
      <c r="JU100" s="323" t="s">
        <v>204</v>
      </c>
      <c r="JV100" s="1089"/>
      <c r="JW100" s="255"/>
      <c r="JX100" s="535"/>
      <c r="JY100" s="1069"/>
      <c r="JZ100" s="323" t="s">
        <v>204</v>
      </c>
      <c r="KA100" s="1089"/>
      <c r="KB100" s="255"/>
      <c r="KC100" s="535"/>
      <c r="KD100" s="1069"/>
      <c r="KE100" s="323" t="s">
        <v>204</v>
      </c>
      <c r="KF100" s="1089"/>
      <c r="KG100" s="255"/>
      <c r="KH100" s="535"/>
      <c r="KI100" s="1069"/>
      <c r="KJ100" s="323" t="s">
        <v>204</v>
      </c>
      <c r="KK100" s="1089"/>
      <c r="KL100" s="255"/>
      <c r="KM100" s="535"/>
      <c r="KN100" s="1069"/>
      <c r="KO100" s="323" t="s">
        <v>204</v>
      </c>
      <c r="KP100" s="1089"/>
      <c r="KQ100" s="255"/>
      <c r="KR100" s="535"/>
      <c r="KS100" s="1069"/>
      <c r="KT100" s="323" t="s">
        <v>204</v>
      </c>
      <c r="KU100" s="1089"/>
      <c r="KV100" s="255"/>
      <c r="KW100" s="535"/>
      <c r="KX100" s="1069"/>
      <c r="KY100" s="323" t="s">
        <v>204</v>
      </c>
      <c r="KZ100" s="1089"/>
      <c r="LA100" s="255"/>
      <c r="LB100" s="535"/>
      <c r="LC100" s="1069"/>
      <c r="LD100" s="323" t="s">
        <v>204</v>
      </c>
      <c r="LE100" s="1089"/>
      <c r="LF100" s="255"/>
      <c r="LG100" s="535"/>
      <c r="LH100" s="1069"/>
      <c r="LI100" s="323" t="s">
        <v>204</v>
      </c>
      <c r="LJ100" s="1089"/>
      <c r="LK100" s="255"/>
      <c r="LL100" s="535"/>
      <c r="LM100" s="1069"/>
      <c r="LN100" s="336" t="s">
        <v>204</v>
      </c>
      <c r="LO100" s="841">
        <v>1</v>
      </c>
      <c r="LP100" s="255"/>
      <c r="LQ100" s="535"/>
      <c r="LR100" s="1069"/>
      <c r="LS100" s="323" t="s">
        <v>204</v>
      </c>
      <c r="LT100" s="1089"/>
      <c r="LU100" s="255"/>
      <c r="LV100" s="535"/>
      <c r="LW100" s="1069"/>
      <c r="LX100" s="323" t="s">
        <v>204</v>
      </c>
      <c r="LY100" s="1089"/>
      <c r="LZ100" s="255"/>
      <c r="MA100" s="535"/>
      <c r="MB100" s="1069"/>
      <c r="MC100" s="323" t="s">
        <v>204</v>
      </c>
      <c r="MD100" s="1089"/>
      <c r="ME100" s="255"/>
      <c r="MF100" s="535"/>
      <c r="MG100" s="1069"/>
      <c r="MH100" s="323" t="s">
        <v>204</v>
      </c>
      <c r="MI100" s="1089"/>
      <c r="MJ100" s="255"/>
      <c r="MK100" s="535"/>
      <c r="ML100" s="1069"/>
      <c r="MM100" s="323" t="s">
        <v>204</v>
      </c>
      <c r="MN100" s="1089"/>
      <c r="MO100" s="255"/>
      <c r="MP100" s="535"/>
      <c r="MQ100" s="1069"/>
      <c r="MR100" s="323" t="s">
        <v>204</v>
      </c>
      <c r="MS100" s="1089"/>
      <c r="MT100" s="255"/>
      <c r="MU100" s="535"/>
      <c r="MV100" s="1069"/>
      <c r="MW100" s="323" t="s">
        <v>204</v>
      </c>
      <c r="MX100" s="1089"/>
      <c r="MY100" s="255"/>
      <c r="MZ100" s="535"/>
      <c r="NA100" s="1069"/>
      <c r="NB100" s="323" t="s">
        <v>204</v>
      </c>
      <c r="NC100" s="1089"/>
      <c r="ND100" s="255"/>
      <c r="NE100" s="535"/>
      <c r="NF100" s="1069"/>
      <c r="NG100" s="323" t="s">
        <v>204</v>
      </c>
      <c r="NH100" s="1089"/>
      <c r="NI100" s="255"/>
      <c r="NJ100" s="535"/>
      <c r="NK100" s="1069"/>
      <c r="NL100" s="323" t="s">
        <v>204</v>
      </c>
      <c r="NM100" s="1089"/>
      <c r="NN100" s="255"/>
      <c r="NO100" s="535"/>
      <c r="NP100" s="1069"/>
      <c r="NQ100" s="323" t="s">
        <v>204</v>
      </c>
      <c r="NR100" s="1089"/>
      <c r="NS100" s="255"/>
      <c r="NT100" s="535"/>
      <c r="NU100" s="1069"/>
      <c r="NV100" s="323" t="s">
        <v>204</v>
      </c>
      <c r="NW100" s="1089"/>
      <c r="NX100" s="255"/>
      <c r="NY100" s="535"/>
      <c r="NZ100" s="1069"/>
      <c r="OA100" s="336" t="s">
        <v>204</v>
      </c>
      <c r="OB100" s="841">
        <v>1</v>
      </c>
      <c r="OC100" s="255"/>
      <c r="OD100" s="535"/>
      <c r="OE100" s="1069"/>
      <c r="OF100" s="323" t="s">
        <v>204</v>
      </c>
      <c r="OG100" s="1089"/>
      <c r="OH100" s="255"/>
      <c r="OI100" s="535"/>
      <c r="OJ100" s="1069"/>
      <c r="OK100" s="323" t="s">
        <v>204</v>
      </c>
      <c r="OL100" s="1089"/>
      <c r="OM100" s="255"/>
      <c r="ON100" s="535"/>
      <c r="OO100" s="1069"/>
      <c r="OP100" s="323" t="s">
        <v>204</v>
      </c>
      <c r="OQ100" s="1089"/>
      <c r="OR100" s="255"/>
      <c r="OS100" s="535"/>
      <c r="OT100" s="1069"/>
      <c r="OU100" s="336" t="s">
        <v>204</v>
      </c>
      <c r="OV100" s="952">
        <v>1</v>
      </c>
      <c r="OW100" s="255"/>
      <c r="OX100" s="535"/>
      <c r="OY100" s="1069"/>
      <c r="OZ100" s="323" t="s">
        <v>204</v>
      </c>
      <c r="PA100" s="1089"/>
      <c r="PB100" s="255"/>
      <c r="PC100" s="535"/>
      <c r="PD100" s="1069"/>
      <c r="PE100" s="816"/>
      <c r="PF100" s="836"/>
      <c r="PG100" s="255"/>
      <c r="PH100" s="535"/>
      <c r="PI100" s="1069"/>
      <c r="PJ100" s="816"/>
      <c r="PK100" s="836"/>
      <c r="PL100" s="255"/>
      <c r="PM100" s="535"/>
      <c r="PN100" s="1069"/>
    </row>
    <row r="101" spans="1:430" ht="17" customHeight="1" thickBot="1" x14ac:dyDescent="0.25">
      <c r="B101" s="857"/>
      <c r="C101" s="1252"/>
      <c r="D101" s="1237"/>
      <c r="E101" s="1253" t="s">
        <v>189</v>
      </c>
      <c r="F101" s="1254"/>
      <c r="G101" s="1255"/>
      <c r="H101" s="883"/>
      <c r="I101" s="1203"/>
      <c r="J101" s="323" t="s">
        <v>189</v>
      </c>
      <c r="K101" s="1153" t="s">
        <v>1777</v>
      </c>
      <c r="L101" s="534"/>
      <c r="M101" s="1091"/>
      <c r="N101" s="1078"/>
      <c r="O101" s="273" t="s">
        <v>189</v>
      </c>
      <c r="P101" s="851"/>
      <c r="Q101" s="1219"/>
      <c r="R101" s="1220"/>
      <c r="S101" s="1196"/>
      <c r="T101" s="323" t="s">
        <v>189</v>
      </c>
      <c r="U101" s="957"/>
      <c r="V101" s="1221"/>
      <c r="W101" s="1220"/>
      <c r="X101" s="536"/>
      <c r="Y101" s="1086" t="s">
        <v>189</v>
      </c>
      <c r="Z101" s="957"/>
      <c r="AA101" s="906"/>
      <c r="AB101" s="264"/>
      <c r="AC101" s="553"/>
      <c r="AD101" s="815" t="s">
        <v>189</v>
      </c>
      <c r="AE101" s="957"/>
      <c r="AF101" s="906"/>
      <c r="AG101" s="264"/>
      <c r="AH101" s="553"/>
      <c r="AI101" s="815" t="s">
        <v>189</v>
      </c>
      <c r="AJ101" s="957"/>
      <c r="AK101" s="906"/>
      <c r="AL101" s="264"/>
      <c r="AM101" s="553"/>
      <c r="AN101" s="323" t="s">
        <v>189</v>
      </c>
      <c r="AO101" s="957"/>
      <c r="AP101" s="255"/>
      <c r="AQ101" s="1171"/>
      <c r="AR101" s="1176"/>
      <c r="AS101" s="323" t="s">
        <v>189</v>
      </c>
      <c r="AT101" s="957"/>
      <c r="AU101" s="255"/>
      <c r="AV101" s="1171"/>
      <c r="AW101" s="264"/>
      <c r="AX101" s="323" t="s">
        <v>189</v>
      </c>
      <c r="AY101" s="957"/>
      <c r="AZ101" s="255"/>
      <c r="BA101" s="1171"/>
      <c r="BB101" s="264"/>
      <c r="BC101" s="816" t="s">
        <v>189</v>
      </c>
      <c r="BD101" s="957"/>
      <c r="BE101" s="255"/>
      <c r="BF101" s="535"/>
      <c r="BG101" s="1078"/>
      <c r="BH101" s="323" t="s">
        <v>189</v>
      </c>
      <c r="BI101" s="957"/>
      <c r="BJ101" s="255"/>
      <c r="BK101" s="1171"/>
      <c r="BL101" s="264"/>
      <c r="BM101" s="826" t="s">
        <v>189</v>
      </c>
      <c r="BN101" s="827">
        <v>1</v>
      </c>
      <c r="BO101" s="255"/>
      <c r="BP101" s="535"/>
      <c r="BQ101" s="1078"/>
      <c r="BR101" s="883"/>
      <c r="BS101" s="323" t="s">
        <v>189</v>
      </c>
      <c r="BT101" s="957"/>
      <c r="BU101" s="906"/>
      <c r="BV101" s="264"/>
      <c r="BW101" s="553"/>
      <c r="BX101" s="323" t="s">
        <v>189</v>
      </c>
      <c r="BY101" s="957"/>
      <c r="BZ101" s="906"/>
      <c r="CA101" s="264"/>
      <c r="CB101" s="553"/>
      <c r="CC101" s="342" t="s">
        <v>189</v>
      </c>
      <c r="CD101" s="836"/>
      <c r="CE101" s="906"/>
      <c r="CF101" s="535"/>
      <c r="CG101" s="553"/>
      <c r="CH101" s="323" t="s">
        <v>189</v>
      </c>
      <c r="CI101" s="957"/>
      <c r="CJ101" s="906"/>
      <c r="CK101" s="535"/>
      <c r="CL101" s="553"/>
      <c r="CM101" s="323" t="s">
        <v>189</v>
      </c>
      <c r="CN101" s="957"/>
      <c r="CO101" s="906"/>
      <c r="CP101" s="535"/>
      <c r="CQ101" s="553"/>
      <c r="CR101" s="323" t="s">
        <v>189</v>
      </c>
      <c r="CS101" s="957"/>
      <c r="CT101" s="906"/>
      <c r="CU101" s="535"/>
      <c r="CV101" s="553"/>
      <c r="CW101" s="323" t="s">
        <v>189</v>
      </c>
      <c r="CX101" s="957"/>
      <c r="CY101" s="906"/>
      <c r="CZ101" s="535"/>
      <c r="DA101" s="553"/>
      <c r="DB101" s="323" t="s">
        <v>189</v>
      </c>
      <c r="DC101" s="957"/>
      <c r="DD101" s="906"/>
      <c r="DE101" s="535"/>
      <c r="DF101" s="553"/>
      <c r="DG101" s="323" t="s">
        <v>189</v>
      </c>
      <c r="DH101" s="957"/>
      <c r="DI101" s="534"/>
      <c r="DJ101" s="535"/>
      <c r="DK101" s="553"/>
      <c r="DL101" s="323" t="s">
        <v>189</v>
      </c>
      <c r="DM101" s="957"/>
      <c r="DN101" s="534"/>
      <c r="DO101" s="535"/>
      <c r="DP101" s="553"/>
      <c r="DQ101" s="323" t="s">
        <v>189</v>
      </c>
      <c r="DR101" s="957"/>
      <c r="DS101" s="534"/>
      <c r="DT101" s="535"/>
      <c r="DU101" s="553"/>
      <c r="DV101" s="323" t="s">
        <v>189</v>
      </c>
      <c r="DW101" s="957"/>
      <c r="DX101" s="534"/>
      <c r="DY101" s="535"/>
      <c r="DZ101" s="553"/>
      <c r="EA101" s="342" t="s">
        <v>189</v>
      </c>
      <c r="EB101" s="487" t="s">
        <v>1778</v>
      </c>
      <c r="EC101" s="906"/>
      <c r="ED101" s="535"/>
      <c r="EE101" s="553"/>
      <c r="EF101" s="323" t="s">
        <v>189</v>
      </c>
      <c r="EG101" s="957"/>
      <c r="EH101" s="906"/>
      <c r="EI101" s="535"/>
      <c r="EJ101" s="553"/>
      <c r="EK101" s="323" t="s">
        <v>189</v>
      </c>
      <c r="EL101" s="487" t="s">
        <v>1779</v>
      </c>
      <c r="EM101" s="906"/>
      <c r="EN101" s="535"/>
      <c r="EO101" s="553"/>
      <c r="EP101" s="323" t="s">
        <v>189</v>
      </c>
      <c r="EQ101" s="436"/>
      <c r="ER101" s="906"/>
      <c r="ES101" s="535"/>
      <c r="ET101" s="553"/>
      <c r="EU101" s="323" t="s">
        <v>189</v>
      </c>
      <c r="EV101" s="957"/>
      <c r="EW101" s="473"/>
      <c r="EX101" s="535"/>
      <c r="EY101" s="553"/>
      <c r="EZ101" s="323" t="s">
        <v>189</v>
      </c>
      <c r="FA101" s="957"/>
      <c r="FB101" s="473"/>
      <c r="FC101" s="535"/>
      <c r="FD101" s="243"/>
      <c r="FE101" s="323" t="s">
        <v>189</v>
      </c>
      <c r="FF101" s="957"/>
      <c r="FG101" s="906"/>
      <c r="FH101" s="535"/>
      <c r="FI101" s="553"/>
      <c r="FJ101" s="342" t="s">
        <v>189</v>
      </c>
      <c r="FK101" s="487" t="s">
        <v>1780</v>
      </c>
      <c r="FL101" s="906"/>
      <c r="FM101" s="535"/>
      <c r="FN101" s="553"/>
      <c r="FO101" s="323" t="s">
        <v>189</v>
      </c>
      <c r="FP101" s="487" t="s">
        <v>1781</v>
      </c>
      <c r="FQ101" s="906"/>
      <c r="FR101" s="535"/>
      <c r="FS101" s="553"/>
      <c r="FU101" s="323" t="s">
        <v>189</v>
      </c>
      <c r="FV101" s="957"/>
      <c r="FW101" s="255"/>
      <c r="FX101" s="1171"/>
      <c r="FY101" s="1078"/>
      <c r="FZ101" s="323" t="s">
        <v>189</v>
      </c>
      <c r="GA101" s="801" t="s">
        <v>1782</v>
      </c>
      <c r="GB101" s="255"/>
      <c r="GC101" s="1171"/>
      <c r="GD101" s="1078"/>
      <c r="GE101" s="323" t="s">
        <v>189</v>
      </c>
      <c r="GF101" s="957"/>
      <c r="GG101" s="255"/>
      <c r="GH101" s="1171"/>
      <c r="GI101" s="1078"/>
      <c r="GJ101" s="323" t="s">
        <v>189</v>
      </c>
      <c r="GK101" s="957"/>
      <c r="GL101" s="255"/>
      <c r="GM101" s="1171"/>
      <c r="GN101" s="1078"/>
      <c r="GO101" s="323" t="s">
        <v>189</v>
      </c>
      <c r="GP101" s="957"/>
      <c r="GQ101" s="255"/>
      <c r="GR101" s="1171"/>
      <c r="GS101" s="1078"/>
      <c r="GT101" s="323" t="s">
        <v>189</v>
      </c>
      <c r="GU101" s="957"/>
      <c r="GV101" s="255"/>
      <c r="GW101" s="1180"/>
      <c r="GX101" s="1198"/>
      <c r="GY101" s="1182"/>
      <c r="GZ101" s="323" t="s">
        <v>189</v>
      </c>
      <c r="HA101" s="957"/>
      <c r="HB101" s="906"/>
      <c r="HC101" s="535"/>
      <c r="HD101" s="553"/>
      <c r="HE101" s="323" t="s">
        <v>189</v>
      </c>
      <c r="HF101" s="436"/>
      <c r="HG101" s="906"/>
      <c r="HH101" s="535"/>
      <c r="HI101" s="553"/>
      <c r="HJ101" s="883"/>
      <c r="HK101" s="815" t="s">
        <v>189</v>
      </c>
      <c r="HL101" s="957"/>
      <c r="HM101" s="906"/>
      <c r="HN101" s="264"/>
      <c r="HO101" s="553"/>
      <c r="HP101" s="883"/>
      <c r="HQ101" s="336" t="s">
        <v>189</v>
      </c>
      <c r="HR101" s="835">
        <v>1</v>
      </c>
      <c r="HS101" s="255"/>
      <c r="HT101" s="535"/>
      <c r="HU101" s="1078"/>
      <c r="HV101" s="323" t="s">
        <v>189</v>
      </c>
      <c r="HW101" s="487" t="s">
        <v>1783</v>
      </c>
      <c r="HX101" s="255"/>
      <c r="HY101" s="535"/>
      <c r="HZ101" s="1199"/>
      <c r="IA101" s="323" t="s">
        <v>189</v>
      </c>
      <c r="IB101" s="957"/>
      <c r="IC101" s="255"/>
      <c r="ID101" s="1171"/>
      <c r="IE101" s="1078"/>
      <c r="IF101" s="883"/>
      <c r="IG101" s="323" t="s">
        <v>189</v>
      </c>
      <c r="IH101" s="1093"/>
      <c r="II101" s="255"/>
      <c r="IJ101" s="1171"/>
      <c r="IK101" s="1078"/>
      <c r="IL101" s="323" t="s">
        <v>189</v>
      </c>
      <c r="IM101" s="1093"/>
      <c r="IN101" s="1197"/>
      <c r="IO101" s="1166"/>
      <c r="IP101" s="1176"/>
      <c r="IQ101" s="323" t="s">
        <v>189</v>
      </c>
      <c r="IR101" s="1093"/>
      <c r="IS101" s="255"/>
      <c r="IT101" s="1166"/>
      <c r="IU101" s="1176"/>
      <c r="IV101" s="323" t="s">
        <v>189</v>
      </c>
      <c r="IW101" s="1093"/>
      <c r="IX101" s="255"/>
      <c r="IY101" s="1166"/>
      <c r="IZ101" s="1176"/>
      <c r="JA101" s="336" t="s">
        <v>189</v>
      </c>
      <c r="JB101" s="841">
        <v>1</v>
      </c>
      <c r="JC101" s="255"/>
      <c r="JD101" s="535"/>
      <c r="JE101" s="1078"/>
      <c r="JF101" s="323" t="s">
        <v>189</v>
      </c>
      <c r="JG101" s="435"/>
      <c r="JH101" s="255"/>
      <c r="JI101" s="535"/>
      <c r="JJ101" s="1078"/>
      <c r="JK101" s="323" t="s">
        <v>189</v>
      </c>
      <c r="JL101" s="1093"/>
      <c r="JM101" s="255"/>
      <c r="JN101" s="535"/>
      <c r="JO101" s="1078"/>
      <c r="JP101" s="323" t="s">
        <v>189</v>
      </c>
      <c r="JQ101" s="1093"/>
      <c r="JR101" s="255"/>
      <c r="JS101" s="1166"/>
      <c r="JT101" s="1176"/>
      <c r="JU101" s="323" t="s">
        <v>189</v>
      </c>
      <c r="JV101" s="1093"/>
      <c r="JW101" s="255"/>
      <c r="JX101" s="535"/>
      <c r="JY101" s="1078"/>
      <c r="JZ101" s="323" t="s">
        <v>189</v>
      </c>
      <c r="KA101" s="1093"/>
      <c r="KB101" s="255"/>
      <c r="KC101" s="535"/>
      <c r="KD101" s="1078"/>
      <c r="KE101" s="323" t="s">
        <v>189</v>
      </c>
      <c r="KF101" s="1093"/>
      <c r="KG101" s="255"/>
      <c r="KH101" s="535"/>
      <c r="KI101" s="1078"/>
      <c r="KJ101" s="323" t="s">
        <v>189</v>
      </c>
      <c r="KK101" s="1093"/>
      <c r="KL101" s="255"/>
      <c r="KM101" s="535"/>
      <c r="KN101" s="1078"/>
      <c r="KO101" s="323" t="s">
        <v>189</v>
      </c>
      <c r="KP101" s="1093"/>
      <c r="KQ101" s="255"/>
      <c r="KR101" s="535"/>
      <c r="KS101" s="1078"/>
      <c r="KT101" s="323" t="s">
        <v>189</v>
      </c>
      <c r="KU101" s="1093"/>
      <c r="KV101" s="255"/>
      <c r="KW101" s="535"/>
      <c r="KX101" s="1078"/>
      <c r="KY101" s="323" t="s">
        <v>189</v>
      </c>
      <c r="KZ101" s="1093"/>
      <c r="LA101" s="255"/>
      <c r="LB101" s="535"/>
      <c r="LC101" s="1078"/>
      <c r="LD101" s="323" t="s">
        <v>189</v>
      </c>
      <c r="LE101" s="1093"/>
      <c r="LF101" s="255"/>
      <c r="LG101" s="535"/>
      <c r="LH101" s="1078"/>
      <c r="LI101" s="323" t="s">
        <v>189</v>
      </c>
      <c r="LJ101" s="1093"/>
      <c r="LK101" s="255"/>
      <c r="LL101" s="535"/>
      <c r="LM101" s="1078"/>
      <c r="LN101" s="323" t="s">
        <v>189</v>
      </c>
      <c r="LO101" s="1093"/>
      <c r="LP101" s="255"/>
      <c r="LQ101" s="535"/>
      <c r="LR101" s="1078"/>
      <c r="LS101" s="323" t="s">
        <v>189</v>
      </c>
      <c r="LT101" s="1093"/>
      <c r="LU101" s="255"/>
      <c r="LV101" s="535"/>
      <c r="LW101" s="1078"/>
      <c r="LX101" s="323" t="s">
        <v>189</v>
      </c>
      <c r="LY101" s="1093"/>
      <c r="LZ101" s="255"/>
      <c r="MA101" s="535"/>
      <c r="MB101" s="1078"/>
      <c r="MC101" s="323" t="s">
        <v>189</v>
      </c>
      <c r="MD101" s="1093"/>
      <c r="ME101" s="255"/>
      <c r="MF101" s="535"/>
      <c r="MG101" s="1078"/>
      <c r="MH101" s="323" t="s">
        <v>189</v>
      </c>
      <c r="MI101" s="1093"/>
      <c r="MJ101" s="255"/>
      <c r="MK101" s="535"/>
      <c r="ML101" s="1078"/>
      <c r="MM101" s="323" t="s">
        <v>189</v>
      </c>
      <c r="MN101" s="1093"/>
      <c r="MO101" s="255"/>
      <c r="MP101" s="535"/>
      <c r="MQ101" s="1078"/>
      <c r="MR101" s="323" t="s">
        <v>189</v>
      </c>
      <c r="MS101" s="1093"/>
      <c r="MT101" s="255"/>
      <c r="MU101" s="535"/>
      <c r="MV101" s="1078"/>
      <c r="MW101" s="323" t="s">
        <v>189</v>
      </c>
      <c r="MX101" s="1093"/>
      <c r="MY101" s="255"/>
      <c r="MZ101" s="535"/>
      <c r="NA101" s="1078"/>
      <c r="NB101" s="323" t="s">
        <v>189</v>
      </c>
      <c r="NC101" s="1093"/>
      <c r="ND101" s="255"/>
      <c r="NE101" s="535"/>
      <c r="NF101" s="1078"/>
      <c r="NG101" s="323" t="s">
        <v>189</v>
      </c>
      <c r="NH101" s="1093"/>
      <c r="NI101" s="255"/>
      <c r="NJ101" s="535"/>
      <c r="NK101" s="1078"/>
      <c r="NL101" s="323" t="s">
        <v>189</v>
      </c>
      <c r="NM101" s="1093"/>
      <c r="NN101" s="255"/>
      <c r="NO101" s="535"/>
      <c r="NP101" s="1078"/>
      <c r="NQ101" s="323" t="s">
        <v>189</v>
      </c>
      <c r="NR101" s="1093"/>
      <c r="NS101" s="255"/>
      <c r="NT101" s="535"/>
      <c r="NU101" s="1078"/>
      <c r="NV101" s="323" t="s">
        <v>189</v>
      </c>
      <c r="NW101" s="1093"/>
      <c r="NX101" s="255"/>
      <c r="NY101" s="535"/>
      <c r="NZ101" s="1078"/>
      <c r="OA101" s="323" t="s">
        <v>189</v>
      </c>
      <c r="OB101" s="1093"/>
      <c r="OC101" s="255"/>
      <c r="OD101" s="535"/>
      <c r="OE101" s="1078"/>
      <c r="OF101" s="323" t="s">
        <v>189</v>
      </c>
      <c r="OG101" s="1093"/>
      <c r="OH101" s="255"/>
      <c r="OI101" s="535"/>
      <c r="OJ101" s="1078"/>
      <c r="OK101" s="323" t="s">
        <v>189</v>
      </c>
      <c r="OL101" s="1093"/>
      <c r="OM101" s="255"/>
      <c r="ON101" s="535"/>
      <c r="OO101" s="1078"/>
      <c r="OP101" s="323" t="s">
        <v>189</v>
      </c>
      <c r="OQ101" s="1093"/>
      <c r="OR101" s="255"/>
      <c r="OS101" s="535"/>
      <c r="OT101" s="1078"/>
      <c r="OU101" s="323" t="s">
        <v>189</v>
      </c>
      <c r="OV101" s="907"/>
      <c r="OW101" s="255"/>
      <c r="OX101" s="535"/>
      <c r="OY101" s="1078"/>
      <c r="OZ101" s="323" t="s">
        <v>189</v>
      </c>
      <c r="PA101" s="1093"/>
      <c r="PB101" s="255"/>
      <c r="PC101" s="535"/>
      <c r="PD101" s="1078"/>
      <c r="PE101" s="816"/>
      <c r="PF101" s="957"/>
      <c r="PG101" s="255"/>
      <c r="PH101" s="535"/>
      <c r="PI101" s="1078"/>
      <c r="PJ101" s="826"/>
      <c r="PK101" s="827"/>
      <c r="PL101" s="255"/>
      <c r="PM101" s="535"/>
      <c r="PN101" s="1078"/>
    </row>
    <row r="102" spans="1:430" ht="17" customHeight="1" thickBot="1" x14ac:dyDescent="0.25">
      <c r="A102">
        <v>22</v>
      </c>
      <c r="B102" s="857"/>
      <c r="C102" s="1256"/>
      <c r="D102" s="1257" t="s">
        <v>1784</v>
      </c>
      <c r="E102" s="1258" t="s">
        <v>219</v>
      </c>
      <c r="F102" s="1259"/>
      <c r="G102" s="1260"/>
      <c r="H102" s="1261"/>
      <c r="I102" s="1262">
        <v>1</v>
      </c>
      <c r="J102" s="323" t="s">
        <v>219</v>
      </c>
      <c r="K102" s="467"/>
      <c r="L102" s="897">
        <v>1</v>
      </c>
      <c r="M102" s="872">
        <f>IF(K102=1,1,IF(K103=1,0.5,0))</f>
        <v>0</v>
      </c>
      <c r="N102" s="1158">
        <f>IFERROR(IF(L102=0,"",M102/L102),"")</f>
        <v>0</v>
      </c>
      <c r="O102" s="374" t="s">
        <v>219</v>
      </c>
      <c r="P102" s="436"/>
      <c r="Q102" s="871">
        <v>1</v>
      </c>
      <c r="R102" s="1263">
        <f>IF(P102=1,1,IF(P103=1,0.5,0))</f>
        <v>0.5</v>
      </c>
      <c r="S102" s="1158">
        <f>IFERROR(IF(Q102=0,"",R102/Q102),"")</f>
        <v>0.5</v>
      </c>
      <c r="T102" s="323" t="s">
        <v>219</v>
      </c>
      <c r="U102" s="467"/>
      <c r="V102" s="871">
        <v>1</v>
      </c>
      <c r="W102" s="1263">
        <f>IF(U102=1,1,IF(U103=1,0.5,0))</f>
        <v>0</v>
      </c>
      <c r="X102" s="1158">
        <f>IFERROR(IF(V102=0,"",W102/V102),"")</f>
        <v>0</v>
      </c>
      <c r="Y102" s="815" t="s">
        <v>219</v>
      </c>
      <c r="Z102" s="467"/>
      <c r="AA102" s="440">
        <v>1</v>
      </c>
      <c r="AB102" s="146">
        <f>IF(Z102=1,1,IF(Z103=1,0.5,0))</f>
        <v>0</v>
      </c>
      <c r="AC102" s="241">
        <f>IFERROR(IF(AA102=0,"",AB102/AA102),"")</f>
        <v>0</v>
      </c>
      <c r="AD102" s="815" t="s">
        <v>219</v>
      </c>
      <c r="AE102" s="467"/>
      <c r="AF102" s="440">
        <v>1</v>
      </c>
      <c r="AG102" s="146">
        <f>IF(AE102=1,1,IF(AE103=1,0.5,0))</f>
        <v>0</v>
      </c>
      <c r="AH102" s="241">
        <f>IFERROR(IF(AF102=0,"",AG102/AF102),"")</f>
        <v>0</v>
      </c>
      <c r="AI102" s="815" t="s">
        <v>219</v>
      </c>
      <c r="AJ102" s="467"/>
      <c r="AK102" s="440">
        <v>1</v>
      </c>
      <c r="AL102" s="146">
        <f>IF(AJ102=1,1,IF(AJ103=1,0.5,0))</f>
        <v>0.5</v>
      </c>
      <c r="AM102" s="241">
        <f>IFERROR(IF(AK102=0,"",AL102/AK102),"")</f>
        <v>0.5</v>
      </c>
      <c r="AN102" s="336" t="s">
        <v>219</v>
      </c>
      <c r="AO102" s="925">
        <v>1</v>
      </c>
      <c r="AP102" s="469">
        <v>1</v>
      </c>
      <c r="AQ102" s="146">
        <f>IF(AO102=1,1,IF(AO103=1,0.5,0))</f>
        <v>1</v>
      </c>
      <c r="AR102" s="470">
        <f>IFERROR(IF(AP102=0,"",AQ102/AP102),"")</f>
        <v>1</v>
      </c>
      <c r="AS102" s="323" t="s">
        <v>219</v>
      </c>
      <c r="AT102" s="818"/>
      <c r="AU102" s="469">
        <v>1</v>
      </c>
      <c r="AV102" s="146">
        <f>IF(AT102=1,1,IF(AT103=1,0.5,0))</f>
        <v>0.5</v>
      </c>
      <c r="AW102" s="470">
        <f>IFERROR(IF(AU102=0,"",AV102/AU102),"")</f>
        <v>0.5</v>
      </c>
      <c r="AX102" s="323" t="s">
        <v>219</v>
      </c>
      <c r="AY102" s="467" t="s">
        <v>1785</v>
      </c>
      <c r="AZ102" s="469">
        <v>1</v>
      </c>
      <c r="BA102" s="146">
        <f>IF(AY102=1,1,IF(AY103=1,0.5,0))</f>
        <v>0</v>
      </c>
      <c r="BB102" s="470">
        <f>IFERROR(IF(AZ102=0,"",BA102/AZ102),"")</f>
        <v>0</v>
      </c>
      <c r="BC102" s="826" t="s">
        <v>219</v>
      </c>
      <c r="BD102" s="827">
        <v>1</v>
      </c>
      <c r="BE102" s="469">
        <v>1</v>
      </c>
      <c r="BF102" s="146">
        <f>IF(BD102=1,1,IF(BD103=1,0.5,0))</f>
        <v>1</v>
      </c>
      <c r="BG102" s="264">
        <f>IFERROR(IF(BE102=0,"",BF102/BE102),"")</f>
        <v>1</v>
      </c>
      <c r="BH102" s="323" t="s">
        <v>219</v>
      </c>
      <c r="BI102" s="818"/>
      <c r="BJ102" s="469">
        <v>1</v>
      </c>
      <c r="BK102" s="146">
        <f>IF(BI102=1,1,IF(BI103=1,0.5,0))</f>
        <v>0.5</v>
      </c>
      <c r="BL102" s="470">
        <f>IFERROR(IF(BJ102=0,"",BK102/BJ102),"")</f>
        <v>0.5</v>
      </c>
      <c r="BM102" s="816" t="s">
        <v>219</v>
      </c>
      <c r="BN102" s="1083"/>
      <c r="BO102" s="469">
        <v>1</v>
      </c>
      <c r="BP102" s="146">
        <f>IF(BN102=1,1,IF(BN103=1,0.5,0))</f>
        <v>0</v>
      </c>
      <c r="BQ102" s="264">
        <f>IFERROR(IF(BO102=0,"",BP102/BO102),"")</f>
        <v>0</v>
      </c>
      <c r="BR102" s="1261"/>
      <c r="BS102" s="336" t="s">
        <v>219</v>
      </c>
      <c r="BT102" s="952">
        <v>1</v>
      </c>
      <c r="BU102" s="440">
        <v>1</v>
      </c>
      <c r="BV102" s="146">
        <f>IF(BT102=1,1,IF(BT103=1,0.5,0))</f>
        <v>1</v>
      </c>
      <c r="BW102" s="241">
        <f>IFERROR(IF(BU102=0,"",BV102/BU102),"")</f>
        <v>1</v>
      </c>
      <c r="BX102" s="336" t="s">
        <v>219</v>
      </c>
      <c r="BY102" s="952">
        <v>1</v>
      </c>
      <c r="BZ102" s="440">
        <v>1</v>
      </c>
      <c r="CA102" s="146">
        <f>IF(BY102=1,1,IF(BY103=1,0.5,0))</f>
        <v>1</v>
      </c>
      <c r="CB102" s="241">
        <f>IFERROR(IF(BZ102=0,"",CA102/BZ102),"")</f>
        <v>1</v>
      </c>
      <c r="CC102" s="312" t="s">
        <v>219</v>
      </c>
      <c r="CD102" s="487" t="s">
        <v>1786</v>
      </c>
      <c r="CE102" s="440">
        <v>1</v>
      </c>
      <c r="CF102" s="146">
        <f>IF(CD102=1,1,IF(CD103=1,0.5,0))</f>
        <v>0</v>
      </c>
      <c r="CG102" s="241">
        <f>IFERROR(IF(CE102=0,"",CF102/CE102),"")</f>
        <v>0</v>
      </c>
      <c r="CH102" s="323" t="s">
        <v>219</v>
      </c>
      <c r="CI102" s="467"/>
      <c r="CJ102" s="440">
        <v>1</v>
      </c>
      <c r="CK102" s="146">
        <f>IF(CI102=1,1,IF(CI103=1,0.5,0))</f>
        <v>0.5</v>
      </c>
      <c r="CL102" s="241">
        <f>IFERROR(IF(CJ102=0,"",CK102/CJ102),"")</f>
        <v>0.5</v>
      </c>
      <c r="CM102" s="323" t="s">
        <v>219</v>
      </c>
      <c r="CN102" s="467"/>
      <c r="CO102" s="440">
        <v>1</v>
      </c>
      <c r="CP102" s="146">
        <f>IF(CN102=1,1,IF(CN103=1,0.5,0))</f>
        <v>0.5</v>
      </c>
      <c r="CQ102" s="241">
        <f>IFERROR(IF(CO102=0,"",CP102/CO102),"")</f>
        <v>0.5</v>
      </c>
      <c r="CR102" s="323" t="s">
        <v>219</v>
      </c>
      <c r="CS102" s="467"/>
      <c r="CT102" s="440">
        <v>1</v>
      </c>
      <c r="CU102" s="146">
        <f>IF(CS102=1,1,IF(CS103=1,0.5,0))</f>
        <v>0</v>
      </c>
      <c r="CV102" s="241">
        <f>IFERROR(IF(CT102=0,"",CU102/CT102),"")</f>
        <v>0</v>
      </c>
      <c r="CW102" s="323" t="s">
        <v>219</v>
      </c>
      <c r="CX102" s="467"/>
      <c r="CY102" s="440">
        <v>1</v>
      </c>
      <c r="CZ102" s="146">
        <f>IF(CX102=1,1,IF(CX103=1,0.5,0))</f>
        <v>0</v>
      </c>
      <c r="DA102" s="241">
        <f>IFERROR(IF(CY102=0,"",CZ102/CY102),"")</f>
        <v>0</v>
      </c>
      <c r="DB102" s="336" t="s">
        <v>219</v>
      </c>
      <c r="DC102" s="835">
        <v>1</v>
      </c>
      <c r="DD102" s="440">
        <v>1</v>
      </c>
      <c r="DE102" s="146">
        <f>IF(DC102=1,1,IF(DC103=1,0.5,0))</f>
        <v>1</v>
      </c>
      <c r="DF102" s="241">
        <f>IFERROR(IF(DD102=0,"",DE102/DD102),"")</f>
        <v>1</v>
      </c>
      <c r="DG102" s="323" t="s">
        <v>219</v>
      </c>
      <c r="DH102" s="467"/>
      <c r="DI102" s="473">
        <v>1</v>
      </c>
      <c r="DJ102" s="146">
        <f>IF(DH102=1,1,IF(DH103=1,0.5,0))</f>
        <v>0</v>
      </c>
      <c r="DK102" s="241">
        <f>IFERROR(IF(DI102=0,"",DJ102/DI102),"")</f>
        <v>0</v>
      </c>
      <c r="DL102" s="323" t="s">
        <v>219</v>
      </c>
      <c r="DM102" s="467"/>
      <c r="DN102" s="473">
        <v>1</v>
      </c>
      <c r="DO102" s="146">
        <f>IF(DM102=1,1,IF(DM103=1,0.5,0))</f>
        <v>0</v>
      </c>
      <c r="DP102" s="241">
        <f>IFERROR(IF(DN102=0,"",DO102/DN102),"")</f>
        <v>0</v>
      </c>
      <c r="DQ102" s="323" t="s">
        <v>219</v>
      </c>
      <c r="DR102" s="467"/>
      <c r="DS102" s="473">
        <v>1</v>
      </c>
      <c r="DT102" s="146">
        <f>IF(DR102=1,1,IF(DR103=1,0.5,0))</f>
        <v>0</v>
      </c>
      <c r="DU102" s="241">
        <f>IFERROR(IF(DS102=0,"",DT102/DS102),"")</f>
        <v>0</v>
      </c>
      <c r="DV102" s="323" t="s">
        <v>219</v>
      </c>
      <c r="DW102" s="467"/>
      <c r="DX102" s="473">
        <v>1</v>
      </c>
      <c r="DY102" s="146">
        <f>IF(DW102=1,1,IF(DW103=1,0.5,0))</f>
        <v>0</v>
      </c>
      <c r="DZ102" s="241">
        <f>IFERROR(IF(DX102=0,"",DY102/DX102),"")</f>
        <v>0</v>
      </c>
      <c r="EA102" s="352" t="s">
        <v>219</v>
      </c>
      <c r="EB102" s="487"/>
      <c r="EC102" s="440">
        <v>1</v>
      </c>
      <c r="ED102" s="146">
        <f>IF(EB102=1,1,IF(EB103=1,0.5,0))</f>
        <v>0</v>
      </c>
      <c r="EE102" s="241">
        <f>IFERROR(IF(EC102=0,"",ED102/EC102),"")</f>
        <v>0</v>
      </c>
      <c r="EF102" s="323" t="s">
        <v>219</v>
      </c>
      <c r="EG102" s="467"/>
      <c r="EH102" s="440">
        <v>1</v>
      </c>
      <c r="EI102" s="146">
        <f>IF(EG102=1,1,IF(EG103=1,0.5,0))</f>
        <v>0.5</v>
      </c>
      <c r="EJ102" s="241">
        <f>IFERROR(IF(EH102=0,"",EI102/EH102),"")</f>
        <v>0.5</v>
      </c>
      <c r="EK102" s="323" t="s">
        <v>219</v>
      </c>
      <c r="EL102" s="467"/>
      <c r="EM102" s="440">
        <v>1</v>
      </c>
      <c r="EN102" s="146">
        <f>IF(EL102=1,1,IF(EL103=1,0.5,0))</f>
        <v>0</v>
      </c>
      <c r="EO102" s="241">
        <f>IFERROR(IF(EM102=0,"",EN102/EM102),"")</f>
        <v>0</v>
      </c>
      <c r="EP102" s="323" t="s">
        <v>219</v>
      </c>
      <c r="EQ102" s="467"/>
      <c r="ER102" s="440">
        <v>1</v>
      </c>
      <c r="ES102" s="146">
        <f>IF(EQ102=1,1,IF(EQ103=1,0.5,0))</f>
        <v>0</v>
      </c>
      <c r="ET102" s="241">
        <f>IFERROR(IF(ER102=0,"",ES102/ER102),"")</f>
        <v>0</v>
      </c>
      <c r="EU102" s="323" t="s">
        <v>219</v>
      </c>
      <c r="EV102" s="467"/>
      <c r="EW102" s="473">
        <v>1</v>
      </c>
      <c r="EX102" s="146">
        <f>IF(EV102=1,1,IF(EV103=1,0.5,0))</f>
        <v>0.5</v>
      </c>
      <c r="EY102" s="241">
        <f>IFERROR(IF(EW102=0,"",EX102/EW102),"")</f>
        <v>0.5</v>
      </c>
      <c r="EZ102" s="323" t="s">
        <v>219</v>
      </c>
      <c r="FA102" s="467"/>
      <c r="FB102" s="473">
        <v>1</v>
      </c>
      <c r="FC102" s="146">
        <f>IF(FA102=1,1,IF(FA103=1,0.5,0))</f>
        <v>0.5</v>
      </c>
      <c r="FD102" s="241">
        <f>IFERROR(IF(FB102=0,"",FC102/FB102),"")</f>
        <v>0.5</v>
      </c>
      <c r="FE102" s="336" t="s">
        <v>219</v>
      </c>
      <c r="FF102" s="835">
        <v>1</v>
      </c>
      <c r="FG102" s="440">
        <v>1</v>
      </c>
      <c r="FH102" s="146">
        <f>IF(FF102=1,1,IF(FF103=1,0.5,0))</f>
        <v>1</v>
      </c>
      <c r="FI102" s="241">
        <f>IFERROR(IF(FG102=0,"",FH102/FG102),"")</f>
        <v>1</v>
      </c>
      <c r="FJ102" s="312" t="s">
        <v>219</v>
      </c>
      <c r="FK102" s="487"/>
      <c r="FL102" s="440">
        <v>1</v>
      </c>
      <c r="FM102" s="146">
        <f>IF(FK102=1,1,IF(FK103=1,0.5,0))</f>
        <v>0</v>
      </c>
      <c r="FN102" s="241">
        <f>IFERROR(IF(FL102=0,"",FM102/FL102),"")</f>
        <v>0</v>
      </c>
      <c r="FO102" s="323" t="s">
        <v>219</v>
      </c>
      <c r="FP102" s="467"/>
      <c r="FQ102" s="440">
        <v>1</v>
      </c>
      <c r="FR102" s="146">
        <f>IF(FP102=1,1,IF(FP103=1,0.5,0))</f>
        <v>0</v>
      </c>
      <c r="FS102" s="241">
        <f>IFERROR(IF(FQ102=0,"",FR102/FQ102),"")</f>
        <v>0</v>
      </c>
      <c r="FU102" s="323" t="s">
        <v>219</v>
      </c>
      <c r="FV102" s="925"/>
      <c r="FW102" s="469">
        <v>1</v>
      </c>
      <c r="FX102" s="146">
        <f>IF(FV102=1,1,IF(FV103=1,0.5,0))</f>
        <v>0</v>
      </c>
      <c r="FY102" s="470">
        <f>IFERROR(IF(FW102=0,"",FX102/FW102),"")</f>
        <v>0</v>
      </c>
      <c r="FZ102" s="323" t="s">
        <v>219</v>
      </c>
      <c r="GA102" s="925" t="s">
        <v>1787</v>
      </c>
      <c r="GB102" s="469">
        <v>1</v>
      </c>
      <c r="GC102" s="146">
        <f>IF(GA102=1,1,IF(GA103=1,0.5,0))</f>
        <v>0</v>
      </c>
      <c r="GD102" s="470">
        <f>IFERROR(IF(GB102=0,"",GC102/GB102),"")</f>
        <v>0</v>
      </c>
      <c r="GE102" s="323" t="s">
        <v>219</v>
      </c>
      <c r="GF102" s="925"/>
      <c r="GG102" s="469">
        <v>1</v>
      </c>
      <c r="GH102" s="146">
        <f>IF(GF102=1,1,IF(GF103=1,0.5,0))</f>
        <v>0</v>
      </c>
      <c r="GI102" s="470">
        <f>IFERROR(IF(GG102=0,"",GH102/GG102),"")</f>
        <v>0</v>
      </c>
      <c r="GJ102" s="323" t="s">
        <v>219</v>
      </c>
      <c r="GK102" s="925"/>
      <c r="GL102" s="469">
        <v>1</v>
      </c>
      <c r="GM102" s="146">
        <f>IF(GK102=1,1,IF(GK103=1,0.5,0))</f>
        <v>0</v>
      </c>
      <c r="GN102" s="470">
        <f>IFERROR(IF(GL102=0,"",GM102/GL102),"")</f>
        <v>0</v>
      </c>
      <c r="GO102" s="323" t="s">
        <v>219</v>
      </c>
      <c r="GP102" s="925"/>
      <c r="GQ102" s="469">
        <v>1</v>
      </c>
      <c r="GR102" s="146">
        <f>IF(GP102=1,1,IF(GP103=1,0.5,0))</f>
        <v>0</v>
      </c>
      <c r="GS102" s="470">
        <f>IFERROR(IF(GQ102=0,"",GR102/GQ102),"")</f>
        <v>0</v>
      </c>
      <c r="GT102" s="323" t="s">
        <v>219</v>
      </c>
      <c r="GU102" s="925"/>
      <c r="GV102" s="469">
        <v>1</v>
      </c>
      <c r="GW102" s="429">
        <f>IF(GU102=1,1,IF(GU103=1,0.5,0))</f>
        <v>0</v>
      </c>
      <c r="GX102" s="1190">
        <f>IFERROR(IF(GV102=0,"",GW102/GV102),"")</f>
        <v>0</v>
      </c>
      <c r="GY102" s="1065"/>
      <c r="GZ102" s="323" t="s">
        <v>219</v>
      </c>
      <c r="HA102" s="467"/>
      <c r="HB102" s="440">
        <v>1</v>
      </c>
      <c r="HC102" s="146">
        <f>IF(HA102=1,1,IF(HA103=1,0.5,0))</f>
        <v>0.5</v>
      </c>
      <c r="HD102" s="241">
        <f>IFERROR(IF(HB102=0,"",HC102/HB102),"")</f>
        <v>0.5</v>
      </c>
      <c r="HE102" s="323" t="s">
        <v>219</v>
      </c>
      <c r="HF102" s="467">
        <v>1</v>
      </c>
      <c r="HG102" s="440">
        <v>1</v>
      </c>
      <c r="HH102" s="146">
        <f>IF(HF102=1,1,IF(HF103=1,0.5,0))</f>
        <v>1</v>
      </c>
      <c r="HI102" s="241">
        <f>IFERROR(IF(HG102=0,"",HH102/HG102),"")</f>
        <v>1</v>
      </c>
      <c r="HJ102" s="883"/>
      <c r="HK102" s="815" t="s">
        <v>219</v>
      </c>
      <c r="HL102" s="467"/>
      <c r="HM102" s="440">
        <v>1</v>
      </c>
      <c r="HN102" s="146">
        <f>IF(HL102=1,1,IF(HL103=1,0.5,0))</f>
        <v>0.5</v>
      </c>
      <c r="HO102" s="241">
        <f>IFERROR(IF(HM102=0,"",HN102/HM102),"")</f>
        <v>0.5</v>
      </c>
      <c r="HP102" s="883"/>
      <c r="HQ102" s="323" t="s">
        <v>219</v>
      </c>
      <c r="HR102" s="467"/>
      <c r="HS102" s="469">
        <v>1</v>
      </c>
      <c r="HT102" s="146">
        <f>IF(HR102=1,1,IF(HR103=1,0.5,0))</f>
        <v>0.5</v>
      </c>
      <c r="HU102" s="264">
        <f>IFERROR(IF(HS102=0,"",HT102/HS102),"")</f>
        <v>0.5</v>
      </c>
      <c r="HV102" s="323" t="s">
        <v>219</v>
      </c>
      <c r="HW102" s="467"/>
      <c r="HX102" s="469">
        <v>1</v>
      </c>
      <c r="HY102" s="146">
        <f>IF(HW102=1,1,IF(HW103=1,0.5,0))</f>
        <v>0</v>
      </c>
      <c r="HZ102" s="1209">
        <f>IFERROR(IF(HX102=0,"",HY102/HX102),"")</f>
        <v>0</v>
      </c>
      <c r="IA102" s="323" t="s">
        <v>219</v>
      </c>
      <c r="IB102" s="467"/>
      <c r="IC102" s="469">
        <v>1</v>
      </c>
      <c r="ID102" s="146">
        <f>IF(IB102=1,1,IF(IB103=1,0.5,0))</f>
        <v>0</v>
      </c>
      <c r="IE102" s="470">
        <f>IFERROR(IF(IC102=0,"",ID102/IC102),"")</f>
        <v>0</v>
      </c>
      <c r="IF102" s="883"/>
      <c r="IG102" s="336" t="s">
        <v>219</v>
      </c>
      <c r="IH102" s="841">
        <v>1</v>
      </c>
      <c r="II102" s="469">
        <v>1</v>
      </c>
      <c r="IJ102" s="146">
        <f>IF(IH102=1,1,IF(IH103=1,0.5,0))</f>
        <v>1</v>
      </c>
      <c r="IK102" s="204">
        <f>IFERROR(IF(II102="Не релевантно",II102,IF(II102=0,"",IJ102/II102)),"")</f>
        <v>1</v>
      </c>
      <c r="IL102" s="323" t="s">
        <v>219</v>
      </c>
      <c r="IM102" s="443"/>
      <c r="IN102" s="203">
        <v>1</v>
      </c>
      <c r="IO102" s="146">
        <f>IF(IM102=1,1,IF(IM103=1,0.5,0))</f>
        <v>0</v>
      </c>
      <c r="IP102" s="204">
        <f>IFERROR(IF(IN102="Не релевантно",IN102,IF(IN102=0,"",IO102/IN102)),"")</f>
        <v>0</v>
      </c>
      <c r="IQ102" s="819" t="s">
        <v>219</v>
      </c>
      <c r="IR102" s="443"/>
      <c r="IS102" s="469">
        <v>1</v>
      </c>
      <c r="IT102" s="146">
        <f>IF(IR102=1,1,IF(IR103=1,0.5,0))</f>
        <v>0</v>
      </c>
      <c r="IU102" s="204">
        <f>IFERROR(IF(IS102="Не релевантно",IS102,IF(IS102=0,"",IT102/IS102)),"")</f>
        <v>0</v>
      </c>
      <c r="IV102" s="323" t="s">
        <v>219</v>
      </c>
      <c r="IW102" s="443"/>
      <c r="IX102" s="469">
        <v>1</v>
      </c>
      <c r="IY102" s="146">
        <f>IF(IW102=1,1,IF(IW103=1,0.5,0))</f>
        <v>0</v>
      </c>
      <c r="IZ102" s="204">
        <f>IFERROR(IF(IX102="Не релевантно",IX102,IF(IX102=0,"",IY102/IX102)),"")</f>
        <v>0</v>
      </c>
      <c r="JA102" s="323" t="s">
        <v>219</v>
      </c>
      <c r="JB102" s="443"/>
      <c r="JC102" s="469">
        <v>1</v>
      </c>
      <c r="JD102" s="146">
        <f>IF(JB102=1,1,IF(JB103=1,0.5,0))</f>
        <v>0</v>
      </c>
      <c r="JE102" s="264">
        <f>IFERROR(IF(JC102=0,"",JD102/JC102),"")</f>
        <v>0</v>
      </c>
      <c r="JF102" s="323" t="s">
        <v>219</v>
      </c>
      <c r="JG102" s="443"/>
      <c r="JH102" s="469">
        <v>1</v>
      </c>
      <c r="JI102" s="146">
        <f>IF(JG102=1,1,IF(JG103=1,0.5,0))</f>
        <v>0</v>
      </c>
      <c r="JJ102" s="264">
        <f>IFERROR(IF(JH102=0,"",JI102/JH102),"")</f>
        <v>0</v>
      </c>
      <c r="JK102" s="323" t="s">
        <v>219</v>
      </c>
      <c r="JL102" s="443"/>
      <c r="JM102" s="469">
        <v>1</v>
      </c>
      <c r="JN102" s="146">
        <f>IF(JL102=1,1,IF(JL103=1,0.5,0))</f>
        <v>0</v>
      </c>
      <c r="JO102" s="264">
        <f>IFERROR(IF(JM102=0,"",JN102/JM102),"")</f>
        <v>0</v>
      </c>
      <c r="JP102" s="323" t="s">
        <v>219</v>
      </c>
      <c r="JQ102" s="443"/>
      <c r="JR102" s="469">
        <v>1</v>
      </c>
      <c r="JS102" s="146">
        <f>IF(JQ102=1,1,IF(JQ103=1,0.5,0))</f>
        <v>0</v>
      </c>
      <c r="JT102" s="204">
        <f>IFERROR(IF(JR102="Не релевантно",JR102,IF(JR102=0,"",JS102/JR102)),"")</f>
        <v>0</v>
      </c>
      <c r="JU102" s="323" t="s">
        <v>219</v>
      </c>
      <c r="JV102" s="443"/>
      <c r="JW102" s="469">
        <v>1</v>
      </c>
      <c r="JX102" s="146">
        <f>IF(JV102=1,1,IF(JV103=1,0.5,0))</f>
        <v>0</v>
      </c>
      <c r="JY102" s="264">
        <f>IFERROR(IF(JW102=0,"",JX102/JW102),"")</f>
        <v>0</v>
      </c>
      <c r="JZ102" s="323" t="s">
        <v>219</v>
      </c>
      <c r="KA102" s="443"/>
      <c r="KB102" s="469">
        <v>1</v>
      </c>
      <c r="KC102" s="146">
        <f>IF(KA102=1,1,IF(KA103=1,0.5,0))</f>
        <v>0</v>
      </c>
      <c r="KD102" s="264">
        <f>IFERROR(IF(KB102=0,"",KC102/KB102),"")</f>
        <v>0</v>
      </c>
      <c r="KE102" s="323" t="s">
        <v>219</v>
      </c>
      <c r="KF102" s="443"/>
      <c r="KG102" s="469">
        <v>1</v>
      </c>
      <c r="KH102" s="146">
        <f>IF(KF102=1,1,IF(KF103=1,0.5,0))</f>
        <v>0</v>
      </c>
      <c r="KI102" s="264">
        <f>IFERROR(IF(KG102=0,"",KH102/KG102),"")</f>
        <v>0</v>
      </c>
      <c r="KJ102" s="336" t="s">
        <v>219</v>
      </c>
      <c r="KK102" s="841">
        <v>1</v>
      </c>
      <c r="KL102" s="469">
        <v>1</v>
      </c>
      <c r="KM102" s="146">
        <f>IF(KK102=1,1,IF(KK103=1,0.5,0))</f>
        <v>1</v>
      </c>
      <c r="KN102" s="264">
        <f>IFERROR(IF(KL102=0,"",KM102/KL102),"")</f>
        <v>1</v>
      </c>
      <c r="KO102" s="323" t="s">
        <v>219</v>
      </c>
      <c r="KP102" s="443"/>
      <c r="KQ102" s="469">
        <v>1</v>
      </c>
      <c r="KR102" s="146">
        <f>IF(KP102=1,1,IF(KP103=1,0.5,0))</f>
        <v>0.5</v>
      </c>
      <c r="KS102" s="264">
        <f>IFERROR(IF(KQ102=0,"",KR102/KQ102),"")</f>
        <v>0.5</v>
      </c>
      <c r="KT102" s="323" t="s">
        <v>219</v>
      </c>
      <c r="KU102" s="443"/>
      <c r="KV102" s="469">
        <v>1</v>
      </c>
      <c r="KW102" s="146">
        <f>IF(KU102=1,1,IF(KU103=1,0.5,0))</f>
        <v>0</v>
      </c>
      <c r="KX102" s="264">
        <f>IFERROR(IF(KV102=0,"",KW102/KV102),"")</f>
        <v>0</v>
      </c>
      <c r="KY102" s="323" t="s">
        <v>219</v>
      </c>
      <c r="KZ102" s="443"/>
      <c r="LA102" s="469">
        <v>1</v>
      </c>
      <c r="LB102" s="146">
        <f>IF(KZ102=1,1,IF(KZ103=1,0.5,0))</f>
        <v>0</v>
      </c>
      <c r="LC102" s="264">
        <f>IFERROR(IF(LA102=0,"",LB102/LA102),"")</f>
        <v>0</v>
      </c>
      <c r="LD102" s="323" t="s">
        <v>219</v>
      </c>
      <c r="LE102" s="443"/>
      <c r="LF102" s="469">
        <v>1</v>
      </c>
      <c r="LG102" s="146">
        <f>IF(LE102=1,1,IF(LE103=1,0.5,0))</f>
        <v>0</v>
      </c>
      <c r="LH102" s="264">
        <f>IFERROR(IF(LF102=0,"",LG102/LF102),"")</f>
        <v>0</v>
      </c>
      <c r="LI102" s="323" t="s">
        <v>219</v>
      </c>
      <c r="LJ102" s="443"/>
      <c r="LK102" s="469">
        <v>1</v>
      </c>
      <c r="LL102" s="146">
        <f>IF(LJ102=1,1,IF(LJ103=1,0.5,0))</f>
        <v>0</v>
      </c>
      <c r="LM102" s="264">
        <f>IFERROR(IF(LK102=0,"",LL102/LK102),"")</f>
        <v>0</v>
      </c>
      <c r="LN102" s="323" t="s">
        <v>219</v>
      </c>
      <c r="LO102" s="443"/>
      <c r="LP102" s="469">
        <v>1</v>
      </c>
      <c r="LQ102" s="146">
        <f>IF(LO102=1,1,IF(LO103=1,0.5,0))</f>
        <v>0</v>
      </c>
      <c r="LR102" s="264">
        <f>IFERROR(IF(LP102=0,"",LQ102/LP102),"")</f>
        <v>0</v>
      </c>
      <c r="LS102" s="323" t="s">
        <v>219</v>
      </c>
      <c r="LT102" s="443"/>
      <c r="LU102" s="469">
        <v>1</v>
      </c>
      <c r="LV102" s="146">
        <f>IF(LT102=1,1,IF(LT103=1,0.5,0))</f>
        <v>0.5</v>
      </c>
      <c r="LW102" s="264">
        <f>IFERROR(IF(LU102=0,"",LV102/LU102),"")</f>
        <v>0.5</v>
      </c>
      <c r="LX102" s="323" t="s">
        <v>219</v>
      </c>
      <c r="LY102" s="443"/>
      <c r="LZ102" s="469">
        <v>1</v>
      </c>
      <c r="MA102" s="146">
        <f>IF(LY102=1,1,IF(LY103=1,0.5,0))</f>
        <v>0</v>
      </c>
      <c r="MB102" s="264">
        <f>IFERROR(IF(LZ102=0,"",MA102/LZ102),"")</f>
        <v>0</v>
      </c>
      <c r="MC102" s="323" t="s">
        <v>219</v>
      </c>
      <c r="MD102" s="443"/>
      <c r="ME102" s="469">
        <v>1</v>
      </c>
      <c r="MF102" s="146">
        <f>IF(MD102=1,1,IF(MD103=1,0.5,0))</f>
        <v>0</v>
      </c>
      <c r="MG102" s="264">
        <f>IFERROR(IF(ME102=0,"",MF102/ME102),"")</f>
        <v>0</v>
      </c>
      <c r="MH102" s="336" t="s">
        <v>219</v>
      </c>
      <c r="MI102" s="841">
        <v>1</v>
      </c>
      <c r="MJ102" s="469">
        <v>1</v>
      </c>
      <c r="MK102" s="146">
        <f>IF(MI102=1,1,IF(MI103=1,0.5,0))</f>
        <v>1</v>
      </c>
      <c r="ML102" s="264">
        <f>IFERROR(IF(MJ102=0,"",MK102/MJ102),"")</f>
        <v>1</v>
      </c>
      <c r="MM102" s="323" t="s">
        <v>219</v>
      </c>
      <c r="MN102" s="443"/>
      <c r="MO102" s="469">
        <v>1</v>
      </c>
      <c r="MP102" s="146">
        <f>IF(MN102=1,1,IF(MN103=1,0.5,0))</f>
        <v>0.5</v>
      </c>
      <c r="MQ102" s="264">
        <f>IFERROR(IF(MO102=0,"",MP102/MO102),"")</f>
        <v>0.5</v>
      </c>
      <c r="MR102" s="323" t="s">
        <v>219</v>
      </c>
      <c r="MS102" s="443"/>
      <c r="MT102" s="469">
        <v>1</v>
      </c>
      <c r="MU102" s="146">
        <f>IF(MS102=1,1,IF(MS103=1,0.5,0))</f>
        <v>0</v>
      </c>
      <c r="MV102" s="264">
        <f>IFERROR(IF(MT102=0,"",MU102/MT102),"")</f>
        <v>0</v>
      </c>
      <c r="MW102" s="323" t="s">
        <v>219</v>
      </c>
      <c r="MX102" s="443"/>
      <c r="MY102" s="469">
        <v>1</v>
      </c>
      <c r="MZ102" s="146">
        <f>IF(MX102=1,1,IF(MX103=1,0.5,0))</f>
        <v>0</v>
      </c>
      <c r="NA102" s="264">
        <f>IFERROR(IF(MY102=0,"",MZ102/MY102),"")</f>
        <v>0</v>
      </c>
      <c r="NB102" s="336" t="s">
        <v>219</v>
      </c>
      <c r="NC102" s="443">
        <v>1</v>
      </c>
      <c r="ND102" s="469">
        <v>1</v>
      </c>
      <c r="NE102" s="146">
        <f>IF(NC102=1,1,IF(NC103=1,0.5,0))</f>
        <v>1</v>
      </c>
      <c r="NF102" s="264">
        <f>IFERROR(IF(ND102=0,"",NE102/ND102),"")</f>
        <v>1</v>
      </c>
      <c r="NG102" s="323" t="s">
        <v>219</v>
      </c>
      <c r="NH102" s="443"/>
      <c r="NI102" s="469">
        <v>1</v>
      </c>
      <c r="NJ102" s="146">
        <f>IF(NH102=1,1,IF(NH103=1,0.5,0))</f>
        <v>0.5</v>
      </c>
      <c r="NK102" s="264">
        <f>IFERROR(IF(NI102=0,"",NJ102/NI102),"")</f>
        <v>0.5</v>
      </c>
      <c r="NL102" s="323" t="s">
        <v>219</v>
      </c>
      <c r="NM102" s="443"/>
      <c r="NN102" s="469">
        <v>1</v>
      </c>
      <c r="NO102" s="146">
        <f>IF(NM102=1,1,IF(NM103=1,0.5,0))</f>
        <v>0</v>
      </c>
      <c r="NP102" s="264">
        <f>IFERROR(IF(NN102=0,"",NO102/NN102),"")</f>
        <v>0</v>
      </c>
      <c r="NQ102" s="323" t="s">
        <v>219</v>
      </c>
      <c r="NR102" s="443"/>
      <c r="NS102" s="469">
        <v>1</v>
      </c>
      <c r="NT102" s="146">
        <f>IF(NR102=1,1,IF(NR103=1,0.5,0))</f>
        <v>0.5</v>
      </c>
      <c r="NU102" s="264">
        <f>IFERROR(IF(NS102=0,"",NT102/NS102),"")</f>
        <v>0.5</v>
      </c>
      <c r="NV102" s="323" t="s">
        <v>219</v>
      </c>
      <c r="NW102" s="443"/>
      <c r="NX102" s="469">
        <v>1</v>
      </c>
      <c r="NY102" s="146">
        <f>IF(NW102=1,1,IF(NW103=1,0.5,0))</f>
        <v>0</v>
      </c>
      <c r="NZ102" s="264">
        <f>IFERROR(IF(NX102=0,"",NY102/NX102),"")</f>
        <v>0</v>
      </c>
      <c r="OA102" s="323" t="s">
        <v>219</v>
      </c>
      <c r="OB102" s="443"/>
      <c r="OC102" s="469">
        <v>1</v>
      </c>
      <c r="OD102" s="146">
        <f>IF(OB102=1,1,IF(OB103=1,0.5,0))</f>
        <v>0</v>
      </c>
      <c r="OE102" s="264">
        <f>IFERROR(IF(OC102=0,"",OD102/OC102),"")</f>
        <v>0</v>
      </c>
      <c r="OF102" s="323" t="s">
        <v>219</v>
      </c>
      <c r="OG102" s="443"/>
      <c r="OH102" s="469">
        <v>1</v>
      </c>
      <c r="OI102" s="146">
        <f>IF(OG102=1,1,IF(OG103=1,0.5,0))</f>
        <v>0</v>
      </c>
      <c r="OJ102" s="264">
        <f>IFERROR(IF(OH102=0,"",OI102/OH102),"")</f>
        <v>0</v>
      </c>
      <c r="OK102" s="323" t="s">
        <v>219</v>
      </c>
      <c r="OL102" s="443"/>
      <c r="OM102" s="469">
        <v>1</v>
      </c>
      <c r="ON102" s="146">
        <f>IF(OL102=1,1,IF(OL103=1,0.5,0))</f>
        <v>0</v>
      </c>
      <c r="OO102" s="264">
        <f>IFERROR(IF(OM102=0,"",ON102/OM102),"")</f>
        <v>0</v>
      </c>
      <c r="OP102" s="323" t="s">
        <v>219</v>
      </c>
      <c r="OQ102" s="443"/>
      <c r="OR102" s="469">
        <v>1</v>
      </c>
      <c r="OS102" s="146">
        <f>IF(OQ102=1,1,IF(OQ103=1,0.5,0))</f>
        <v>0</v>
      </c>
      <c r="OT102" s="264">
        <f>IFERROR(IF(OR102=0,"",OS102/OR102),"")</f>
        <v>0</v>
      </c>
      <c r="OU102" s="323" t="s">
        <v>219</v>
      </c>
      <c r="OV102" s="467"/>
      <c r="OW102" s="469">
        <v>1</v>
      </c>
      <c r="OX102" s="146">
        <f>IF(OV102=1,1,IF(OV103=1,0.5,0))</f>
        <v>0</v>
      </c>
      <c r="OY102" s="264">
        <f>IFERROR(IF(OW102=0,"",OX102/OW102),"")</f>
        <v>0</v>
      </c>
      <c r="OZ102" s="323" t="s">
        <v>219</v>
      </c>
      <c r="PA102" s="443"/>
      <c r="PB102" s="469">
        <v>1</v>
      </c>
      <c r="PC102" s="146">
        <f>IF(PA102=1,1,IF(PA103=1,0.5,0))</f>
        <v>0.5</v>
      </c>
      <c r="PD102" s="264">
        <f>IFERROR(IF(PB102=0,"",PC102/PB102),"")</f>
        <v>0.5</v>
      </c>
      <c r="PE102" s="826"/>
      <c r="PF102" s="827"/>
      <c r="PG102" s="469">
        <v>1</v>
      </c>
      <c r="PH102" s="146">
        <f>IF(PF102=1,1,IF(PF103=1,0.5,0))</f>
        <v>0</v>
      </c>
      <c r="PI102" s="264">
        <f>IFERROR(IF(PG102=0,"",PH102/PG102),"")</f>
        <v>0</v>
      </c>
      <c r="PJ102" s="816"/>
      <c r="PK102" s="1083"/>
      <c r="PL102" s="469">
        <v>1</v>
      </c>
      <c r="PM102" s="146">
        <f>IF(PK102=1,1,IF(PK103=1,0.5,0))</f>
        <v>0</v>
      </c>
      <c r="PN102" s="264">
        <f>IFERROR(IF(PL102=0,"",PM102/PL102),"")</f>
        <v>0</v>
      </c>
    </row>
    <row r="103" spans="1:430" ht="17" customHeight="1" thickBot="1" x14ac:dyDescent="0.25">
      <c r="B103" s="857"/>
      <c r="C103" s="1264"/>
      <c r="D103" s="1265"/>
      <c r="E103" s="1266" t="s">
        <v>265</v>
      </c>
      <c r="F103" s="1254"/>
      <c r="G103" s="1255"/>
      <c r="H103" s="863"/>
      <c r="I103" s="1203"/>
      <c r="J103" s="323" t="s">
        <v>265</v>
      </c>
      <c r="K103" s="836"/>
      <c r="L103" s="897"/>
      <c r="M103" s="871"/>
      <c r="N103" s="1069"/>
      <c r="O103" s="336" t="s">
        <v>265</v>
      </c>
      <c r="P103" s="467">
        <v>1</v>
      </c>
      <c r="Q103" s="1212"/>
      <c r="R103" s="1213"/>
      <c r="S103" s="1158"/>
      <c r="T103" s="323" t="s">
        <v>265</v>
      </c>
      <c r="U103" s="836"/>
      <c r="V103" s="885"/>
      <c r="W103" s="1213"/>
      <c r="X103" s="243"/>
      <c r="Y103" s="815" t="s">
        <v>265</v>
      </c>
      <c r="Z103" s="836"/>
      <c r="AA103" s="473"/>
      <c r="AB103" s="897"/>
      <c r="AC103" s="243"/>
      <c r="AD103" s="815" t="s">
        <v>265</v>
      </c>
      <c r="AE103" s="836"/>
      <c r="AF103" s="473"/>
      <c r="AG103" s="897"/>
      <c r="AH103" s="243"/>
      <c r="AI103" s="825" t="s">
        <v>265</v>
      </c>
      <c r="AJ103" s="334">
        <v>1</v>
      </c>
      <c r="AK103" s="473"/>
      <c r="AL103" s="897"/>
      <c r="AM103" s="243"/>
      <c r="AN103" s="323" t="s">
        <v>265</v>
      </c>
      <c r="AO103" s="1042"/>
      <c r="AP103" s="255"/>
      <c r="AQ103" s="1166"/>
      <c r="AR103" s="1069"/>
      <c r="AS103" s="336" t="s">
        <v>265</v>
      </c>
      <c r="AT103" s="467">
        <v>1</v>
      </c>
      <c r="AU103" s="255"/>
      <c r="AV103" s="1166"/>
      <c r="AW103" s="1069"/>
      <c r="AX103" s="323" t="s">
        <v>265</v>
      </c>
      <c r="AY103" s="957"/>
      <c r="AZ103" s="255"/>
      <c r="BA103" s="1166"/>
      <c r="BB103" s="1069"/>
      <c r="BC103" s="816" t="s">
        <v>265</v>
      </c>
      <c r="BD103" s="836"/>
      <c r="BE103" s="255"/>
      <c r="BF103" s="535"/>
      <c r="BG103" s="1069"/>
      <c r="BH103" s="336" t="s">
        <v>265</v>
      </c>
      <c r="BI103" s="1072">
        <v>1</v>
      </c>
      <c r="BJ103" s="255"/>
      <c r="BK103" s="1166"/>
      <c r="BL103" s="1069"/>
      <c r="BM103" s="816" t="s">
        <v>265</v>
      </c>
      <c r="BN103" s="836"/>
      <c r="BO103" s="255"/>
      <c r="BP103" s="535"/>
      <c r="BQ103" s="1069"/>
      <c r="BR103" s="863"/>
      <c r="BS103" s="323" t="s">
        <v>265</v>
      </c>
      <c r="BT103" s="836"/>
      <c r="BU103" s="473"/>
      <c r="BV103" s="897"/>
      <c r="BW103" s="243"/>
      <c r="BX103" s="323" t="s">
        <v>265</v>
      </c>
      <c r="BY103" s="836"/>
      <c r="BZ103" s="473"/>
      <c r="CA103" s="897"/>
      <c r="CB103" s="243"/>
      <c r="CC103" s="323" t="s">
        <v>265</v>
      </c>
      <c r="CD103" s="836"/>
      <c r="CE103" s="473"/>
      <c r="CF103" s="535"/>
      <c r="CG103" s="243"/>
      <c r="CH103" s="336" t="s">
        <v>265</v>
      </c>
      <c r="CI103" s="835">
        <v>1</v>
      </c>
      <c r="CJ103" s="473"/>
      <c r="CK103" s="535"/>
      <c r="CL103" s="243"/>
      <c r="CM103" s="336" t="s">
        <v>265</v>
      </c>
      <c r="CN103" s="835">
        <v>1</v>
      </c>
      <c r="CO103" s="473"/>
      <c r="CP103" s="535"/>
      <c r="CQ103" s="243"/>
      <c r="CR103" s="323" t="s">
        <v>265</v>
      </c>
      <c r="CS103" s="836"/>
      <c r="CT103" s="473"/>
      <c r="CU103" s="535"/>
      <c r="CV103" s="243"/>
      <c r="CW103" s="323" t="s">
        <v>265</v>
      </c>
      <c r="CX103" s="836"/>
      <c r="CY103" s="473"/>
      <c r="CZ103" s="535"/>
      <c r="DA103" s="243"/>
      <c r="DB103" s="323" t="s">
        <v>265</v>
      </c>
      <c r="DC103" s="836"/>
      <c r="DD103" s="473"/>
      <c r="DE103" s="535"/>
      <c r="DF103" s="243"/>
      <c r="DG103" s="323" t="s">
        <v>265</v>
      </c>
      <c r="DH103" s="836"/>
      <c r="DI103" s="473"/>
      <c r="DJ103" s="535"/>
      <c r="DK103" s="243"/>
      <c r="DL103" s="323" t="s">
        <v>265</v>
      </c>
      <c r="DM103" s="836"/>
      <c r="DN103" s="473"/>
      <c r="DO103" s="535"/>
      <c r="DP103" s="243"/>
      <c r="DQ103" s="323" t="s">
        <v>265</v>
      </c>
      <c r="DR103" s="836"/>
      <c r="DS103" s="473"/>
      <c r="DT103" s="535"/>
      <c r="DU103" s="243"/>
      <c r="DV103" s="323" t="s">
        <v>265</v>
      </c>
      <c r="DW103" s="836"/>
      <c r="DX103" s="473"/>
      <c r="DY103" s="535"/>
      <c r="DZ103" s="243"/>
      <c r="EA103" s="360" t="s">
        <v>265</v>
      </c>
      <c r="EB103" s="433"/>
      <c r="EC103" s="473"/>
      <c r="ED103" s="535"/>
      <c r="EE103" s="243"/>
      <c r="EF103" s="336" t="s">
        <v>265</v>
      </c>
      <c r="EG103" s="836">
        <v>1</v>
      </c>
      <c r="EH103" s="473"/>
      <c r="EI103" s="535"/>
      <c r="EJ103" s="243"/>
      <c r="EK103" s="323" t="s">
        <v>265</v>
      </c>
      <c r="EL103" s="836"/>
      <c r="EM103" s="473"/>
      <c r="EN103" s="535"/>
      <c r="EO103" s="243"/>
      <c r="EP103" s="323" t="s">
        <v>265</v>
      </c>
      <c r="EQ103" s="433"/>
      <c r="ER103" s="473"/>
      <c r="ES103" s="535"/>
      <c r="ET103" s="243"/>
      <c r="EU103" s="336" t="s">
        <v>265</v>
      </c>
      <c r="EV103" s="835">
        <v>1</v>
      </c>
      <c r="EW103" s="473"/>
      <c r="EX103" s="535"/>
      <c r="EY103" s="243"/>
      <c r="EZ103" s="336" t="s">
        <v>265</v>
      </c>
      <c r="FA103" s="835">
        <v>1</v>
      </c>
      <c r="FB103" s="473"/>
      <c r="FC103" s="535"/>
      <c r="FD103" s="243"/>
      <c r="FE103" s="323" t="s">
        <v>265</v>
      </c>
      <c r="FF103" s="836"/>
      <c r="FG103" s="473"/>
      <c r="FH103" s="535"/>
      <c r="FI103" s="243"/>
      <c r="FJ103" s="323" t="s">
        <v>265</v>
      </c>
      <c r="FK103" s="836"/>
      <c r="FL103" s="473"/>
      <c r="FM103" s="535"/>
      <c r="FN103" s="243"/>
      <c r="FO103" s="323" t="s">
        <v>265</v>
      </c>
      <c r="FP103" s="836"/>
      <c r="FQ103" s="473"/>
      <c r="FR103" s="535"/>
      <c r="FS103" s="243"/>
      <c r="FU103" s="323" t="s">
        <v>265</v>
      </c>
      <c r="FV103" s="1042"/>
      <c r="FW103" s="255"/>
      <c r="FX103" s="1166"/>
      <c r="FY103" s="1069"/>
      <c r="FZ103" s="323" t="s">
        <v>265</v>
      </c>
      <c r="GA103" s="1042"/>
      <c r="GB103" s="255"/>
      <c r="GC103" s="1166"/>
      <c r="GD103" s="1069"/>
      <c r="GE103" s="323" t="s">
        <v>265</v>
      </c>
      <c r="GF103" s="1042"/>
      <c r="GG103" s="255"/>
      <c r="GH103" s="1166"/>
      <c r="GI103" s="1069"/>
      <c r="GJ103" s="323" t="s">
        <v>265</v>
      </c>
      <c r="GK103" s="1042"/>
      <c r="GL103" s="255"/>
      <c r="GM103" s="1166"/>
      <c r="GN103" s="1069"/>
      <c r="GO103" s="323" t="s">
        <v>265</v>
      </c>
      <c r="GP103" s="1042"/>
      <c r="GQ103" s="255"/>
      <c r="GR103" s="1166"/>
      <c r="GS103" s="1069"/>
      <c r="GT103" s="323" t="s">
        <v>265</v>
      </c>
      <c r="GU103" s="1042"/>
      <c r="GV103" s="255"/>
      <c r="GW103" s="1169"/>
      <c r="GX103" s="1068"/>
      <c r="GY103" s="910"/>
      <c r="GZ103" s="336" t="s">
        <v>265</v>
      </c>
      <c r="HA103" s="835">
        <v>1</v>
      </c>
      <c r="HB103" s="473"/>
      <c r="HC103" s="535"/>
      <c r="HD103" s="243"/>
      <c r="HE103" s="323" t="s">
        <v>265</v>
      </c>
      <c r="HF103" s="433"/>
      <c r="HG103" s="473"/>
      <c r="HH103" s="535"/>
      <c r="HI103" s="243"/>
      <c r="HJ103" s="883"/>
      <c r="HK103" s="825" t="s">
        <v>265</v>
      </c>
      <c r="HL103" s="334">
        <v>1</v>
      </c>
      <c r="HM103" s="473"/>
      <c r="HN103" s="897"/>
      <c r="HO103" s="243"/>
      <c r="HP103" s="883"/>
      <c r="HQ103" s="336" t="s">
        <v>265</v>
      </c>
      <c r="HR103" s="835">
        <v>1</v>
      </c>
      <c r="HS103" s="255"/>
      <c r="HT103" s="535"/>
      <c r="HU103" s="1069"/>
      <c r="HV103" s="323" t="s">
        <v>265</v>
      </c>
      <c r="HW103" s="836"/>
      <c r="HX103" s="255"/>
      <c r="HY103" s="535"/>
      <c r="HZ103" s="898"/>
      <c r="IA103" s="323" t="s">
        <v>265</v>
      </c>
      <c r="IB103" s="836"/>
      <c r="IC103" s="255"/>
      <c r="ID103" s="1166"/>
      <c r="IE103" s="1069"/>
      <c r="IF103" s="883"/>
      <c r="IG103" s="323" t="s">
        <v>265</v>
      </c>
      <c r="IH103" s="1089"/>
      <c r="II103" s="255"/>
      <c r="IJ103" s="1166"/>
      <c r="IK103" s="1069"/>
      <c r="IL103" s="323" t="s">
        <v>265</v>
      </c>
      <c r="IM103" s="1089"/>
      <c r="IN103" s="255"/>
      <c r="IO103" s="1166"/>
      <c r="IP103" s="899"/>
      <c r="IQ103" s="819" t="s">
        <v>265</v>
      </c>
      <c r="IR103" s="1089"/>
      <c r="IS103" s="255"/>
      <c r="IT103" s="1166"/>
      <c r="IU103" s="899"/>
      <c r="IV103" s="323" t="s">
        <v>265</v>
      </c>
      <c r="IW103" s="1089"/>
      <c r="IX103" s="255"/>
      <c r="IY103" s="1166"/>
      <c r="IZ103" s="899"/>
      <c r="JA103" s="323" t="s">
        <v>265</v>
      </c>
      <c r="JB103" s="1089"/>
      <c r="JC103" s="255"/>
      <c r="JD103" s="535"/>
      <c r="JE103" s="1069"/>
      <c r="JF103" s="323" t="s">
        <v>265</v>
      </c>
      <c r="JG103" s="432"/>
      <c r="JH103" s="255"/>
      <c r="JI103" s="535"/>
      <c r="JJ103" s="1069"/>
      <c r="JK103" s="323" t="s">
        <v>265</v>
      </c>
      <c r="JL103" s="1089"/>
      <c r="JM103" s="255"/>
      <c r="JN103" s="535"/>
      <c r="JO103" s="1069"/>
      <c r="JP103" s="323" t="s">
        <v>265</v>
      </c>
      <c r="JQ103" s="1089"/>
      <c r="JR103" s="255"/>
      <c r="JS103" s="1166"/>
      <c r="JT103" s="899"/>
      <c r="JU103" s="323" t="s">
        <v>265</v>
      </c>
      <c r="JV103" s="1089"/>
      <c r="JW103" s="255"/>
      <c r="JX103" s="535"/>
      <c r="JY103" s="1069"/>
      <c r="JZ103" s="323" t="s">
        <v>265</v>
      </c>
      <c r="KA103" s="1089"/>
      <c r="KB103" s="255"/>
      <c r="KC103" s="535"/>
      <c r="KD103" s="1069"/>
      <c r="KE103" s="323" t="s">
        <v>265</v>
      </c>
      <c r="KF103" s="1089"/>
      <c r="KG103" s="255"/>
      <c r="KH103" s="535"/>
      <c r="KI103" s="1069"/>
      <c r="KJ103" s="323" t="s">
        <v>265</v>
      </c>
      <c r="KK103" s="1089"/>
      <c r="KL103" s="255"/>
      <c r="KM103" s="535"/>
      <c r="KN103" s="1069"/>
      <c r="KO103" s="336" t="s">
        <v>265</v>
      </c>
      <c r="KP103" s="841">
        <v>1</v>
      </c>
      <c r="KQ103" s="255"/>
      <c r="KR103" s="535"/>
      <c r="KS103" s="1069"/>
      <c r="KT103" s="323" t="s">
        <v>265</v>
      </c>
      <c r="KU103" s="1089"/>
      <c r="KV103" s="255"/>
      <c r="KW103" s="535"/>
      <c r="KX103" s="1069"/>
      <c r="KY103" s="323" t="s">
        <v>265</v>
      </c>
      <c r="KZ103" s="1089"/>
      <c r="LA103" s="255"/>
      <c r="LB103" s="535"/>
      <c r="LC103" s="1069"/>
      <c r="LD103" s="323" t="s">
        <v>265</v>
      </c>
      <c r="LE103" s="1089"/>
      <c r="LF103" s="255"/>
      <c r="LG103" s="535"/>
      <c r="LH103" s="1069"/>
      <c r="LI103" s="323" t="s">
        <v>265</v>
      </c>
      <c r="LJ103" s="1089"/>
      <c r="LK103" s="255"/>
      <c r="LL103" s="535"/>
      <c r="LM103" s="1069"/>
      <c r="LN103" s="323" t="s">
        <v>265</v>
      </c>
      <c r="LO103" s="1089"/>
      <c r="LP103" s="255"/>
      <c r="LQ103" s="535"/>
      <c r="LR103" s="1069"/>
      <c r="LS103" s="336" t="s">
        <v>265</v>
      </c>
      <c r="LT103" s="841">
        <v>1</v>
      </c>
      <c r="LU103" s="255"/>
      <c r="LV103" s="535"/>
      <c r="LW103" s="1069"/>
      <c r="LX103" s="323" t="s">
        <v>265</v>
      </c>
      <c r="LY103" s="1089"/>
      <c r="LZ103" s="255"/>
      <c r="MA103" s="535"/>
      <c r="MB103" s="1069"/>
      <c r="MC103" s="323" t="s">
        <v>265</v>
      </c>
      <c r="MD103" s="1089"/>
      <c r="ME103" s="255"/>
      <c r="MF103" s="535"/>
      <c r="MG103" s="1069"/>
      <c r="MH103" s="323" t="s">
        <v>265</v>
      </c>
      <c r="MI103" s="1089"/>
      <c r="MJ103" s="255"/>
      <c r="MK103" s="535"/>
      <c r="ML103" s="1069"/>
      <c r="MM103" s="336" t="s">
        <v>265</v>
      </c>
      <c r="MN103" s="841">
        <v>1</v>
      </c>
      <c r="MO103" s="255"/>
      <c r="MP103" s="535"/>
      <c r="MQ103" s="1069"/>
      <c r="MR103" s="323" t="s">
        <v>265</v>
      </c>
      <c r="MS103" s="1089"/>
      <c r="MT103" s="255"/>
      <c r="MU103" s="535"/>
      <c r="MV103" s="1069"/>
      <c r="MW103" s="323" t="s">
        <v>265</v>
      </c>
      <c r="MX103" s="1089"/>
      <c r="MY103" s="255"/>
      <c r="MZ103" s="535"/>
      <c r="NA103" s="1069"/>
      <c r="NB103" s="323" t="s">
        <v>265</v>
      </c>
      <c r="NC103" s="1089"/>
      <c r="ND103" s="255"/>
      <c r="NE103" s="535"/>
      <c r="NF103" s="1069"/>
      <c r="NG103" s="336" t="s">
        <v>265</v>
      </c>
      <c r="NH103" s="841">
        <v>1</v>
      </c>
      <c r="NI103" s="255"/>
      <c r="NJ103" s="535"/>
      <c r="NK103" s="1069"/>
      <c r="NL103" s="323" t="s">
        <v>265</v>
      </c>
      <c r="NM103" s="1089"/>
      <c r="NN103" s="255"/>
      <c r="NO103" s="535"/>
      <c r="NP103" s="1069"/>
      <c r="NQ103" s="336" t="s">
        <v>265</v>
      </c>
      <c r="NR103" s="841">
        <v>1</v>
      </c>
      <c r="NS103" s="255"/>
      <c r="NT103" s="535"/>
      <c r="NU103" s="1069"/>
      <c r="NV103" s="323" t="s">
        <v>265</v>
      </c>
      <c r="NW103" s="1089"/>
      <c r="NX103" s="255"/>
      <c r="NY103" s="535"/>
      <c r="NZ103" s="1069"/>
      <c r="OA103" s="323" t="s">
        <v>265</v>
      </c>
      <c r="OB103" s="1089"/>
      <c r="OC103" s="255"/>
      <c r="OD103" s="535"/>
      <c r="OE103" s="1069"/>
      <c r="OF103" s="323" t="s">
        <v>265</v>
      </c>
      <c r="OG103" s="1089"/>
      <c r="OH103" s="255"/>
      <c r="OI103" s="535"/>
      <c r="OJ103" s="1069"/>
      <c r="OK103" s="323" t="s">
        <v>265</v>
      </c>
      <c r="OL103" s="1089"/>
      <c r="OM103" s="255"/>
      <c r="ON103" s="535"/>
      <c r="OO103" s="1069"/>
      <c r="OP103" s="323" t="s">
        <v>265</v>
      </c>
      <c r="OQ103" s="1089"/>
      <c r="OR103" s="255"/>
      <c r="OS103" s="535"/>
      <c r="OT103" s="1069"/>
      <c r="OU103" s="323" t="s">
        <v>265</v>
      </c>
      <c r="OV103" s="957"/>
      <c r="OW103" s="255"/>
      <c r="OX103" s="535"/>
      <c r="OY103" s="1069"/>
      <c r="OZ103" s="1267" t="s">
        <v>265</v>
      </c>
      <c r="PA103" s="1089">
        <v>1</v>
      </c>
      <c r="PB103" s="255"/>
      <c r="PC103" s="535"/>
      <c r="PD103" s="1069"/>
      <c r="PE103" s="816"/>
      <c r="PF103" s="836"/>
      <c r="PG103" s="255"/>
      <c r="PH103" s="535"/>
      <c r="PI103" s="1069"/>
      <c r="PJ103" s="816"/>
      <c r="PK103" s="836"/>
      <c r="PL103" s="255"/>
      <c r="PM103" s="535"/>
      <c r="PN103" s="1069"/>
    </row>
    <row r="104" spans="1:430" ht="17" customHeight="1" thickBot="1" x14ac:dyDescent="0.25">
      <c r="B104" s="857"/>
      <c r="C104" s="1264"/>
      <c r="D104" s="1265"/>
      <c r="E104" s="1266" t="s">
        <v>204</v>
      </c>
      <c r="F104" s="1254"/>
      <c r="G104" s="1255"/>
      <c r="H104" s="863"/>
      <c r="I104" s="1203"/>
      <c r="J104" s="336" t="s">
        <v>204</v>
      </c>
      <c r="K104" s="334">
        <v>1</v>
      </c>
      <c r="L104" s="897"/>
      <c r="M104" s="893"/>
      <c r="N104" s="1069"/>
      <c r="O104" s="323" t="s">
        <v>204</v>
      </c>
      <c r="P104" s="836"/>
      <c r="Q104" s="1212"/>
      <c r="R104" s="1213"/>
      <c r="S104" s="1158"/>
      <c r="T104" s="336" t="s">
        <v>204</v>
      </c>
      <c r="U104" s="952">
        <v>1</v>
      </c>
      <c r="V104" s="885"/>
      <c r="W104" s="1213"/>
      <c r="X104" s="243"/>
      <c r="Y104" s="825" t="s">
        <v>204</v>
      </c>
      <c r="Z104" s="334">
        <v>1</v>
      </c>
      <c r="AA104" s="473"/>
      <c r="AB104" s="897"/>
      <c r="AC104" s="243"/>
      <c r="AD104" s="825" t="s">
        <v>204</v>
      </c>
      <c r="AE104" s="334">
        <v>1</v>
      </c>
      <c r="AF104" s="473"/>
      <c r="AG104" s="897"/>
      <c r="AH104" s="243"/>
      <c r="AI104" s="815" t="s">
        <v>204</v>
      </c>
      <c r="AJ104" s="836"/>
      <c r="AK104" s="473"/>
      <c r="AL104" s="897"/>
      <c r="AM104" s="243"/>
      <c r="AN104" s="323" t="s">
        <v>204</v>
      </c>
      <c r="AO104" s="1042"/>
      <c r="AP104" s="255"/>
      <c r="AQ104" s="1166"/>
      <c r="AR104" s="1069"/>
      <c r="AS104" s="323" t="s">
        <v>204</v>
      </c>
      <c r="AT104" s="836"/>
      <c r="AU104" s="255"/>
      <c r="AV104" s="1166"/>
      <c r="AW104" s="1069"/>
      <c r="AX104" s="336" t="s">
        <v>204</v>
      </c>
      <c r="AY104" s="467">
        <v>1</v>
      </c>
      <c r="AZ104" s="255"/>
      <c r="BA104" s="1166"/>
      <c r="BB104" s="1069"/>
      <c r="BC104" s="816" t="s">
        <v>204</v>
      </c>
      <c r="BD104" s="836"/>
      <c r="BE104" s="255"/>
      <c r="BF104" s="535"/>
      <c r="BG104" s="1069"/>
      <c r="BH104" s="323" t="s">
        <v>204</v>
      </c>
      <c r="BI104" s="1051"/>
      <c r="BJ104" s="255"/>
      <c r="BK104" s="1166"/>
      <c r="BL104" s="1069"/>
      <c r="BM104" s="816" t="s">
        <v>204</v>
      </c>
      <c r="BN104" s="836"/>
      <c r="BO104" s="255"/>
      <c r="BP104" s="535"/>
      <c r="BQ104" s="1069"/>
      <c r="BR104" s="863"/>
      <c r="BS104" s="323" t="s">
        <v>204</v>
      </c>
      <c r="BT104" s="836"/>
      <c r="BU104" s="473"/>
      <c r="BV104" s="897"/>
      <c r="BW104" s="243"/>
      <c r="BX104" s="323" t="s">
        <v>204</v>
      </c>
      <c r="BY104" s="836"/>
      <c r="BZ104" s="473"/>
      <c r="CA104" s="897"/>
      <c r="CB104" s="243"/>
      <c r="CC104" s="336" t="s">
        <v>204</v>
      </c>
      <c r="CD104" s="952">
        <v>1</v>
      </c>
      <c r="CE104" s="473"/>
      <c r="CF104" s="535"/>
      <c r="CG104" s="243"/>
      <c r="CH104" s="323" t="s">
        <v>204</v>
      </c>
      <c r="CI104" s="836"/>
      <c r="CJ104" s="473"/>
      <c r="CK104" s="535"/>
      <c r="CL104" s="243"/>
      <c r="CM104" s="323" t="s">
        <v>204</v>
      </c>
      <c r="CN104" s="836"/>
      <c r="CO104" s="473"/>
      <c r="CP104" s="535"/>
      <c r="CQ104" s="243"/>
      <c r="CR104" s="336" t="s">
        <v>204</v>
      </c>
      <c r="CS104" s="835">
        <v>1</v>
      </c>
      <c r="CT104" s="473"/>
      <c r="CU104" s="535"/>
      <c r="CV104" s="243"/>
      <c r="CW104" s="323" t="s">
        <v>204</v>
      </c>
      <c r="CX104" s="836"/>
      <c r="CY104" s="473"/>
      <c r="CZ104" s="535"/>
      <c r="DA104" s="243"/>
      <c r="DB104" s="323" t="s">
        <v>204</v>
      </c>
      <c r="DC104" s="836"/>
      <c r="DD104" s="473"/>
      <c r="DE104" s="535"/>
      <c r="DF104" s="243"/>
      <c r="DG104" s="336" t="s">
        <v>204</v>
      </c>
      <c r="DH104" s="835">
        <v>1</v>
      </c>
      <c r="DI104" s="473"/>
      <c r="DJ104" s="535"/>
      <c r="DK104" s="243"/>
      <c r="DL104" s="336" t="s">
        <v>204</v>
      </c>
      <c r="DM104" s="835">
        <v>1</v>
      </c>
      <c r="DN104" s="473"/>
      <c r="DO104" s="535"/>
      <c r="DP104" s="243"/>
      <c r="DQ104" s="336" t="s">
        <v>204</v>
      </c>
      <c r="DR104" s="835">
        <v>1</v>
      </c>
      <c r="DS104" s="473"/>
      <c r="DT104" s="535"/>
      <c r="DU104" s="243"/>
      <c r="DV104" s="336" t="s">
        <v>204</v>
      </c>
      <c r="DW104" s="835">
        <v>1</v>
      </c>
      <c r="DX104" s="473"/>
      <c r="DY104" s="535"/>
      <c r="DZ104" s="243"/>
      <c r="EA104" s="1268" t="s">
        <v>204</v>
      </c>
      <c r="EB104" s="433">
        <v>1</v>
      </c>
      <c r="EC104" s="473"/>
      <c r="ED104" s="535"/>
      <c r="EE104" s="243"/>
      <c r="EF104" s="323" t="s">
        <v>204</v>
      </c>
      <c r="EG104" s="836"/>
      <c r="EH104" s="473"/>
      <c r="EI104" s="535"/>
      <c r="EJ104" s="243"/>
      <c r="EK104" s="336" t="s">
        <v>204</v>
      </c>
      <c r="EL104" s="835">
        <v>1</v>
      </c>
      <c r="EM104" s="473"/>
      <c r="EN104" s="535"/>
      <c r="EO104" s="243"/>
      <c r="EP104" s="336" t="s">
        <v>204</v>
      </c>
      <c r="EQ104" s="338">
        <v>1</v>
      </c>
      <c r="ER104" s="473"/>
      <c r="ES104" s="535"/>
      <c r="ET104" s="243"/>
      <c r="EU104" s="323" t="s">
        <v>204</v>
      </c>
      <c r="EV104" s="836"/>
      <c r="EW104" s="473"/>
      <c r="EX104" s="535"/>
      <c r="EY104" s="243"/>
      <c r="EZ104" s="323" t="s">
        <v>204</v>
      </c>
      <c r="FA104" s="836"/>
      <c r="FB104" s="473"/>
      <c r="FC104" s="535"/>
      <c r="FD104" s="243"/>
      <c r="FE104" s="323" t="s">
        <v>204</v>
      </c>
      <c r="FF104" s="836"/>
      <c r="FG104" s="473"/>
      <c r="FH104" s="535"/>
      <c r="FI104" s="243"/>
      <c r="FJ104" s="336" t="s">
        <v>204</v>
      </c>
      <c r="FK104" s="835">
        <v>1</v>
      </c>
      <c r="FL104" s="473"/>
      <c r="FM104" s="535"/>
      <c r="FN104" s="243"/>
      <c r="FO104" s="336" t="s">
        <v>204</v>
      </c>
      <c r="FP104" s="835">
        <v>1</v>
      </c>
      <c r="FQ104" s="473"/>
      <c r="FR104" s="535"/>
      <c r="FS104" s="243"/>
      <c r="FU104" s="336" t="s">
        <v>204</v>
      </c>
      <c r="FV104" s="1042">
        <v>1</v>
      </c>
      <c r="FW104" s="255"/>
      <c r="FX104" s="1166"/>
      <c r="FY104" s="1069"/>
      <c r="FZ104" s="336" t="s">
        <v>204</v>
      </c>
      <c r="GA104" s="1042">
        <v>1</v>
      </c>
      <c r="GB104" s="255"/>
      <c r="GC104" s="1166"/>
      <c r="GD104" s="1069"/>
      <c r="GE104" s="336" t="s">
        <v>204</v>
      </c>
      <c r="GF104" s="1042">
        <v>1</v>
      </c>
      <c r="GG104" s="255"/>
      <c r="GH104" s="1166"/>
      <c r="GI104" s="1069"/>
      <c r="GJ104" s="336" t="s">
        <v>204</v>
      </c>
      <c r="GK104" s="1042">
        <v>1</v>
      </c>
      <c r="GL104" s="255"/>
      <c r="GM104" s="1166"/>
      <c r="GN104" s="1069"/>
      <c r="GO104" s="336" t="s">
        <v>204</v>
      </c>
      <c r="GP104" s="1042">
        <v>1</v>
      </c>
      <c r="GQ104" s="255"/>
      <c r="GR104" s="1166"/>
      <c r="GS104" s="1069"/>
      <c r="GT104" s="336" t="s">
        <v>204</v>
      </c>
      <c r="GU104" s="1042">
        <v>1</v>
      </c>
      <c r="GV104" s="255"/>
      <c r="GW104" s="1169"/>
      <c r="GX104" s="1068"/>
      <c r="GY104" s="910"/>
      <c r="GZ104" s="323" t="s">
        <v>204</v>
      </c>
      <c r="HA104" s="836"/>
      <c r="HB104" s="473"/>
      <c r="HC104" s="535"/>
      <c r="HD104" s="243"/>
      <c r="HE104" s="336" t="s">
        <v>204</v>
      </c>
      <c r="HF104" s="338"/>
      <c r="HG104" s="473"/>
      <c r="HH104" s="535"/>
      <c r="HI104" s="243"/>
      <c r="HJ104" s="883"/>
      <c r="HK104" s="815" t="s">
        <v>204</v>
      </c>
      <c r="HL104" s="836"/>
      <c r="HM104" s="473"/>
      <c r="HN104" s="897"/>
      <c r="HO104" s="243"/>
      <c r="HP104" s="883"/>
      <c r="HQ104" s="323" t="s">
        <v>204</v>
      </c>
      <c r="HR104" s="836"/>
      <c r="HS104" s="255"/>
      <c r="HT104" s="535"/>
      <c r="HU104" s="1069"/>
      <c r="HV104" s="336" t="s">
        <v>204</v>
      </c>
      <c r="HW104" s="835">
        <v>1</v>
      </c>
      <c r="HX104" s="255"/>
      <c r="HY104" s="535"/>
      <c r="HZ104" s="898"/>
      <c r="IA104" s="323" t="s">
        <v>204</v>
      </c>
      <c r="IB104" s="836"/>
      <c r="IC104" s="255"/>
      <c r="ID104" s="1166"/>
      <c r="IE104" s="1069"/>
      <c r="IF104" s="883"/>
      <c r="IG104" s="323" t="s">
        <v>204</v>
      </c>
      <c r="IH104" s="1089"/>
      <c r="II104" s="255"/>
      <c r="IJ104" s="1166"/>
      <c r="IK104" s="1069"/>
      <c r="IL104" s="336" t="s">
        <v>204</v>
      </c>
      <c r="IM104" s="841">
        <v>1</v>
      </c>
      <c r="IN104" s="255"/>
      <c r="IO104" s="1166"/>
      <c r="IP104" s="899"/>
      <c r="IQ104" s="1088" t="s">
        <v>204</v>
      </c>
      <c r="IR104" s="841">
        <v>1</v>
      </c>
      <c r="IS104" s="255"/>
      <c r="IT104" s="1166"/>
      <c r="IU104" s="899"/>
      <c r="IV104" s="336" t="s">
        <v>204</v>
      </c>
      <c r="IW104" s="841">
        <v>1</v>
      </c>
      <c r="IX104" s="255"/>
      <c r="IY104" s="1166"/>
      <c r="IZ104" s="899"/>
      <c r="JA104" s="336" t="s">
        <v>204</v>
      </c>
      <c r="JB104" s="841">
        <v>1</v>
      </c>
      <c r="JC104" s="255"/>
      <c r="JD104" s="535"/>
      <c r="JE104" s="1069"/>
      <c r="JF104" s="336" t="s">
        <v>204</v>
      </c>
      <c r="JG104" s="337">
        <v>1</v>
      </c>
      <c r="JH104" s="255"/>
      <c r="JI104" s="535"/>
      <c r="JJ104" s="1069"/>
      <c r="JK104" s="336" t="s">
        <v>204</v>
      </c>
      <c r="JL104" s="841">
        <v>1</v>
      </c>
      <c r="JM104" s="255"/>
      <c r="JN104" s="535"/>
      <c r="JO104" s="1069"/>
      <c r="JP104" s="336" t="s">
        <v>204</v>
      </c>
      <c r="JQ104" s="841">
        <v>1</v>
      </c>
      <c r="JR104" s="255"/>
      <c r="JS104" s="1166"/>
      <c r="JT104" s="899"/>
      <c r="JU104" s="323" t="s">
        <v>204</v>
      </c>
      <c r="JV104" s="1089"/>
      <c r="JW104" s="255"/>
      <c r="JX104" s="535"/>
      <c r="JY104" s="1069"/>
      <c r="JZ104" s="336" t="s">
        <v>204</v>
      </c>
      <c r="KA104" s="841">
        <v>1</v>
      </c>
      <c r="KB104" s="255"/>
      <c r="KC104" s="535"/>
      <c r="KD104" s="1069"/>
      <c r="KE104" s="336" t="s">
        <v>204</v>
      </c>
      <c r="KF104" s="841">
        <v>1</v>
      </c>
      <c r="KG104" s="255"/>
      <c r="KH104" s="535"/>
      <c r="KI104" s="1069"/>
      <c r="KJ104" s="323" t="s">
        <v>204</v>
      </c>
      <c r="KK104" s="1089"/>
      <c r="KL104" s="255"/>
      <c r="KM104" s="535"/>
      <c r="KN104" s="1069"/>
      <c r="KO104" s="323" t="s">
        <v>204</v>
      </c>
      <c r="KP104" s="1089"/>
      <c r="KQ104" s="255"/>
      <c r="KR104" s="535"/>
      <c r="KS104" s="1069"/>
      <c r="KT104" s="336" t="s">
        <v>204</v>
      </c>
      <c r="KU104" s="841">
        <v>1</v>
      </c>
      <c r="KV104" s="255"/>
      <c r="KW104" s="535"/>
      <c r="KX104" s="1069"/>
      <c r="KY104" s="336" t="s">
        <v>204</v>
      </c>
      <c r="KZ104" s="841">
        <v>1</v>
      </c>
      <c r="LA104" s="255"/>
      <c r="LB104" s="535"/>
      <c r="LC104" s="1069"/>
      <c r="LD104" s="336" t="s">
        <v>204</v>
      </c>
      <c r="LE104" s="841">
        <v>1</v>
      </c>
      <c r="LF104" s="255"/>
      <c r="LG104" s="535"/>
      <c r="LH104" s="1069"/>
      <c r="LI104" s="336" t="s">
        <v>204</v>
      </c>
      <c r="LJ104" s="841">
        <v>1</v>
      </c>
      <c r="LK104" s="255"/>
      <c r="LL104" s="535"/>
      <c r="LM104" s="1069"/>
      <c r="LN104" s="336" t="s">
        <v>204</v>
      </c>
      <c r="LO104" s="841">
        <v>1</v>
      </c>
      <c r="LP104" s="255"/>
      <c r="LQ104" s="535"/>
      <c r="LR104" s="1069"/>
      <c r="LS104" s="323" t="s">
        <v>204</v>
      </c>
      <c r="LT104" s="1089"/>
      <c r="LU104" s="255"/>
      <c r="LV104" s="535"/>
      <c r="LW104" s="1069"/>
      <c r="LX104" s="336" t="s">
        <v>204</v>
      </c>
      <c r="LY104" s="841">
        <v>1</v>
      </c>
      <c r="LZ104" s="255"/>
      <c r="MA104" s="535"/>
      <c r="MB104" s="1069"/>
      <c r="MC104" s="336" t="s">
        <v>204</v>
      </c>
      <c r="MD104" s="841">
        <v>1</v>
      </c>
      <c r="ME104" s="255"/>
      <c r="MF104" s="535"/>
      <c r="MG104" s="1069"/>
      <c r="MH104" s="323" t="s">
        <v>204</v>
      </c>
      <c r="MI104" s="1089"/>
      <c r="MJ104" s="255"/>
      <c r="MK104" s="535"/>
      <c r="ML104" s="1069"/>
      <c r="MM104" s="323" t="s">
        <v>204</v>
      </c>
      <c r="MN104" s="1089"/>
      <c r="MO104" s="255"/>
      <c r="MP104" s="535"/>
      <c r="MQ104" s="1069"/>
      <c r="MR104" s="336" t="s">
        <v>204</v>
      </c>
      <c r="MS104" s="841">
        <v>1</v>
      </c>
      <c r="MT104" s="255"/>
      <c r="MU104" s="535"/>
      <c r="MV104" s="1069"/>
      <c r="MW104" s="336" t="s">
        <v>204</v>
      </c>
      <c r="MX104" s="841">
        <v>1</v>
      </c>
      <c r="MY104" s="255"/>
      <c r="MZ104" s="535"/>
      <c r="NA104" s="1069"/>
      <c r="NB104" s="323" t="s">
        <v>204</v>
      </c>
      <c r="NC104" s="841"/>
      <c r="ND104" s="255"/>
      <c r="NE104" s="535"/>
      <c r="NF104" s="1069"/>
      <c r="NG104" s="323" t="s">
        <v>204</v>
      </c>
      <c r="NH104" s="1089"/>
      <c r="NI104" s="255"/>
      <c r="NJ104" s="535"/>
      <c r="NK104" s="1069"/>
      <c r="NL104" s="336" t="s">
        <v>204</v>
      </c>
      <c r="NM104" s="841">
        <v>1</v>
      </c>
      <c r="NN104" s="255"/>
      <c r="NO104" s="535"/>
      <c r="NP104" s="1069"/>
      <c r="NQ104" s="323" t="s">
        <v>204</v>
      </c>
      <c r="NR104" s="1089"/>
      <c r="NS104" s="255"/>
      <c r="NT104" s="535"/>
      <c r="NU104" s="1069"/>
      <c r="NV104" s="336" t="s">
        <v>204</v>
      </c>
      <c r="NW104" s="841">
        <v>1</v>
      </c>
      <c r="NX104" s="255"/>
      <c r="NY104" s="535"/>
      <c r="NZ104" s="1069"/>
      <c r="OA104" s="336" t="s">
        <v>204</v>
      </c>
      <c r="OB104" s="841">
        <v>1</v>
      </c>
      <c r="OC104" s="255"/>
      <c r="OD104" s="535"/>
      <c r="OE104" s="1069"/>
      <c r="OF104" s="336" t="s">
        <v>204</v>
      </c>
      <c r="OG104" s="841">
        <v>1</v>
      </c>
      <c r="OH104" s="255"/>
      <c r="OI104" s="535"/>
      <c r="OJ104" s="1069"/>
      <c r="OK104" s="336" t="s">
        <v>204</v>
      </c>
      <c r="OL104" s="841">
        <v>1</v>
      </c>
      <c r="OM104" s="255"/>
      <c r="ON104" s="535"/>
      <c r="OO104" s="1069"/>
      <c r="OP104" s="336" t="s">
        <v>204</v>
      </c>
      <c r="OQ104" s="841">
        <v>1</v>
      </c>
      <c r="OR104" s="255"/>
      <c r="OS104" s="535"/>
      <c r="OT104" s="1069"/>
      <c r="OU104" s="336" t="s">
        <v>204</v>
      </c>
      <c r="OV104" s="952">
        <v>1</v>
      </c>
      <c r="OW104" s="255"/>
      <c r="OX104" s="535"/>
      <c r="OY104" s="1069"/>
      <c r="OZ104" s="323" t="s">
        <v>204</v>
      </c>
      <c r="PA104" s="1089"/>
      <c r="PB104" s="255"/>
      <c r="PC104" s="535"/>
      <c r="PD104" s="1069"/>
      <c r="PE104" s="816"/>
      <c r="PF104" s="836"/>
      <c r="PG104" s="255"/>
      <c r="PH104" s="535"/>
      <c r="PI104" s="1069"/>
      <c r="PJ104" s="816"/>
      <c r="PK104" s="836"/>
      <c r="PL104" s="255"/>
      <c r="PM104" s="535"/>
      <c r="PN104" s="1069"/>
    </row>
    <row r="105" spans="1:430" ht="17" customHeight="1" thickBot="1" x14ac:dyDescent="0.25">
      <c r="B105" s="857"/>
      <c r="C105" s="1264"/>
      <c r="D105" s="1269"/>
      <c r="E105" s="1270" t="s">
        <v>189</v>
      </c>
      <c r="F105" s="1271"/>
      <c r="G105" s="1272"/>
      <c r="H105" s="974"/>
      <c r="I105" s="1273"/>
      <c r="J105" s="273" t="s">
        <v>189</v>
      </c>
      <c r="K105" s="851"/>
      <c r="L105" s="1091"/>
      <c r="M105" s="1195"/>
      <c r="N105" s="1078"/>
      <c r="O105" s="273" t="s">
        <v>189</v>
      </c>
      <c r="P105" s="836"/>
      <c r="Q105" s="1219"/>
      <c r="R105" s="1220"/>
      <c r="S105" s="1196"/>
      <c r="T105" s="273" t="s">
        <v>189</v>
      </c>
      <c r="U105" s="851"/>
      <c r="V105" s="1221"/>
      <c r="W105" s="1220"/>
      <c r="X105" s="536"/>
      <c r="Y105" s="852" t="s">
        <v>189</v>
      </c>
      <c r="Z105" s="851"/>
      <c r="AA105" s="534"/>
      <c r="AB105" s="1091"/>
      <c r="AC105" s="536"/>
      <c r="AD105" s="852" t="s">
        <v>189</v>
      </c>
      <c r="AE105" s="851"/>
      <c r="AF105" s="534"/>
      <c r="AG105" s="1091"/>
      <c r="AH105" s="536"/>
      <c r="AI105" s="852" t="s">
        <v>189</v>
      </c>
      <c r="AJ105" s="851"/>
      <c r="AK105" s="534"/>
      <c r="AL105" s="1091"/>
      <c r="AM105" s="536"/>
      <c r="AN105" s="273" t="s">
        <v>189</v>
      </c>
      <c r="AO105" s="836"/>
      <c r="AP105" s="255"/>
      <c r="AQ105" s="1166"/>
      <c r="AR105" s="1069"/>
      <c r="AS105" s="273" t="s">
        <v>189</v>
      </c>
      <c r="AT105" s="851"/>
      <c r="AU105" s="255"/>
      <c r="AV105" s="1166"/>
      <c r="AW105" s="1069"/>
      <c r="AX105" s="273" t="s">
        <v>189</v>
      </c>
      <c r="AY105" s="836"/>
      <c r="AZ105" s="255"/>
      <c r="BA105" s="1166"/>
      <c r="BB105" s="1069"/>
      <c r="BC105" s="853" t="s">
        <v>189</v>
      </c>
      <c r="BD105" s="851"/>
      <c r="BE105" s="255"/>
      <c r="BF105" s="535"/>
      <c r="BG105" s="1069"/>
      <c r="BH105" s="273" t="s">
        <v>189</v>
      </c>
      <c r="BI105" s="1274"/>
      <c r="BJ105" s="255"/>
      <c r="BK105" s="1166"/>
      <c r="BL105" s="1069"/>
      <c r="BM105" s="1275" t="s">
        <v>189</v>
      </c>
      <c r="BN105" s="827">
        <v>1</v>
      </c>
      <c r="BO105" s="255"/>
      <c r="BP105" s="535"/>
      <c r="BQ105" s="1069"/>
      <c r="BR105" s="974"/>
      <c r="BS105" s="273" t="s">
        <v>189</v>
      </c>
      <c r="BT105" s="851"/>
      <c r="BU105" s="534"/>
      <c r="BV105" s="1091"/>
      <c r="BW105" s="536"/>
      <c r="BX105" s="273" t="s">
        <v>189</v>
      </c>
      <c r="BY105" s="851"/>
      <c r="BZ105" s="534"/>
      <c r="CA105" s="1091"/>
      <c r="CB105" s="536"/>
      <c r="CC105" s="273" t="s">
        <v>189</v>
      </c>
      <c r="CD105" s="851"/>
      <c r="CE105" s="534"/>
      <c r="CF105" s="970"/>
      <c r="CG105" s="536"/>
      <c r="CH105" s="273" t="s">
        <v>189</v>
      </c>
      <c r="CI105" s="851"/>
      <c r="CJ105" s="534"/>
      <c r="CK105" s="970"/>
      <c r="CL105" s="536"/>
      <c r="CM105" s="273" t="s">
        <v>189</v>
      </c>
      <c r="CN105" s="851"/>
      <c r="CO105" s="534"/>
      <c r="CP105" s="970"/>
      <c r="CQ105" s="536"/>
      <c r="CR105" s="273" t="s">
        <v>189</v>
      </c>
      <c r="CS105" s="851"/>
      <c r="CT105" s="534"/>
      <c r="CU105" s="970"/>
      <c r="CV105" s="536"/>
      <c r="CW105" s="366" t="s">
        <v>189</v>
      </c>
      <c r="CX105" s="952">
        <v>1</v>
      </c>
      <c r="CY105" s="534"/>
      <c r="CZ105" s="970"/>
      <c r="DA105" s="536"/>
      <c r="DB105" s="273" t="s">
        <v>189</v>
      </c>
      <c r="DC105" s="851"/>
      <c r="DD105" s="534"/>
      <c r="DE105" s="970"/>
      <c r="DF105" s="536"/>
      <c r="DG105" s="273" t="s">
        <v>189</v>
      </c>
      <c r="DH105" s="851"/>
      <c r="DI105" s="473"/>
      <c r="DJ105" s="970"/>
      <c r="DK105" s="536"/>
      <c r="DL105" s="273" t="s">
        <v>189</v>
      </c>
      <c r="DM105" s="851"/>
      <c r="DN105" s="906"/>
      <c r="DO105" s="970"/>
      <c r="DP105" s="536"/>
      <c r="DQ105" s="273" t="s">
        <v>189</v>
      </c>
      <c r="DR105" s="851"/>
      <c r="DS105" s="906"/>
      <c r="DT105" s="535"/>
      <c r="DU105" s="553"/>
      <c r="DV105" s="273" t="s">
        <v>189</v>
      </c>
      <c r="DW105" s="851"/>
      <c r="DX105" s="906"/>
      <c r="DY105" s="535"/>
      <c r="DZ105" s="553"/>
      <c r="EA105" s="363" t="s">
        <v>189</v>
      </c>
      <c r="EB105" s="1276"/>
      <c r="EC105" s="534"/>
      <c r="ED105" s="970"/>
      <c r="EE105" s="536"/>
      <c r="EF105" s="273" t="s">
        <v>189</v>
      </c>
      <c r="EG105" s="851"/>
      <c r="EH105" s="534"/>
      <c r="EI105" s="970"/>
      <c r="EJ105" s="536"/>
      <c r="EK105" s="273" t="s">
        <v>189</v>
      </c>
      <c r="EL105" s="851"/>
      <c r="EM105" s="534"/>
      <c r="EN105" s="970"/>
      <c r="EO105" s="536"/>
      <c r="EP105" s="273" t="s">
        <v>189</v>
      </c>
      <c r="EQ105" s="1276"/>
      <c r="ER105" s="534"/>
      <c r="ES105" s="970"/>
      <c r="ET105" s="536"/>
      <c r="EU105" s="273" t="s">
        <v>189</v>
      </c>
      <c r="EV105" s="851"/>
      <c r="EW105" s="473"/>
      <c r="EX105" s="970"/>
      <c r="EY105" s="536"/>
      <c r="EZ105" s="273" t="s">
        <v>189</v>
      </c>
      <c r="FA105" s="851"/>
      <c r="FB105" s="473"/>
      <c r="FC105" s="535"/>
      <c r="FD105" s="243"/>
      <c r="FE105" s="273" t="s">
        <v>189</v>
      </c>
      <c r="FF105" s="851"/>
      <c r="FG105" s="534"/>
      <c r="FH105" s="970"/>
      <c r="FI105" s="536"/>
      <c r="FJ105" s="273" t="s">
        <v>189</v>
      </c>
      <c r="FK105" s="1019" t="s">
        <v>1788</v>
      </c>
      <c r="FL105" s="534"/>
      <c r="FM105" s="970"/>
      <c r="FN105" s="536"/>
      <c r="FO105" s="273" t="s">
        <v>189</v>
      </c>
      <c r="FP105" s="851"/>
      <c r="FQ105" s="534"/>
      <c r="FR105" s="970"/>
      <c r="FS105" s="536"/>
      <c r="FU105" s="273" t="s">
        <v>189</v>
      </c>
      <c r="FV105" s="1042"/>
      <c r="FW105" s="255"/>
      <c r="FX105" s="1166"/>
      <c r="FY105" s="1069"/>
      <c r="FZ105" s="273" t="s">
        <v>189</v>
      </c>
      <c r="GA105" s="1042"/>
      <c r="GB105" s="1197"/>
      <c r="GC105" s="1166"/>
      <c r="GD105" s="1176"/>
      <c r="GE105" s="273" t="s">
        <v>189</v>
      </c>
      <c r="GF105" s="1042"/>
      <c r="GG105" s="255"/>
      <c r="GH105" s="1166"/>
      <c r="GI105" s="1069"/>
      <c r="GJ105" s="273" t="s">
        <v>189</v>
      </c>
      <c r="GK105" s="1042"/>
      <c r="GL105" s="255"/>
      <c r="GM105" s="1166"/>
      <c r="GN105" s="1069"/>
      <c r="GO105" s="273" t="s">
        <v>189</v>
      </c>
      <c r="GP105" s="1042"/>
      <c r="GQ105" s="255"/>
      <c r="GR105" s="1166"/>
      <c r="GS105" s="1069"/>
      <c r="GT105" s="273" t="s">
        <v>189</v>
      </c>
      <c r="GU105" s="1042"/>
      <c r="GV105" s="255"/>
      <c r="GW105" s="1169"/>
      <c r="GX105" s="1068"/>
      <c r="GY105" s="910"/>
      <c r="GZ105" s="273" t="s">
        <v>189</v>
      </c>
      <c r="HA105" s="851"/>
      <c r="HB105" s="534"/>
      <c r="HC105" s="970"/>
      <c r="HD105" s="536"/>
      <c r="HE105" s="273" t="s">
        <v>189</v>
      </c>
      <c r="HF105" s="1276"/>
      <c r="HG105" s="534"/>
      <c r="HH105" s="970"/>
      <c r="HI105" s="536"/>
      <c r="HJ105" s="974"/>
      <c r="HK105" s="852" t="s">
        <v>189</v>
      </c>
      <c r="HL105" s="851"/>
      <c r="HM105" s="534"/>
      <c r="HN105" s="1091"/>
      <c r="HO105" s="536"/>
      <c r="HP105" s="883"/>
      <c r="HQ105" s="273" t="s">
        <v>189</v>
      </c>
      <c r="HR105" s="851"/>
      <c r="HS105" s="255"/>
      <c r="HT105" s="535"/>
      <c r="HU105" s="1069"/>
      <c r="HV105" s="273" t="s">
        <v>189</v>
      </c>
      <c r="HW105" s="851"/>
      <c r="HX105" s="255"/>
      <c r="HY105" s="535"/>
      <c r="HZ105" s="898"/>
      <c r="IA105" s="366" t="s">
        <v>189</v>
      </c>
      <c r="IB105" s="835">
        <v>1</v>
      </c>
      <c r="IC105" s="255"/>
      <c r="ID105" s="1166"/>
      <c r="IE105" s="1069"/>
      <c r="IF105" s="883"/>
      <c r="IG105" s="273" t="s">
        <v>189</v>
      </c>
      <c r="IH105" s="1277"/>
      <c r="II105" s="255"/>
      <c r="IJ105" s="1166"/>
      <c r="IK105" s="1069"/>
      <c r="IL105" s="273" t="s">
        <v>189</v>
      </c>
      <c r="IM105" s="1277"/>
      <c r="IN105" s="1183"/>
      <c r="IO105" s="1171"/>
      <c r="IP105" s="1101"/>
      <c r="IQ105" s="1184" t="s">
        <v>189</v>
      </c>
      <c r="IR105" s="1277"/>
      <c r="IS105" s="255"/>
      <c r="IT105" s="1171"/>
      <c r="IU105" s="1101"/>
      <c r="IV105" s="273" t="s">
        <v>189</v>
      </c>
      <c r="IW105" s="1277"/>
      <c r="IX105" s="255"/>
      <c r="IY105" s="1171"/>
      <c r="IZ105" s="1101"/>
      <c r="JA105" s="273" t="s">
        <v>189</v>
      </c>
      <c r="JB105" s="1277"/>
      <c r="JC105" s="255"/>
      <c r="JD105" s="535"/>
      <c r="JE105" s="1069"/>
      <c r="JF105" s="273" t="s">
        <v>189</v>
      </c>
      <c r="JG105" s="1278"/>
      <c r="JH105" s="255"/>
      <c r="JI105" s="535"/>
      <c r="JJ105" s="1069"/>
      <c r="JK105" s="273" t="s">
        <v>189</v>
      </c>
      <c r="JL105" s="1277"/>
      <c r="JM105" s="255"/>
      <c r="JN105" s="535"/>
      <c r="JO105" s="1069"/>
      <c r="JP105" s="273" t="s">
        <v>189</v>
      </c>
      <c r="JQ105" s="1277"/>
      <c r="JR105" s="255"/>
      <c r="JS105" s="1171"/>
      <c r="JT105" s="1101"/>
      <c r="JU105" s="1279" t="s">
        <v>189</v>
      </c>
      <c r="JV105" s="955">
        <v>1</v>
      </c>
      <c r="JW105" s="255"/>
      <c r="JX105" s="535"/>
      <c r="JY105" s="1069"/>
      <c r="JZ105" s="273" t="s">
        <v>189</v>
      </c>
      <c r="KA105" s="1277"/>
      <c r="KB105" s="255"/>
      <c r="KC105" s="535"/>
      <c r="KD105" s="1069"/>
      <c r="KE105" s="273" t="s">
        <v>189</v>
      </c>
      <c r="KF105" s="1277"/>
      <c r="KG105" s="255"/>
      <c r="KH105" s="535"/>
      <c r="KI105" s="1069"/>
      <c r="KJ105" s="273" t="s">
        <v>189</v>
      </c>
      <c r="KK105" s="1277"/>
      <c r="KL105" s="255"/>
      <c r="KM105" s="535"/>
      <c r="KN105" s="1069"/>
      <c r="KO105" s="273" t="s">
        <v>189</v>
      </c>
      <c r="KP105" s="1277"/>
      <c r="KQ105" s="255"/>
      <c r="KR105" s="535"/>
      <c r="KS105" s="1069"/>
      <c r="KT105" s="273" t="s">
        <v>189</v>
      </c>
      <c r="KU105" s="1277"/>
      <c r="KV105" s="255"/>
      <c r="KW105" s="535"/>
      <c r="KX105" s="1069"/>
      <c r="KY105" s="273" t="s">
        <v>189</v>
      </c>
      <c r="KZ105" s="1277"/>
      <c r="LA105" s="255"/>
      <c r="LB105" s="535"/>
      <c r="LC105" s="1069"/>
      <c r="LD105" s="273" t="s">
        <v>189</v>
      </c>
      <c r="LE105" s="1277"/>
      <c r="LF105" s="255"/>
      <c r="LG105" s="535"/>
      <c r="LH105" s="1069"/>
      <c r="LI105" s="273" t="s">
        <v>189</v>
      </c>
      <c r="LJ105" s="1277"/>
      <c r="LK105" s="255"/>
      <c r="LL105" s="535"/>
      <c r="LM105" s="1069"/>
      <c r="LN105" s="273" t="s">
        <v>189</v>
      </c>
      <c r="LO105" s="1277"/>
      <c r="LP105" s="255"/>
      <c r="LQ105" s="535"/>
      <c r="LR105" s="1069"/>
      <c r="LS105" s="273" t="s">
        <v>189</v>
      </c>
      <c r="LT105" s="1277"/>
      <c r="LU105" s="255"/>
      <c r="LV105" s="535"/>
      <c r="LW105" s="1069"/>
      <c r="LX105" s="273" t="s">
        <v>189</v>
      </c>
      <c r="LY105" s="1277"/>
      <c r="LZ105" s="255"/>
      <c r="MA105" s="535"/>
      <c r="MB105" s="1069"/>
      <c r="MC105" s="273" t="s">
        <v>189</v>
      </c>
      <c r="MD105" s="1277"/>
      <c r="ME105" s="255"/>
      <c r="MF105" s="535"/>
      <c r="MG105" s="1069"/>
      <c r="MH105" s="273" t="s">
        <v>189</v>
      </c>
      <c r="MI105" s="1277"/>
      <c r="MJ105" s="255"/>
      <c r="MK105" s="535"/>
      <c r="ML105" s="1069"/>
      <c r="MM105" s="273" t="s">
        <v>189</v>
      </c>
      <c r="MN105" s="1277"/>
      <c r="MO105" s="255"/>
      <c r="MP105" s="535"/>
      <c r="MQ105" s="1069"/>
      <c r="MR105" s="273" t="s">
        <v>189</v>
      </c>
      <c r="MS105" s="1277"/>
      <c r="MT105" s="255"/>
      <c r="MU105" s="535"/>
      <c r="MV105" s="1069"/>
      <c r="MW105" s="273" t="s">
        <v>189</v>
      </c>
      <c r="MX105" s="1277"/>
      <c r="MY105" s="255"/>
      <c r="MZ105" s="535"/>
      <c r="NA105" s="1069"/>
      <c r="NB105" s="273" t="s">
        <v>189</v>
      </c>
      <c r="NC105" s="1277"/>
      <c r="ND105" s="255"/>
      <c r="NE105" s="535"/>
      <c r="NF105" s="1069"/>
      <c r="NG105" s="273" t="s">
        <v>189</v>
      </c>
      <c r="NH105" s="1277"/>
      <c r="NI105" s="255"/>
      <c r="NJ105" s="535"/>
      <c r="NK105" s="1069"/>
      <c r="NL105" s="273" t="s">
        <v>189</v>
      </c>
      <c r="NM105" s="1277"/>
      <c r="NN105" s="1197"/>
      <c r="NO105" s="535"/>
      <c r="NP105" s="1176"/>
      <c r="NQ105" s="273" t="s">
        <v>189</v>
      </c>
      <c r="NR105" s="1277"/>
      <c r="NS105" s="255"/>
      <c r="NT105" s="535"/>
      <c r="NU105" s="1069"/>
      <c r="NV105" s="273" t="s">
        <v>189</v>
      </c>
      <c r="NW105" s="1277"/>
      <c r="NX105" s="255"/>
      <c r="NY105" s="535"/>
      <c r="NZ105" s="1069"/>
      <c r="OA105" s="273" t="s">
        <v>189</v>
      </c>
      <c r="OB105" s="1277"/>
      <c r="OC105" s="255"/>
      <c r="OD105" s="535"/>
      <c r="OE105" s="1069"/>
      <c r="OF105" s="273" t="s">
        <v>189</v>
      </c>
      <c r="OG105" s="1277"/>
      <c r="OH105" s="255"/>
      <c r="OI105" s="535"/>
      <c r="OJ105" s="1069"/>
      <c r="OK105" s="273" t="s">
        <v>189</v>
      </c>
      <c r="OL105" s="1277"/>
      <c r="OM105" s="255"/>
      <c r="ON105" s="535"/>
      <c r="OO105" s="1069"/>
      <c r="OP105" s="273" t="s">
        <v>189</v>
      </c>
      <c r="OQ105" s="1277"/>
      <c r="OR105" s="255"/>
      <c r="OS105" s="535"/>
      <c r="OT105" s="1069"/>
      <c r="OU105" s="273" t="s">
        <v>189</v>
      </c>
      <c r="OV105" s="953"/>
      <c r="OW105" s="255"/>
      <c r="OX105" s="535"/>
      <c r="OY105" s="1069"/>
      <c r="OZ105" s="273" t="s">
        <v>189</v>
      </c>
      <c r="PA105" s="1277"/>
      <c r="PB105" s="255"/>
      <c r="PC105" s="535"/>
      <c r="PD105" s="1069"/>
      <c r="PE105" s="853"/>
      <c r="PF105" s="851"/>
      <c r="PG105" s="255"/>
      <c r="PH105" s="535"/>
      <c r="PI105" s="1069"/>
      <c r="PJ105" s="1275"/>
      <c r="PK105" s="827"/>
      <c r="PL105" s="255"/>
      <c r="PM105" s="535"/>
      <c r="PN105" s="1069"/>
    </row>
    <row r="106" spans="1:430" ht="17" customHeight="1" thickBot="1" x14ac:dyDescent="0.25">
      <c r="A106">
        <v>23</v>
      </c>
      <c r="B106" s="1280" t="s">
        <v>2</v>
      </c>
      <c r="C106" s="1281"/>
      <c r="D106" s="1282" t="s">
        <v>1789</v>
      </c>
      <c r="E106" s="1283" t="s">
        <v>29</v>
      </c>
      <c r="F106" s="1254"/>
      <c r="G106" s="1255"/>
      <c r="H106" s="863"/>
      <c r="I106" s="1203"/>
      <c r="J106" s="439" t="s">
        <v>29</v>
      </c>
      <c r="K106" s="334">
        <v>1</v>
      </c>
      <c r="L106" s="897"/>
      <c r="M106" s="1188"/>
      <c r="N106" s="470"/>
      <c r="O106" s="439" t="s">
        <v>29</v>
      </c>
      <c r="P106" s="818">
        <v>1</v>
      </c>
      <c r="Q106" s="1165"/>
      <c r="R106" s="1158"/>
      <c r="S106" s="1158"/>
      <c r="T106" s="311" t="s">
        <v>29</v>
      </c>
      <c r="U106" s="865"/>
      <c r="V106" s="473"/>
      <c r="W106" s="897"/>
      <c r="X106" s="243"/>
      <c r="Y106" s="439" t="s">
        <v>29</v>
      </c>
      <c r="Z106" s="334">
        <v>1</v>
      </c>
      <c r="AA106" s="473"/>
      <c r="AB106" s="897"/>
      <c r="AC106" s="243"/>
      <c r="AD106" s="311" t="s">
        <v>29</v>
      </c>
      <c r="AE106" s="865"/>
      <c r="AF106" s="473"/>
      <c r="AG106" s="897"/>
      <c r="AH106" s="243"/>
      <c r="AI106" s="439" t="s">
        <v>29</v>
      </c>
      <c r="AJ106" s="334">
        <v>1</v>
      </c>
      <c r="AK106" s="473"/>
      <c r="AL106" s="897"/>
      <c r="AM106" s="243"/>
      <c r="AN106" s="439" t="s">
        <v>29</v>
      </c>
      <c r="AO106" s="818">
        <v>1</v>
      </c>
      <c r="AP106" s="255"/>
      <c r="AQ106" s="1166"/>
      <c r="AR106" s="1069"/>
      <c r="AS106" s="311" t="s">
        <v>29</v>
      </c>
      <c r="AT106" s="801"/>
      <c r="AU106" s="255"/>
      <c r="AV106" s="1166"/>
      <c r="AW106" s="1069"/>
      <c r="AX106" s="439" t="s">
        <v>29</v>
      </c>
      <c r="AY106" s="818">
        <v>1</v>
      </c>
      <c r="AZ106" s="255"/>
      <c r="BA106" s="1166"/>
      <c r="BB106" s="1069"/>
      <c r="BC106" s="1189" t="s">
        <v>29</v>
      </c>
      <c r="BD106" s="827">
        <v>1</v>
      </c>
      <c r="BE106" s="264"/>
      <c r="BF106" s="535"/>
      <c r="BG106" s="1069"/>
      <c r="BH106" s="311" t="s">
        <v>29</v>
      </c>
      <c r="BI106" s="925"/>
      <c r="BJ106" s="255"/>
      <c r="BK106" s="1166"/>
      <c r="BL106" s="1069"/>
      <c r="BM106" s="984" t="s">
        <v>29</v>
      </c>
      <c r="BN106" s="876"/>
      <c r="BO106" s="264"/>
      <c r="BP106" s="535"/>
      <c r="BQ106" s="1069"/>
      <c r="BR106" s="863"/>
      <c r="BS106" s="439" t="s">
        <v>29</v>
      </c>
      <c r="BT106" s="952">
        <v>1</v>
      </c>
      <c r="BU106" s="473"/>
      <c r="BV106" s="897"/>
      <c r="BW106" s="243"/>
      <c r="BX106" s="439" t="s">
        <v>29</v>
      </c>
      <c r="BY106" s="952">
        <v>1</v>
      </c>
      <c r="BZ106" s="473"/>
      <c r="CA106" s="897"/>
      <c r="CB106" s="243"/>
      <c r="CC106" s="491" t="s">
        <v>29</v>
      </c>
      <c r="CD106" s="338"/>
      <c r="CE106" s="473"/>
      <c r="CF106" s="535"/>
      <c r="CG106" s="243"/>
      <c r="CH106" s="439" t="s">
        <v>29</v>
      </c>
      <c r="CI106" s="835">
        <v>1</v>
      </c>
      <c r="CJ106" s="473"/>
      <c r="CK106" s="535"/>
      <c r="CL106" s="243"/>
      <c r="CM106" s="311" t="s">
        <v>29</v>
      </c>
      <c r="CN106" s="865"/>
      <c r="CO106" s="473"/>
      <c r="CP106" s="535"/>
      <c r="CQ106" s="243"/>
      <c r="CR106" s="311" t="s">
        <v>29</v>
      </c>
      <c r="CS106" s="865"/>
      <c r="CT106" s="1284" t="s">
        <v>130</v>
      </c>
      <c r="CU106" s="535"/>
      <c r="CV106" s="243"/>
      <c r="CW106" s="439" t="s">
        <v>29</v>
      </c>
      <c r="CX106" s="952">
        <v>1</v>
      </c>
      <c r="CY106" s="243"/>
      <c r="CZ106" s="535"/>
      <c r="DA106" s="243"/>
      <c r="DB106" s="439" t="s">
        <v>29</v>
      </c>
      <c r="DC106" s="835">
        <v>1</v>
      </c>
      <c r="DD106" s="473"/>
      <c r="DE106" s="535"/>
      <c r="DF106" s="243"/>
      <c r="DG106" s="311" t="s">
        <v>29</v>
      </c>
      <c r="DH106" s="865"/>
      <c r="DI106" s="473"/>
      <c r="DJ106" s="535"/>
      <c r="DK106" s="243"/>
      <c r="DL106" s="439" t="s">
        <v>29</v>
      </c>
      <c r="DM106" s="835">
        <v>1</v>
      </c>
      <c r="DN106" s="440"/>
      <c r="DO106" s="535"/>
      <c r="DP106" s="243"/>
      <c r="DQ106" s="439" t="s">
        <v>29</v>
      </c>
      <c r="DR106" s="835">
        <v>1</v>
      </c>
      <c r="DS106" s="440"/>
      <c r="DT106" s="208"/>
      <c r="DU106" s="241"/>
      <c r="DV106" s="439" t="s">
        <v>29</v>
      </c>
      <c r="DW106" s="835">
        <v>1</v>
      </c>
      <c r="DX106" s="440"/>
      <c r="DY106" s="208"/>
      <c r="DZ106" s="241"/>
      <c r="EA106" s="439" t="s">
        <v>29</v>
      </c>
      <c r="EB106" s="865">
        <v>1</v>
      </c>
      <c r="EC106" s="473"/>
      <c r="ED106" s="535"/>
      <c r="EE106" s="243"/>
      <c r="EF106" s="439" t="s">
        <v>29</v>
      </c>
      <c r="EG106" s="865">
        <v>1</v>
      </c>
      <c r="EH106" s="473"/>
      <c r="EI106" s="535"/>
      <c r="EJ106" s="243"/>
      <c r="EK106" s="311" t="s">
        <v>29</v>
      </c>
      <c r="EL106" s="865"/>
      <c r="EM106" s="473"/>
      <c r="EN106" s="535"/>
      <c r="EO106" s="243"/>
      <c r="EP106" s="439" t="s">
        <v>29</v>
      </c>
      <c r="EQ106" s="338">
        <v>1</v>
      </c>
      <c r="ER106" s="473"/>
      <c r="ES106" s="535"/>
      <c r="ET106" s="243"/>
      <c r="EU106" s="439" t="s">
        <v>29</v>
      </c>
      <c r="EV106" s="835">
        <v>1</v>
      </c>
      <c r="EW106" s="473"/>
      <c r="EX106" s="535"/>
      <c r="EY106" s="243"/>
      <c r="EZ106" s="439" t="s">
        <v>29</v>
      </c>
      <c r="FA106" s="835">
        <v>1</v>
      </c>
      <c r="FB106" s="473"/>
      <c r="FC106" s="535"/>
      <c r="FD106" s="243"/>
      <c r="FE106" s="439" t="s">
        <v>29</v>
      </c>
      <c r="FF106" s="835">
        <v>1</v>
      </c>
      <c r="FG106" s="473"/>
      <c r="FH106" s="535"/>
      <c r="FI106" s="243"/>
      <c r="FJ106" s="551" t="s">
        <v>29</v>
      </c>
      <c r="FK106" s="835">
        <v>1</v>
      </c>
      <c r="FL106" s="473"/>
      <c r="FM106" s="535"/>
      <c r="FN106" s="243"/>
      <c r="FO106" s="311" t="s">
        <v>29</v>
      </c>
      <c r="FP106" s="865"/>
      <c r="FQ106" s="473"/>
      <c r="FR106" s="535"/>
      <c r="FS106" s="243"/>
      <c r="FU106" s="311" t="s">
        <v>29</v>
      </c>
      <c r="FV106" s="487"/>
      <c r="FW106" s="1285">
        <v>1</v>
      </c>
      <c r="FX106" s="1166"/>
      <c r="FY106" s="1069"/>
      <c r="FZ106" s="439" t="s">
        <v>29</v>
      </c>
      <c r="GA106" s="1286">
        <v>1</v>
      </c>
      <c r="GB106" s="1285">
        <v>1</v>
      </c>
      <c r="GC106" s="1287"/>
      <c r="GD106" s="1208"/>
      <c r="GE106" s="311" t="s">
        <v>29</v>
      </c>
      <c r="GF106" s="1285">
        <v>1</v>
      </c>
      <c r="GG106" s="255"/>
      <c r="GH106" s="1166"/>
      <c r="GI106" s="1069"/>
      <c r="GJ106" s="311" t="s">
        <v>29</v>
      </c>
      <c r="GK106" s="1285">
        <v>1</v>
      </c>
      <c r="GL106" s="255"/>
      <c r="GM106" s="1166"/>
      <c r="GN106" s="1069"/>
      <c r="GO106" s="439" t="s">
        <v>29</v>
      </c>
      <c r="GP106" s="1288">
        <v>1</v>
      </c>
      <c r="GQ106" s="1285">
        <v>1</v>
      </c>
      <c r="GR106" s="1166"/>
      <c r="GS106" s="1069"/>
      <c r="GT106" s="311" t="s">
        <v>29</v>
      </c>
      <c r="GU106" s="487"/>
      <c r="GV106" s="1285">
        <v>1</v>
      </c>
      <c r="GW106" s="1169"/>
      <c r="GX106" s="1068"/>
      <c r="GY106" s="910"/>
      <c r="GZ106" s="311" t="s">
        <v>29</v>
      </c>
      <c r="HA106" s="1289">
        <v>1</v>
      </c>
      <c r="HB106" s="473"/>
      <c r="HC106" s="535"/>
      <c r="HD106" s="243"/>
      <c r="HE106" s="311" t="s">
        <v>29</v>
      </c>
      <c r="HF106" s="865"/>
      <c r="HG106" s="473"/>
      <c r="HH106" s="535"/>
      <c r="HI106" s="243"/>
      <c r="HJ106" s="886"/>
      <c r="HK106" s="311" t="s">
        <v>29</v>
      </c>
      <c r="HL106" s="865"/>
      <c r="HM106" s="473"/>
      <c r="HN106" s="897"/>
      <c r="HO106" s="243"/>
      <c r="HP106" s="883"/>
      <c r="HQ106" s="439" t="s">
        <v>29</v>
      </c>
      <c r="HR106" s="835">
        <v>1</v>
      </c>
      <c r="HS106" s="264"/>
      <c r="HT106" s="535"/>
      <c r="HU106" s="1069"/>
      <c r="HV106" s="311" t="s">
        <v>29</v>
      </c>
      <c r="HW106" s="865"/>
      <c r="HX106" s="264"/>
      <c r="HY106" s="535"/>
      <c r="HZ106" s="898"/>
      <c r="IA106" s="439" t="s">
        <v>29</v>
      </c>
      <c r="IB106" s="835">
        <v>1</v>
      </c>
      <c r="IC106" s="255"/>
      <c r="ID106" s="1166"/>
      <c r="IE106" s="1069"/>
      <c r="IF106" s="883"/>
      <c r="IG106" s="311" t="s">
        <v>29</v>
      </c>
      <c r="IH106" s="358"/>
      <c r="II106" s="264"/>
      <c r="IJ106" s="1166"/>
      <c r="IK106" s="1069"/>
      <c r="IL106" s="311" t="s">
        <v>29</v>
      </c>
      <c r="IM106" s="358"/>
      <c r="IN106" s="264"/>
      <c r="IO106" s="1166"/>
      <c r="IP106" s="1158"/>
      <c r="IQ106" s="439" t="s">
        <v>29</v>
      </c>
      <c r="IR106" s="841">
        <v>1</v>
      </c>
      <c r="IS106" s="264"/>
      <c r="IT106" s="1166"/>
      <c r="IU106" s="1158"/>
      <c r="IV106" s="311" t="s">
        <v>29</v>
      </c>
      <c r="IW106" s="358"/>
      <c r="IX106" s="264"/>
      <c r="IY106" s="1166"/>
      <c r="IZ106" s="1158"/>
      <c r="JA106" s="311" t="s">
        <v>29</v>
      </c>
      <c r="JB106" s="358"/>
      <c r="JC106" s="264"/>
      <c r="JD106" s="535"/>
      <c r="JE106" s="1069"/>
      <c r="JF106" s="439" t="s">
        <v>29</v>
      </c>
      <c r="JG106" s="337">
        <v>1</v>
      </c>
      <c r="JH106" s="264"/>
      <c r="JI106" s="535"/>
      <c r="JJ106" s="1069"/>
      <c r="JK106" s="311" t="s">
        <v>29</v>
      </c>
      <c r="JL106" s="358"/>
      <c r="JM106" s="264"/>
      <c r="JN106" s="535"/>
      <c r="JO106" s="1069"/>
      <c r="JP106" s="311" t="s">
        <v>29</v>
      </c>
      <c r="JQ106" s="358"/>
      <c r="JR106" s="264"/>
      <c r="JS106" s="1166"/>
      <c r="JT106" s="1158"/>
      <c r="JU106" s="439" t="s">
        <v>29</v>
      </c>
      <c r="JV106" s="955">
        <v>1</v>
      </c>
      <c r="JW106" s="264"/>
      <c r="JX106" s="535"/>
      <c r="JY106" s="1069"/>
      <c r="JZ106" s="311" t="s">
        <v>29</v>
      </c>
      <c r="KA106" s="358"/>
      <c r="KB106" s="264"/>
      <c r="KC106" s="535"/>
      <c r="KD106" s="1069"/>
      <c r="KE106" s="439" t="s">
        <v>29</v>
      </c>
      <c r="KF106" s="841">
        <v>1</v>
      </c>
      <c r="KG106" s="264"/>
      <c r="KH106" s="535"/>
      <c r="KI106" s="1069"/>
      <c r="KJ106" s="439" t="s">
        <v>29</v>
      </c>
      <c r="KK106" s="841">
        <v>1</v>
      </c>
      <c r="KL106" s="264"/>
      <c r="KM106" s="535"/>
      <c r="KN106" s="1069"/>
      <c r="KO106" s="311" t="s">
        <v>29</v>
      </c>
      <c r="KP106" s="358"/>
      <c r="KQ106" s="264"/>
      <c r="KR106" s="535"/>
      <c r="KS106" s="1069"/>
      <c r="KT106" s="311" t="s">
        <v>29</v>
      </c>
      <c r="KU106" s="358"/>
      <c r="KV106" s="264"/>
      <c r="KW106" s="535"/>
      <c r="KX106" s="1069"/>
      <c r="KY106" s="311" t="s">
        <v>29</v>
      </c>
      <c r="KZ106" s="358"/>
      <c r="LA106" s="264"/>
      <c r="LB106" s="535"/>
      <c r="LC106" s="1069"/>
      <c r="LD106" s="439" t="s">
        <v>29</v>
      </c>
      <c r="LE106" s="841">
        <v>1</v>
      </c>
      <c r="LF106" s="264"/>
      <c r="LG106" s="535"/>
      <c r="LH106" s="1069"/>
      <c r="LI106" s="439" t="s">
        <v>29</v>
      </c>
      <c r="LJ106" s="841">
        <v>1</v>
      </c>
      <c r="LK106" s="264"/>
      <c r="LL106" s="535"/>
      <c r="LM106" s="1069"/>
      <c r="LN106" s="311" t="s">
        <v>29</v>
      </c>
      <c r="LO106" s="358"/>
      <c r="LP106" s="264"/>
      <c r="LQ106" s="535"/>
      <c r="LR106" s="1069"/>
      <c r="LS106" s="439" t="s">
        <v>29</v>
      </c>
      <c r="LT106" s="841">
        <v>1</v>
      </c>
      <c r="LU106" s="264"/>
      <c r="LV106" s="535"/>
      <c r="LW106" s="1069"/>
      <c r="LX106" s="439" t="s">
        <v>29</v>
      </c>
      <c r="LY106" s="841">
        <v>1</v>
      </c>
      <c r="LZ106" s="264"/>
      <c r="MA106" s="535"/>
      <c r="MB106" s="1069"/>
      <c r="MC106" s="439" t="s">
        <v>29</v>
      </c>
      <c r="MD106" s="841">
        <v>1</v>
      </c>
      <c r="ME106" s="264"/>
      <c r="MF106" s="535"/>
      <c r="MG106" s="1069"/>
      <c r="MH106" s="439" t="s">
        <v>29</v>
      </c>
      <c r="MI106" s="841">
        <v>1</v>
      </c>
      <c r="MJ106" s="264"/>
      <c r="MK106" s="535"/>
      <c r="ML106" s="1069"/>
      <c r="MM106" s="311" t="s">
        <v>29</v>
      </c>
      <c r="MN106" s="358"/>
      <c r="MO106" s="264"/>
      <c r="MP106" s="535"/>
      <c r="MQ106" s="1069"/>
      <c r="MR106" s="439" t="s">
        <v>29</v>
      </c>
      <c r="MS106" s="841">
        <v>1</v>
      </c>
      <c r="MT106" s="264"/>
      <c r="MU106" s="535"/>
      <c r="MV106" s="1069"/>
      <c r="MW106" s="311" t="s">
        <v>29</v>
      </c>
      <c r="MX106" s="358"/>
      <c r="MY106" s="264"/>
      <c r="MZ106" s="535"/>
      <c r="NA106" s="1069"/>
      <c r="NB106" s="311" t="s">
        <v>29</v>
      </c>
      <c r="NC106" s="358"/>
      <c r="ND106" s="264"/>
      <c r="NE106" s="535"/>
      <c r="NF106" s="1069"/>
      <c r="NG106" s="439" t="s">
        <v>29</v>
      </c>
      <c r="NH106" s="841">
        <v>1</v>
      </c>
      <c r="NI106" s="264"/>
      <c r="NJ106" s="535"/>
      <c r="NK106" s="1069"/>
      <c r="NL106" s="439" t="s">
        <v>29</v>
      </c>
      <c r="NM106" s="841">
        <v>1</v>
      </c>
      <c r="NN106" s="145"/>
      <c r="NO106" s="208"/>
      <c r="NP106" s="241"/>
      <c r="NQ106" s="1290" t="s">
        <v>29</v>
      </c>
      <c r="NR106" s="841">
        <v>1</v>
      </c>
      <c r="NS106" s="264"/>
      <c r="NT106" s="535"/>
      <c r="NU106" s="1069"/>
      <c r="NV106" s="311" t="s">
        <v>29</v>
      </c>
      <c r="NW106" s="358"/>
      <c r="NX106" s="264"/>
      <c r="NY106" s="535"/>
      <c r="NZ106" s="1069"/>
      <c r="OA106" s="311" t="s">
        <v>29</v>
      </c>
      <c r="OB106" s="358"/>
      <c r="OC106" s="264"/>
      <c r="OD106" s="535"/>
      <c r="OE106" s="1069"/>
      <c r="OF106" s="311" t="s">
        <v>29</v>
      </c>
      <c r="OG106" s="358"/>
      <c r="OH106" s="264"/>
      <c r="OI106" s="535"/>
      <c r="OJ106" s="1069"/>
      <c r="OK106" s="439" t="s">
        <v>29</v>
      </c>
      <c r="OL106" s="841">
        <v>1</v>
      </c>
      <c r="OM106" s="264"/>
      <c r="ON106" s="535"/>
      <c r="OO106" s="1069"/>
      <c r="OP106" s="311" t="s">
        <v>29</v>
      </c>
      <c r="OQ106" s="358"/>
      <c r="OR106" s="264"/>
      <c r="OS106" s="535"/>
      <c r="OT106" s="1069"/>
      <c r="OU106" s="439" t="s">
        <v>29</v>
      </c>
      <c r="OV106" s="952">
        <v>1</v>
      </c>
      <c r="OW106" s="264"/>
      <c r="OX106" s="535"/>
      <c r="OY106" s="1069"/>
      <c r="OZ106" s="311" t="s">
        <v>29</v>
      </c>
      <c r="PA106" s="358"/>
      <c r="PB106" s="264"/>
      <c r="PC106" s="535"/>
      <c r="PD106" s="1069"/>
      <c r="PE106" s="1189"/>
      <c r="PF106" s="827"/>
      <c r="PG106" s="264"/>
      <c r="PH106" s="535"/>
      <c r="PI106" s="1069"/>
      <c r="PJ106" s="984"/>
      <c r="PK106" s="876"/>
      <c r="PL106" s="264"/>
      <c r="PM106" s="535"/>
      <c r="PN106" s="1069"/>
    </row>
    <row r="107" spans="1:430" ht="17" customHeight="1" thickBot="1" x14ac:dyDescent="0.25">
      <c r="A107">
        <v>26</v>
      </c>
      <c r="B107" s="1291"/>
      <c r="C107" s="1292"/>
      <c r="D107" s="1293"/>
      <c r="E107" s="1193" t="s">
        <v>36</v>
      </c>
      <c r="F107" s="1254"/>
      <c r="G107" s="1255"/>
      <c r="H107" s="863"/>
      <c r="I107" s="1203"/>
      <c r="J107" s="397" t="s">
        <v>36</v>
      </c>
      <c r="K107" s="334">
        <v>1</v>
      </c>
      <c r="L107" s="897"/>
      <c r="M107" s="893"/>
      <c r="N107" s="1069"/>
      <c r="O107" s="397" t="s">
        <v>36</v>
      </c>
      <c r="P107" s="818">
        <v>1</v>
      </c>
      <c r="Q107" s="1165"/>
      <c r="R107" s="1158"/>
      <c r="S107" s="1158"/>
      <c r="T107" s="322" t="s">
        <v>36</v>
      </c>
      <c r="U107" s="835"/>
      <c r="V107" s="473"/>
      <c r="W107" s="897"/>
      <c r="X107" s="243"/>
      <c r="Y107" s="397" t="s">
        <v>36</v>
      </c>
      <c r="Z107" s="334">
        <v>1</v>
      </c>
      <c r="AA107" s="473"/>
      <c r="AB107" s="897"/>
      <c r="AC107" s="243"/>
      <c r="AD107" s="397" t="s">
        <v>36</v>
      </c>
      <c r="AE107" s="334">
        <v>1</v>
      </c>
      <c r="AF107" s="473"/>
      <c r="AG107" s="897"/>
      <c r="AH107" s="243"/>
      <c r="AI107" s="322" t="s">
        <v>36</v>
      </c>
      <c r="AJ107" s="835"/>
      <c r="AK107" s="473"/>
      <c r="AL107" s="897"/>
      <c r="AM107" s="243"/>
      <c r="AN107" s="397" t="s">
        <v>36</v>
      </c>
      <c r="AO107" s="818">
        <v>1</v>
      </c>
      <c r="AP107" s="255"/>
      <c r="AQ107" s="1166"/>
      <c r="AR107" s="1069"/>
      <c r="AS107" s="397" t="s">
        <v>36</v>
      </c>
      <c r="AT107" s="467">
        <v>1</v>
      </c>
      <c r="AU107" s="255"/>
      <c r="AV107" s="1166"/>
      <c r="AW107" s="1069"/>
      <c r="AX107" s="397" t="s">
        <v>36</v>
      </c>
      <c r="AY107" s="467">
        <v>1</v>
      </c>
      <c r="AZ107" s="255"/>
      <c r="BA107" s="1166"/>
      <c r="BB107" s="1069"/>
      <c r="BC107" s="942" t="s">
        <v>36</v>
      </c>
      <c r="BD107" s="835"/>
      <c r="BE107" s="255"/>
      <c r="BF107" s="535"/>
      <c r="BG107" s="1069"/>
      <c r="BH107" s="322" t="s">
        <v>36</v>
      </c>
      <c r="BI107" s="957"/>
      <c r="BJ107" s="255"/>
      <c r="BK107" s="1166"/>
      <c r="BL107" s="1069"/>
      <c r="BM107" s="942" t="s">
        <v>36</v>
      </c>
      <c r="BN107" s="835"/>
      <c r="BO107" s="255"/>
      <c r="BP107" s="535"/>
      <c r="BQ107" s="1069"/>
      <c r="BR107" s="863"/>
      <c r="BS107" s="397" t="s">
        <v>36</v>
      </c>
      <c r="BT107" s="952">
        <v>1</v>
      </c>
      <c r="BU107" s="473"/>
      <c r="BV107" s="897"/>
      <c r="BW107" s="243"/>
      <c r="BX107" s="397" t="s">
        <v>36</v>
      </c>
      <c r="BY107" s="952">
        <v>1</v>
      </c>
      <c r="BZ107" s="473"/>
      <c r="CA107" s="897"/>
      <c r="CB107" s="243"/>
      <c r="CC107" s="322" t="s">
        <v>36</v>
      </c>
      <c r="CD107" s="835"/>
      <c r="CE107" s="473"/>
      <c r="CF107" s="535"/>
      <c r="CG107" s="243"/>
      <c r="CH107" s="397" t="s">
        <v>36</v>
      </c>
      <c r="CI107" s="835">
        <v>1</v>
      </c>
      <c r="CJ107" s="473"/>
      <c r="CK107" s="535"/>
      <c r="CL107" s="243"/>
      <c r="CM107" s="322" t="s">
        <v>36</v>
      </c>
      <c r="CN107" s="835"/>
      <c r="CO107" s="473"/>
      <c r="CP107" s="535"/>
      <c r="CQ107" s="243"/>
      <c r="CR107" s="322" t="s">
        <v>36</v>
      </c>
      <c r="CS107" s="835"/>
      <c r="CT107" s="1284" t="s">
        <v>130</v>
      </c>
      <c r="CU107" s="535"/>
      <c r="CV107" s="243"/>
      <c r="CW107" s="322" t="s">
        <v>36</v>
      </c>
      <c r="CX107" s="835"/>
      <c r="CY107" s="243"/>
      <c r="CZ107" s="535"/>
      <c r="DA107" s="243"/>
      <c r="DB107" s="397" t="s">
        <v>36</v>
      </c>
      <c r="DC107" s="835">
        <v>1</v>
      </c>
      <c r="DD107" s="473"/>
      <c r="DE107" s="535"/>
      <c r="DF107" s="243"/>
      <c r="DG107" s="397" t="s">
        <v>36</v>
      </c>
      <c r="DH107" s="835">
        <v>1</v>
      </c>
      <c r="DI107" s="473"/>
      <c r="DJ107" s="535"/>
      <c r="DK107" s="243"/>
      <c r="DL107" s="322" t="s">
        <v>36</v>
      </c>
      <c r="DM107" s="835"/>
      <c r="DN107" s="473"/>
      <c r="DO107" s="535"/>
      <c r="DP107" s="243"/>
      <c r="DQ107" s="397" t="s">
        <v>36</v>
      </c>
      <c r="DR107" s="835">
        <v>1</v>
      </c>
      <c r="DS107" s="473"/>
      <c r="DT107" s="535"/>
      <c r="DU107" s="243"/>
      <c r="DV107" s="322" t="s">
        <v>36</v>
      </c>
      <c r="DW107" s="835"/>
      <c r="DX107" s="473"/>
      <c r="DY107" s="535"/>
      <c r="DZ107" s="243"/>
      <c r="EA107" s="397" t="s">
        <v>36</v>
      </c>
      <c r="EB107" s="338">
        <v>1</v>
      </c>
      <c r="EC107" s="473"/>
      <c r="ED107" s="535"/>
      <c r="EE107" s="243"/>
      <c r="EF107" s="397" t="s">
        <v>36</v>
      </c>
      <c r="EG107" s="835">
        <v>1</v>
      </c>
      <c r="EH107" s="473"/>
      <c r="EI107" s="535"/>
      <c r="EJ107" s="243"/>
      <c r="EK107" s="397" t="s">
        <v>36</v>
      </c>
      <c r="EL107" s="835">
        <v>1</v>
      </c>
      <c r="EM107" s="473"/>
      <c r="EN107" s="535"/>
      <c r="EO107" s="243"/>
      <c r="EP107" s="397" t="s">
        <v>36</v>
      </c>
      <c r="EQ107" s="338">
        <v>1</v>
      </c>
      <c r="ER107" s="473"/>
      <c r="ES107" s="535"/>
      <c r="ET107" s="243"/>
      <c r="EU107" s="322" t="s">
        <v>36</v>
      </c>
      <c r="EV107" s="835"/>
      <c r="EW107" s="473"/>
      <c r="EX107" s="535"/>
      <c r="EY107" s="243"/>
      <c r="EZ107" s="397" t="s">
        <v>36</v>
      </c>
      <c r="FA107" s="835">
        <v>1</v>
      </c>
      <c r="FB107" s="473"/>
      <c r="FC107" s="535"/>
      <c r="FD107" s="243"/>
      <c r="FE107" s="322" t="s">
        <v>36</v>
      </c>
      <c r="FF107" s="835"/>
      <c r="FG107" s="473"/>
      <c r="FH107" s="535"/>
      <c r="FI107" s="243"/>
      <c r="FJ107" s="322" t="s">
        <v>36</v>
      </c>
      <c r="FK107" s="835"/>
      <c r="FL107" s="473"/>
      <c r="FM107" s="535"/>
      <c r="FN107" s="243"/>
      <c r="FO107" s="322" t="s">
        <v>36</v>
      </c>
      <c r="FP107" s="835"/>
      <c r="FQ107" s="473"/>
      <c r="FR107" s="535"/>
      <c r="FS107" s="243"/>
      <c r="FU107" s="322" t="s">
        <v>36</v>
      </c>
      <c r="FV107" s="1042"/>
      <c r="FW107" s="255"/>
      <c r="FX107" s="1166"/>
      <c r="FY107" s="1069"/>
      <c r="FZ107" s="322" t="s">
        <v>36</v>
      </c>
      <c r="GA107" s="1042"/>
      <c r="GB107" s="1214"/>
      <c r="GC107" s="1166"/>
      <c r="GD107" s="1069"/>
      <c r="GE107" s="322" t="s">
        <v>36</v>
      </c>
      <c r="GF107" s="1042"/>
      <c r="GG107" s="255"/>
      <c r="GH107" s="1166"/>
      <c r="GI107" s="1069"/>
      <c r="GJ107" s="322" t="s">
        <v>36</v>
      </c>
      <c r="GK107" s="1042"/>
      <c r="GL107" s="255"/>
      <c r="GM107" s="1166"/>
      <c r="GN107" s="1069"/>
      <c r="GO107" s="322" t="s">
        <v>36</v>
      </c>
      <c r="GP107" s="1042"/>
      <c r="GQ107" s="255"/>
      <c r="GR107" s="1166"/>
      <c r="GS107" s="1069"/>
      <c r="GT107" s="397" t="s">
        <v>36</v>
      </c>
      <c r="GU107" s="1042">
        <v>1</v>
      </c>
      <c r="GV107" s="255"/>
      <c r="GW107" s="1169"/>
      <c r="GX107" s="1068"/>
      <c r="GY107" s="910"/>
      <c r="GZ107" s="322" t="s">
        <v>36</v>
      </c>
      <c r="HA107" s="835"/>
      <c r="HB107" s="473"/>
      <c r="HC107" s="535"/>
      <c r="HD107" s="243"/>
      <c r="HE107" s="322" t="s">
        <v>36</v>
      </c>
      <c r="HF107" s="338"/>
      <c r="HG107" s="473"/>
      <c r="HH107" s="535"/>
      <c r="HI107" s="243"/>
      <c r="HJ107" s="883"/>
      <c r="HK107" s="322" t="s">
        <v>36</v>
      </c>
      <c r="HL107" s="835"/>
      <c r="HM107" s="473"/>
      <c r="HN107" s="897"/>
      <c r="HO107" s="243"/>
      <c r="HP107" s="883"/>
      <c r="HQ107" s="397" t="s">
        <v>36</v>
      </c>
      <c r="HR107" s="835">
        <v>1</v>
      </c>
      <c r="HS107" s="255"/>
      <c r="HT107" s="535"/>
      <c r="HU107" s="1069"/>
      <c r="HV107" s="322" t="s">
        <v>36</v>
      </c>
      <c r="HW107" s="835"/>
      <c r="HX107" s="255"/>
      <c r="HY107" s="535"/>
      <c r="HZ107" s="898"/>
      <c r="IA107" s="322" t="s">
        <v>36</v>
      </c>
      <c r="IB107" s="835"/>
      <c r="IC107" s="255"/>
      <c r="ID107" s="1166"/>
      <c r="IE107" s="1069"/>
      <c r="IF107" s="883"/>
      <c r="IG107" s="322" t="s">
        <v>36</v>
      </c>
      <c r="IH107" s="841"/>
      <c r="II107" s="255"/>
      <c r="IJ107" s="1166"/>
      <c r="IK107" s="1069"/>
      <c r="IL107" s="322" t="s">
        <v>36</v>
      </c>
      <c r="IM107" s="841"/>
      <c r="IN107" s="255"/>
      <c r="IO107" s="1166"/>
      <c r="IP107" s="1069"/>
      <c r="IQ107" s="322" t="s">
        <v>36</v>
      </c>
      <c r="IR107" s="841"/>
      <c r="IS107" s="255"/>
      <c r="IT107" s="1166"/>
      <c r="IU107" s="1069"/>
      <c r="IV107" s="322" t="s">
        <v>36</v>
      </c>
      <c r="IW107" s="841"/>
      <c r="IX107" s="255"/>
      <c r="IY107" s="1166"/>
      <c r="IZ107" s="1069"/>
      <c r="JA107" s="322" t="s">
        <v>36</v>
      </c>
      <c r="JB107" s="841"/>
      <c r="JC107" s="255"/>
      <c r="JD107" s="535"/>
      <c r="JE107" s="1069"/>
      <c r="JF107" s="397" t="s">
        <v>36</v>
      </c>
      <c r="JG107" s="337">
        <v>1</v>
      </c>
      <c r="JH107" s="255"/>
      <c r="JI107" s="535"/>
      <c r="JJ107" s="1069"/>
      <c r="JK107" s="322" t="s">
        <v>36</v>
      </c>
      <c r="JL107" s="841"/>
      <c r="JM107" s="255"/>
      <c r="JN107" s="535"/>
      <c r="JO107" s="1069"/>
      <c r="JP107" s="322" t="s">
        <v>36</v>
      </c>
      <c r="JQ107" s="841"/>
      <c r="JR107" s="255"/>
      <c r="JS107" s="1166"/>
      <c r="JT107" s="1069"/>
      <c r="JU107" s="397" t="s">
        <v>36</v>
      </c>
      <c r="JV107" s="955">
        <v>1</v>
      </c>
      <c r="JW107" s="255"/>
      <c r="JX107" s="535"/>
      <c r="JY107" s="1069"/>
      <c r="JZ107" s="397" t="s">
        <v>36</v>
      </c>
      <c r="KA107" s="841">
        <v>1</v>
      </c>
      <c r="KB107" s="255"/>
      <c r="KC107" s="535"/>
      <c r="KD107" s="1069"/>
      <c r="KE107" s="397" t="s">
        <v>36</v>
      </c>
      <c r="KF107" s="841">
        <v>1</v>
      </c>
      <c r="KG107" s="255"/>
      <c r="KH107" s="535"/>
      <c r="KI107" s="1069"/>
      <c r="KJ107" s="397" t="s">
        <v>36</v>
      </c>
      <c r="KK107" s="841">
        <v>1</v>
      </c>
      <c r="KL107" s="255"/>
      <c r="KM107" s="535"/>
      <c r="KN107" s="1069"/>
      <c r="KO107" s="322" t="s">
        <v>36</v>
      </c>
      <c r="KP107" s="841"/>
      <c r="KQ107" s="255"/>
      <c r="KR107" s="535"/>
      <c r="KS107" s="1069"/>
      <c r="KT107" s="322" t="s">
        <v>36</v>
      </c>
      <c r="KU107" s="841"/>
      <c r="KV107" s="255"/>
      <c r="KW107" s="535"/>
      <c r="KX107" s="1069"/>
      <c r="KY107" s="397" t="s">
        <v>36</v>
      </c>
      <c r="KZ107" s="841">
        <v>1</v>
      </c>
      <c r="LA107" s="255"/>
      <c r="LB107" s="535"/>
      <c r="LC107" s="1069"/>
      <c r="LD107" s="322" t="s">
        <v>36</v>
      </c>
      <c r="LE107" s="841"/>
      <c r="LF107" s="255"/>
      <c r="LG107" s="535"/>
      <c r="LH107" s="1069"/>
      <c r="LI107" s="397" t="s">
        <v>36</v>
      </c>
      <c r="LJ107" s="841">
        <v>1</v>
      </c>
      <c r="LK107" s="255"/>
      <c r="LL107" s="535"/>
      <c r="LM107" s="1069"/>
      <c r="LN107" s="322" t="s">
        <v>36</v>
      </c>
      <c r="LO107" s="841"/>
      <c r="LP107" s="255"/>
      <c r="LQ107" s="535"/>
      <c r="LR107" s="1069"/>
      <c r="LS107" s="397" t="s">
        <v>36</v>
      </c>
      <c r="LT107" s="841">
        <v>1</v>
      </c>
      <c r="LU107" s="255"/>
      <c r="LV107" s="535"/>
      <c r="LW107" s="1069"/>
      <c r="LX107" s="397" t="s">
        <v>36</v>
      </c>
      <c r="LY107" s="841">
        <v>1</v>
      </c>
      <c r="LZ107" s="255"/>
      <c r="MA107" s="535"/>
      <c r="MB107" s="1069"/>
      <c r="MC107" s="397" t="s">
        <v>36</v>
      </c>
      <c r="MD107" s="841">
        <v>1</v>
      </c>
      <c r="ME107" s="255"/>
      <c r="MF107" s="535"/>
      <c r="MG107" s="1069"/>
      <c r="MH107" s="397" t="s">
        <v>36</v>
      </c>
      <c r="MI107" s="841">
        <v>1</v>
      </c>
      <c r="MJ107" s="255"/>
      <c r="MK107" s="535"/>
      <c r="ML107" s="1069"/>
      <c r="MM107" s="322" t="s">
        <v>36</v>
      </c>
      <c r="MN107" s="841"/>
      <c r="MO107" s="255"/>
      <c r="MP107" s="535"/>
      <c r="MQ107" s="1069"/>
      <c r="MR107" s="322" t="s">
        <v>36</v>
      </c>
      <c r="MS107" s="841"/>
      <c r="MT107" s="255"/>
      <c r="MU107" s="535"/>
      <c r="MV107" s="1069"/>
      <c r="MW107" s="322" t="s">
        <v>36</v>
      </c>
      <c r="MX107" s="841"/>
      <c r="MY107" s="255"/>
      <c r="MZ107" s="535"/>
      <c r="NA107" s="1069"/>
      <c r="NB107" s="322" t="s">
        <v>36</v>
      </c>
      <c r="NC107" s="841"/>
      <c r="ND107" s="255"/>
      <c r="NE107" s="535"/>
      <c r="NF107" s="1069"/>
      <c r="NG107" s="397" t="s">
        <v>36</v>
      </c>
      <c r="NH107" s="841">
        <v>1</v>
      </c>
      <c r="NI107" s="255"/>
      <c r="NJ107" s="535"/>
      <c r="NK107" s="1069"/>
      <c r="NL107" s="397" t="s">
        <v>36</v>
      </c>
      <c r="NM107" s="841">
        <v>1</v>
      </c>
      <c r="NN107" s="255"/>
      <c r="NO107" s="535"/>
      <c r="NP107" s="899"/>
      <c r="NQ107" s="1230" t="s">
        <v>36</v>
      </c>
      <c r="NR107" s="841">
        <v>1</v>
      </c>
      <c r="NS107" s="255"/>
      <c r="NT107" s="535"/>
      <c r="NU107" s="1069"/>
      <c r="NV107" s="322" t="s">
        <v>36</v>
      </c>
      <c r="NW107" s="841"/>
      <c r="NX107" s="255"/>
      <c r="NY107" s="535"/>
      <c r="NZ107" s="1069"/>
      <c r="OA107" s="322" t="s">
        <v>36</v>
      </c>
      <c r="OB107" s="841"/>
      <c r="OC107" s="255"/>
      <c r="OD107" s="535"/>
      <c r="OE107" s="1069"/>
      <c r="OF107" s="322" t="s">
        <v>36</v>
      </c>
      <c r="OG107" s="841"/>
      <c r="OH107" s="255"/>
      <c r="OI107" s="535"/>
      <c r="OJ107" s="1069"/>
      <c r="OK107" s="322" t="s">
        <v>36</v>
      </c>
      <c r="OL107" s="841"/>
      <c r="OM107" s="255"/>
      <c r="ON107" s="535"/>
      <c r="OO107" s="1069"/>
      <c r="OP107" s="397" t="s">
        <v>36</v>
      </c>
      <c r="OQ107" s="841">
        <v>1</v>
      </c>
      <c r="OR107" s="255"/>
      <c r="OS107" s="535"/>
      <c r="OT107" s="1069"/>
      <c r="OU107" s="397" t="s">
        <v>36</v>
      </c>
      <c r="OV107" s="952">
        <v>1</v>
      </c>
      <c r="OW107" s="255"/>
      <c r="OX107" s="535"/>
      <c r="OY107" s="1069"/>
      <c r="OZ107" s="322" t="s">
        <v>36</v>
      </c>
      <c r="PA107" s="841"/>
      <c r="PB107" s="255"/>
      <c r="PC107" s="535"/>
      <c r="PD107" s="1069"/>
      <c r="PE107" s="942"/>
      <c r="PF107" s="835"/>
      <c r="PG107" s="255"/>
      <c r="PH107" s="535"/>
      <c r="PI107" s="1069"/>
      <c r="PJ107" s="942"/>
      <c r="PK107" s="835"/>
      <c r="PL107" s="255"/>
      <c r="PM107" s="535"/>
      <c r="PN107" s="1069"/>
    </row>
    <row r="108" spans="1:430" ht="17" customHeight="1" thickBot="1" x14ac:dyDescent="0.25">
      <c r="A108">
        <v>29</v>
      </c>
      <c r="B108" s="1291"/>
      <c r="C108" s="1292"/>
      <c r="D108" s="1293"/>
      <c r="E108" s="1193" t="s">
        <v>37</v>
      </c>
      <c r="F108" s="1254"/>
      <c r="G108" s="1255"/>
      <c r="H108" s="863"/>
      <c r="I108" s="1203"/>
      <c r="J108" s="397" t="s">
        <v>37</v>
      </c>
      <c r="K108" s="334">
        <v>1</v>
      </c>
      <c r="L108" s="897"/>
      <c r="M108" s="893"/>
      <c r="N108" s="1069"/>
      <c r="O108" s="397" t="s">
        <v>37</v>
      </c>
      <c r="P108" s="818">
        <v>1</v>
      </c>
      <c r="Q108" s="1165"/>
      <c r="R108" s="1158"/>
      <c r="S108" s="1158"/>
      <c r="T108" s="322" t="s">
        <v>37</v>
      </c>
      <c r="U108" s="835"/>
      <c r="V108" s="473"/>
      <c r="W108" s="897"/>
      <c r="X108" s="243"/>
      <c r="Y108" s="322" t="s">
        <v>37</v>
      </c>
      <c r="Z108" s="835"/>
      <c r="AA108" s="473"/>
      <c r="AB108" s="897"/>
      <c r="AC108" s="243"/>
      <c r="AD108" s="397" t="s">
        <v>37</v>
      </c>
      <c r="AE108" s="334">
        <v>1</v>
      </c>
      <c r="AF108" s="473"/>
      <c r="AG108" s="897"/>
      <c r="AH108" s="243"/>
      <c r="AI108" s="397" t="s">
        <v>37</v>
      </c>
      <c r="AJ108" s="334">
        <v>1</v>
      </c>
      <c r="AK108" s="473"/>
      <c r="AL108" s="897"/>
      <c r="AM108" s="243"/>
      <c r="AN108" s="397" t="s">
        <v>37</v>
      </c>
      <c r="AO108" s="818">
        <v>1</v>
      </c>
      <c r="AP108" s="255"/>
      <c r="AQ108" s="1166"/>
      <c r="AR108" s="1069"/>
      <c r="AS108" s="322" t="s">
        <v>37</v>
      </c>
      <c r="AT108" s="836"/>
      <c r="AU108" s="255"/>
      <c r="AV108" s="1166"/>
      <c r="AW108" s="1069"/>
      <c r="AX108" s="322" t="s">
        <v>37</v>
      </c>
      <c r="AY108" s="836"/>
      <c r="AZ108" s="255"/>
      <c r="BA108" s="1166"/>
      <c r="BB108" s="1069"/>
      <c r="BC108" s="941" t="s">
        <v>37</v>
      </c>
      <c r="BD108" s="827">
        <v>1</v>
      </c>
      <c r="BE108" s="255"/>
      <c r="BF108" s="535"/>
      <c r="BG108" s="1069"/>
      <c r="BH108" s="397" t="s">
        <v>37</v>
      </c>
      <c r="BI108" s="818">
        <v>1</v>
      </c>
      <c r="BJ108" s="255"/>
      <c r="BK108" s="1166"/>
      <c r="BL108" s="1069"/>
      <c r="BM108" s="942" t="s">
        <v>37</v>
      </c>
      <c r="BN108" s="835"/>
      <c r="BO108" s="255"/>
      <c r="BP108" s="535"/>
      <c r="BQ108" s="1069"/>
      <c r="BR108" s="863"/>
      <c r="BS108" s="322" t="s">
        <v>37</v>
      </c>
      <c r="BT108" s="1294">
        <v>1</v>
      </c>
      <c r="BU108" s="473"/>
      <c r="BV108" s="897"/>
      <c r="BW108" s="243"/>
      <c r="BX108" s="322" t="s">
        <v>37</v>
      </c>
      <c r="BY108" s="1294">
        <v>1</v>
      </c>
      <c r="BZ108" s="473"/>
      <c r="CA108" s="897"/>
      <c r="CB108" s="243"/>
      <c r="CC108" s="322" t="s">
        <v>37</v>
      </c>
      <c r="CD108" s="835"/>
      <c r="CE108" s="473"/>
      <c r="CF108" s="535"/>
      <c r="CG108" s="243"/>
      <c r="CH108" s="397" t="s">
        <v>37</v>
      </c>
      <c r="CI108" s="835">
        <v>1</v>
      </c>
      <c r="CJ108" s="473"/>
      <c r="CK108" s="535"/>
      <c r="CL108" s="243"/>
      <c r="CM108" s="322" t="s">
        <v>37</v>
      </c>
      <c r="CN108" s="835"/>
      <c r="CO108" s="473"/>
      <c r="CP108" s="535"/>
      <c r="CQ108" s="243"/>
      <c r="CR108" s="322" t="s">
        <v>37</v>
      </c>
      <c r="CS108" s="835"/>
      <c r="CT108" s="473"/>
      <c r="CU108" s="535"/>
      <c r="CV108" s="243"/>
      <c r="CW108" s="322" t="s">
        <v>37</v>
      </c>
      <c r="CX108" s="835"/>
      <c r="CY108" s="473"/>
      <c r="CZ108" s="535"/>
      <c r="DA108" s="243"/>
      <c r="DB108" s="322" t="s">
        <v>37</v>
      </c>
      <c r="DC108" s="835"/>
      <c r="DD108" s="473"/>
      <c r="DE108" s="535"/>
      <c r="DF108" s="243"/>
      <c r="DG108" s="397" t="s">
        <v>37</v>
      </c>
      <c r="DH108" s="835">
        <v>1</v>
      </c>
      <c r="DI108" s="473"/>
      <c r="DJ108" s="535"/>
      <c r="DK108" s="243"/>
      <c r="DL108" s="397" t="s">
        <v>37</v>
      </c>
      <c r="DM108" s="835">
        <v>1</v>
      </c>
      <c r="DN108" s="473"/>
      <c r="DO108" s="535"/>
      <c r="DP108" s="243"/>
      <c r="DQ108" s="397" t="s">
        <v>37</v>
      </c>
      <c r="DR108" s="835">
        <v>1</v>
      </c>
      <c r="DS108" s="473"/>
      <c r="DT108" s="535"/>
      <c r="DU108" s="243"/>
      <c r="DV108" s="397" t="s">
        <v>37</v>
      </c>
      <c r="DW108" s="835">
        <v>1</v>
      </c>
      <c r="DX108" s="473"/>
      <c r="DY108" s="535"/>
      <c r="DZ108" s="243"/>
      <c r="EA108" s="397" t="s">
        <v>37</v>
      </c>
      <c r="EB108" s="338">
        <v>1</v>
      </c>
      <c r="EC108" s="473"/>
      <c r="ED108" s="535"/>
      <c r="EE108" s="243"/>
      <c r="EF108" s="397" t="s">
        <v>37</v>
      </c>
      <c r="EG108" s="835">
        <v>1</v>
      </c>
      <c r="EH108" s="473"/>
      <c r="EI108" s="535"/>
      <c r="EJ108" s="243"/>
      <c r="EK108" s="322" t="s">
        <v>37</v>
      </c>
      <c r="EL108" s="835"/>
      <c r="EM108" s="473"/>
      <c r="EN108" s="535"/>
      <c r="EO108" s="243"/>
      <c r="EP108" s="397" t="s">
        <v>37</v>
      </c>
      <c r="EQ108" s="338">
        <v>1</v>
      </c>
      <c r="ER108" s="473"/>
      <c r="ES108" s="535"/>
      <c r="ET108" s="243"/>
      <c r="EU108" s="397" t="s">
        <v>37</v>
      </c>
      <c r="EV108" s="835">
        <v>1</v>
      </c>
      <c r="EW108" s="473"/>
      <c r="EX108" s="535"/>
      <c r="EY108" s="243"/>
      <c r="EZ108" s="397" t="s">
        <v>37</v>
      </c>
      <c r="FA108" s="835">
        <v>1</v>
      </c>
      <c r="FB108" s="473"/>
      <c r="FC108" s="535"/>
      <c r="FD108" s="243"/>
      <c r="FE108" s="322" t="s">
        <v>37</v>
      </c>
      <c r="FF108" s="835"/>
      <c r="FG108" s="473"/>
      <c r="FH108" s="535"/>
      <c r="FI108" s="243"/>
      <c r="FJ108" s="322" t="s">
        <v>37</v>
      </c>
      <c r="FK108" s="835"/>
      <c r="FL108" s="473"/>
      <c r="FM108" s="535"/>
      <c r="FN108" s="243"/>
      <c r="FO108" s="322" t="s">
        <v>37</v>
      </c>
      <c r="FP108" s="835"/>
      <c r="FQ108" s="473"/>
      <c r="FR108" s="535"/>
      <c r="FS108" s="243"/>
      <c r="FU108" s="397" t="s">
        <v>37</v>
      </c>
      <c r="FV108" s="1042">
        <v>1</v>
      </c>
      <c r="FW108" s="255"/>
      <c r="FX108" s="1166"/>
      <c r="FY108" s="1069"/>
      <c r="FZ108" s="397" t="s">
        <v>37</v>
      </c>
      <c r="GA108" s="1042">
        <v>1</v>
      </c>
      <c r="GB108" s="1214"/>
      <c r="GC108" s="1166"/>
      <c r="GD108" s="1069"/>
      <c r="GE108" s="322" t="s">
        <v>37</v>
      </c>
      <c r="GF108" s="1295">
        <v>1</v>
      </c>
      <c r="GG108" s="255"/>
      <c r="GH108" s="1166"/>
      <c r="GI108" s="1069"/>
      <c r="GJ108" s="322" t="s">
        <v>37</v>
      </c>
      <c r="GK108" s="1042"/>
      <c r="GL108" s="255"/>
      <c r="GM108" s="1166"/>
      <c r="GN108" s="1069"/>
      <c r="GO108" s="397" t="s">
        <v>37</v>
      </c>
      <c r="GP108" s="1042">
        <v>1</v>
      </c>
      <c r="GQ108" s="255"/>
      <c r="GR108" s="1166"/>
      <c r="GS108" s="1069"/>
      <c r="GT108" s="397" t="s">
        <v>37</v>
      </c>
      <c r="GU108" s="1042">
        <v>1</v>
      </c>
      <c r="GV108" s="255"/>
      <c r="GW108" s="1169"/>
      <c r="GX108" s="1068"/>
      <c r="GY108" s="910"/>
      <c r="GZ108" s="322" t="s">
        <v>37</v>
      </c>
      <c r="HA108" s="835"/>
      <c r="HB108" s="473"/>
      <c r="HC108" s="535"/>
      <c r="HD108" s="243"/>
      <c r="HE108" s="322" t="s">
        <v>37</v>
      </c>
      <c r="HF108" s="338"/>
      <c r="HG108" s="473"/>
      <c r="HH108" s="535"/>
      <c r="HI108" s="243"/>
      <c r="HJ108" s="883"/>
      <c r="HK108" s="397" t="s">
        <v>37</v>
      </c>
      <c r="HL108" s="334">
        <v>1</v>
      </c>
      <c r="HM108" s="473"/>
      <c r="HN108" s="897"/>
      <c r="HO108" s="243"/>
      <c r="HP108" s="883"/>
      <c r="HQ108" s="322" t="s">
        <v>37</v>
      </c>
      <c r="HR108" s="835"/>
      <c r="HS108" s="255"/>
      <c r="HT108" s="535"/>
      <c r="HU108" s="1069"/>
      <c r="HV108" s="322" t="s">
        <v>37</v>
      </c>
      <c r="HW108" s="835"/>
      <c r="HX108" s="255"/>
      <c r="HY108" s="535"/>
      <c r="HZ108" s="898"/>
      <c r="IA108" s="397" t="s">
        <v>37</v>
      </c>
      <c r="IB108" s="835">
        <v>1</v>
      </c>
      <c r="IC108" s="255"/>
      <c r="ID108" s="1166"/>
      <c r="IE108" s="1069"/>
      <c r="IF108" s="883"/>
      <c r="IG108" s="322" t="s">
        <v>37</v>
      </c>
      <c r="IH108" s="841"/>
      <c r="II108" s="255"/>
      <c r="IJ108" s="1166"/>
      <c r="IK108" s="1176"/>
      <c r="IL108" s="322" t="s">
        <v>37</v>
      </c>
      <c r="IM108" s="841"/>
      <c r="IN108" s="255"/>
      <c r="IO108" s="1166"/>
      <c r="IP108" s="1176"/>
      <c r="IQ108" s="397" t="s">
        <v>37</v>
      </c>
      <c r="IR108" s="841">
        <v>1</v>
      </c>
      <c r="IS108" s="255"/>
      <c r="IT108" s="1166"/>
      <c r="IU108" s="1176"/>
      <c r="IV108" s="322" t="s">
        <v>37</v>
      </c>
      <c r="IW108" s="841"/>
      <c r="IX108" s="255"/>
      <c r="IY108" s="1166"/>
      <c r="IZ108" s="1176"/>
      <c r="JA108" s="322" t="s">
        <v>37</v>
      </c>
      <c r="JB108" s="841"/>
      <c r="JC108" s="255"/>
      <c r="JD108" s="535"/>
      <c r="JE108" s="1069"/>
      <c r="JF108" s="322" t="s">
        <v>37</v>
      </c>
      <c r="JG108" s="337"/>
      <c r="JH108" s="255"/>
      <c r="JI108" s="535"/>
      <c r="JJ108" s="1069"/>
      <c r="JK108" s="397" t="s">
        <v>37</v>
      </c>
      <c r="JL108" s="841">
        <v>1</v>
      </c>
      <c r="JM108" s="255"/>
      <c r="JN108" s="535"/>
      <c r="JO108" s="1069"/>
      <c r="JP108" s="322" t="s">
        <v>37</v>
      </c>
      <c r="JQ108" s="841"/>
      <c r="JR108" s="255"/>
      <c r="JS108" s="1166"/>
      <c r="JT108" s="1176"/>
      <c r="JU108" s="322" t="s">
        <v>37</v>
      </c>
      <c r="JV108" s="841"/>
      <c r="JW108" s="255"/>
      <c r="JX108" s="535"/>
      <c r="JY108" s="1069"/>
      <c r="JZ108" s="397" t="s">
        <v>37</v>
      </c>
      <c r="KA108" s="841">
        <v>1</v>
      </c>
      <c r="KB108" s="255"/>
      <c r="KC108" s="535"/>
      <c r="KD108" s="1069"/>
      <c r="KE108" s="322" t="s">
        <v>37</v>
      </c>
      <c r="KF108" s="841"/>
      <c r="KG108" s="255"/>
      <c r="KH108" s="535"/>
      <c r="KI108" s="1069"/>
      <c r="KJ108" s="397" t="s">
        <v>37</v>
      </c>
      <c r="KK108" s="841">
        <v>1</v>
      </c>
      <c r="KL108" s="255"/>
      <c r="KM108" s="535"/>
      <c r="KN108" s="1069"/>
      <c r="KO108" s="322" t="s">
        <v>37</v>
      </c>
      <c r="KP108" s="841"/>
      <c r="KQ108" s="255"/>
      <c r="KR108" s="535"/>
      <c r="KS108" s="1069"/>
      <c r="KT108" s="322" t="s">
        <v>37</v>
      </c>
      <c r="KU108" s="841"/>
      <c r="KV108" s="255"/>
      <c r="KW108" s="535"/>
      <c r="KX108" s="1069"/>
      <c r="KY108" s="322" t="s">
        <v>37</v>
      </c>
      <c r="KZ108" s="841"/>
      <c r="LA108" s="255"/>
      <c r="LB108" s="535"/>
      <c r="LC108" s="1069"/>
      <c r="LD108" s="397" t="s">
        <v>37</v>
      </c>
      <c r="LE108" s="841">
        <v>1</v>
      </c>
      <c r="LF108" s="255"/>
      <c r="LG108" s="535"/>
      <c r="LH108" s="1069"/>
      <c r="LI108" s="397" t="s">
        <v>37</v>
      </c>
      <c r="LJ108" s="841">
        <v>1</v>
      </c>
      <c r="LK108" s="255"/>
      <c r="LL108" s="535"/>
      <c r="LM108" s="1069"/>
      <c r="LN108" s="322" t="s">
        <v>37</v>
      </c>
      <c r="LO108" s="841"/>
      <c r="LP108" s="255"/>
      <c r="LQ108" s="535"/>
      <c r="LR108" s="1069"/>
      <c r="LS108" s="322" t="s">
        <v>37</v>
      </c>
      <c r="LT108" s="841"/>
      <c r="LU108" s="255"/>
      <c r="LV108" s="535"/>
      <c r="LW108" s="1069"/>
      <c r="LX108" s="397" t="s">
        <v>37</v>
      </c>
      <c r="LY108" s="841">
        <v>1</v>
      </c>
      <c r="LZ108" s="255"/>
      <c r="MA108" s="535"/>
      <c r="MB108" s="1069"/>
      <c r="MC108" s="397" t="s">
        <v>37</v>
      </c>
      <c r="MD108" s="841">
        <v>1</v>
      </c>
      <c r="ME108" s="255"/>
      <c r="MF108" s="535"/>
      <c r="MG108" s="1069"/>
      <c r="MH108" s="397" t="s">
        <v>37</v>
      </c>
      <c r="MI108" s="841">
        <v>1</v>
      </c>
      <c r="MJ108" s="255"/>
      <c r="MK108" s="535"/>
      <c r="ML108" s="1069"/>
      <c r="MM108" s="397" t="s">
        <v>37</v>
      </c>
      <c r="MN108" s="841">
        <v>1</v>
      </c>
      <c r="MO108" s="255"/>
      <c r="MP108" s="535"/>
      <c r="MQ108" s="1069"/>
      <c r="MR108" s="397" t="s">
        <v>37</v>
      </c>
      <c r="MS108" s="841">
        <v>1</v>
      </c>
      <c r="MT108" s="255"/>
      <c r="MU108" s="535"/>
      <c r="MV108" s="1069"/>
      <c r="MW108" s="322" t="s">
        <v>37</v>
      </c>
      <c r="MX108" s="841"/>
      <c r="MY108" s="255"/>
      <c r="MZ108" s="535"/>
      <c r="NA108" s="1069"/>
      <c r="NB108" s="322" t="s">
        <v>37</v>
      </c>
      <c r="NC108" s="841"/>
      <c r="ND108" s="255"/>
      <c r="NE108" s="535"/>
      <c r="NF108" s="1069"/>
      <c r="NG108" s="322" t="s">
        <v>37</v>
      </c>
      <c r="NH108" s="841"/>
      <c r="NI108" s="255"/>
      <c r="NJ108" s="535"/>
      <c r="NK108" s="1069"/>
      <c r="NL108" s="322" t="s">
        <v>37</v>
      </c>
      <c r="NM108" s="841"/>
      <c r="NN108" s="255"/>
      <c r="NO108" s="535"/>
      <c r="NP108" s="899"/>
      <c r="NQ108" s="1230" t="s">
        <v>37</v>
      </c>
      <c r="NR108" s="841">
        <v>1</v>
      </c>
      <c r="NS108" s="255"/>
      <c r="NT108" s="535"/>
      <c r="NU108" s="1069"/>
      <c r="NV108" s="322" t="s">
        <v>37</v>
      </c>
      <c r="NW108" s="841"/>
      <c r="NX108" s="255"/>
      <c r="NY108" s="535"/>
      <c r="NZ108" s="1069"/>
      <c r="OA108" s="322" t="s">
        <v>37</v>
      </c>
      <c r="OB108" s="841"/>
      <c r="OC108" s="255"/>
      <c r="OD108" s="535"/>
      <c r="OE108" s="1069"/>
      <c r="OF108" s="322" t="s">
        <v>37</v>
      </c>
      <c r="OG108" s="841"/>
      <c r="OH108" s="255"/>
      <c r="OI108" s="535"/>
      <c r="OJ108" s="1069"/>
      <c r="OK108" s="397" t="s">
        <v>37</v>
      </c>
      <c r="OL108" s="841">
        <v>1</v>
      </c>
      <c r="OM108" s="255"/>
      <c r="ON108" s="535"/>
      <c r="OO108" s="1069"/>
      <c r="OP108" s="397" t="s">
        <v>37</v>
      </c>
      <c r="OQ108" s="841">
        <v>1</v>
      </c>
      <c r="OR108" s="255"/>
      <c r="OS108" s="535"/>
      <c r="OT108" s="1069"/>
      <c r="OU108" s="322" t="s">
        <v>37</v>
      </c>
      <c r="OV108" s="1055"/>
      <c r="OW108" s="255"/>
      <c r="OX108" s="535"/>
      <c r="OY108" s="1069"/>
      <c r="OZ108" s="397" t="s">
        <v>37</v>
      </c>
      <c r="PA108" s="841">
        <v>1</v>
      </c>
      <c r="PB108" s="255"/>
      <c r="PC108" s="535"/>
      <c r="PD108" s="1069"/>
      <c r="PE108" s="941"/>
      <c r="PF108" s="827"/>
      <c r="PG108" s="255"/>
      <c r="PH108" s="535"/>
      <c r="PI108" s="1069"/>
      <c r="PJ108" s="942"/>
      <c r="PK108" s="835"/>
      <c r="PL108" s="255"/>
      <c r="PM108" s="535"/>
      <c r="PN108" s="1069"/>
    </row>
    <row r="109" spans="1:430" ht="17" customHeight="1" thickBot="1" x14ac:dyDescent="0.25">
      <c r="A109">
        <v>33</v>
      </c>
      <c r="B109" s="1291"/>
      <c r="C109" s="1292"/>
      <c r="D109" s="1293"/>
      <c r="E109" s="1193" t="s">
        <v>41</v>
      </c>
      <c r="F109" s="1254"/>
      <c r="G109" s="1255"/>
      <c r="H109" s="863">
        <v>0.5</v>
      </c>
      <c r="I109" s="1203">
        <v>1</v>
      </c>
      <c r="J109" s="322" t="s">
        <v>41</v>
      </c>
      <c r="K109" s="835"/>
      <c r="L109" s="897">
        <v>1</v>
      </c>
      <c r="M109" s="535">
        <f>IF(K109=1,1,0)</f>
        <v>0</v>
      </c>
      <c r="N109" s="1069">
        <f>IFERROR(IF(L109=0,"",M109/L109),"")</f>
        <v>0</v>
      </c>
      <c r="O109" s="397" t="s">
        <v>41</v>
      </c>
      <c r="P109" s="467">
        <v>1</v>
      </c>
      <c r="Q109" s="903">
        <v>1</v>
      </c>
      <c r="R109" s="1296">
        <f>IF(P109=1,1,0)</f>
        <v>1</v>
      </c>
      <c r="S109" s="1297">
        <f>IFERROR(IF(Q109=0,"",R109/Q109),"")</f>
        <v>1</v>
      </c>
      <c r="T109" s="322" t="s">
        <v>41</v>
      </c>
      <c r="U109" s="835"/>
      <c r="V109" s="473">
        <v>1</v>
      </c>
      <c r="W109" s="1296">
        <f>IF(U109=1,1,0)</f>
        <v>0</v>
      </c>
      <c r="X109" s="243">
        <f>IFERROR(IF(V109=0,"",W109/V109),"")</f>
        <v>0</v>
      </c>
      <c r="Y109" s="322" t="s">
        <v>41</v>
      </c>
      <c r="Z109" s="835"/>
      <c r="AA109" s="473">
        <v>1</v>
      </c>
      <c r="AB109" s="535">
        <f>IF(Z109=1,1,0)</f>
        <v>0</v>
      </c>
      <c r="AC109" s="243">
        <f>IFERROR(IF(AA109=0,"",AB109/AA109),"")</f>
        <v>0</v>
      </c>
      <c r="AD109" s="397" t="s">
        <v>41</v>
      </c>
      <c r="AE109" s="334">
        <v>1</v>
      </c>
      <c r="AF109" s="473">
        <v>1</v>
      </c>
      <c r="AG109" s="535">
        <f>IF(AE109=1,1,0)</f>
        <v>1</v>
      </c>
      <c r="AH109" s="243">
        <f>IFERROR(IF(AF109=0,"",AG109/AF109),"")</f>
        <v>1</v>
      </c>
      <c r="AI109" s="322" t="s">
        <v>41</v>
      </c>
      <c r="AJ109" s="835"/>
      <c r="AK109" s="473">
        <v>1</v>
      </c>
      <c r="AL109" s="535">
        <f>IF(AJ109=1,1,0)</f>
        <v>0</v>
      </c>
      <c r="AM109" s="243">
        <f>IFERROR(IF(AK109=0,"",AL109/AK109),"")</f>
        <v>0</v>
      </c>
      <c r="AN109" s="397" t="s">
        <v>41</v>
      </c>
      <c r="AO109" s="925">
        <v>1</v>
      </c>
      <c r="AP109" s="255">
        <v>1</v>
      </c>
      <c r="AQ109" s="1166">
        <f>IF(AO109=1,1,0)</f>
        <v>1</v>
      </c>
      <c r="AR109" s="1069">
        <f>IFERROR(IF(AP109=0,"",AQ109/AP109),"")</f>
        <v>1</v>
      </c>
      <c r="AS109" s="322" t="s">
        <v>41</v>
      </c>
      <c r="AT109" s="836"/>
      <c r="AU109" s="255">
        <v>1</v>
      </c>
      <c r="AV109" s="1166">
        <f>IF(AT109=1,1,0)</f>
        <v>0</v>
      </c>
      <c r="AW109" s="1069">
        <f>IFERROR(IF(AU109=0,"",AV109/AU109),"")</f>
        <v>0</v>
      </c>
      <c r="AX109" s="322" t="s">
        <v>41</v>
      </c>
      <c r="AY109" s="836"/>
      <c r="AZ109" s="255">
        <v>1</v>
      </c>
      <c r="BA109" s="1166">
        <f>IF(AY109=1,1,0)</f>
        <v>0</v>
      </c>
      <c r="BB109" s="1069">
        <f>IFERROR(IF(AZ109=0,"",BA109/AZ109),"")</f>
        <v>0</v>
      </c>
      <c r="BC109" s="941" t="s">
        <v>41</v>
      </c>
      <c r="BD109" s="827">
        <v>1</v>
      </c>
      <c r="BE109" s="255">
        <v>1</v>
      </c>
      <c r="BF109" s="535">
        <f>IF(BD109=1,1,0)</f>
        <v>1</v>
      </c>
      <c r="BG109" s="1069">
        <f>IFERROR(IF(BE109=0,"",BF109/BE109),"")</f>
        <v>1</v>
      </c>
      <c r="BH109" s="397" t="s">
        <v>41</v>
      </c>
      <c r="BI109" s="1072">
        <v>1</v>
      </c>
      <c r="BJ109" s="255">
        <v>1</v>
      </c>
      <c r="BK109" s="1166">
        <f>IF(BI109=1,1,0)</f>
        <v>1</v>
      </c>
      <c r="BL109" s="1069">
        <f>IFERROR(IF(BJ109=0,"",BK109/BJ109),"")</f>
        <v>1</v>
      </c>
      <c r="BM109" s="942" t="s">
        <v>41</v>
      </c>
      <c r="BN109" s="835"/>
      <c r="BO109" s="255">
        <v>1</v>
      </c>
      <c r="BP109" s="535">
        <f>IF(BN109=1,1,0)</f>
        <v>0</v>
      </c>
      <c r="BQ109" s="1069">
        <f>IFERROR(IF(BO109=0,"",BP109/BO109),"")</f>
        <v>0</v>
      </c>
      <c r="BR109" s="863"/>
      <c r="BS109" s="322" t="s">
        <v>41</v>
      </c>
      <c r="BT109" s="835"/>
      <c r="BU109" s="473">
        <v>1</v>
      </c>
      <c r="BV109" s="535">
        <f>IF(BT109=1,1,0)</f>
        <v>0</v>
      </c>
      <c r="BW109" s="243">
        <f>IFERROR(IF(BU109=0,"",BV109/BU109),"")</f>
        <v>0</v>
      </c>
      <c r="BX109" s="322" t="s">
        <v>41</v>
      </c>
      <c r="BY109" s="835"/>
      <c r="BZ109" s="473">
        <v>1</v>
      </c>
      <c r="CA109" s="535">
        <f>IF(BY109=1,1,0)</f>
        <v>0</v>
      </c>
      <c r="CB109" s="243">
        <f>IFERROR(IF(BZ109=0,"",CA109/BZ109),"")</f>
        <v>0</v>
      </c>
      <c r="CC109" s="322" t="s">
        <v>41</v>
      </c>
      <c r="CD109" s="835"/>
      <c r="CE109" s="473">
        <v>1</v>
      </c>
      <c r="CF109" s="535">
        <f>IF(CD109=1,1,0)</f>
        <v>0</v>
      </c>
      <c r="CG109" s="243">
        <f>IFERROR(IF(CE109=0,"",CF109/CE109),"")</f>
        <v>0</v>
      </c>
      <c r="CH109" s="322" t="s">
        <v>41</v>
      </c>
      <c r="CI109" s="835"/>
      <c r="CJ109" s="473">
        <v>1</v>
      </c>
      <c r="CK109" s="535">
        <f>IF(CI109=1,1,0)</f>
        <v>0</v>
      </c>
      <c r="CL109" s="243">
        <f>IFERROR(IF(CJ109=0,"",CK109/CJ109),"")</f>
        <v>0</v>
      </c>
      <c r="CM109" s="397" t="s">
        <v>41</v>
      </c>
      <c r="CN109" s="835">
        <v>1</v>
      </c>
      <c r="CO109" s="473">
        <v>1</v>
      </c>
      <c r="CP109" s="535">
        <f>IF(CN109=1,1,0)</f>
        <v>1</v>
      </c>
      <c r="CQ109" s="243">
        <f>IFERROR(IF(CO109=0,"",CP109/CO109),"")</f>
        <v>1</v>
      </c>
      <c r="CR109" s="322" t="s">
        <v>41</v>
      </c>
      <c r="CS109" s="835"/>
      <c r="CT109" s="1284" t="s">
        <v>130</v>
      </c>
      <c r="CU109" s="535">
        <f>IF(CS109=1,1,0)</f>
        <v>0</v>
      </c>
      <c r="CV109" s="243" t="str">
        <f>IFERROR(IF(CT109=0,"",CU109/CT109),"")</f>
        <v/>
      </c>
      <c r="CW109" s="397" t="s">
        <v>41</v>
      </c>
      <c r="CX109" s="952">
        <v>1</v>
      </c>
      <c r="CY109" s="473">
        <v>1</v>
      </c>
      <c r="CZ109" s="535">
        <f>IF(CX109=1,1,0)</f>
        <v>1</v>
      </c>
      <c r="DA109" s="243">
        <f>IFERROR(IF(CY109=0,"",CZ109/CY109),"")</f>
        <v>1</v>
      </c>
      <c r="DB109" s="322" t="s">
        <v>41</v>
      </c>
      <c r="DC109" s="835"/>
      <c r="DD109" s="473">
        <v>1</v>
      </c>
      <c r="DE109" s="535">
        <f>IF(DC109=1,1,0)</f>
        <v>0</v>
      </c>
      <c r="DF109" s="243">
        <f>IFERROR(IF(DD109=0,"",DE109/DD109),"")</f>
        <v>0</v>
      </c>
      <c r="DG109" s="397" t="s">
        <v>41</v>
      </c>
      <c r="DH109" s="835">
        <v>1</v>
      </c>
      <c r="DI109" s="473">
        <v>1</v>
      </c>
      <c r="DJ109" s="535">
        <f>IF(DH109=1,1,0)</f>
        <v>1</v>
      </c>
      <c r="DK109" s="243">
        <f>IFERROR(IF(DI109=0,"",DJ109/DI109),"")</f>
        <v>1</v>
      </c>
      <c r="DL109" s="397" t="s">
        <v>41</v>
      </c>
      <c r="DM109" s="835">
        <v>1</v>
      </c>
      <c r="DN109" s="473">
        <v>1</v>
      </c>
      <c r="DO109" s="535">
        <f>IF(DM109=1,1,0)</f>
        <v>1</v>
      </c>
      <c r="DP109" s="243">
        <f>IFERROR(IF(DN109=0,"",DO109/DN109),"")</f>
        <v>1</v>
      </c>
      <c r="DQ109" s="397" t="s">
        <v>41</v>
      </c>
      <c r="DR109" s="835">
        <v>1</v>
      </c>
      <c r="DS109" s="473">
        <v>1</v>
      </c>
      <c r="DT109" s="535">
        <f>IF(DR109=1,1,0)</f>
        <v>1</v>
      </c>
      <c r="DU109" s="243">
        <f>IFERROR(IF(DS109=0,"",DT109/DS109),"")</f>
        <v>1</v>
      </c>
      <c r="DV109" s="397" t="s">
        <v>41</v>
      </c>
      <c r="DW109" s="835">
        <v>1</v>
      </c>
      <c r="DX109" s="473">
        <v>1</v>
      </c>
      <c r="DY109" s="535">
        <f>IF(DW109=1,1,0)</f>
        <v>1</v>
      </c>
      <c r="DZ109" s="243">
        <f>IFERROR(IF(DX109=0,"",DY109/DX109),"")</f>
        <v>1</v>
      </c>
      <c r="EA109" s="397" t="s">
        <v>41</v>
      </c>
      <c r="EB109" s="338">
        <v>1</v>
      </c>
      <c r="EC109" s="473">
        <v>1</v>
      </c>
      <c r="ED109" s="535">
        <f>IF(EB109=1,1,0)</f>
        <v>1</v>
      </c>
      <c r="EE109" s="243">
        <f>IFERROR(IF(EC109=0,"",ED109/EC109),"")</f>
        <v>1</v>
      </c>
      <c r="EF109" s="397" t="s">
        <v>41</v>
      </c>
      <c r="EG109" s="835">
        <v>1</v>
      </c>
      <c r="EH109" s="473">
        <v>1</v>
      </c>
      <c r="EI109" s="535">
        <f>IF(EG109=1,1,0)</f>
        <v>1</v>
      </c>
      <c r="EJ109" s="243">
        <f>IFERROR(IF(EH109=0,"",EI109/EH109),"")</f>
        <v>1</v>
      </c>
      <c r="EK109" s="322" t="s">
        <v>41</v>
      </c>
      <c r="EL109" s="835"/>
      <c r="EM109" s="473">
        <v>1</v>
      </c>
      <c r="EN109" s="535">
        <f>IF(EL109=1,1,0)</f>
        <v>0</v>
      </c>
      <c r="EO109" s="243">
        <f>IFERROR(IF(EM109=0,"",EN109/EM109),"")</f>
        <v>0</v>
      </c>
      <c r="EP109" s="397" t="s">
        <v>41</v>
      </c>
      <c r="EQ109" s="338">
        <v>1</v>
      </c>
      <c r="ER109" s="473">
        <v>1</v>
      </c>
      <c r="ES109" s="535">
        <f>IF(EQ109=1,1,0)</f>
        <v>1</v>
      </c>
      <c r="ET109" s="243">
        <f>IFERROR(IF(ER109=0,"",ES109/ER109),"")</f>
        <v>1</v>
      </c>
      <c r="EU109" s="397" t="s">
        <v>41</v>
      </c>
      <c r="EV109" s="835">
        <v>1</v>
      </c>
      <c r="EW109" s="473">
        <v>1</v>
      </c>
      <c r="EX109" s="535">
        <f>IF(EV109=1,1,0)</f>
        <v>1</v>
      </c>
      <c r="EY109" s="243">
        <f>IFERROR(IF(EW109=0,"",EX109/EW109),"")</f>
        <v>1</v>
      </c>
      <c r="EZ109" s="397" t="s">
        <v>41</v>
      </c>
      <c r="FA109" s="835">
        <v>1</v>
      </c>
      <c r="FB109" s="473">
        <v>1</v>
      </c>
      <c r="FC109" s="535">
        <f>IF(FA109=1,1,0)</f>
        <v>1</v>
      </c>
      <c r="FD109" s="243">
        <f>IFERROR(IF(FB109=0,"",FC109/FB109),"")</f>
        <v>1</v>
      </c>
      <c r="FE109" s="322" t="s">
        <v>41</v>
      </c>
      <c r="FF109" s="835"/>
      <c r="FG109" s="473">
        <v>1</v>
      </c>
      <c r="FH109" s="535">
        <f>IF(FF109=1,1,0)</f>
        <v>0</v>
      </c>
      <c r="FI109" s="243">
        <f>IFERROR(IF(FG109=0,"",FH109/FG109),"")</f>
        <v>0</v>
      </c>
      <c r="FJ109" s="322" t="s">
        <v>41</v>
      </c>
      <c r="FK109" s="835"/>
      <c r="FL109" s="473">
        <v>1</v>
      </c>
      <c r="FM109" s="535">
        <f>IF(FK109=1,1,0)</f>
        <v>0</v>
      </c>
      <c r="FN109" s="243">
        <f>IFERROR(IF(FL109=0,"",FM109/FL109),"")</f>
        <v>0</v>
      </c>
      <c r="FO109" s="322" t="s">
        <v>41</v>
      </c>
      <c r="FP109" s="835"/>
      <c r="FQ109" s="334" t="s">
        <v>741</v>
      </c>
      <c r="FR109" s="535">
        <f>IF(FP109=1,1,0)</f>
        <v>0</v>
      </c>
      <c r="FS109" s="243" t="str">
        <f>FQ109</f>
        <v>Не релевантно</v>
      </c>
      <c r="FU109" s="322" t="s">
        <v>41</v>
      </c>
      <c r="FV109" s="1042">
        <v>1</v>
      </c>
      <c r="FW109" s="1214">
        <v>1</v>
      </c>
      <c r="FX109" s="1166">
        <f>IF(FV109=1,1,0)</f>
        <v>1</v>
      </c>
      <c r="FY109" s="1069">
        <f>IFERROR(IF(FW109=0,"",FX109/FW109),"")</f>
        <v>1</v>
      </c>
      <c r="FZ109" s="397" t="s">
        <v>41</v>
      </c>
      <c r="GA109" s="1042">
        <v>1</v>
      </c>
      <c r="GB109" s="1214">
        <v>1</v>
      </c>
      <c r="GC109" s="1166">
        <f>IF(GA109=1,1,0)</f>
        <v>1</v>
      </c>
      <c r="GD109" s="1069">
        <f>IFERROR(IF(GB109=0,"",GC109/GB109),"")</f>
        <v>1</v>
      </c>
      <c r="GE109" s="397" t="s">
        <v>41</v>
      </c>
      <c r="GF109" s="1042">
        <v>1</v>
      </c>
      <c r="GG109" s="255">
        <v>1</v>
      </c>
      <c r="GH109" s="1166">
        <f>IF(GF109=1,1,0)</f>
        <v>1</v>
      </c>
      <c r="GI109" s="1069">
        <f>IFERROR(IF(GG109=0,"",GH109/GG109),"")</f>
        <v>1</v>
      </c>
      <c r="GJ109" s="322" t="s">
        <v>41</v>
      </c>
      <c r="GK109" s="1042"/>
      <c r="GL109" s="255">
        <v>1</v>
      </c>
      <c r="GM109" s="1166">
        <f>IF(GK109=1,1,0)</f>
        <v>0</v>
      </c>
      <c r="GN109" s="1069">
        <f>IFERROR(IF(GL109=0,"",GM109/GL109),"")</f>
        <v>0</v>
      </c>
      <c r="GO109" s="397" t="s">
        <v>41</v>
      </c>
      <c r="GP109" s="1042">
        <v>1</v>
      </c>
      <c r="GQ109" s="255">
        <v>1</v>
      </c>
      <c r="GR109" s="1166">
        <f>IF(GP109=1,1,0)</f>
        <v>1</v>
      </c>
      <c r="GS109" s="1069">
        <f>IFERROR(IF(GQ109=0,"",GR109/GQ109),"")</f>
        <v>1</v>
      </c>
      <c r="GT109" s="397" t="s">
        <v>41</v>
      </c>
      <c r="GU109" s="1042">
        <v>1</v>
      </c>
      <c r="GV109" s="255">
        <v>1</v>
      </c>
      <c r="GW109" s="1169">
        <f>IF(GU109=1,1,0)</f>
        <v>1</v>
      </c>
      <c r="GX109" s="1170">
        <f>IFERROR(IF(GV109=0,"",GW109/GV109),"")</f>
        <v>1</v>
      </c>
      <c r="GY109" s="910"/>
      <c r="GZ109" s="397" t="s">
        <v>41</v>
      </c>
      <c r="HA109" s="835">
        <v>1</v>
      </c>
      <c r="HB109" s="473">
        <v>1</v>
      </c>
      <c r="HC109" s="535">
        <f>IF(HA109=1,1,0)</f>
        <v>1</v>
      </c>
      <c r="HD109" s="243">
        <f>IFERROR(IF(HB109=0,"",HC109/HB109),"")</f>
        <v>1</v>
      </c>
      <c r="HE109" s="322" t="s">
        <v>41</v>
      </c>
      <c r="HF109" s="338"/>
      <c r="HG109" s="1227" t="s">
        <v>741</v>
      </c>
      <c r="HH109" s="535">
        <f>IF(HF109=1,1,0)</f>
        <v>0</v>
      </c>
      <c r="HI109" s="243" t="str">
        <f>HG109</f>
        <v>Не релевантно</v>
      </c>
      <c r="HJ109" s="883"/>
      <c r="HK109" s="397" t="s">
        <v>41</v>
      </c>
      <c r="HL109" s="334">
        <v>1</v>
      </c>
      <c r="HM109" s="473">
        <v>1</v>
      </c>
      <c r="HN109" s="535">
        <f>IF(HL109=1,1,0)</f>
        <v>1</v>
      </c>
      <c r="HO109" s="243">
        <f>IFERROR(IF(HM109=0,"",HN109/HM109),"")</f>
        <v>1</v>
      </c>
      <c r="HP109" s="883"/>
      <c r="HQ109" s="397" t="s">
        <v>41</v>
      </c>
      <c r="HR109" s="835">
        <v>1</v>
      </c>
      <c r="HS109" s="255">
        <v>1</v>
      </c>
      <c r="HT109" s="535">
        <f>IF(HR109=1,1,0)</f>
        <v>1</v>
      </c>
      <c r="HU109" s="1069">
        <f>IFERROR(IF(HS109=0,"",HT109/HS109),"")</f>
        <v>1</v>
      </c>
      <c r="HV109" s="397" t="s">
        <v>41</v>
      </c>
      <c r="HW109" s="835">
        <v>1</v>
      </c>
      <c r="HX109" s="255">
        <v>1</v>
      </c>
      <c r="HY109" s="535">
        <f>IF(HW109=1,1,0)</f>
        <v>1</v>
      </c>
      <c r="HZ109" s="898">
        <f>IFERROR(IF(HX109=0,"",HY109/HX109),"")</f>
        <v>1</v>
      </c>
      <c r="IA109" s="397" t="s">
        <v>41</v>
      </c>
      <c r="IB109" s="835">
        <v>1</v>
      </c>
      <c r="IC109" s="255">
        <v>1</v>
      </c>
      <c r="ID109" s="1166">
        <f>IF(IB109=1,1,0)</f>
        <v>1</v>
      </c>
      <c r="IE109" s="1069">
        <f>IFERROR(IF(IC109=0,"",ID109/IC109),"")</f>
        <v>1</v>
      </c>
      <c r="IF109" s="883"/>
      <c r="IG109" s="322" t="s">
        <v>41</v>
      </c>
      <c r="IH109" s="841"/>
      <c r="II109" s="1298" t="s">
        <v>130</v>
      </c>
      <c r="IJ109" s="535">
        <f>IF(IH109=1,1,0)</f>
        <v>0</v>
      </c>
      <c r="IK109" s="264" t="str">
        <f>IFERROR(IF(II109="Не релевантно",II109,IF(II109=0,"",IJ109/II109)),"")</f>
        <v>не релевантно</v>
      </c>
      <c r="IL109" s="1000" t="s">
        <v>41</v>
      </c>
      <c r="IM109" s="841"/>
      <c r="IN109" s="1299"/>
      <c r="IO109" s="1166">
        <f>IF(IM109=1,1,0)</f>
        <v>0</v>
      </c>
      <c r="IP109" s="264" t="str">
        <f>IFERROR(IF(IN109="Не релевантно",IN109,IF(IN109=0,"",IO109/IN109)),"")</f>
        <v/>
      </c>
      <c r="IQ109" s="397" t="s">
        <v>41</v>
      </c>
      <c r="IR109" s="841">
        <v>1</v>
      </c>
      <c r="IS109" s="255">
        <v>1</v>
      </c>
      <c r="IT109" s="1166">
        <f>IF(IR109=1,1,0)</f>
        <v>1</v>
      </c>
      <c r="IU109" s="264">
        <f>IFERROR(IF(IS109="Не релевантно",IS109,IF(IS109=0,"",IT109/IS109)),"")</f>
        <v>1</v>
      </c>
      <c r="IV109" s="322" t="s">
        <v>41</v>
      </c>
      <c r="IW109" s="841"/>
      <c r="IX109" s="255">
        <v>1</v>
      </c>
      <c r="IY109" s="1166">
        <f>IF(IW109=1,1,0)</f>
        <v>0</v>
      </c>
      <c r="IZ109" s="264">
        <f>IFERROR(IF(IX109="Не релевантно",IX109,IF(IX109=0,"",IY109/IX109)),"")</f>
        <v>0</v>
      </c>
      <c r="JA109" s="322" t="s">
        <v>41</v>
      </c>
      <c r="JB109" s="841"/>
      <c r="JC109" s="255">
        <v>1</v>
      </c>
      <c r="JD109" s="535">
        <f>IF(JB109=1,1,0)</f>
        <v>0</v>
      </c>
      <c r="JE109" s="1069">
        <f>IFERROR(IF(JC109=0,"",JD109/JC109),"")</f>
        <v>0</v>
      </c>
      <c r="JF109" s="322" t="s">
        <v>41</v>
      </c>
      <c r="JG109" s="337"/>
      <c r="JH109" s="255">
        <v>1</v>
      </c>
      <c r="JI109" s="535">
        <f>IF(JG109=1,1,0)</f>
        <v>0</v>
      </c>
      <c r="JJ109" s="1069">
        <f>IFERROR(IF(JH109=0,"",JI109/JH109),"")</f>
        <v>0</v>
      </c>
      <c r="JK109" s="322" t="s">
        <v>41</v>
      </c>
      <c r="JL109" s="841"/>
      <c r="JM109" s="255">
        <v>1</v>
      </c>
      <c r="JN109" s="535">
        <f>IF(JL109=1,1,0)</f>
        <v>0</v>
      </c>
      <c r="JO109" s="1069">
        <f>IFERROR(IF(JM109=0,"",JN109/JM109),"")</f>
        <v>0</v>
      </c>
      <c r="JP109" s="322" t="s">
        <v>41</v>
      </c>
      <c r="JQ109" s="841"/>
      <c r="JR109" s="255">
        <v>1</v>
      </c>
      <c r="JS109" s="1166">
        <f>IF(JQ109=1,1,0)</f>
        <v>0</v>
      </c>
      <c r="JT109" s="264">
        <f>IFERROR(IF(JR109="Не релевантно",JR109,IF(JR109=0,"",JS109/JR109)),"")</f>
        <v>0</v>
      </c>
      <c r="JU109" s="322" t="s">
        <v>41</v>
      </c>
      <c r="JV109" s="841"/>
      <c r="JW109" s="255">
        <v>1</v>
      </c>
      <c r="JX109" s="535">
        <f>IF(JV109=1,1,0)</f>
        <v>0</v>
      </c>
      <c r="JY109" s="1069">
        <f>IFERROR(IF(JW109=0,"",JX109/JW109),"")</f>
        <v>0</v>
      </c>
      <c r="JZ109" s="322" t="s">
        <v>41</v>
      </c>
      <c r="KA109" s="841"/>
      <c r="KB109" s="255">
        <v>1</v>
      </c>
      <c r="KC109" s="535">
        <f>IF(KA109=1,1,0)</f>
        <v>0</v>
      </c>
      <c r="KD109" s="1069">
        <f>IFERROR(IF(KB109=0,"",KC109/KB109),"")</f>
        <v>0</v>
      </c>
      <c r="KE109" s="397" t="s">
        <v>41</v>
      </c>
      <c r="KF109" s="841">
        <v>1</v>
      </c>
      <c r="KG109" s="255">
        <v>1</v>
      </c>
      <c r="KH109" s="535">
        <f>IF(KF109=1,1,0)</f>
        <v>1</v>
      </c>
      <c r="KI109" s="1069">
        <f>IFERROR(IF(KG109=0,"",KH109/KG109),"")</f>
        <v>1</v>
      </c>
      <c r="KJ109" s="397" t="s">
        <v>41</v>
      </c>
      <c r="KK109" s="841">
        <v>1</v>
      </c>
      <c r="KL109" s="255">
        <v>1</v>
      </c>
      <c r="KM109" s="535">
        <f>IF(KK109=1,1,0)</f>
        <v>1</v>
      </c>
      <c r="KN109" s="1069">
        <f>IFERROR(IF(KL109=0,"",KM109/KL109),"")</f>
        <v>1</v>
      </c>
      <c r="KO109" s="322" t="s">
        <v>41</v>
      </c>
      <c r="KP109" s="841"/>
      <c r="KQ109" s="255">
        <v>1</v>
      </c>
      <c r="KR109" s="535">
        <f>IF(KP109=1,1,0)</f>
        <v>0</v>
      </c>
      <c r="KS109" s="1069">
        <f>IFERROR(IF(KQ109=0,"",KR109/KQ109),"")</f>
        <v>0</v>
      </c>
      <c r="KT109" s="322" t="s">
        <v>41</v>
      </c>
      <c r="KU109" s="841"/>
      <c r="KV109" s="255">
        <v>1</v>
      </c>
      <c r="KW109" s="535">
        <f>IF(KU109=1,1,0)</f>
        <v>0</v>
      </c>
      <c r="KX109" s="1069">
        <f>IFERROR(IF(KV109=0,"",KW109/KV109),"")</f>
        <v>0</v>
      </c>
      <c r="KY109" s="322" t="s">
        <v>41</v>
      </c>
      <c r="KZ109" s="841"/>
      <c r="LA109" s="255">
        <v>1</v>
      </c>
      <c r="LB109" s="535">
        <f>IF(KZ109=1,1,0)</f>
        <v>0</v>
      </c>
      <c r="LC109" s="1069">
        <f>IFERROR(IF(LA109=0,"",LB109/LA109),"")</f>
        <v>0</v>
      </c>
      <c r="LD109" s="322" t="s">
        <v>41</v>
      </c>
      <c r="LE109" s="841"/>
      <c r="LF109" s="255">
        <v>1</v>
      </c>
      <c r="LG109" s="535">
        <f>IF(LE109=1,1,0)</f>
        <v>0</v>
      </c>
      <c r="LH109" s="1069">
        <f>IFERROR(IF(LF109=0,"",LG109/LF109),"")</f>
        <v>0</v>
      </c>
      <c r="LI109" s="397" t="s">
        <v>41</v>
      </c>
      <c r="LJ109" s="841">
        <v>1</v>
      </c>
      <c r="LK109" s="255">
        <v>1</v>
      </c>
      <c r="LL109" s="535">
        <f>IF(LJ109=1,1,0)</f>
        <v>1</v>
      </c>
      <c r="LM109" s="264">
        <f>IFERROR(IF(LK109="Не релевантно",LK109,IF(LK109=0,"",LL109/LK109)),"")</f>
        <v>1</v>
      </c>
      <c r="LN109" s="322" t="s">
        <v>41</v>
      </c>
      <c r="LO109" s="841"/>
      <c r="LP109" s="255">
        <v>1</v>
      </c>
      <c r="LQ109" s="535">
        <f>IF(LO109=1,1,0)</f>
        <v>0</v>
      </c>
      <c r="LR109" s="264">
        <f>IFERROR(IF(LP109="Не релевантно",LP109,IF(LP109=0,"",LQ109/LP109)),"")</f>
        <v>0</v>
      </c>
      <c r="LS109" s="322" t="s">
        <v>41</v>
      </c>
      <c r="LT109" s="841"/>
      <c r="LU109" s="255" t="s">
        <v>130</v>
      </c>
      <c r="LV109" s="535">
        <f>IF(LT109=1,1,0)</f>
        <v>0</v>
      </c>
      <c r="LW109" s="264" t="str">
        <f>IFERROR(IF(LU109="Не релевантно",LU109,IF(LU109=0,"",LV109/LU109)),"")</f>
        <v>не релевантно</v>
      </c>
      <c r="LX109" s="397" t="s">
        <v>41</v>
      </c>
      <c r="LY109" s="841">
        <v>1</v>
      </c>
      <c r="LZ109" s="255">
        <v>1</v>
      </c>
      <c r="MA109" s="535">
        <f>IF(LY109=1,1,0)</f>
        <v>1</v>
      </c>
      <c r="MB109" s="264">
        <f>IFERROR(IF(LZ109="Не релевантно",LZ109,IF(LZ109=0,"",MA109/LZ109)),"")</f>
        <v>1</v>
      </c>
      <c r="MC109" s="322" t="s">
        <v>41</v>
      </c>
      <c r="MD109" s="841"/>
      <c r="ME109" s="255">
        <v>1</v>
      </c>
      <c r="MF109" s="535">
        <f>IF(MD109=1,1,0)</f>
        <v>0</v>
      </c>
      <c r="MG109" s="1069">
        <f>IFERROR(IF(ME109=0,"",MF109/ME109),"")</f>
        <v>0</v>
      </c>
      <c r="MH109" s="397" t="s">
        <v>41</v>
      </c>
      <c r="MI109" s="841">
        <v>1</v>
      </c>
      <c r="MJ109" s="255">
        <v>1</v>
      </c>
      <c r="MK109" s="535">
        <f>IF(MI109=1,1,0)</f>
        <v>1</v>
      </c>
      <c r="ML109" s="1069">
        <f>IFERROR(IF(MJ109=0,"",MK109/MJ109),"")</f>
        <v>1</v>
      </c>
      <c r="MM109" s="322" t="s">
        <v>41</v>
      </c>
      <c r="MN109" s="841"/>
      <c r="MO109" s="255">
        <v>1</v>
      </c>
      <c r="MP109" s="535">
        <f>IF(MN109=1,1,0)</f>
        <v>0</v>
      </c>
      <c r="MQ109" s="1069">
        <f>IFERROR(IF(MO109=0,"",MP109/MO109),"")</f>
        <v>0</v>
      </c>
      <c r="MR109" s="397" t="s">
        <v>41</v>
      </c>
      <c r="MS109" s="841">
        <v>1</v>
      </c>
      <c r="MT109" s="255">
        <v>1</v>
      </c>
      <c r="MU109" s="535">
        <f>IF(MS109=1,1,0)</f>
        <v>1</v>
      </c>
      <c r="MV109" s="1069">
        <f>IFERROR(IF(MT109=0,"",MU109/MT109),"")</f>
        <v>1</v>
      </c>
      <c r="MW109" s="322" t="s">
        <v>41</v>
      </c>
      <c r="MX109" s="841"/>
      <c r="MY109" s="255">
        <v>1</v>
      </c>
      <c r="MZ109" s="535">
        <f>IF(MX109=1,1,0)</f>
        <v>0</v>
      </c>
      <c r="NA109" s="1069">
        <f>IFERROR(IF(MY109=0,"",MZ109/MY109),"")</f>
        <v>0</v>
      </c>
      <c r="NB109" s="322" t="s">
        <v>41</v>
      </c>
      <c r="NC109" s="841"/>
      <c r="ND109" s="255">
        <v>1</v>
      </c>
      <c r="NE109" s="535">
        <f>IF(NC109=1,1,0)</f>
        <v>0</v>
      </c>
      <c r="NF109" s="1069">
        <f>IFERROR(IF(ND109=0,"",NE109/ND109),"")</f>
        <v>0</v>
      </c>
      <c r="NG109" s="322" t="s">
        <v>41</v>
      </c>
      <c r="NH109" s="841"/>
      <c r="NI109" s="255">
        <v>1</v>
      </c>
      <c r="NJ109" s="535">
        <f>IF(NH109=1,1,0)</f>
        <v>0</v>
      </c>
      <c r="NK109" s="1069">
        <f>IFERROR(IF(NI109=0,"",NJ109/NI109),"")</f>
        <v>0</v>
      </c>
      <c r="NL109" s="322" t="s">
        <v>41</v>
      </c>
      <c r="NM109" s="841"/>
      <c r="NN109" s="255">
        <v>1</v>
      </c>
      <c r="NO109" s="535">
        <f>IF(NM109=1,1,0)</f>
        <v>0</v>
      </c>
      <c r="NP109" s="899">
        <f>IFERROR(IF(NN109=0,"",NO109/NN109),"")</f>
        <v>0</v>
      </c>
      <c r="NQ109" s="1230" t="s">
        <v>41</v>
      </c>
      <c r="NR109" s="841">
        <v>1</v>
      </c>
      <c r="NS109" s="255">
        <v>1</v>
      </c>
      <c r="NT109" s="535">
        <f>IF(NR109=1,1,0)</f>
        <v>1</v>
      </c>
      <c r="NU109" s="1069">
        <f>IFERROR(IF(NS109=0,"",NT109/NS109),"")</f>
        <v>1</v>
      </c>
      <c r="NV109" s="322" t="s">
        <v>41</v>
      </c>
      <c r="NW109" s="841"/>
      <c r="NX109" s="255">
        <v>1</v>
      </c>
      <c r="NY109" s="535">
        <f>IF(NW109=1,1,0)</f>
        <v>0</v>
      </c>
      <c r="NZ109" s="1069">
        <f>IFERROR(IF(NX109=0,"",NY109/NX109),"")</f>
        <v>0</v>
      </c>
      <c r="OA109" s="322" t="s">
        <v>41</v>
      </c>
      <c r="OB109" s="841"/>
      <c r="OC109" s="255">
        <v>1</v>
      </c>
      <c r="OD109" s="535">
        <f>IF(OB109=1,1,0)</f>
        <v>0</v>
      </c>
      <c r="OE109" s="1069">
        <f>IFERROR(IF(OC109=0,"",OD109/OC109),"")</f>
        <v>0</v>
      </c>
      <c r="OF109" s="397" t="s">
        <v>41</v>
      </c>
      <c r="OG109" s="841">
        <v>1</v>
      </c>
      <c r="OH109" s="255">
        <v>1</v>
      </c>
      <c r="OI109" s="535">
        <f>IF(OG109=1,1,0)</f>
        <v>1</v>
      </c>
      <c r="OJ109" s="1069">
        <f>IFERROR(IF(OH109=0,"",OI109/OH109),"")</f>
        <v>1</v>
      </c>
      <c r="OK109" s="322" t="s">
        <v>41</v>
      </c>
      <c r="OL109" s="841"/>
      <c r="OM109" s="255">
        <v>1</v>
      </c>
      <c r="ON109" s="535">
        <f>IF(OL109=1,1,0)</f>
        <v>0</v>
      </c>
      <c r="OO109" s="1069">
        <f>IFERROR(IF(OM109=0,"",ON109/OM109),"")</f>
        <v>0</v>
      </c>
      <c r="OP109" s="322" t="s">
        <v>41</v>
      </c>
      <c r="OQ109" s="841"/>
      <c r="OR109" s="255">
        <v>1</v>
      </c>
      <c r="OS109" s="535">
        <f>IF(OQ109=1,1,0)</f>
        <v>0</v>
      </c>
      <c r="OT109" s="1069">
        <f>IFERROR(IF(OR109=0,"",OS109/OR109),"")</f>
        <v>0</v>
      </c>
      <c r="OU109" s="322" t="s">
        <v>41</v>
      </c>
      <c r="OV109" s="835"/>
      <c r="OW109" s="255">
        <v>1</v>
      </c>
      <c r="OX109" s="535">
        <f>IF(OV109=1,1,0)</f>
        <v>0</v>
      </c>
      <c r="OY109" s="1069">
        <f>IFERROR(IF(OW109=0,"",OX109/OW109),"")</f>
        <v>0</v>
      </c>
      <c r="OZ109" s="397" t="s">
        <v>41</v>
      </c>
      <c r="PA109" s="841">
        <v>1</v>
      </c>
      <c r="PB109" s="255">
        <v>1</v>
      </c>
      <c r="PC109" s="535">
        <f>IF(PA109=1,1,0)</f>
        <v>1</v>
      </c>
      <c r="PD109" s="1069">
        <f>IFERROR(IF(PB109=0,"",PC109/PB109),"")</f>
        <v>1</v>
      </c>
      <c r="PE109" s="941"/>
      <c r="PF109" s="827"/>
      <c r="PG109" s="255">
        <v>1</v>
      </c>
      <c r="PH109" s="535">
        <f>IF(PF109=1,1,0)</f>
        <v>0</v>
      </c>
      <c r="PI109" s="1069">
        <f>IFERROR(IF(PG109=0,"",PH109/PG109),"")</f>
        <v>0</v>
      </c>
      <c r="PJ109" s="942"/>
      <c r="PK109" s="835"/>
      <c r="PL109" s="255">
        <v>1</v>
      </c>
      <c r="PM109" s="535">
        <f>IF(PK109=1,1,0)</f>
        <v>0</v>
      </c>
      <c r="PN109" s="1069">
        <f>IFERROR(IF(PL109=0,"",PM109/PL109),"")</f>
        <v>0</v>
      </c>
    </row>
    <row r="110" spans="1:430" ht="17" customHeight="1" thickBot="1" x14ac:dyDescent="0.25">
      <c r="A110">
        <v>34</v>
      </c>
      <c r="B110" s="1291"/>
      <c r="C110" s="1292"/>
      <c r="D110" s="1293"/>
      <c r="E110" s="1193" t="s">
        <v>1790</v>
      </c>
      <c r="F110" s="1254"/>
      <c r="G110" s="1255"/>
      <c r="H110" s="863"/>
      <c r="I110" s="1203"/>
      <c r="J110" s="322" t="s">
        <v>1790</v>
      </c>
      <c r="K110" s="835"/>
      <c r="L110" s="897"/>
      <c r="M110" s="871"/>
      <c r="N110" s="1069"/>
      <c r="O110" s="322" t="s">
        <v>1790</v>
      </c>
      <c r="P110" s="836"/>
      <c r="Q110" s="1165"/>
      <c r="R110" s="1158"/>
      <c r="S110" s="1158"/>
      <c r="T110" s="322" t="s">
        <v>1790</v>
      </c>
      <c r="U110" s="835"/>
      <c r="V110" s="473"/>
      <c r="W110" s="897"/>
      <c r="X110" s="243"/>
      <c r="Y110" s="322" t="s">
        <v>1790</v>
      </c>
      <c r="Z110" s="835"/>
      <c r="AA110" s="473"/>
      <c r="AB110" s="897"/>
      <c r="AC110" s="243"/>
      <c r="AD110" s="322" t="s">
        <v>1790</v>
      </c>
      <c r="AE110" s="835"/>
      <c r="AF110" s="473"/>
      <c r="AG110" s="897"/>
      <c r="AH110" s="243"/>
      <c r="AI110" s="322" t="s">
        <v>1790</v>
      </c>
      <c r="AJ110" s="835"/>
      <c r="AK110" s="473"/>
      <c r="AL110" s="897"/>
      <c r="AM110" s="243"/>
      <c r="AN110" s="322" t="s">
        <v>1790</v>
      </c>
      <c r="AO110" s="1042"/>
      <c r="AP110" s="255"/>
      <c r="AQ110" s="1166"/>
      <c r="AR110" s="1069"/>
      <c r="AS110" s="322" t="s">
        <v>1790</v>
      </c>
      <c r="AT110" s="836"/>
      <c r="AU110" s="255"/>
      <c r="AV110" s="1166"/>
      <c r="AW110" s="1069"/>
      <c r="AX110" s="322" t="s">
        <v>1790</v>
      </c>
      <c r="AY110" s="836"/>
      <c r="AZ110" s="255"/>
      <c r="BA110" s="1166"/>
      <c r="BB110" s="1069"/>
      <c r="BC110" s="942" t="s">
        <v>1790</v>
      </c>
      <c r="BD110" s="835"/>
      <c r="BE110" s="255"/>
      <c r="BF110" s="535"/>
      <c r="BG110" s="1069"/>
      <c r="BH110" s="322" t="s">
        <v>1790</v>
      </c>
      <c r="BI110" s="1051"/>
      <c r="BJ110" s="255"/>
      <c r="BK110" s="1166"/>
      <c r="BL110" s="1069"/>
      <c r="BM110" s="942" t="s">
        <v>1790</v>
      </c>
      <c r="BN110" s="835"/>
      <c r="BO110" s="255"/>
      <c r="BP110" s="535"/>
      <c r="BQ110" s="1069"/>
      <c r="BR110" s="863"/>
      <c r="BS110" s="322" t="s">
        <v>1790</v>
      </c>
      <c r="BT110" s="835"/>
      <c r="BU110" s="473"/>
      <c r="BV110" s="897"/>
      <c r="BW110" s="243"/>
      <c r="BX110" s="322" t="s">
        <v>1790</v>
      </c>
      <c r="BY110" s="835"/>
      <c r="BZ110" s="473"/>
      <c r="CA110" s="897"/>
      <c r="CB110" s="243"/>
      <c r="CC110" s="397" t="s">
        <v>1790</v>
      </c>
      <c r="CD110" s="952">
        <v>1</v>
      </c>
      <c r="CE110" s="473"/>
      <c r="CF110" s="535"/>
      <c r="CG110" s="243"/>
      <c r="CH110" s="322" t="s">
        <v>1790</v>
      </c>
      <c r="CI110" s="835"/>
      <c r="CJ110" s="473"/>
      <c r="CK110" s="535"/>
      <c r="CL110" s="243"/>
      <c r="CM110" s="322" t="s">
        <v>1790</v>
      </c>
      <c r="CN110" s="835"/>
      <c r="CO110" s="473"/>
      <c r="CP110" s="535"/>
      <c r="CQ110" s="243"/>
      <c r="CR110" s="397" t="s">
        <v>1790</v>
      </c>
      <c r="CS110" s="835">
        <v>1</v>
      </c>
      <c r="CT110" s="473"/>
      <c r="CU110" s="535"/>
      <c r="CV110" s="243"/>
      <c r="CW110" s="322" t="s">
        <v>1790</v>
      </c>
      <c r="CX110" s="835"/>
      <c r="CY110" s="473"/>
      <c r="CZ110" s="535"/>
      <c r="DA110" s="243"/>
      <c r="DB110" s="322" t="s">
        <v>1790</v>
      </c>
      <c r="DC110" s="835"/>
      <c r="DD110" s="473"/>
      <c r="DE110" s="535"/>
      <c r="DF110" s="243"/>
      <c r="DG110" s="322" t="s">
        <v>1790</v>
      </c>
      <c r="DH110" s="835"/>
      <c r="DI110" s="473"/>
      <c r="DJ110" s="535"/>
      <c r="DK110" s="243"/>
      <c r="DL110" s="322" t="s">
        <v>1790</v>
      </c>
      <c r="DM110" s="835"/>
      <c r="DN110" s="473"/>
      <c r="DO110" s="535"/>
      <c r="DP110" s="243"/>
      <c r="DQ110" s="322" t="s">
        <v>1790</v>
      </c>
      <c r="DR110" s="835"/>
      <c r="DS110" s="473"/>
      <c r="DT110" s="535"/>
      <c r="DU110" s="243"/>
      <c r="DV110" s="322" t="s">
        <v>1790</v>
      </c>
      <c r="DW110" s="835"/>
      <c r="DX110" s="473"/>
      <c r="DY110" s="535"/>
      <c r="DZ110" s="243"/>
      <c r="EA110" s="322" t="s">
        <v>1790</v>
      </c>
      <c r="EB110" s="338"/>
      <c r="EC110" s="473"/>
      <c r="ED110" s="535"/>
      <c r="EE110" s="243"/>
      <c r="EF110" s="322" t="s">
        <v>1790</v>
      </c>
      <c r="EG110" s="835"/>
      <c r="EH110" s="473"/>
      <c r="EI110" s="535"/>
      <c r="EJ110" s="243"/>
      <c r="EK110" s="322" t="s">
        <v>1790</v>
      </c>
      <c r="EL110" s="835"/>
      <c r="EM110" s="473"/>
      <c r="EN110" s="535"/>
      <c r="EO110" s="243"/>
      <c r="EP110" s="322" t="s">
        <v>1790</v>
      </c>
      <c r="EQ110" s="338"/>
      <c r="ER110" s="473"/>
      <c r="ES110" s="535"/>
      <c r="ET110" s="243"/>
      <c r="EU110" s="322" t="s">
        <v>1790</v>
      </c>
      <c r="EV110" s="835"/>
      <c r="EW110" s="473"/>
      <c r="EX110" s="535"/>
      <c r="EY110" s="243"/>
      <c r="EZ110" s="322" t="s">
        <v>1790</v>
      </c>
      <c r="FA110" s="835"/>
      <c r="FB110" s="473"/>
      <c r="FC110" s="535"/>
      <c r="FD110" s="243"/>
      <c r="FE110" s="322" t="s">
        <v>1790</v>
      </c>
      <c r="FF110" s="835"/>
      <c r="FG110" s="473"/>
      <c r="FH110" s="535"/>
      <c r="FI110" s="243"/>
      <c r="FJ110" s="322" t="s">
        <v>1790</v>
      </c>
      <c r="FK110" s="835"/>
      <c r="FL110" s="473"/>
      <c r="FM110" s="535"/>
      <c r="FN110" s="243"/>
      <c r="FO110" s="397" t="s">
        <v>1790</v>
      </c>
      <c r="FP110" s="835">
        <v>1</v>
      </c>
      <c r="FQ110" s="473"/>
      <c r="FR110" s="535"/>
      <c r="FS110" s="243"/>
      <c r="FU110" s="322" t="s">
        <v>1790</v>
      </c>
      <c r="FV110" s="1042"/>
      <c r="FW110" s="255"/>
      <c r="FX110" s="1166"/>
      <c r="FY110" s="1069"/>
      <c r="FZ110" s="322" t="s">
        <v>1790</v>
      </c>
      <c r="GA110" s="1042"/>
      <c r="GB110" s="1214"/>
      <c r="GC110" s="1166"/>
      <c r="GD110" s="1069"/>
      <c r="GE110" s="322" t="s">
        <v>1790</v>
      </c>
      <c r="GF110" s="1042"/>
      <c r="GG110" s="255"/>
      <c r="GH110" s="1166"/>
      <c r="GI110" s="1069"/>
      <c r="GJ110" s="397" t="s">
        <v>1790</v>
      </c>
      <c r="GK110" s="1042">
        <v>1</v>
      </c>
      <c r="GL110" s="255"/>
      <c r="GM110" s="1166"/>
      <c r="GN110" s="1069"/>
      <c r="GO110" s="322" t="s">
        <v>1790</v>
      </c>
      <c r="GP110" s="1042"/>
      <c r="GQ110" s="255"/>
      <c r="GR110" s="1166"/>
      <c r="GS110" s="1069"/>
      <c r="GT110" s="322" t="s">
        <v>1790</v>
      </c>
      <c r="GU110" s="1042"/>
      <c r="GV110" s="255"/>
      <c r="GW110" s="1169"/>
      <c r="GX110" s="1068"/>
      <c r="GY110" s="910"/>
      <c r="GZ110" s="322" t="s">
        <v>1790</v>
      </c>
      <c r="HA110" s="835"/>
      <c r="HB110" s="473"/>
      <c r="HC110" s="535"/>
      <c r="HD110" s="243"/>
      <c r="HE110" s="322" t="s">
        <v>1790</v>
      </c>
      <c r="HF110" s="338"/>
      <c r="HG110" s="473"/>
      <c r="HH110" s="535"/>
      <c r="HI110" s="243"/>
      <c r="HJ110" s="883"/>
      <c r="HK110" s="322" t="s">
        <v>1790</v>
      </c>
      <c r="HL110" s="835"/>
      <c r="HM110" s="473"/>
      <c r="HN110" s="897"/>
      <c r="HO110" s="243"/>
      <c r="HP110" s="883"/>
      <c r="HQ110" s="322" t="s">
        <v>1790</v>
      </c>
      <c r="HR110" s="835"/>
      <c r="HS110" s="255"/>
      <c r="HT110" s="535"/>
      <c r="HU110" s="1069"/>
      <c r="HV110" s="322" t="s">
        <v>1790</v>
      </c>
      <c r="HW110" s="835"/>
      <c r="HX110" s="255"/>
      <c r="HY110" s="535"/>
      <c r="HZ110" s="898"/>
      <c r="IA110" s="322" t="s">
        <v>1790</v>
      </c>
      <c r="IB110" s="835"/>
      <c r="IC110" s="255"/>
      <c r="ID110" s="1166"/>
      <c r="IE110" s="1069"/>
      <c r="IF110" s="883"/>
      <c r="IG110" s="322" t="s">
        <v>1790</v>
      </c>
      <c r="IH110" s="841"/>
      <c r="II110" s="255"/>
      <c r="IJ110" s="1166"/>
      <c r="IK110" s="1158"/>
      <c r="IL110" s="397" t="s">
        <v>1790</v>
      </c>
      <c r="IM110" s="841">
        <v>1</v>
      </c>
      <c r="IN110" s="255"/>
      <c r="IO110" s="1166"/>
      <c r="IP110" s="1158"/>
      <c r="IQ110" s="322" t="s">
        <v>1790</v>
      </c>
      <c r="IR110" s="841"/>
      <c r="IS110" s="255"/>
      <c r="IT110" s="1166"/>
      <c r="IU110" s="1158"/>
      <c r="IV110" s="322" t="s">
        <v>1790</v>
      </c>
      <c r="IW110" s="841"/>
      <c r="IX110" s="255"/>
      <c r="IY110" s="1166"/>
      <c r="IZ110" s="1158"/>
      <c r="JA110" s="397" t="s">
        <v>1790</v>
      </c>
      <c r="JB110" s="841">
        <v>1</v>
      </c>
      <c r="JC110" s="255"/>
      <c r="JD110" s="535"/>
      <c r="JE110" s="1069"/>
      <c r="JF110" s="322" t="s">
        <v>1790</v>
      </c>
      <c r="JG110" s="337"/>
      <c r="JH110" s="255"/>
      <c r="JI110" s="535"/>
      <c r="JJ110" s="1069"/>
      <c r="JK110" s="322" t="s">
        <v>1790</v>
      </c>
      <c r="JL110" s="841"/>
      <c r="JM110" s="255"/>
      <c r="JN110" s="535"/>
      <c r="JO110" s="1069"/>
      <c r="JP110" s="322" t="s">
        <v>1790</v>
      </c>
      <c r="JQ110" s="841"/>
      <c r="JR110" s="255"/>
      <c r="JS110" s="1166"/>
      <c r="JT110" s="1158"/>
      <c r="JU110" s="322" t="s">
        <v>1790</v>
      </c>
      <c r="JV110" s="841"/>
      <c r="JW110" s="255"/>
      <c r="JX110" s="535"/>
      <c r="JY110" s="1069"/>
      <c r="JZ110" s="322" t="s">
        <v>1790</v>
      </c>
      <c r="KA110" s="841"/>
      <c r="KB110" s="255"/>
      <c r="KC110" s="535"/>
      <c r="KD110" s="1069"/>
      <c r="KE110" s="322" t="s">
        <v>1790</v>
      </c>
      <c r="KF110" s="841"/>
      <c r="KG110" s="255"/>
      <c r="KH110" s="535"/>
      <c r="KI110" s="1069"/>
      <c r="KJ110" s="322" t="s">
        <v>1790</v>
      </c>
      <c r="KK110" s="841"/>
      <c r="KL110" s="255"/>
      <c r="KM110" s="535"/>
      <c r="KN110" s="1069"/>
      <c r="KO110" s="397" t="s">
        <v>1790</v>
      </c>
      <c r="KP110" s="841">
        <v>1</v>
      </c>
      <c r="KQ110" s="255"/>
      <c r="KR110" s="535"/>
      <c r="KS110" s="1069"/>
      <c r="KT110" s="397" t="s">
        <v>1790</v>
      </c>
      <c r="KU110" s="841">
        <v>1</v>
      </c>
      <c r="KV110" s="255"/>
      <c r="KW110" s="535"/>
      <c r="KX110" s="1069"/>
      <c r="KY110" s="322" t="s">
        <v>1790</v>
      </c>
      <c r="KZ110" s="841"/>
      <c r="LA110" s="255"/>
      <c r="LB110" s="535"/>
      <c r="LC110" s="1069"/>
      <c r="LD110" s="322" t="s">
        <v>1790</v>
      </c>
      <c r="LE110" s="841"/>
      <c r="LF110" s="255"/>
      <c r="LG110" s="535"/>
      <c r="LH110" s="1069"/>
      <c r="LI110" s="322" t="s">
        <v>1790</v>
      </c>
      <c r="LJ110" s="841"/>
      <c r="LK110" s="255"/>
      <c r="LL110" s="535"/>
      <c r="LM110" s="1069"/>
      <c r="LN110" s="322" t="s">
        <v>1790</v>
      </c>
      <c r="LO110" s="841"/>
      <c r="LP110" s="255"/>
      <c r="LQ110" s="535"/>
      <c r="LR110" s="1069"/>
      <c r="LS110" s="322" t="s">
        <v>1790</v>
      </c>
      <c r="LT110" s="841"/>
      <c r="LU110" s="255"/>
      <c r="LV110" s="535"/>
      <c r="LW110" s="1069"/>
      <c r="LX110" s="322" t="s">
        <v>1790</v>
      </c>
      <c r="LY110" s="841"/>
      <c r="LZ110" s="255"/>
      <c r="MA110" s="535"/>
      <c r="MB110" s="1069"/>
      <c r="MC110" s="322" t="s">
        <v>1790</v>
      </c>
      <c r="MD110" s="841"/>
      <c r="ME110" s="255"/>
      <c r="MF110" s="535"/>
      <c r="MG110" s="1069"/>
      <c r="MH110" s="322" t="s">
        <v>1790</v>
      </c>
      <c r="MI110" s="841"/>
      <c r="MJ110" s="255"/>
      <c r="MK110" s="535"/>
      <c r="ML110" s="1069"/>
      <c r="MM110" s="322" t="s">
        <v>1790</v>
      </c>
      <c r="MN110" s="841"/>
      <c r="MO110" s="255"/>
      <c r="MP110" s="535"/>
      <c r="MQ110" s="1069"/>
      <c r="MR110" s="322" t="s">
        <v>1790</v>
      </c>
      <c r="MS110" s="841"/>
      <c r="MT110" s="255"/>
      <c r="MU110" s="535"/>
      <c r="MV110" s="1069"/>
      <c r="MW110" s="397" t="s">
        <v>1790</v>
      </c>
      <c r="MX110" s="841">
        <v>1</v>
      </c>
      <c r="MY110" s="255"/>
      <c r="MZ110" s="535"/>
      <c r="NA110" s="1069"/>
      <c r="NB110" s="397" t="s">
        <v>1790</v>
      </c>
      <c r="NC110" s="841">
        <v>1</v>
      </c>
      <c r="ND110" s="255"/>
      <c r="NE110" s="535"/>
      <c r="NF110" s="1069"/>
      <c r="NG110" s="322" t="s">
        <v>1790</v>
      </c>
      <c r="NH110" s="841"/>
      <c r="NI110" s="255"/>
      <c r="NJ110" s="535"/>
      <c r="NK110" s="1069"/>
      <c r="NL110" s="322" t="s">
        <v>1790</v>
      </c>
      <c r="NM110" s="841"/>
      <c r="NN110" s="255"/>
      <c r="NO110" s="535"/>
      <c r="NP110" s="899"/>
      <c r="NQ110" s="1000" t="s">
        <v>1790</v>
      </c>
      <c r="NR110" s="841"/>
      <c r="NS110" s="255"/>
      <c r="NT110" s="535"/>
      <c r="NU110" s="1069"/>
      <c r="NV110" s="397" t="s">
        <v>1790</v>
      </c>
      <c r="NW110" s="841">
        <v>1</v>
      </c>
      <c r="NX110" s="255"/>
      <c r="NY110" s="535"/>
      <c r="NZ110" s="1069"/>
      <c r="OA110" s="397" t="s">
        <v>1790</v>
      </c>
      <c r="OB110" s="841">
        <v>1</v>
      </c>
      <c r="OC110" s="255"/>
      <c r="OD110" s="535"/>
      <c r="OE110" s="1069"/>
      <c r="OF110" s="322" t="s">
        <v>1790</v>
      </c>
      <c r="OG110" s="841"/>
      <c r="OH110" s="255"/>
      <c r="OI110" s="535"/>
      <c r="OJ110" s="1069"/>
      <c r="OK110" s="322" t="s">
        <v>1790</v>
      </c>
      <c r="OL110" s="841"/>
      <c r="OM110" s="255"/>
      <c r="ON110" s="535"/>
      <c r="OO110" s="1069"/>
      <c r="OP110" s="322" t="s">
        <v>1790</v>
      </c>
      <c r="OQ110" s="841"/>
      <c r="OR110" s="255"/>
      <c r="OS110" s="535"/>
      <c r="OT110" s="1069"/>
      <c r="OU110" s="322" t="s">
        <v>1790</v>
      </c>
      <c r="OV110" s="835"/>
      <c r="OW110" s="255"/>
      <c r="OX110" s="535"/>
      <c r="OY110" s="1069"/>
      <c r="OZ110" s="322" t="s">
        <v>1790</v>
      </c>
      <c r="PA110" s="841"/>
      <c r="PB110" s="255"/>
      <c r="PC110" s="535"/>
      <c r="PD110" s="1069"/>
      <c r="PE110" s="942"/>
      <c r="PF110" s="835"/>
      <c r="PG110" s="255"/>
      <c r="PH110" s="535"/>
      <c r="PI110" s="1069"/>
      <c r="PJ110" s="942"/>
      <c r="PK110" s="835"/>
      <c r="PL110" s="255"/>
      <c r="PM110" s="535"/>
      <c r="PN110" s="1069"/>
    </row>
    <row r="111" spans="1:430" ht="17" customHeight="1" thickBot="1" x14ac:dyDescent="0.25">
      <c r="B111" s="1291"/>
      <c r="C111" s="1292"/>
      <c r="D111" s="1293"/>
      <c r="E111" s="1194" t="s">
        <v>189</v>
      </c>
      <c r="F111" s="1254"/>
      <c r="G111" s="1255"/>
      <c r="H111" s="883"/>
      <c r="I111" s="1203"/>
      <c r="J111" s="322" t="s">
        <v>189</v>
      </c>
      <c r="K111" s="889"/>
      <c r="L111" s="264"/>
      <c r="M111" s="264"/>
      <c r="N111" s="1300"/>
      <c r="O111" s="322" t="s">
        <v>189</v>
      </c>
      <c r="P111" s="957"/>
      <c r="Q111" s="1177"/>
      <c r="R111" s="1097"/>
      <c r="S111" s="1097"/>
      <c r="T111" s="397" t="s">
        <v>189</v>
      </c>
      <c r="U111" s="952">
        <v>1</v>
      </c>
      <c r="V111" s="906"/>
      <c r="W111" s="264"/>
      <c r="X111" s="553"/>
      <c r="Y111" s="322" t="s">
        <v>189</v>
      </c>
      <c r="Z111" s="889"/>
      <c r="AA111" s="906"/>
      <c r="AB111" s="264"/>
      <c r="AC111" s="553"/>
      <c r="AD111" s="322" t="s">
        <v>189</v>
      </c>
      <c r="AE111" s="889"/>
      <c r="AF111" s="906"/>
      <c r="AG111" s="264"/>
      <c r="AH111" s="553"/>
      <c r="AI111" s="322" t="s">
        <v>189</v>
      </c>
      <c r="AJ111" s="889"/>
      <c r="AK111" s="906"/>
      <c r="AL111" s="264"/>
      <c r="AM111" s="553"/>
      <c r="AN111" s="322" t="s">
        <v>189</v>
      </c>
      <c r="AO111" s="1042"/>
      <c r="AP111" s="1301"/>
      <c r="AQ111" s="1302"/>
      <c r="AR111" s="1300"/>
      <c r="AS111" s="322" t="s">
        <v>189</v>
      </c>
      <c r="AT111" s="957"/>
      <c r="AU111" s="264"/>
      <c r="AV111" s="1302"/>
      <c r="AW111" s="264"/>
      <c r="AX111" s="322" t="s">
        <v>189</v>
      </c>
      <c r="AY111" s="1092"/>
      <c r="AZ111" s="1303"/>
      <c r="BA111" s="1302"/>
      <c r="BB111" s="264"/>
      <c r="BC111" s="942" t="s">
        <v>189</v>
      </c>
      <c r="BD111" s="889"/>
      <c r="BE111" s="264"/>
      <c r="BF111" s="1302"/>
      <c r="BG111" s="264"/>
      <c r="BH111" s="322" t="s">
        <v>189</v>
      </c>
      <c r="BI111" s="957"/>
      <c r="BJ111" s="264"/>
      <c r="BK111" s="1302"/>
      <c r="BL111" s="264"/>
      <c r="BM111" s="941" t="s">
        <v>189</v>
      </c>
      <c r="BN111" s="827">
        <v>1</v>
      </c>
      <c r="BO111" s="264"/>
      <c r="BP111" s="1302"/>
      <c r="BQ111" s="264"/>
      <c r="BR111" s="883"/>
      <c r="BS111" s="322" t="s">
        <v>189</v>
      </c>
      <c r="BT111" s="889"/>
      <c r="BU111" s="906"/>
      <c r="BV111" s="264"/>
      <c r="BW111" s="553"/>
      <c r="BX111" s="322" t="s">
        <v>189</v>
      </c>
      <c r="BY111" s="889"/>
      <c r="BZ111" s="906"/>
      <c r="CA111" s="264"/>
      <c r="CB111" s="553"/>
      <c r="CC111" s="322" t="s">
        <v>189</v>
      </c>
      <c r="CD111" s="889"/>
      <c r="CE111" s="906"/>
      <c r="CF111" s="535"/>
      <c r="CG111" s="553"/>
      <c r="CH111" s="322" t="s">
        <v>189</v>
      </c>
      <c r="CI111" s="889"/>
      <c r="CJ111" s="906"/>
      <c r="CK111" s="535"/>
      <c r="CL111" s="553"/>
      <c r="CM111" s="322" t="s">
        <v>189</v>
      </c>
      <c r="CN111" s="889"/>
      <c r="CO111" s="906"/>
      <c r="CP111" s="535"/>
      <c r="CQ111" s="553"/>
      <c r="CR111" s="322" t="s">
        <v>189</v>
      </c>
      <c r="CS111" s="889"/>
      <c r="CT111" s="906"/>
      <c r="CU111" s="535"/>
      <c r="CV111" s="553"/>
      <c r="CW111" s="322" t="s">
        <v>189</v>
      </c>
      <c r="CX111" s="889"/>
      <c r="CY111" s="906"/>
      <c r="CZ111" s="535"/>
      <c r="DA111" s="553"/>
      <c r="DB111" s="322" t="s">
        <v>189</v>
      </c>
      <c r="DC111" s="889"/>
      <c r="DD111" s="906"/>
      <c r="DE111" s="535"/>
      <c r="DF111" s="553"/>
      <c r="DG111" s="322" t="s">
        <v>189</v>
      </c>
      <c r="DH111" s="889"/>
      <c r="DI111" s="906"/>
      <c r="DJ111" s="535"/>
      <c r="DK111" s="553"/>
      <c r="DL111" s="322" t="s">
        <v>189</v>
      </c>
      <c r="DM111" s="889"/>
      <c r="DN111" s="534"/>
      <c r="DO111" s="535"/>
      <c r="DP111" s="553"/>
      <c r="DQ111" s="322" t="s">
        <v>189</v>
      </c>
      <c r="DR111" s="889"/>
      <c r="DS111" s="534"/>
      <c r="DT111" s="970"/>
      <c r="DU111" s="536"/>
      <c r="DV111" s="322" t="s">
        <v>189</v>
      </c>
      <c r="DW111" s="889"/>
      <c r="DX111" s="534"/>
      <c r="DY111" s="970"/>
      <c r="DZ111" s="536"/>
      <c r="EA111" s="322" t="s">
        <v>189</v>
      </c>
      <c r="EB111" s="362"/>
      <c r="EC111" s="906"/>
      <c r="ED111" s="535"/>
      <c r="EE111" s="553"/>
      <c r="EF111" s="322" t="s">
        <v>189</v>
      </c>
      <c r="EG111" s="889"/>
      <c r="EH111" s="906"/>
      <c r="EI111" s="535"/>
      <c r="EJ111" s="553"/>
      <c r="EK111" s="322" t="s">
        <v>189</v>
      </c>
      <c r="EL111" s="889"/>
      <c r="EM111" s="906"/>
      <c r="EN111" s="535"/>
      <c r="EO111" s="553"/>
      <c r="EP111" s="322" t="s">
        <v>189</v>
      </c>
      <c r="EQ111" s="362"/>
      <c r="ER111" s="906"/>
      <c r="ES111" s="535"/>
      <c r="ET111" s="553"/>
      <c r="EU111" s="322" t="s">
        <v>189</v>
      </c>
      <c r="EV111" s="889"/>
      <c r="EW111" s="906"/>
      <c r="EX111" s="535"/>
      <c r="EY111" s="553"/>
      <c r="EZ111" s="322" t="s">
        <v>189</v>
      </c>
      <c r="FA111" s="889"/>
      <c r="FB111" s="906"/>
      <c r="FC111" s="535"/>
      <c r="FD111" s="553"/>
      <c r="FE111" s="322" t="s">
        <v>189</v>
      </c>
      <c r="FF111" s="889"/>
      <c r="FG111" s="906"/>
      <c r="FH111" s="535"/>
      <c r="FI111" s="553"/>
      <c r="FJ111" s="322" t="s">
        <v>189</v>
      </c>
      <c r="FK111" s="889"/>
      <c r="FL111" s="906"/>
      <c r="FM111" s="535"/>
      <c r="FN111" s="553"/>
      <c r="FO111" s="322" t="s">
        <v>189</v>
      </c>
      <c r="FP111" s="889"/>
      <c r="FQ111" s="906"/>
      <c r="FR111" s="535"/>
      <c r="FS111" s="553"/>
      <c r="FU111" s="322" t="s">
        <v>189</v>
      </c>
      <c r="FV111" s="1153" t="s">
        <v>390</v>
      </c>
      <c r="FW111" s="264"/>
      <c r="FX111" s="1302"/>
      <c r="FY111" s="264"/>
      <c r="FZ111" s="322" t="s">
        <v>189</v>
      </c>
      <c r="GA111" s="1092"/>
      <c r="GB111" s="1304"/>
      <c r="GC111" s="1302"/>
      <c r="GD111" s="264"/>
      <c r="GE111" s="322" t="s">
        <v>189</v>
      </c>
      <c r="GF111" s="1153" t="s">
        <v>390</v>
      </c>
      <c r="GG111" s="264"/>
      <c r="GH111" s="1302"/>
      <c r="GI111" s="264"/>
      <c r="GJ111" s="322" t="s">
        <v>189</v>
      </c>
      <c r="GK111" s="957" t="s">
        <v>390</v>
      </c>
      <c r="GL111" s="264"/>
      <c r="GM111" s="1302"/>
      <c r="GN111" s="264"/>
      <c r="GO111" s="322" t="s">
        <v>189</v>
      </c>
      <c r="GP111" s="957"/>
      <c r="GQ111" s="264"/>
      <c r="GR111" s="1302"/>
      <c r="GS111" s="264"/>
      <c r="GT111" s="322" t="s">
        <v>189</v>
      </c>
      <c r="GU111" s="957"/>
      <c r="GV111" s="264"/>
      <c r="GW111" s="1305"/>
      <c r="GX111" s="1068"/>
      <c r="GY111" s="910"/>
      <c r="GZ111" s="322" t="s">
        <v>189</v>
      </c>
      <c r="HA111" s="889" t="s">
        <v>390</v>
      </c>
      <c r="HB111" s="906"/>
      <c r="HC111" s="535"/>
      <c r="HD111" s="553"/>
      <c r="HE111" s="397" t="s">
        <v>189</v>
      </c>
      <c r="HF111" s="338">
        <v>1</v>
      </c>
      <c r="HG111" s="906"/>
      <c r="HH111" s="535"/>
      <c r="HI111" s="553"/>
      <c r="HJ111" s="932"/>
      <c r="HK111" s="322" t="s">
        <v>189</v>
      </c>
      <c r="HL111" s="889"/>
      <c r="HM111" s="906"/>
      <c r="HN111" s="264"/>
      <c r="HO111" s="553"/>
      <c r="HP111" s="883"/>
      <c r="HQ111" s="322" t="s">
        <v>189</v>
      </c>
      <c r="HR111" s="889"/>
      <c r="HS111" s="264"/>
      <c r="HT111" s="1302"/>
      <c r="HU111" s="264"/>
      <c r="HV111" s="322" t="s">
        <v>189</v>
      </c>
      <c r="HW111" s="889"/>
      <c r="HX111" s="264"/>
      <c r="HY111" s="1302"/>
      <c r="HZ111" s="1306"/>
      <c r="IA111" s="322" t="s">
        <v>189</v>
      </c>
      <c r="IB111" s="889"/>
      <c r="IC111" s="264"/>
      <c r="ID111" s="1302"/>
      <c r="IE111" s="264"/>
      <c r="IF111" s="883"/>
      <c r="IG111" s="397" t="s">
        <v>189</v>
      </c>
      <c r="IH111" s="841">
        <v>1</v>
      </c>
      <c r="II111" s="264"/>
      <c r="IJ111" s="1302"/>
      <c r="IK111" s="264"/>
      <c r="IL111" s="322" t="s">
        <v>189</v>
      </c>
      <c r="IM111" s="900"/>
      <c r="IN111" s="264"/>
      <c r="IO111" s="1302"/>
      <c r="IP111" s="264"/>
      <c r="IQ111" s="322" t="s">
        <v>189</v>
      </c>
      <c r="IR111" s="900"/>
      <c r="IS111" s="264"/>
      <c r="IT111" s="1302"/>
      <c r="IU111" s="264"/>
      <c r="IV111" s="397" t="s">
        <v>189</v>
      </c>
      <c r="IW111" s="841">
        <v>1</v>
      </c>
      <c r="IX111" s="264"/>
      <c r="IY111" s="1302"/>
      <c r="IZ111" s="264"/>
      <c r="JA111" s="322" t="s">
        <v>189</v>
      </c>
      <c r="JB111" s="900"/>
      <c r="JC111" s="264"/>
      <c r="JD111" s="1302"/>
      <c r="JE111" s="264"/>
      <c r="JF111" s="322" t="s">
        <v>189</v>
      </c>
      <c r="JG111" s="361"/>
      <c r="JH111" s="264"/>
      <c r="JI111" s="1302"/>
      <c r="JJ111" s="264"/>
      <c r="JK111" s="322" t="s">
        <v>189</v>
      </c>
      <c r="JL111" s="900"/>
      <c r="JM111" s="264"/>
      <c r="JN111" s="1302"/>
      <c r="JO111" s="264"/>
      <c r="JP111" s="397" t="s">
        <v>189</v>
      </c>
      <c r="JQ111" s="841">
        <v>1</v>
      </c>
      <c r="JR111" s="264"/>
      <c r="JS111" s="1302"/>
      <c r="JT111" s="264"/>
      <c r="JU111" s="322" t="s">
        <v>189</v>
      </c>
      <c r="JV111" s="900"/>
      <c r="JW111" s="264"/>
      <c r="JX111" s="1302"/>
      <c r="JY111" s="264"/>
      <c r="JZ111" s="322" t="s">
        <v>189</v>
      </c>
      <c r="KA111" s="900"/>
      <c r="KB111" s="264"/>
      <c r="KC111" s="1302"/>
      <c r="KD111" s="264"/>
      <c r="KE111" s="322" t="s">
        <v>189</v>
      </c>
      <c r="KF111" s="900"/>
      <c r="KG111" s="264"/>
      <c r="KH111" s="1302"/>
      <c r="KI111" s="264"/>
      <c r="KJ111" s="322" t="s">
        <v>189</v>
      </c>
      <c r="KK111" s="900"/>
      <c r="KL111" s="264"/>
      <c r="KM111" s="1302"/>
      <c r="KN111" s="264"/>
      <c r="KO111" s="322" t="s">
        <v>189</v>
      </c>
      <c r="KP111" s="900"/>
      <c r="KQ111" s="264"/>
      <c r="KR111" s="1302"/>
      <c r="KS111" s="264"/>
      <c r="KT111" s="322" t="s">
        <v>189</v>
      </c>
      <c r="KU111" s="900"/>
      <c r="KV111" s="264"/>
      <c r="KW111" s="1302"/>
      <c r="KX111" s="264"/>
      <c r="KY111" s="322" t="s">
        <v>189</v>
      </c>
      <c r="KZ111" s="900"/>
      <c r="LA111" s="264"/>
      <c r="LB111" s="1302"/>
      <c r="LC111" s="264"/>
      <c r="LD111" s="322" t="s">
        <v>189</v>
      </c>
      <c r="LE111" s="900"/>
      <c r="LF111" s="264"/>
      <c r="LG111" s="1302"/>
      <c r="LH111" s="264"/>
      <c r="LI111" s="322" t="s">
        <v>189</v>
      </c>
      <c r="LJ111" s="900"/>
      <c r="LK111" s="264"/>
      <c r="LL111" s="1302"/>
      <c r="LM111" s="264"/>
      <c r="LN111" s="397" t="s">
        <v>189</v>
      </c>
      <c r="LO111" s="841">
        <v>1</v>
      </c>
      <c r="LP111" s="264"/>
      <c r="LQ111" s="1302"/>
      <c r="LR111" s="264"/>
      <c r="LS111" s="322" t="s">
        <v>189</v>
      </c>
      <c r="LT111" s="900"/>
      <c r="LU111" s="264"/>
      <c r="LV111" s="1302"/>
      <c r="LW111" s="264"/>
      <c r="LX111" s="322" t="s">
        <v>189</v>
      </c>
      <c r="LY111" s="900"/>
      <c r="LZ111" s="264"/>
      <c r="MA111" s="1302"/>
      <c r="MB111" s="264"/>
      <c r="MC111" s="322" t="s">
        <v>189</v>
      </c>
      <c r="MD111" s="900"/>
      <c r="ME111" s="264"/>
      <c r="MF111" s="1302"/>
      <c r="MG111" s="264"/>
      <c r="MH111" s="322" t="s">
        <v>189</v>
      </c>
      <c r="MI111" s="900"/>
      <c r="MJ111" s="264"/>
      <c r="MK111" s="1302"/>
      <c r="ML111" s="264"/>
      <c r="MM111" s="322" t="s">
        <v>189</v>
      </c>
      <c r="MN111" s="841"/>
      <c r="MO111" s="264"/>
      <c r="MP111" s="1302"/>
      <c r="MQ111" s="264"/>
      <c r="MR111" s="322" t="s">
        <v>189</v>
      </c>
      <c r="MS111" s="900"/>
      <c r="MT111" s="264"/>
      <c r="MU111" s="1302"/>
      <c r="MV111" s="264"/>
      <c r="MW111" s="322" t="s">
        <v>189</v>
      </c>
      <c r="MX111" s="900"/>
      <c r="MY111" s="264"/>
      <c r="MZ111" s="1302"/>
      <c r="NA111" s="264"/>
      <c r="NB111" s="322" t="s">
        <v>189</v>
      </c>
      <c r="NC111" s="900"/>
      <c r="ND111" s="264"/>
      <c r="NE111" s="1302"/>
      <c r="NF111" s="264"/>
      <c r="NG111" s="322" t="s">
        <v>189</v>
      </c>
      <c r="NH111" s="900"/>
      <c r="NI111" s="264"/>
      <c r="NJ111" s="1302"/>
      <c r="NK111" s="264"/>
      <c r="NL111" s="322" t="s">
        <v>189</v>
      </c>
      <c r="NM111" s="900"/>
      <c r="NN111" s="906"/>
      <c r="NO111" s="1302"/>
      <c r="NP111" s="257"/>
      <c r="NQ111" s="1000" t="s">
        <v>189</v>
      </c>
      <c r="NR111" s="900"/>
      <c r="NS111" s="264"/>
      <c r="NT111" s="1302"/>
      <c r="NU111" s="264"/>
      <c r="NV111" s="322" t="s">
        <v>189</v>
      </c>
      <c r="NW111" s="900"/>
      <c r="NX111" s="264"/>
      <c r="NY111" s="1302"/>
      <c r="NZ111" s="264"/>
      <c r="OA111" s="322" t="s">
        <v>189</v>
      </c>
      <c r="OB111" s="900"/>
      <c r="OC111" s="264"/>
      <c r="OD111" s="1302"/>
      <c r="OE111" s="264"/>
      <c r="OF111" s="322" t="s">
        <v>189</v>
      </c>
      <c r="OG111" s="900"/>
      <c r="OH111" s="264"/>
      <c r="OI111" s="1302"/>
      <c r="OJ111" s="264"/>
      <c r="OK111" s="322" t="s">
        <v>189</v>
      </c>
      <c r="OL111" s="900"/>
      <c r="OM111" s="264"/>
      <c r="ON111" s="1302"/>
      <c r="OO111" s="264"/>
      <c r="OP111" s="322" t="s">
        <v>189</v>
      </c>
      <c r="OQ111" s="900"/>
      <c r="OR111" s="264"/>
      <c r="OS111" s="1302"/>
      <c r="OT111" s="264"/>
      <c r="OU111" s="322" t="s">
        <v>189</v>
      </c>
      <c r="OV111" s="889"/>
      <c r="OW111" s="264"/>
      <c r="OX111" s="1302"/>
      <c r="OY111" s="264"/>
      <c r="OZ111" s="322" t="s">
        <v>189</v>
      </c>
      <c r="PA111" s="900"/>
      <c r="PB111" s="264"/>
      <c r="PC111" s="1302"/>
      <c r="PD111" s="264"/>
      <c r="PE111" s="942"/>
      <c r="PF111" s="889"/>
      <c r="PG111" s="264"/>
      <c r="PH111" s="1302"/>
      <c r="PI111" s="264"/>
      <c r="PJ111" s="941"/>
      <c r="PK111" s="827"/>
      <c r="PL111" s="264"/>
      <c r="PM111" s="1302"/>
      <c r="PN111" s="264"/>
    </row>
    <row r="112" spans="1:430" s="548" customFormat="1" ht="17" customHeight="1" thickBot="1" x14ac:dyDescent="0.25">
      <c r="B112" s="1291"/>
      <c r="C112" s="1307"/>
      <c r="D112" s="1308" t="s">
        <v>1791</v>
      </c>
      <c r="E112" s="923" t="s">
        <v>1792</v>
      </c>
      <c r="F112" s="1309"/>
      <c r="G112" s="1310"/>
      <c r="H112" s="1311"/>
      <c r="I112" s="1312"/>
      <c r="J112" s="322"/>
      <c r="K112" s="330" t="s">
        <v>130</v>
      </c>
      <c r="L112" s="1313"/>
      <c r="M112" s="1314"/>
      <c r="N112" s="1315"/>
      <c r="O112" s="322"/>
      <c r="P112" s="818" t="s">
        <v>130</v>
      </c>
      <c r="Q112" s="1316"/>
      <c r="R112" s="1317"/>
      <c r="S112" s="1318"/>
      <c r="T112" s="322"/>
      <c r="U112" s="330" t="s">
        <v>130</v>
      </c>
      <c r="V112" s="1319"/>
      <c r="W112" s="1320"/>
      <c r="X112" s="1321"/>
      <c r="Y112" s="322"/>
      <c r="Z112" s="330" t="s">
        <v>130</v>
      </c>
      <c r="AA112" s="1322"/>
      <c r="AB112" s="1320"/>
      <c r="AC112" s="1323"/>
      <c r="AD112" s="322"/>
      <c r="AE112" s="330" t="s">
        <v>130</v>
      </c>
      <c r="AF112" s="1322"/>
      <c r="AG112" s="1320"/>
      <c r="AH112" s="1323"/>
      <c r="AI112" s="322"/>
      <c r="AJ112" s="330" t="s">
        <v>130</v>
      </c>
      <c r="AK112" s="1322"/>
      <c r="AL112" s="1320"/>
      <c r="AM112" s="1323"/>
      <c r="AN112" s="322"/>
      <c r="AO112" s="818" t="s">
        <v>130</v>
      </c>
      <c r="AP112" s="1322"/>
      <c r="AQ112" s="1324"/>
      <c r="AR112" s="1317"/>
      <c r="AS112" s="322"/>
      <c r="AT112" s="818" t="s">
        <v>130</v>
      </c>
      <c r="AU112" s="1325"/>
      <c r="AV112" s="1326"/>
      <c r="AW112" s="1315"/>
      <c r="AX112" s="322"/>
      <c r="AY112" s="818" t="s">
        <v>130</v>
      </c>
      <c r="AZ112" s="1325"/>
      <c r="BA112" s="1326"/>
      <c r="BB112" s="1315"/>
      <c r="BC112" s="942"/>
      <c r="BD112" s="817" t="s">
        <v>130</v>
      </c>
      <c r="BE112" s="1325"/>
      <c r="BF112" s="535"/>
      <c r="BG112" s="1315"/>
      <c r="BH112" s="322"/>
      <c r="BI112" s="814" t="s">
        <v>130</v>
      </c>
      <c r="BJ112" s="1325"/>
      <c r="BK112" s="1326"/>
      <c r="BL112" s="1315"/>
      <c r="BM112" s="942"/>
      <c r="BN112" s="817" t="s">
        <v>130</v>
      </c>
      <c r="BO112" s="1325"/>
      <c r="BP112" s="535"/>
      <c r="BQ112" s="1315"/>
      <c r="BR112" s="1311"/>
      <c r="BS112" s="923" t="s">
        <v>1458</v>
      </c>
      <c r="BT112" s="330" t="s">
        <v>741</v>
      </c>
      <c r="BU112" s="1322"/>
      <c r="BV112" s="1320"/>
      <c r="BW112" s="1323"/>
      <c r="BX112" s="923" t="s">
        <v>1458</v>
      </c>
      <c r="BY112" s="330" t="s">
        <v>741</v>
      </c>
      <c r="BZ112" s="1322"/>
      <c r="CA112" s="1320"/>
      <c r="CB112" s="1323"/>
      <c r="CC112" s="331" t="s">
        <v>1793</v>
      </c>
      <c r="CD112" s="333"/>
      <c r="CE112" s="1322"/>
      <c r="CF112" s="1327"/>
      <c r="CG112" s="1323"/>
      <c r="CH112" s="322"/>
      <c r="CI112" s="330" t="s">
        <v>741</v>
      </c>
      <c r="CJ112" s="1322"/>
      <c r="CK112" s="1327"/>
      <c r="CL112" s="1323"/>
      <c r="CM112" s="322"/>
      <c r="CN112" s="330" t="s">
        <v>741</v>
      </c>
      <c r="CO112" s="1322"/>
      <c r="CP112" s="1327"/>
      <c r="CQ112" s="1323"/>
      <c r="CR112" s="322" t="s">
        <v>1794</v>
      </c>
      <c r="CS112" s="330"/>
      <c r="CT112" s="1328"/>
      <c r="CU112" s="1327"/>
      <c r="CV112" s="1323"/>
      <c r="CW112" s="322"/>
      <c r="CX112" s="330" t="s">
        <v>130</v>
      </c>
      <c r="CY112" s="1328"/>
      <c r="CZ112" s="1327"/>
      <c r="DA112" s="1323"/>
      <c r="DB112" s="322"/>
      <c r="DC112" s="330" t="s">
        <v>741</v>
      </c>
      <c r="DD112" s="1322"/>
      <c r="DE112" s="1327"/>
      <c r="DF112" s="1323"/>
      <c r="DG112" s="322"/>
      <c r="DH112" s="330" t="s">
        <v>741</v>
      </c>
      <c r="DI112" s="1322"/>
      <c r="DJ112" s="1327"/>
      <c r="DK112" s="1323"/>
      <c r="DL112" s="322"/>
      <c r="DM112" s="330" t="s">
        <v>741</v>
      </c>
      <c r="DN112" s="906"/>
      <c r="DO112" s="1327"/>
      <c r="DP112" s="1323"/>
      <c r="DQ112" s="322"/>
      <c r="DR112" s="330" t="s">
        <v>741</v>
      </c>
      <c r="DS112" s="906"/>
      <c r="DT112" s="535"/>
      <c r="DU112" s="553"/>
      <c r="DV112" s="322"/>
      <c r="DW112" s="330"/>
      <c r="DX112" s="906"/>
      <c r="DY112" s="535"/>
      <c r="DZ112" s="553"/>
      <c r="EA112" s="322"/>
      <c r="EB112" s="330" t="s">
        <v>741</v>
      </c>
      <c r="EC112" s="1322"/>
      <c r="ED112" s="1327"/>
      <c r="EE112" s="1323"/>
      <c r="EF112" s="322"/>
      <c r="EG112" s="330"/>
      <c r="EH112" s="1322"/>
      <c r="EI112" s="1327"/>
      <c r="EJ112" s="1323"/>
      <c r="EK112" s="322"/>
      <c r="EL112" s="330" t="s">
        <v>741</v>
      </c>
      <c r="EM112" s="1322"/>
      <c r="EN112" s="1327"/>
      <c r="EO112" s="1323"/>
      <c r="EP112" s="322"/>
      <c r="EQ112" s="330" t="s">
        <v>741</v>
      </c>
      <c r="ER112" s="1322"/>
      <c r="ES112" s="1327"/>
      <c r="ET112" s="1323"/>
      <c r="EU112" s="322"/>
      <c r="EV112" s="330"/>
      <c r="EW112" s="1319"/>
      <c r="EX112" s="1327"/>
      <c r="EY112" s="1323"/>
      <c r="EZ112" s="322"/>
      <c r="FA112" s="330" t="s">
        <v>741</v>
      </c>
      <c r="FB112" s="1319"/>
      <c r="FC112" s="1329"/>
      <c r="FD112" s="1321"/>
      <c r="FE112" s="322"/>
      <c r="FF112" s="330" t="s">
        <v>741</v>
      </c>
      <c r="FG112" s="1319"/>
      <c r="FH112" s="1329"/>
      <c r="FI112" s="1321"/>
      <c r="FJ112" s="322"/>
      <c r="FK112" s="330" t="s">
        <v>741</v>
      </c>
      <c r="FL112" s="1319"/>
      <c r="FM112" s="1329"/>
      <c r="FN112" s="1321"/>
      <c r="FO112" s="322" t="s">
        <v>1795</v>
      </c>
      <c r="FP112" s="330"/>
      <c r="FQ112" s="1319">
        <v>1</v>
      </c>
      <c r="FR112" s="1329">
        <v>1</v>
      </c>
      <c r="FS112" s="241">
        <f>IFERROR(IF(FQ112=0,"",FR112/FQ112),"")</f>
        <v>1</v>
      </c>
      <c r="FT112" s="1330"/>
      <c r="FU112" s="322"/>
      <c r="FV112" s="925"/>
      <c r="FW112" s="1325"/>
      <c r="FX112" s="1326"/>
      <c r="FY112" s="1315"/>
      <c r="FZ112" s="322"/>
      <c r="GA112" s="925" t="s">
        <v>741</v>
      </c>
      <c r="GB112" s="1331"/>
      <c r="GC112" s="1332"/>
      <c r="GD112" s="1333"/>
      <c r="GE112" s="322"/>
      <c r="GF112" s="925" t="s">
        <v>741</v>
      </c>
      <c r="GG112" s="1325"/>
      <c r="GH112" s="1326"/>
      <c r="GI112" s="1315"/>
      <c r="GJ112" s="322" t="s">
        <v>1796</v>
      </c>
      <c r="GK112" s="925"/>
      <c r="GL112" s="1325"/>
      <c r="GM112" s="1326"/>
      <c r="GN112" s="1315"/>
      <c r="GO112" s="322"/>
      <c r="GP112" s="925" t="s">
        <v>130</v>
      </c>
      <c r="GQ112" s="1325"/>
      <c r="GR112" s="1326"/>
      <c r="GS112" s="1315"/>
      <c r="GT112" s="322"/>
      <c r="GU112" s="925" t="s">
        <v>130</v>
      </c>
      <c r="GV112" s="1325"/>
      <c r="GW112" s="1334"/>
      <c r="GX112" s="1335"/>
      <c r="GY112" s="1336"/>
      <c r="GZ112" s="322"/>
      <c r="HA112" s="330" t="s">
        <v>130</v>
      </c>
      <c r="HB112" s="1319"/>
      <c r="HC112" s="1329"/>
      <c r="HD112" s="1321"/>
      <c r="HE112" s="322" t="s">
        <v>393</v>
      </c>
      <c r="HF112" s="330"/>
      <c r="HG112" s="1319"/>
      <c r="HH112" s="1329"/>
      <c r="HI112" s="1321"/>
      <c r="HJ112" s="1311"/>
      <c r="HK112" s="322"/>
      <c r="HL112" s="330"/>
      <c r="HM112" s="1322"/>
      <c r="HN112" s="1320"/>
      <c r="HO112" s="1323"/>
      <c r="HP112" s="883"/>
      <c r="HQ112" s="322"/>
      <c r="HR112" s="330" t="s">
        <v>130</v>
      </c>
      <c r="HS112" s="1325"/>
      <c r="HT112" s="535"/>
      <c r="HU112" s="1315"/>
      <c r="HV112" s="322"/>
      <c r="HW112" s="330" t="s">
        <v>130</v>
      </c>
      <c r="HX112" s="1325"/>
      <c r="HY112" s="535"/>
      <c r="HZ112" s="1315"/>
      <c r="IA112" s="322"/>
      <c r="IB112" s="330" t="s">
        <v>130</v>
      </c>
      <c r="IC112" s="1325"/>
      <c r="ID112" s="1326"/>
      <c r="IE112" s="1315"/>
      <c r="IF112" s="944"/>
      <c r="IG112" s="322"/>
      <c r="IH112" s="330" t="s">
        <v>130</v>
      </c>
      <c r="II112" s="1325"/>
      <c r="IJ112" s="1326"/>
      <c r="IK112" s="1315"/>
      <c r="IL112" s="322" t="s">
        <v>393</v>
      </c>
      <c r="IM112" s="330"/>
      <c r="IN112" s="1325"/>
      <c r="IO112" s="1326"/>
      <c r="IP112" s="1315"/>
      <c r="IQ112" s="322"/>
      <c r="IR112" s="330" t="s">
        <v>130</v>
      </c>
      <c r="IS112" s="1325"/>
      <c r="IT112" s="1326"/>
      <c r="IU112" s="1315"/>
      <c r="IV112" s="322" t="s">
        <v>393</v>
      </c>
      <c r="IW112" s="330"/>
      <c r="IX112" s="1325"/>
      <c r="IY112" s="1326"/>
      <c r="IZ112" s="1315"/>
      <c r="JA112" s="322" t="s">
        <v>1797</v>
      </c>
      <c r="JB112" s="330"/>
      <c r="JC112" s="1325"/>
      <c r="JD112" s="535"/>
      <c r="JE112" s="1315"/>
      <c r="JF112" s="322"/>
      <c r="JG112" s="330" t="s">
        <v>130</v>
      </c>
      <c r="JH112" s="1325"/>
      <c r="JI112" s="535"/>
      <c r="JJ112" s="1315"/>
      <c r="JK112" s="322"/>
      <c r="JL112" s="330" t="s">
        <v>130</v>
      </c>
      <c r="JM112" s="1325"/>
      <c r="JN112" s="535"/>
      <c r="JO112" s="1315"/>
      <c r="JP112" s="322"/>
      <c r="JQ112" s="330" t="s">
        <v>130</v>
      </c>
      <c r="JR112" s="1325"/>
      <c r="JS112" s="1326"/>
      <c r="JT112" s="1315"/>
      <c r="JU112" s="322"/>
      <c r="JV112" s="330" t="s">
        <v>130</v>
      </c>
      <c r="JW112" s="1325"/>
      <c r="JX112" s="535"/>
      <c r="JY112" s="1315"/>
      <c r="JZ112" s="322"/>
      <c r="KA112" s="330" t="s">
        <v>130</v>
      </c>
      <c r="KB112" s="1325"/>
      <c r="KC112" s="535"/>
      <c r="KD112" s="1315"/>
      <c r="KE112" s="322"/>
      <c r="KF112" s="330" t="s">
        <v>130</v>
      </c>
      <c r="KG112" s="1325"/>
      <c r="KH112" s="535"/>
      <c r="KI112" s="1315"/>
      <c r="KJ112" s="322"/>
      <c r="KK112" s="330"/>
      <c r="KL112" s="1325"/>
      <c r="KM112" s="535"/>
      <c r="KN112" s="1315"/>
      <c r="KO112" s="322" t="s">
        <v>937</v>
      </c>
      <c r="KP112" s="330"/>
      <c r="KQ112" s="1325"/>
      <c r="KR112" s="535"/>
      <c r="KS112" s="1315"/>
      <c r="KT112" s="322" t="s">
        <v>1798</v>
      </c>
      <c r="KU112" s="330"/>
      <c r="KV112" s="1325"/>
      <c r="KW112" s="535"/>
      <c r="KX112" s="1315"/>
      <c r="KY112" s="322"/>
      <c r="KZ112" s="330" t="s">
        <v>130</v>
      </c>
      <c r="LA112" s="1325"/>
      <c r="LB112" s="535"/>
      <c r="LC112" s="1315"/>
      <c r="LD112" s="322"/>
      <c r="LE112" s="330" t="s">
        <v>130</v>
      </c>
      <c r="LF112" s="1325"/>
      <c r="LG112" s="535"/>
      <c r="LH112" s="1315"/>
      <c r="LI112" s="322"/>
      <c r="LJ112" s="330" t="s">
        <v>130</v>
      </c>
      <c r="LK112" s="1325"/>
      <c r="LL112" s="535"/>
      <c r="LM112" s="1315"/>
      <c r="LN112" s="322"/>
      <c r="LO112" s="330" t="s">
        <v>130</v>
      </c>
      <c r="LP112" s="1325"/>
      <c r="LQ112" s="535"/>
      <c r="LR112" s="1315"/>
      <c r="LS112" s="322"/>
      <c r="LT112" s="330" t="s">
        <v>130</v>
      </c>
      <c r="LU112" s="1325"/>
      <c r="LV112" s="535"/>
      <c r="LW112" s="1315"/>
      <c r="LX112" s="322"/>
      <c r="LY112" s="330" t="s">
        <v>130</v>
      </c>
      <c r="LZ112" s="1325"/>
      <c r="MA112" s="535"/>
      <c r="MB112" s="1315"/>
      <c r="MC112" s="322"/>
      <c r="MD112" s="330" t="s">
        <v>130</v>
      </c>
      <c r="ME112" s="1325"/>
      <c r="MF112" s="535"/>
      <c r="MG112" s="1315"/>
      <c r="MH112" s="322"/>
      <c r="MI112" s="330" t="s">
        <v>130</v>
      </c>
      <c r="MJ112" s="1325"/>
      <c r="MK112" s="535"/>
      <c r="ML112" s="1315"/>
      <c r="MM112" s="322"/>
      <c r="MN112" s="330" t="s">
        <v>130</v>
      </c>
      <c r="MO112" s="1325"/>
      <c r="MP112" s="535"/>
      <c r="MQ112" s="1315"/>
      <c r="MR112" s="322"/>
      <c r="MS112" s="330" t="s">
        <v>130</v>
      </c>
      <c r="MT112" s="1325"/>
      <c r="MU112" s="535"/>
      <c r="MV112" s="1315"/>
      <c r="MW112" s="322" t="s">
        <v>1799</v>
      </c>
      <c r="MX112" s="330"/>
      <c r="MY112" s="1325"/>
      <c r="MZ112" s="535"/>
      <c r="NA112" s="1315"/>
      <c r="NB112" s="322" t="s">
        <v>1800</v>
      </c>
      <c r="NC112" s="330"/>
      <c r="ND112" s="1325"/>
      <c r="NE112" s="535"/>
      <c r="NF112" s="1315"/>
      <c r="NG112" s="322"/>
      <c r="NH112" s="330" t="s">
        <v>130</v>
      </c>
      <c r="NI112" s="1325"/>
      <c r="NJ112" s="535"/>
      <c r="NK112" s="1315"/>
      <c r="NL112" s="322"/>
      <c r="NM112" s="330" t="s">
        <v>130</v>
      </c>
      <c r="NN112" s="1325"/>
      <c r="NO112" s="970"/>
      <c r="NP112" s="1337"/>
      <c r="NQ112" s="1000"/>
      <c r="NR112" s="330" t="s">
        <v>130</v>
      </c>
      <c r="NS112" s="1325"/>
      <c r="NT112" s="535"/>
      <c r="NU112" s="1315"/>
      <c r="NV112" s="322" t="s">
        <v>1801</v>
      </c>
      <c r="NW112" s="330"/>
      <c r="NX112" s="1325"/>
      <c r="NY112" s="535"/>
      <c r="NZ112" s="1315"/>
      <c r="OA112" s="322" t="s">
        <v>393</v>
      </c>
      <c r="OB112" s="330"/>
      <c r="OC112" s="1325"/>
      <c r="OD112" s="535"/>
      <c r="OE112" s="1315"/>
      <c r="OF112" s="322"/>
      <c r="OG112" s="330" t="s">
        <v>130</v>
      </c>
      <c r="OH112" s="1325"/>
      <c r="OI112" s="535"/>
      <c r="OJ112" s="1315"/>
      <c r="OK112" s="322"/>
      <c r="OL112" s="330" t="s">
        <v>130</v>
      </c>
      <c r="OM112" s="1325"/>
      <c r="ON112" s="535"/>
      <c r="OO112" s="1315"/>
      <c r="OP112" s="322"/>
      <c r="OQ112" s="330" t="s">
        <v>130</v>
      </c>
      <c r="OR112" s="1325"/>
      <c r="OS112" s="535"/>
      <c r="OT112" s="1315"/>
      <c r="OU112" s="322"/>
      <c r="OV112" s="936" t="s">
        <v>130</v>
      </c>
      <c r="OW112" s="1325"/>
      <c r="OX112" s="535"/>
      <c r="OY112" s="1315"/>
      <c r="OZ112" s="322"/>
      <c r="PA112" s="330" t="s">
        <v>130</v>
      </c>
      <c r="PB112" s="1325"/>
      <c r="PC112" s="535"/>
      <c r="PD112" s="1315"/>
      <c r="PE112" s="942"/>
      <c r="PF112" s="817"/>
      <c r="PG112" s="1325"/>
      <c r="PH112" s="535"/>
      <c r="PI112" s="1315"/>
      <c r="PJ112" s="942"/>
      <c r="PK112" s="817"/>
      <c r="PL112" s="1325"/>
      <c r="PM112" s="535"/>
      <c r="PN112" s="1315"/>
    </row>
    <row r="113" spans="1:430" ht="23.25" customHeight="1" thickBot="1" x14ac:dyDescent="0.25">
      <c r="A113">
        <v>30</v>
      </c>
      <c r="B113" s="1291"/>
      <c r="C113" s="1292"/>
      <c r="D113" s="1338" t="s">
        <v>1802</v>
      </c>
      <c r="E113" s="1283" t="s">
        <v>38</v>
      </c>
      <c r="F113" s="1254"/>
      <c r="G113" s="1255"/>
      <c r="H113" s="863">
        <v>1</v>
      </c>
      <c r="I113" s="1339">
        <v>1</v>
      </c>
      <c r="J113" s="322" t="s">
        <v>38</v>
      </c>
      <c r="K113" s="334"/>
      <c r="L113" s="897">
        <v>1</v>
      </c>
      <c r="M113" s="1340">
        <f>IF(K113=1,1,IF(OR(K114=1,K115=1),0.5,0))</f>
        <v>0.5</v>
      </c>
      <c r="N113" s="1209">
        <f>IFERROR(IF(L113="Не релевантно",L113,IF(L113=0,"",M113/L113)),"")</f>
        <v>0.5</v>
      </c>
      <c r="O113" s="322" t="s">
        <v>38</v>
      </c>
      <c r="P113" s="467"/>
      <c r="Q113" s="1212">
        <v>1</v>
      </c>
      <c r="R113" s="1340">
        <f>IF(P113=1,1,IF(OR(P114=1,P115=1),0.5,0))</f>
        <v>0.5</v>
      </c>
      <c r="S113" s="1209">
        <f>IFERROR(IF(Q113="Не релевантно",Q113,IF(Q113=0,"",R113/Q113)),"")</f>
        <v>0.5</v>
      </c>
      <c r="T113" s="322" t="s">
        <v>38</v>
      </c>
      <c r="U113" s="334" t="s">
        <v>130</v>
      </c>
      <c r="V113" s="1212">
        <v>1</v>
      </c>
      <c r="W113" s="1341">
        <f>IF(U113=1,1,IF(OR(U114=1,U115=1),0.5,0))</f>
        <v>0</v>
      </c>
      <c r="X113" s="1209">
        <f>IFERROR(IF(V113="Не релевантно",V113,IF(V113=0,"",W113/V113)),"")</f>
        <v>0</v>
      </c>
      <c r="Y113" s="322" t="s">
        <v>38</v>
      </c>
      <c r="Z113" s="334"/>
      <c r="AA113" s="440">
        <v>1</v>
      </c>
      <c r="AB113" s="1342">
        <f>IF(Z113=1,1,IF(OR(Z114=1,Z115=1),0.5,0))</f>
        <v>0</v>
      </c>
      <c r="AC113" s="1209">
        <f>IFERROR(IF(AA113="Не релевантно",AA113,IF(AA113=0,"",AB113/AA113)),"")</f>
        <v>0</v>
      </c>
      <c r="AD113" s="397" t="s">
        <v>38</v>
      </c>
      <c r="AE113" s="334">
        <v>1</v>
      </c>
      <c r="AF113" s="440">
        <v>1</v>
      </c>
      <c r="AG113" s="1342">
        <f>IF(AE113=1,1,IF(OR(AE114=1,AE115=1),0.5,0))</f>
        <v>1</v>
      </c>
      <c r="AH113" s="1209">
        <f>IFERROR(IF(AF113="Не релевантно",AF113,IF(AF113=0,"",AG113/AF113)),"")</f>
        <v>1</v>
      </c>
      <c r="AI113" s="322" t="s">
        <v>38</v>
      </c>
      <c r="AJ113" s="334"/>
      <c r="AK113" s="440">
        <v>1</v>
      </c>
      <c r="AL113" s="1342">
        <f>IF(AJ113=1,1,IF(OR(AJ114=1,AJ115=1),0.5,0))</f>
        <v>0.5</v>
      </c>
      <c r="AM113" s="1209">
        <f>IFERROR(IF(AK113="Не релевантно",AK113,IF(AK113=0,"",AL113/AK113)),"")</f>
        <v>0.5</v>
      </c>
      <c r="AN113" s="397" t="s">
        <v>38</v>
      </c>
      <c r="AO113" s="925">
        <v>1</v>
      </c>
      <c r="AP113" s="440">
        <v>1</v>
      </c>
      <c r="AQ113" s="1340">
        <f>IF(AO113=1,1,IF(OR(AO114=1,AO115=1),0.5,0))</f>
        <v>1</v>
      </c>
      <c r="AR113" s="1209">
        <f>IFERROR(IF(AP113="Не релевантно",AP113,IF(AP113=0,"",AQ113/AP113)),"")</f>
        <v>1</v>
      </c>
      <c r="AS113" s="322" t="s">
        <v>38</v>
      </c>
      <c r="AT113" s="467"/>
      <c r="AU113" s="440">
        <v>1</v>
      </c>
      <c r="AV113" s="1340">
        <f>IF(AT113=1,1,IF(OR(AT114=1,AT115=1),0.5,0))</f>
        <v>0</v>
      </c>
      <c r="AW113" s="1209">
        <f>IFERROR(IF(AU113="Не релевантно",AU113,IF(AU113=0,"",AV113/AU113)),"")</f>
        <v>0</v>
      </c>
      <c r="AX113" s="322" t="s">
        <v>38</v>
      </c>
      <c r="AY113" s="467"/>
      <c r="AZ113" s="440">
        <v>1</v>
      </c>
      <c r="BA113" s="1340">
        <f>IF(AY113=1,1,IF(OR(AY114=1,AY115=1),0.5,0))</f>
        <v>0</v>
      </c>
      <c r="BB113" s="1209">
        <f>IFERROR(IF(AZ113="Не релевантно",AZ113,IF(AZ113=0,"",BA113/AZ113)),"")</f>
        <v>0</v>
      </c>
      <c r="BC113" s="941" t="s">
        <v>38</v>
      </c>
      <c r="BD113" s="827">
        <v>1</v>
      </c>
      <c r="BE113" s="264">
        <v>1</v>
      </c>
      <c r="BF113" s="1340">
        <f>IF(BD113=1,1,IF(OR(BD114=1,BD115=1),0.5,0))</f>
        <v>1</v>
      </c>
      <c r="BG113" s="264">
        <f>IFERROR(IF(BE113=0,"",BF113/BE113),"")</f>
        <v>1</v>
      </c>
      <c r="BH113" s="322" t="s">
        <v>38</v>
      </c>
      <c r="BI113" s="818"/>
      <c r="BJ113" s="440">
        <v>1</v>
      </c>
      <c r="BK113" s="1340">
        <f>IF(BI113=1,1,IF(OR(BI114=1,BI115=1),0.5,0))</f>
        <v>0.5</v>
      </c>
      <c r="BL113" s="1209">
        <f>IFERROR(IF(BJ113="Не релевантно",BJ113,IF(BJ113=0,"",BK113/BJ113)),"")</f>
        <v>0.5</v>
      </c>
      <c r="BM113" s="942" t="s">
        <v>38</v>
      </c>
      <c r="BN113" s="827" t="s">
        <v>130</v>
      </c>
      <c r="BO113" s="264">
        <v>1</v>
      </c>
      <c r="BP113" s="1340">
        <f>IF(BN113=1,1,IF(OR(BN114=1,BN115=1),0.5,0))</f>
        <v>0</v>
      </c>
      <c r="BQ113" s="264">
        <f>IFERROR(IF(BO113=0,"",BP113/BO113),"")</f>
        <v>0</v>
      </c>
      <c r="BR113" s="863"/>
      <c r="BS113" s="322" t="s">
        <v>38</v>
      </c>
      <c r="BT113" s="334"/>
      <c r="BU113" s="440">
        <v>1</v>
      </c>
      <c r="BV113" s="1342">
        <f>IF(BT113=1,1,IF(OR(BT114=1,BT115=1),0.5,0))</f>
        <v>0.5</v>
      </c>
      <c r="BW113" s="1209">
        <f>IFERROR(IF(BU113="Не релевантно",BU113,IF(BU113=0,"",BV113/BU113)),"")</f>
        <v>0.5</v>
      </c>
      <c r="BX113" s="322" t="s">
        <v>38</v>
      </c>
      <c r="BY113" s="334"/>
      <c r="BZ113" s="440">
        <v>1</v>
      </c>
      <c r="CA113" s="1342">
        <f>IF(BY113=1,1,IF(OR(BY114=1,BY115=1),0.5,0))</f>
        <v>0.5</v>
      </c>
      <c r="CB113" s="1209">
        <f>IFERROR(IF(BZ113="Не релевантно",BZ113,IF(BZ113=0,"",CA113/BZ113)),"")</f>
        <v>0.5</v>
      </c>
      <c r="CC113" s="311" t="s">
        <v>38</v>
      </c>
      <c r="CD113" s="865"/>
      <c r="CE113" s="1177" t="s">
        <v>130</v>
      </c>
      <c r="CF113" s="1342">
        <f>IF(CD113=1,1,IF(OR(CD114=1,CD115=1),0.5,0))</f>
        <v>0</v>
      </c>
      <c r="CG113" s="1209" t="str">
        <f>IFERROR(IF(CE113="Не релевантно",CE113,IF(CE113=0,"",CF113/CE113)),"")</f>
        <v>не релевантно</v>
      </c>
      <c r="CH113" s="322" t="s">
        <v>38</v>
      </c>
      <c r="CI113" s="334"/>
      <c r="CJ113" s="440">
        <v>1</v>
      </c>
      <c r="CK113" s="1342">
        <f>IF(CI113=1,1,IF(OR(CI114=1,CI115=1),0.5,0))</f>
        <v>0.5</v>
      </c>
      <c r="CL113" s="1209">
        <f>IFERROR(IF(CJ113="Не релевантно",CJ113,IF(CJ113=0,"",CK113/CJ113)),"")</f>
        <v>0.5</v>
      </c>
      <c r="CM113" s="322" t="s">
        <v>38</v>
      </c>
      <c r="CN113" s="334"/>
      <c r="CO113" s="440">
        <v>1</v>
      </c>
      <c r="CP113" s="1342">
        <f>IF(CN113=1,1,IF(OR(CN114=1,CN115=1),0.5,0))</f>
        <v>0</v>
      </c>
      <c r="CQ113" s="1209">
        <f>IFERROR(IF(CO113="Не релевантно",CO113,IF(CO113=0,"",CP113/CO113)),"")</f>
        <v>0</v>
      </c>
      <c r="CR113" s="322" t="s">
        <v>38</v>
      </c>
      <c r="CS113" s="334"/>
      <c r="CT113" s="1284" t="s">
        <v>130</v>
      </c>
      <c r="CU113" s="1342">
        <f>IF(CS113=1,1,IF(OR(CS114=1,CS115=1),0.5,0))</f>
        <v>0</v>
      </c>
      <c r="CV113" s="1209" t="str">
        <f>IFERROR(IF(CT113="Не релевантно",CT113,IF(CT113=0,"",CU113/CT113)),"")</f>
        <v>не релевантно</v>
      </c>
      <c r="CW113" s="322" t="s">
        <v>38</v>
      </c>
      <c r="CX113" s="334"/>
      <c r="CY113" s="440">
        <v>1</v>
      </c>
      <c r="CZ113" s="1342">
        <f>IF(CX113=1,1,IF(OR(CX114=1,CX115=1),0.5,0))</f>
        <v>0</v>
      </c>
      <c r="DA113" s="1209">
        <f>IFERROR(IF(CY113="Не релевантно",CY113,IF(CY113=0,"",CZ113/CY113)),"")</f>
        <v>0</v>
      </c>
      <c r="DB113" s="322" t="s">
        <v>38</v>
      </c>
      <c r="DC113" s="334"/>
      <c r="DD113" s="440">
        <v>1</v>
      </c>
      <c r="DE113" s="1342">
        <f>IF(DC113=1,1,IF(OR(DC114=1,DC115=1),0.5,0))</f>
        <v>0</v>
      </c>
      <c r="DF113" s="1209">
        <f>IFERROR(IF(DD113="Не релевантно",DD113,IF(DD113=0,"",DE113/DD113)),"")</f>
        <v>0</v>
      </c>
      <c r="DG113" s="397" t="s">
        <v>38</v>
      </c>
      <c r="DH113" s="835">
        <v>1</v>
      </c>
      <c r="DI113" s="440">
        <v>1</v>
      </c>
      <c r="DJ113" s="1342">
        <f>IF(DH113=1,1,IF(OR(DH114=1,DH115=1),0.5,0))</f>
        <v>1</v>
      </c>
      <c r="DK113" s="1209">
        <f>IFERROR(IF(DI113="Не релевантно",DI113,IF(DI113=0,"",DJ113/DI113)),"")</f>
        <v>1</v>
      </c>
      <c r="DL113" s="397" t="s">
        <v>38</v>
      </c>
      <c r="DM113" s="835">
        <v>1</v>
      </c>
      <c r="DN113" s="440">
        <v>1</v>
      </c>
      <c r="DO113" s="1342">
        <f>IF(DM113=1,1,IF(OR(DM114=1,DM115=1),0.5,0))</f>
        <v>1</v>
      </c>
      <c r="DP113" s="1209">
        <f>IFERROR(IF(DN113="Не релевантно",DN113,IF(DN113=0,"",DO113/DN113)),"")</f>
        <v>1</v>
      </c>
      <c r="DQ113" s="397" t="s">
        <v>38</v>
      </c>
      <c r="DR113" s="835">
        <v>1</v>
      </c>
      <c r="DS113" s="440">
        <v>1</v>
      </c>
      <c r="DT113" s="1342">
        <v>1</v>
      </c>
      <c r="DU113" s="1209">
        <f>IFERROR(IF(DS113="Не релевантно",DS113,IF(DS113=0,"",DT113/DS113)),"")</f>
        <v>1</v>
      </c>
      <c r="DV113" s="397" t="s">
        <v>38</v>
      </c>
      <c r="DW113" s="835">
        <v>1</v>
      </c>
      <c r="DX113" s="440">
        <v>1</v>
      </c>
      <c r="DY113" s="1342">
        <v>1</v>
      </c>
      <c r="DZ113" s="1209">
        <f>IFERROR(IF(DX113="Не релевантно",DX113,IF(DX113=0,"",DY113/DX113)),"")</f>
        <v>1</v>
      </c>
      <c r="EA113" s="397" t="s">
        <v>38</v>
      </c>
      <c r="EB113">
        <v>1</v>
      </c>
      <c r="EC113" s="440">
        <v>1</v>
      </c>
      <c r="ED113" s="1342">
        <f>IF(EB113=1,1,IF(OR(EB114=1,EB115=1),0.5,0))</f>
        <v>1</v>
      </c>
      <c r="EE113" s="1209">
        <f>IFERROR(IF(EC113="Не релевантно",EC113,IF(EC113=0,"",ED113/EC113)),"")</f>
        <v>1</v>
      </c>
      <c r="EF113" s="322" t="s">
        <v>38</v>
      </c>
      <c r="EG113" s="334"/>
      <c r="EH113" s="440">
        <v>1</v>
      </c>
      <c r="EI113" s="1342">
        <f>IF(EG113=1,1,IF(OR(EG114=1,EG115=1),0.5,0))</f>
        <v>0.5</v>
      </c>
      <c r="EJ113" s="1209">
        <f>IFERROR(IF(EH113="Не релевантно",EH113,IF(EH113=0,"",EI113/EH113)),"")</f>
        <v>0.5</v>
      </c>
      <c r="EK113" s="322" t="s">
        <v>38</v>
      </c>
      <c r="EL113" s="334"/>
      <c r="EM113" s="334" t="s">
        <v>741</v>
      </c>
      <c r="EN113" s="1342">
        <f>IF(EL113=1,1,IF(OR(EL114=1,EL115=1),0.5,0))</f>
        <v>0</v>
      </c>
      <c r="EO113" s="1209" t="str">
        <f>IFERROR(IF(EM113="Не релевантно",EM113,IF(EM113=0,"",EN113/EM113)),"")</f>
        <v>Не релевантно</v>
      </c>
      <c r="EP113" s="322" t="s">
        <v>38</v>
      </c>
      <c r="EQ113" s="334"/>
      <c r="ER113" s="440">
        <v>1</v>
      </c>
      <c r="ES113" s="1342">
        <f>IF(EQ113=1,1,IF(OR(EQ114=1,EQ115=1),0.5,0))</f>
        <v>0.5</v>
      </c>
      <c r="ET113" s="1209">
        <f>IFERROR(IF(ER113="Не релевантно",ER113,IF(ER113=0,"",ES113/ER113)),"")</f>
        <v>0.5</v>
      </c>
      <c r="EU113" s="397" t="s">
        <v>38</v>
      </c>
      <c r="EV113" s="835">
        <v>1</v>
      </c>
      <c r="EW113" s="440">
        <v>1</v>
      </c>
      <c r="EX113" s="1342">
        <f>IF(EV113=1,1,IF(OR(EV114=1,EV115=1),0.5,0))</f>
        <v>1</v>
      </c>
      <c r="EY113" s="1209">
        <f>IFERROR(IF(EW113="Не релевантно",EW113,IF(EW113=0,"",EX113/EW113)),"")</f>
        <v>1</v>
      </c>
      <c r="EZ113" s="322" t="s">
        <v>38</v>
      </c>
      <c r="FA113" s="334"/>
      <c r="FB113" s="440">
        <v>1</v>
      </c>
      <c r="FC113" s="1342">
        <f>IF(FA113=1,1,IF(OR(FA114=1,FA115=1),0.5,0))</f>
        <v>0.5</v>
      </c>
      <c r="FD113" s="1209">
        <f>IFERROR(IF(FB113="Не релевантно",FB113,IF(FB113=0,"",FC113/FB113)),"")</f>
        <v>0.5</v>
      </c>
      <c r="FE113" s="322" t="s">
        <v>38</v>
      </c>
      <c r="FF113" s="334"/>
      <c r="FG113" s="1343" t="s">
        <v>741</v>
      </c>
      <c r="FH113" s="1342">
        <f>IF(FF113=1,1,IF(OR(FF114=1,FF115=1),0.5,0))</f>
        <v>0</v>
      </c>
      <c r="FI113" s="1209" t="str">
        <f>IFERROR(IF(FG113="Не релевантно",FG113,IF(FG113=0,"",FH113/FG113)),"")</f>
        <v>Не релевантно</v>
      </c>
      <c r="FJ113" s="322" t="s">
        <v>38</v>
      </c>
      <c r="FK113" s="334"/>
      <c r="FL113" s="1343" t="s">
        <v>741</v>
      </c>
      <c r="FM113" s="1342">
        <f>IF(FK113=1,1,IF(OR(FK114=1,FK115=1),0.5,0))</f>
        <v>0</v>
      </c>
      <c r="FN113" s="1209" t="str">
        <f>IFERROR(IF(FL113="Не релевантно",FL113,IF(FL113=0,"",FM113/FL113)),"")</f>
        <v>Не релевантно</v>
      </c>
      <c r="FO113" s="322" t="s">
        <v>38</v>
      </c>
      <c r="FP113" s="334"/>
      <c r="FQ113" s="334" t="s">
        <v>741</v>
      </c>
      <c r="FR113" s="1342">
        <f>IF(FP113=1,1,IF(OR(FP114=1,FP115=1),0.5,0))</f>
        <v>0</v>
      </c>
      <c r="FS113" s="1209" t="str">
        <f>IFERROR(IF(FQ113="Не релевантно",FQ113,IF(FQ113=0,"",FR113/FQ113)),"")</f>
        <v>Не релевантно</v>
      </c>
      <c r="FU113" s="322" t="s">
        <v>38</v>
      </c>
      <c r="FV113" s="467"/>
      <c r="FW113" s="440">
        <v>1</v>
      </c>
      <c r="FX113" s="1340">
        <f>IF(FV113=1,1,IF(OR(FV114=1,FV115=1),0.5,0))</f>
        <v>0.5</v>
      </c>
      <c r="FY113" s="1209">
        <f>IFERROR(IF(FW113="Не релевантно",FW113,IF(FW113=0,"",FX113/FW113)),"")</f>
        <v>0.5</v>
      </c>
      <c r="FZ113" s="397" t="s">
        <v>38</v>
      </c>
      <c r="GA113" s="953">
        <v>1</v>
      </c>
      <c r="GB113" s="473">
        <v>1</v>
      </c>
      <c r="GC113" s="1344">
        <f>IF(GA113=1,1,IF(OR(GA114=1,GA115=1),0.5,0))</f>
        <v>1</v>
      </c>
      <c r="GD113" s="1209">
        <f>IFERROR(IF(GB113="Не релевантно",GB113,IF(GB113=0,"",GC113/GB113)),"")</f>
        <v>1</v>
      </c>
      <c r="GE113" s="322" t="s">
        <v>38</v>
      </c>
      <c r="GF113" s="467"/>
      <c r="GG113" s="440">
        <v>1</v>
      </c>
      <c r="GH113" s="1340">
        <f>IF(GF113=1,1,IF(OR(GF114=1,GF115=1),0.5,0))</f>
        <v>0.5</v>
      </c>
      <c r="GI113" s="1209">
        <f>IFERROR(IF(GG113="Не релевантно",GG113,IF(GG113=0,"",GH113/GG113)),"")</f>
        <v>0.5</v>
      </c>
      <c r="GJ113" s="322" t="s">
        <v>38</v>
      </c>
      <c r="GK113" s="467"/>
      <c r="GL113" s="440">
        <v>1</v>
      </c>
      <c r="GM113" s="1340">
        <f>IF(GK113=1,1,IF(OR(GK114=1,GK115=1),0.5,0))</f>
        <v>0</v>
      </c>
      <c r="GN113" s="1209">
        <f>IFERROR(IF(GL113="Не релевантно",GL113,IF(GL113=0,"",GM113/GL113)),"")</f>
        <v>0</v>
      </c>
      <c r="GO113" s="397" t="s">
        <v>38</v>
      </c>
      <c r="GP113" s="953">
        <v>1</v>
      </c>
      <c r="GQ113" s="440">
        <v>1</v>
      </c>
      <c r="GR113" s="1340">
        <f>IF(GP113=1,1,IF(OR(GP114=1,GP115=1),0.5,0))</f>
        <v>1</v>
      </c>
      <c r="GS113" s="1209">
        <f>IFERROR(IF(GQ113="Не релевантно",GQ113,IF(GQ113=0,"",GR113/GQ113)),"")</f>
        <v>1</v>
      </c>
      <c r="GT113" s="397" t="s">
        <v>38</v>
      </c>
      <c r="GU113" s="953">
        <v>1</v>
      </c>
      <c r="GV113" s="440">
        <v>1</v>
      </c>
      <c r="GW113" s="1345">
        <f>IF(GU113=1,1,IF(OR(GU114=1,GU115=1),0.5,0))</f>
        <v>1</v>
      </c>
      <c r="GX113" s="1346">
        <f>IFERROR(IF(GV113="Не релевантно",GV113,IF(GV113=0,"",GW113/GV113)),"")</f>
        <v>1</v>
      </c>
      <c r="GY113" s="1261"/>
      <c r="GZ113" s="322" t="s">
        <v>38</v>
      </c>
      <c r="HA113" s="334">
        <v>1</v>
      </c>
      <c r="HB113" s="440">
        <v>1</v>
      </c>
      <c r="HC113" s="1340">
        <f>IF(HA113=1,1,IF(OR(HA114=1,HA115=1),0.5,0))</f>
        <v>1</v>
      </c>
      <c r="HD113" s="1209">
        <f>IFERROR(IF(HB113="Не релевантно",HB113,IF(HB113=0,"",HC113/HB113)),"")</f>
        <v>1</v>
      </c>
      <c r="HE113" s="322" t="s">
        <v>38</v>
      </c>
      <c r="HF113" s="334"/>
      <c r="HG113" s="440">
        <v>1</v>
      </c>
      <c r="HH113" s="1340">
        <f>IF(HF113=1,1,IF(OR(HF114=1,HF115=1),0.5,0))</f>
        <v>0.5</v>
      </c>
      <c r="HI113" s="1209">
        <f>IFERROR(IF(HG113="Не релевантно",HG113,IF(HG113=0,"",HH113/HG113)),"")</f>
        <v>0.5</v>
      </c>
      <c r="HJ113" s="944"/>
      <c r="HK113" s="322" t="s">
        <v>38</v>
      </c>
      <c r="HL113" s="334"/>
      <c r="HM113" s="440">
        <v>1</v>
      </c>
      <c r="HN113" s="1342">
        <f>IF(HL113=1,1,IF(OR(HL114=1,HL115=1),0.5,0))</f>
        <v>0.5</v>
      </c>
      <c r="HO113" s="1209">
        <f>IFERROR(IF(HM113="Не релевантно",HM113,IF(HM113=0,"",HN113/HM113)),"")</f>
        <v>0.5</v>
      </c>
      <c r="HP113" s="883"/>
      <c r="HQ113" s="322" t="s">
        <v>38</v>
      </c>
      <c r="HR113" s="334"/>
      <c r="HS113" s="264" t="s">
        <v>741</v>
      </c>
      <c r="HT113" s="1340">
        <f>IF(HR113=1,1,IF(OR(HR114=1,HR115=1),0.5,0))</f>
        <v>0</v>
      </c>
      <c r="HU113" s="1209" t="str">
        <f>IFERROR(IF(HS113="Не релевантно",HS113,IF(HS113=0,"",HT113/HS113)),"")</f>
        <v>Не релевантно</v>
      </c>
      <c r="HV113" s="322" t="s">
        <v>38</v>
      </c>
      <c r="HW113" s="334"/>
      <c r="HX113" s="264">
        <v>1</v>
      </c>
      <c r="HY113" s="1340">
        <f>IF(HW113=1,1,IF(OR(HW114=1,HW115=1),0.5,0))</f>
        <v>0</v>
      </c>
      <c r="HZ113" s="1209">
        <f>IFERROR(IF(HX113="Не релевантно",HX113,IF(HX113=0,"",HY113/HX113)),"")</f>
        <v>0</v>
      </c>
      <c r="IA113" s="397" t="s">
        <v>38</v>
      </c>
      <c r="IB113" s="835">
        <v>1</v>
      </c>
      <c r="IC113" s="440">
        <v>1</v>
      </c>
      <c r="ID113" s="1340">
        <f>IF(IB113=1,1,IF(OR(IB114=1,IB115=1),0.5,0))</f>
        <v>1</v>
      </c>
      <c r="IE113" s="1209">
        <f>IFERROR(IF(IC113="Не релевантно",IC113,IF(IC113=0,"",ID113/IC113)),"")</f>
        <v>1</v>
      </c>
      <c r="IF113" s="883"/>
      <c r="IG113" s="322" t="s">
        <v>38</v>
      </c>
      <c r="IH113" s="333" t="s">
        <v>130</v>
      </c>
      <c r="II113" s="264">
        <v>1</v>
      </c>
      <c r="IJ113" s="1340">
        <f>IF(IH113=1,1,IF(OR(IH114=1,IH115=1),0.5,0))</f>
        <v>0</v>
      </c>
      <c r="IK113" s="264">
        <f>IFERROR(IF(II113="Не релевантно",II113,IF(II113=0,"",IJ113/II113)),"")</f>
        <v>0</v>
      </c>
      <c r="IL113" s="322" t="s">
        <v>38</v>
      </c>
      <c r="IM113" s="333" t="s">
        <v>130</v>
      </c>
      <c r="IN113" s="1347"/>
      <c r="IO113" s="1340">
        <f>IF(IM113=1,1,IF(OR(IM114=1,IM115=1),0.5,0))</f>
        <v>0</v>
      </c>
      <c r="IP113" s="264" t="str">
        <f>IFERROR(IF(IN113="Не релевантно",IN113,IF(IN113=0,"",IO113/IN113)),"")</f>
        <v/>
      </c>
      <c r="IQ113" s="322" t="s">
        <v>38</v>
      </c>
      <c r="IR113" s="333"/>
      <c r="IS113" s="264">
        <v>1</v>
      </c>
      <c r="IT113" s="1340">
        <f>IF(IR113=1,1,IF(OR(IR114=1,IR115=1),0.5,0))</f>
        <v>0.5</v>
      </c>
      <c r="IU113" s="264">
        <f>IFERROR(IF(IS113="Не релевантно",IS113,IF(IS113=0,"",IT113/IS113)),"")</f>
        <v>0.5</v>
      </c>
      <c r="IV113" s="322" t="s">
        <v>38</v>
      </c>
      <c r="IW113" s="333" t="s">
        <v>130</v>
      </c>
      <c r="IX113" s="264">
        <v>1</v>
      </c>
      <c r="IY113" s="1340">
        <f>IF(IW113=1,1,IF(OR(IW114=1,IW115=1),0.5,0))</f>
        <v>0</v>
      </c>
      <c r="IZ113" s="264">
        <f>IFERROR(IF(IX113="Не релевантно",IX113,IF(IX113=0,"",IY113/IX113)),"")</f>
        <v>0</v>
      </c>
      <c r="JA113" s="322" t="s">
        <v>38</v>
      </c>
      <c r="JB113" s="333" t="s">
        <v>130</v>
      </c>
      <c r="JC113" s="264">
        <v>1</v>
      </c>
      <c r="JD113" s="1340">
        <f>IF(JB113=1,1,IF(OR(JB114=1,JB115=1),0.5,0))</f>
        <v>0</v>
      </c>
      <c r="JE113" s="264">
        <f>IFERROR(IF(JC113=0,"",JD113/JC113),"")</f>
        <v>0</v>
      </c>
      <c r="JF113" s="322" t="s">
        <v>38</v>
      </c>
      <c r="JG113" s="333" t="s">
        <v>130</v>
      </c>
      <c r="JH113" s="264">
        <v>1</v>
      </c>
      <c r="JI113" s="1340">
        <f>IF(JG113=1,1,IF(OR(JG114=1,JG115=1),0.5,0))</f>
        <v>0</v>
      </c>
      <c r="JJ113" s="264">
        <f>IFERROR(IF(JH113=0,"",JI113/JH113),"")</f>
        <v>0</v>
      </c>
      <c r="JK113" s="397" t="s">
        <v>38</v>
      </c>
      <c r="JL113" s="841">
        <v>1</v>
      </c>
      <c r="JM113" s="264">
        <v>1</v>
      </c>
      <c r="JN113" s="1340">
        <f>IF(JL113=1,1,IF(OR(JL114=1,JL115=1),0.5,0))</f>
        <v>1</v>
      </c>
      <c r="JO113" s="264">
        <f>IFERROR(IF(JM113=0,"",JN113/JM113),"")</f>
        <v>1</v>
      </c>
      <c r="JP113" s="322" t="s">
        <v>38</v>
      </c>
      <c r="JQ113" s="333" t="s">
        <v>130</v>
      </c>
      <c r="JR113" s="264">
        <v>1</v>
      </c>
      <c r="JS113" s="1340">
        <f>IF(JQ113=1,1,IF(OR(JQ114=1,JQ115=1),0.5,0))</f>
        <v>0</v>
      </c>
      <c r="JT113" s="264">
        <f>IFERROR(IF(JR113="Не релевантно",JR113,IF(JR113=0,"",JS113/JR113)),"")</f>
        <v>0</v>
      </c>
      <c r="JU113" s="322" t="s">
        <v>38</v>
      </c>
      <c r="JV113" s="333" t="s">
        <v>130</v>
      </c>
      <c r="JW113" s="264">
        <v>1</v>
      </c>
      <c r="JX113" s="1340">
        <f>IF(JV113=1,1,IF(OR(JV114=1,JV115=1),0.5,0))</f>
        <v>0</v>
      </c>
      <c r="JY113" s="264">
        <f>IFERROR(IF(JW113=0,"",JX113/JW113),"")</f>
        <v>0</v>
      </c>
      <c r="JZ113" s="322" t="s">
        <v>38</v>
      </c>
      <c r="KA113" s="333"/>
      <c r="KB113" s="264">
        <v>1</v>
      </c>
      <c r="KC113" s="1340">
        <f>IF(KA113=1,1,IF(OR(KA114=1,KA115=1),0.5,0))</f>
        <v>0.5</v>
      </c>
      <c r="KD113" s="264">
        <f>IFERROR(IF(KB113=0,"",KC113/KB113),"")</f>
        <v>0.5</v>
      </c>
      <c r="KE113" s="322" t="s">
        <v>38</v>
      </c>
      <c r="KF113" s="333" t="s">
        <v>130</v>
      </c>
      <c r="KG113" s="264">
        <v>1</v>
      </c>
      <c r="KH113" s="1340">
        <f>IF(KF113=1,1,IF(OR(KF114=1,KF115=1),0.5,0))</f>
        <v>0</v>
      </c>
      <c r="KI113" s="264">
        <f>IFERROR(IF(KG113=0,"",KH113/KG113),"")</f>
        <v>0</v>
      </c>
      <c r="KJ113" s="322" t="s">
        <v>38</v>
      </c>
      <c r="KK113" s="333"/>
      <c r="KL113" s="264">
        <v>1</v>
      </c>
      <c r="KM113" s="1340">
        <f>IF(KK113=1,1,IF(OR(KK114=1,KK115=1),0.5,0))</f>
        <v>0.5</v>
      </c>
      <c r="KN113" s="264">
        <f>IFERROR(IF(KL113=0,"",KM113/KL113),"")</f>
        <v>0.5</v>
      </c>
      <c r="KO113" s="322" t="s">
        <v>38</v>
      </c>
      <c r="KP113" s="333" t="s">
        <v>130</v>
      </c>
      <c r="KQ113" s="264">
        <v>1</v>
      </c>
      <c r="KR113" s="1340">
        <f>IF(KP113=1,1,IF(OR(KP114=1,KP115=1),0.5,0))</f>
        <v>0</v>
      </c>
      <c r="KS113" s="264">
        <f>IFERROR(IF(KQ113=0,"",KR113/KQ113),"")</f>
        <v>0</v>
      </c>
      <c r="KT113" s="322" t="s">
        <v>38</v>
      </c>
      <c r="KU113" s="333" t="s">
        <v>130</v>
      </c>
      <c r="KV113" s="264">
        <v>1</v>
      </c>
      <c r="KW113" s="1340">
        <f>IF(KU113=1,1,IF(OR(KU114=1,KU115=1),0.5,0))</f>
        <v>0</v>
      </c>
      <c r="KX113" s="264">
        <f>IFERROR(IF(KV113=0,"",KW113/KV113),"")</f>
        <v>0</v>
      </c>
      <c r="KY113" s="322" t="s">
        <v>38</v>
      </c>
      <c r="KZ113" s="333" t="s">
        <v>130</v>
      </c>
      <c r="LA113" s="264">
        <v>1</v>
      </c>
      <c r="LB113" s="1340">
        <f>IF(KZ113=1,1,IF(OR(KZ114=1,KZ115=1),0.5,0))</f>
        <v>0</v>
      </c>
      <c r="LC113" s="264">
        <f>IFERROR(IF(LA113=0,"",LB113/LA113),"")</f>
        <v>0</v>
      </c>
      <c r="LD113" s="397" t="s">
        <v>38</v>
      </c>
      <c r="LE113" s="841">
        <v>1</v>
      </c>
      <c r="LF113" s="264">
        <v>1</v>
      </c>
      <c r="LG113" s="1340">
        <f>IF(LE113=1,1,IF(OR(LE114=1,LE115=1),0.5,0))</f>
        <v>1</v>
      </c>
      <c r="LH113" s="264">
        <f>IFERROR(IF(LF113=0,"",LG113/LF113),"")</f>
        <v>1</v>
      </c>
      <c r="LI113" s="322" t="s">
        <v>38</v>
      </c>
      <c r="LJ113" s="333"/>
      <c r="LK113" s="264">
        <v>1</v>
      </c>
      <c r="LL113" s="1340">
        <f>IF(LJ113=1,1,IF(OR(LJ114=1,LJ115=1),0.5,0))</f>
        <v>0.5</v>
      </c>
      <c r="LM113" s="264">
        <f>IFERROR(IF(LK113=0,"",LL113/LK113),"")</f>
        <v>0.5</v>
      </c>
      <c r="LN113" s="322" t="s">
        <v>38</v>
      </c>
      <c r="LO113" s="333" t="s">
        <v>130</v>
      </c>
      <c r="LP113" s="264">
        <v>1</v>
      </c>
      <c r="LQ113" s="1340">
        <f>IF(LO113=1,1,IF(OR(LO114=1,LO115=1),0.5,0))</f>
        <v>0</v>
      </c>
      <c r="LR113" s="264">
        <f>IFERROR(IF(LP113=0,"",LQ113/LP113),"")</f>
        <v>0</v>
      </c>
      <c r="LS113" s="322" t="s">
        <v>38</v>
      </c>
      <c r="LT113" s="333" t="s">
        <v>130</v>
      </c>
      <c r="LU113" s="255" t="s">
        <v>130</v>
      </c>
      <c r="LV113" s="1340">
        <f>IF(LT113=1,1,IF(OR(LT114=1,LT115=1),0.5,0))</f>
        <v>0</v>
      </c>
      <c r="LW113" s="255" t="s">
        <v>130</v>
      </c>
      <c r="LX113" s="397" t="s">
        <v>38</v>
      </c>
      <c r="LY113" s="841">
        <v>1</v>
      </c>
      <c r="LZ113" s="264">
        <v>1</v>
      </c>
      <c r="MA113" s="1340">
        <f>IF(LY113=1,1,IF(OR(LY114=1,LY115=1),0.5,0))</f>
        <v>1</v>
      </c>
      <c r="MB113" s="264">
        <f>IFERROR(IF(LZ113=0,"",MA113/LZ113),"")</f>
        <v>1</v>
      </c>
      <c r="MC113" s="397" t="s">
        <v>38</v>
      </c>
      <c r="MD113" s="841">
        <v>1</v>
      </c>
      <c r="ME113" s="264">
        <v>1</v>
      </c>
      <c r="MF113" s="1340">
        <f>IF(MD113=1,1,IF(OR(MD114=1,MD115=1),0.5,0))</f>
        <v>1</v>
      </c>
      <c r="MG113" s="264">
        <f>IFERROR(IF(ME113=0,"",MF113/ME113),"")</f>
        <v>1</v>
      </c>
      <c r="MH113" s="397" t="s">
        <v>38</v>
      </c>
      <c r="MI113" s="841">
        <v>1</v>
      </c>
      <c r="MJ113" s="264">
        <v>1</v>
      </c>
      <c r="MK113" s="1340">
        <f>IF(MI113=1,1,IF(OR(MI114=1,MI115=1),0.5,0))</f>
        <v>1</v>
      </c>
      <c r="ML113" s="264">
        <f>IFERROR(IF(MJ113=0,"",MK113/MJ113),"")</f>
        <v>1</v>
      </c>
      <c r="MM113" s="322" t="s">
        <v>38</v>
      </c>
      <c r="MN113" s="333"/>
      <c r="MO113" s="264">
        <v>1</v>
      </c>
      <c r="MP113" s="1340">
        <f>IF(MN113=1,1,IF(OR(MN114=1,MN115=1),0.5,0))</f>
        <v>0.5</v>
      </c>
      <c r="MQ113" s="264">
        <f>IFERROR(IF(MO113=0,"",MP113/MO113),"")</f>
        <v>0.5</v>
      </c>
      <c r="MR113" s="397" t="s">
        <v>38</v>
      </c>
      <c r="MS113" s="841">
        <v>1</v>
      </c>
      <c r="MT113" s="264">
        <v>1</v>
      </c>
      <c r="MU113" s="1340">
        <f>IF(MS113=1,1,IF(OR(MS114=1,MS115=1),0.5,0))</f>
        <v>1</v>
      </c>
      <c r="MV113" s="264">
        <f>IFERROR(IF(MT113=0,"",MU113/MT113),"")</f>
        <v>1</v>
      </c>
      <c r="MW113" s="322" t="s">
        <v>38</v>
      </c>
      <c r="MX113" s="333" t="s">
        <v>130</v>
      </c>
      <c r="MY113" s="264">
        <v>1</v>
      </c>
      <c r="MZ113" s="1340">
        <f>IF(MX113=1,1,IF(OR(MX114=1,MX115=1),0.5,0))</f>
        <v>0</v>
      </c>
      <c r="NA113" s="264">
        <f>IFERROR(IF(MY113=0,"",MZ113/MY113),"")</f>
        <v>0</v>
      </c>
      <c r="NB113" s="322" t="s">
        <v>38</v>
      </c>
      <c r="NC113" s="333" t="s">
        <v>130</v>
      </c>
      <c r="ND113" s="264">
        <v>1</v>
      </c>
      <c r="NE113" s="1340">
        <f>IF(NC113=1,1,IF(OR(NC114=1,NC115=1),0.5,0))</f>
        <v>0</v>
      </c>
      <c r="NF113" s="264">
        <f>IFERROR(IF(ND113=0,"",NE113/ND113),"")</f>
        <v>0</v>
      </c>
      <c r="NG113" s="322" t="s">
        <v>38</v>
      </c>
      <c r="NH113" s="333" t="s">
        <v>130</v>
      </c>
      <c r="NI113" s="264">
        <v>1</v>
      </c>
      <c r="NJ113" s="1340">
        <f>IF(NH113=1,1,IF(OR(NH114=1,NH115=1),0.5,0))</f>
        <v>0</v>
      </c>
      <c r="NK113" s="264">
        <f>IFERROR(IF(NI113=0,"",NJ113/NI113),"")</f>
        <v>0</v>
      </c>
      <c r="NL113" s="322" t="s">
        <v>38</v>
      </c>
      <c r="NM113" s="333" t="s">
        <v>130</v>
      </c>
      <c r="NN113" s="264">
        <v>1</v>
      </c>
      <c r="NO113" s="1340">
        <f>IF(NM113=1,1,IF(OR(NM114=1,NM115=1),0.5,0))</f>
        <v>0</v>
      </c>
      <c r="NP113" s="264">
        <f>IFERROR(IF(NN113=0,"",NO113/NN113),"")</f>
        <v>0</v>
      </c>
      <c r="NQ113" s="397" t="s">
        <v>38</v>
      </c>
      <c r="NR113" s="841">
        <v>1</v>
      </c>
      <c r="NS113" s="264">
        <v>1</v>
      </c>
      <c r="NT113" s="1340">
        <f>IF(NR113=1,1,IF(OR(NR114=1,NR115=1),0.5,0))</f>
        <v>1</v>
      </c>
      <c r="NU113" s="264">
        <f>IFERROR(IF(NS113=0,"",NT113/NS113),"")</f>
        <v>1</v>
      </c>
      <c r="NV113" s="322" t="s">
        <v>38</v>
      </c>
      <c r="NW113" s="333" t="s">
        <v>130</v>
      </c>
      <c r="NX113" s="264">
        <v>1</v>
      </c>
      <c r="NY113" s="1340">
        <f>IF(NW113=1,1,IF(OR(NW114=1,NW115=1),0.5,0))</f>
        <v>0</v>
      </c>
      <c r="NZ113" s="264">
        <f>IFERROR(IF(NX113=0,"",NY113/NX113),"")</f>
        <v>0</v>
      </c>
      <c r="OA113" s="322" t="s">
        <v>38</v>
      </c>
      <c r="OB113" s="333" t="s">
        <v>130</v>
      </c>
      <c r="OC113" s="264">
        <v>1</v>
      </c>
      <c r="OD113" s="1340">
        <f>IF(OB113=1,1,IF(OR(OB114=1,OB115=1),0.5,0))</f>
        <v>0</v>
      </c>
      <c r="OE113" s="264">
        <f>IFERROR(IF(OC113=0,"",OD113/OC113),"")</f>
        <v>0</v>
      </c>
      <c r="OF113" s="322" t="s">
        <v>38</v>
      </c>
      <c r="OG113" s="333" t="s">
        <v>130</v>
      </c>
      <c r="OH113" s="264">
        <v>1</v>
      </c>
      <c r="OI113" s="1340">
        <f>IF(OG113=1,1,IF(OR(OG114=1,OG115=1),0.5,0))</f>
        <v>0</v>
      </c>
      <c r="OJ113" s="264">
        <f>IFERROR(IF(OH113=0,"",OI113/OH113),"")</f>
        <v>0</v>
      </c>
      <c r="OK113" s="322" t="s">
        <v>38</v>
      </c>
      <c r="OL113" s="333"/>
      <c r="OM113" s="264">
        <v>1</v>
      </c>
      <c r="ON113" s="1340">
        <f>IF(OL113=1,1,IF(OR(OL114=1,OL115=1),0.5,0))</f>
        <v>0.5</v>
      </c>
      <c r="OO113" s="264">
        <f>IFERROR(IF(OM113=0,"",ON113/OM113),"")</f>
        <v>0.5</v>
      </c>
      <c r="OP113" s="322" t="s">
        <v>38</v>
      </c>
      <c r="OQ113" s="333"/>
      <c r="OR113" s="264">
        <v>1</v>
      </c>
      <c r="OS113" s="1340">
        <f>IF(OQ113=1,1,IF(OR(OQ114=1,OQ115=1),0.5,0))</f>
        <v>0.5</v>
      </c>
      <c r="OT113" s="264">
        <f>IFERROR(IF(OR113=0,"",OS113/OR113),"")</f>
        <v>0.5</v>
      </c>
      <c r="OU113" s="322" t="s">
        <v>38</v>
      </c>
      <c r="OV113" s="334" t="s">
        <v>130</v>
      </c>
      <c r="OW113" s="264">
        <v>1</v>
      </c>
      <c r="OX113" s="1340">
        <f>IF(OV113=1,1,IF(OR(OV114=1,OV115=1),0.5,0))</f>
        <v>0</v>
      </c>
      <c r="OY113" s="264">
        <f>IFERROR(IF(OW113=0,"",OX113/OW113),"")</f>
        <v>0</v>
      </c>
      <c r="OZ113" s="397" t="s">
        <v>38</v>
      </c>
      <c r="PA113" s="333">
        <v>1</v>
      </c>
      <c r="PB113" s="264">
        <v>1</v>
      </c>
      <c r="PC113" s="1340">
        <f>IF(PA113=1,1,IF(OR(PA114=1,PA115=1),0.5,0))</f>
        <v>1</v>
      </c>
      <c r="PD113" s="264">
        <f>IFERROR(IF(PB113=0,"",PC113/PB113),"")</f>
        <v>1</v>
      </c>
      <c r="PE113" s="941"/>
      <c r="PF113" s="827"/>
      <c r="PG113" s="264">
        <v>1</v>
      </c>
      <c r="PH113" s="1340">
        <f>IF(PF113=1,1,IF(OR(PF114=1,PF115=1),0.5,0))</f>
        <v>0</v>
      </c>
      <c r="PI113" s="264">
        <f>IFERROR(IF(PG113=0,"",PH113/PG113),"")</f>
        <v>0</v>
      </c>
      <c r="PJ113" s="942"/>
      <c r="PK113" s="827"/>
      <c r="PL113" s="264">
        <v>1</v>
      </c>
      <c r="PM113" s="1340">
        <f>IF(PK113=1,1,IF(OR(PK114=1,PK115=1),0.5,0))</f>
        <v>0</v>
      </c>
      <c r="PN113" s="264">
        <f>IFERROR(IF(PL113=0,"",PM113/PL113),"")</f>
        <v>0</v>
      </c>
    </row>
    <row r="114" spans="1:430" ht="17" customHeight="1" thickBot="1" x14ac:dyDescent="0.25">
      <c r="A114">
        <v>31</v>
      </c>
      <c r="B114" s="1291"/>
      <c r="C114" s="1292"/>
      <c r="D114" s="1348"/>
      <c r="E114" s="1193" t="s">
        <v>39</v>
      </c>
      <c r="F114" s="1254"/>
      <c r="G114" s="1255"/>
      <c r="H114" s="863">
        <v>0.5</v>
      </c>
      <c r="I114" s="1203"/>
      <c r="J114" s="397" t="s">
        <v>39</v>
      </c>
      <c r="K114" s="334">
        <v>1</v>
      </c>
      <c r="L114" s="897"/>
      <c r="M114" s="893"/>
      <c r="N114" s="1069"/>
      <c r="O114" s="322" t="s">
        <v>39</v>
      </c>
      <c r="P114" s="957"/>
      <c r="Q114" s="1165"/>
      <c r="R114" s="1158"/>
      <c r="S114" s="1158"/>
      <c r="T114" s="322" t="s">
        <v>39</v>
      </c>
      <c r="U114" s="835"/>
      <c r="V114" s="473"/>
      <c r="W114" s="897"/>
      <c r="X114" s="243"/>
      <c r="Y114" s="322" t="s">
        <v>39</v>
      </c>
      <c r="Z114" s="835"/>
      <c r="AA114" s="473"/>
      <c r="AB114" s="897"/>
      <c r="AC114" s="243"/>
      <c r="AD114" s="322" t="s">
        <v>39</v>
      </c>
      <c r="AE114" s="835"/>
      <c r="AF114" s="473"/>
      <c r="AG114" s="897"/>
      <c r="AH114" s="243"/>
      <c r="AI114" s="397" t="s">
        <v>39</v>
      </c>
      <c r="AJ114" s="334">
        <v>1</v>
      </c>
      <c r="AK114" s="473"/>
      <c r="AL114" s="897"/>
      <c r="AM114" s="243"/>
      <c r="AN114" s="322" t="s">
        <v>39</v>
      </c>
      <c r="AO114" s="1042"/>
      <c r="AP114" s="255"/>
      <c r="AQ114" s="1349"/>
      <c r="AR114" s="1069"/>
      <c r="AS114" s="322" t="s">
        <v>39</v>
      </c>
      <c r="AT114" s="836"/>
      <c r="AU114" s="255"/>
      <c r="AV114" s="1349"/>
      <c r="AW114" s="1069"/>
      <c r="AX114" s="322" t="s">
        <v>39</v>
      </c>
      <c r="AY114" s="836"/>
      <c r="AZ114" s="255"/>
      <c r="BA114" s="1349"/>
      <c r="BB114" s="1069"/>
      <c r="BC114" s="942" t="s">
        <v>39</v>
      </c>
      <c r="BD114" s="835"/>
      <c r="BE114" s="255"/>
      <c r="BF114" s="535"/>
      <c r="BG114" s="1069"/>
      <c r="BH114" s="397" t="s">
        <v>39</v>
      </c>
      <c r="BI114" s="1072">
        <v>1</v>
      </c>
      <c r="BJ114" s="255"/>
      <c r="BK114" s="1349"/>
      <c r="BL114" s="1069"/>
      <c r="BM114" s="942" t="s">
        <v>39</v>
      </c>
      <c r="BN114" s="835"/>
      <c r="BO114" s="255"/>
      <c r="BP114" s="535"/>
      <c r="BQ114" s="1069"/>
      <c r="BR114" s="863"/>
      <c r="BS114" s="322" t="s">
        <v>39</v>
      </c>
      <c r="BT114" s="835">
        <v>1</v>
      </c>
      <c r="BU114" s="473"/>
      <c r="BV114" s="897"/>
      <c r="BW114" s="243"/>
      <c r="BX114" s="322" t="s">
        <v>39</v>
      </c>
      <c r="BY114" s="835">
        <v>1</v>
      </c>
      <c r="BZ114" s="473"/>
      <c r="CA114" s="897"/>
      <c r="CB114" s="243"/>
      <c r="CC114" s="322" t="s">
        <v>39</v>
      </c>
      <c r="CD114" s="835"/>
      <c r="CE114" s="473"/>
      <c r="CF114" s="535"/>
      <c r="CG114" s="243"/>
      <c r="CH114" s="397" t="s">
        <v>39</v>
      </c>
      <c r="CI114" s="835">
        <v>1</v>
      </c>
      <c r="CJ114" s="473"/>
      <c r="CK114" s="535"/>
      <c r="CL114" s="243"/>
      <c r="CM114" s="322" t="s">
        <v>39</v>
      </c>
      <c r="CN114" s="835"/>
      <c r="CO114" s="473"/>
      <c r="CP114" s="535"/>
      <c r="CQ114" s="243"/>
      <c r="CR114" s="322" t="s">
        <v>39</v>
      </c>
      <c r="CS114" s="835"/>
      <c r="CT114" s="473"/>
      <c r="CU114" s="535"/>
      <c r="CV114" s="243"/>
      <c r="CW114" s="322" t="s">
        <v>39</v>
      </c>
      <c r="CX114" s="835"/>
      <c r="CY114" s="473"/>
      <c r="CZ114" s="535"/>
      <c r="DA114" s="243"/>
      <c r="DB114" s="322" t="s">
        <v>39</v>
      </c>
      <c r="DC114" s="835"/>
      <c r="DD114" s="473"/>
      <c r="DE114" s="535"/>
      <c r="DF114" s="243"/>
      <c r="DG114" s="322" t="s">
        <v>39</v>
      </c>
      <c r="DH114" s="835"/>
      <c r="DI114" s="473"/>
      <c r="DJ114" s="535"/>
      <c r="DK114" s="243"/>
      <c r="DL114" s="322" t="s">
        <v>39</v>
      </c>
      <c r="DM114" s="835"/>
      <c r="DN114" s="473"/>
      <c r="DO114" s="535"/>
      <c r="DP114" s="243"/>
      <c r="DQ114" s="322" t="s">
        <v>39</v>
      </c>
      <c r="DR114" s="835"/>
      <c r="DS114" s="473"/>
      <c r="DT114" s="535"/>
      <c r="DU114" s="243"/>
      <c r="DV114" s="322" t="s">
        <v>39</v>
      </c>
      <c r="DW114" s="835"/>
      <c r="DX114" s="473"/>
      <c r="DY114" s="535"/>
      <c r="DZ114" s="243"/>
      <c r="EA114" s="322" t="s">
        <v>39</v>
      </c>
      <c r="EB114" s="338"/>
      <c r="EC114" s="473"/>
      <c r="ED114" s="535"/>
      <c r="EE114" s="243"/>
      <c r="EF114" s="322" t="s">
        <v>39</v>
      </c>
      <c r="EG114" s="835"/>
      <c r="EH114" s="473"/>
      <c r="EI114" s="535"/>
      <c r="EJ114" s="243"/>
      <c r="EK114" s="322" t="s">
        <v>39</v>
      </c>
      <c r="EL114" s="835"/>
      <c r="EM114" s="473"/>
      <c r="EN114" s="535"/>
      <c r="EO114" s="243"/>
      <c r="EP114" s="322" t="s">
        <v>39</v>
      </c>
      <c r="EQ114" s="338"/>
      <c r="ER114" s="473"/>
      <c r="ES114" s="535"/>
      <c r="ET114" s="243"/>
      <c r="EU114" s="322" t="s">
        <v>39</v>
      </c>
      <c r="EV114" s="835"/>
      <c r="EW114" s="473"/>
      <c r="EX114" s="535"/>
      <c r="EY114" s="243"/>
      <c r="EZ114" s="397" t="s">
        <v>39</v>
      </c>
      <c r="FA114" s="835">
        <v>1</v>
      </c>
      <c r="FB114" s="473"/>
      <c r="FC114" s="535"/>
      <c r="FD114" s="243"/>
      <c r="FE114" s="322" t="s">
        <v>39</v>
      </c>
      <c r="FF114" s="835"/>
      <c r="FG114" s="473"/>
      <c r="FH114" s="535"/>
      <c r="FI114" s="243"/>
      <c r="FJ114" s="322" t="s">
        <v>39</v>
      </c>
      <c r="FK114" s="835"/>
      <c r="FL114" s="473"/>
      <c r="FM114" s="535"/>
      <c r="FN114" s="243"/>
      <c r="FO114" s="322" t="s">
        <v>39</v>
      </c>
      <c r="FP114" s="835"/>
      <c r="FQ114" s="473"/>
      <c r="FR114" s="535"/>
      <c r="FS114" s="243"/>
      <c r="FU114" s="397" t="s">
        <v>39</v>
      </c>
      <c r="FV114" s="1042">
        <v>1</v>
      </c>
      <c r="FW114" s="255"/>
      <c r="FX114" s="1349"/>
      <c r="FY114" s="1069"/>
      <c r="FZ114" s="322" t="s">
        <v>39</v>
      </c>
      <c r="GA114" s="1042"/>
      <c r="GB114" s="255"/>
      <c r="GC114" s="1349"/>
      <c r="GD114" s="1069"/>
      <c r="GE114" s="322" t="s">
        <v>39</v>
      </c>
      <c r="GF114" s="1295">
        <v>1</v>
      </c>
      <c r="GG114" s="255"/>
      <c r="GH114" s="1349"/>
      <c r="GI114" s="1069"/>
      <c r="GJ114" s="322" t="s">
        <v>39</v>
      </c>
      <c r="GK114" s="1042"/>
      <c r="GL114" s="255"/>
      <c r="GM114" s="1349"/>
      <c r="GN114" s="1069"/>
      <c r="GO114" s="322" t="s">
        <v>39</v>
      </c>
      <c r="GP114" s="1042"/>
      <c r="GQ114" s="255"/>
      <c r="GR114" s="1349"/>
      <c r="GS114" s="1069"/>
      <c r="GT114" s="322" t="s">
        <v>39</v>
      </c>
      <c r="GU114" s="1042"/>
      <c r="GV114" s="255"/>
      <c r="GW114" s="1350"/>
      <c r="GX114" s="1351"/>
      <c r="GY114" s="1352"/>
      <c r="GZ114" s="322" t="s">
        <v>39</v>
      </c>
      <c r="HA114" s="835"/>
      <c r="HB114" s="473"/>
      <c r="HC114" s="535"/>
      <c r="HD114" s="243"/>
      <c r="HE114" s="322" t="s">
        <v>39</v>
      </c>
      <c r="HF114" s="338">
        <v>1</v>
      </c>
      <c r="HG114" s="473"/>
      <c r="HH114" s="535"/>
      <c r="HI114" s="243"/>
      <c r="HJ114" s="883"/>
      <c r="HK114" s="322" t="s">
        <v>39</v>
      </c>
      <c r="HL114" s="835"/>
      <c r="HM114" s="473"/>
      <c r="HN114" s="897"/>
      <c r="HO114" s="243"/>
      <c r="HP114" s="883"/>
      <c r="HQ114" s="322" t="s">
        <v>39</v>
      </c>
      <c r="HR114" s="835"/>
      <c r="HS114" s="255"/>
      <c r="HT114" s="535"/>
      <c r="HU114" s="1069"/>
      <c r="HV114" s="322" t="s">
        <v>39</v>
      </c>
      <c r="HW114" s="835"/>
      <c r="HX114" s="255"/>
      <c r="HY114" s="535"/>
      <c r="HZ114" s="898"/>
      <c r="IA114" s="322" t="s">
        <v>39</v>
      </c>
      <c r="IB114" s="835"/>
      <c r="IC114" s="255"/>
      <c r="ID114" s="1349"/>
      <c r="IE114" s="1069"/>
      <c r="IF114" s="883"/>
      <c r="IG114" s="322" t="s">
        <v>39</v>
      </c>
      <c r="IH114" s="841"/>
      <c r="II114" s="255"/>
      <c r="IJ114" s="1349"/>
      <c r="IK114" s="1069"/>
      <c r="IL114" s="322" t="s">
        <v>39</v>
      </c>
      <c r="IM114" s="841"/>
      <c r="IN114" s="255"/>
      <c r="IO114" s="1349"/>
      <c r="IP114" s="1069"/>
      <c r="IQ114" s="397" t="s">
        <v>39</v>
      </c>
      <c r="IR114" s="841">
        <v>1</v>
      </c>
      <c r="IS114" s="255"/>
      <c r="IT114" s="1349"/>
      <c r="IU114" s="1069"/>
      <c r="IV114" s="322" t="s">
        <v>39</v>
      </c>
      <c r="IW114" s="841"/>
      <c r="IX114" s="255"/>
      <c r="IY114" s="1349"/>
      <c r="IZ114" s="1069"/>
      <c r="JA114" s="322" t="s">
        <v>39</v>
      </c>
      <c r="JB114" s="841"/>
      <c r="JC114" s="255"/>
      <c r="JD114" s="535"/>
      <c r="JE114" s="1069"/>
      <c r="JF114" s="322" t="s">
        <v>39</v>
      </c>
      <c r="JG114" s="337"/>
      <c r="JH114" s="255"/>
      <c r="JI114" s="535"/>
      <c r="JJ114" s="1069"/>
      <c r="JK114" s="322" t="s">
        <v>39</v>
      </c>
      <c r="JL114" s="841"/>
      <c r="JM114" s="255"/>
      <c r="JN114" s="535"/>
      <c r="JO114" s="1069"/>
      <c r="JP114" s="322" t="s">
        <v>39</v>
      </c>
      <c r="JQ114" s="841"/>
      <c r="JR114" s="255"/>
      <c r="JS114" s="1349"/>
      <c r="JT114" s="1069"/>
      <c r="JU114" s="322" t="s">
        <v>39</v>
      </c>
      <c r="JV114" s="841"/>
      <c r="JW114" s="255"/>
      <c r="JX114" s="535"/>
      <c r="JY114" s="1069"/>
      <c r="JZ114" s="397" t="s">
        <v>39</v>
      </c>
      <c r="KA114" s="841">
        <v>1</v>
      </c>
      <c r="KB114" s="255"/>
      <c r="KC114" s="535"/>
      <c r="KD114" s="1069"/>
      <c r="KE114" s="322" t="s">
        <v>39</v>
      </c>
      <c r="KF114" s="841"/>
      <c r="KG114" s="255"/>
      <c r="KH114" s="535"/>
      <c r="KI114" s="1069"/>
      <c r="KJ114" s="397" t="s">
        <v>39</v>
      </c>
      <c r="KK114" s="841">
        <v>1</v>
      </c>
      <c r="KL114" s="255"/>
      <c r="KM114" s="535"/>
      <c r="KN114" s="1069"/>
      <c r="KO114" s="322" t="s">
        <v>39</v>
      </c>
      <c r="KP114" s="841"/>
      <c r="KQ114" s="255"/>
      <c r="KR114" s="535"/>
      <c r="KS114" s="1069"/>
      <c r="KT114" s="322" t="s">
        <v>39</v>
      </c>
      <c r="KU114" s="841"/>
      <c r="KV114" s="255"/>
      <c r="KW114" s="535"/>
      <c r="KX114" s="1069"/>
      <c r="KY114" s="322" t="s">
        <v>39</v>
      </c>
      <c r="KZ114" s="841"/>
      <c r="LA114" s="255"/>
      <c r="LB114" s="535"/>
      <c r="LC114" s="1069"/>
      <c r="LD114" s="322" t="s">
        <v>39</v>
      </c>
      <c r="LE114" s="841"/>
      <c r="LF114" s="255"/>
      <c r="LG114" s="535"/>
      <c r="LH114" s="1069"/>
      <c r="LI114" s="322" t="s">
        <v>39</v>
      </c>
      <c r="LJ114" s="841"/>
      <c r="LK114" s="255"/>
      <c r="LL114" s="535"/>
      <c r="LM114" s="1069"/>
      <c r="LN114" s="322" t="s">
        <v>39</v>
      </c>
      <c r="LO114" s="841"/>
      <c r="LP114" s="255"/>
      <c r="LQ114" s="535"/>
      <c r="LR114" s="1069"/>
      <c r="LS114" s="322" t="s">
        <v>39</v>
      </c>
      <c r="LT114" s="841"/>
      <c r="LU114" s="255"/>
      <c r="LV114" s="535"/>
      <c r="LW114" s="1069"/>
      <c r="LX114" s="322" t="s">
        <v>39</v>
      </c>
      <c r="LY114" s="841"/>
      <c r="LZ114" s="255"/>
      <c r="MA114" s="535"/>
      <c r="MB114" s="1069"/>
      <c r="MC114" s="322" t="s">
        <v>39</v>
      </c>
      <c r="MD114" s="841"/>
      <c r="ME114" s="255"/>
      <c r="MF114" s="535"/>
      <c r="MG114" s="1069"/>
      <c r="MH114" s="322" t="s">
        <v>39</v>
      </c>
      <c r="MI114" s="841"/>
      <c r="MJ114" s="255"/>
      <c r="MK114" s="535"/>
      <c r="ML114" s="1069"/>
      <c r="MM114" s="322" t="s">
        <v>39</v>
      </c>
      <c r="MN114" s="841"/>
      <c r="MO114" s="255"/>
      <c r="MP114" s="535"/>
      <c r="MQ114" s="1069"/>
      <c r="MR114" s="322" t="s">
        <v>39</v>
      </c>
      <c r="MS114" s="841"/>
      <c r="MT114" s="255"/>
      <c r="MU114" s="535"/>
      <c r="MV114" s="1069"/>
      <c r="MW114" s="322" t="s">
        <v>39</v>
      </c>
      <c r="MX114" s="841"/>
      <c r="MY114" s="255"/>
      <c r="MZ114" s="535"/>
      <c r="NA114" s="1069"/>
      <c r="NB114" s="322" t="s">
        <v>39</v>
      </c>
      <c r="NC114" s="841"/>
      <c r="ND114" s="255"/>
      <c r="NE114" s="535"/>
      <c r="NF114" s="1069"/>
      <c r="NG114" s="322" t="s">
        <v>39</v>
      </c>
      <c r="NH114" s="841"/>
      <c r="NI114" s="255"/>
      <c r="NJ114" s="535"/>
      <c r="NK114" s="1069"/>
      <c r="NL114" s="322" t="s">
        <v>39</v>
      </c>
      <c r="NM114" s="841"/>
      <c r="NN114" s="255"/>
      <c r="NO114" s="535"/>
      <c r="NP114" s="1069"/>
      <c r="NQ114" s="322" t="s">
        <v>39</v>
      </c>
      <c r="NR114" s="841"/>
      <c r="NS114" s="255"/>
      <c r="NT114" s="535"/>
      <c r="NU114" s="1069"/>
      <c r="NV114" s="322" t="s">
        <v>39</v>
      </c>
      <c r="NW114" s="841"/>
      <c r="NX114" s="255"/>
      <c r="NY114" s="535"/>
      <c r="NZ114" s="1069"/>
      <c r="OA114" s="322" t="s">
        <v>39</v>
      </c>
      <c r="OB114" s="841"/>
      <c r="OC114" s="255"/>
      <c r="OD114" s="535"/>
      <c r="OE114" s="1069"/>
      <c r="OF114" s="322" t="s">
        <v>39</v>
      </c>
      <c r="OG114" s="841"/>
      <c r="OH114" s="255"/>
      <c r="OI114" s="535"/>
      <c r="OJ114" s="1069"/>
      <c r="OK114" s="397" t="s">
        <v>39</v>
      </c>
      <c r="OL114" s="841">
        <v>1</v>
      </c>
      <c r="OM114" s="255"/>
      <c r="ON114" s="535"/>
      <c r="OO114" s="1069"/>
      <c r="OP114" s="322" t="s">
        <v>39</v>
      </c>
      <c r="OQ114" s="841"/>
      <c r="OR114" s="255"/>
      <c r="OS114" s="535"/>
      <c r="OT114" s="1069"/>
      <c r="OU114" s="322" t="s">
        <v>39</v>
      </c>
      <c r="OV114" s="835"/>
      <c r="OW114" s="255"/>
      <c r="OX114" s="535"/>
      <c r="OY114" s="1069"/>
      <c r="OZ114" s="322" t="s">
        <v>39</v>
      </c>
      <c r="PA114" s="841"/>
      <c r="PB114" s="255"/>
      <c r="PC114" s="535"/>
      <c r="PD114" s="1069"/>
      <c r="PE114" s="942"/>
      <c r="PF114" s="835"/>
      <c r="PG114" s="255"/>
      <c r="PH114" s="535"/>
      <c r="PI114" s="1069"/>
      <c r="PJ114" s="942"/>
      <c r="PK114" s="835"/>
      <c r="PL114" s="255"/>
      <c r="PM114" s="535"/>
      <c r="PN114" s="1069"/>
    </row>
    <row r="115" spans="1:430" ht="17" customHeight="1" thickBot="1" x14ac:dyDescent="0.25">
      <c r="A115">
        <v>32</v>
      </c>
      <c r="B115" s="1291"/>
      <c r="C115" s="1292"/>
      <c r="D115" s="1348"/>
      <c r="E115" s="1193" t="s">
        <v>40</v>
      </c>
      <c r="F115" s="1254"/>
      <c r="G115" s="1255"/>
      <c r="H115" s="863">
        <v>0.5</v>
      </c>
      <c r="I115" s="1203"/>
      <c r="J115" s="322" t="s">
        <v>40</v>
      </c>
      <c r="K115" s="835"/>
      <c r="L115" s="897"/>
      <c r="M115" s="893"/>
      <c r="N115" s="1069"/>
      <c r="O115" s="397" t="s">
        <v>40</v>
      </c>
      <c r="P115" s="467">
        <v>1</v>
      </c>
      <c r="Q115" s="1165"/>
      <c r="R115" s="1158"/>
      <c r="S115" s="1158"/>
      <c r="T115" s="322" t="s">
        <v>40</v>
      </c>
      <c r="U115" s="835"/>
      <c r="V115" s="473"/>
      <c r="W115" s="897"/>
      <c r="X115" s="243"/>
      <c r="Y115" s="322" t="s">
        <v>40</v>
      </c>
      <c r="Z115" s="835"/>
      <c r="AA115" s="473"/>
      <c r="AB115" s="897"/>
      <c r="AC115" s="243"/>
      <c r="AD115" s="322" t="s">
        <v>40</v>
      </c>
      <c r="AE115" s="835"/>
      <c r="AF115" s="473"/>
      <c r="AG115" s="897"/>
      <c r="AH115" s="243"/>
      <c r="AI115" s="322" t="s">
        <v>40</v>
      </c>
      <c r="AJ115" s="835"/>
      <c r="AK115" s="473"/>
      <c r="AL115" s="897"/>
      <c r="AM115" s="243"/>
      <c r="AN115" s="322" t="s">
        <v>40</v>
      </c>
      <c r="AO115" s="1042"/>
      <c r="AP115" s="255"/>
      <c r="AQ115" s="1166"/>
      <c r="AR115" s="1069"/>
      <c r="AS115" s="322" t="s">
        <v>40</v>
      </c>
      <c r="AT115" s="836"/>
      <c r="AU115" s="255"/>
      <c r="AV115" s="1166"/>
      <c r="AW115" s="1069"/>
      <c r="AX115" s="322" t="s">
        <v>40</v>
      </c>
      <c r="AY115" s="836"/>
      <c r="AZ115" s="255"/>
      <c r="BA115" s="1166"/>
      <c r="BB115" s="1069"/>
      <c r="BC115" s="942" t="s">
        <v>40</v>
      </c>
      <c r="BD115" s="835"/>
      <c r="BE115" s="255"/>
      <c r="BF115" s="535"/>
      <c r="BG115" s="1069"/>
      <c r="BH115" s="322" t="s">
        <v>40</v>
      </c>
      <c r="BI115" s="1051"/>
      <c r="BJ115" s="255"/>
      <c r="BK115" s="1166"/>
      <c r="BL115" s="1069"/>
      <c r="BM115" s="942" t="s">
        <v>40</v>
      </c>
      <c r="BN115" s="835"/>
      <c r="BO115" s="255"/>
      <c r="BP115" s="535"/>
      <c r="BQ115" s="1069"/>
      <c r="BR115" s="863"/>
      <c r="BS115" s="322" t="s">
        <v>40</v>
      </c>
      <c r="BT115" s="835"/>
      <c r="BU115" s="473"/>
      <c r="BV115" s="897"/>
      <c r="BW115" s="243"/>
      <c r="BX115" s="322" t="s">
        <v>40</v>
      </c>
      <c r="BY115" s="835"/>
      <c r="BZ115" s="473"/>
      <c r="CA115" s="897"/>
      <c r="CB115" s="243"/>
      <c r="CC115" s="322" t="s">
        <v>40</v>
      </c>
      <c r="CD115" s="835"/>
      <c r="CE115" s="473"/>
      <c r="CF115" s="535"/>
      <c r="CG115" s="243"/>
      <c r="CH115" s="322" t="s">
        <v>40</v>
      </c>
      <c r="CI115" s="835"/>
      <c r="CJ115" s="473"/>
      <c r="CK115" s="535"/>
      <c r="CL115" s="243"/>
      <c r="CM115" s="322" t="s">
        <v>40</v>
      </c>
      <c r="CN115" s="835"/>
      <c r="CO115" s="473"/>
      <c r="CP115" s="535"/>
      <c r="CQ115" s="243"/>
      <c r="CR115" s="322" t="s">
        <v>40</v>
      </c>
      <c r="CS115" s="835"/>
      <c r="CT115" s="473"/>
      <c r="CU115" s="535"/>
      <c r="CV115" s="243"/>
      <c r="CW115" s="322" t="s">
        <v>40</v>
      </c>
      <c r="CX115" s="835"/>
      <c r="CY115" s="473"/>
      <c r="CZ115" s="535"/>
      <c r="DA115" s="243"/>
      <c r="DB115" s="322" t="s">
        <v>40</v>
      </c>
      <c r="DC115" s="835"/>
      <c r="DD115" s="473"/>
      <c r="DE115" s="535"/>
      <c r="DF115" s="243"/>
      <c r="DG115" s="322" t="s">
        <v>40</v>
      </c>
      <c r="DH115" s="835"/>
      <c r="DI115" s="473"/>
      <c r="DJ115" s="535"/>
      <c r="DK115" s="243"/>
      <c r="DL115" s="322" t="s">
        <v>40</v>
      </c>
      <c r="DM115" s="835"/>
      <c r="DN115" s="473"/>
      <c r="DO115" s="535"/>
      <c r="DP115" s="243"/>
      <c r="DQ115" s="322" t="s">
        <v>40</v>
      </c>
      <c r="DR115" s="835"/>
      <c r="DS115" s="473"/>
      <c r="DT115" s="535"/>
      <c r="DU115" s="243"/>
      <c r="DV115" s="322" t="s">
        <v>40</v>
      </c>
      <c r="DW115" s="835"/>
      <c r="DX115" s="473"/>
      <c r="DY115" s="535"/>
      <c r="DZ115" s="243"/>
      <c r="EA115" s="322" t="s">
        <v>40</v>
      </c>
      <c r="EB115" s="338"/>
      <c r="EC115" s="473"/>
      <c r="ED115" s="535"/>
      <c r="EE115" s="243"/>
      <c r="EF115" s="397" t="s">
        <v>40</v>
      </c>
      <c r="EG115" s="835">
        <v>1</v>
      </c>
      <c r="EH115" s="473"/>
      <c r="EI115" s="535"/>
      <c r="EJ115" s="243"/>
      <c r="EK115" s="322" t="s">
        <v>40</v>
      </c>
      <c r="EL115" s="835"/>
      <c r="EM115" s="473"/>
      <c r="EN115" s="535"/>
      <c r="EO115" s="243"/>
      <c r="EP115" s="397" t="s">
        <v>40</v>
      </c>
      <c r="EQ115" s="338">
        <v>1</v>
      </c>
      <c r="ER115" s="473"/>
      <c r="ES115" s="535"/>
      <c r="ET115" s="243"/>
      <c r="EU115" s="322" t="s">
        <v>40</v>
      </c>
      <c r="EV115" s="835"/>
      <c r="EW115" s="473"/>
      <c r="EX115" s="535"/>
      <c r="EY115" s="243"/>
      <c r="EZ115" s="322" t="s">
        <v>40</v>
      </c>
      <c r="FA115" s="835"/>
      <c r="FB115" s="473"/>
      <c r="FC115" s="535"/>
      <c r="FD115" s="243"/>
      <c r="FE115" s="322" t="s">
        <v>40</v>
      </c>
      <c r="FF115" s="835"/>
      <c r="FG115" s="473"/>
      <c r="FH115" s="535"/>
      <c r="FI115" s="243"/>
      <c r="FJ115" s="322" t="s">
        <v>40</v>
      </c>
      <c r="FK115" s="835"/>
      <c r="FL115" s="473"/>
      <c r="FM115" s="535"/>
      <c r="FN115" s="243"/>
      <c r="FO115" s="322" t="s">
        <v>40</v>
      </c>
      <c r="FP115" s="835"/>
      <c r="FQ115" s="473"/>
      <c r="FR115" s="535"/>
      <c r="FS115" s="243"/>
      <c r="FU115" s="322" t="s">
        <v>40</v>
      </c>
      <c r="FV115" s="1042"/>
      <c r="FW115" s="255"/>
      <c r="FX115" s="1166"/>
      <c r="FY115" s="1069"/>
      <c r="FZ115" s="322" t="s">
        <v>40</v>
      </c>
      <c r="GA115" s="1042"/>
      <c r="GB115" s="255"/>
      <c r="GC115" s="1166"/>
      <c r="GD115" s="1069"/>
      <c r="GE115" s="322" t="s">
        <v>40</v>
      </c>
      <c r="GF115" s="1042"/>
      <c r="GG115" s="255"/>
      <c r="GH115" s="1166"/>
      <c r="GI115" s="1069"/>
      <c r="GJ115" s="322" t="s">
        <v>40</v>
      </c>
      <c r="GK115" s="1042"/>
      <c r="GL115" s="255"/>
      <c r="GM115" s="1166"/>
      <c r="GN115" s="1069"/>
      <c r="GO115" s="322" t="s">
        <v>40</v>
      </c>
      <c r="GP115" s="1042"/>
      <c r="GQ115" s="255"/>
      <c r="GR115" s="1166"/>
      <c r="GS115" s="1069"/>
      <c r="GT115" s="322" t="s">
        <v>40</v>
      </c>
      <c r="GU115" s="1042"/>
      <c r="GV115" s="255"/>
      <c r="GW115" s="1169"/>
      <c r="GX115" s="1068"/>
      <c r="GY115" s="910"/>
      <c r="GZ115" s="322" t="s">
        <v>40</v>
      </c>
      <c r="HA115" s="835"/>
      <c r="HB115" s="473"/>
      <c r="HC115" s="535"/>
      <c r="HD115" s="243"/>
      <c r="HE115" s="322" t="s">
        <v>40</v>
      </c>
      <c r="HF115" s="338"/>
      <c r="HG115" s="473"/>
      <c r="HH115" s="535"/>
      <c r="HI115" s="243"/>
      <c r="HJ115" s="883"/>
      <c r="HK115" s="397" t="s">
        <v>40</v>
      </c>
      <c r="HL115" s="334">
        <v>1</v>
      </c>
      <c r="HM115" s="473"/>
      <c r="HN115" s="897"/>
      <c r="HO115" s="243"/>
      <c r="HP115" s="883"/>
      <c r="HQ115" s="322" t="s">
        <v>40</v>
      </c>
      <c r="HR115" s="835"/>
      <c r="HS115" s="255"/>
      <c r="HT115" s="535"/>
      <c r="HU115" s="1069"/>
      <c r="HV115" s="322" t="s">
        <v>40</v>
      </c>
      <c r="HW115" s="835"/>
      <c r="HX115" s="255"/>
      <c r="HY115" s="535"/>
      <c r="HZ115" s="898"/>
      <c r="IA115" s="322" t="s">
        <v>40</v>
      </c>
      <c r="IB115" s="835"/>
      <c r="IC115" s="255"/>
      <c r="ID115" s="1166"/>
      <c r="IE115" s="1069"/>
      <c r="IF115" s="883"/>
      <c r="IG115" s="322" t="s">
        <v>40</v>
      </c>
      <c r="IH115" s="841"/>
      <c r="II115" s="255"/>
      <c r="IJ115" s="1166"/>
      <c r="IK115" s="1069"/>
      <c r="IL115" s="322" t="s">
        <v>40</v>
      </c>
      <c r="IM115" s="841"/>
      <c r="IN115" s="255"/>
      <c r="IO115" s="1166"/>
      <c r="IP115" s="1069"/>
      <c r="IQ115" s="322" t="s">
        <v>40</v>
      </c>
      <c r="IR115" s="841"/>
      <c r="IS115" s="255"/>
      <c r="IT115" s="1166"/>
      <c r="IU115" s="1069"/>
      <c r="IV115" s="322" t="s">
        <v>40</v>
      </c>
      <c r="IW115" s="841"/>
      <c r="IX115" s="255"/>
      <c r="IY115" s="1166"/>
      <c r="IZ115" s="1069"/>
      <c r="JA115" s="322" t="s">
        <v>40</v>
      </c>
      <c r="JB115" s="841"/>
      <c r="JC115" s="255"/>
      <c r="JD115" s="535"/>
      <c r="JE115" s="1069"/>
      <c r="JF115" s="322" t="s">
        <v>40</v>
      </c>
      <c r="JG115" s="337"/>
      <c r="JH115" s="255"/>
      <c r="JI115" s="535"/>
      <c r="JJ115" s="1069"/>
      <c r="JK115" s="322" t="s">
        <v>40</v>
      </c>
      <c r="JL115" s="841"/>
      <c r="JM115" s="255"/>
      <c r="JN115" s="535"/>
      <c r="JO115" s="1069"/>
      <c r="JP115" s="322" t="s">
        <v>40</v>
      </c>
      <c r="JQ115" s="841"/>
      <c r="JR115" s="255"/>
      <c r="JS115" s="1166"/>
      <c r="JT115" s="1069"/>
      <c r="JU115" s="322" t="s">
        <v>40</v>
      </c>
      <c r="JV115" s="841"/>
      <c r="JW115" s="255"/>
      <c r="JX115" s="535"/>
      <c r="JY115" s="1069"/>
      <c r="JZ115" s="322" t="s">
        <v>40</v>
      </c>
      <c r="KA115" s="841"/>
      <c r="KB115" s="255"/>
      <c r="KC115" s="535"/>
      <c r="KD115" s="1069"/>
      <c r="KE115" s="322" t="s">
        <v>40</v>
      </c>
      <c r="KF115" s="841"/>
      <c r="KG115" s="255"/>
      <c r="KH115" s="535"/>
      <c r="KI115" s="1069"/>
      <c r="KJ115" s="322" t="s">
        <v>40</v>
      </c>
      <c r="KK115" s="841"/>
      <c r="KL115" s="255"/>
      <c r="KM115" s="535"/>
      <c r="KN115" s="1069"/>
      <c r="KO115" s="322" t="s">
        <v>40</v>
      </c>
      <c r="KP115" s="841"/>
      <c r="KQ115" s="255"/>
      <c r="KR115" s="535"/>
      <c r="KS115" s="1069"/>
      <c r="KT115" s="322" t="s">
        <v>40</v>
      </c>
      <c r="KU115" s="841"/>
      <c r="KV115" s="255"/>
      <c r="KW115" s="535"/>
      <c r="KX115" s="1069"/>
      <c r="KY115" s="322" t="s">
        <v>40</v>
      </c>
      <c r="KZ115" s="841"/>
      <c r="LA115" s="255"/>
      <c r="LB115" s="535"/>
      <c r="LC115" s="1069"/>
      <c r="LD115" s="322" t="s">
        <v>40</v>
      </c>
      <c r="LE115" s="841"/>
      <c r="LF115" s="255"/>
      <c r="LG115" s="535"/>
      <c r="LH115" s="1069"/>
      <c r="LI115" s="397" t="s">
        <v>40</v>
      </c>
      <c r="LJ115" s="841">
        <v>1</v>
      </c>
      <c r="LK115" s="255"/>
      <c r="LL115" s="535"/>
      <c r="LM115" s="1069"/>
      <c r="LN115" s="322" t="s">
        <v>40</v>
      </c>
      <c r="LO115" s="841"/>
      <c r="LP115" s="255"/>
      <c r="LQ115" s="535"/>
      <c r="LR115" s="1069"/>
      <c r="LS115" s="322" t="s">
        <v>40</v>
      </c>
      <c r="LT115" s="841"/>
      <c r="LU115" s="255"/>
      <c r="LV115" s="535"/>
      <c r="LW115" s="1069"/>
      <c r="LX115" s="322" t="s">
        <v>40</v>
      </c>
      <c r="LY115" s="841"/>
      <c r="LZ115" s="255"/>
      <c r="MA115" s="535"/>
      <c r="MB115" s="1069"/>
      <c r="MC115" s="322" t="s">
        <v>40</v>
      </c>
      <c r="MD115" s="841"/>
      <c r="ME115" s="255"/>
      <c r="MF115" s="535"/>
      <c r="MG115" s="1069"/>
      <c r="MH115" s="322" t="s">
        <v>40</v>
      </c>
      <c r="MI115" s="841"/>
      <c r="MJ115" s="255"/>
      <c r="MK115" s="535"/>
      <c r="ML115" s="1069"/>
      <c r="MM115" s="397" t="s">
        <v>40</v>
      </c>
      <c r="MN115" s="841">
        <v>1</v>
      </c>
      <c r="MO115" s="255"/>
      <c r="MP115" s="535"/>
      <c r="MQ115" s="1069"/>
      <c r="MR115" s="322" t="s">
        <v>40</v>
      </c>
      <c r="MS115" s="841"/>
      <c r="MT115" s="255"/>
      <c r="MU115" s="535"/>
      <c r="MV115" s="1069"/>
      <c r="MW115" s="322" t="s">
        <v>40</v>
      </c>
      <c r="MX115" s="841"/>
      <c r="MY115" s="255"/>
      <c r="MZ115" s="535"/>
      <c r="NA115" s="1069"/>
      <c r="NB115" s="322" t="s">
        <v>40</v>
      </c>
      <c r="NC115" s="841"/>
      <c r="ND115" s="255"/>
      <c r="NE115" s="535"/>
      <c r="NF115" s="1069"/>
      <c r="NG115" s="322" t="s">
        <v>40</v>
      </c>
      <c r="NH115" s="841"/>
      <c r="NI115" s="255"/>
      <c r="NJ115" s="535"/>
      <c r="NK115" s="1069"/>
      <c r="NL115" s="322" t="s">
        <v>40</v>
      </c>
      <c r="NM115" s="841"/>
      <c r="NN115" s="255"/>
      <c r="NO115" s="535"/>
      <c r="NP115" s="1069"/>
      <c r="NQ115" s="322" t="s">
        <v>40</v>
      </c>
      <c r="NR115" s="841"/>
      <c r="NS115" s="255"/>
      <c r="NT115" s="535"/>
      <c r="NU115" s="1069"/>
      <c r="NV115" s="322" t="s">
        <v>40</v>
      </c>
      <c r="NW115" s="841"/>
      <c r="NX115" s="255"/>
      <c r="NY115" s="535"/>
      <c r="NZ115" s="1069"/>
      <c r="OA115" s="322" t="s">
        <v>40</v>
      </c>
      <c r="OB115" s="841"/>
      <c r="OC115" s="255"/>
      <c r="OD115" s="535"/>
      <c r="OE115" s="1069"/>
      <c r="OF115" s="322" t="s">
        <v>40</v>
      </c>
      <c r="OG115" s="841"/>
      <c r="OH115" s="255"/>
      <c r="OI115" s="535"/>
      <c r="OJ115" s="1069"/>
      <c r="OK115" s="322" t="s">
        <v>40</v>
      </c>
      <c r="OL115" s="841"/>
      <c r="OM115" s="255"/>
      <c r="ON115" s="535"/>
      <c r="OO115" s="1069"/>
      <c r="OP115" s="397" t="s">
        <v>40</v>
      </c>
      <c r="OQ115" s="841">
        <v>1</v>
      </c>
      <c r="OR115" s="255"/>
      <c r="OS115" s="535"/>
      <c r="OT115" s="1069"/>
      <c r="OU115" s="322" t="s">
        <v>40</v>
      </c>
      <c r="OV115" s="835"/>
      <c r="OW115" s="255"/>
      <c r="OX115" s="535"/>
      <c r="OY115" s="1069"/>
      <c r="OZ115" s="322" t="s">
        <v>40</v>
      </c>
      <c r="PA115" s="841"/>
      <c r="PB115" s="255"/>
      <c r="PC115" s="535"/>
      <c r="PD115" s="1069"/>
      <c r="PE115" s="942"/>
      <c r="PF115" s="835"/>
      <c r="PG115" s="255"/>
      <c r="PH115" s="535"/>
      <c r="PI115" s="1069"/>
      <c r="PJ115" s="942"/>
      <c r="PK115" s="835"/>
      <c r="PL115" s="255"/>
      <c r="PM115" s="535"/>
      <c r="PN115" s="1069"/>
    </row>
    <row r="116" spans="1:430" ht="17" customHeight="1" thickBot="1" x14ac:dyDescent="0.25">
      <c r="B116" s="1291"/>
      <c r="C116" s="1292"/>
      <c r="D116" s="1353"/>
      <c r="E116" s="1194" t="s">
        <v>189</v>
      </c>
      <c r="F116" s="1254"/>
      <c r="G116" s="1255"/>
      <c r="H116" s="883">
        <v>0</v>
      </c>
      <c r="I116" s="1203"/>
      <c r="J116" s="322" t="s">
        <v>189</v>
      </c>
      <c r="K116" s="889"/>
      <c r="L116" s="264"/>
      <c r="M116" s="264"/>
      <c r="N116" s="1078"/>
      <c r="O116" s="322" t="s">
        <v>189</v>
      </c>
      <c r="P116" s="957"/>
      <c r="Q116" s="1177"/>
      <c r="R116" s="1097"/>
      <c r="S116" s="1097"/>
      <c r="T116" s="322" t="s">
        <v>189</v>
      </c>
      <c r="U116" s="889"/>
      <c r="V116" s="906"/>
      <c r="W116" s="264"/>
      <c r="X116" s="553"/>
      <c r="Y116" s="322" t="s">
        <v>189</v>
      </c>
      <c r="Z116" s="889"/>
      <c r="AA116" s="534"/>
      <c r="AB116" s="1091"/>
      <c r="AC116" s="536"/>
      <c r="AD116" s="322" t="s">
        <v>189</v>
      </c>
      <c r="AE116" s="889"/>
      <c r="AF116" s="534"/>
      <c r="AG116" s="1091"/>
      <c r="AH116" s="536"/>
      <c r="AI116" s="322" t="s">
        <v>189</v>
      </c>
      <c r="AJ116" s="889"/>
      <c r="AK116" s="534"/>
      <c r="AL116" s="1091"/>
      <c r="AM116" s="536"/>
      <c r="AN116" s="322" t="s">
        <v>189</v>
      </c>
      <c r="AO116" s="957"/>
      <c r="AP116" s="1183"/>
      <c r="AQ116" s="1171"/>
      <c r="AR116" s="1078"/>
      <c r="AS116" s="322" t="s">
        <v>189</v>
      </c>
      <c r="AT116" s="957"/>
      <c r="AU116" s="264"/>
      <c r="AV116" s="1171"/>
      <c r="AW116" s="264"/>
      <c r="AX116" s="322" t="s">
        <v>189</v>
      </c>
      <c r="AY116" s="1092"/>
      <c r="AZ116" s="1354"/>
      <c r="BA116" s="1171"/>
      <c r="BB116" s="264"/>
      <c r="BC116" s="942" t="s">
        <v>189</v>
      </c>
      <c r="BD116" s="889"/>
      <c r="BE116" s="1183"/>
      <c r="BF116" s="1171"/>
      <c r="BG116" s="1078"/>
      <c r="BH116" s="322" t="s">
        <v>189</v>
      </c>
      <c r="BI116" s="957"/>
      <c r="BJ116" s="264"/>
      <c r="BK116" s="1171"/>
      <c r="BL116" s="264"/>
      <c r="BM116" s="942" t="s">
        <v>189</v>
      </c>
      <c r="BN116" s="889"/>
      <c r="BO116" s="1183"/>
      <c r="BP116" s="1171"/>
      <c r="BQ116" s="1078"/>
      <c r="BR116" s="883"/>
      <c r="BS116" s="322" t="s">
        <v>189</v>
      </c>
      <c r="BT116" s="1355" t="s">
        <v>1803</v>
      </c>
      <c r="BU116" s="534"/>
      <c r="BV116" s="1091"/>
      <c r="BW116" s="536"/>
      <c r="BX116" s="322" t="s">
        <v>189</v>
      </c>
      <c r="BY116" s="1355" t="s">
        <v>1803</v>
      </c>
      <c r="BZ116" s="534"/>
      <c r="CA116" s="1091"/>
      <c r="CB116" s="536"/>
      <c r="CC116" s="404" t="s">
        <v>189</v>
      </c>
      <c r="CD116" s="847"/>
      <c r="CE116" s="534"/>
      <c r="CF116" s="970"/>
      <c r="CG116" s="536"/>
      <c r="CH116" s="322" t="s">
        <v>189</v>
      </c>
      <c r="CI116" s="889"/>
      <c r="CJ116" s="534"/>
      <c r="CK116" s="970"/>
      <c r="CL116" s="536"/>
      <c r="CM116" s="322" t="s">
        <v>189</v>
      </c>
      <c r="CN116" s="889"/>
      <c r="CO116" s="534"/>
      <c r="CP116" s="535"/>
      <c r="CQ116" s="553"/>
      <c r="CR116" s="322" t="s">
        <v>189</v>
      </c>
      <c r="CS116" s="889"/>
      <c r="CT116" s="534"/>
      <c r="CU116" s="535"/>
      <c r="CV116" s="553"/>
      <c r="CW116" s="322" t="s">
        <v>189</v>
      </c>
      <c r="CX116" s="889"/>
      <c r="CY116" s="534"/>
      <c r="CZ116" s="535"/>
      <c r="DA116" s="553"/>
      <c r="DB116" s="322" t="s">
        <v>189</v>
      </c>
      <c r="DC116" s="889"/>
      <c r="DD116" s="534"/>
      <c r="DE116" s="535"/>
      <c r="DF116" s="553"/>
      <c r="DG116" s="322" t="s">
        <v>189</v>
      </c>
      <c r="DH116" s="889"/>
      <c r="DI116" s="906"/>
      <c r="DJ116" s="535"/>
      <c r="DK116" s="553"/>
      <c r="DL116" s="322" t="s">
        <v>189</v>
      </c>
      <c r="DM116" s="889"/>
      <c r="DN116" s="906"/>
      <c r="DO116" s="535"/>
      <c r="DP116" s="553"/>
      <c r="DQ116" s="322" t="s">
        <v>189</v>
      </c>
      <c r="DR116" s="889"/>
      <c r="DS116" s="906"/>
      <c r="DT116" s="535"/>
      <c r="DU116" s="553"/>
      <c r="DV116" s="322" t="s">
        <v>189</v>
      </c>
      <c r="DW116" s="889"/>
      <c r="DX116" s="906"/>
      <c r="DY116" s="535"/>
      <c r="DZ116" s="553"/>
      <c r="EA116" s="331" t="s">
        <v>189</v>
      </c>
      <c r="EB116" s="334" t="s">
        <v>1804</v>
      </c>
      <c r="EC116" s="906"/>
      <c r="ED116" s="535"/>
      <c r="EE116" s="553"/>
      <c r="EF116" s="331" t="s">
        <v>189</v>
      </c>
      <c r="EG116" s="835"/>
      <c r="EH116" s="906"/>
      <c r="EI116" s="535"/>
      <c r="EJ116" s="553"/>
      <c r="EK116" s="331" t="s">
        <v>189</v>
      </c>
      <c r="EL116" s="835"/>
      <c r="EM116" s="906"/>
      <c r="EN116" s="535"/>
      <c r="EO116" s="553"/>
      <c r="EP116" s="331" t="s">
        <v>189</v>
      </c>
      <c r="EQ116" s="338"/>
      <c r="ER116" s="906"/>
      <c r="ES116" s="535"/>
      <c r="ET116" s="553"/>
      <c r="EU116" s="331" t="s">
        <v>189</v>
      </c>
      <c r="EV116" s="835"/>
      <c r="EW116" s="906"/>
      <c r="EX116" s="535"/>
      <c r="EY116" s="553"/>
      <c r="EZ116" s="331" t="s">
        <v>189</v>
      </c>
      <c r="FA116" s="835"/>
      <c r="FB116" s="906"/>
      <c r="FC116" s="535"/>
      <c r="FD116" s="553"/>
      <c r="FE116" s="331" t="s">
        <v>189</v>
      </c>
      <c r="FF116" s="835"/>
      <c r="FG116" s="906"/>
      <c r="FH116" s="535"/>
      <c r="FI116" s="553"/>
      <c r="FJ116" s="331" t="s">
        <v>189</v>
      </c>
      <c r="FK116" s="835"/>
      <c r="FL116" s="906"/>
      <c r="FM116" s="535"/>
      <c r="FN116" s="553"/>
      <c r="FO116" s="322" t="s">
        <v>189</v>
      </c>
      <c r="FP116" s="889"/>
      <c r="FQ116" s="473"/>
      <c r="FR116" s="535"/>
      <c r="FS116" s="243"/>
      <c r="FU116" s="322" t="s">
        <v>189</v>
      </c>
      <c r="FV116" s="957"/>
      <c r="FW116" s="1183"/>
      <c r="FX116" s="1171"/>
      <c r="FY116" s="1078"/>
      <c r="FZ116" s="322" t="s">
        <v>189</v>
      </c>
      <c r="GA116" s="957"/>
      <c r="GB116" s="1183"/>
      <c r="GC116" s="1171"/>
      <c r="GD116" s="1078"/>
      <c r="GE116" s="322" t="s">
        <v>189</v>
      </c>
      <c r="GF116" s="1153" t="s">
        <v>390</v>
      </c>
      <c r="GG116" s="1183"/>
      <c r="GH116" s="1171"/>
      <c r="GI116" s="1078"/>
      <c r="GJ116" s="322" t="s">
        <v>189</v>
      </c>
      <c r="GK116" s="957"/>
      <c r="GL116" s="1183"/>
      <c r="GM116" s="1171"/>
      <c r="GN116" s="1078"/>
      <c r="GO116" s="322" t="s">
        <v>189</v>
      </c>
      <c r="GP116" s="957"/>
      <c r="GQ116" s="1183"/>
      <c r="GR116" s="1171"/>
      <c r="GS116" s="1078"/>
      <c r="GT116" s="322" t="s">
        <v>189</v>
      </c>
      <c r="GU116" s="957"/>
      <c r="GV116" s="1183"/>
      <c r="GW116" s="1180"/>
      <c r="GX116" s="1198"/>
      <c r="GY116" s="1182"/>
      <c r="GZ116" s="322" t="s">
        <v>189</v>
      </c>
      <c r="HA116" s="889"/>
      <c r="HB116" s="906"/>
      <c r="HC116" s="535"/>
      <c r="HD116" s="553"/>
      <c r="HE116" s="322" t="s">
        <v>189</v>
      </c>
      <c r="HF116" s="1356" t="s">
        <v>390</v>
      </c>
      <c r="HG116" s="906"/>
      <c r="HH116" s="535"/>
      <c r="HI116" s="553"/>
      <c r="HJ116" s="883"/>
      <c r="HK116" s="322" t="s">
        <v>189</v>
      </c>
      <c r="HL116" s="889"/>
      <c r="HM116" s="534"/>
      <c r="HN116" s="1091"/>
      <c r="HO116" s="536"/>
      <c r="HP116" s="883"/>
      <c r="HQ116" s="322" t="s">
        <v>189</v>
      </c>
      <c r="HR116" s="889"/>
      <c r="HS116" s="1197"/>
      <c r="HT116" s="1166"/>
      <c r="HU116" s="1176"/>
      <c r="HV116" s="322" t="s">
        <v>189</v>
      </c>
      <c r="HW116" s="889"/>
      <c r="HX116" s="1183"/>
      <c r="HY116" s="1171"/>
      <c r="HZ116" s="1199"/>
      <c r="IA116" s="322" t="s">
        <v>189</v>
      </c>
      <c r="IB116" s="889"/>
      <c r="IC116" s="1183"/>
      <c r="ID116" s="1171"/>
      <c r="IE116" s="1078"/>
      <c r="IF116" s="883"/>
      <c r="IG116" s="322" t="s">
        <v>189</v>
      </c>
      <c r="IH116" s="900"/>
      <c r="II116" s="1197"/>
      <c r="IJ116" s="1166"/>
      <c r="IK116" s="1176"/>
      <c r="IL116" s="322" t="s">
        <v>189</v>
      </c>
      <c r="IM116" s="900"/>
      <c r="IN116" s="1197"/>
      <c r="IO116" s="1166"/>
      <c r="IP116" s="1176"/>
      <c r="IQ116" s="322" t="s">
        <v>189</v>
      </c>
      <c r="IR116" s="900"/>
      <c r="IS116" s="1183"/>
      <c r="IT116" s="1166"/>
      <c r="IU116" s="1176"/>
      <c r="IV116" s="322" t="s">
        <v>189</v>
      </c>
      <c r="IW116" s="900"/>
      <c r="IX116" s="1183"/>
      <c r="IY116" s="1166"/>
      <c r="IZ116" s="1176"/>
      <c r="JA116" s="322" t="s">
        <v>189</v>
      </c>
      <c r="JB116" s="900"/>
      <c r="JC116" s="1183"/>
      <c r="JD116" s="1171"/>
      <c r="JE116" s="1078"/>
      <c r="JF116" s="322" t="s">
        <v>189</v>
      </c>
      <c r="JG116" s="361"/>
      <c r="JH116" s="1183"/>
      <c r="JI116" s="1171"/>
      <c r="JJ116" s="1078"/>
      <c r="JK116" s="322" t="s">
        <v>189</v>
      </c>
      <c r="JL116" s="900"/>
      <c r="JM116" s="1183"/>
      <c r="JN116" s="1171"/>
      <c r="JO116" s="1078"/>
      <c r="JP116" s="322" t="s">
        <v>189</v>
      </c>
      <c r="JQ116" s="900"/>
      <c r="JR116" s="1183"/>
      <c r="JS116" s="1166"/>
      <c r="JT116" s="1176"/>
      <c r="JU116" s="322" t="s">
        <v>189</v>
      </c>
      <c r="JV116" s="900"/>
      <c r="JW116" s="1183"/>
      <c r="JX116" s="1171"/>
      <c r="JY116" s="1078"/>
      <c r="JZ116" s="322" t="s">
        <v>189</v>
      </c>
      <c r="KA116" s="900"/>
      <c r="KB116" s="1183"/>
      <c r="KC116" s="1171"/>
      <c r="KD116" s="1078"/>
      <c r="KE116" s="322" t="s">
        <v>189</v>
      </c>
      <c r="KF116" s="900"/>
      <c r="KG116" s="1183"/>
      <c r="KH116" s="1171"/>
      <c r="KI116" s="1078"/>
      <c r="KJ116" s="322" t="s">
        <v>189</v>
      </c>
      <c r="KK116" s="900"/>
      <c r="KL116" s="1183"/>
      <c r="KM116" s="1171"/>
      <c r="KN116" s="1078"/>
      <c r="KO116" s="322" t="s">
        <v>189</v>
      </c>
      <c r="KP116" s="900"/>
      <c r="KQ116" s="1183"/>
      <c r="KR116" s="1171"/>
      <c r="KS116" s="1078"/>
      <c r="KT116" s="322" t="s">
        <v>189</v>
      </c>
      <c r="KU116" s="900"/>
      <c r="KV116" s="1183"/>
      <c r="KW116" s="1171"/>
      <c r="KX116" s="1078"/>
      <c r="KY116" s="322" t="s">
        <v>189</v>
      </c>
      <c r="KZ116" s="900"/>
      <c r="LA116" s="1183"/>
      <c r="LB116" s="1171"/>
      <c r="LC116" s="1078"/>
      <c r="LD116" s="322" t="s">
        <v>189</v>
      </c>
      <c r="LE116" s="900"/>
      <c r="LF116" s="1183"/>
      <c r="LG116" s="1171"/>
      <c r="LH116" s="1078"/>
      <c r="LI116" s="322" t="s">
        <v>189</v>
      </c>
      <c r="LJ116" s="900"/>
      <c r="LK116" s="1183"/>
      <c r="LL116" s="1171"/>
      <c r="LM116" s="1078"/>
      <c r="LN116" s="322" t="s">
        <v>189</v>
      </c>
      <c r="LO116" s="900"/>
      <c r="LP116" s="1183"/>
      <c r="LQ116" s="1171"/>
      <c r="LR116" s="1078"/>
      <c r="LS116" s="322" t="s">
        <v>189</v>
      </c>
      <c r="LT116" s="900"/>
      <c r="LU116" s="1183"/>
      <c r="LV116" s="1171"/>
      <c r="LW116" s="1078"/>
      <c r="LX116" s="322" t="s">
        <v>189</v>
      </c>
      <c r="LY116" s="900"/>
      <c r="LZ116" s="1183"/>
      <c r="MA116" s="1171"/>
      <c r="MB116" s="1078"/>
      <c r="MC116" s="322" t="s">
        <v>189</v>
      </c>
      <c r="MD116" s="900"/>
      <c r="ME116" s="1183"/>
      <c r="MF116" s="1171"/>
      <c r="MG116" s="1078"/>
      <c r="MH116" s="322" t="s">
        <v>189</v>
      </c>
      <c r="MI116" s="900"/>
      <c r="MJ116" s="1183"/>
      <c r="MK116" s="1171"/>
      <c r="ML116" s="1078"/>
      <c r="MM116" s="322" t="s">
        <v>189</v>
      </c>
      <c r="MN116" s="900"/>
      <c r="MO116" s="1183"/>
      <c r="MP116" s="1171"/>
      <c r="MQ116" s="1078"/>
      <c r="MR116" s="322" t="s">
        <v>189</v>
      </c>
      <c r="MS116" s="900"/>
      <c r="MT116" s="1183"/>
      <c r="MU116" s="1171"/>
      <c r="MV116" s="1078"/>
      <c r="MW116" s="322" t="s">
        <v>189</v>
      </c>
      <c r="MX116" s="900"/>
      <c r="MY116" s="1183"/>
      <c r="MZ116" s="1171"/>
      <c r="NA116" s="1078"/>
      <c r="NB116" s="322" t="s">
        <v>189</v>
      </c>
      <c r="NC116" s="900"/>
      <c r="ND116" s="1183"/>
      <c r="NE116" s="1171"/>
      <c r="NF116" s="1078"/>
      <c r="NG116" s="322" t="s">
        <v>189</v>
      </c>
      <c r="NH116" s="900"/>
      <c r="NI116" s="1183"/>
      <c r="NJ116" s="1171"/>
      <c r="NK116" s="1078"/>
      <c r="NL116" s="322" t="s">
        <v>189</v>
      </c>
      <c r="NM116" s="900"/>
      <c r="NN116" s="1183"/>
      <c r="NO116" s="1171"/>
      <c r="NP116" s="1078"/>
      <c r="NQ116" s="322" t="s">
        <v>189</v>
      </c>
      <c r="NR116" s="900"/>
      <c r="NS116" s="1183"/>
      <c r="NT116" s="1171"/>
      <c r="NU116" s="1078"/>
      <c r="NV116" s="322" t="s">
        <v>189</v>
      </c>
      <c r="NW116" s="900"/>
      <c r="NX116" s="1183"/>
      <c r="NY116" s="1171"/>
      <c r="NZ116" s="1078"/>
      <c r="OA116" s="322" t="s">
        <v>189</v>
      </c>
      <c r="OB116" s="900"/>
      <c r="OC116" s="1183"/>
      <c r="OD116" s="1171"/>
      <c r="OE116" s="1078"/>
      <c r="OF116" s="322" t="s">
        <v>189</v>
      </c>
      <c r="OG116" s="900"/>
      <c r="OH116" s="1183"/>
      <c r="OI116" s="1171"/>
      <c r="OJ116" s="1078"/>
      <c r="OK116" s="322" t="s">
        <v>189</v>
      </c>
      <c r="OL116" s="900"/>
      <c r="OM116" s="1183"/>
      <c r="ON116" s="1171"/>
      <c r="OO116" s="1078"/>
      <c r="OP116" s="322" t="s">
        <v>189</v>
      </c>
      <c r="OQ116" s="900"/>
      <c r="OR116" s="1183"/>
      <c r="OS116" s="1171"/>
      <c r="OT116" s="1078"/>
      <c r="OU116" s="322" t="s">
        <v>189</v>
      </c>
      <c r="OV116" s="889"/>
      <c r="OW116" s="1183"/>
      <c r="OX116" s="1171"/>
      <c r="OY116" s="1078"/>
      <c r="OZ116" s="322" t="s">
        <v>189</v>
      </c>
      <c r="PA116" s="900"/>
      <c r="PB116" s="1183"/>
      <c r="PC116" s="1171"/>
      <c r="PD116" s="1078"/>
      <c r="PE116" s="942"/>
      <c r="PF116" s="889"/>
      <c r="PG116" s="1183"/>
      <c r="PH116" s="1171"/>
      <c r="PI116" s="1078"/>
      <c r="PJ116" s="942"/>
      <c r="PK116" s="889"/>
      <c r="PL116" s="1183"/>
      <c r="PM116" s="1171"/>
      <c r="PN116" s="1078"/>
    </row>
    <row r="117" spans="1:430" ht="17" customHeight="1" thickBot="1" x14ac:dyDescent="0.25">
      <c r="A117">
        <v>24</v>
      </c>
      <c r="B117" s="1291"/>
      <c r="C117" s="1292"/>
      <c r="D117" s="1357" t="s">
        <v>1805</v>
      </c>
      <c r="E117" s="1358" t="s">
        <v>34</v>
      </c>
      <c r="F117" s="1259"/>
      <c r="G117" s="1260"/>
      <c r="H117" s="886">
        <v>0.5</v>
      </c>
      <c r="I117" s="1359">
        <v>0.5</v>
      </c>
      <c r="J117" s="397" t="s">
        <v>34</v>
      </c>
      <c r="K117" s="334">
        <v>1</v>
      </c>
      <c r="L117" s="472">
        <v>0.5</v>
      </c>
      <c r="M117" s="253">
        <f>IF(K117=1,0.5,0)</f>
        <v>0.5</v>
      </c>
      <c r="N117" s="204">
        <f t="shared" ref="N117:N122" si="269">IFERROR(IF(L117="Не релевантно",L117,IF(L117=0,"",M117/L117)),"")</f>
        <v>1</v>
      </c>
      <c r="O117" s="397" t="s">
        <v>34</v>
      </c>
      <c r="P117" s="818">
        <v>1</v>
      </c>
      <c r="Q117" s="1360" t="s">
        <v>130</v>
      </c>
      <c r="R117" s="1361"/>
      <c r="S117" s="204" t="str">
        <f t="shared" ref="S117:S122" si="270">IFERROR(IF(Q117="Не релевантно",Q117,IF(Q117=0,"",R117/Q117)),"")</f>
        <v>не релевантно</v>
      </c>
      <c r="T117" s="322" t="s">
        <v>34</v>
      </c>
      <c r="U117" s="334" t="s">
        <v>130</v>
      </c>
      <c r="V117" s="472" t="s">
        <v>130</v>
      </c>
      <c r="W117" s="253">
        <f t="shared" ref="W117:W122" si="271">IF(U117=1,0.5,0)</f>
        <v>0</v>
      </c>
      <c r="X117" s="204" t="str">
        <f t="shared" ref="X117:X122" si="272">IFERROR(IF(V117="Не релевантно",V117,IF(V117=0,"",W117/V117)),"")</f>
        <v>не релевантно</v>
      </c>
      <c r="Y117" s="397" t="s">
        <v>34</v>
      </c>
      <c r="Z117" s="334">
        <v>1</v>
      </c>
      <c r="AA117" s="1177">
        <v>0.5</v>
      </c>
      <c r="AB117" s="1362">
        <f t="shared" ref="AB117:AB122" si="273">IF(Z117=1,0.5,0)</f>
        <v>0.5</v>
      </c>
      <c r="AC117" s="204">
        <f t="shared" ref="AC117:AC122" si="274">IFERROR(IF(AA117="Не релевантно",AA117,IF(AA117=0,"",AB117/AA117)),"")</f>
        <v>1</v>
      </c>
      <c r="AD117" s="322" t="s">
        <v>34</v>
      </c>
      <c r="AE117" s="334" t="s">
        <v>130</v>
      </c>
      <c r="AF117" s="1177">
        <v>0.5</v>
      </c>
      <c r="AG117" s="1362">
        <f t="shared" ref="AG117:AG122" si="275">IF(AE117=1,0.5,0)</f>
        <v>0</v>
      </c>
      <c r="AH117" s="204">
        <f t="shared" ref="AH117:AH122" si="276">IFERROR(IF(AF117="Не релевантно",AF117,IF(AF117=0,"",AG117/AF117)),"")</f>
        <v>0</v>
      </c>
      <c r="AI117" s="397" t="s">
        <v>34</v>
      </c>
      <c r="AJ117" s="334">
        <v>1</v>
      </c>
      <c r="AK117" s="1177">
        <v>0.5</v>
      </c>
      <c r="AL117" s="1362">
        <f t="shared" ref="AL117:AL122" si="277">IF(AJ117=1,0.5,0)</f>
        <v>0.5</v>
      </c>
      <c r="AM117" s="204">
        <f t="shared" ref="AM117:AM122" si="278">IFERROR(IF(AK117="Не релевантно",AK117,IF(AK117=0,"",AL117/AK117)),"")</f>
        <v>1</v>
      </c>
      <c r="AN117" s="397" t="s">
        <v>34</v>
      </c>
      <c r="AO117" s="818">
        <v>1</v>
      </c>
      <c r="AP117" s="145">
        <v>0.5</v>
      </c>
      <c r="AQ117" s="264">
        <f t="shared" ref="AQ117:AQ122" si="279">IF(AO117=1,0.5,0)</f>
        <v>0.5</v>
      </c>
      <c r="AR117" s="204">
        <f t="shared" ref="AR117:AR122" si="280">IFERROR(IF(AP117="Не релевантно",AP117,IF(AP117=0,"",AQ117/AP117)),"")</f>
        <v>1</v>
      </c>
      <c r="AS117" s="322" t="s">
        <v>34</v>
      </c>
      <c r="AT117" s="467" t="s">
        <v>130</v>
      </c>
      <c r="AU117" s="1363"/>
      <c r="AV117" s="264">
        <f t="shared" ref="AV117:AV122" si="281">IF(AT117=1,0.5,0)</f>
        <v>0</v>
      </c>
      <c r="AW117" s="204" t="str">
        <f t="shared" ref="AW117:AW122" si="282">IFERROR(IF(AU117="Не релевантно",AU117,IF(AU117=0,"",AV117/AU117)),"")</f>
        <v/>
      </c>
      <c r="AX117" s="397" t="s">
        <v>34</v>
      </c>
      <c r="AY117" s="818">
        <v>1</v>
      </c>
      <c r="AZ117" s="440">
        <v>0.5</v>
      </c>
      <c r="BA117" s="264">
        <f t="shared" ref="BA117:BA122" si="283">IF(AY117=1,0.5,0)</f>
        <v>0.5</v>
      </c>
      <c r="BB117" s="204">
        <f t="shared" ref="BB117:BB122" si="284">IFERROR(IF(AZ117="Не релевантно",AZ117,IF(AZ117=0,"",BA117/AZ117)),"")</f>
        <v>1</v>
      </c>
      <c r="BC117" s="941" t="s">
        <v>34</v>
      </c>
      <c r="BD117" s="827">
        <v>1</v>
      </c>
      <c r="BE117" s="264">
        <v>0.5</v>
      </c>
      <c r="BF117" s="264">
        <f t="shared" ref="BF117:BF118" si="285">IF(BD117=1,0.5,0)</f>
        <v>0.5</v>
      </c>
      <c r="BG117" s="264">
        <f t="shared" ref="BG117:BG118" si="286">IFERROR(IF(BE117=0,"",BF117/BE117),"")</f>
        <v>1</v>
      </c>
      <c r="BH117" s="322" t="s">
        <v>34</v>
      </c>
      <c r="BI117" s="1072" t="s">
        <v>130</v>
      </c>
      <c r="BJ117" s="145">
        <v>0.5</v>
      </c>
      <c r="BK117" s="264">
        <f t="shared" ref="BK117:BK122" si="287">IF(BI117=1,0.5,0)</f>
        <v>0</v>
      </c>
      <c r="BL117" s="204">
        <f t="shared" ref="BL117:BL122" si="288">IFERROR(IF(BJ117="Не релевантно",BJ117,IF(BJ117=0,"",BK117/BJ117)),"")</f>
        <v>0</v>
      </c>
      <c r="BM117" s="942" t="s">
        <v>34</v>
      </c>
      <c r="BN117" s="827" t="s">
        <v>130</v>
      </c>
      <c r="BO117" s="264">
        <v>0.5</v>
      </c>
      <c r="BP117" s="264">
        <f t="shared" ref="BP117:BP118" si="289">IF(BN117=1,0.5,0)</f>
        <v>0</v>
      </c>
      <c r="BQ117" s="264">
        <f t="shared" ref="BQ117:BQ118" si="290">IFERROR(IF(BO117=0,"",BP117/BO117),"")</f>
        <v>0</v>
      </c>
      <c r="BR117" s="886"/>
      <c r="BS117" s="397" t="s">
        <v>34</v>
      </c>
      <c r="BT117" s="952">
        <v>1</v>
      </c>
      <c r="BU117" s="1177">
        <v>0.5</v>
      </c>
      <c r="BV117" s="1362">
        <f t="shared" ref="BV117:BV122" si="291">IF(BT117=1,0.5,0)</f>
        <v>0.5</v>
      </c>
      <c r="BW117" s="204">
        <f t="shared" ref="BW117:BW122" si="292">IFERROR(IF(BU117="Не релевантно",BU117,IF(BU117=0,"",BV117/BU117)),"")</f>
        <v>1</v>
      </c>
      <c r="BX117" s="397" t="s">
        <v>34</v>
      </c>
      <c r="BY117" s="952">
        <v>1</v>
      </c>
      <c r="BZ117" s="1177">
        <v>0.5</v>
      </c>
      <c r="CA117" s="1362">
        <f t="shared" ref="CA117:CA122" si="293">IF(BY117=1,0.5,0)</f>
        <v>0.5</v>
      </c>
      <c r="CB117" s="204">
        <f t="shared" ref="CB117:CB122" si="294">IFERROR(IF(BZ117="Не релевантно",BZ117,IF(BZ117=0,"",CA117/BZ117)),"")</f>
        <v>1</v>
      </c>
      <c r="CC117" s="491" t="s">
        <v>34</v>
      </c>
      <c r="CD117" s="338" t="s">
        <v>741</v>
      </c>
      <c r="CE117" s="1177" t="s">
        <v>130</v>
      </c>
      <c r="CF117" s="264">
        <f t="shared" ref="CF117:CF122" si="295">IF(CD117=1,0.5,0)</f>
        <v>0</v>
      </c>
      <c r="CG117" s="204" t="str">
        <f t="shared" ref="CG117:CG122" si="296">IFERROR(IF(CE117="Не релевантно",CE117,IF(CE117=0,"",CF117/CE117)),"")</f>
        <v>не релевантно</v>
      </c>
      <c r="CH117" s="322" t="s">
        <v>34</v>
      </c>
      <c r="CI117" s="334"/>
      <c r="CJ117" s="473"/>
      <c r="CK117" s="264"/>
      <c r="CL117" s="204" t="str">
        <f t="shared" ref="CL117:CL122" si="297">IFERROR(IF(CJ117="Не релевантно",CJ117,IF(CJ117=0,"",CK117/CJ117)),"")</f>
        <v/>
      </c>
      <c r="CM117" s="322" t="s">
        <v>34</v>
      </c>
      <c r="CN117" s="334" t="s">
        <v>741</v>
      </c>
      <c r="CO117" s="473">
        <v>0.5</v>
      </c>
      <c r="CP117" s="1362">
        <f t="shared" ref="CP117:CP122" si="298">IF(CN117=1,0.5,0)</f>
        <v>0</v>
      </c>
      <c r="CQ117" s="204">
        <f t="shared" ref="CQ117:CQ122" si="299">IFERROR(IF(CO117="Не релевантно",CO117,IF(CO117=0,"",CP117/CO117)),"")</f>
        <v>0</v>
      </c>
      <c r="CR117" s="322" t="s">
        <v>34</v>
      </c>
      <c r="CS117" s="334" t="s">
        <v>741</v>
      </c>
      <c r="CT117" s="473"/>
      <c r="CU117" s="1362">
        <f t="shared" ref="CU117:CU122" si="300">IF(CS117=1,0.5,0)</f>
        <v>0</v>
      </c>
      <c r="CV117" s="204" t="str">
        <f t="shared" ref="CV117:CV122" si="301">IFERROR(IF(CT117="Не релевантно",CT117,IF(CT117=0,"",CU117/CT117)),"")</f>
        <v/>
      </c>
      <c r="CW117" s="397" t="s">
        <v>34</v>
      </c>
      <c r="CX117" s="952">
        <v>1</v>
      </c>
      <c r="CY117" s="473">
        <v>0.5</v>
      </c>
      <c r="CZ117" s="1362">
        <f t="shared" ref="CZ117:CZ122" si="302">IF(CX117=1,0.5,0)</f>
        <v>0.5</v>
      </c>
      <c r="DA117" s="204">
        <f t="shared" ref="DA117:DA122" si="303">IFERROR(IF(CY117="Не релевантно",CY117,IF(CY117=0,"",CZ117/CY117)),"")</f>
        <v>1</v>
      </c>
      <c r="DB117" s="397" t="s">
        <v>34</v>
      </c>
      <c r="DC117" s="835">
        <v>1</v>
      </c>
      <c r="DD117" s="473">
        <v>0.5</v>
      </c>
      <c r="DE117" s="1362">
        <f t="shared" ref="DE117:DE122" si="304">IF(DC117=1,0.5,0)</f>
        <v>0.5</v>
      </c>
      <c r="DF117" s="204">
        <f t="shared" ref="DF117:DF122" si="305">IFERROR(IF(DD117="Не релевантно",DD117,IF(DD117=0,"",DE117/DD117)),"")</f>
        <v>1</v>
      </c>
      <c r="DG117" s="322" t="s">
        <v>34</v>
      </c>
      <c r="DH117" s="334" t="s">
        <v>741</v>
      </c>
      <c r="DI117" s="473">
        <v>0.5</v>
      </c>
      <c r="DJ117" s="1362">
        <f t="shared" ref="DJ117:DJ122" si="306">IF(DH117=1,0.5,0)</f>
        <v>0</v>
      </c>
      <c r="DK117" s="204">
        <f t="shared" ref="DK117:DK122" si="307">IFERROR(IF(DI117="Не релевантно",DI117,IF(DI117=0,"",DJ117/DI117)),"")</f>
        <v>0</v>
      </c>
      <c r="DL117" s="397" t="s">
        <v>34</v>
      </c>
      <c r="DM117" s="835">
        <v>1</v>
      </c>
      <c r="DN117" s="440">
        <v>0.5</v>
      </c>
      <c r="DO117" s="1362">
        <f t="shared" ref="DO117:DO122" si="308">IF(DM117=1,0.5,0)</f>
        <v>0.5</v>
      </c>
      <c r="DP117" s="204">
        <f t="shared" ref="DP117:DP122" si="309">IFERROR(IF(DN117="Не релевантно",DN117,IF(DN117=0,"",DO117/DN117)),"")</f>
        <v>1</v>
      </c>
      <c r="DQ117" s="397" t="s">
        <v>34</v>
      </c>
      <c r="DR117" s="835">
        <v>1</v>
      </c>
      <c r="DS117" s="440">
        <v>0.5</v>
      </c>
      <c r="DT117" s="1362">
        <f t="shared" ref="DT117:DT122" si="310">IF(DR117=1,0.5,0)</f>
        <v>0.5</v>
      </c>
      <c r="DU117" s="204">
        <f t="shared" ref="DU117:DU122" si="311">IFERROR(IF(DS117="Не релевантно",DS117,IF(DS117=0,"",DT117/DS117)),"")</f>
        <v>1</v>
      </c>
      <c r="DV117" s="397" t="s">
        <v>34</v>
      </c>
      <c r="DW117" s="334">
        <v>1</v>
      </c>
      <c r="DX117" s="145">
        <v>0.5</v>
      </c>
      <c r="DY117" s="1362">
        <f t="shared" ref="DY117:DY122" si="312">IF(DW117=1,0.5,0)</f>
        <v>0.5</v>
      </c>
      <c r="DZ117" s="204">
        <f t="shared" ref="DZ117:DZ122" si="313">IFERROR(IF(DX117="Не релевантно",DX117,IF(DX117=0,"",DY117/DX117)),"")</f>
        <v>1</v>
      </c>
      <c r="EA117" s="1290" t="s">
        <v>34</v>
      </c>
      <c r="EB117" s="865">
        <v>1</v>
      </c>
      <c r="EC117" s="145">
        <v>0.5</v>
      </c>
      <c r="ED117" s="1362">
        <f t="shared" ref="ED117:ED122" si="314">IF(EB117=1,0.5,0)</f>
        <v>0.5</v>
      </c>
      <c r="EE117" s="204">
        <f t="shared" ref="EE117:EE122" si="315">IFERROR(IF(EC117="Не релевантно",EC117,IF(EC117=0,"",ED117/EC117)),"")</f>
        <v>1</v>
      </c>
      <c r="EF117" s="439" t="s">
        <v>34</v>
      </c>
      <c r="EG117" s="865">
        <v>1</v>
      </c>
      <c r="EH117" s="145">
        <v>0.5</v>
      </c>
      <c r="EI117" s="1362">
        <f t="shared" ref="EI117:EI122" si="316">IF(EG117=1,0.5,0)</f>
        <v>0.5</v>
      </c>
      <c r="EJ117" s="204">
        <f t="shared" ref="EJ117:EJ122" si="317">IFERROR(IF(EH117="Не релевантно",EH117,IF(EH117=0,"",EI117/EH117)),"")</f>
        <v>1</v>
      </c>
      <c r="EK117" s="311" t="s">
        <v>34</v>
      </c>
      <c r="EL117" s="865" t="s">
        <v>741</v>
      </c>
      <c r="EM117" s="145">
        <v>0.5</v>
      </c>
      <c r="EN117" s="1362">
        <f t="shared" ref="EN117:EN122" si="318">IF(EL117=1,0.5,0)</f>
        <v>0</v>
      </c>
      <c r="EO117" s="204">
        <f t="shared" ref="EO117:EO122" si="319">IFERROR(IF(EM117="Не релевантно",EM117,IF(EM117=0,"",EN117/EM117)),"")</f>
        <v>0</v>
      </c>
      <c r="EP117" s="439" t="s">
        <v>34</v>
      </c>
      <c r="EQ117" s="865">
        <v>1</v>
      </c>
      <c r="ER117" s="145">
        <v>0.5</v>
      </c>
      <c r="ES117" s="1362">
        <f t="shared" ref="ES117:ES122" si="320">IF(EQ117=1,0.5,0)</f>
        <v>0.5</v>
      </c>
      <c r="ET117" s="204">
        <f t="shared" ref="ET117:ET122" si="321">IFERROR(IF(ER117="Не релевантно",ER117,IF(ER117=0,"",ES117/ER117)),"")</f>
        <v>1</v>
      </c>
      <c r="EU117" s="439" t="s">
        <v>34</v>
      </c>
      <c r="EV117" s="1041">
        <v>1</v>
      </c>
      <c r="EW117" s="145">
        <v>0.5</v>
      </c>
      <c r="EX117" s="1362">
        <f t="shared" ref="EX117:EX122" si="322">IF(EV117=1,0.5,0)</f>
        <v>0.5</v>
      </c>
      <c r="EY117" s="204">
        <f t="shared" ref="EY117:EY122" si="323">IFERROR(IF(EW117="Не релевантно",EW117,IF(EW117=0,"",EX117/EW117)),"")</f>
        <v>1</v>
      </c>
      <c r="EZ117" s="439" t="s">
        <v>34</v>
      </c>
      <c r="FA117" s="1041">
        <v>1</v>
      </c>
      <c r="FB117" s="145">
        <v>0.5</v>
      </c>
      <c r="FC117" s="1362">
        <f t="shared" ref="FC117:FC122" si="324">IF(FA117=1,0.5,0)</f>
        <v>0.5</v>
      </c>
      <c r="FD117" s="204">
        <f t="shared" ref="FD117:FD122" si="325">IFERROR(IF(FB117="Не релевантно",FB117,IF(FB117=0,"",FC117/FB117)),"")</f>
        <v>1</v>
      </c>
      <c r="FE117" s="439" t="s">
        <v>34</v>
      </c>
      <c r="FF117" s="1041">
        <v>1</v>
      </c>
      <c r="FG117" s="145">
        <v>0.5</v>
      </c>
      <c r="FH117" s="1362">
        <f t="shared" ref="FH117:FH122" si="326">IF(FF117=1,0.5,0)</f>
        <v>0.5</v>
      </c>
      <c r="FI117" s="204">
        <f t="shared" ref="FI117:FI122" si="327">IFERROR(IF(FG117="Не релевантно",FG117,IF(FG117=0,"",FH117/FG117)),"")</f>
        <v>1</v>
      </c>
      <c r="FJ117" s="311" t="s">
        <v>34</v>
      </c>
      <c r="FK117" s="865"/>
      <c r="FL117" s="145">
        <v>0.5</v>
      </c>
      <c r="FM117" s="1362">
        <v>0.5</v>
      </c>
      <c r="FN117" s="204">
        <f t="shared" ref="FN117:FN122" si="328">IFERROR(IF(FL117="Не релевантно",FL117,IF(FL117=0,"",FM117/FL117)),"")</f>
        <v>1</v>
      </c>
      <c r="FO117" s="322" t="s">
        <v>34</v>
      </c>
      <c r="FP117" s="334" t="s">
        <v>741</v>
      </c>
      <c r="FQ117" s="1343" t="s">
        <v>741</v>
      </c>
      <c r="FR117" s="1362">
        <f t="shared" ref="FR117:FR122" si="329">IF(FP117=1,0.5,0)</f>
        <v>0</v>
      </c>
      <c r="FS117" s="204" t="str">
        <f t="shared" ref="FS117:FS122" si="330">IFERROR(IF(FQ117="Не релевантно",FQ117,IF(FQ117=0,"",FR117/FQ117)),"")</f>
        <v>Не релевантно</v>
      </c>
      <c r="FU117" s="322" t="s">
        <v>34</v>
      </c>
      <c r="FV117" s="1364">
        <v>1</v>
      </c>
      <c r="FW117" s="264">
        <v>0.5</v>
      </c>
      <c r="FX117" s="1362">
        <f t="shared" ref="FX117:FX122" si="331">IF(FV117=1,0.5,0)</f>
        <v>0.5</v>
      </c>
      <c r="FY117" s="204">
        <f t="shared" ref="FY117:FY122" si="332">IFERROR(IF(FW117="Не релевантно",FW117,IF(FW117=0,"",FX117/FW117)),"")</f>
        <v>1</v>
      </c>
      <c r="FZ117" s="397" t="s">
        <v>34</v>
      </c>
      <c r="GA117" s="953">
        <v>1</v>
      </c>
      <c r="GB117" s="264">
        <v>0.5</v>
      </c>
      <c r="GC117" s="264">
        <f t="shared" ref="GC117:GC122" si="333">IF(GA117=1,0.5,0)</f>
        <v>0.5</v>
      </c>
      <c r="GD117" s="204">
        <f t="shared" ref="GD117:GD122" si="334">IFERROR(IF(GB117="Не релевантно",GB117,IF(GB117=0,"",GC117/GB117)),"")</f>
        <v>1</v>
      </c>
      <c r="GE117" s="322" t="s">
        <v>34</v>
      </c>
      <c r="GF117" s="1364">
        <v>1</v>
      </c>
      <c r="GG117" s="264">
        <v>0.5</v>
      </c>
      <c r="GH117" s="264">
        <f t="shared" ref="GH117:GH122" si="335">IF(GF117=1,0.5,0)</f>
        <v>0.5</v>
      </c>
      <c r="GI117" s="204">
        <f t="shared" ref="GI117:GI122" si="336">IFERROR(IF(GG117="Не релевантно",GG117,IF(GG117=0,"",GH117/GG117)),"")</f>
        <v>1</v>
      </c>
      <c r="GJ117" s="322" t="s">
        <v>34</v>
      </c>
      <c r="GK117" s="1364">
        <v>1</v>
      </c>
      <c r="GL117" s="264">
        <v>0.5</v>
      </c>
      <c r="GM117" s="264">
        <f t="shared" ref="GM117:GM122" si="337">IF(GK117=1,0.5,0)</f>
        <v>0.5</v>
      </c>
      <c r="GN117" s="204">
        <f t="shared" ref="GN117:GN122" si="338">IFERROR(IF(GL117="Не релевантно",GL117,IF(GL117=0,"",GM117/GL117)),"")</f>
        <v>1</v>
      </c>
      <c r="GO117" s="397" t="s">
        <v>34</v>
      </c>
      <c r="GP117" s="953">
        <v>1</v>
      </c>
      <c r="GQ117" s="264">
        <v>0.5</v>
      </c>
      <c r="GR117" s="264">
        <f t="shared" ref="GR117:GR122" si="339">IF(GP117=1,0.5,0)</f>
        <v>0.5</v>
      </c>
      <c r="GS117" s="204">
        <f t="shared" ref="GS117:GS122" si="340">IFERROR(IF(GQ117="Не релевантно",GQ117,IF(GQ117=0,"",GR117/GQ117)),"")</f>
        <v>1</v>
      </c>
      <c r="GT117" s="322" t="s">
        <v>34</v>
      </c>
      <c r="GU117" s="1364">
        <v>1</v>
      </c>
      <c r="GV117" s="264">
        <v>0.5</v>
      </c>
      <c r="GW117" s="242">
        <f t="shared" ref="GW117:GW122" si="341">IF(GU117=1,0.5,0)</f>
        <v>0.5</v>
      </c>
      <c r="GX117" s="465">
        <f t="shared" ref="GX117:GX122" si="342">IFERROR(IF(GV117="Не релевантно",GV117,IF(GV117=0,"",GW117/GV117)),"")</f>
        <v>1</v>
      </c>
      <c r="GY117" s="883"/>
      <c r="GZ117" s="322" t="s">
        <v>34</v>
      </c>
      <c r="HA117" s="334">
        <v>1</v>
      </c>
      <c r="HB117" s="145">
        <v>0.5</v>
      </c>
      <c r="HC117" s="242">
        <f t="shared" ref="HC117:HC122" si="343">IF(HA117=1,0.5,0)</f>
        <v>0.5</v>
      </c>
      <c r="HD117" s="465">
        <f t="shared" ref="HD117:HD122" si="344">IFERROR(IF(HB117="Не релевантно",HB117,IF(HB117=0,"",HC117/HB117)),"")</f>
        <v>1</v>
      </c>
      <c r="HE117" s="322" t="s">
        <v>34</v>
      </c>
      <c r="HF117" s="334" t="s">
        <v>130</v>
      </c>
      <c r="HG117" s="1227" t="s">
        <v>741</v>
      </c>
      <c r="HH117" s="240">
        <f t="shared" ref="HH117:HH122" si="345">IF(HF117=1,0.5,0)</f>
        <v>0</v>
      </c>
      <c r="HI117" s="465" t="str">
        <f t="shared" ref="HI117:HI122" si="346">IFERROR(IF(HG117="Не релевантно",HG117,IF(HG117=0,"",HH117/HG117)),"")</f>
        <v>Не релевантно</v>
      </c>
      <c r="HJ117" s="883"/>
      <c r="HK117" s="322" t="s">
        <v>34</v>
      </c>
      <c r="HL117" s="334" t="s">
        <v>130</v>
      </c>
      <c r="HM117" s="1177">
        <v>0.5</v>
      </c>
      <c r="HN117" s="240">
        <f t="shared" ref="HN117:HN122" si="347">IF(HL117=1,0.5,0)</f>
        <v>0</v>
      </c>
      <c r="HO117" s="465">
        <f t="shared" ref="HO117:HO122" si="348">IFERROR(IF(HM117="Не релевантно",HM117,IF(HM117=0,"",HN117/HM117)),"")</f>
        <v>0</v>
      </c>
      <c r="HP117" s="883"/>
      <c r="HQ117" s="397" t="s">
        <v>34</v>
      </c>
      <c r="HR117" s="835">
        <v>1</v>
      </c>
      <c r="HS117" s="145">
        <v>0.5</v>
      </c>
      <c r="HT117" s="1362">
        <f t="shared" ref="HT117:HT122" si="349">IF(HR117=1,0.5,0)</f>
        <v>0.5</v>
      </c>
      <c r="HU117" s="204">
        <f t="shared" ref="HU117:HU122" si="350">IFERROR(IF(HS117="Не релевантно",HS117,IF(HS117=0,"",HT117/HS117)),"")</f>
        <v>1</v>
      </c>
      <c r="HV117" s="1000" t="s">
        <v>34</v>
      </c>
      <c r="HW117" s="334" t="s">
        <v>130</v>
      </c>
      <c r="HX117" s="264">
        <v>0.5</v>
      </c>
      <c r="HY117" s="1362">
        <f t="shared" ref="HY117:HY122" si="351">IF(HW117=1,0.5,0)</f>
        <v>0</v>
      </c>
      <c r="HZ117" s="204">
        <f t="shared" ref="HZ117:HZ122" si="352">IFERROR(IF(HX117="Не релевантно",HX117,IF(HX117=0,"",HY117/HX117)),"")</f>
        <v>0</v>
      </c>
      <c r="IA117" s="322" t="s">
        <v>34</v>
      </c>
      <c r="IB117" s="334" t="s">
        <v>1806</v>
      </c>
      <c r="IC117" s="264"/>
      <c r="ID117" s="264">
        <f>IF(IB117=1,0.5,0)</f>
        <v>0</v>
      </c>
      <c r="IE117" s="257" t="str">
        <f t="shared" ref="IE117:IE122" si="353">IFERROR(IF(IC117="Не релевантно",IC117,IF(IC117=0,"",ID117/IC117)),"")</f>
        <v/>
      </c>
      <c r="IF117" s="883"/>
      <c r="IG117" s="322" t="s">
        <v>34</v>
      </c>
      <c r="IH117" s="333" t="s">
        <v>130</v>
      </c>
      <c r="II117" s="145">
        <v>0.5</v>
      </c>
      <c r="IJ117" s="1362">
        <f t="shared" ref="IJ117:IJ122" si="354">IF(IH117=1,0.5,0)</f>
        <v>0</v>
      </c>
      <c r="IK117" s="204">
        <f t="shared" ref="IK117:IK122" si="355">IFERROR(IF(II117="Не релевантно",II117,IF(II117=0,"",IJ117/II117)),"")</f>
        <v>0</v>
      </c>
      <c r="IL117" s="1000" t="s">
        <v>34</v>
      </c>
      <c r="IM117" s="333" t="s">
        <v>130</v>
      </c>
      <c r="IN117" s="145"/>
      <c r="IO117" s="1362">
        <f t="shared" ref="IO117:IO122" si="356">IF(IM117=1,0.5,0)</f>
        <v>0</v>
      </c>
      <c r="IP117" s="204" t="str">
        <f t="shared" ref="IP117:IP122" si="357">IFERROR(IF(IN117="Не релевантно",IN117,IF(IN117=0,"",IO117/IN117)),"")</f>
        <v/>
      </c>
      <c r="IQ117" s="1230" t="s">
        <v>34</v>
      </c>
      <c r="IR117" s="841">
        <v>1</v>
      </c>
      <c r="IS117" s="264">
        <v>0.5</v>
      </c>
      <c r="IT117" s="1362">
        <f t="shared" ref="IT117:IT122" si="358">IF(IR117=1,0.5,0)</f>
        <v>0.5</v>
      </c>
      <c r="IU117" s="204">
        <f t="shared" ref="IU117:IU122" si="359">IFERROR(IF(IS117="Не релевантно",IS117,IF(IS117=0,"",IT117/IS117)),"")</f>
        <v>1</v>
      </c>
      <c r="IV117" s="322" t="s">
        <v>34</v>
      </c>
      <c r="IW117" s="333" t="s">
        <v>130</v>
      </c>
      <c r="IX117" s="264">
        <v>0.5</v>
      </c>
      <c r="IY117" s="1362">
        <f t="shared" ref="IY117:IY122" si="360">IF(IW117=1,0.5,0)</f>
        <v>0</v>
      </c>
      <c r="IZ117" s="204">
        <f t="shared" ref="IZ117:IZ122" si="361">IFERROR(IF(IX117="Не релевантно",IX117,IF(IX117=0,"",IY117/IX117)),"")</f>
        <v>0</v>
      </c>
      <c r="JA117" s="322" t="s">
        <v>34</v>
      </c>
      <c r="JB117" s="333" t="s">
        <v>130</v>
      </c>
      <c r="JC117" s="264">
        <v>0.5</v>
      </c>
      <c r="JD117" s="264">
        <f t="shared" ref="JD117:JD122" si="362">IF(JB117=1,0.5,0)</f>
        <v>0</v>
      </c>
      <c r="JE117" s="264">
        <f t="shared" ref="JE117:JE160" si="363">IFERROR(IF(JC117=0,"",JD117/JC117),"")</f>
        <v>0</v>
      </c>
      <c r="JF117" s="397" t="s">
        <v>34</v>
      </c>
      <c r="JG117" s="337">
        <v>1</v>
      </c>
      <c r="JH117" s="264">
        <v>0.5</v>
      </c>
      <c r="JI117" s="1362">
        <f t="shared" ref="JI117:JI122" si="364">IF(JG117=1,0.5,0)</f>
        <v>0.5</v>
      </c>
      <c r="JJ117" s="204">
        <f t="shared" ref="JJ117:JJ118" si="365">IFERROR(IF(JH117="Не релевантно",JH117,IF(JH117=0,"",JI117/JH117)),"")</f>
        <v>1</v>
      </c>
      <c r="JK117" s="322" t="s">
        <v>34</v>
      </c>
      <c r="JL117" s="333" t="s">
        <v>130</v>
      </c>
      <c r="JM117" s="264">
        <v>0.5</v>
      </c>
      <c r="JN117" s="1362">
        <f t="shared" ref="JN117:JN122" si="366">IF(JL117=1,0.5,0)</f>
        <v>0</v>
      </c>
      <c r="JO117" s="204">
        <f t="shared" ref="JO117:JO118" si="367">IFERROR(IF(JM117="Не релевантно",JM117,IF(JM117=0,"",JN117/JM117)),"")</f>
        <v>0</v>
      </c>
      <c r="JP117" s="322" t="s">
        <v>34</v>
      </c>
      <c r="JQ117" s="333" t="s">
        <v>130</v>
      </c>
      <c r="JR117" s="264">
        <v>0.5</v>
      </c>
      <c r="JS117" s="1362">
        <f t="shared" ref="JS117:JS122" si="368">IF(JQ117=1,0.5,0)</f>
        <v>0</v>
      </c>
      <c r="JT117" s="204">
        <f t="shared" ref="JT117:JT122" si="369">IFERROR(IF(JR117="Не релевантно",JR117,IF(JR117=0,"",JS117/JR117)),"")</f>
        <v>0</v>
      </c>
      <c r="JU117" s="397" t="s">
        <v>34</v>
      </c>
      <c r="JV117" s="955">
        <v>1</v>
      </c>
      <c r="JW117" s="264">
        <v>0.5</v>
      </c>
      <c r="JX117" s="1362">
        <f t="shared" ref="JX117:JX122" si="370">IF(JV117=1,0.5,0)</f>
        <v>0.5</v>
      </c>
      <c r="JY117" s="204">
        <f t="shared" ref="JY117:JY118" si="371">IFERROR(IF(JW117="Не релевантно",JW117,IF(JW117=0,"",JX117/JW117)),"")</f>
        <v>1</v>
      </c>
      <c r="JZ117" s="322" t="s">
        <v>34</v>
      </c>
      <c r="KA117" s="333" t="s">
        <v>130</v>
      </c>
      <c r="KB117" s="264">
        <v>0.5</v>
      </c>
      <c r="KC117" s="1362">
        <f t="shared" ref="KC117:KC122" si="372">IF(KA117=1,0.5,0)</f>
        <v>0</v>
      </c>
      <c r="KD117" s="204">
        <f t="shared" ref="KD117:KD118" si="373">IFERROR(IF(KB117="Не релевантно",KB117,IF(KB117=0,"",KC117/KB117)),"")</f>
        <v>0</v>
      </c>
      <c r="KE117" s="397" t="s">
        <v>34</v>
      </c>
      <c r="KF117" s="841">
        <v>1</v>
      </c>
      <c r="KG117" s="264">
        <v>0.5</v>
      </c>
      <c r="KH117" s="1362">
        <f t="shared" ref="KH117:KH122" si="374">IF(KF117=1,0.5,0)</f>
        <v>0.5</v>
      </c>
      <c r="KI117" s="204">
        <f t="shared" ref="KI117:KI118" si="375">IFERROR(IF(KG117="Не релевантно",KG117,IF(KG117=0,"",KH117/KG117)),"")</f>
        <v>1</v>
      </c>
      <c r="KJ117" s="397" t="s">
        <v>34</v>
      </c>
      <c r="KK117" s="841">
        <v>1</v>
      </c>
      <c r="KL117" s="264">
        <v>0.5</v>
      </c>
      <c r="KM117" s="1362">
        <f t="shared" ref="KM117:KM122" si="376">IF(KK117=1,0.5,0)</f>
        <v>0.5</v>
      </c>
      <c r="KN117" s="204">
        <f t="shared" ref="KN117:KN118" si="377">IFERROR(IF(KL117="Не релевантно",KL117,IF(KL117=0,"",KM117/KL117)),"")</f>
        <v>1</v>
      </c>
      <c r="KO117" s="322" t="s">
        <v>34</v>
      </c>
      <c r="KP117" s="333" t="s">
        <v>130</v>
      </c>
      <c r="KQ117" s="264">
        <v>0.5</v>
      </c>
      <c r="KR117" s="1362">
        <f t="shared" ref="KR117:KR122" si="378">IF(KP117=1,0.5,0)</f>
        <v>0</v>
      </c>
      <c r="KS117" s="204">
        <f t="shared" ref="KS117:KS118" si="379">IFERROR(IF(KQ117="Не релевантно",KQ117,IF(KQ117=0,"",KR117/KQ117)),"")</f>
        <v>0</v>
      </c>
      <c r="KT117" s="322" t="s">
        <v>34</v>
      </c>
      <c r="KU117" s="333" t="s">
        <v>130</v>
      </c>
      <c r="KV117" s="264">
        <v>0.5</v>
      </c>
      <c r="KW117" s="1362">
        <f t="shared" ref="KW117:KW122" si="380">IF(KU117=1,0.5,0)</f>
        <v>0</v>
      </c>
      <c r="KX117" s="204">
        <f t="shared" ref="KX117:KX118" si="381">IFERROR(IF(KV117="Не релевантно",KV117,IF(KV117=0,"",KW117/KV117)),"")</f>
        <v>0</v>
      </c>
      <c r="KY117" s="322" t="s">
        <v>34</v>
      </c>
      <c r="KZ117" s="333" t="s">
        <v>130</v>
      </c>
      <c r="LA117" s="264">
        <v>0.5</v>
      </c>
      <c r="LB117" s="264">
        <f t="shared" ref="LB117:LB122" si="382">IF(KZ117=1,0.5,0)</f>
        <v>0</v>
      </c>
      <c r="LC117" s="264">
        <f t="shared" ref="LC117:LC118" si="383">IFERROR(IF(LA117=0,"",LB117/LA117),"")</f>
        <v>0</v>
      </c>
      <c r="LD117" s="397" t="s">
        <v>34</v>
      </c>
      <c r="LE117" s="841">
        <v>1</v>
      </c>
      <c r="LF117" s="264">
        <v>0.5</v>
      </c>
      <c r="LG117" s="1362">
        <f t="shared" ref="LG117:LG122" si="384">IF(LE117=1,0.5,0)</f>
        <v>0.5</v>
      </c>
      <c r="LH117" s="204">
        <f t="shared" ref="LH117:LH122" si="385">IFERROR(IF(LF117="Не релевантно",LF117,IF(LF117=0,"",LG117/LF117)),"")</f>
        <v>1</v>
      </c>
      <c r="LI117" s="397" t="s">
        <v>34</v>
      </c>
      <c r="LJ117" s="841">
        <v>1</v>
      </c>
      <c r="LK117" s="264">
        <v>0.5</v>
      </c>
      <c r="LL117" s="1362">
        <f t="shared" ref="LL117:LL122" si="386">IF(LJ117=1,0.5,0)</f>
        <v>0.5</v>
      </c>
      <c r="LM117" s="204">
        <f t="shared" ref="LM117:LM122" si="387">IFERROR(IF(LK117="Не релевантно",LK117,IF(LK117=0,"",LL117/LK117)),"")</f>
        <v>1</v>
      </c>
      <c r="LN117" s="322" t="s">
        <v>34</v>
      </c>
      <c r="LO117" s="333" t="s">
        <v>130</v>
      </c>
      <c r="LP117" s="264">
        <v>0.5</v>
      </c>
      <c r="LQ117" s="264">
        <f t="shared" ref="LQ117:LQ122" si="388">IF(LO117=1,0.5,0)</f>
        <v>0</v>
      </c>
      <c r="LR117" s="264">
        <f t="shared" ref="LR117:LR118" si="389">IFERROR(IF(LP117=0,"",LQ117/LP117),"")</f>
        <v>0</v>
      </c>
      <c r="LS117" s="397" t="s">
        <v>34</v>
      </c>
      <c r="LT117" s="841">
        <v>1</v>
      </c>
      <c r="LU117" s="264">
        <v>0.5</v>
      </c>
      <c r="LV117" s="264">
        <f t="shared" ref="LV117:LV122" si="390">IF(LT117=1,0.5,0)</f>
        <v>0.5</v>
      </c>
      <c r="LW117" s="264">
        <f t="shared" ref="LW117:LW160" si="391">IFERROR(IF(LU117=0,"",LV117/LU117),"")</f>
        <v>1</v>
      </c>
      <c r="LX117" s="397" t="s">
        <v>34</v>
      </c>
      <c r="LY117" s="841">
        <v>1</v>
      </c>
      <c r="LZ117" s="264">
        <v>0.5</v>
      </c>
      <c r="MA117" s="264">
        <f t="shared" ref="MA117:MA122" si="392">IF(LY117=1,0.5,0)</f>
        <v>0.5</v>
      </c>
      <c r="MB117" s="264">
        <f t="shared" ref="MB117:MB160" si="393">IFERROR(IF(LZ117=0,"",MA117/LZ117),"")</f>
        <v>1</v>
      </c>
      <c r="MC117" s="397" t="s">
        <v>34</v>
      </c>
      <c r="MD117" s="841">
        <v>1</v>
      </c>
      <c r="ME117" s="264">
        <v>0.5</v>
      </c>
      <c r="MF117" s="264">
        <f t="shared" ref="MF117:MF122" si="394">IF(MD117=1,0.5,0)</f>
        <v>0.5</v>
      </c>
      <c r="MG117" s="264">
        <f t="shared" ref="MG117:MG160" si="395">IFERROR(IF(ME117=0,"",MF117/ME117),"")</f>
        <v>1</v>
      </c>
      <c r="MH117" s="397" t="s">
        <v>34</v>
      </c>
      <c r="MI117" s="841">
        <v>1</v>
      </c>
      <c r="MJ117" s="264">
        <v>0.5</v>
      </c>
      <c r="MK117" s="264">
        <f t="shared" ref="MK117:MK122" si="396">IF(MI117=1,0.5,0)</f>
        <v>0.5</v>
      </c>
      <c r="ML117" s="264">
        <f t="shared" ref="ML117:ML160" si="397">IFERROR(IF(MJ117=0,"",MK117/MJ117),"")</f>
        <v>1</v>
      </c>
      <c r="MM117" s="322" t="s">
        <v>34</v>
      </c>
      <c r="MN117" s="333" t="s">
        <v>130</v>
      </c>
      <c r="MO117" s="440" t="s">
        <v>130</v>
      </c>
      <c r="MP117" s="264">
        <f t="shared" ref="MP117:MP122" si="398">IF(MN117=1,0.5,0)</f>
        <v>0</v>
      </c>
      <c r="MQ117" s="440" t="s">
        <v>130</v>
      </c>
      <c r="MR117" s="397" t="s">
        <v>34</v>
      </c>
      <c r="MS117" s="841">
        <v>1</v>
      </c>
      <c r="MT117" s="264">
        <v>0.5</v>
      </c>
      <c r="MU117" s="264">
        <f t="shared" ref="MU117:MU122" si="399">IF(MS117=1,0.5,0)</f>
        <v>0.5</v>
      </c>
      <c r="MV117" s="264">
        <f t="shared" ref="MV117:MV160" si="400">IFERROR(IF(MT117=0,"",MU117/MT117),"")</f>
        <v>1</v>
      </c>
      <c r="MW117" s="322" t="s">
        <v>34</v>
      </c>
      <c r="MX117" s="333" t="s">
        <v>130</v>
      </c>
      <c r="MY117" s="264">
        <v>0.5</v>
      </c>
      <c r="MZ117" s="264">
        <f t="shared" ref="MZ117:MZ122" si="401">IF(MX117=1,0.5,0)</f>
        <v>0</v>
      </c>
      <c r="NA117" s="264">
        <f t="shared" ref="NA117:NA160" si="402">IFERROR(IF(MY117=0,"",MZ117/MY117),"")</f>
        <v>0</v>
      </c>
      <c r="NB117" s="322" t="s">
        <v>34</v>
      </c>
      <c r="NC117" s="333" t="s">
        <v>130</v>
      </c>
      <c r="ND117" s="264">
        <v>0.5</v>
      </c>
      <c r="NE117" s="264">
        <f t="shared" ref="NE117:NE122" si="403">IF(NC117=1,0.5,0)</f>
        <v>0</v>
      </c>
      <c r="NF117" s="264">
        <f t="shared" ref="NF117:NF160" si="404">IFERROR(IF(ND117=0,"",NE117/ND117),"")</f>
        <v>0</v>
      </c>
      <c r="NG117" s="397" t="s">
        <v>34</v>
      </c>
      <c r="NH117" s="841">
        <v>1</v>
      </c>
      <c r="NI117" s="264">
        <v>0.5</v>
      </c>
      <c r="NJ117" s="264">
        <f t="shared" ref="NJ117:NJ122" si="405">IF(NH117=1,0.5,0)</f>
        <v>0.5</v>
      </c>
      <c r="NK117" s="264">
        <f t="shared" ref="NK117:NK160" si="406">IFERROR(IF(NI117=0,"",NJ117/NI117),"")</f>
        <v>1</v>
      </c>
      <c r="NL117" s="1071" t="s">
        <v>34</v>
      </c>
      <c r="NM117" s="841">
        <v>1</v>
      </c>
      <c r="NN117" s="264">
        <v>0.5</v>
      </c>
      <c r="NO117" s="264">
        <f t="shared" ref="NO117:NO122" si="407">IF(NM117=1,0.5,0)</f>
        <v>0.5</v>
      </c>
      <c r="NP117" s="264">
        <f t="shared" ref="NP117:NP160" si="408">IFERROR(IF(NN117=0,"",NO117/NN117),"")</f>
        <v>1</v>
      </c>
      <c r="NQ117" s="397" t="s">
        <v>34</v>
      </c>
      <c r="NR117" s="841">
        <v>1</v>
      </c>
      <c r="NS117" s="264">
        <v>0.5</v>
      </c>
      <c r="NT117" s="264">
        <f t="shared" ref="NT117:NT122" si="409">IF(NR117=1,0.5,0)</f>
        <v>0.5</v>
      </c>
      <c r="NU117" s="264">
        <f t="shared" ref="NU117:NU160" si="410">IFERROR(IF(NS117=0,"",NT117/NS117),"")</f>
        <v>1</v>
      </c>
      <c r="NV117" s="322" t="s">
        <v>34</v>
      </c>
      <c r="NW117" s="333" t="s">
        <v>130</v>
      </c>
      <c r="NX117" s="264">
        <v>0.5</v>
      </c>
      <c r="NY117" s="264">
        <f t="shared" ref="NY117:NY122" si="411">IF(NW117=1,0.5,0)</f>
        <v>0</v>
      </c>
      <c r="NZ117" s="264">
        <f t="shared" ref="NZ117:NZ160" si="412">IFERROR(IF(NX117=0,"",NY117/NX117),"")</f>
        <v>0</v>
      </c>
      <c r="OA117" s="322" t="s">
        <v>34</v>
      </c>
      <c r="OB117" s="333" t="s">
        <v>130</v>
      </c>
      <c r="OC117" s="264">
        <v>0.5</v>
      </c>
      <c r="OD117" s="264">
        <f t="shared" ref="OD117:OD122" si="413">IF(OB117=1,0.5,0)</f>
        <v>0</v>
      </c>
      <c r="OE117" s="264">
        <f t="shared" ref="OE117:OE160" si="414">IFERROR(IF(OC117=0,"",OD117/OC117),"")</f>
        <v>0</v>
      </c>
      <c r="OF117" s="322" t="s">
        <v>34</v>
      </c>
      <c r="OG117" s="333" t="s">
        <v>130</v>
      </c>
      <c r="OH117" s="264">
        <v>0.5</v>
      </c>
      <c r="OI117" s="264">
        <f t="shared" ref="OI117:OI122" si="415">IF(OG117=1,0.5,0)</f>
        <v>0</v>
      </c>
      <c r="OJ117" s="264">
        <f t="shared" ref="OJ117:OJ160" si="416">IFERROR(IF(OH117=0,"",OI117/OH117),"")</f>
        <v>0</v>
      </c>
      <c r="OK117" s="397" t="s">
        <v>34</v>
      </c>
      <c r="OL117" s="841">
        <v>1</v>
      </c>
      <c r="OM117" s="264">
        <v>0.5</v>
      </c>
      <c r="ON117" s="264">
        <f t="shared" ref="ON117:ON122" si="417">IF(OL117=1,0.5,0)</f>
        <v>0.5</v>
      </c>
      <c r="OO117" s="264">
        <f t="shared" ref="OO117:OO160" si="418">IFERROR(IF(OM117=0,"",ON117/OM117),"")</f>
        <v>1</v>
      </c>
      <c r="OP117" s="322" t="s">
        <v>34</v>
      </c>
      <c r="OQ117" s="333" t="s">
        <v>130</v>
      </c>
      <c r="OR117" s="264">
        <v>0.5</v>
      </c>
      <c r="OS117" s="264">
        <f t="shared" ref="OS117:OS122" si="419">IF(OQ117=1,0.5,0)</f>
        <v>0</v>
      </c>
      <c r="OT117" s="264">
        <f t="shared" ref="OT117:OT160" si="420">IFERROR(IF(OR117=0,"",OS117/OR117),"")</f>
        <v>0</v>
      </c>
      <c r="OU117" s="397" t="s">
        <v>34</v>
      </c>
      <c r="OV117" s="952">
        <v>1</v>
      </c>
      <c r="OW117" s="264">
        <v>0.5</v>
      </c>
      <c r="OX117" s="264">
        <f t="shared" ref="OX117:OX122" si="421">IF(OV117=1,0.5,0)</f>
        <v>0.5</v>
      </c>
      <c r="OY117" s="264">
        <f t="shared" ref="OY117:OY160" si="422">IFERROR(IF(OW117=0,"",OX117/OW117),"")</f>
        <v>1</v>
      </c>
      <c r="OZ117" s="322" t="s">
        <v>34</v>
      </c>
      <c r="PA117" s="333" t="s">
        <v>130</v>
      </c>
      <c r="PB117" s="264" t="s">
        <v>130</v>
      </c>
      <c r="PC117" s="264">
        <f t="shared" ref="PC117:PC122" si="423">IF(PA117=1,0.5,0)</f>
        <v>0</v>
      </c>
      <c r="PD117" s="264" t="str">
        <f t="shared" ref="PD117:PD160" si="424">IFERROR(IF(PB117=0,"",PC117/PB117),"")</f>
        <v/>
      </c>
      <c r="PE117" s="941"/>
      <c r="PF117" s="827"/>
      <c r="PG117" s="264">
        <v>0.5</v>
      </c>
      <c r="PH117" s="264">
        <f t="shared" ref="PH117:PH118" si="425">IF(PF117=1,0.5,0)</f>
        <v>0</v>
      </c>
      <c r="PI117" s="264">
        <f t="shared" ref="PI117:PI118" si="426">IFERROR(IF(PG117=0,"",PH117/PG117),"")</f>
        <v>0</v>
      </c>
      <c r="PJ117" s="942"/>
      <c r="PK117" s="827"/>
      <c r="PL117" s="264">
        <v>0.5</v>
      </c>
      <c r="PM117" s="264">
        <f t="shared" ref="PM117:PM118" si="427">IF(PK117=1,0.5,0)</f>
        <v>0</v>
      </c>
      <c r="PN117" s="264">
        <f t="shared" ref="PN117:PN118" si="428">IFERROR(IF(PL117=0,"",PM117/PL117),"")</f>
        <v>0</v>
      </c>
    </row>
    <row r="118" spans="1:430" ht="17" customHeight="1" thickBot="1" x14ac:dyDescent="0.25">
      <c r="A118">
        <v>25</v>
      </c>
      <c r="B118" s="1291"/>
      <c r="C118" s="1292"/>
      <c r="D118" s="1365"/>
      <c r="E118" s="1366" t="s">
        <v>35</v>
      </c>
      <c r="F118" s="1254"/>
      <c r="G118" s="1255"/>
      <c r="H118" s="883">
        <v>0.5</v>
      </c>
      <c r="I118" s="1203">
        <v>0.5</v>
      </c>
      <c r="J118" s="397" t="s">
        <v>35</v>
      </c>
      <c r="K118" s="334">
        <v>1</v>
      </c>
      <c r="L118" s="472">
        <v>0.5</v>
      </c>
      <c r="M118" s="253">
        <f>IF(K118=1,0.5,0)</f>
        <v>0.5</v>
      </c>
      <c r="N118" s="257">
        <f t="shared" si="269"/>
        <v>1</v>
      </c>
      <c r="O118" s="397" t="s">
        <v>35</v>
      </c>
      <c r="P118" s="467">
        <v>1</v>
      </c>
      <c r="Q118" s="1360" t="s">
        <v>130</v>
      </c>
      <c r="R118" s="1367"/>
      <c r="S118" s="257" t="str">
        <f t="shared" si="270"/>
        <v>не релевантно</v>
      </c>
      <c r="T118" s="322" t="s">
        <v>35</v>
      </c>
      <c r="U118" s="835"/>
      <c r="V118" s="472" t="s">
        <v>130</v>
      </c>
      <c r="W118" s="535">
        <f t="shared" si="271"/>
        <v>0</v>
      </c>
      <c r="X118" s="257" t="str">
        <f t="shared" si="272"/>
        <v>не релевантно</v>
      </c>
      <c r="Y118" s="322" t="s">
        <v>35</v>
      </c>
      <c r="Z118" s="835"/>
      <c r="AA118" s="1177">
        <v>0.5</v>
      </c>
      <c r="AB118" s="264">
        <f t="shared" si="273"/>
        <v>0</v>
      </c>
      <c r="AC118" s="257">
        <f t="shared" si="274"/>
        <v>0</v>
      </c>
      <c r="AD118" s="322" t="s">
        <v>35</v>
      </c>
      <c r="AE118" s="835"/>
      <c r="AF118" s="1177">
        <v>0.5</v>
      </c>
      <c r="AG118" s="264">
        <f t="shared" si="275"/>
        <v>0</v>
      </c>
      <c r="AH118" s="257">
        <f t="shared" si="276"/>
        <v>0</v>
      </c>
      <c r="AI118" s="397" t="s">
        <v>35</v>
      </c>
      <c r="AJ118" s="334">
        <v>1</v>
      </c>
      <c r="AK118" s="1177">
        <v>0.5</v>
      </c>
      <c r="AL118" s="264">
        <f t="shared" si="277"/>
        <v>0.5</v>
      </c>
      <c r="AM118" s="257">
        <f t="shared" si="278"/>
        <v>1</v>
      </c>
      <c r="AN118" s="397" t="s">
        <v>35</v>
      </c>
      <c r="AO118" s="925">
        <v>1</v>
      </c>
      <c r="AP118" s="906">
        <v>0.5</v>
      </c>
      <c r="AQ118" s="264">
        <f t="shared" si="279"/>
        <v>0.5</v>
      </c>
      <c r="AR118" s="257">
        <f t="shared" si="280"/>
        <v>1</v>
      </c>
      <c r="AS118" s="322" t="s">
        <v>35</v>
      </c>
      <c r="AT118" s="836"/>
      <c r="AU118" s="914"/>
      <c r="AV118" s="264">
        <f t="shared" si="281"/>
        <v>0</v>
      </c>
      <c r="AW118" s="257" t="str">
        <f t="shared" si="282"/>
        <v/>
      </c>
      <c r="AX118" s="397" t="s">
        <v>35</v>
      </c>
      <c r="AY118" s="1072">
        <v>1</v>
      </c>
      <c r="AZ118" s="255">
        <v>0.5</v>
      </c>
      <c r="BA118" s="264">
        <f t="shared" si="283"/>
        <v>0.5</v>
      </c>
      <c r="BB118" s="257">
        <f t="shared" si="284"/>
        <v>1</v>
      </c>
      <c r="BC118" s="942" t="s">
        <v>35</v>
      </c>
      <c r="BD118" s="835"/>
      <c r="BE118" s="264">
        <v>0.5</v>
      </c>
      <c r="BF118" s="264">
        <f t="shared" si="285"/>
        <v>0</v>
      </c>
      <c r="BG118" s="264">
        <f t="shared" si="286"/>
        <v>0</v>
      </c>
      <c r="BH118" s="322" t="s">
        <v>35</v>
      </c>
      <c r="BI118" s="836"/>
      <c r="BJ118" s="264">
        <v>0.5</v>
      </c>
      <c r="BK118" s="264">
        <f t="shared" si="287"/>
        <v>0</v>
      </c>
      <c r="BL118" s="257">
        <f t="shared" si="288"/>
        <v>0</v>
      </c>
      <c r="BM118" s="942" t="s">
        <v>35</v>
      </c>
      <c r="BN118" s="835"/>
      <c r="BO118" s="264">
        <v>0.5</v>
      </c>
      <c r="BP118" s="264">
        <f t="shared" si="289"/>
        <v>0</v>
      </c>
      <c r="BQ118" s="264">
        <f t="shared" si="290"/>
        <v>0</v>
      </c>
      <c r="BR118" s="883"/>
      <c r="BS118" s="397" t="s">
        <v>35</v>
      </c>
      <c r="BT118" s="952">
        <v>1</v>
      </c>
      <c r="BU118" s="1177">
        <v>0.5</v>
      </c>
      <c r="BV118" s="264">
        <f t="shared" si="291"/>
        <v>0.5</v>
      </c>
      <c r="BW118" s="257">
        <f t="shared" si="292"/>
        <v>1</v>
      </c>
      <c r="BX118" s="397" t="s">
        <v>35</v>
      </c>
      <c r="BY118" s="952">
        <v>1</v>
      </c>
      <c r="BZ118" s="1177">
        <v>0.5</v>
      </c>
      <c r="CA118" s="264">
        <f t="shared" si="293"/>
        <v>0.5</v>
      </c>
      <c r="CB118" s="257">
        <f t="shared" si="294"/>
        <v>1</v>
      </c>
      <c r="CC118" s="322" t="s">
        <v>35</v>
      </c>
      <c r="CD118" s="835"/>
      <c r="CE118" s="1177" t="s">
        <v>130</v>
      </c>
      <c r="CF118" s="264">
        <f t="shared" si="295"/>
        <v>0</v>
      </c>
      <c r="CG118" s="257" t="str">
        <f t="shared" si="296"/>
        <v>не релевантно</v>
      </c>
      <c r="CH118" s="397" t="s">
        <v>35</v>
      </c>
      <c r="CI118" s="835">
        <v>1</v>
      </c>
      <c r="CJ118" s="473">
        <v>1</v>
      </c>
      <c r="CK118" s="264">
        <v>1</v>
      </c>
      <c r="CL118" s="257">
        <f t="shared" si="297"/>
        <v>1</v>
      </c>
      <c r="CM118" s="322" t="s">
        <v>35</v>
      </c>
      <c r="CN118" s="835"/>
      <c r="CO118" s="473">
        <v>0.5</v>
      </c>
      <c r="CP118" s="264">
        <f t="shared" si="298"/>
        <v>0</v>
      </c>
      <c r="CQ118" s="257">
        <f t="shared" si="299"/>
        <v>0</v>
      </c>
      <c r="CR118" s="322" t="s">
        <v>35</v>
      </c>
      <c r="CS118" s="835"/>
      <c r="CT118" s="473"/>
      <c r="CU118" s="264">
        <f t="shared" si="300"/>
        <v>0</v>
      </c>
      <c r="CV118" s="257" t="str">
        <f t="shared" si="301"/>
        <v/>
      </c>
      <c r="CW118" s="397" t="s">
        <v>35</v>
      </c>
      <c r="CX118" s="952">
        <v>1</v>
      </c>
      <c r="CY118" s="473">
        <v>0.5</v>
      </c>
      <c r="CZ118" s="264">
        <f t="shared" si="302"/>
        <v>0.5</v>
      </c>
      <c r="DA118" s="257">
        <f t="shared" si="303"/>
        <v>1</v>
      </c>
      <c r="DB118" s="397" t="s">
        <v>35</v>
      </c>
      <c r="DC118" s="835">
        <v>1</v>
      </c>
      <c r="DD118" s="473">
        <v>0.5</v>
      </c>
      <c r="DE118" s="264">
        <f t="shared" si="304"/>
        <v>0.5</v>
      </c>
      <c r="DF118" s="257">
        <f t="shared" si="305"/>
        <v>1</v>
      </c>
      <c r="DG118" s="322" t="s">
        <v>35</v>
      </c>
      <c r="DH118" s="835"/>
      <c r="DI118" s="473">
        <v>0.5</v>
      </c>
      <c r="DJ118" s="264">
        <f t="shared" si="306"/>
        <v>0</v>
      </c>
      <c r="DK118" s="257">
        <f t="shared" si="307"/>
        <v>0</v>
      </c>
      <c r="DL118" s="322" t="s">
        <v>35</v>
      </c>
      <c r="DM118" s="835"/>
      <c r="DN118" s="473">
        <v>0.5</v>
      </c>
      <c r="DO118" s="264">
        <f t="shared" si="308"/>
        <v>0</v>
      </c>
      <c r="DP118" s="257">
        <f t="shared" si="309"/>
        <v>0</v>
      </c>
      <c r="DQ118" s="397" t="s">
        <v>35</v>
      </c>
      <c r="DR118" s="835">
        <v>1</v>
      </c>
      <c r="DS118" s="473">
        <v>0.5</v>
      </c>
      <c r="DT118" s="264">
        <f t="shared" si="310"/>
        <v>0.5</v>
      </c>
      <c r="DU118" s="257">
        <f t="shared" si="311"/>
        <v>1</v>
      </c>
      <c r="DV118" s="397" t="s">
        <v>35</v>
      </c>
      <c r="DW118" s="835">
        <v>1</v>
      </c>
      <c r="DX118" s="906">
        <v>0.5</v>
      </c>
      <c r="DY118" s="264">
        <f t="shared" si="312"/>
        <v>0.5</v>
      </c>
      <c r="DZ118" s="257">
        <f t="shared" si="313"/>
        <v>1</v>
      </c>
      <c r="EA118" s="1230" t="s">
        <v>35</v>
      </c>
      <c r="EB118" s="338">
        <v>1</v>
      </c>
      <c r="EC118" s="906">
        <v>0.5</v>
      </c>
      <c r="ED118" s="264">
        <f t="shared" si="314"/>
        <v>0.5</v>
      </c>
      <c r="EE118" s="257">
        <f t="shared" si="315"/>
        <v>1</v>
      </c>
      <c r="EF118" s="397" t="s">
        <v>35</v>
      </c>
      <c r="EG118" s="835">
        <v>1</v>
      </c>
      <c r="EH118" s="906">
        <v>0.5</v>
      </c>
      <c r="EI118" s="264">
        <f t="shared" si="316"/>
        <v>0.5</v>
      </c>
      <c r="EJ118" s="257">
        <f t="shared" si="317"/>
        <v>1</v>
      </c>
      <c r="EK118" s="322" t="s">
        <v>35</v>
      </c>
      <c r="EL118" s="835"/>
      <c r="EM118" s="906">
        <v>0.5</v>
      </c>
      <c r="EN118" s="264">
        <f t="shared" si="318"/>
        <v>0</v>
      </c>
      <c r="EO118" s="257">
        <f t="shared" si="319"/>
        <v>0</v>
      </c>
      <c r="EP118" s="322" t="s">
        <v>35</v>
      </c>
      <c r="EQ118" s="338"/>
      <c r="ER118" s="906">
        <v>0.5</v>
      </c>
      <c r="ES118" s="264">
        <f t="shared" si="320"/>
        <v>0</v>
      </c>
      <c r="ET118" s="257">
        <f t="shared" si="321"/>
        <v>0</v>
      </c>
      <c r="EU118" s="397" t="s">
        <v>35</v>
      </c>
      <c r="EV118" s="835">
        <v>1</v>
      </c>
      <c r="EW118" s="906">
        <v>0.5</v>
      </c>
      <c r="EX118" s="264">
        <f t="shared" si="322"/>
        <v>0.5</v>
      </c>
      <c r="EY118" s="257">
        <f t="shared" si="323"/>
        <v>1</v>
      </c>
      <c r="EZ118" s="397" t="s">
        <v>35</v>
      </c>
      <c r="FA118" s="835">
        <v>1</v>
      </c>
      <c r="FB118" s="906">
        <v>0.5</v>
      </c>
      <c r="FC118" s="264">
        <f t="shared" si="324"/>
        <v>0.5</v>
      </c>
      <c r="FD118" s="257">
        <f t="shared" si="325"/>
        <v>1</v>
      </c>
      <c r="FE118" s="397" t="s">
        <v>35</v>
      </c>
      <c r="FF118" s="835">
        <v>1</v>
      </c>
      <c r="FG118" s="906">
        <v>0.5</v>
      </c>
      <c r="FH118" s="264">
        <f t="shared" si="326"/>
        <v>0.5</v>
      </c>
      <c r="FI118" s="257">
        <f t="shared" si="327"/>
        <v>1</v>
      </c>
      <c r="FJ118" s="322" t="s">
        <v>35</v>
      </c>
      <c r="FK118" s="835"/>
      <c r="FL118" s="906">
        <v>0.5</v>
      </c>
      <c r="FM118" s="264">
        <v>0.5</v>
      </c>
      <c r="FN118" s="257">
        <f t="shared" si="328"/>
        <v>1</v>
      </c>
      <c r="FO118" s="322" t="s">
        <v>35</v>
      </c>
      <c r="FP118" s="835"/>
      <c r="FQ118" s="1343" t="s">
        <v>741</v>
      </c>
      <c r="FR118" s="264">
        <f t="shared" si="329"/>
        <v>0</v>
      </c>
      <c r="FS118" s="257" t="str">
        <f t="shared" si="330"/>
        <v>Не релевантно</v>
      </c>
      <c r="FU118" s="322" t="s">
        <v>35</v>
      </c>
      <c r="FV118" s="836"/>
      <c r="FW118" s="264">
        <v>0.5</v>
      </c>
      <c r="FX118" s="264">
        <f t="shared" si="331"/>
        <v>0</v>
      </c>
      <c r="FY118" s="257">
        <f t="shared" si="332"/>
        <v>0</v>
      </c>
      <c r="FZ118" s="397" t="s">
        <v>35</v>
      </c>
      <c r="GA118" s="836">
        <v>1</v>
      </c>
      <c r="GB118" s="264">
        <v>0.5</v>
      </c>
      <c r="GC118" s="264">
        <f t="shared" si="333"/>
        <v>0.5</v>
      </c>
      <c r="GD118" s="257">
        <f t="shared" si="334"/>
        <v>1</v>
      </c>
      <c r="GE118" s="322" t="s">
        <v>35</v>
      </c>
      <c r="GF118" s="836"/>
      <c r="GG118" s="930">
        <v>0.5</v>
      </c>
      <c r="GH118" s="264">
        <f t="shared" si="335"/>
        <v>0</v>
      </c>
      <c r="GI118" s="257">
        <f t="shared" si="336"/>
        <v>0</v>
      </c>
      <c r="GJ118" s="322" t="s">
        <v>35</v>
      </c>
      <c r="GK118" s="836"/>
      <c r="GL118" s="264">
        <v>0.5</v>
      </c>
      <c r="GM118" s="264">
        <f t="shared" si="337"/>
        <v>0</v>
      </c>
      <c r="GN118" s="257">
        <f t="shared" si="338"/>
        <v>0</v>
      </c>
      <c r="GO118" s="397" t="s">
        <v>35</v>
      </c>
      <c r="GP118" s="836">
        <v>1</v>
      </c>
      <c r="GQ118" s="264">
        <v>0.5</v>
      </c>
      <c r="GR118" s="264">
        <f t="shared" si="339"/>
        <v>0.5</v>
      </c>
      <c r="GS118" s="257">
        <f t="shared" si="340"/>
        <v>1</v>
      </c>
      <c r="GT118" s="322" t="s">
        <v>35</v>
      </c>
      <c r="GU118" s="836"/>
      <c r="GV118" s="264">
        <v>0.5</v>
      </c>
      <c r="GW118" s="242">
        <f t="shared" si="341"/>
        <v>0</v>
      </c>
      <c r="GX118" s="1368">
        <f t="shared" si="342"/>
        <v>0</v>
      </c>
      <c r="GY118" s="883"/>
      <c r="GZ118" s="322" t="s">
        <v>35</v>
      </c>
      <c r="HA118" s="835">
        <v>1</v>
      </c>
      <c r="HB118" s="906">
        <v>0.5</v>
      </c>
      <c r="HC118" s="242">
        <f t="shared" si="343"/>
        <v>0.5</v>
      </c>
      <c r="HD118" s="1368">
        <f t="shared" si="344"/>
        <v>1</v>
      </c>
      <c r="HE118" s="322" t="s">
        <v>35</v>
      </c>
      <c r="HF118" s="338"/>
      <c r="HG118" s="1227" t="s">
        <v>741</v>
      </c>
      <c r="HH118" s="242">
        <f t="shared" si="345"/>
        <v>0</v>
      </c>
      <c r="HI118" s="1368" t="str">
        <f t="shared" si="346"/>
        <v>Не релевантно</v>
      </c>
      <c r="HJ118" s="883"/>
      <c r="HK118" s="322" t="s">
        <v>35</v>
      </c>
      <c r="HL118" s="835"/>
      <c r="HM118" s="1177">
        <v>0.5</v>
      </c>
      <c r="HN118" s="242">
        <f t="shared" si="347"/>
        <v>0</v>
      </c>
      <c r="HO118" s="1368">
        <f t="shared" si="348"/>
        <v>0</v>
      </c>
      <c r="HP118" s="883"/>
      <c r="HQ118" s="397" t="s">
        <v>35</v>
      </c>
      <c r="HR118" s="835">
        <v>1</v>
      </c>
      <c r="HS118" s="906">
        <v>0.5</v>
      </c>
      <c r="HT118" s="264">
        <f t="shared" si="349"/>
        <v>0.5</v>
      </c>
      <c r="HU118" s="257">
        <f t="shared" si="350"/>
        <v>1</v>
      </c>
      <c r="HV118" s="1000" t="s">
        <v>35</v>
      </c>
      <c r="HW118" s="835"/>
      <c r="HX118" s="264">
        <v>0.5</v>
      </c>
      <c r="HY118" s="264">
        <f t="shared" si="351"/>
        <v>0</v>
      </c>
      <c r="HZ118" s="257">
        <f t="shared" si="352"/>
        <v>0</v>
      </c>
      <c r="IA118" s="397" t="s">
        <v>35</v>
      </c>
      <c r="IB118" s="835">
        <v>1</v>
      </c>
      <c r="IC118" s="264">
        <v>1</v>
      </c>
      <c r="ID118" s="264">
        <v>1</v>
      </c>
      <c r="IE118" s="257">
        <f t="shared" si="353"/>
        <v>1</v>
      </c>
      <c r="IF118" s="883"/>
      <c r="IG118" s="322" t="s">
        <v>35</v>
      </c>
      <c r="IH118" s="841"/>
      <c r="II118" s="906">
        <v>0.5</v>
      </c>
      <c r="IJ118" s="264">
        <f t="shared" si="354"/>
        <v>0</v>
      </c>
      <c r="IK118" s="257">
        <f t="shared" si="355"/>
        <v>0</v>
      </c>
      <c r="IL118" s="1000" t="s">
        <v>35</v>
      </c>
      <c r="IM118" s="841"/>
      <c r="IN118" s="906"/>
      <c r="IO118" s="264">
        <f t="shared" si="356"/>
        <v>0</v>
      </c>
      <c r="IP118" s="257" t="str">
        <f t="shared" si="357"/>
        <v/>
      </c>
      <c r="IQ118" s="1000" t="s">
        <v>35</v>
      </c>
      <c r="IR118" s="841"/>
      <c r="IS118" s="264">
        <v>0.5</v>
      </c>
      <c r="IT118" s="264">
        <f t="shared" si="358"/>
        <v>0</v>
      </c>
      <c r="IU118" s="257">
        <f t="shared" si="359"/>
        <v>0</v>
      </c>
      <c r="IV118" s="322" t="s">
        <v>35</v>
      </c>
      <c r="IW118" s="841"/>
      <c r="IX118" s="264">
        <v>0.5</v>
      </c>
      <c r="IY118" s="264">
        <f t="shared" si="360"/>
        <v>0</v>
      </c>
      <c r="IZ118" s="257">
        <f t="shared" si="361"/>
        <v>0</v>
      </c>
      <c r="JA118" s="322" t="s">
        <v>35</v>
      </c>
      <c r="JB118" s="841"/>
      <c r="JC118" s="264">
        <v>0.5</v>
      </c>
      <c r="JD118" s="264">
        <f t="shared" si="362"/>
        <v>0</v>
      </c>
      <c r="JE118" s="264">
        <f t="shared" si="363"/>
        <v>0</v>
      </c>
      <c r="JF118" s="322" t="s">
        <v>35</v>
      </c>
      <c r="JG118" s="337"/>
      <c r="JH118" s="264">
        <v>0.5</v>
      </c>
      <c r="JI118" s="264">
        <f t="shared" si="364"/>
        <v>0</v>
      </c>
      <c r="JJ118" s="257">
        <f t="shared" si="365"/>
        <v>0</v>
      </c>
      <c r="JK118" s="322" t="s">
        <v>35</v>
      </c>
      <c r="JL118" s="841"/>
      <c r="JM118" s="264">
        <v>0.5</v>
      </c>
      <c r="JN118" s="264">
        <f t="shared" si="366"/>
        <v>0</v>
      </c>
      <c r="JO118" s="257">
        <f t="shared" si="367"/>
        <v>0</v>
      </c>
      <c r="JP118" s="322" t="s">
        <v>35</v>
      </c>
      <c r="JQ118" s="841"/>
      <c r="JR118" s="264">
        <v>0.5</v>
      </c>
      <c r="JS118" s="264">
        <f t="shared" si="368"/>
        <v>0</v>
      </c>
      <c r="JT118" s="257">
        <f t="shared" si="369"/>
        <v>0</v>
      </c>
      <c r="JU118" s="322" t="s">
        <v>35</v>
      </c>
      <c r="JV118" s="841"/>
      <c r="JW118" s="264">
        <v>0.5</v>
      </c>
      <c r="JX118" s="264">
        <f t="shared" si="370"/>
        <v>0</v>
      </c>
      <c r="JY118" s="257">
        <f t="shared" si="371"/>
        <v>0</v>
      </c>
      <c r="JZ118" s="322" t="s">
        <v>35</v>
      </c>
      <c r="KA118" s="841"/>
      <c r="KB118" s="264">
        <v>0.5</v>
      </c>
      <c r="KC118" s="264">
        <f t="shared" si="372"/>
        <v>0</v>
      </c>
      <c r="KD118" s="257">
        <f t="shared" si="373"/>
        <v>0</v>
      </c>
      <c r="KE118" s="397" t="s">
        <v>35</v>
      </c>
      <c r="KF118" s="841">
        <v>1</v>
      </c>
      <c r="KG118" s="264">
        <v>0.5</v>
      </c>
      <c r="KH118" s="264">
        <f t="shared" si="374"/>
        <v>0.5</v>
      </c>
      <c r="KI118" s="257">
        <f t="shared" si="375"/>
        <v>1</v>
      </c>
      <c r="KJ118" s="322" t="s">
        <v>35</v>
      </c>
      <c r="KK118" s="841"/>
      <c r="KL118" s="264">
        <v>0.5</v>
      </c>
      <c r="KM118" s="264">
        <f t="shared" si="376"/>
        <v>0</v>
      </c>
      <c r="KN118" s="257">
        <f t="shared" si="377"/>
        <v>0</v>
      </c>
      <c r="KO118" s="322" t="s">
        <v>35</v>
      </c>
      <c r="KP118" s="841"/>
      <c r="KQ118" s="264">
        <v>0.5</v>
      </c>
      <c r="KR118" s="264">
        <f t="shared" si="378"/>
        <v>0</v>
      </c>
      <c r="KS118" s="257">
        <f t="shared" si="379"/>
        <v>0</v>
      </c>
      <c r="KT118" s="322" t="s">
        <v>35</v>
      </c>
      <c r="KU118" s="841"/>
      <c r="KV118" s="264">
        <v>0.5</v>
      </c>
      <c r="KW118" s="264">
        <f t="shared" si="380"/>
        <v>0</v>
      </c>
      <c r="KX118" s="257">
        <f t="shared" si="381"/>
        <v>0</v>
      </c>
      <c r="KY118" s="322" t="s">
        <v>35</v>
      </c>
      <c r="KZ118" s="841"/>
      <c r="LA118" s="264">
        <v>0.5</v>
      </c>
      <c r="LB118" s="264">
        <f t="shared" si="382"/>
        <v>0</v>
      </c>
      <c r="LC118" s="264">
        <f t="shared" si="383"/>
        <v>0</v>
      </c>
      <c r="LD118" s="397" t="s">
        <v>35</v>
      </c>
      <c r="LE118" s="841">
        <v>1</v>
      </c>
      <c r="LF118" s="264">
        <v>0.5</v>
      </c>
      <c r="LG118" s="264">
        <f t="shared" si="384"/>
        <v>0.5</v>
      </c>
      <c r="LH118" s="257">
        <f t="shared" si="385"/>
        <v>1</v>
      </c>
      <c r="LI118" s="397" t="s">
        <v>35</v>
      </c>
      <c r="LJ118" s="841">
        <v>1</v>
      </c>
      <c r="LK118" s="264">
        <v>0.5</v>
      </c>
      <c r="LL118" s="264">
        <f t="shared" si="386"/>
        <v>0.5</v>
      </c>
      <c r="LM118" s="257">
        <f t="shared" si="387"/>
        <v>1</v>
      </c>
      <c r="LN118" s="322" t="s">
        <v>35</v>
      </c>
      <c r="LO118" s="841"/>
      <c r="LP118" s="264">
        <v>0.5</v>
      </c>
      <c r="LQ118" s="264">
        <f t="shared" si="388"/>
        <v>0</v>
      </c>
      <c r="LR118" s="264">
        <f t="shared" si="389"/>
        <v>0</v>
      </c>
      <c r="LS118" s="397" t="s">
        <v>35</v>
      </c>
      <c r="LT118" s="841">
        <v>1</v>
      </c>
      <c r="LU118" s="264">
        <v>0.5</v>
      </c>
      <c r="LV118" s="264">
        <f t="shared" si="390"/>
        <v>0.5</v>
      </c>
      <c r="LW118" s="264">
        <f t="shared" si="391"/>
        <v>1</v>
      </c>
      <c r="LX118" s="397" t="s">
        <v>35</v>
      </c>
      <c r="LY118" s="841">
        <v>1</v>
      </c>
      <c r="LZ118" s="264">
        <v>0.5</v>
      </c>
      <c r="MA118" s="264">
        <f t="shared" si="392"/>
        <v>0.5</v>
      </c>
      <c r="MB118" s="264">
        <f t="shared" si="393"/>
        <v>1</v>
      </c>
      <c r="MC118" s="397" t="s">
        <v>35</v>
      </c>
      <c r="MD118" s="841">
        <v>1</v>
      </c>
      <c r="ME118" s="264">
        <v>0.5</v>
      </c>
      <c r="MF118" s="264">
        <f t="shared" si="394"/>
        <v>0.5</v>
      </c>
      <c r="MG118" s="264">
        <f t="shared" si="395"/>
        <v>1</v>
      </c>
      <c r="MH118" s="397" t="s">
        <v>35</v>
      </c>
      <c r="MI118" s="841">
        <v>1</v>
      </c>
      <c r="MJ118" s="264">
        <v>0.5</v>
      </c>
      <c r="MK118" s="264">
        <f t="shared" si="396"/>
        <v>0.5</v>
      </c>
      <c r="ML118" s="264">
        <f t="shared" si="397"/>
        <v>1</v>
      </c>
      <c r="MM118" s="322" t="s">
        <v>35</v>
      </c>
      <c r="MN118" s="841"/>
      <c r="MO118" s="440" t="s">
        <v>130</v>
      </c>
      <c r="MP118" s="264">
        <f t="shared" si="398"/>
        <v>0</v>
      </c>
      <c r="MQ118" s="440" t="s">
        <v>130</v>
      </c>
      <c r="MR118" s="397" t="s">
        <v>35</v>
      </c>
      <c r="MS118" s="841">
        <v>1</v>
      </c>
      <c r="MT118" s="264">
        <v>0.5</v>
      </c>
      <c r="MU118" s="264">
        <f t="shared" si="399"/>
        <v>0.5</v>
      </c>
      <c r="MV118" s="264">
        <f t="shared" si="400"/>
        <v>1</v>
      </c>
      <c r="MW118" s="322" t="s">
        <v>35</v>
      </c>
      <c r="MX118" s="841"/>
      <c r="MY118" s="264">
        <v>0.5</v>
      </c>
      <c r="MZ118" s="264">
        <f t="shared" si="401"/>
        <v>0</v>
      </c>
      <c r="NA118" s="264">
        <f t="shared" si="402"/>
        <v>0</v>
      </c>
      <c r="NB118" s="322" t="s">
        <v>35</v>
      </c>
      <c r="NC118" s="841"/>
      <c r="ND118" s="264">
        <v>0.5</v>
      </c>
      <c r="NE118" s="264">
        <f t="shared" si="403"/>
        <v>0</v>
      </c>
      <c r="NF118" s="264">
        <f t="shared" si="404"/>
        <v>0</v>
      </c>
      <c r="NG118" s="397" t="s">
        <v>35</v>
      </c>
      <c r="NH118" s="841">
        <v>1</v>
      </c>
      <c r="NI118" s="264">
        <v>0.5</v>
      </c>
      <c r="NJ118" s="264">
        <f t="shared" si="405"/>
        <v>0.5</v>
      </c>
      <c r="NK118" s="264">
        <f t="shared" si="406"/>
        <v>1</v>
      </c>
      <c r="NL118" s="322" t="s">
        <v>35</v>
      </c>
      <c r="NM118" s="841"/>
      <c r="NN118" s="264">
        <v>0.5</v>
      </c>
      <c r="NO118" s="264">
        <f t="shared" si="407"/>
        <v>0</v>
      </c>
      <c r="NP118" s="264">
        <f t="shared" si="408"/>
        <v>0</v>
      </c>
      <c r="NQ118" s="397" t="s">
        <v>35</v>
      </c>
      <c r="NR118" s="841">
        <v>1</v>
      </c>
      <c r="NS118" s="264">
        <v>0.5</v>
      </c>
      <c r="NT118" s="264">
        <f t="shared" si="409"/>
        <v>0.5</v>
      </c>
      <c r="NU118" s="264">
        <f t="shared" si="410"/>
        <v>1</v>
      </c>
      <c r="NV118" s="322" t="s">
        <v>35</v>
      </c>
      <c r="NW118" s="841"/>
      <c r="NX118" s="264">
        <v>0.5</v>
      </c>
      <c r="NY118" s="264">
        <f t="shared" si="411"/>
        <v>0</v>
      </c>
      <c r="NZ118" s="264">
        <f t="shared" si="412"/>
        <v>0</v>
      </c>
      <c r="OA118" s="322" t="s">
        <v>35</v>
      </c>
      <c r="OB118" s="841"/>
      <c r="OC118" s="264">
        <v>0.5</v>
      </c>
      <c r="OD118" s="264">
        <f t="shared" si="413"/>
        <v>0</v>
      </c>
      <c r="OE118" s="264">
        <f t="shared" si="414"/>
        <v>0</v>
      </c>
      <c r="OF118" s="322" t="s">
        <v>35</v>
      </c>
      <c r="OG118" s="841"/>
      <c r="OH118" s="264">
        <v>0.5</v>
      </c>
      <c r="OI118" s="264">
        <f t="shared" si="415"/>
        <v>0</v>
      </c>
      <c r="OJ118" s="264">
        <f t="shared" si="416"/>
        <v>0</v>
      </c>
      <c r="OK118" s="397" t="s">
        <v>35</v>
      </c>
      <c r="OL118" s="841">
        <v>1</v>
      </c>
      <c r="OM118" s="264">
        <v>0.5</v>
      </c>
      <c r="ON118" s="264">
        <f t="shared" si="417"/>
        <v>0.5</v>
      </c>
      <c r="OO118" s="264">
        <f t="shared" si="418"/>
        <v>1</v>
      </c>
      <c r="OP118" s="322" t="s">
        <v>35</v>
      </c>
      <c r="OQ118" s="841"/>
      <c r="OR118" s="264">
        <v>0.5</v>
      </c>
      <c r="OS118" s="264">
        <f t="shared" si="419"/>
        <v>0</v>
      </c>
      <c r="OT118" s="264">
        <f t="shared" si="420"/>
        <v>0</v>
      </c>
      <c r="OU118" s="397" t="s">
        <v>35</v>
      </c>
      <c r="OV118" s="952">
        <v>1</v>
      </c>
      <c r="OW118" s="264">
        <v>0.5</v>
      </c>
      <c r="OX118" s="264">
        <f t="shared" si="421"/>
        <v>0.5</v>
      </c>
      <c r="OY118" s="264">
        <f t="shared" si="422"/>
        <v>1</v>
      </c>
      <c r="OZ118" s="322" t="s">
        <v>35</v>
      </c>
      <c r="PA118" s="841"/>
      <c r="PB118" s="264" t="s">
        <v>130</v>
      </c>
      <c r="PC118" s="264">
        <f t="shared" si="423"/>
        <v>0</v>
      </c>
      <c r="PD118" s="264" t="str">
        <f t="shared" si="424"/>
        <v/>
      </c>
      <c r="PE118" s="942"/>
      <c r="PF118" s="835"/>
      <c r="PG118" s="264">
        <v>0.5</v>
      </c>
      <c r="PH118" s="264">
        <f t="shared" si="425"/>
        <v>0</v>
      </c>
      <c r="PI118" s="264">
        <f t="shared" si="426"/>
        <v>0</v>
      </c>
      <c r="PJ118" s="942"/>
      <c r="PK118" s="835"/>
      <c r="PL118" s="264">
        <v>0.5</v>
      </c>
      <c r="PM118" s="264">
        <f t="shared" si="427"/>
        <v>0</v>
      </c>
      <c r="PN118" s="264">
        <f t="shared" si="428"/>
        <v>0</v>
      </c>
    </row>
    <row r="119" spans="1:430" ht="17" customHeight="1" thickBot="1" x14ac:dyDescent="0.25">
      <c r="B119" s="1291"/>
      <c r="C119" s="1292"/>
      <c r="D119" s="1365"/>
      <c r="E119" s="1366" t="s">
        <v>201</v>
      </c>
      <c r="F119" s="1254"/>
      <c r="G119" s="1255"/>
      <c r="H119" s="863"/>
      <c r="I119" s="1203"/>
      <c r="J119" s="322" t="s">
        <v>201</v>
      </c>
      <c r="K119" s="835"/>
      <c r="L119" s="897"/>
      <c r="M119" s="535"/>
      <c r="N119" s="257"/>
      <c r="O119" s="322" t="s">
        <v>201</v>
      </c>
      <c r="P119" s="836"/>
      <c r="Q119" s="1165"/>
      <c r="R119" s="1158"/>
      <c r="S119" s="257"/>
      <c r="T119" s="322" t="s">
        <v>201</v>
      </c>
      <c r="U119" s="835"/>
      <c r="V119" s="473"/>
      <c r="W119" s="897"/>
      <c r="X119" s="257"/>
      <c r="Y119" s="322" t="s">
        <v>201</v>
      </c>
      <c r="Z119" s="835"/>
      <c r="AA119" s="473"/>
      <c r="AB119" s="535"/>
      <c r="AC119" s="257"/>
      <c r="AD119" s="322" t="s">
        <v>201</v>
      </c>
      <c r="AE119" s="835"/>
      <c r="AF119" s="473"/>
      <c r="AG119" s="535"/>
      <c r="AH119" s="257"/>
      <c r="AI119" s="322" t="s">
        <v>201</v>
      </c>
      <c r="AJ119" s="835"/>
      <c r="AK119" s="473"/>
      <c r="AL119" s="535"/>
      <c r="AM119" s="257"/>
      <c r="AN119" s="322" t="s">
        <v>201</v>
      </c>
      <c r="AO119" s="1042"/>
      <c r="AP119" s="906"/>
      <c r="AQ119" s="535"/>
      <c r="AR119" s="257"/>
      <c r="AS119" s="322" t="s">
        <v>201</v>
      </c>
      <c r="AT119" s="836"/>
      <c r="AU119" s="264"/>
      <c r="AV119" s="535"/>
      <c r="AW119" s="257"/>
      <c r="AX119" s="322" t="s">
        <v>201</v>
      </c>
      <c r="AY119" s="1051"/>
      <c r="AZ119" s="915"/>
      <c r="BA119" s="535"/>
      <c r="BB119" s="257"/>
      <c r="BC119" s="942" t="s">
        <v>201</v>
      </c>
      <c r="BD119" s="835"/>
      <c r="BE119" s="264"/>
      <c r="BF119" s="535"/>
      <c r="BG119" s="264"/>
      <c r="BH119" s="322" t="s">
        <v>201</v>
      </c>
      <c r="BI119" s="836"/>
      <c r="BJ119" s="264"/>
      <c r="BK119" s="535"/>
      <c r="BL119" s="257"/>
      <c r="BM119" s="942" t="s">
        <v>201</v>
      </c>
      <c r="BN119" s="835"/>
      <c r="BO119" s="264"/>
      <c r="BP119" s="535"/>
      <c r="BQ119" s="264"/>
      <c r="BR119" s="863"/>
      <c r="BS119" s="322" t="s">
        <v>201</v>
      </c>
      <c r="BT119" s="835"/>
      <c r="BU119" s="473"/>
      <c r="BV119" s="535"/>
      <c r="BW119" s="257"/>
      <c r="BX119" s="322" t="s">
        <v>201</v>
      </c>
      <c r="BY119" s="835"/>
      <c r="BZ119" s="473"/>
      <c r="CA119" s="535"/>
      <c r="CB119" s="257"/>
      <c r="CC119" s="322" t="s">
        <v>201</v>
      </c>
      <c r="CD119" s="835"/>
      <c r="CE119" s="473"/>
      <c r="CF119" s="535"/>
      <c r="CG119" s="257"/>
      <c r="CH119" s="322" t="s">
        <v>201</v>
      </c>
      <c r="CI119" s="835"/>
      <c r="CJ119" s="473"/>
      <c r="CK119" s="535"/>
      <c r="CL119" s="257"/>
      <c r="CM119" s="322" t="s">
        <v>201</v>
      </c>
      <c r="CN119" s="835"/>
      <c r="CO119" s="473"/>
      <c r="CP119" s="535"/>
      <c r="CQ119" s="257"/>
      <c r="CR119" s="322" t="s">
        <v>201</v>
      </c>
      <c r="CS119" s="835"/>
      <c r="CT119" s="473"/>
      <c r="CU119" s="535"/>
      <c r="CV119" s="257"/>
      <c r="CW119" s="322" t="s">
        <v>201</v>
      </c>
      <c r="CX119" s="835"/>
      <c r="CY119" s="473"/>
      <c r="CZ119" s="535"/>
      <c r="DA119" s="257"/>
      <c r="DB119" s="322" t="s">
        <v>201</v>
      </c>
      <c r="DC119" s="835"/>
      <c r="DD119" s="473"/>
      <c r="DE119" s="535"/>
      <c r="DF119" s="257"/>
      <c r="DG119" s="322" t="s">
        <v>201</v>
      </c>
      <c r="DH119" s="835"/>
      <c r="DI119" s="473"/>
      <c r="DJ119" s="535"/>
      <c r="DK119" s="257"/>
      <c r="DL119" s="322" t="s">
        <v>201</v>
      </c>
      <c r="DM119" s="835"/>
      <c r="DN119" s="473"/>
      <c r="DO119" s="535"/>
      <c r="DP119" s="257"/>
      <c r="DQ119" s="322" t="s">
        <v>201</v>
      </c>
      <c r="DR119" s="835"/>
      <c r="DS119" s="473"/>
      <c r="DT119" s="535"/>
      <c r="DU119" s="257"/>
      <c r="DV119" s="397" t="s">
        <v>201</v>
      </c>
      <c r="DW119" s="835">
        <v>1</v>
      </c>
      <c r="DX119" s="906"/>
      <c r="DY119" s="535"/>
      <c r="DZ119" s="257"/>
      <c r="EA119" s="1000" t="s">
        <v>201</v>
      </c>
      <c r="EB119" s="338"/>
      <c r="EC119" s="906"/>
      <c r="ED119" s="535"/>
      <c r="EE119" s="257"/>
      <c r="EF119" s="322" t="s">
        <v>201</v>
      </c>
      <c r="EG119" s="835"/>
      <c r="EH119" s="906"/>
      <c r="EI119" s="535"/>
      <c r="EJ119" s="257"/>
      <c r="EK119" s="322" t="s">
        <v>201</v>
      </c>
      <c r="EL119" s="835"/>
      <c r="EM119" s="906"/>
      <c r="EN119" s="535"/>
      <c r="EO119" s="257"/>
      <c r="EP119" s="322" t="s">
        <v>201</v>
      </c>
      <c r="EQ119" s="338"/>
      <c r="ER119" s="906"/>
      <c r="ES119" s="535"/>
      <c r="ET119" s="257"/>
      <c r="EU119" s="322" t="s">
        <v>201</v>
      </c>
      <c r="EV119" s="835"/>
      <c r="EW119" s="906"/>
      <c r="EX119" s="535"/>
      <c r="EY119" s="257"/>
      <c r="EZ119" s="322" t="s">
        <v>201</v>
      </c>
      <c r="FA119" s="835"/>
      <c r="FB119" s="906"/>
      <c r="FC119" s="535"/>
      <c r="FD119" s="257"/>
      <c r="FE119" s="322" t="s">
        <v>201</v>
      </c>
      <c r="FF119" s="835"/>
      <c r="FG119" s="906"/>
      <c r="FH119" s="535"/>
      <c r="FI119" s="257"/>
      <c r="FJ119" s="397" t="s">
        <v>201</v>
      </c>
      <c r="FK119" s="835">
        <v>1</v>
      </c>
      <c r="FL119" s="906"/>
      <c r="FM119" s="535"/>
      <c r="FN119" s="257"/>
      <c r="FO119" s="322" t="s">
        <v>201</v>
      </c>
      <c r="FP119" s="835"/>
      <c r="FQ119" s="473"/>
      <c r="FR119" s="535"/>
      <c r="FS119" s="257"/>
      <c r="FU119" s="322" t="s">
        <v>201</v>
      </c>
      <c r="FV119" s="836"/>
      <c r="FW119" s="264"/>
      <c r="FX119" s="535"/>
      <c r="FY119" s="257"/>
      <c r="FZ119" s="322" t="s">
        <v>201</v>
      </c>
      <c r="GA119" s="836"/>
      <c r="GB119" s="264"/>
      <c r="GC119" s="535"/>
      <c r="GD119" s="257"/>
      <c r="GE119" s="322" t="s">
        <v>201</v>
      </c>
      <c r="GF119" s="836"/>
      <c r="GG119" s="264"/>
      <c r="GH119" s="535"/>
      <c r="GI119" s="257"/>
      <c r="GJ119" s="322" t="s">
        <v>201</v>
      </c>
      <c r="GK119" s="836"/>
      <c r="GL119" s="264"/>
      <c r="GM119" s="535"/>
      <c r="GN119" s="257"/>
      <c r="GO119" s="322" t="s">
        <v>201</v>
      </c>
      <c r="GP119" s="836"/>
      <c r="GQ119" s="264"/>
      <c r="GR119" s="535"/>
      <c r="GS119" s="257"/>
      <c r="GT119" s="322" t="s">
        <v>201</v>
      </c>
      <c r="GU119" s="836"/>
      <c r="GV119" s="264"/>
      <c r="GW119" s="1068"/>
      <c r="GX119" s="1368"/>
      <c r="GY119" s="910"/>
      <c r="GZ119" s="322" t="s">
        <v>201</v>
      </c>
      <c r="HA119" s="835"/>
      <c r="HB119" s="906"/>
      <c r="HC119" s="535"/>
      <c r="HD119" s="257"/>
      <c r="HE119" s="322" t="s">
        <v>201</v>
      </c>
      <c r="HF119" s="338"/>
      <c r="HG119" s="906"/>
      <c r="HH119" s="1068"/>
      <c r="HI119" s="1368"/>
      <c r="HJ119" s="883"/>
      <c r="HK119" s="322" t="s">
        <v>201</v>
      </c>
      <c r="HL119" s="835"/>
      <c r="HM119" s="473"/>
      <c r="HN119" s="1068"/>
      <c r="HO119" s="1368"/>
      <c r="HP119" s="883"/>
      <c r="HQ119" s="397" t="s">
        <v>201</v>
      </c>
      <c r="HR119" s="835">
        <v>1</v>
      </c>
      <c r="HS119" s="906"/>
      <c r="HT119" s="535"/>
      <c r="HU119" s="257"/>
      <c r="HV119" s="1000" t="s">
        <v>201</v>
      </c>
      <c r="HW119" s="835"/>
      <c r="HX119" s="264"/>
      <c r="HY119" s="535"/>
      <c r="HZ119" s="257"/>
      <c r="IA119" s="397" t="s">
        <v>201</v>
      </c>
      <c r="IB119" s="835">
        <v>1</v>
      </c>
      <c r="IC119" s="264"/>
      <c r="ID119" s="535"/>
      <c r="IE119" s="257"/>
      <c r="IF119" s="883"/>
      <c r="IG119" s="322" t="s">
        <v>201</v>
      </c>
      <c r="IH119" s="841"/>
      <c r="II119" s="906"/>
      <c r="IJ119" s="535"/>
      <c r="IK119" s="257"/>
      <c r="IL119" s="1000" t="s">
        <v>201</v>
      </c>
      <c r="IM119" s="841"/>
      <c r="IN119" s="906"/>
      <c r="IO119" s="535"/>
      <c r="IP119" s="257"/>
      <c r="IQ119" s="1000" t="s">
        <v>201</v>
      </c>
      <c r="IR119" s="841"/>
      <c r="IS119" s="264"/>
      <c r="IT119" s="535"/>
      <c r="IU119" s="257"/>
      <c r="IV119" s="322" t="s">
        <v>201</v>
      </c>
      <c r="IW119" s="841"/>
      <c r="IX119" s="264"/>
      <c r="IY119" s="535"/>
      <c r="IZ119" s="257"/>
      <c r="JA119" s="322" t="s">
        <v>201</v>
      </c>
      <c r="JB119" s="841"/>
      <c r="JC119" s="264"/>
      <c r="JD119" s="535"/>
      <c r="JE119" s="264"/>
      <c r="JF119" s="397" t="s">
        <v>201</v>
      </c>
      <c r="JG119" s="337">
        <v>1</v>
      </c>
      <c r="JH119" s="264"/>
      <c r="JI119" s="535"/>
      <c r="JJ119" s="264"/>
      <c r="JK119" s="322" t="s">
        <v>201</v>
      </c>
      <c r="JL119" s="841"/>
      <c r="JM119" s="264"/>
      <c r="JN119" s="535"/>
      <c r="JO119" s="264"/>
      <c r="JP119" s="322" t="s">
        <v>201</v>
      </c>
      <c r="JQ119" s="841"/>
      <c r="JR119" s="264"/>
      <c r="JS119" s="535"/>
      <c r="JT119" s="257"/>
      <c r="JU119" s="397" t="s">
        <v>201</v>
      </c>
      <c r="JV119" s="955">
        <v>1</v>
      </c>
      <c r="JW119" s="264"/>
      <c r="JX119" s="535"/>
      <c r="JY119" s="264"/>
      <c r="JZ119" s="322" t="s">
        <v>201</v>
      </c>
      <c r="KA119" s="841"/>
      <c r="KB119" s="264"/>
      <c r="KC119" s="535"/>
      <c r="KD119" s="264"/>
      <c r="KE119" s="322" t="s">
        <v>201</v>
      </c>
      <c r="KF119" s="841"/>
      <c r="KG119" s="264"/>
      <c r="KH119" s="535"/>
      <c r="KI119" s="264"/>
      <c r="KJ119" s="397" t="s">
        <v>201</v>
      </c>
      <c r="KK119" s="841">
        <v>1</v>
      </c>
      <c r="KL119" s="264"/>
      <c r="KM119" s="535"/>
      <c r="KN119" s="264"/>
      <c r="KO119" s="322" t="s">
        <v>201</v>
      </c>
      <c r="KP119" s="841"/>
      <c r="KQ119" s="264"/>
      <c r="KR119" s="535"/>
      <c r="KS119" s="264"/>
      <c r="KT119" s="322" t="s">
        <v>201</v>
      </c>
      <c r="KU119" s="841"/>
      <c r="KV119" s="264"/>
      <c r="KW119" s="535"/>
      <c r="KX119" s="264"/>
      <c r="KY119" s="322" t="s">
        <v>201</v>
      </c>
      <c r="KZ119" s="841"/>
      <c r="LA119" s="264"/>
      <c r="LB119" s="535"/>
      <c r="LC119" s="264"/>
      <c r="LD119" s="322" t="s">
        <v>201</v>
      </c>
      <c r="LE119" s="841"/>
      <c r="LF119" s="264"/>
      <c r="LG119" s="535"/>
      <c r="LH119" s="264"/>
      <c r="LI119" s="322" t="s">
        <v>201</v>
      </c>
      <c r="LJ119" s="841"/>
      <c r="LK119" s="264"/>
      <c r="LL119" s="535"/>
      <c r="LM119" s="264"/>
      <c r="LN119" s="322" t="s">
        <v>201</v>
      </c>
      <c r="LO119" s="841"/>
      <c r="LP119" s="264"/>
      <c r="LQ119" s="535"/>
      <c r="LR119" s="264"/>
      <c r="LS119" s="397" t="s">
        <v>201</v>
      </c>
      <c r="LT119" s="841">
        <v>1</v>
      </c>
      <c r="LU119" s="264"/>
      <c r="LV119" s="535"/>
      <c r="LW119" s="264"/>
      <c r="LX119" s="322" t="s">
        <v>201</v>
      </c>
      <c r="LY119" s="841"/>
      <c r="LZ119" s="264"/>
      <c r="MA119" s="535"/>
      <c r="MB119" s="264"/>
      <c r="MC119" s="397" t="s">
        <v>201</v>
      </c>
      <c r="MD119" s="841">
        <v>1</v>
      </c>
      <c r="ME119" s="264"/>
      <c r="MF119" s="535"/>
      <c r="MG119" s="264"/>
      <c r="MH119" s="397" t="s">
        <v>201</v>
      </c>
      <c r="MI119" s="841">
        <v>1</v>
      </c>
      <c r="MJ119" s="264"/>
      <c r="MK119" s="535"/>
      <c r="ML119" s="264"/>
      <c r="MM119" s="322" t="s">
        <v>201</v>
      </c>
      <c r="MN119" s="841"/>
      <c r="MO119" s="264"/>
      <c r="MP119" s="535"/>
      <c r="MQ119" s="264"/>
      <c r="MR119" s="397" t="s">
        <v>201</v>
      </c>
      <c r="MS119" s="841">
        <v>1</v>
      </c>
      <c r="MT119" s="264"/>
      <c r="MU119" s="535"/>
      <c r="MV119" s="264"/>
      <c r="MW119" s="322" t="s">
        <v>201</v>
      </c>
      <c r="MX119" s="841"/>
      <c r="MY119" s="264"/>
      <c r="MZ119" s="535"/>
      <c r="NA119" s="264"/>
      <c r="NB119" s="322" t="s">
        <v>201</v>
      </c>
      <c r="NC119" s="841"/>
      <c r="ND119" s="264"/>
      <c r="NE119" s="535"/>
      <c r="NF119" s="264"/>
      <c r="NG119" s="322" t="s">
        <v>201</v>
      </c>
      <c r="NH119" s="841"/>
      <c r="NI119" s="264"/>
      <c r="NJ119" s="535"/>
      <c r="NK119" s="264"/>
      <c r="NL119" s="322" t="s">
        <v>201</v>
      </c>
      <c r="NM119" s="841"/>
      <c r="NN119" s="264"/>
      <c r="NO119" s="535"/>
      <c r="NP119" s="264"/>
      <c r="NQ119" s="322" t="s">
        <v>201</v>
      </c>
      <c r="NR119" s="841"/>
      <c r="NS119" s="264"/>
      <c r="NT119" s="535"/>
      <c r="NU119" s="264"/>
      <c r="NV119" s="322" t="s">
        <v>201</v>
      </c>
      <c r="NW119" s="841"/>
      <c r="NX119" s="264"/>
      <c r="NY119" s="535"/>
      <c r="NZ119" s="264"/>
      <c r="OA119" s="322" t="s">
        <v>201</v>
      </c>
      <c r="OB119" s="841"/>
      <c r="OC119" s="264"/>
      <c r="OD119" s="535"/>
      <c r="OE119" s="264"/>
      <c r="OF119" s="322" t="s">
        <v>201</v>
      </c>
      <c r="OG119" s="841"/>
      <c r="OH119" s="264"/>
      <c r="OI119" s="535"/>
      <c r="OJ119" s="264"/>
      <c r="OK119" s="322" t="s">
        <v>201</v>
      </c>
      <c r="OL119" s="841"/>
      <c r="OM119" s="264"/>
      <c r="ON119" s="535"/>
      <c r="OO119" s="264"/>
      <c r="OP119" s="322" t="s">
        <v>201</v>
      </c>
      <c r="OQ119" s="841"/>
      <c r="OR119" s="264"/>
      <c r="OS119" s="535"/>
      <c r="OT119" s="264"/>
      <c r="OU119" s="322" t="s">
        <v>201</v>
      </c>
      <c r="OV119" s="1055"/>
      <c r="OW119" s="264"/>
      <c r="OX119" s="535"/>
      <c r="OY119" s="264"/>
      <c r="OZ119" s="322" t="s">
        <v>201</v>
      </c>
      <c r="PA119" s="841"/>
      <c r="PB119" s="264"/>
      <c r="PC119" s="535"/>
      <c r="PD119" s="264"/>
      <c r="PE119" s="942"/>
      <c r="PF119" s="835"/>
      <c r="PG119" s="264"/>
      <c r="PH119" s="535"/>
      <c r="PI119" s="264"/>
      <c r="PJ119" s="942"/>
      <c r="PK119" s="835"/>
      <c r="PL119" s="264"/>
      <c r="PM119" s="535"/>
      <c r="PN119" s="264"/>
    </row>
    <row r="120" spans="1:430" ht="17" customHeight="1" thickBot="1" x14ac:dyDescent="0.25">
      <c r="B120" s="1291"/>
      <c r="C120" s="1292"/>
      <c r="D120" s="1369"/>
      <c r="E120" s="1370" t="s">
        <v>189</v>
      </c>
      <c r="F120" s="1271"/>
      <c r="G120" s="1272"/>
      <c r="H120" s="974"/>
      <c r="I120" s="1273"/>
      <c r="J120" s="322" t="s">
        <v>189</v>
      </c>
      <c r="K120" s="889"/>
      <c r="L120" s="1091"/>
      <c r="M120" s="1171"/>
      <c r="N120" s="971"/>
      <c r="O120" s="322" t="s">
        <v>189</v>
      </c>
      <c r="P120" s="1153" t="s">
        <v>1807</v>
      </c>
      <c r="Q120" s="1371"/>
      <c r="R120" s="1196"/>
      <c r="S120" s="971"/>
      <c r="T120" s="322" t="s">
        <v>189</v>
      </c>
      <c r="U120" s="889"/>
      <c r="V120" s="534"/>
      <c r="W120" s="1091"/>
      <c r="X120" s="971"/>
      <c r="Y120" s="322" t="s">
        <v>189</v>
      </c>
      <c r="Z120" s="889"/>
      <c r="AA120" s="534"/>
      <c r="AB120" s="970"/>
      <c r="AC120" s="971"/>
      <c r="AD120" s="322" t="s">
        <v>189</v>
      </c>
      <c r="AE120" s="889"/>
      <c r="AF120" s="534"/>
      <c r="AG120" s="970"/>
      <c r="AH120" s="971"/>
      <c r="AI120" s="322" t="s">
        <v>189</v>
      </c>
      <c r="AJ120" s="889"/>
      <c r="AK120" s="534"/>
      <c r="AL120" s="970"/>
      <c r="AM120" s="971"/>
      <c r="AN120" s="322" t="s">
        <v>189</v>
      </c>
      <c r="AO120" s="957"/>
      <c r="AP120" s="534"/>
      <c r="AQ120" s="970"/>
      <c r="AR120" s="971"/>
      <c r="AS120" s="322" t="s">
        <v>189</v>
      </c>
      <c r="AT120" s="957"/>
      <c r="AU120" s="534"/>
      <c r="AV120" s="970"/>
      <c r="AW120" s="971"/>
      <c r="AX120" s="322" t="s">
        <v>189</v>
      </c>
      <c r="AY120" s="957"/>
      <c r="AZ120" s="534"/>
      <c r="BA120" s="970"/>
      <c r="BB120" s="971"/>
      <c r="BC120" s="942" t="s">
        <v>189</v>
      </c>
      <c r="BD120" s="889"/>
      <c r="BE120" s="534"/>
      <c r="BF120" s="535"/>
      <c r="BG120" s="264"/>
      <c r="BH120" s="322" t="s">
        <v>189</v>
      </c>
      <c r="BI120" s="957"/>
      <c r="BJ120" s="534"/>
      <c r="BK120" s="970"/>
      <c r="BL120" s="971"/>
      <c r="BM120" s="942" t="s">
        <v>189</v>
      </c>
      <c r="BN120" s="889"/>
      <c r="BO120" s="534"/>
      <c r="BP120" s="535"/>
      <c r="BQ120" s="264"/>
      <c r="BR120" s="974"/>
      <c r="BS120" s="322" t="s">
        <v>189</v>
      </c>
      <c r="BT120" s="889"/>
      <c r="BU120" s="534"/>
      <c r="BV120" s="970"/>
      <c r="BW120" s="971"/>
      <c r="BX120" s="322" t="s">
        <v>189</v>
      </c>
      <c r="BY120" s="889"/>
      <c r="BZ120" s="534"/>
      <c r="CA120" s="970"/>
      <c r="CB120" s="971"/>
      <c r="CC120" s="322" t="s">
        <v>189</v>
      </c>
      <c r="CD120" s="889"/>
      <c r="CE120" s="534"/>
      <c r="CF120" s="970"/>
      <c r="CG120" s="971"/>
      <c r="CH120" s="322" t="s">
        <v>189</v>
      </c>
      <c r="CI120" s="889"/>
      <c r="CJ120" s="534"/>
      <c r="CK120" s="970"/>
      <c r="CL120" s="971"/>
      <c r="CM120" s="322" t="s">
        <v>189</v>
      </c>
      <c r="CN120" s="889"/>
      <c r="CO120" s="534"/>
      <c r="CP120" s="970"/>
      <c r="CQ120" s="971"/>
      <c r="CR120" s="322" t="s">
        <v>189</v>
      </c>
      <c r="CS120" s="889"/>
      <c r="CT120" s="534"/>
      <c r="CU120" s="970"/>
      <c r="CV120" s="971"/>
      <c r="CW120" s="322" t="s">
        <v>189</v>
      </c>
      <c r="CX120" s="889"/>
      <c r="CY120" s="534"/>
      <c r="CZ120" s="970"/>
      <c r="DA120" s="971"/>
      <c r="DB120" s="322" t="s">
        <v>189</v>
      </c>
      <c r="DC120" s="889"/>
      <c r="DD120" s="534"/>
      <c r="DE120" s="970"/>
      <c r="DF120" s="971"/>
      <c r="DG120" s="322" t="s">
        <v>189</v>
      </c>
      <c r="DH120" s="889"/>
      <c r="DI120" s="906"/>
      <c r="DJ120" s="535"/>
      <c r="DK120" s="971"/>
      <c r="DL120" s="322" t="s">
        <v>189</v>
      </c>
      <c r="DM120" s="889"/>
      <c r="DN120" s="534"/>
      <c r="DO120" s="535"/>
      <c r="DP120" s="971"/>
      <c r="DQ120" s="322" t="s">
        <v>189</v>
      </c>
      <c r="DR120" s="889"/>
      <c r="DS120" s="906"/>
      <c r="DT120" s="535"/>
      <c r="DU120" s="971"/>
      <c r="DV120" s="322" t="s">
        <v>189</v>
      </c>
      <c r="DW120" s="334" t="s">
        <v>1808</v>
      </c>
      <c r="DX120" s="906"/>
      <c r="DY120" s="535"/>
      <c r="DZ120" s="971"/>
      <c r="EA120" s="1021" t="s">
        <v>189</v>
      </c>
      <c r="EB120" s="344"/>
      <c r="EC120" s="534"/>
      <c r="ED120" s="970"/>
      <c r="EE120" s="971"/>
      <c r="EF120" s="404" t="s">
        <v>189</v>
      </c>
      <c r="EG120" s="847"/>
      <c r="EH120" s="534"/>
      <c r="EI120" s="970"/>
      <c r="EJ120" s="971"/>
      <c r="EK120" s="404" t="s">
        <v>189</v>
      </c>
      <c r="EL120" s="847"/>
      <c r="EM120" s="534"/>
      <c r="EN120" s="970"/>
      <c r="EO120" s="971"/>
      <c r="EP120" s="404" t="s">
        <v>189</v>
      </c>
      <c r="EQ120" s="344"/>
      <c r="ER120" s="534"/>
      <c r="ES120" s="970"/>
      <c r="ET120" s="971"/>
      <c r="EU120" s="404" t="s">
        <v>189</v>
      </c>
      <c r="EV120" s="847"/>
      <c r="EW120" s="534"/>
      <c r="EX120" s="970"/>
      <c r="EY120" s="971"/>
      <c r="EZ120" s="404" t="s">
        <v>189</v>
      </c>
      <c r="FA120" s="847"/>
      <c r="FB120" s="906"/>
      <c r="FC120" s="535"/>
      <c r="FD120" s="257"/>
      <c r="FE120" s="404" t="s">
        <v>189</v>
      </c>
      <c r="FF120" s="847"/>
      <c r="FG120" s="906"/>
      <c r="FH120" s="535"/>
      <c r="FI120" s="257"/>
      <c r="FJ120" s="404" t="s">
        <v>189</v>
      </c>
      <c r="FK120" s="1372" t="s">
        <v>1809</v>
      </c>
      <c r="FL120" s="534"/>
      <c r="FM120" s="970"/>
      <c r="FN120" s="971"/>
      <c r="FO120" s="322" t="s">
        <v>189</v>
      </c>
      <c r="FP120" s="889"/>
      <c r="FQ120" s="906"/>
      <c r="FR120" s="535"/>
      <c r="FS120" s="971"/>
      <c r="FU120" s="322" t="s">
        <v>189</v>
      </c>
      <c r="FV120" s="957"/>
      <c r="FW120" s="534"/>
      <c r="FX120" s="970"/>
      <c r="FY120" s="971"/>
      <c r="FZ120" s="322" t="s">
        <v>189</v>
      </c>
      <c r="GA120" s="957"/>
      <c r="GB120" s="534"/>
      <c r="GC120" s="970"/>
      <c r="GD120" s="971"/>
      <c r="GE120" s="322" t="s">
        <v>189</v>
      </c>
      <c r="GF120" s="957"/>
      <c r="GG120" s="534"/>
      <c r="GH120" s="970"/>
      <c r="GI120" s="971"/>
      <c r="GJ120" s="322" t="s">
        <v>189</v>
      </c>
      <c r="GK120" s="957"/>
      <c r="GL120" s="534"/>
      <c r="GM120" s="970"/>
      <c r="GN120" s="971"/>
      <c r="GO120" s="322" t="s">
        <v>189</v>
      </c>
      <c r="GP120" s="957"/>
      <c r="GQ120" s="534"/>
      <c r="GR120" s="970"/>
      <c r="GS120" s="971"/>
      <c r="GT120" s="322" t="s">
        <v>189</v>
      </c>
      <c r="GU120" s="957"/>
      <c r="GV120" s="534"/>
      <c r="GW120" s="1198"/>
      <c r="GX120" s="1373"/>
      <c r="GY120" s="1182"/>
      <c r="GZ120" s="322" t="s">
        <v>189</v>
      </c>
      <c r="HA120" s="1355" t="s">
        <v>390</v>
      </c>
      <c r="HB120" s="534"/>
      <c r="HC120" s="970"/>
      <c r="HD120" s="971"/>
      <c r="HE120" s="322" t="s">
        <v>189</v>
      </c>
      <c r="HF120" s="362"/>
      <c r="HG120" s="906"/>
      <c r="HH120" s="1068"/>
      <c r="HI120" s="1368"/>
      <c r="HJ120" s="883"/>
      <c r="HK120" s="322" t="s">
        <v>189</v>
      </c>
      <c r="HL120" s="889"/>
      <c r="HM120" s="906"/>
      <c r="HN120" s="1068"/>
      <c r="HO120" s="1368"/>
      <c r="HP120" s="883"/>
      <c r="HQ120" s="322" t="s">
        <v>189</v>
      </c>
      <c r="HR120" s="889"/>
      <c r="HS120" s="534"/>
      <c r="HT120" s="970"/>
      <c r="HU120" s="971"/>
      <c r="HV120" s="1000" t="s">
        <v>189</v>
      </c>
      <c r="HW120" s="889"/>
      <c r="HX120" s="906"/>
      <c r="HY120" s="535"/>
      <c r="HZ120" s="257"/>
      <c r="IA120" s="322" t="s">
        <v>189</v>
      </c>
      <c r="IB120" s="1355" t="s">
        <v>1810</v>
      </c>
      <c r="IC120" s="906"/>
      <c r="ID120" s="535"/>
      <c r="IE120" s="257"/>
      <c r="IF120" s="883"/>
      <c r="IG120" s="322" t="s">
        <v>189</v>
      </c>
      <c r="IH120" s="900"/>
      <c r="II120" s="534"/>
      <c r="IJ120" s="970"/>
      <c r="IK120" s="971"/>
      <c r="IL120" s="1000" t="s">
        <v>189</v>
      </c>
      <c r="IM120" s="900"/>
      <c r="IN120" s="534"/>
      <c r="IO120" s="970"/>
      <c r="IP120" s="971"/>
      <c r="IQ120" s="1000" t="s">
        <v>189</v>
      </c>
      <c r="IR120" s="900"/>
      <c r="IS120" s="534"/>
      <c r="IT120" s="970"/>
      <c r="IU120" s="971"/>
      <c r="IV120" s="322" t="s">
        <v>189</v>
      </c>
      <c r="IW120" s="900"/>
      <c r="IX120" s="534"/>
      <c r="IY120" s="970"/>
      <c r="IZ120" s="971"/>
      <c r="JA120" s="322" t="s">
        <v>189</v>
      </c>
      <c r="JB120" s="900"/>
      <c r="JC120" s="534"/>
      <c r="JD120" s="535"/>
      <c r="JE120" s="264"/>
      <c r="JF120" s="322" t="s">
        <v>189</v>
      </c>
      <c r="JG120" s="361"/>
      <c r="JH120" s="534"/>
      <c r="JI120" s="535"/>
      <c r="JJ120" s="264"/>
      <c r="JK120" s="322" t="s">
        <v>189</v>
      </c>
      <c r="JL120" s="900"/>
      <c r="JM120" s="534"/>
      <c r="JN120" s="535"/>
      <c r="JO120" s="264"/>
      <c r="JP120" s="322" t="s">
        <v>189</v>
      </c>
      <c r="JQ120" s="900"/>
      <c r="JR120" s="534"/>
      <c r="JS120" s="970"/>
      <c r="JT120" s="971"/>
      <c r="JU120" s="322" t="s">
        <v>189</v>
      </c>
      <c r="JV120" s="900"/>
      <c r="JW120" s="534"/>
      <c r="JX120" s="535"/>
      <c r="JY120" s="264"/>
      <c r="JZ120" s="322" t="s">
        <v>189</v>
      </c>
      <c r="KA120" s="900"/>
      <c r="KB120" s="534"/>
      <c r="KC120" s="535"/>
      <c r="KD120" s="264"/>
      <c r="KE120" s="322" t="s">
        <v>189</v>
      </c>
      <c r="KF120" s="900"/>
      <c r="KG120" s="534"/>
      <c r="KH120" s="535"/>
      <c r="KI120" s="264"/>
      <c r="KJ120" s="322" t="s">
        <v>189</v>
      </c>
      <c r="KK120" s="900"/>
      <c r="KL120" s="906"/>
      <c r="KM120" s="535"/>
      <c r="KN120" s="264"/>
      <c r="KO120" s="322" t="s">
        <v>189</v>
      </c>
      <c r="KP120" s="900"/>
      <c r="KQ120" s="534"/>
      <c r="KR120" s="535"/>
      <c r="KS120" s="264"/>
      <c r="KT120" s="322" t="s">
        <v>189</v>
      </c>
      <c r="KU120" s="900"/>
      <c r="KV120" s="534"/>
      <c r="KW120" s="535"/>
      <c r="KX120" s="264"/>
      <c r="KY120" s="322" t="s">
        <v>189</v>
      </c>
      <c r="KZ120" s="900"/>
      <c r="LA120" s="534"/>
      <c r="LB120" s="535"/>
      <c r="LC120" s="264"/>
      <c r="LD120" s="322" t="s">
        <v>189</v>
      </c>
      <c r="LE120" s="900"/>
      <c r="LF120" s="534"/>
      <c r="LG120" s="535"/>
      <c r="LH120" s="264"/>
      <c r="LI120" s="322" t="s">
        <v>189</v>
      </c>
      <c r="LJ120" s="900"/>
      <c r="LK120" s="534"/>
      <c r="LL120" s="535"/>
      <c r="LM120" s="264"/>
      <c r="LN120" s="322" t="s">
        <v>189</v>
      </c>
      <c r="LO120" s="900"/>
      <c r="LP120" s="534"/>
      <c r="LQ120" s="535"/>
      <c r="LR120" s="264"/>
      <c r="LS120" s="322" t="s">
        <v>189</v>
      </c>
      <c r="LT120" s="900"/>
      <c r="LU120" s="534"/>
      <c r="LV120" s="535"/>
      <c r="LW120" s="264"/>
      <c r="LX120" s="322" t="s">
        <v>189</v>
      </c>
      <c r="LY120" s="900"/>
      <c r="LZ120" s="534"/>
      <c r="MA120" s="535"/>
      <c r="MB120" s="264"/>
      <c r="MC120" s="322" t="s">
        <v>189</v>
      </c>
      <c r="MD120" s="900"/>
      <c r="ME120" s="534"/>
      <c r="MF120" s="535"/>
      <c r="MG120" s="264"/>
      <c r="MH120" s="322" t="s">
        <v>189</v>
      </c>
      <c r="MI120" s="900"/>
      <c r="MJ120" s="534"/>
      <c r="MK120" s="535"/>
      <c r="ML120" s="264"/>
      <c r="MM120" s="322" t="s">
        <v>189</v>
      </c>
      <c r="MN120" s="900"/>
      <c r="MO120" s="534"/>
      <c r="MP120" s="535"/>
      <c r="MQ120" s="264"/>
      <c r="MR120" s="322" t="s">
        <v>189</v>
      </c>
      <c r="MS120" s="900"/>
      <c r="MT120" s="534"/>
      <c r="MU120" s="535"/>
      <c r="MV120" s="264"/>
      <c r="MW120" s="322" t="s">
        <v>189</v>
      </c>
      <c r="MX120" s="900"/>
      <c r="MY120" s="534"/>
      <c r="MZ120" s="535"/>
      <c r="NA120" s="264"/>
      <c r="NB120" s="322" t="s">
        <v>189</v>
      </c>
      <c r="NC120" s="900"/>
      <c r="ND120" s="534"/>
      <c r="NE120" s="535"/>
      <c r="NF120" s="264"/>
      <c r="NG120" s="322" t="s">
        <v>189</v>
      </c>
      <c r="NH120" s="900"/>
      <c r="NI120" s="534"/>
      <c r="NJ120" s="535"/>
      <c r="NK120" s="264"/>
      <c r="NL120" s="322" t="s">
        <v>189</v>
      </c>
      <c r="NM120" s="900"/>
      <c r="NN120" s="534"/>
      <c r="NO120" s="535"/>
      <c r="NP120" s="264"/>
      <c r="NQ120" s="322" t="s">
        <v>189</v>
      </c>
      <c r="NR120" s="900"/>
      <c r="NS120" s="534"/>
      <c r="NT120" s="535"/>
      <c r="NU120" s="264"/>
      <c r="NV120" s="322" t="s">
        <v>189</v>
      </c>
      <c r="NW120" s="900"/>
      <c r="NX120" s="534"/>
      <c r="NY120" s="535"/>
      <c r="NZ120" s="264"/>
      <c r="OA120" s="322" t="s">
        <v>189</v>
      </c>
      <c r="OB120" s="900"/>
      <c r="OC120" s="534"/>
      <c r="OD120" s="535"/>
      <c r="OE120" s="264"/>
      <c r="OF120" s="322" t="s">
        <v>189</v>
      </c>
      <c r="OG120" s="900"/>
      <c r="OH120" s="534"/>
      <c r="OI120" s="535"/>
      <c r="OJ120" s="264"/>
      <c r="OK120" s="322" t="s">
        <v>189</v>
      </c>
      <c r="OL120" s="900"/>
      <c r="OM120" s="534"/>
      <c r="ON120" s="535"/>
      <c r="OO120" s="264"/>
      <c r="OP120" s="322" t="s">
        <v>189</v>
      </c>
      <c r="OQ120" s="900"/>
      <c r="OR120" s="534"/>
      <c r="OS120" s="535"/>
      <c r="OT120" s="264"/>
      <c r="OU120" s="322" t="s">
        <v>189</v>
      </c>
      <c r="OV120" s="889"/>
      <c r="OW120" s="534"/>
      <c r="OX120" s="535"/>
      <c r="OY120" s="264"/>
      <c r="OZ120" s="322" t="s">
        <v>189</v>
      </c>
      <c r="PA120" s="900"/>
      <c r="PB120" s="534"/>
      <c r="PC120" s="535"/>
      <c r="PD120" s="264"/>
      <c r="PE120" s="942"/>
      <c r="PF120" s="889"/>
      <c r="PG120" s="534"/>
      <c r="PH120" s="535"/>
      <c r="PI120" s="264"/>
      <c r="PJ120" s="942"/>
      <c r="PK120" s="889"/>
      <c r="PL120" s="534"/>
      <c r="PM120" s="535"/>
      <c r="PN120" s="264"/>
    </row>
    <row r="121" spans="1:430" ht="17" customHeight="1" thickBot="1" x14ac:dyDescent="0.25">
      <c r="A121">
        <v>27</v>
      </c>
      <c r="B121" s="1291"/>
      <c r="C121" s="1292"/>
      <c r="D121" s="1357" t="s">
        <v>1811</v>
      </c>
      <c r="E121" s="1374" t="s">
        <v>34</v>
      </c>
      <c r="F121" s="1254"/>
      <c r="G121" s="1255"/>
      <c r="H121" s="883">
        <v>0.5</v>
      </c>
      <c r="I121" s="1203">
        <v>0.5</v>
      </c>
      <c r="J121" s="397" t="s">
        <v>34</v>
      </c>
      <c r="K121" s="334">
        <v>1</v>
      </c>
      <c r="L121" s="1177">
        <v>0.5</v>
      </c>
      <c r="M121" s="253">
        <f t="shared" ref="M121:M122" si="429">IF(K121=1,0.5,0)</f>
        <v>0.5</v>
      </c>
      <c r="N121" s="204">
        <f t="shared" si="269"/>
        <v>1</v>
      </c>
      <c r="O121" s="397" t="s">
        <v>34</v>
      </c>
      <c r="P121" s="818">
        <v>1</v>
      </c>
      <c r="Q121" s="1360" t="s">
        <v>130</v>
      </c>
      <c r="R121" s="1367"/>
      <c r="S121" s="204" t="str">
        <f t="shared" si="270"/>
        <v>не релевантно</v>
      </c>
      <c r="T121" s="322" t="s">
        <v>34</v>
      </c>
      <c r="U121" s="334" t="s">
        <v>130</v>
      </c>
      <c r="V121" s="472" t="s">
        <v>130</v>
      </c>
      <c r="W121" s="253">
        <f t="shared" si="271"/>
        <v>0</v>
      </c>
      <c r="X121" s="204" t="str">
        <f t="shared" si="272"/>
        <v>не релевантно</v>
      </c>
      <c r="Y121" s="397" t="s">
        <v>34</v>
      </c>
      <c r="Z121" s="334">
        <v>1</v>
      </c>
      <c r="AA121" s="472">
        <v>0.5</v>
      </c>
      <c r="AB121" s="535">
        <f t="shared" si="273"/>
        <v>0.5</v>
      </c>
      <c r="AC121" s="204">
        <f t="shared" si="274"/>
        <v>1</v>
      </c>
      <c r="AD121" s="397" t="s">
        <v>34</v>
      </c>
      <c r="AE121" s="334">
        <v>1</v>
      </c>
      <c r="AF121" s="472">
        <v>0.5</v>
      </c>
      <c r="AG121" s="535">
        <f t="shared" si="275"/>
        <v>0.5</v>
      </c>
      <c r="AH121" s="204">
        <f t="shared" si="276"/>
        <v>1</v>
      </c>
      <c r="AI121" s="322" t="s">
        <v>34</v>
      </c>
      <c r="AJ121" s="334" t="s">
        <v>130</v>
      </c>
      <c r="AK121" s="472">
        <v>0.5</v>
      </c>
      <c r="AL121" s="535">
        <f t="shared" si="277"/>
        <v>0</v>
      </c>
      <c r="AM121" s="204">
        <f t="shared" si="278"/>
        <v>0</v>
      </c>
      <c r="AN121" s="397" t="s">
        <v>34</v>
      </c>
      <c r="AO121" s="818">
        <v>1</v>
      </c>
      <c r="AP121" s="440">
        <v>0.5</v>
      </c>
      <c r="AQ121" s="253">
        <f t="shared" si="279"/>
        <v>0.5</v>
      </c>
      <c r="AR121" s="204">
        <f t="shared" si="280"/>
        <v>1</v>
      </c>
      <c r="AS121" s="322" t="s">
        <v>34</v>
      </c>
      <c r="AT121" s="1364">
        <v>1</v>
      </c>
      <c r="AU121" s="440">
        <v>0.5</v>
      </c>
      <c r="AV121" s="253">
        <f t="shared" si="281"/>
        <v>0.5</v>
      </c>
      <c r="AW121" s="204">
        <f t="shared" si="282"/>
        <v>1</v>
      </c>
      <c r="AX121" s="397" t="s">
        <v>34</v>
      </c>
      <c r="AY121" s="818">
        <v>1</v>
      </c>
      <c r="AZ121" s="440">
        <v>0.5</v>
      </c>
      <c r="BA121" s="253">
        <f t="shared" si="283"/>
        <v>0.5</v>
      </c>
      <c r="BB121" s="204">
        <f t="shared" si="284"/>
        <v>1</v>
      </c>
      <c r="BC121" s="942" t="s">
        <v>34</v>
      </c>
      <c r="BD121" s="827" t="s">
        <v>130</v>
      </c>
      <c r="BE121" s="440">
        <v>0.5</v>
      </c>
      <c r="BF121" s="253">
        <f t="shared" ref="BF121:BF122" si="430">IF(BD121=1,0.5,0)</f>
        <v>0</v>
      </c>
      <c r="BG121" s="470">
        <f t="shared" ref="BG121:BG122" si="431">IFERROR(IF(BE121=0,"",BF121/BE121),"")</f>
        <v>0</v>
      </c>
      <c r="BH121" s="322" t="s">
        <v>34</v>
      </c>
      <c r="BI121" s="1072" t="s">
        <v>130</v>
      </c>
      <c r="BJ121" s="440">
        <v>0.5</v>
      </c>
      <c r="BK121" s="253">
        <f t="shared" si="287"/>
        <v>0</v>
      </c>
      <c r="BL121" s="204">
        <f t="shared" si="288"/>
        <v>0</v>
      </c>
      <c r="BM121" s="942" t="s">
        <v>34</v>
      </c>
      <c r="BN121" s="827" t="s">
        <v>130</v>
      </c>
      <c r="BO121" s="440">
        <v>0.5</v>
      </c>
      <c r="BP121" s="253">
        <f t="shared" ref="BP121:BP122" si="432">IF(BN121=1,0.5,0)</f>
        <v>0</v>
      </c>
      <c r="BQ121" s="470">
        <f t="shared" ref="BQ121:BQ122" si="433">IFERROR(IF(BO121=0,"",BP121/BO121),"")</f>
        <v>0</v>
      </c>
      <c r="BR121" s="883"/>
      <c r="BS121" s="397" t="s">
        <v>34</v>
      </c>
      <c r="BT121" s="952">
        <v>1</v>
      </c>
      <c r="BU121" s="472">
        <v>0.5</v>
      </c>
      <c r="BV121" s="535">
        <f t="shared" si="291"/>
        <v>0.5</v>
      </c>
      <c r="BW121" s="204">
        <f t="shared" si="292"/>
        <v>1</v>
      </c>
      <c r="BX121" s="397" t="s">
        <v>34</v>
      </c>
      <c r="BY121" s="952">
        <v>1</v>
      </c>
      <c r="BZ121" s="472">
        <v>0.5</v>
      </c>
      <c r="CA121" s="535">
        <f t="shared" si="293"/>
        <v>0.5</v>
      </c>
      <c r="CB121" s="204">
        <f t="shared" si="294"/>
        <v>1</v>
      </c>
      <c r="CC121" s="322" t="s">
        <v>34</v>
      </c>
      <c r="CD121" s="334" t="s">
        <v>741</v>
      </c>
      <c r="CE121" s="1177" t="s">
        <v>130</v>
      </c>
      <c r="CF121" s="535">
        <f t="shared" si="295"/>
        <v>0</v>
      </c>
      <c r="CG121" s="204" t="str">
        <f t="shared" si="296"/>
        <v>не релевантно</v>
      </c>
      <c r="CH121" s="322" t="s">
        <v>34</v>
      </c>
      <c r="CI121" s="334"/>
      <c r="CJ121" s="473"/>
      <c r="CK121" s="535">
        <f>IF(CI121=1,0.5,0)</f>
        <v>0</v>
      </c>
      <c r="CL121" s="204" t="str">
        <f t="shared" si="297"/>
        <v/>
      </c>
      <c r="CM121" s="322" t="s">
        <v>34</v>
      </c>
      <c r="CN121" s="334" t="s">
        <v>741</v>
      </c>
      <c r="CO121" s="473">
        <v>0.5</v>
      </c>
      <c r="CP121" s="535">
        <f t="shared" si="298"/>
        <v>0</v>
      </c>
      <c r="CQ121" s="204">
        <f t="shared" si="299"/>
        <v>0</v>
      </c>
      <c r="CR121" s="322" t="s">
        <v>34</v>
      </c>
      <c r="CS121" s="334" t="s">
        <v>741</v>
      </c>
      <c r="CT121" s="473"/>
      <c r="CU121" s="535">
        <f t="shared" si="300"/>
        <v>0</v>
      </c>
      <c r="CV121" s="204" t="str">
        <f t="shared" si="301"/>
        <v/>
      </c>
      <c r="CW121" s="322" t="s">
        <v>34</v>
      </c>
      <c r="CX121" s="334" t="s">
        <v>130</v>
      </c>
      <c r="CY121" s="334" t="s">
        <v>130</v>
      </c>
      <c r="CZ121" s="535">
        <f t="shared" si="302"/>
        <v>0</v>
      </c>
      <c r="DA121" s="204" t="str">
        <f t="shared" si="303"/>
        <v>не релевантно</v>
      </c>
      <c r="DB121" s="397" t="s">
        <v>34</v>
      </c>
      <c r="DC121" s="835">
        <v>1</v>
      </c>
      <c r="DD121" s="473">
        <v>0.5</v>
      </c>
      <c r="DE121" s="535">
        <f t="shared" si="304"/>
        <v>0.5</v>
      </c>
      <c r="DF121" s="204">
        <f t="shared" si="305"/>
        <v>1</v>
      </c>
      <c r="DG121" s="397" t="s">
        <v>34</v>
      </c>
      <c r="DH121" s="838">
        <v>1</v>
      </c>
      <c r="DI121" s="145">
        <v>0.5</v>
      </c>
      <c r="DJ121" s="208">
        <f t="shared" si="306"/>
        <v>0.5</v>
      </c>
      <c r="DK121" s="204">
        <f t="shared" si="307"/>
        <v>1</v>
      </c>
      <c r="DL121" s="322" t="s">
        <v>34</v>
      </c>
      <c r="DM121" s="334" t="s">
        <v>741</v>
      </c>
      <c r="DN121" s="1375">
        <v>0.5</v>
      </c>
      <c r="DO121" s="208">
        <f t="shared" si="308"/>
        <v>0</v>
      </c>
      <c r="DP121" s="204">
        <f t="shared" si="309"/>
        <v>0</v>
      </c>
      <c r="DQ121" s="397" t="s">
        <v>34</v>
      </c>
      <c r="DR121" s="835">
        <v>1</v>
      </c>
      <c r="DS121" s="145">
        <v>0.5</v>
      </c>
      <c r="DT121" s="208">
        <f t="shared" si="310"/>
        <v>0.5</v>
      </c>
      <c r="DU121" s="204">
        <f t="shared" si="311"/>
        <v>1</v>
      </c>
      <c r="DV121" s="322" t="s">
        <v>34</v>
      </c>
      <c r="DW121" s="334" t="s">
        <v>741</v>
      </c>
      <c r="DX121" s="145">
        <v>0.5</v>
      </c>
      <c r="DY121" s="208">
        <f t="shared" si="312"/>
        <v>0</v>
      </c>
      <c r="DZ121" s="204">
        <f t="shared" si="313"/>
        <v>0</v>
      </c>
      <c r="EA121" s="1376" t="s">
        <v>34</v>
      </c>
      <c r="EB121" s="338">
        <v>1</v>
      </c>
      <c r="EC121" s="473">
        <v>0.5</v>
      </c>
      <c r="ED121" s="535">
        <f t="shared" si="314"/>
        <v>0.5</v>
      </c>
      <c r="EE121" s="204">
        <f t="shared" si="315"/>
        <v>1</v>
      </c>
      <c r="EF121" s="551" t="s">
        <v>34</v>
      </c>
      <c r="EG121" s="338">
        <v>1</v>
      </c>
      <c r="EH121" s="473">
        <v>0.5</v>
      </c>
      <c r="EI121" s="535">
        <f t="shared" si="316"/>
        <v>0.5</v>
      </c>
      <c r="EJ121" s="204">
        <f t="shared" si="317"/>
        <v>1</v>
      </c>
      <c r="EK121" s="551" t="s">
        <v>34</v>
      </c>
      <c r="EL121" s="835">
        <v>1</v>
      </c>
      <c r="EM121" s="473">
        <v>0.5</v>
      </c>
      <c r="EN121" s="535">
        <f t="shared" si="318"/>
        <v>0.5</v>
      </c>
      <c r="EO121" s="204">
        <f t="shared" si="319"/>
        <v>1</v>
      </c>
      <c r="EP121" s="551" t="s">
        <v>34</v>
      </c>
      <c r="EQ121" s="338">
        <v>1</v>
      </c>
      <c r="ER121" s="473">
        <v>0.5</v>
      </c>
      <c r="ES121" s="535">
        <f t="shared" si="320"/>
        <v>0.5</v>
      </c>
      <c r="ET121" s="204">
        <f t="shared" si="321"/>
        <v>1</v>
      </c>
      <c r="EU121" s="491" t="s">
        <v>34</v>
      </c>
      <c r="EV121" s="338" t="s">
        <v>741</v>
      </c>
      <c r="EW121" s="473">
        <v>0.5</v>
      </c>
      <c r="EX121" s="535">
        <f t="shared" si="322"/>
        <v>0</v>
      </c>
      <c r="EY121" s="204">
        <f t="shared" si="323"/>
        <v>0</v>
      </c>
      <c r="EZ121" s="551" t="s">
        <v>34</v>
      </c>
      <c r="FA121" s="838">
        <v>1</v>
      </c>
      <c r="FB121" s="145">
        <v>0.5</v>
      </c>
      <c r="FC121" s="208">
        <f t="shared" si="324"/>
        <v>0.5</v>
      </c>
      <c r="FD121" s="204">
        <f t="shared" si="325"/>
        <v>1</v>
      </c>
      <c r="FE121" s="1226" t="s">
        <v>34</v>
      </c>
      <c r="FF121" s="1377" t="s">
        <v>741</v>
      </c>
      <c r="FG121" s="1378" t="s">
        <v>741</v>
      </c>
      <c r="FH121" s="208">
        <f t="shared" si="326"/>
        <v>0</v>
      </c>
      <c r="FI121" s="204" t="str">
        <f t="shared" si="327"/>
        <v>Не релевантно</v>
      </c>
      <c r="FJ121" s="1226" t="s">
        <v>34</v>
      </c>
      <c r="FK121" s="338" t="s">
        <v>741</v>
      </c>
      <c r="FL121" s="1378" t="s">
        <v>741</v>
      </c>
      <c r="FM121" s="208">
        <f t="shared" ref="FM121:FM122" si="434">IF(FK121=1,0.5,0)</f>
        <v>0</v>
      </c>
      <c r="FN121" s="204" t="str">
        <f t="shared" si="328"/>
        <v>Не релевантно</v>
      </c>
      <c r="FO121" s="322" t="s">
        <v>34</v>
      </c>
      <c r="FP121" s="334" t="s">
        <v>741</v>
      </c>
      <c r="FQ121" s="1343" t="s">
        <v>741</v>
      </c>
      <c r="FR121" s="208">
        <f t="shared" si="329"/>
        <v>0</v>
      </c>
      <c r="FS121" s="204" t="str">
        <f t="shared" si="330"/>
        <v>Не релевантно</v>
      </c>
      <c r="FU121" s="322" t="s">
        <v>34</v>
      </c>
      <c r="FV121" s="925" t="s">
        <v>741</v>
      </c>
      <c r="FW121" s="264" t="s">
        <v>130</v>
      </c>
      <c r="FX121" s="253">
        <f t="shared" si="331"/>
        <v>0</v>
      </c>
      <c r="FY121" s="204" t="str">
        <f t="shared" si="332"/>
        <v>не релевантно</v>
      </c>
      <c r="FZ121" s="322" t="s">
        <v>34</v>
      </c>
      <c r="GA121" s="925" t="s">
        <v>741</v>
      </c>
      <c r="GB121" s="1379">
        <v>0.5</v>
      </c>
      <c r="GC121" s="253">
        <f t="shared" si="333"/>
        <v>0</v>
      </c>
      <c r="GD121" s="204">
        <f t="shared" si="334"/>
        <v>0</v>
      </c>
      <c r="GE121" s="322" t="s">
        <v>34</v>
      </c>
      <c r="GF121" s="925" t="s">
        <v>741</v>
      </c>
      <c r="GG121" s="1380">
        <v>0.5</v>
      </c>
      <c r="GH121" s="253">
        <f t="shared" si="335"/>
        <v>0</v>
      </c>
      <c r="GI121" s="204">
        <f t="shared" si="336"/>
        <v>0</v>
      </c>
      <c r="GJ121" s="322" t="s">
        <v>34</v>
      </c>
      <c r="GK121" s="925" t="s">
        <v>130</v>
      </c>
      <c r="GL121" s="440">
        <v>0.5</v>
      </c>
      <c r="GM121" s="253">
        <f t="shared" si="337"/>
        <v>0</v>
      </c>
      <c r="GN121" s="204">
        <f t="shared" si="338"/>
        <v>0</v>
      </c>
      <c r="GO121" s="322" t="s">
        <v>34</v>
      </c>
      <c r="GP121" s="925" t="s">
        <v>130</v>
      </c>
      <c r="GQ121" s="1380">
        <v>0.5</v>
      </c>
      <c r="GR121" s="253">
        <f t="shared" si="339"/>
        <v>0</v>
      </c>
      <c r="GS121" s="204">
        <f t="shared" si="340"/>
        <v>0</v>
      </c>
      <c r="GT121" s="397" t="s">
        <v>34</v>
      </c>
      <c r="GU121" s="1042">
        <v>1</v>
      </c>
      <c r="GV121" s="1380">
        <v>0.5</v>
      </c>
      <c r="GW121" s="1381">
        <f t="shared" si="341"/>
        <v>0.5</v>
      </c>
      <c r="GX121" s="465">
        <f t="shared" si="342"/>
        <v>1</v>
      </c>
      <c r="GY121" s="1382"/>
      <c r="GZ121" s="322" t="s">
        <v>34</v>
      </c>
      <c r="HA121" s="334">
        <v>1</v>
      </c>
      <c r="HB121" s="1383">
        <v>0.5</v>
      </c>
      <c r="HC121" s="253">
        <f t="shared" si="343"/>
        <v>0.5</v>
      </c>
      <c r="HD121" s="204">
        <f t="shared" si="344"/>
        <v>1</v>
      </c>
      <c r="HE121" s="322" t="s">
        <v>34</v>
      </c>
      <c r="HF121" s="830" t="s">
        <v>130</v>
      </c>
      <c r="HG121" s="1384" t="s">
        <v>741</v>
      </c>
      <c r="HH121" s="1385">
        <f t="shared" si="345"/>
        <v>0</v>
      </c>
      <c r="HI121" s="465" t="str">
        <f t="shared" si="346"/>
        <v>Не релевантно</v>
      </c>
      <c r="HJ121" s="883"/>
      <c r="HK121" s="322" t="s">
        <v>34</v>
      </c>
      <c r="HL121" s="830" t="s">
        <v>130</v>
      </c>
      <c r="HM121" s="472">
        <v>0.5</v>
      </c>
      <c r="HN121" s="1385">
        <f t="shared" si="347"/>
        <v>0</v>
      </c>
      <c r="HO121" s="465">
        <f t="shared" si="348"/>
        <v>0</v>
      </c>
      <c r="HP121" s="883"/>
      <c r="HQ121" s="397" t="s">
        <v>34</v>
      </c>
      <c r="HR121" s="835">
        <v>1</v>
      </c>
      <c r="HS121" s="145">
        <v>0.5</v>
      </c>
      <c r="HT121" s="1362">
        <f t="shared" si="349"/>
        <v>0.5</v>
      </c>
      <c r="HU121" s="204">
        <f t="shared" si="350"/>
        <v>1</v>
      </c>
      <c r="HV121" s="322" t="s">
        <v>34</v>
      </c>
      <c r="HW121" s="830" t="s">
        <v>130</v>
      </c>
      <c r="HX121" s="145">
        <v>0.5</v>
      </c>
      <c r="HY121" s="208">
        <f t="shared" si="351"/>
        <v>0</v>
      </c>
      <c r="HZ121" s="204">
        <f t="shared" si="352"/>
        <v>0</v>
      </c>
      <c r="IA121" s="1000" t="s">
        <v>34</v>
      </c>
      <c r="IB121" s="830" t="s">
        <v>130</v>
      </c>
      <c r="IC121" s="488">
        <v>0.5</v>
      </c>
      <c r="ID121" s="1385">
        <f t="shared" ref="ID121:ID122" si="435">IF(IB121=1,0.5,0)</f>
        <v>0</v>
      </c>
      <c r="IE121" s="465">
        <f t="shared" si="353"/>
        <v>0</v>
      </c>
      <c r="IF121" s="883"/>
      <c r="IG121" s="322" t="s">
        <v>34</v>
      </c>
      <c r="IH121" s="333" t="s">
        <v>130</v>
      </c>
      <c r="II121" s="473">
        <v>0.5</v>
      </c>
      <c r="IJ121" s="1068">
        <f t="shared" si="354"/>
        <v>0</v>
      </c>
      <c r="IK121" s="264">
        <f t="shared" si="355"/>
        <v>0</v>
      </c>
      <c r="IL121" s="322" t="s">
        <v>34</v>
      </c>
      <c r="IM121" s="333" t="s">
        <v>130</v>
      </c>
      <c r="IN121" s="473"/>
      <c r="IO121" s="1068">
        <f t="shared" si="356"/>
        <v>0</v>
      </c>
      <c r="IP121" s="264" t="str">
        <f t="shared" si="357"/>
        <v/>
      </c>
      <c r="IQ121" s="322" t="s">
        <v>34</v>
      </c>
      <c r="IR121" s="333" t="s">
        <v>130</v>
      </c>
      <c r="IS121" s="440">
        <v>0.5</v>
      </c>
      <c r="IT121" s="1068">
        <f t="shared" si="358"/>
        <v>0</v>
      </c>
      <c r="IU121" s="264">
        <f t="shared" si="359"/>
        <v>0</v>
      </c>
      <c r="IV121" s="322" t="s">
        <v>34</v>
      </c>
      <c r="IW121" s="333" t="s">
        <v>130</v>
      </c>
      <c r="IX121" s="440">
        <v>0.5</v>
      </c>
      <c r="IY121" s="1068">
        <f t="shared" si="360"/>
        <v>0</v>
      </c>
      <c r="IZ121" s="264">
        <f t="shared" si="361"/>
        <v>0</v>
      </c>
      <c r="JA121" s="322" t="s">
        <v>34</v>
      </c>
      <c r="JB121" s="333" t="s">
        <v>130</v>
      </c>
      <c r="JC121" s="440">
        <v>0.5</v>
      </c>
      <c r="JD121" s="253">
        <f t="shared" si="362"/>
        <v>0</v>
      </c>
      <c r="JE121" s="470">
        <f t="shared" si="363"/>
        <v>0</v>
      </c>
      <c r="JF121" s="397" t="s">
        <v>34</v>
      </c>
      <c r="JG121" s="337">
        <v>1</v>
      </c>
      <c r="JH121" s="440">
        <v>0.5</v>
      </c>
      <c r="JI121" s="253">
        <f t="shared" si="364"/>
        <v>0.5</v>
      </c>
      <c r="JJ121" s="470">
        <f t="shared" ref="JJ121:JJ160" si="436">IFERROR(IF(JH121=0,"",JI121/JH121),"")</f>
        <v>1</v>
      </c>
      <c r="JK121" s="322" t="s">
        <v>34</v>
      </c>
      <c r="JL121" s="333" t="s">
        <v>130</v>
      </c>
      <c r="JM121" s="440">
        <v>0.5</v>
      </c>
      <c r="JN121" s="253">
        <f t="shared" si="366"/>
        <v>0</v>
      </c>
      <c r="JO121" s="470">
        <f t="shared" ref="JO121:JO160" si="437">IFERROR(IF(JM121=0,"",JN121/JM121),"")</f>
        <v>0</v>
      </c>
      <c r="JP121" s="322" t="s">
        <v>34</v>
      </c>
      <c r="JQ121" s="333" t="s">
        <v>130</v>
      </c>
      <c r="JR121" s="440">
        <v>0.5</v>
      </c>
      <c r="JS121" s="1068">
        <f t="shared" si="368"/>
        <v>0</v>
      </c>
      <c r="JT121" s="264">
        <f t="shared" si="369"/>
        <v>0</v>
      </c>
      <c r="JU121" s="397" t="s">
        <v>34</v>
      </c>
      <c r="JV121" s="955">
        <v>1</v>
      </c>
      <c r="JW121" s="440">
        <v>0.5</v>
      </c>
      <c r="JX121" s="253">
        <f t="shared" si="370"/>
        <v>0.5</v>
      </c>
      <c r="JY121" s="470">
        <f t="shared" ref="JY121:JY160" si="438">IFERROR(IF(JW121=0,"",JX121/JW121),"")</f>
        <v>1</v>
      </c>
      <c r="JZ121" s="397" t="s">
        <v>34</v>
      </c>
      <c r="KA121" s="841">
        <v>1</v>
      </c>
      <c r="KB121" s="440">
        <v>0.5</v>
      </c>
      <c r="KC121" s="253">
        <f t="shared" si="372"/>
        <v>0.5</v>
      </c>
      <c r="KD121" s="470">
        <f t="shared" ref="KD121:KD160" si="439">IFERROR(IF(KB121=0,"",KC121/KB121),"")</f>
        <v>1</v>
      </c>
      <c r="KE121" s="397" t="s">
        <v>34</v>
      </c>
      <c r="KF121" s="841">
        <v>1</v>
      </c>
      <c r="KG121" s="440">
        <v>0.5</v>
      </c>
      <c r="KH121" s="253">
        <f t="shared" si="374"/>
        <v>0.5</v>
      </c>
      <c r="KI121" s="470">
        <f t="shared" ref="KI121:KI160" si="440">IFERROR(IF(KG121=0,"",KH121/KG121),"")</f>
        <v>1</v>
      </c>
      <c r="KJ121" s="397" t="s">
        <v>34</v>
      </c>
      <c r="KK121" s="1386">
        <v>1</v>
      </c>
      <c r="KL121" s="145">
        <v>0.5</v>
      </c>
      <c r="KM121" s="208">
        <f t="shared" si="376"/>
        <v>0.5</v>
      </c>
      <c r="KN121" s="204">
        <f t="shared" ref="KN121:KN160" si="441">IFERROR(IF(KL121=0,"",KM121/KL121),"")</f>
        <v>1</v>
      </c>
      <c r="KO121" s="1000" t="s">
        <v>34</v>
      </c>
      <c r="KP121" s="333" t="s">
        <v>130</v>
      </c>
      <c r="KQ121" s="440">
        <v>0.5</v>
      </c>
      <c r="KR121" s="253">
        <f t="shared" si="378"/>
        <v>0</v>
      </c>
      <c r="KS121" s="470">
        <f t="shared" ref="KS121:KS160" si="442">IFERROR(IF(KQ121=0,"",KR121/KQ121),"")</f>
        <v>0</v>
      </c>
      <c r="KT121" s="322" t="s">
        <v>34</v>
      </c>
      <c r="KU121" s="333" t="s">
        <v>130</v>
      </c>
      <c r="KV121" s="440">
        <v>0.5</v>
      </c>
      <c r="KW121" s="253">
        <f t="shared" si="380"/>
        <v>0</v>
      </c>
      <c r="KX121" s="470">
        <f t="shared" ref="KX121:KX160" si="443">IFERROR(IF(KV121=0,"",KW121/KV121),"")</f>
        <v>0</v>
      </c>
      <c r="KY121" s="397" t="s">
        <v>34</v>
      </c>
      <c r="KZ121" s="841">
        <v>1</v>
      </c>
      <c r="LA121" s="440">
        <v>0.5</v>
      </c>
      <c r="LB121" s="1362">
        <f t="shared" si="382"/>
        <v>0.5</v>
      </c>
      <c r="LC121" s="204">
        <f t="shared" ref="LC121:LC122" si="444">IFERROR(IF(LA121="Не релевантно",LA121,IF(LA121=0,"",LB121/LA121)),"")</f>
        <v>1</v>
      </c>
      <c r="LD121" s="322" t="s">
        <v>34</v>
      </c>
      <c r="LE121" s="333" t="s">
        <v>130</v>
      </c>
      <c r="LF121" s="440">
        <v>0.5</v>
      </c>
      <c r="LG121" s="1362">
        <f t="shared" si="384"/>
        <v>0</v>
      </c>
      <c r="LH121" s="204">
        <f t="shared" si="385"/>
        <v>0</v>
      </c>
      <c r="LI121" s="322" t="s">
        <v>34</v>
      </c>
      <c r="LJ121" s="333"/>
      <c r="LK121" s="440">
        <v>0.5</v>
      </c>
      <c r="LL121" s="1362">
        <f t="shared" si="386"/>
        <v>0</v>
      </c>
      <c r="LM121" s="204">
        <f t="shared" si="387"/>
        <v>0</v>
      </c>
      <c r="LN121" s="322" t="s">
        <v>34</v>
      </c>
      <c r="LO121" s="333" t="s">
        <v>130</v>
      </c>
      <c r="LP121" s="440">
        <v>0.5</v>
      </c>
      <c r="LQ121" s="1362">
        <f t="shared" si="388"/>
        <v>0</v>
      </c>
      <c r="LR121" s="204">
        <f t="shared" ref="LR121:LR122" si="445">IFERROR(IF(LP121="Не релевантно",LP121,IF(LP121=0,"",LQ121/LP121)),"")</f>
        <v>0</v>
      </c>
      <c r="LS121" s="397" t="s">
        <v>34</v>
      </c>
      <c r="LT121" s="841">
        <v>1</v>
      </c>
      <c r="LU121" s="440">
        <v>0.5</v>
      </c>
      <c r="LV121" s="253">
        <f t="shared" si="390"/>
        <v>0.5</v>
      </c>
      <c r="LW121" s="470">
        <f t="shared" si="391"/>
        <v>1</v>
      </c>
      <c r="LX121" s="397" t="s">
        <v>34</v>
      </c>
      <c r="LY121" s="841">
        <v>1</v>
      </c>
      <c r="LZ121" s="440">
        <v>0.5</v>
      </c>
      <c r="MA121" s="253">
        <f t="shared" si="392"/>
        <v>0.5</v>
      </c>
      <c r="MB121" s="470">
        <f t="shared" si="393"/>
        <v>1</v>
      </c>
      <c r="MC121" s="397" t="s">
        <v>34</v>
      </c>
      <c r="MD121" s="841">
        <v>1</v>
      </c>
      <c r="ME121" s="440">
        <v>0.5</v>
      </c>
      <c r="MF121" s="253">
        <f t="shared" si="394"/>
        <v>0.5</v>
      </c>
      <c r="MG121" s="470">
        <f t="shared" si="395"/>
        <v>1</v>
      </c>
      <c r="MH121" s="397" t="s">
        <v>34</v>
      </c>
      <c r="MI121" s="841">
        <v>1</v>
      </c>
      <c r="MJ121" s="440">
        <v>0.5</v>
      </c>
      <c r="MK121" s="253">
        <f t="shared" si="396"/>
        <v>0.5</v>
      </c>
      <c r="ML121" s="470">
        <f t="shared" si="397"/>
        <v>1</v>
      </c>
      <c r="MM121" s="322" t="s">
        <v>34</v>
      </c>
      <c r="MN121" s="333" t="s">
        <v>130</v>
      </c>
      <c r="MO121" s="440" t="s">
        <v>130</v>
      </c>
      <c r="MP121" s="253">
        <f t="shared" si="398"/>
        <v>0</v>
      </c>
      <c r="MQ121" s="440" t="s">
        <v>130</v>
      </c>
      <c r="MR121" s="322" t="s">
        <v>34</v>
      </c>
      <c r="MS121" s="333" t="s">
        <v>130</v>
      </c>
      <c r="MT121" s="440">
        <v>0.5</v>
      </c>
      <c r="MU121" s="253">
        <f t="shared" si="399"/>
        <v>0</v>
      </c>
      <c r="MV121" s="470">
        <f t="shared" si="400"/>
        <v>0</v>
      </c>
      <c r="MW121" s="322" t="s">
        <v>34</v>
      </c>
      <c r="MX121" s="333" t="s">
        <v>130</v>
      </c>
      <c r="MY121" s="440">
        <v>0.5</v>
      </c>
      <c r="MZ121" s="253">
        <f t="shared" si="401"/>
        <v>0</v>
      </c>
      <c r="NA121" s="470">
        <f t="shared" si="402"/>
        <v>0</v>
      </c>
      <c r="NB121" s="322" t="s">
        <v>34</v>
      </c>
      <c r="NC121" s="333" t="s">
        <v>130</v>
      </c>
      <c r="ND121" s="440">
        <v>0.5</v>
      </c>
      <c r="NE121" s="253">
        <f t="shared" si="403"/>
        <v>0</v>
      </c>
      <c r="NF121" s="470">
        <f t="shared" si="404"/>
        <v>0</v>
      </c>
      <c r="NG121" s="397" t="s">
        <v>34</v>
      </c>
      <c r="NH121" s="841">
        <v>1</v>
      </c>
      <c r="NI121" s="440">
        <v>0.5</v>
      </c>
      <c r="NJ121" s="253">
        <f t="shared" si="405"/>
        <v>0.5</v>
      </c>
      <c r="NK121" s="470">
        <f t="shared" si="406"/>
        <v>1</v>
      </c>
      <c r="NL121" s="322" t="s">
        <v>34</v>
      </c>
      <c r="NM121" s="333"/>
      <c r="NN121" s="440">
        <v>0.5</v>
      </c>
      <c r="NO121" s="253">
        <f t="shared" si="407"/>
        <v>0</v>
      </c>
      <c r="NP121" s="470">
        <f t="shared" si="408"/>
        <v>0</v>
      </c>
      <c r="NQ121" s="322" t="s">
        <v>34</v>
      </c>
      <c r="NR121" s="333" t="s">
        <v>1812</v>
      </c>
      <c r="NS121" s="440">
        <v>0.5</v>
      </c>
      <c r="NT121" s="253">
        <f t="shared" si="409"/>
        <v>0</v>
      </c>
      <c r="NU121" s="470">
        <f t="shared" si="410"/>
        <v>0</v>
      </c>
      <c r="NV121" s="322" t="s">
        <v>34</v>
      </c>
      <c r="NW121" s="333" t="s">
        <v>130</v>
      </c>
      <c r="NX121" s="440">
        <v>0.5</v>
      </c>
      <c r="NY121" s="253">
        <f t="shared" si="411"/>
        <v>0</v>
      </c>
      <c r="NZ121" s="470">
        <f t="shared" si="412"/>
        <v>0</v>
      </c>
      <c r="OA121" s="322" t="s">
        <v>34</v>
      </c>
      <c r="OB121" s="333" t="s">
        <v>130</v>
      </c>
      <c r="OC121" s="440">
        <v>0.5</v>
      </c>
      <c r="OD121" s="253">
        <f t="shared" si="413"/>
        <v>0</v>
      </c>
      <c r="OE121" s="470">
        <f t="shared" si="414"/>
        <v>0</v>
      </c>
      <c r="OF121" s="322" t="s">
        <v>34</v>
      </c>
      <c r="OG121" s="333" t="s">
        <v>130</v>
      </c>
      <c r="OH121" s="440">
        <v>0.5</v>
      </c>
      <c r="OI121" s="253">
        <f t="shared" si="415"/>
        <v>0</v>
      </c>
      <c r="OJ121" s="470">
        <f t="shared" si="416"/>
        <v>0</v>
      </c>
      <c r="OK121" s="322" t="s">
        <v>34</v>
      </c>
      <c r="OL121" s="333" t="s">
        <v>130</v>
      </c>
      <c r="OM121" s="440">
        <v>0.5</v>
      </c>
      <c r="ON121" s="253">
        <f t="shared" si="417"/>
        <v>0</v>
      </c>
      <c r="OO121" s="470">
        <f t="shared" si="418"/>
        <v>0</v>
      </c>
      <c r="OP121" s="397" t="s">
        <v>34</v>
      </c>
      <c r="OQ121" s="841">
        <v>1</v>
      </c>
      <c r="OR121" s="440">
        <v>0.5</v>
      </c>
      <c r="OS121" s="253">
        <f t="shared" si="419"/>
        <v>0.5</v>
      </c>
      <c r="OT121" s="470">
        <f t="shared" si="420"/>
        <v>1</v>
      </c>
      <c r="OU121" s="397" t="s">
        <v>34</v>
      </c>
      <c r="OV121" s="952">
        <v>1</v>
      </c>
      <c r="OW121" s="440">
        <v>0.5</v>
      </c>
      <c r="OX121" s="253">
        <f t="shared" si="421"/>
        <v>0.5</v>
      </c>
      <c r="OY121" s="470">
        <f t="shared" si="422"/>
        <v>1</v>
      </c>
      <c r="OZ121" s="322" t="s">
        <v>34</v>
      </c>
      <c r="PA121" s="333" t="s">
        <v>130</v>
      </c>
      <c r="PB121" s="264" t="s">
        <v>130</v>
      </c>
      <c r="PC121" s="253">
        <f t="shared" si="423"/>
        <v>0</v>
      </c>
      <c r="PD121" s="470" t="str">
        <f t="shared" si="424"/>
        <v/>
      </c>
      <c r="PE121" s="942"/>
      <c r="PF121" s="827"/>
      <c r="PG121" s="440">
        <v>0.5</v>
      </c>
      <c r="PH121" s="253">
        <f t="shared" ref="PH121:PH122" si="446">IF(PF121=1,0.5,0)</f>
        <v>0</v>
      </c>
      <c r="PI121" s="470">
        <f t="shared" ref="PI121:PI122" si="447">IFERROR(IF(PG121=0,"",PH121/PG121),"")</f>
        <v>0</v>
      </c>
      <c r="PJ121" s="942"/>
      <c r="PK121" s="827"/>
      <c r="PL121" s="440">
        <v>0.5</v>
      </c>
      <c r="PM121" s="253">
        <f t="shared" ref="PM121:PM122" si="448">IF(PK121=1,0.5,0)</f>
        <v>0</v>
      </c>
      <c r="PN121" s="470">
        <f t="shared" ref="PN121:PN122" si="449">IFERROR(IF(PL121=0,"",PM121/PL121),"")</f>
        <v>0</v>
      </c>
    </row>
    <row r="122" spans="1:430" ht="17" customHeight="1" thickBot="1" x14ac:dyDescent="0.25">
      <c r="A122">
        <v>28</v>
      </c>
      <c r="B122" s="1291"/>
      <c r="C122" s="1292"/>
      <c r="D122" s="1365"/>
      <c r="E122" s="1366" t="s">
        <v>35</v>
      </c>
      <c r="F122" s="1254"/>
      <c r="G122" s="1255"/>
      <c r="H122" s="883">
        <v>0.5</v>
      </c>
      <c r="I122" s="1203">
        <v>0.5</v>
      </c>
      <c r="J122" s="397" t="s">
        <v>35</v>
      </c>
      <c r="K122" s="334">
        <v>1</v>
      </c>
      <c r="L122" s="1177">
        <v>0.5</v>
      </c>
      <c r="M122" s="535">
        <f t="shared" si="429"/>
        <v>0.5</v>
      </c>
      <c r="N122" s="257">
        <f t="shared" si="269"/>
        <v>1</v>
      </c>
      <c r="O122" s="397" t="s">
        <v>35</v>
      </c>
      <c r="P122" s="467">
        <v>1</v>
      </c>
      <c r="Q122" s="1360" t="s">
        <v>130</v>
      </c>
      <c r="R122" s="1367"/>
      <c r="S122" s="257" t="str">
        <f t="shared" si="270"/>
        <v>не релевантно</v>
      </c>
      <c r="T122" s="322" t="s">
        <v>35</v>
      </c>
      <c r="U122" s="835"/>
      <c r="V122" s="472" t="s">
        <v>130</v>
      </c>
      <c r="W122" s="535">
        <f t="shared" si="271"/>
        <v>0</v>
      </c>
      <c r="X122" s="257" t="str">
        <f t="shared" si="272"/>
        <v>не релевантно</v>
      </c>
      <c r="Y122" s="322" t="s">
        <v>35</v>
      </c>
      <c r="Z122" s="835"/>
      <c r="AA122" s="474">
        <v>0.5</v>
      </c>
      <c r="AB122" s="208">
        <f t="shared" si="273"/>
        <v>0</v>
      </c>
      <c r="AC122" s="257">
        <f t="shared" si="274"/>
        <v>0</v>
      </c>
      <c r="AD122" s="322" t="s">
        <v>35</v>
      </c>
      <c r="AE122" s="835"/>
      <c r="AF122" s="474">
        <v>0.5</v>
      </c>
      <c r="AG122" s="208">
        <f t="shared" si="275"/>
        <v>0</v>
      </c>
      <c r="AH122" s="257">
        <f t="shared" si="276"/>
        <v>0</v>
      </c>
      <c r="AI122" s="322" t="s">
        <v>35</v>
      </c>
      <c r="AJ122" s="835"/>
      <c r="AK122" s="474">
        <v>0.5</v>
      </c>
      <c r="AL122" s="208">
        <f t="shared" si="277"/>
        <v>0</v>
      </c>
      <c r="AM122" s="257">
        <f t="shared" si="278"/>
        <v>0</v>
      </c>
      <c r="AN122" s="397" t="s">
        <v>35</v>
      </c>
      <c r="AO122" s="925">
        <v>1</v>
      </c>
      <c r="AP122" s="255">
        <v>0.5</v>
      </c>
      <c r="AQ122" s="1387">
        <f t="shared" si="279"/>
        <v>0.5</v>
      </c>
      <c r="AR122" s="257">
        <f t="shared" si="280"/>
        <v>1</v>
      </c>
      <c r="AS122" s="322" t="s">
        <v>35</v>
      </c>
      <c r="AT122" s="1153">
        <v>1</v>
      </c>
      <c r="AU122" s="255">
        <v>0.5</v>
      </c>
      <c r="AV122" s="1387">
        <f t="shared" si="281"/>
        <v>0.5</v>
      </c>
      <c r="AW122" s="257">
        <f t="shared" si="282"/>
        <v>1</v>
      </c>
      <c r="AX122" s="397" t="s">
        <v>35</v>
      </c>
      <c r="AY122" s="467">
        <v>1</v>
      </c>
      <c r="AZ122" s="255">
        <v>0.5</v>
      </c>
      <c r="BA122" s="1387">
        <f t="shared" si="283"/>
        <v>0.5</v>
      </c>
      <c r="BB122" s="257">
        <f t="shared" si="284"/>
        <v>1</v>
      </c>
      <c r="BC122" s="942" t="s">
        <v>35</v>
      </c>
      <c r="BD122" s="835"/>
      <c r="BE122" s="255">
        <v>0.5</v>
      </c>
      <c r="BF122" s="535">
        <f t="shared" si="430"/>
        <v>0</v>
      </c>
      <c r="BG122" s="1069">
        <f t="shared" si="431"/>
        <v>0</v>
      </c>
      <c r="BH122" s="322" t="s">
        <v>35</v>
      </c>
      <c r="BI122" s="1051"/>
      <c r="BJ122" s="255">
        <v>0.5</v>
      </c>
      <c r="BK122" s="1387">
        <f t="shared" si="287"/>
        <v>0</v>
      </c>
      <c r="BL122" s="257">
        <f t="shared" si="288"/>
        <v>0</v>
      </c>
      <c r="BM122" s="942" t="s">
        <v>35</v>
      </c>
      <c r="BN122" s="835"/>
      <c r="BO122" s="255">
        <v>0.5</v>
      </c>
      <c r="BP122" s="535">
        <f t="shared" si="432"/>
        <v>0</v>
      </c>
      <c r="BQ122" s="1069">
        <f t="shared" si="433"/>
        <v>0</v>
      </c>
      <c r="BR122" s="883"/>
      <c r="BS122" s="397" t="s">
        <v>35</v>
      </c>
      <c r="BT122" s="952">
        <v>1</v>
      </c>
      <c r="BU122" s="474">
        <v>0.5</v>
      </c>
      <c r="BV122" s="208">
        <f t="shared" si="291"/>
        <v>0.5</v>
      </c>
      <c r="BW122" s="257">
        <f t="shared" si="292"/>
        <v>1</v>
      </c>
      <c r="BX122" s="397" t="s">
        <v>35</v>
      </c>
      <c r="BY122" s="952">
        <v>1</v>
      </c>
      <c r="BZ122" s="474">
        <v>0.5</v>
      </c>
      <c r="CA122" s="208">
        <f t="shared" si="293"/>
        <v>0.5</v>
      </c>
      <c r="CB122" s="257">
        <f t="shared" si="294"/>
        <v>1</v>
      </c>
      <c r="CC122" s="322" t="s">
        <v>35</v>
      </c>
      <c r="CD122" s="835"/>
      <c r="CE122" s="1177" t="s">
        <v>130</v>
      </c>
      <c r="CF122" s="208">
        <f t="shared" si="295"/>
        <v>0</v>
      </c>
      <c r="CG122" s="257" t="str">
        <f t="shared" si="296"/>
        <v>не релевантно</v>
      </c>
      <c r="CH122" s="397" t="s">
        <v>35</v>
      </c>
      <c r="CI122" s="835">
        <v>1</v>
      </c>
      <c r="CJ122" s="473">
        <v>1</v>
      </c>
      <c r="CK122" s="208">
        <v>1</v>
      </c>
      <c r="CL122" s="257">
        <f t="shared" si="297"/>
        <v>1</v>
      </c>
      <c r="CM122" s="322" t="s">
        <v>35</v>
      </c>
      <c r="CN122" s="835"/>
      <c r="CO122" s="473">
        <v>0.5</v>
      </c>
      <c r="CP122" s="208">
        <f t="shared" si="298"/>
        <v>0</v>
      </c>
      <c r="CQ122" s="257">
        <f t="shared" si="299"/>
        <v>0</v>
      </c>
      <c r="CR122" s="322" t="s">
        <v>35</v>
      </c>
      <c r="CS122" s="835"/>
      <c r="CT122" s="473"/>
      <c r="CU122" s="208">
        <f t="shared" si="300"/>
        <v>0</v>
      </c>
      <c r="CV122" s="257" t="str">
        <f t="shared" si="301"/>
        <v/>
      </c>
      <c r="CW122" s="322" t="s">
        <v>35</v>
      </c>
      <c r="CX122" s="835"/>
      <c r="CY122" s="334" t="s">
        <v>130</v>
      </c>
      <c r="CZ122" s="208">
        <f t="shared" si="302"/>
        <v>0</v>
      </c>
      <c r="DA122" s="257" t="str">
        <f t="shared" si="303"/>
        <v>не релевантно</v>
      </c>
      <c r="DB122" s="322" t="s">
        <v>35</v>
      </c>
      <c r="DC122" s="835"/>
      <c r="DD122" s="473">
        <v>0.5</v>
      </c>
      <c r="DE122" s="208">
        <f t="shared" si="304"/>
        <v>0</v>
      </c>
      <c r="DF122" s="257">
        <f t="shared" si="305"/>
        <v>0</v>
      </c>
      <c r="DG122" s="322" t="s">
        <v>35</v>
      </c>
      <c r="DH122" s="838"/>
      <c r="DI122" s="906">
        <v>0.5</v>
      </c>
      <c r="DJ122" s="535">
        <f t="shared" si="306"/>
        <v>0</v>
      </c>
      <c r="DK122" s="257">
        <f t="shared" si="307"/>
        <v>0</v>
      </c>
      <c r="DL122" s="322" t="s">
        <v>35</v>
      </c>
      <c r="DM122" s="835"/>
      <c r="DN122" s="919">
        <v>0.5</v>
      </c>
      <c r="DO122" s="535">
        <f t="shared" si="308"/>
        <v>0</v>
      </c>
      <c r="DP122" s="257">
        <f t="shared" si="309"/>
        <v>0</v>
      </c>
      <c r="DQ122" s="322" t="s">
        <v>35</v>
      </c>
      <c r="DR122" s="835"/>
      <c r="DS122" s="906">
        <v>0.5</v>
      </c>
      <c r="DT122" s="535">
        <f t="shared" si="310"/>
        <v>0</v>
      </c>
      <c r="DU122" s="257">
        <f t="shared" si="311"/>
        <v>0</v>
      </c>
      <c r="DV122" s="322" t="s">
        <v>35</v>
      </c>
      <c r="DW122" s="835"/>
      <c r="DX122" s="906">
        <v>0.5</v>
      </c>
      <c r="DY122" s="535">
        <f t="shared" si="312"/>
        <v>0</v>
      </c>
      <c r="DZ122" s="257">
        <f t="shared" si="313"/>
        <v>0</v>
      </c>
      <c r="EA122" s="1230" t="s">
        <v>35</v>
      </c>
      <c r="EB122" s="338">
        <v>1</v>
      </c>
      <c r="EC122" s="473">
        <v>0.5</v>
      </c>
      <c r="ED122" s="208">
        <f t="shared" si="314"/>
        <v>0.5</v>
      </c>
      <c r="EE122" s="257">
        <f t="shared" si="315"/>
        <v>1</v>
      </c>
      <c r="EF122" s="322" t="s">
        <v>35</v>
      </c>
      <c r="EG122" s="835"/>
      <c r="EH122" s="473">
        <v>0.5</v>
      </c>
      <c r="EI122" s="208">
        <f t="shared" si="316"/>
        <v>0</v>
      </c>
      <c r="EJ122" s="257">
        <f t="shared" si="317"/>
        <v>0</v>
      </c>
      <c r="EK122" s="322" t="s">
        <v>35</v>
      </c>
      <c r="EL122" s="835"/>
      <c r="EM122" s="473">
        <v>0.5</v>
      </c>
      <c r="EN122" s="208">
        <f t="shared" si="318"/>
        <v>0</v>
      </c>
      <c r="EO122" s="257">
        <f t="shared" si="319"/>
        <v>0</v>
      </c>
      <c r="EP122" s="397" t="s">
        <v>35</v>
      </c>
      <c r="EQ122" s="338">
        <v>1</v>
      </c>
      <c r="ER122" s="473">
        <v>0.5</v>
      </c>
      <c r="ES122" s="208">
        <f t="shared" si="320"/>
        <v>0.5</v>
      </c>
      <c r="ET122" s="257">
        <f t="shared" si="321"/>
        <v>1</v>
      </c>
      <c r="EU122" s="322" t="s">
        <v>35</v>
      </c>
      <c r="EV122" s="835"/>
      <c r="EW122" s="473">
        <v>0.5</v>
      </c>
      <c r="EX122" s="208">
        <f t="shared" si="322"/>
        <v>0</v>
      </c>
      <c r="EY122" s="257">
        <f t="shared" si="323"/>
        <v>0</v>
      </c>
      <c r="EZ122" s="322" t="s">
        <v>35</v>
      </c>
      <c r="FA122" s="838"/>
      <c r="FB122" s="906">
        <v>0.5</v>
      </c>
      <c r="FC122" s="535">
        <f t="shared" si="324"/>
        <v>0</v>
      </c>
      <c r="FD122" s="257">
        <f t="shared" si="325"/>
        <v>0</v>
      </c>
      <c r="FE122" s="1000" t="s">
        <v>35</v>
      </c>
      <c r="FF122" s="838"/>
      <c r="FG122" s="1388" t="s">
        <v>741</v>
      </c>
      <c r="FH122" s="535">
        <f t="shared" si="326"/>
        <v>0</v>
      </c>
      <c r="FI122" s="257" t="str">
        <f t="shared" si="327"/>
        <v>Не релевантно</v>
      </c>
      <c r="FJ122" s="1000" t="s">
        <v>35</v>
      </c>
      <c r="FK122" s="835"/>
      <c r="FL122" s="1388" t="s">
        <v>741</v>
      </c>
      <c r="FM122" s="535">
        <f t="shared" si="434"/>
        <v>0</v>
      </c>
      <c r="FN122" s="257" t="str">
        <f t="shared" si="328"/>
        <v>Не релевантно</v>
      </c>
      <c r="FO122" s="322" t="s">
        <v>35</v>
      </c>
      <c r="FP122" s="835"/>
      <c r="FQ122" s="1343" t="s">
        <v>741</v>
      </c>
      <c r="FR122" s="208">
        <f t="shared" si="329"/>
        <v>0</v>
      </c>
      <c r="FS122" s="257" t="str">
        <f t="shared" si="330"/>
        <v>Не релевантно</v>
      </c>
      <c r="FU122" s="322" t="s">
        <v>35</v>
      </c>
      <c r="FV122" s="1042"/>
      <c r="FW122" s="264" t="s">
        <v>130</v>
      </c>
      <c r="FX122" s="1387">
        <f t="shared" si="331"/>
        <v>0</v>
      </c>
      <c r="FY122" s="257" t="str">
        <f t="shared" si="332"/>
        <v>не релевантно</v>
      </c>
      <c r="FZ122" s="322" t="s">
        <v>35</v>
      </c>
      <c r="GA122" s="1042"/>
      <c r="GB122" s="1389">
        <v>0.5</v>
      </c>
      <c r="GC122" s="1387">
        <f t="shared" si="333"/>
        <v>0</v>
      </c>
      <c r="GD122" s="257">
        <f t="shared" si="334"/>
        <v>0</v>
      </c>
      <c r="GE122" s="322" t="s">
        <v>35</v>
      </c>
      <c r="GF122" s="1042"/>
      <c r="GG122" s="1390">
        <v>0.5</v>
      </c>
      <c r="GH122" s="1387">
        <f t="shared" si="335"/>
        <v>0</v>
      </c>
      <c r="GI122" s="257">
        <f t="shared" si="336"/>
        <v>0</v>
      </c>
      <c r="GJ122" s="322" t="s">
        <v>35</v>
      </c>
      <c r="GK122" s="1042"/>
      <c r="GL122" s="255">
        <v>0.5</v>
      </c>
      <c r="GM122" s="1387">
        <f t="shared" si="337"/>
        <v>0</v>
      </c>
      <c r="GN122" s="257">
        <f t="shared" si="338"/>
        <v>0</v>
      </c>
      <c r="GO122" s="322" t="s">
        <v>35</v>
      </c>
      <c r="GP122" s="1042"/>
      <c r="GQ122" s="1390">
        <v>0.5</v>
      </c>
      <c r="GR122" s="1387">
        <f t="shared" si="339"/>
        <v>0</v>
      </c>
      <c r="GS122" s="257">
        <f t="shared" si="340"/>
        <v>0</v>
      </c>
      <c r="GT122" s="397" t="s">
        <v>35</v>
      </c>
      <c r="GU122" s="1042">
        <v>1</v>
      </c>
      <c r="GV122" s="1390">
        <v>0.5</v>
      </c>
      <c r="GW122" s="1391">
        <f t="shared" si="341"/>
        <v>0.5</v>
      </c>
      <c r="GX122" s="1368">
        <f t="shared" si="342"/>
        <v>1</v>
      </c>
      <c r="GY122" s="910"/>
      <c r="GZ122" s="322" t="s">
        <v>35</v>
      </c>
      <c r="HA122" s="835"/>
      <c r="HB122" s="1392">
        <v>0.5</v>
      </c>
      <c r="HC122" s="1387">
        <f t="shared" si="343"/>
        <v>0</v>
      </c>
      <c r="HD122" s="257">
        <f t="shared" si="344"/>
        <v>0</v>
      </c>
      <c r="HE122" s="322" t="s">
        <v>35</v>
      </c>
      <c r="HF122" s="1377"/>
      <c r="HG122" s="1393" t="s">
        <v>741</v>
      </c>
      <c r="HH122" s="1068">
        <f t="shared" si="345"/>
        <v>0</v>
      </c>
      <c r="HI122" s="1368" t="str">
        <f t="shared" si="346"/>
        <v>Не релевантно</v>
      </c>
      <c r="HJ122" s="883"/>
      <c r="HK122" s="322" t="s">
        <v>35</v>
      </c>
      <c r="HL122" s="838"/>
      <c r="HM122" s="474">
        <v>0.5</v>
      </c>
      <c r="HN122" s="1068">
        <f t="shared" si="347"/>
        <v>0</v>
      </c>
      <c r="HO122" s="1368">
        <f t="shared" si="348"/>
        <v>0</v>
      </c>
      <c r="HP122" s="883"/>
      <c r="HQ122" s="322" t="s">
        <v>35</v>
      </c>
      <c r="HR122" s="835"/>
      <c r="HS122" s="906">
        <v>0.5</v>
      </c>
      <c r="HT122" s="264">
        <f t="shared" si="349"/>
        <v>0</v>
      </c>
      <c r="HU122" s="257">
        <f t="shared" si="350"/>
        <v>0</v>
      </c>
      <c r="HV122" s="322" t="s">
        <v>35</v>
      </c>
      <c r="HW122" s="838"/>
      <c r="HX122" s="906">
        <v>0.5</v>
      </c>
      <c r="HY122" s="535">
        <f t="shared" si="351"/>
        <v>0</v>
      </c>
      <c r="HZ122" s="257">
        <f t="shared" si="352"/>
        <v>0</v>
      </c>
      <c r="IA122" s="1000" t="s">
        <v>35</v>
      </c>
      <c r="IB122" s="838"/>
      <c r="IC122" s="490">
        <v>0.5</v>
      </c>
      <c r="ID122" s="1068">
        <f t="shared" si="435"/>
        <v>0</v>
      </c>
      <c r="IE122" s="1368">
        <f t="shared" si="353"/>
        <v>0</v>
      </c>
      <c r="IF122" s="883"/>
      <c r="IG122" s="322" t="s">
        <v>35</v>
      </c>
      <c r="IH122" s="841"/>
      <c r="II122" s="255">
        <v>0.5</v>
      </c>
      <c r="IJ122" s="1068">
        <f t="shared" si="354"/>
        <v>0</v>
      </c>
      <c r="IK122" s="264">
        <f t="shared" si="355"/>
        <v>0</v>
      </c>
      <c r="IL122" s="322" t="s">
        <v>35</v>
      </c>
      <c r="IM122" s="841"/>
      <c r="IN122" s="255"/>
      <c r="IO122" s="1068">
        <f t="shared" si="356"/>
        <v>0</v>
      </c>
      <c r="IP122" s="264" t="str">
        <f t="shared" si="357"/>
        <v/>
      </c>
      <c r="IQ122" s="322" t="s">
        <v>35</v>
      </c>
      <c r="IR122" s="841"/>
      <c r="IS122" s="255">
        <v>0.5</v>
      </c>
      <c r="IT122" s="1068">
        <f t="shared" si="358"/>
        <v>0</v>
      </c>
      <c r="IU122" s="264">
        <f t="shared" si="359"/>
        <v>0</v>
      </c>
      <c r="IV122" s="322" t="s">
        <v>35</v>
      </c>
      <c r="IW122" s="841"/>
      <c r="IX122" s="255">
        <v>0.5</v>
      </c>
      <c r="IY122" s="1068">
        <f t="shared" si="360"/>
        <v>0</v>
      </c>
      <c r="IZ122" s="264">
        <f t="shared" si="361"/>
        <v>0</v>
      </c>
      <c r="JA122" s="322" t="s">
        <v>35</v>
      </c>
      <c r="JB122" s="841"/>
      <c r="JC122" s="255">
        <v>0.5</v>
      </c>
      <c r="JD122" s="535">
        <f t="shared" si="362"/>
        <v>0</v>
      </c>
      <c r="JE122" s="1069">
        <f t="shared" si="363"/>
        <v>0</v>
      </c>
      <c r="JF122" s="322" t="s">
        <v>35</v>
      </c>
      <c r="JG122" s="337"/>
      <c r="JH122" s="255">
        <v>0.5</v>
      </c>
      <c r="JI122" s="535">
        <f t="shared" si="364"/>
        <v>0</v>
      </c>
      <c r="JJ122" s="1069">
        <f t="shared" si="436"/>
        <v>0</v>
      </c>
      <c r="JK122" s="322" t="s">
        <v>35</v>
      </c>
      <c r="JL122" s="841"/>
      <c r="JM122" s="255">
        <v>0.5</v>
      </c>
      <c r="JN122" s="535">
        <f t="shared" si="366"/>
        <v>0</v>
      </c>
      <c r="JO122" s="1069">
        <f t="shared" si="437"/>
        <v>0</v>
      </c>
      <c r="JP122" s="322" t="s">
        <v>35</v>
      </c>
      <c r="JQ122" s="841"/>
      <c r="JR122" s="255">
        <v>0.5</v>
      </c>
      <c r="JS122" s="1068">
        <f t="shared" si="368"/>
        <v>0</v>
      </c>
      <c r="JT122" s="264">
        <f t="shared" si="369"/>
        <v>0</v>
      </c>
      <c r="JU122" s="322" t="s">
        <v>35</v>
      </c>
      <c r="JV122" s="841"/>
      <c r="JW122" s="255">
        <v>0.5</v>
      </c>
      <c r="JX122" s="535">
        <f t="shared" si="370"/>
        <v>0</v>
      </c>
      <c r="JY122" s="1069">
        <f t="shared" si="438"/>
        <v>0</v>
      </c>
      <c r="JZ122" s="397" t="s">
        <v>35</v>
      </c>
      <c r="KA122" s="841">
        <v>1</v>
      </c>
      <c r="KB122" s="255">
        <v>0.5</v>
      </c>
      <c r="KC122" s="535">
        <f t="shared" si="372"/>
        <v>0.5</v>
      </c>
      <c r="KD122" s="1069">
        <f t="shared" si="439"/>
        <v>1</v>
      </c>
      <c r="KE122" s="397" t="s">
        <v>35</v>
      </c>
      <c r="KF122" s="841">
        <v>1</v>
      </c>
      <c r="KG122" s="255">
        <v>0.5</v>
      </c>
      <c r="KH122" s="535">
        <f t="shared" si="374"/>
        <v>0.5</v>
      </c>
      <c r="KI122" s="1069">
        <f t="shared" si="440"/>
        <v>1</v>
      </c>
      <c r="KJ122" s="322" t="s">
        <v>35</v>
      </c>
      <c r="KK122" s="1386"/>
      <c r="KL122" s="906">
        <v>0.5</v>
      </c>
      <c r="KM122" s="535">
        <f t="shared" si="376"/>
        <v>0</v>
      </c>
      <c r="KN122" s="257">
        <f t="shared" si="441"/>
        <v>0</v>
      </c>
      <c r="KO122" s="1000" t="s">
        <v>35</v>
      </c>
      <c r="KP122" s="841"/>
      <c r="KQ122" s="255">
        <v>0.5</v>
      </c>
      <c r="KR122" s="535">
        <f t="shared" si="378"/>
        <v>0</v>
      </c>
      <c r="KS122" s="1069">
        <f t="shared" si="442"/>
        <v>0</v>
      </c>
      <c r="KT122" s="322" t="s">
        <v>35</v>
      </c>
      <c r="KU122" s="841"/>
      <c r="KV122" s="255">
        <v>0.5</v>
      </c>
      <c r="KW122" s="535">
        <f t="shared" si="380"/>
        <v>0</v>
      </c>
      <c r="KX122" s="1069">
        <f t="shared" si="443"/>
        <v>0</v>
      </c>
      <c r="KY122" s="397" t="s">
        <v>35</v>
      </c>
      <c r="KZ122" s="841">
        <v>1</v>
      </c>
      <c r="LA122" s="255">
        <v>0.5</v>
      </c>
      <c r="LB122" s="264">
        <f t="shared" si="382"/>
        <v>0.5</v>
      </c>
      <c r="LC122" s="257">
        <f t="shared" si="444"/>
        <v>1</v>
      </c>
      <c r="LD122" s="322" t="s">
        <v>35</v>
      </c>
      <c r="LE122" s="841"/>
      <c r="LF122" s="255">
        <v>0.5</v>
      </c>
      <c r="LG122" s="264">
        <f t="shared" si="384"/>
        <v>0</v>
      </c>
      <c r="LH122" s="257">
        <f t="shared" si="385"/>
        <v>0</v>
      </c>
      <c r="LI122" s="397" t="s">
        <v>35</v>
      </c>
      <c r="LJ122" s="841">
        <v>1</v>
      </c>
      <c r="LK122" s="255">
        <v>0.5</v>
      </c>
      <c r="LL122" s="264">
        <f t="shared" si="386"/>
        <v>0.5</v>
      </c>
      <c r="LM122" s="257">
        <f t="shared" si="387"/>
        <v>1</v>
      </c>
      <c r="LN122" s="322" t="s">
        <v>35</v>
      </c>
      <c r="LO122" s="841"/>
      <c r="LP122" s="255">
        <v>0.5</v>
      </c>
      <c r="LQ122" s="264">
        <f t="shared" si="388"/>
        <v>0</v>
      </c>
      <c r="LR122" s="257">
        <f t="shared" si="445"/>
        <v>0</v>
      </c>
      <c r="LS122" s="397" t="s">
        <v>35</v>
      </c>
      <c r="LT122" s="841">
        <v>1</v>
      </c>
      <c r="LU122" s="255">
        <v>0.5</v>
      </c>
      <c r="LV122" s="535">
        <f t="shared" si="390"/>
        <v>0.5</v>
      </c>
      <c r="LW122" s="1069">
        <f t="shared" si="391"/>
        <v>1</v>
      </c>
      <c r="LX122" s="397" t="s">
        <v>35</v>
      </c>
      <c r="LY122" s="841">
        <v>1</v>
      </c>
      <c r="LZ122" s="255">
        <v>0.5</v>
      </c>
      <c r="MA122" s="535">
        <f t="shared" si="392"/>
        <v>0.5</v>
      </c>
      <c r="MB122" s="1069">
        <f t="shared" si="393"/>
        <v>1</v>
      </c>
      <c r="MC122" s="322" t="s">
        <v>35</v>
      </c>
      <c r="MD122" s="841"/>
      <c r="ME122" s="255">
        <v>0.5</v>
      </c>
      <c r="MF122" s="535">
        <f t="shared" si="394"/>
        <v>0</v>
      </c>
      <c r="MG122" s="1069">
        <f t="shared" si="395"/>
        <v>0</v>
      </c>
      <c r="MH122" s="397" t="s">
        <v>35</v>
      </c>
      <c r="MI122" s="841">
        <v>1</v>
      </c>
      <c r="MJ122" s="255">
        <v>0.5</v>
      </c>
      <c r="MK122" s="535">
        <f t="shared" si="396"/>
        <v>0.5</v>
      </c>
      <c r="ML122" s="1069">
        <f t="shared" si="397"/>
        <v>1</v>
      </c>
      <c r="MM122" s="322" t="s">
        <v>35</v>
      </c>
      <c r="MN122" s="841"/>
      <c r="MO122" s="440" t="s">
        <v>130</v>
      </c>
      <c r="MP122" s="535">
        <f t="shared" si="398"/>
        <v>0</v>
      </c>
      <c r="MQ122" s="440" t="s">
        <v>130</v>
      </c>
      <c r="MR122" s="322" t="s">
        <v>35</v>
      </c>
      <c r="MS122" s="841"/>
      <c r="MT122" s="255">
        <v>0.5</v>
      </c>
      <c r="MU122" s="535">
        <f t="shared" si="399"/>
        <v>0</v>
      </c>
      <c r="MV122" s="1069">
        <f t="shared" si="400"/>
        <v>0</v>
      </c>
      <c r="MW122" s="322" t="s">
        <v>35</v>
      </c>
      <c r="MX122" s="841"/>
      <c r="MY122" s="255">
        <v>0.5</v>
      </c>
      <c r="MZ122" s="535">
        <f t="shared" si="401"/>
        <v>0</v>
      </c>
      <c r="NA122" s="1069">
        <f t="shared" si="402"/>
        <v>0</v>
      </c>
      <c r="NB122" s="322" t="s">
        <v>35</v>
      </c>
      <c r="NC122" s="841"/>
      <c r="ND122" s="255">
        <v>0.5</v>
      </c>
      <c r="NE122" s="535">
        <f t="shared" si="403"/>
        <v>0</v>
      </c>
      <c r="NF122" s="1069">
        <f t="shared" si="404"/>
        <v>0</v>
      </c>
      <c r="NG122" s="397" t="s">
        <v>35</v>
      </c>
      <c r="NH122" s="841">
        <v>1</v>
      </c>
      <c r="NI122" s="255">
        <v>0.5</v>
      </c>
      <c r="NJ122" s="535">
        <f t="shared" si="405"/>
        <v>0.5</v>
      </c>
      <c r="NK122" s="1069">
        <f t="shared" si="406"/>
        <v>1</v>
      </c>
      <c r="NL122" s="322" t="s">
        <v>35</v>
      </c>
      <c r="NM122" s="841"/>
      <c r="NN122" s="255">
        <v>0.5</v>
      </c>
      <c r="NO122" s="535">
        <f t="shared" si="407"/>
        <v>0</v>
      </c>
      <c r="NP122" s="1069">
        <f t="shared" si="408"/>
        <v>0</v>
      </c>
      <c r="NQ122" s="322" t="s">
        <v>35</v>
      </c>
      <c r="NR122" s="841"/>
      <c r="NS122" s="255">
        <v>0.5</v>
      </c>
      <c r="NT122" s="535">
        <f t="shared" si="409"/>
        <v>0</v>
      </c>
      <c r="NU122" s="1069">
        <f t="shared" si="410"/>
        <v>0</v>
      </c>
      <c r="NV122" s="322" t="s">
        <v>35</v>
      </c>
      <c r="NW122" s="841"/>
      <c r="NX122" s="255">
        <v>0.5</v>
      </c>
      <c r="NY122" s="535">
        <f t="shared" si="411"/>
        <v>0</v>
      </c>
      <c r="NZ122" s="1069">
        <f t="shared" si="412"/>
        <v>0</v>
      </c>
      <c r="OA122" s="322" t="s">
        <v>35</v>
      </c>
      <c r="OB122" s="841"/>
      <c r="OC122" s="255">
        <v>0.5</v>
      </c>
      <c r="OD122" s="535">
        <f t="shared" si="413"/>
        <v>0</v>
      </c>
      <c r="OE122" s="1069">
        <f t="shared" si="414"/>
        <v>0</v>
      </c>
      <c r="OF122" s="322" t="s">
        <v>35</v>
      </c>
      <c r="OG122" s="841"/>
      <c r="OH122" s="255">
        <v>0.5</v>
      </c>
      <c r="OI122" s="535">
        <f t="shared" si="415"/>
        <v>0</v>
      </c>
      <c r="OJ122" s="1069">
        <f t="shared" si="416"/>
        <v>0</v>
      </c>
      <c r="OK122" s="322" t="s">
        <v>35</v>
      </c>
      <c r="OL122" s="841"/>
      <c r="OM122" s="255">
        <v>0.5</v>
      </c>
      <c r="ON122" s="535">
        <f t="shared" si="417"/>
        <v>0</v>
      </c>
      <c r="OO122" s="1069">
        <f t="shared" si="418"/>
        <v>0</v>
      </c>
      <c r="OP122" s="322" t="s">
        <v>35</v>
      </c>
      <c r="OQ122" s="841"/>
      <c r="OR122" s="255">
        <v>0.5</v>
      </c>
      <c r="OS122" s="535">
        <f t="shared" si="419"/>
        <v>0</v>
      </c>
      <c r="OT122" s="1069">
        <f t="shared" si="420"/>
        <v>0</v>
      </c>
      <c r="OU122" s="397" t="s">
        <v>35</v>
      </c>
      <c r="OV122" s="952">
        <v>1</v>
      </c>
      <c r="OW122" s="255">
        <v>0.5</v>
      </c>
      <c r="OX122" s="535">
        <f t="shared" si="421"/>
        <v>0.5</v>
      </c>
      <c r="OY122" s="1069">
        <f t="shared" si="422"/>
        <v>1</v>
      </c>
      <c r="OZ122" s="322" t="s">
        <v>35</v>
      </c>
      <c r="PA122" s="841"/>
      <c r="PB122" s="264" t="s">
        <v>130</v>
      </c>
      <c r="PC122" s="535">
        <f t="shared" si="423"/>
        <v>0</v>
      </c>
      <c r="PD122" s="1069" t="str">
        <f t="shared" si="424"/>
        <v/>
      </c>
      <c r="PE122" s="942"/>
      <c r="PF122" s="835"/>
      <c r="PG122" s="255">
        <v>0.5</v>
      </c>
      <c r="PH122" s="535">
        <f t="shared" si="446"/>
        <v>0</v>
      </c>
      <c r="PI122" s="1069">
        <f t="shared" si="447"/>
        <v>0</v>
      </c>
      <c r="PJ122" s="942"/>
      <c r="PK122" s="835"/>
      <c r="PL122" s="255">
        <v>0.5</v>
      </c>
      <c r="PM122" s="535">
        <f t="shared" si="448"/>
        <v>0</v>
      </c>
      <c r="PN122" s="1069">
        <f t="shared" si="449"/>
        <v>0</v>
      </c>
    </row>
    <row r="123" spans="1:430" ht="17" customHeight="1" thickBot="1" x14ac:dyDescent="0.25">
      <c r="B123" s="1291"/>
      <c r="C123" s="1292"/>
      <c r="D123" s="1365"/>
      <c r="E123" s="1366" t="s">
        <v>201</v>
      </c>
      <c r="F123" s="1254"/>
      <c r="G123" s="1255"/>
      <c r="H123" s="863"/>
      <c r="I123" s="1203"/>
      <c r="J123" s="322" t="s">
        <v>201</v>
      </c>
      <c r="K123" s="835"/>
      <c r="L123" s="897"/>
      <c r="M123" s="871"/>
      <c r="N123" s="257"/>
      <c r="O123" s="322" t="s">
        <v>201</v>
      </c>
      <c r="P123" s="836"/>
      <c r="Q123" s="1165"/>
      <c r="R123" s="1158"/>
      <c r="S123" s="257"/>
      <c r="T123" s="322" t="s">
        <v>201</v>
      </c>
      <c r="U123" s="835"/>
      <c r="V123" s="473"/>
      <c r="W123" s="897"/>
      <c r="X123" s="257"/>
      <c r="Y123" s="322" t="s">
        <v>201</v>
      </c>
      <c r="Z123" s="835"/>
      <c r="AA123" s="473"/>
      <c r="AB123" s="897"/>
      <c r="AC123" s="257"/>
      <c r="AD123" s="322" t="s">
        <v>201</v>
      </c>
      <c r="AE123" s="835"/>
      <c r="AF123" s="473"/>
      <c r="AG123" s="897"/>
      <c r="AH123" s="257"/>
      <c r="AI123" s="322" t="s">
        <v>201</v>
      </c>
      <c r="AJ123" s="835"/>
      <c r="AK123" s="473"/>
      <c r="AL123" s="897"/>
      <c r="AM123" s="257"/>
      <c r="AN123" s="322" t="s">
        <v>201</v>
      </c>
      <c r="AO123" s="1042"/>
      <c r="AP123" s="255"/>
      <c r="AQ123" s="1166"/>
      <c r="AR123" s="257"/>
      <c r="AS123" s="397" t="s">
        <v>201</v>
      </c>
      <c r="AT123" s="467">
        <v>1</v>
      </c>
      <c r="AU123" s="255"/>
      <c r="AV123" s="1166"/>
      <c r="AW123" s="257"/>
      <c r="AX123" s="322" t="s">
        <v>201</v>
      </c>
      <c r="AY123" s="836"/>
      <c r="AZ123" s="255"/>
      <c r="BA123" s="1166"/>
      <c r="BB123" s="257"/>
      <c r="BC123" s="942" t="s">
        <v>201</v>
      </c>
      <c r="BD123" s="835"/>
      <c r="BE123" s="255"/>
      <c r="BF123" s="535"/>
      <c r="BG123" s="1069"/>
      <c r="BH123" s="322" t="s">
        <v>201</v>
      </c>
      <c r="BI123" s="1051"/>
      <c r="BJ123" s="255"/>
      <c r="BK123" s="1166"/>
      <c r="BL123" s="257"/>
      <c r="BM123" s="942" t="s">
        <v>201</v>
      </c>
      <c r="BN123" s="835"/>
      <c r="BO123" s="255"/>
      <c r="BP123" s="535"/>
      <c r="BQ123" s="1069"/>
      <c r="BR123" s="863"/>
      <c r="BS123" s="322" t="s">
        <v>201</v>
      </c>
      <c r="BT123" s="835"/>
      <c r="BU123" s="473"/>
      <c r="BV123" s="897"/>
      <c r="BW123" s="257"/>
      <c r="BX123" s="322" t="s">
        <v>201</v>
      </c>
      <c r="BY123" s="835"/>
      <c r="BZ123" s="473"/>
      <c r="CA123" s="897"/>
      <c r="CB123" s="257"/>
      <c r="CC123" s="322" t="s">
        <v>201</v>
      </c>
      <c r="CD123" s="835"/>
      <c r="CE123" s="473"/>
      <c r="CF123" s="535"/>
      <c r="CG123" s="257"/>
      <c r="CH123" s="322" t="s">
        <v>201</v>
      </c>
      <c r="CI123" s="835"/>
      <c r="CJ123" s="473"/>
      <c r="CK123" s="535"/>
      <c r="CL123" s="257"/>
      <c r="CM123" s="322" t="s">
        <v>201</v>
      </c>
      <c r="CN123" s="835"/>
      <c r="CO123" s="473"/>
      <c r="CP123" s="535"/>
      <c r="CQ123" s="257"/>
      <c r="CR123" s="322" t="s">
        <v>201</v>
      </c>
      <c r="CS123" s="835"/>
      <c r="CT123" s="473"/>
      <c r="CU123" s="535"/>
      <c r="CV123" s="257"/>
      <c r="CW123" s="322" t="s">
        <v>201</v>
      </c>
      <c r="CX123" s="835"/>
      <c r="CY123" s="473"/>
      <c r="CZ123" s="535"/>
      <c r="DA123" s="257"/>
      <c r="DB123" s="322" t="s">
        <v>201</v>
      </c>
      <c r="DC123" s="835"/>
      <c r="DD123" s="473"/>
      <c r="DE123" s="535"/>
      <c r="DF123" s="257"/>
      <c r="DG123" s="322" t="s">
        <v>201</v>
      </c>
      <c r="DH123" s="838"/>
      <c r="DI123" s="906"/>
      <c r="DJ123" s="535"/>
      <c r="DK123" s="257"/>
      <c r="DL123" s="322" t="s">
        <v>201</v>
      </c>
      <c r="DM123" s="835"/>
      <c r="DN123" s="473"/>
      <c r="DO123" s="535"/>
      <c r="DP123" s="257"/>
      <c r="DQ123" s="322" t="s">
        <v>201</v>
      </c>
      <c r="DR123" s="835"/>
      <c r="DS123" s="906"/>
      <c r="DT123" s="535"/>
      <c r="DU123" s="257"/>
      <c r="DV123" s="322" t="s">
        <v>201</v>
      </c>
      <c r="DW123" s="835"/>
      <c r="DX123" s="906"/>
      <c r="DY123" s="535"/>
      <c r="DZ123" s="257"/>
      <c r="EA123" s="1000" t="s">
        <v>201</v>
      </c>
      <c r="EB123" s="338"/>
      <c r="EC123" s="473"/>
      <c r="ED123" s="535"/>
      <c r="EE123" s="257"/>
      <c r="EF123" s="322" t="s">
        <v>201</v>
      </c>
      <c r="EG123" s="835"/>
      <c r="EH123" s="473"/>
      <c r="EI123" s="535"/>
      <c r="EJ123" s="257"/>
      <c r="EK123" s="322" t="s">
        <v>201</v>
      </c>
      <c r="EL123" s="835"/>
      <c r="EM123" s="473"/>
      <c r="EN123" s="535"/>
      <c r="EO123" s="257"/>
      <c r="EP123" s="322" t="s">
        <v>201</v>
      </c>
      <c r="EQ123" s="338"/>
      <c r="ER123" s="473"/>
      <c r="ES123" s="535"/>
      <c r="ET123" s="257"/>
      <c r="EU123" s="322" t="s">
        <v>201</v>
      </c>
      <c r="EV123" s="835"/>
      <c r="EW123" s="473"/>
      <c r="EX123" s="535"/>
      <c r="EY123" s="257"/>
      <c r="EZ123" s="322" t="s">
        <v>201</v>
      </c>
      <c r="FA123" s="838"/>
      <c r="FB123" s="906"/>
      <c r="FC123" s="535"/>
      <c r="FD123" s="257"/>
      <c r="FE123" s="1000" t="s">
        <v>201</v>
      </c>
      <c r="FF123" s="838"/>
      <c r="FG123" s="906"/>
      <c r="FH123" s="535"/>
      <c r="FI123" s="257"/>
      <c r="FJ123" s="1000" t="s">
        <v>201</v>
      </c>
      <c r="FK123" s="835"/>
      <c r="FL123" s="906"/>
      <c r="FM123" s="535"/>
      <c r="FN123" s="257"/>
      <c r="FO123" s="322" t="s">
        <v>201</v>
      </c>
      <c r="FP123" s="835"/>
      <c r="FQ123" s="473"/>
      <c r="FR123" s="535"/>
      <c r="FS123" s="257"/>
      <c r="FU123" s="322" t="s">
        <v>201</v>
      </c>
      <c r="FV123" s="1042"/>
      <c r="FW123" s="255"/>
      <c r="FX123" s="1166"/>
      <c r="FY123" s="257"/>
      <c r="FZ123" s="322" t="s">
        <v>201</v>
      </c>
      <c r="GA123" s="1042"/>
      <c r="GB123" s="255"/>
      <c r="GC123" s="1166"/>
      <c r="GD123" s="257"/>
      <c r="GE123" s="322" t="s">
        <v>201</v>
      </c>
      <c r="GF123" s="1042"/>
      <c r="GG123" s="255"/>
      <c r="GH123" s="1166"/>
      <c r="GI123" s="257"/>
      <c r="GJ123" s="322" t="s">
        <v>201</v>
      </c>
      <c r="GK123" s="1042"/>
      <c r="GL123" s="255"/>
      <c r="GM123" s="1166"/>
      <c r="GN123" s="257"/>
      <c r="GO123" s="322" t="s">
        <v>201</v>
      </c>
      <c r="GP123" s="1042"/>
      <c r="GQ123" s="255"/>
      <c r="GR123" s="1166"/>
      <c r="GS123" s="257"/>
      <c r="GT123" s="397" t="s">
        <v>201</v>
      </c>
      <c r="GU123" s="1042">
        <v>1</v>
      </c>
      <c r="GV123" s="255"/>
      <c r="GW123" s="1169"/>
      <c r="GX123" s="1368"/>
      <c r="GY123" s="910"/>
      <c r="GZ123" s="322" t="s">
        <v>201</v>
      </c>
      <c r="HA123" s="835"/>
      <c r="HB123" s="473"/>
      <c r="HC123" s="535"/>
      <c r="HD123" s="257"/>
      <c r="HE123" s="322" t="s">
        <v>201</v>
      </c>
      <c r="HF123" s="1377"/>
      <c r="HG123" s="490"/>
      <c r="HH123" s="242"/>
      <c r="HI123" s="1368"/>
      <c r="HJ123" s="883"/>
      <c r="HK123" s="322" t="s">
        <v>201</v>
      </c>
      <c r="HL123" s="838"/>
      <c r="HM123" s="906"/>
      <c r="HN123" s="242"/>
      <c r="HO123" s="1368"/>
      <c r="HP123" s="883"/>
      <c r="HQ123" s="397" t="s">
        <v>201</v>
      </c>
      <c r="HR123" s="835">
        <v>1</v>
      </c>
      <c r="HS123" s="906"/>
      <c r="HT123" s="535"/>
      <c r="HU123" s="257"/>
      <c r="HV123" s="322" t="s">
        <v>201</v>
      </c>
      <c r="HW123" s="838"/>
      <c r="HX123" s="906"/>
      <c r="HY123" s="535"/>
      <c r="HZ123" s="257"/>
      <c r="IA123" s="1000" t="s">
        <v>201</v>
      </c>
      <c r="IB123" s="838"/>
      <c r="IC123" s="490"/>
      <c r="ID123" s="1068"/>
      <c r="IE123" s="1368"/>
      <c r="IF123" s="883"/>
      <c r="IG123" s="322" t="s">
        <v>201</v>
      </c>
      <c r="IH123" s="841"/>
      <c r="II123" s="255"/>
      <c r="IJ123" s="1068"/>
      <c r="IK123" s="1368"/>
      <c r="IL123" s="322" t="s">
        <v>201</v>
      </c>
      <c r="IM123" s="841"/>
      <c r="IN123" s="255"/>
      <c r="IO123" s="1068"/>
      <c r="IP123" s="1368"/>
      <c r="IQ123" s="322" t="s">
        <v>201</v>
      </c>
      <c r="IR123" s="841"/>
      <c r="IS123" s="255"/>
      <c r="IT123" s="1068"/>
      <c r="IU123" s="1368"/>
      <c r="IV123" s="322" t="s">
        <v>201</v>
      </c>
      <c r="IW123" s="841"/>
      <c r="IX123" s="255"/>
      <c r="IY123" s="1068"/>
      <c r="IZ123" s="1368"/>
      <c r="JA123" s="322" t="s">
        <v>201</v>
      </c>
      <c r="JB123" s="841"/>
      <c r="JC123" s="255"/>
      <c r="JD123" s="535"/>
      <c r="JE123" s="1069"/>
      <c r="JF123" s="322" t="s">
        <v>201</v>
      </c>
      <c r="JG123" s="337"/>
      <c r="JH123" s="255"/>
      <c r="JI123" s="535"/>
      <c r="JJ123" s="1069"/>
      <c r="JK123" s="322" t="s">
        <v>201</v>
      </c>
      <c r="JL123" s="841"/>
      <c r="JM123" s="255"/>
      <c r="JN123" s="535"/>
      <c r="JO123" s="1069"/>
      <c r="JP123" s="322" t="s">
        <v>201</v>
      </c>
      <c r="JQ123" s="841"/>
      <c r="JR123" s="255"/>
      <c r="JS123" s="1068"/>
      <c r="JT123" s="1368"/>
      <c r="JU123" s="397" t="s">
        <v>201</v>
      </c>
      <c r="JV123" s="955">
        <v>1</v>
      </c>
      <c r="JW123" s="255"/>
      <c r="JX123" s="535"/>
      <c r="JY123" s="1069"/>
      <c r="JZ123" s="322" t="s">
        <v>201</v>
      </c>
      <c r="KA123" s="841"/>
      <c r="KB123" s="255"/>
      <c r="KC123" s="535"/>
      <c r="KD123" s="1069"/>
      <c r="KE123" s="322" t="s">
        <v>201</v>
      </c>
      <c r="KF123" s="841"/>
      <c r="KG123" s="255"/>
      <c r="KH123" s="535"/>
      <c r="KI123" s="1069"/>
      <c r="KJ123" s="322" t="s">
        <v>201</v>
      </c>
      <c r="KK123" s="1386"/>
      <c r="KL123" s="906"/>
      <c r="KM123" s="535"/>
      <c r="KN123" s="257"/>
      <c r="KO123" s="1000" t="s">
        <v>201</v>
      </c>
      <c r="KP123" s="841"/>
      <c r="KQ123" s="255"/>
      <c r="KR123" s="535"/>
      <c r="KS123" s="1069"/>
      <c r="KT123" s="322" t="s">
        <v>201</v>
      </c>
      <c r="KU123" s="841"/>
      <c r="KV123" s="255"/>
      <c r="KW123" s="535"/>
      <c r="KX123" s="1069"/>
      <c r="KY123" s="322" t="s">
        <v>201</v>
      </c>
      <c r="KZ123" s="841"/>
      <c r="LA123" s="255"/>
      <c r="LB123" s="535"/>
      <c r="LC123" s="1069"/>
      <c r="LD123" s="322" t="s">
        <v>201</v>
      </c>
      <c r="LE123" s="841"/>
      <c r="LF123" s="255"/>
      <c r="LG123" s="535"/>
      <c r="LH123" s="1069"/>
      <c r="LI123" s="322" t="s">
        <v>201</v>
      </c>
      <c r="LJ123" s="841"/>
      <c r="LK123" s="255"/>
      <c r="LL123" s="535"/>
      <c r="LM123" s="1069"/>
      <c r="LN123" s="322" t="s">
        <v>201</v>
      </c>
      <c r="LO123" s="841"/>
      <c r="LP123" s="255"/>
      <c r="LQ123" s="535"/>
      <c r="LR123" s="1069"/>
      <c r="LS123" s="397" t="s">
        <v>201</v>
      </c>
      <c r="LT123" s="841">
        <v>1</v>
      </c>
      <c r="LU123" s="255"/>
      <c r="LV123" s="535"/>
      <c r="LW123" s="1069"/>
      <c r="LX123" s="322" t="s">
        <v>201</v>
      </c>
      <c r="LY123" s="841"/>
      <c r="LZ123" s="255"/>
      <c r="MA123" s="535"/>
      <c r="MB123" s="1069"/>
      <c r="MC123" s="397" t="s">
        <v>201</v>
      </c>
      <c r="MD123" s="841">
        <v>1</v>
      </c>
      <c r="ME123" s="255"/>
      <c r="MF123" s="535"/>
      <c r="MG123" s="1069"/>
      <c r="MH123" s="397" t="s">
        <v>201</v>
      </c>
      <c r="MI123" s="841">
        <v>1</v>
      </c>
      <c r="MJ123" s="255"/>
      <c r="MK123" s="535"/>
      <c r="ML123" s="1069"/>
      <c r="MM123" s="322" t="s">
        <v>201</v>
      </c>
      <c r="MN123" s="841"/>
      <c r="MO123" s="255"/>
      <c r="MP123" s="535"/>
      <c r="MQ123" s="1069"/>
      <c r="MR123" s="322" t="s">
        <v>201</v>
      </c>
      <c r="MS123" s="841"/>
      <c r="MT123" s="255"/>
      <c r="MU123" s="535"/>
      <c r="MV123" s="1069"/>
      <c r="MW123" s="322" t="s">
        <v>201</v>
      </c>
      <c r="MX123" s="841"/>
      <c r="MY123" s="255"/>
      <c r="MZ123" s="535"/>
      <c r="NA123" s="1069"/>
      <c r="NB123" s="322" t="s">
        <v>201</v>
      </c>
      <c r="NC123" s="841"/>
      <c r="ND123" s="255"/>
      <c r="NE123" s="535"/>
      <c r="NF123" s="1069"/>
      <c r="NG123" s="322" t="s">
        <v>201</v>
      </c>
      <c r="NH123" s="841"/>
      <c r="NI123" s="255"/>
      <c r="NJ123" s="535"/>
      <c r="NK123" s="1069"/>
      <c r="NL123" s="322" t="s">
        <v>201</v>
      </c>
      <c r="NM123" s="841"/>
      <c r="NN123" s="255"/>
      <c r="NO123" s="535"/>
      <c r="NP123" s="1069"/>
      <c r="NQ123" s="397" t="s">
        <v>201</v>
      </c>
      <c r="NR123" s="841">
        <v>1</v>
      </c>
      <c r="NS123" s="255"/>
      <c r="NT123" s="535"/>
      <c r="NU123" s="1069"/>
      <c r="NV123" s="322" t="s">
        <v>201</v>
      </c>
      <c r="NW123" s="841"/>
      <c r="NX123" s="255"/>
      <c r="NY123" s="535"/>
      <c r="NZ123" s="1069"/>
      <c r="OA123" s="322" t="s">
        <v>201</v>
      </c>
      <c r="OB123" s="841"/>
      <c r="OC123" s="255"/>
      <c r="OD123" s="535"/>
      <c r="OE123" s="1069"/>
      <c r="OF123" s="322" t="s">
        <v>201</v>
      </c>
      <c r="OG123" s="841"/>
      <c r="OH123" s="255"/>
      <c r="OI123" s="535"/>
      <c r="OJ123" s="1069"/>
      <c r="OK123" s="322" t="s">
        <v>201</v>
      </c>
      <c r="OL123" s="841"/>
      <c r="OM123" s="255"/>
      <c r="ON123" s="535"/>
      <c r="OO123" s="1069"/>
      <c r="OP123" s="322" t="s">
        <v>201</v>
      </c>
      <c r="OQ123" s="841"/>
      <c r="OR123" s="255"/>
      <c r="OS123" s="535"/>
      <c r="OT123" s="1069"/>
      <c r="OU123" s="322" t="s">
        <v>201</v>
      </c>
      <c r="OV123" s="1055"/>
      <c r="OW123" s="255"/>
      <c r="OX123" s="535"/>
      <c r="OY123" s="1069"/>
      <c r="OZ123" s="322" t="s">
        <v>201</v>
      </c>
      <c r="PA123" s="841"/>
      <c r="PB123" s="255"/>
      <c r="PC123" s="535"/>
      <c r="PD123" s="1069"/>
      <c r="PE123" s="942"/>
      <c r="PF123" s="835"/>
      <c r="PG123" s="255"/>
      <c r="PH123" s="535"/>
      <c r="PI123" s="1069"/>
      <c r="PJ123" s="942"/>
      <c r="PK123" s="835"/>
      <c r="PL123" s="255"/>
      <c r="PM123" s="535"/>
      <c r="PN123" s="1069"/>
    </row>
    <row r="124" spans="1:430" ht="17" customHeight="1" thickBot="1" x14ac:dyDescent="0.25">
      <c r="B124" s="1291"/>
      <c r="C124" s="1292"/>
      <c r="D124" s="1369"/>
      <c r="E124" s="1370" t="s">
        <v>189</v>
      </c>
      <c r="F124" s="1271"/>
      <c r="G124" s="1272"/>
      <c r="H124" s="863"/>
      <c r="I124" s="1203"/>
      <c r="J124" s="322" t="s">
        <v>189</v>
      </c>
      <c r="K124" s="889"/>
      <c r="L124" s="897"/>
      <c r="M124" s="893"/>
      <c r="N124" s="971"/>
      <c r="O124" s="322" t="s">
        <v>189</v>
      </c>
      <c r="P124" s="1153" t="s">
        <v>1807</v>
      </c>
      <c r="Q124" s="1165"/>
      <c r="R124" s="1158"/>
      <c r="S124" s="971"/>
      <c r="T124" s="322" t="s">
        <v>189</v>
      </c>
      <c r="U124" s="889"/>
      <c r="V124" s="473"/>
      <c r="W124" s="897"/>
      <c r="X124" s="971"/>
      <c r="Y124" s="322" t="s">
        <v>189</v>
      </c>
      <c r="Z124" s="889"/>
      <c r="AA124" s="473"/>
      <c r="AB124" s="897"/>
      <c r="AC124" s="971"/>
      <c r="AD124" s="322" t="s">
        <v>189</v>
      </c>
      <c r="AE124" s="889"/>
      <c r="AF124" s="473"/>
      <c r="AG124" s="897"/>
      <c r="AH124" s="971"/>
      <c r="AI124" s="322" t="s">
        <v>189</v>
      </c>
      <c r="AJ124" s="889"/>
      <c r="AK124" s="473"/>
      <c r="AL124" s="897"/>
      <c r="AM124" s="971"/>
      <c r="AN124" s="322" t="s">
        <v>189</v>
      </c>
      <c r="AO124" s="957"/>
      <c r="AP124" s="255"/>
      <c r="AQ124" s="1166"/>
      <c r="AR124" s="971"/>
      <c r="AS124" s="322" t="s">
        <v>189</v>
      </c>
      <c r="AT124" s="467" t="s">
        <v>1813</v>
      </c>
      <c r="AU124" s="255"/>
      <c r="AV124" s="1166"/>
      <c r="AW124" s="971"/>
      <c r="AX124" s="322" t="s">
        <v>189</v>
      </c>
      <c r="AY124" s="957"/>
      <c r="AZ124" s="255"/>
      <c r="BA124" s="1166"/>
      <c r="BB124" s="971"/>
      <c r="BC124" s="942" t="s">
        <v>189</v>
      </c>
      <c r="BD124" s="889"/>
      <c r="BE124" s="255"/>
      <c r="BF124" s="535"/>
      <c r="BG124" s="1069"/>
      <c r="BH124" s="322" t="s">
        <v>189</v>
      </c>
      <c r="BI124" s="957"/>
      <c r="BJ124" s="255"/>
      <c r="BK124" s="1166"/>
      <c r="BL124" s="971"/>
      <c r="BM124" s="942" t="s">
        <v>189</v>
      </c>
      <c r="BN124" s="889"/>
      <c r="BO124" s="255"/>
      <c r="BP124" s="535"/>
      <c r="BQ124" s="1069"/>
      <c r="BR124" s="863"/>
      <c r="BS124" s="322" t="s">
        <v>189</v>
      </c>
      <c r="BT124" s="889"/>
      <c r="BU124" s="473"/>
      <c r="BV124" s="897"/>
      <c r="BW124" s="971"/>
      <c r="BX124" s="322" t="s">
        <v>189</v>
      </c>
      <c r="BY124" s="889"/>
      <c r="BZ124" s="473"/>
      <c r="CA124" s="897"/>
      <c r="CB124" s="971"/>
      <c r="CC124" s="322" t="s">
        <v>189</v>
      </c>
      <c r="CD124" s="889"/>
      <c r="CE124" s="473"/>
      <c r="CF124" s="535"/>
      <c r="CG124" s="971"/>
      <c r="CH124" s="322" t="s">
        <v>189</v>
      </c>
      <c r="CI124" s="889"/>
      <c r="CJ124" s="473"/>
      <c r="CK124" s="535"/>
      <c r="CL124" s="971"/>
      <c r="CM124" s="322" t="s">
        <v>189</v>
      </c>
      <c r="CN124" s="889"/>
      <c r="CO124" s="473"/>
      <c r="CP124" s="535"/>
      <c r="CQ124" s="971"/>
      <c r="CR124" s="322" t="s">
        <v>189</v>
      </c>
      <c r="CS124" s="889"/>
      <c r="CT124" s="473"/>
      <c r="CU124" s="535"/>
      <c r="CV124" s="971"/>
      <c r="CW124" s="322" t="s">
        <v>189</v>
      </c>
      <c r="CX124" s="889"/>
      <c r="CY124" s="473"/>
      <c r="CZ124" s="535"/>
      <c r="DA124" s="971"/>
      <c r="DB124" s="322" t="s">
        <v>189</v>
      </c>
      <c r="DC124" s="889"/>
      <c r="DD124" s="473"/>
      <c r="DE124" s="535"/>
      <c r="DF124" s="971"/>
      <c r="DG124" s="322" t="s">
        <v>189</v>
      </c>
      <c r="DH124" s="911"/>
      <c r="DI124" s="906"/>
      <c r="DJ124" s="535"/>
      <c r="DK124" s="971"/>
      <c r="DL124" s="322" t="s">
        <v>189</v>
      </c>
      <c r="DM124" s="889"/>
      <c r="DN124" s="473"/>
      <c r="DO124" s="535"/>
      <c r="DP124" s="971"/>
      <c r="DQ124" s="322" t="s">
        <v>189</v>
      </c>
      <c r="DR124" s="889"/>
      <c r="DS124" s="906"/>
      <c r="DT124" s="535"/>
      <c r="DU124" s="971"/>
      <c r="DV124" s="322" t="s">
        <v>189</v>
      </c>
      <c r="DW124" s="889"/>
      <c r="DX124" s="906"/>
      <c r="DY124" s="535"/>
      <c r="DZ124" s="971"/>
      <c r="EA124" s="1394" t="s">
        <v>189</v>
      </c>
      <c r="EB124" s="338"/>
      <c r="EC124" s="906"/>
      <c r="ED124" s="535"/>
      <c r="EE124" s="971"/>
      <c r="EF124" s="331" t="s">
        <v>189</v>
      </c>
      <c r="EG124" s="835"/>
      <c r="EH124" s="906"/>
      <c r="EI124" s="535"/>
      <c r="EJ124" s="971"/>
      <c r="EK124" s="331" t="s">
        <v>189</v>
      </c>
      <c r="EL124" s="835"/>
      <c r="EM124" s="906"/>
      <c r="EN124" s="535"/>
      <c r="EO124" s="971"/>
      <c r="EP124" s="322" t="s">
        <v>189</v>
      </c>
      <c r="EQ124" s="362"/>
      <c r="ER124" s="473"/>
      <c r="ES124" s="535"/>
      <c r="ET124" s="971"/>
      <c r="EU124" s="322" t="s">
        <v>189</v>
      </c>
      <c r="EV124" s="889"/>
      <c r="EW124" s="473"/>
      <c r="EX124" s="535"/>
      <c r="EY124" s="971"/>
      <c r="EZ124" s="322" t="s">
        <v>189</v>
      </c>
      <c r="FA124" s="911"/>
      <c r="FB124" s="534"/>
      <c r="FC124" s="970"/>
      <c r="FD124" s="971"/>
      <c r="FE124" s="1000" t="s">
        <v>189</v>
      </c>
      <c r="FF124" s="911"/>
      <c r="FG124" s="534"/>
      <c r="FH124" s="970"/>
      <c r="FI124" s="971"/>
      <c r="FJ124" s="1000" t="s">
        <v>189</v>
      </c>
      <c r="FK124" s="889"/>
      <c r="FL124" s="534"/>
      <c r="FM124" s="970"/>
      <c r="FN124" s="971"/>
      <c r="FO124" s="322" t="s">
        <v>189</v>
      </c>
      <c r="FP124" s="889"/>
      <c r="FQ124" s="473"/>
      <c r="FR124" s="535"/>
      <c r="FS124" s="971"/>
      <c r="FU124" s="322" t="s">
        <v>189</v>
      </c>
      <c r="FV124" s="957"/>
      <c r="FW124" s="255"/>
      <c r="FX124" s="1166"/>
      <c r="FY124" s="971"/>
      <c r="FZ124" s="322" t="s">
        <v>189</v>
      </c>
      <c r="GA124" s="957"/>
      <c r="GB124" s="255"/>
      <c r="GC124" s="1166"/>
      <c r="GD124" s="971"/>
      <c r="GE124" s="322" t="s">
        <v>189</v>
      </c>
      <c r="GF124" s="957"/>
      <c r="GG124" s="255"/>
      <c r="GH124" s="1166"/>
      <c r="GI124" s="971"/>
      <c r="GJ124" s="322" t="s">
        <v>189</v>
      </c>
      <c r="GK124" s="957"/>
      <c r="GL124" s="255"/>
      <c r="GM124" s="1166"/>
      <c r="GN124" s="971"/>
      <c r="GO124" s="322" t="s">
        <v>189</v>
      </c>
      <c r="GP124" s="957"/>
      <c r="GQ124" s="255"/>
      <c r="GR124" s="1166"/>
      <c r="GS124" s="971"/>
      <c r="GT124" s="322" t="s">
        <v>189</v>
      </c>
      <c r="GU124" s="957"/>
      <c r="GV124" s="255"/>
      <c r="GW124" s="1169"/>
      <c r="GX124" s="1373"/>
      <c r="GY124" s="910"/>
      <c r="GZ124" s="322" t="s">
        <v>189</v>
      </c>
      <c r="HA124" s="1355" t="s">
        <v>390</v>
      </c>
      <c r="HB124" s="473"/>
      <c r="HC124" s="535"/>
      <c r="HD124" s="971"/>
      <c r="HE124" s="322" t="s">
        <v>189</v>
      </c>
      <c r="HF124" s="1395"/>
      <c r="HG124" s="1154"/>
      <c r="HH124" s="1396"/>
      <c r="HI124" s="1373"/>
      <c r="HJ124" s="883"/>
      <c r="HK124" s="322" t="s">
        <v>189</v>
      </c>
      <c r="HL124" s="911"/>
      <c r="HM124" s="534"/>
      <c r="HN124" s="1396"/>
      <c r="HO124" s="1373"/>
      <c r="HP124" s="883"/>
      <c r="HQ124" s="322" t="s">
        <v>189</v>
      </c>
      <c r="HR124" s="889"/>
      <c r="HS124" s="534"/>
      <c r="HT124" s="970"/>
      <c r="HU124" s="971"/>
      <c r="HV124" s="322" t="s">
        <v>189</v>
      </c>
      <c r="HW124" s="911"/>
      <c r="HX124" s="534"/>
      <c r="HY124" s="970"/>
      <c r="HZ124" s="971"/>
      <c r="IA124" s="1000" t="s">
        <v>189</v>
      </c>
      <c r="IB124" s="911"/>
      <c r="IC124" s="1154"/>
      <c r="ID124" s="1198"/>
      <c r="IE124" s="1373"/>
      <c r="IF124" s="883"/>
      <c r="IG124" s="322" t="s">
        <v>189</v>
      </c>
      <c r="IH124" s="900"/>
      <c r="II124" s="255"/>
      <c r="IJ124" s="1198"/>
      <c r="IK124" s="1373"/>
      <c r="IL124" s="322" t="s">
        <v>189</v>
      </c>
      <c r="IM124" s="900"/>
      <c r="IN124" s="255"/>
      <c r="IO124" s="1198"/>
      <c r="IP124" s="1373"/>
      <c r="IQ124" s="322" t="s">
        <v>189</v>
      </c>
      <c r="IR124" s="900"/>
      <c r="IS124" s="255"/>
      <c r="IT124" s="1198"/>
      <c r="IU124" s="1373"/>
      <c r="IV124" s="322" t="s">
        <v>189</v>
      </c>
      <c r="IW124" s="900"/>
      <c r="IX124" s="255"/>
      <c r="IY124" s="1198"/>
      <c r="IZ124" s="1373"/>
      <c r="JA124" s="322" t="s">
        <v>189</v>
      </c>
      <c r="JB124" s="900"/>
      <c r="JC124" s="255"/>
      <c r="JD124" s="535"/>
      <c r="JE124" s="1069"/>
      <c r="JF124" s="322" t="s">
        <v>189</v>
      </c>
      <c r="JG124" s="361"/>
      <c r="JH124" s="255"/>
      <c r="JI124" s="535"/>
      <c r="JJ124" s="1069"/>
      <c r="JK124" s="322" t="s">
        <v>189</v>
      </c>
      <c r="JL124" s="900"/>
      <c r="JM124" s="255"/>
      <c r="JN124" s="535"/>
      <c r="JO124" s="1069"/>
      <c r="JP124" s="322" t="s">
        <v>189</v>
      </c>
      <c r="JQ124" s="900"/>
      <c r="JR124" s="255"/>
      <c r="JS124" s="1198"/>
      <c r="JT124" s="1373"/>
      <c r="JU124" s="322" t="s">
        <v>189</v>
      </c>
      <c r="JV124" s="900"/>
      <c r="JW124" s="255"/>
      <c r="JX124" s="535"/>
      <c r="JY124" s="1069"/>
      <c r="JZ124" s="322" t="s">
        <v>189</v>
      </c>
      <c r="KA124" s="900"/>
      <c r="KB124" s="255"/>
      <c r="KC124" s="535"/>
      <c r="KD124" s="1069"/>
      <c r="KE124" s="322" t="s">
        <v>189</v>
      </c>
      <c r="KF124" s="900"/>
      <c r="KG124" s="255"/>
      <c r="KH124" s="535"/>
      <c r="KI124" s="1069"/>
      <c r="KJ124" s="322" t="s">
        <v>189</v>
      </c>
      <c r="KK124" s="1397"/>
      <c r="KL124" s="534"/>
      <c r="KM124" s="970"/>
      <c r="KN124" s="971"/>
      <c r="KO124" s="1000" t="s">
        <v>189</v>
      </c>
      <c r="KP124" s="900"/>
      <c r="KQ124" s="255"/>
      <c r="KR124" s="535"/>
      <c r="KS124" s="1069"/>
      <c r="KT124" s="322" t="s">
        <v>189</v>
      </c>
      <c r="KU124" s="900"/>
      <c r="KV124" s="255"/>
      <c r="KW124" s="535"/>
      <c r="KX124" s="1069"/>
      <c r="KY124" s="322" t="s">
        <v>189</v>
      </c>
      <c r="KZ124" s="900"/>
      <c r="LA124" s="255"/>
      <c r="LB124" s="535"/>
      <c r="LC124" s="1069"/>
      <c r="LD124" s="322" t="s">
        <v>189</v>
      </c>
      <c r="LE124" s="900"/>
      <c r="LF124" s="255"/>
      <c r="LG124" s="535"/>
      <c r="LH124" s="1069"/>
      <c r="LI124" s="322" t="s">
        <v>189</v>
      </c>
      <c r="LJ124" s="900"/>
      <c r="LK124" s="255"/>
      <c r="LL124" s="535"/>
      <c r="LM124" s="1069"/>
      <c r="LN124" s="322" t="s">
        <v>189</v>
      </c>
      <c r="LO124" s="900"/>
      <c r="LP124" s="255"/>
      <c r="LQ124" s="535"/>
      <c r="LR124" s="1069"/>
      <c r="LS124" s="322" t="s">
        <v>189</v>
      </c>
      <c r="LT124" s="900"/>
      <c r="LU124" s="255"/>
      <c r="LV124" s="535"/>
      <c r="LW124" s="1069"/>
      <c r="LX124" s="322" t="s">
        <v>189</v>
      </c>
      <c r="LY124" s="900"/>
      <c r="LZ124" s="255"/>
      <c r="MA124" s="535"/>
      <c r="MB124" s="1069"/>
      <c r="MC124" s="322" t="s">
        <v>189</v>
      </c>
      <c r="MD124" s="900"/>
      <c r="ME124" s="255"/>
      <c r="MF124" s="535"/>
      <c r="MG124" s="1069"/>
      <c r="MH124" s="322" t="s">
        <v>189</v>
      </c>
      <c r="MI124" s="900"/>
      <c r="MJ124" s="255"/>
      <c r="MK124" s="535"/>
      <c r="ML124" s="1069"/>
      <c r="MM124" s="322" t="s">
        <v>189</v>
      </c>
      <c r="MN124" s="900"/>
      <c r="MO124" s="255"/>
      <c r="MP124" s="535"/>
      <c r="MQ124" s="1069"/>
      <c r="MR124" s="322" t="s">
        <v>189</v>
      </c>
      <c r="MS124" s="900"/>
      <c r="MT124" s="255"/>
      <c r="MU124" s="535"/>
      <c r="MV124" s="1069"/>
      <c r="MW124" s="322" t="s">
        <v>189</v>
      </c>
      <c r="MX124" s="900"/>
      <c r="MY124" s="255"/>
      <c r="MZ124" s="535"/>
      <c r="NA124" s="1069"/>
      <c r="NB124" s="322" t="s">
        <v>189</v>
      </c>
      <c r="NC124" s="900"/>
      <c r="ND124" s="255"/>
      <c r="NE124" s="535"/>
      <c r="NF124" s="1069"/>
      <c r="NG124" s="322" t="s">
        <v>189</v>
      </c>
      <c r="NH124" s="900"/>
      <c r="NI124" s="255"/>
      <c r="NJ124" s="535"/>
      <c r="NK124" s="1069"/>
      <c r="NL124" s="397" t="s">
        <v>189</v>
      </c>
      <c r="NM124" s="841">
        <v>1</v>
      </c>
      <c r="NN124" s="255"/>
      <c r="NO124" s="535"/>
      <c r="NP124" s="1069"/>
      <c r="NQ124" s="322" t="s">
        <v>189</v>
      </c>
      <c r="NR124" s="900"/>
      <c r="NS124" s="255"/>
      <c r="NT124" s="535"/>
      <c r="NU124" s="1069"/>
      <c r="NV124" s="322" t="s">
        <v>189</v>
      </c>
      <c r="NW124" s="900"/>
      <c r="NX124" s="255"/>
      <c r="NY124" s="535"/>
      <c r="NZ124" s="1069"/>
      <c r="OA124" s="322" t="s">
        <v>189</v>
      </c>
      <c r="OB124" s="900"/>
      <c r="OC124" s="255"/>
      <c r="OD124" s="535"/>
      <c r="OE124" s="1069"/>
      <c r="OF124" s="322" t="s">
        <v>189</v>
      </c>
      <c r="OG124" s="900"/>
      <c r="OH124" s="255"/>
      <c r="OI124" s="535"/>
      <c r="OJ124" s="1069"/>
      <c r="OK124" s="322" t="s">
        <v>189</v>
      </c>
      <c r="OL124" s="900"/>
      <c r="OM124" s="255"/>
      <c r="ON124" s="535"/>
      <c r="OO124" s="1069"/>
      <c r="OP124" s="322" t="s">
        <v>189</v>
      </c>
      <c r="OQ124" s="900"/>
      <c r="OR124" s="255"/>
      <c r="OS124" s="535"/>
      <c r="OT124" s="1069"/>
      <c r="OU124" s="322" t="s">
        <v>189</v>
      </c>
      <c r="OV124" s="889"/>
      <c r="OW124" s="255"/>
      <c r="OX124" s="535"/>
      <c r="OY124" s="1069"/>
      <c r="OZ124" s="322" t="s">
        <v>189</v>
      </c>
      <c r="PA124" s="900"/>
      <c r="PB124" s="255"/>
      <c r="PC124" s="535"/>
      <c r="PD124" s="1069"/>
      <c r="PE124" s="942"/>
      <c r="PF124" s="889"/>
      <c r="PG124" s="255"/>
      <c r="PH124" s="535"/>
      <c r="PI124" s="1069"/>
      <c r="PJ124" s="942"/>
      <c r="PK124" s="889"/>
      <c r="PL124" s="255"/>
      <c r="PM124" s="535"/>
      <c r="PN124" s="1069"/>
    </row>
    <row r="125" spans="1:430" ht="39" customHeight="1" thickBot="1" x14ac:dyDescent="0.25">
      <c r="A125">
        <v>48</v>
      </c>
      <c r="B125" s="1291"/>
      <c r="C125" s="1292" t="s">
        <v>1814</v>
      </c>
      <c r="D125" s="1398" t="s">
        <v>1815</v>
      </c>
      <c r="E125" s="1399"/>
      <c r="F125" s="1400"/>
      <c r="G125" s="1401"/>
      <c r="H125" s="883">
        <v>0.25</v>
      </c>
      <c r="I125" s="1203">
        <v>0.25</v>
      </c>
      <c r="J125" s="323" t="s">
        <v>769</v>
      </c>
      <c r="K125" s="384"/>
      <c r="L125" s="264">
        <v>0.25</v>
      </c>
      <c r="M125" s="1402">
        <f>IF(LEN(J125)&gt;3,0.25,0)</f>
        <v>0.25</v>
      </c>
      <c r="N125" s="1403">
        <f t="shared" ref="N125:N160" si="450">IFERROR(IF(L125=0,"",M125/L125),"")</f>
        <v>1</v>
      </c>
      <c r="O125" s="323" t="s">
        <v>773</v>
      </c>
      <c r="P125" s="818"/>
      <c r="Q125" s="264">
        <v>0.25</v>
      </c>
      <c r="R125" s="1402">
        <f>IF(LEN(O125)&gt;3,0.25,0)</f>
        <v>0.25</v>
      </c>
      <c r="S125" s="1403">
        <f>IFERROR(IF(Q125=0,"",R125/Q125),"")</f>
        <v>1</v>
      </c>
      <c r="T125" s="323" t="s">
        <v>393</v>
      </c>
      <c r="U125" s="384"/>
      <c r="V125" s="264">
        <v>0.25</v>
      </c>
      <c r="W125" s="1402">
        <f>IF(LEN(T125)&gt;3,0.25,0)</f>
        <v>0.25</v>
      </c>
      <c r="X125" s="1403">
        <f>IFERROR(IF(V125=0,"",W125/V125),"")</f>
        <v>1</v>
      </c>
      <c r="Y125" s="815" t="s">
        <v>780</v>
      </c>
      <c r="Z125" s="384"/>
      <c r="AA125" s="534">
        <v>0.25</v>
      </c>
      <c r="AB125" s="535">
        <f>IF(LEN(Y125)&gt;3,0.25,0)</f>
        <v>0.25</v>
      </c>
      <c r="AC125" s="971">
        <f>IFERROR(IF(AA125=0,"",AB125/AA125),"")</f>
        <v>1</v>
      </c>
      <c r="AD125" s="815" t="s">
        <v>785</v>
      </c>
      <c r="AE125" s="384"/>
      <c r="AF125" s="534">
        <v>0.25</v>
      </c>
      <c r="AG125" s="535">
        <f>IF(LEN(AD125)&gt;3,0.25,0)</f>
        <v>0.25</v>
      </c>
      <c r="AH125" s="971">
        <f>IFERROR(IF(AF125=0,"",AG125/AF125),"")</f>
        <v>1</v>
      </c>
      <c r="AI125" s="815" t="s">
        <v>789</v>
      </c>
      <c r="AJ125" s="384"/>
      <c r="AK125" s="534">
        <v>0.25</v>
      </c>
      <c r="AL125" s="535">
        <f>IF(LEN(AI125)&gt;3,0.25,0)</f>
        <v>0.25</v>
      </c>
      <c r="AM125" s="971">
        <f>IFERROR(IF(AK125=0,"",AL125/AK125),"")</f>
        <v>1</v>
      </c>
      <c r="AN125" s="323" t="s">
        <v>797</v>
      </c>
      <c r="AO125" s="925"/>
      <c r="AP125" s="1197">
        <v>0.25</v>
      </c>
      <c r="AQ125" s="1302">
        <f>IF(LEN(AN125)&gt;3,0.25,0)</f>
        <v>0.25</v>
      </c>
      <c r="AR125" s="1300">
        <f>IFERROR(IF(AP125=0,"",AQ125/AP125),"")</f>
        <v>1</v>
      </c>
      <c r="AS125" s="323" t="s">
        <v>801</v>
      </c>
      <c r="AT125" s="467"/>
      <c r="AU125" s="264">
        <v>0.25</v>
      </c>
      <c r="AV125" s="1302">
        <f>IF(LEN(AS125)&gt;3,0.25,0)</f>
        <v>0.25</v>
      </c>
      <c r="AW125" s="264">
        <f>IFERROR(IF(AU125=0,"",AV125/AU125),"")</f>
        <v>1</v>
      </c>
      <c r="AX125" s="323" t="s">
        <v>805</v>
      </c>
      <c r="AY125" s="814"/>
      <c r="AZ125" s="1303">
        <v>0.25</v>
      </c>
      <c r="BA125" s="1302">
        <f>IF(LEN(AX125)&gt;3,0.25,0)</f>
        <v>0.25</v>
      </c>
      <c r="BB125" s="264">
        <f>IFERROR(IF(AZ125=0,"",BA125/AZ125),"")</f>
        <v>1</v>
      </c>
      <c r="BC125" s="816" t="s">
        <v>810</v>
      </c>
      <c r="BD125" s="916"/>
      <c r="BE125" s="264">
        <v>0.25</v>
      </c>
      <c r="BF125" s="1302">
        <f>IF(LEN(BC125)&gt;3,0.25,0)</f>
        <v>0.25</v>
      </c>
      <c r="BG125" s="264">
        <f t="shared" ref="BG125" si="451">IFERROR(IF(BE125=0,"",BF125/BE125),"")</f>
        <v>1</v>
      </c>
      <c r="BH125" s="323" t="s">
        <v>815</v>
      </c>
      <c r="BI125" s="818"/>
      <c r="BJ125" s="264">
        <v>0.25</v>
      </c>
      <c r="BK125" s="1302">
        <f>IF(LEN(BH125)&gt;3,0.25,0)</f>
        <v>0.25</v>
      </c>
      <c r="BL125" s="264">
        <f>IFERROR(IF(BJ125=0,"",BK125/BJ125),"")</f>
        <v>1</v>
      </c>
      <c r="BM125" s="816">
        <v>0</v>
      </c>
      <c r="BN125" s="916"/>
      <c r="BO125" s="264">
        <v>0.25</v>
      </c>
      <c r="BP125" s="1302">
        <f>IF(LEN(BM125)&gt;3,0.25,0)</f>
        <v>0</v>
      </c>
      <c r="BQ125" s="264">
        <f t="shared" ref="BQ125" si="452">IFERROR(IF(BO125=0,"",BP125/BO125),"")</f>
        <v>0</v>
      </c>
      <c r="BR125" s="883"/>
      <c r="BS125" s="323" t="s">
        <v>684</v>
      </c>
      <c r="BT125" s="384"/>
      <c r="BU125" s="534">
        <v>0.25</v>
      </c>
      <c r="BV125" s="535">
        <f>IF(LEN(BS125)&gt;3,0.25,0)</f>
        <v>0.25</v>
      </c>
      <c r="BW125" s="971">
        <f>IFERROR(IF(BU125=0,"",BV125/BU125),"")</f>
        <v>1</v>
      </c>
      <c r="BX125" s="323" t="s">
        <v>684</v>
      </c>
      <c r="BY125" s="384"/>
      <c r="BZ125" s="534">
        <v>0.25</v>
      </c>
      <c r="CA125" s="535">
        <f>IF(LEN(BX125)&gt;3,0.25,0)</f>
        <v>0.25</v>
      </c>
      <c r="CB125" s="971">
        <f>IFERROR(IF(BZ125=0,"",CA125/BZ125),"")</f>
        <v>1</v>
      </c>
      <c r="CC125" s="323" t="s">
        <v>690</v>
      </c>
      <c r="CD125" s="460" t="s">
        <v>1816</v>
      </c>
      <c r="CE125" s="534">
        <v>0.25</v>
      </c>
      <c r="CF125" s="535">
        <f>IF(LEN(CC125)&gt;3,0.25,0)</f>
        <v>0.25</v>
      </c>
      <c r="CG125" s="553">
        <f>IFERROR(IF(CE125=0,"",CF125/CE125),"")</f>
        <v>1</v>
      </c>
      <c r="CH125" s="323" t="s">
        <v>697</v>
      </c>
      <c r="CI125" s="384"/>
      <c r="CJ125" s="534">
        <v>0.25</v>
      </c>
      <c r="CK125" s="535">
        <f>IF(LEN(CH125)&gt;3,0.25,0)</f>
        <v>0.25</v>
      </c>
      <c r="CL125" s="553">
        <f>IFERROR(IF(CJ125=0,"",CK125/CJ125),"")</f>
        <v>1</v>
      </c>
      <c r="CM125" s="323" t="s">
        <v>702</v>
      </c>
      <c r="CN125" s="384"/>
      <c r="CO125" s="534">
        <v>0.25</v>
      </c>
      <c r="CP125" s="535">
        <f>IF(LEN(CM125)&gt;3,0.25,0)</f>
        <v>0.25</v>
      </c>
      <c r="CQ125" s="553">
        <f>IFERROR(IF(CO125=0,"",CP125/CO125),"")</f>
        <v>1</v>
      </c>
      <c r="CR125" s="323" t="s">
        <v>705</v>
      </c>
      <c r="CS125" s="384"/>
      <c r="CT125" s="534">
        <v>0.25</v>
      </c>
      <c r="CU125" s="535">
        <f>IF(LEN(CR125)&gt;3,0.25,0)</f>
        <v>0.25</v>
      </c>
      <c r="CV125" s="553">
        <f>IFERROR(IF(CT125=0,"",CU125/CT125),"")</f>
        <v>1</v>
      </c>
      <c r="CW125" s="323" t="s">
        <v>709</v>
      </c>
      <c r="CX125" s="384"/>
      <c r="CY125" s="534">
        <v>0.25</v>
      </c>
      <c r="CZ125" s="535">
        <f>IF(LEN(CW125)&gt;3,0.25,0)</f>
        <v>0.25</v>
      </c>
      <c r="DA125" s="553">
        <f>IFERROR(IF(CY125=0,"",CZ125/CY125),"")</f>
        <v>1</v>
      </c>
      <c r="DB125" s="323" t="s">
        <v>712</v>
      </c>
      <c r="DC125" s="384"/>
      <c r="DD125" s="534">
        <v>0.25</v>
      </c>
      <c r="DE125" s="535">
        <f>IF(LEN(DB125)&gt;3,0.25,0)</f>
        <v>0.25</v>
      </c>
      <c r="DF125" s="553">
        <f>IFERROR(IF(DD125=0,"",DE125/DD125),"")</f>
        <v>1</v>
      </c>
      <c r="DG125" s="323" t="s">
        <v>715</v>
      </c>
      <c r="DH125" s="449"/>
      <c r="DI125" s="534">
        <v>0.25</v>
      </c>
      <c r="DJ125" s="535">
        <f>IF(LEN(DG125)&gt;3,0.25,0)</f>
        <v>0.25</v>
      </c>
      <c r="DK125" s="971">
        <f>IFERROR(IF(DI125=0,"",DJ125/DI125),"")</f>
        <v>1</v>
      </c>
      <c r="DL125" s="323" t="s">
        <v>719</v>
      </c>
      <c r="DM125" s="384"/>
      <c r="DN125" s="534">
        <v>0.25</v>
      </c>
      <c r="DO125" s="535">
        <f>IF(LEN(DL125)&gt;3,0.25,0)</f>
        <v>0.25</v>
      </c>
      <c r="DP125" s="971">
        <f>IFERROR(IF(DN125=0,"",DO125/DN125),"")</f>
        <v>1</v>
      </c>
      <c r="DQ125" s="323" t="s">
        <v>724</v>
      </c>
      <c r="DR125" s="384"/>
      <c r="DS125" s="534">
        <v>0.25</v>
      </c>
      <c r="DT125" s="535">
        <f>IF(LEN(DQ125)&gt;3,0.25,0)</f>
        <v>0.25</v>
      </c>
      <c r="DU125" s="254">
        <f>IFERROR(IF(DS125=0,"",DT125/DS125),"")</f>
        <v>1</v>
      </c>
      <c r="DV125" s="323" t="s">
        <v>728</v>
      </c>
      <c r="DW125" s="384"/>
      <c r="DX125" s="534">
        <v>0.25</v>
      </c>
      <c r="DY125" s="535">
        <f>IF(LEN(DV125)&gt;3,0.25,0)</f>
        <v>0.25</v>
      </c>
      <c r="DZ125" s="254">
        <f>IFERROR(IF(DX125=0,"",DY125/DX125),"")</f>
        <v>1</v>
      </c>
      <c r="EA125" s="1404" t="s">
        <v>733</v>
      </c>
      <c r="EB125" s="1405"/>
      <c r="EC125" s="534">
        <v>0.25</v>
      </c>
      <c r="ED125" s="535">
        <f>IF(LEN(EA125)&gt;3,0.25,0)</f>
        <v>0.25</v>
      </c>
      <c r="EE125" s="1406">
        <f>IFERROR(IF(EC125=0,"",ED125/EC125),"")</f>
        <v>1</v>
      </c>
      <c r="EF125" s="452" t="s">
        <v>737</v>
      </c>
      <c r="EG125" s="1405"/>
      <c r="EH125" s="534">
        <v>0.25</v>
      </c>
      <c r="EI125" s="535">
        <f>IF(LEN(EF125)&gt;3,0.25,0)</f>
        <v>0.25</v>
      </c>
      <c r="EJ125" s="1406">
        <f>IFERROR(IF(EH125=0,"",EI125/EH125),"")</f>
        <v>1</v>
      </c>
      <c r="EK125" s="452" t="s">
        <v>742</v>
      </c>
      <c r="EL125" s="1405"/>
      <c r="EM125" s="534">
        <v>0.25</v>
      </c>
      <c r="EN125" s="535">
        <f>IF(LEN(EK125)&gt;3,0.25,0)</f>
        <v>0.25</v>
      </c>
      <c r="EO125" s="1406">
        <f>IFERROR(IF(EM125=0,"",EN125/EM125),"")</f>
        <v>1</v>
      </c>
      <c r="EP125" s="323" t="s">
        <v>746</v>
      </c>
      <c r="EQ125" s="384"/>
      <c r="ER125" s="534">
        <v>0.25</v>
      </c>
      <c r="ES125" s="535">
        <f>IF(LEN(EP125)&gt;3,0.25,0)</f>
        <v>0.25</v>
      </c>
      <c r="ET125" s="553">
        <f>IFERROR(IF(ER125=0,"",ES125/ER125),"")</f>
        <v>1</v>
      </c>
      <c r="EU125" s="323" t="s">
        <v>750</v>
      </c>
      <c r="EV125" s="384"/>
      <c r="EW125" s="534">
        <v>0.25</v>
      </c>
      <c r="EX125" s="535">
        <f>IF(LEN(EU125)&gt;3,0.25,0)</f>
        <v>0.25</v>
      </c>
      <c r="EY125" s="553">
        <f>IFERROR(IF(EW125=0,"",EX125/EW125),"")</f>
        <v>1</v>
      </c>
      <c r="EZ125" s="323" t="s">
        <v>753</v>
      </c>
      <c r="FA125" s="384"/>
      <c r="FB125" s="534">
        <v>0.25</v>
      </c>
      <c r="FC125" s="535">
        <f>IF(LEN(EZ125)&gt;3,0.25,0)</f>
        <v>0.25</v>
      </c>
      <c r="FD125" s="553">
        <f>IFERROR(IF(FB125=0,"",FC125/FB125),"")</f>
        <v>1</v>
      </c>
      <c r="FE125" s="323" t="s">
        <v>234</v>
      </c>
      <c r="FF125" s="384"/>
      <c r="FG125" s="534">
        <v>0.25</v>
      </c>
      <c r="FH125" s="535">
        <f>IF(LEN(FE125)&gt;3,0.25,0)</f>
        <v>0.25</v>
      </c>
      <c r="FI125" s="553">
        <f>IFERROR(IF(FG125=0,"",FH125/FG125),"")</f>
        <v>1</v>
      </c>
      <c r="FJ125" s="363" t="s">
        <v>761</v>
      </c>
      <c r="FK125" s="388"/>
      <c r="FL125" s="534">
        <v>0.25</v>
      </c>
      <c r="FM125" s="535">
        <f>IF(LEN(FJ125)&gt;3,0.25,0)</f>
        <v>0.25</v>
      </c>
      <c r="FN125" s="536">
        <f>IFERROR(IF(FL125=0,"",FM125/FL125),"")</f>
        <v>1</v>
      </c>
      <c r="FO125" s="323" t="s">
        <v>764</v>
      </c>
      <c r="FP125" s="384"/>
      <c r="FQ125" s="534">
        <v>0.25</v>
      </c>
      <c r="FR125" s="535">
        <f>IF(LEN(FO125)&gt;3,0.25,0)</f>
        <v>0.25</v>
      </c>
      <c r="FS125" s="536">
        <f>IFERROR(IF(FQ125=0,"",FR125/FQ125),"")</f>
        <v>1</v>
      </c>
      <c r="FU125" s="323" t="s">
        <v>821</v>
      </c>
      <c r="FV125" s="818"/>
      <c r="FW125" s="264">
        <v>0.25</v>
      </c>
      <c r="FX125" s="1302">
        <f>IF(LEN(FU125)&gt;3,0.25,0)</f>
        <v>0.25</v>
      </c>
      <c r="FY125" s="264">
        <f>IFERROR(IF(FW125=0,"",FX125/FW125),"")</f>
        <v>1</v>
      </c>
      <c r="FZ125" s="323" t="s">
        <v>826</v>
      </c>
      <c r="GA125" s="818"/>
      <c r="GB125" s="264">
        <v>0.25</v>
      </c>
      <c r="GC125" s="1302">
        <f>IF(LEN(FZ125)&gt;3,0.25,0)</f>
        <v>0.25</v>
      </c>
      <c r="GD125" s="264">
        <f>IFERROR(IF(GB125=0,"",GC125/GB125),"")</f>
        <v>1</v>
      </c>
      <c r="GE125" s="323" t="s">
        <v>832</v>
      </c>
      <c r="GF125" s="818"/>
      <c r="GG125" s="264">
        <v>0.25</v>
      </c>
      <c r="GH125" s="1302">
        <f>IF(LEN(GE125)&gt;3,0.25,0)</f>
        <v>0.25</v>
      </c>
      <c r="GI125" s="264">
        <f>IFERROR(IF(GG125=0,"",GH125/GG125),"")</f>
        <v>1</v>
      </c>
      <c r="GJ125" s="323" t="s">
        <v>836</v>
      </c>
      <c r="GK125" s="818"/>
      <c r="GL125" s="264">
        <v>0.25</v>
      </c>
      <c r="GM125" s="1302">
        <f>IF(LEN(GJ125)&gt;3,0.25,0)</f>
        <v>0.25</v>
      </c>
      <c r="GN125" s="264">
        <f>IFERROR(IF(GL125=0,"",GM125/GL125),"")</f>
        <v>1</v>
      </c>
      <c r="GO125" s="323" t="s">
        <v>841</v>
      </c>
      <c r="GP125" s="818"/>
      <c r="GQ125" s="264">
        <v>0.25</v>
      </c>
      <c r="GR125" s="1302">
        <f>IF(LEN(GO125)&gt;3,0.25,0)</f>
        <v>0.25</v>
      </c>
      <c r="GS125" s="264">
        <f>IFERROR(IF(GQ125=0,"",GR125/GQ125),"")</f>
        <v>1</v>
      </c>
      <c r="GT125" s="323" t="s">
        <v>846</v>
      </c>
      <c r="GU125" s="818"/>
      <c r="GV125" s="264">
        <v>0.25</v>
      </c>
      <c r="GW125" s="1305">
        <f>IF(LEN(GT125)&gt;3,0.25,0)</f>
        <v>0.25</v>
      </c>
      <c r="GX125" s="242">
        <f>IFERROR(IF(GV125=0,"",GW125/GV125),"")</f>
        <v>1</v>
      </c>
      <c r="GY125" s="910"/>
      <c r="GZ125" s="323" t="s">
        <v>850</v>
      </c>
      <c r="HA125" s="384"/>
      <c r="HB125" s="534">
        <v>0.25</v>
      </c>
      <c r="HC125" s="535">
        <f>IF(LEN(GZ125)&gt;3,0.25,0)</f>
        <v>0.25</v>
      </c>
      <c r="HD125" s="536">
        <f>IFERROR(IF(HB125=0,"",HC125/HB125),"")</f>
        <v>1</v>
      </c>
      <c r="HE125" s="323" t="s">
        <v>855</v>
      </c>
      <c r="HF125" s="384"/>
      <c r="HG125" s="534">
        <v>0.25</v>
      </c>
      <c r="HH125" s="535">
        <f>IF(LEN(HE125)&gt;3,0.25,0)</f>
        <v>0.25</v>
      </c>
      <c r="HI125" s="536">
        <f>IFERROR(IF(HG125=0,"",HH125/HG125),"")</f>
        <v>1</v>
      </c>
      <c r="HJ125" s="932"/>
      <c r="HK125" s="815" t="s">
        <v>792</v>
      </c>
      <c r="HL125" s="384"/>
      <c r="HM125" s="534">
        <v>0.25</v>
      </c>
      <c r="HN125" s="535">
        <f>IF(LEN(HK125)&gt;3,0.25,0)</f>
        <v>0.25</v>
      </c>
      <c r="HO125" s="971">
        <f>IFERROR(IF(HM125=0,"",HN125/HM125),"")</f>
        <v>1</v>
      </c>
      <c r="HP125" s="883"/>
      <c r="HQ125" s="323" t="s">
        <v>861</v>
      </c>
      <c r="HR125" s="384"/>
      <c r="HS125" s="264">
        <v>0.25</v>
      </c>
      <c r="HT125" s="1302">
        <f>IF(LEN(HQ125)&gt;3,0.25,0)</f>
        <v>0.25</v>
      </c>
      <c r="HU125" s="264">
        <f>IFERROR(IF(HS125=0,"",HT125/HS125),"")</f>
        <v>1</v>
      </c>
      <c r="HV125" s="323" t="s">
        <v>867</v>
      </c>
      <c r="HW125" s="384"/>
      <c r="HX125" s="264">
        <v>0.25</v>
      </c>
      <c r="HY125" s="1302">
        <f>IF(LEN(HV125)&gt;3,0.25,0)</f>
        <v>0.25</v>
      </c>
      <c r="HZ125" s="1407">
        <f>IFERROR(IF(HX125=0,"",HY125/HX125),"")</f>
        <v>1</v>
      </c>
      <c r="IA125" s="323" t="s">
        <v>872</v>
      </c>
      <c r="IB125" s="384"/>
      <c r="IC125" s="145">
        <v>0.25</v>
      </c>
      <c r="ID125" s="1408">
        <f>IF(LEN(IA125)&gt;3,0.25,0)</f>
        <v>0.25</v>
      </c>
      <c r="IE125" s="204">
        <f>IFERROR(IF(IC125=0,"",ID125/IC125),"")</f>
        <v>1</v>
      </c>
      <c r="IF125" s="883"/>
      <c r="IG125" s="323" t="s">
        <v>878</v>
      </c>
      <c r="IH125" s="384"/>
      <c r="II125" s="264">
        <v>0.25</v>
      </c>
      <c r="IJ125" s="1408">
        <f>IF(LEN(IG125)&gt;3,0.25,0)</f>
        <v>0.25</v>
      </c>
      <c r="IK125" s="204">
        <f>IFERROR(IF(II125=0,"",IJ125/II125),"")</f>
        <v>1</v>
      </c>
      <c r="IL125" s="323" t="s">
        <v>393</v>
      </c>
      <c r="IM125" s="384"/>
      <c r="IN125" s="264">
        <v>0.25</v>
      </c>
      <c r="IO125" s="1408">
        <f>IF(LEN(IL125)&gt;3,0.25,0)</f>
        <v>0.25</v>
      </c>
      <c r="IP125" s="204">
        <f>IFERROR(IF(IN125=0,"",IO125/IN125),"")</f>
        <v>1</v>
      </c>
      <c r="IQ125" s="323" t="s">
        <v>887</v>
      </c>
      <c r="IR125" s="384"/>
      <c r="IS125" s="264">
        <v>0.25</v>
      </c>
      <c r="IT125" s="1408">
        <f>IF(LEN(IQ125)&gt;3,0.25,0)</f>
        <v>0</v>
      </c>
      <c r="IU125" s="204">
        <f>IFERROR(IF(IS125=0,"",IT125/IS125),"")</f>
        <v>0</v>
      </c>
      <c r="IV125" s="323" t="s">
        <v>892</v>
      </c>
      <c r="IW125" s="384"/>
      <c r="IX125" s="264">
        <v>0.25</v>
      </c>
      <c r="IY125" s="1408">
        <f>IF(LEN(IV125)&gt;3,0.25,0)</f>
        <v>0.25</v>
      </c>
      <c r="IZ125" s="204">
        <f>IFERROR(IF(IX125=0,"",IY125/IX125),"")</f>
        <v>1</v>
      </c>
      <c r="JA125" s="323" t="s">
        <v>897</v>
      </c>
      <c r="JB125" s="384"/>
      <c r="JC125" s="264">
        <v>0.25</v>
      </c>
      <c r="JD125" s="1302">
        <f>IF(LEN(JA125)&gt;3,0.25,0)</f>
        <v>0.25</v>
      </c>
      <c r="JE125" s="264">
        <f t="shared" si="363"/>
        <v>1</v>
      </c>
      <c r="JF125" s="323" t="s">
        <v>901</v>
      </c>
      <c r="JG125" s="384"/>
      <c r="JH125" s="264">
        <v>0.25</v>
      </c>
      <c r="JI125" s="1302">
        <f>IF(LEN(JF125)&gt;3,0.25,0)</f>
        <v>0.25</v>
      </c>
      <c r="JJ125" s="264">
        <f t="shared" si="436"/>
        <v>1</v>
      </c>
      <c r="JK125" s="323" t="s">
        <v>905</v>
      </c>
      <c r="JL125" s="384"/>
      <c r="JM125" s="264">
        <v>0.25</v>
      </c>
      <c r="JN125" s="1302">
        <f>IF(LEN(JK125)&gt;3,0.25,0)</f>
        <v>0.25</v>
      </c>
      <c r="JO125" s="264">
        <f t="shared" si="437"/>
        <v>1</v>
      </c>
      <c r="JP125" s="323" t="s">
        <v>911</v>
      </c>
      <c r="JQ125" s="384"/>
      <c r="JR125" s="264">
        <v>0.25</v>
      </c>
      <c r="JS125" s="1408">
        <f>IF(LEN(JP125)&gt;3,0.25,0)</f>
        <v>0.25</v>
      </c>
      <c r="JT125" s="204">
        <f>IFERROR(IF(JR125=0,"",JS125/JR125),"")</f>
        <v>1</v>
      </c>
      <c r="JU125" s="323" t="s">
        <v>916</v>
      </c>
      <c r="JV125" s="384"/>
      <c r="JW125" s="264">
        <v>0.25</v>
      </c>
      <c r="JX125" s="1302">
        <f>IF(LEN(JU125)&gt;3,0.25,0)</f>
        <v>0.25</v>
      </c>
      <c r="JY125" s="264">
        <f t="shared" si="438"/>
        <v>1</v>
      </c>
      <c r="JZ125" s="323" t="s">
        <v>922</v>
      </c>
      <c r="KA125" s="384"/>
      <c r="KB125" s="264">
        <v>0.25</v>
      </c>
      <c r="KC125" s="1302">
        <f>IF(LEN(JZ125)&gt;3,0.25,0)</f>
        <v>0.25</v>
      </c>
      <c r="KD125" s="264">
        <f t="shared" si="439"/>
        <v>1</v>
      </c>
      <c r="KE125" s="323" t="s">
        <v>928</v>
      </c>
      <c r="KF125" s="384"/>
      <c r="KG125" s="264">
        <v>0.25</v>
      </c>
      <c r="KH125" s="1302">
        <f>IF(LEN(KE125)&gt;3,0.25,0)</f>
        <v>0.25</v>
      </c>
      <c r="KI125" s="264">
        <f t="shared" si="440"/>
        <v>1</v>
      </c>
      <c r="KJ125" s="323" t="s">
        <v>933</v>
      </c>
      <c r="KK125" s="384"/>
      <c r="KL125" s="264">
        <v>0.25</v>
      </c>
      <c r="KM125" s="1302">
        <f>IF(LEN(KJ125)&gt;3,0.25,0)</f>
        <v>0.25</v>
      </c>
      <c r="KN125" s="264">
        <f t="shared" si="441"/>
        <v>1</v>
      </c>
      <c r="KO125" s="323" t="s">
        <v>937</v>
      </c>
      <c r="KP125" s="384"/>
      <c r="KQ125" s="264">
        <v>0.25</v>
      </c>
      <c r="KR125" s="1302">
        <f>IF(LEN(KO125)&gt;3,0.25,0)</f>
        <v>0.25</v>
      </c>
      <c r="KS125" s="264">
        <f t="shared" si="442"/>
        <v>1</v>
      </c>
      <c r="KT125" s="323" t="s">
        <v>941</v>
      </c>
      <c r="KU125" s="384"/>
      <c r="KV125" s="264">
        <v>0.25</v>
      </c>
      <c r="KW125" s="1302">
        <f>IF(LEN(KT125)&gt;3,0.25,0)</f>
        <v>0.25</v>
      </c>
      <c r="KX125" s="264">
        <f t="shared" si="443"/>
        <v>1</v>
      </c>
      <c r="KY125" s="323" t="s">
        <v>945</v>
      </c>
      <c r="KZ125" s="384"/>
      <c r="LA125" s="264">
        <v>0.25</v>
      </c>
      <c r="LB125" s="1302">
        <f>IF(LEN(KY125)&gt;3,0.25,0)</f>
        <v>0.25</v>
      </c>
      <c r="LC125" s="264">
        <f>IFERROR(IF(LA125=0,"",LB125/LA125),"")</f>
        <v>1</v>
      </c>
      <c r="LD125" s="323" t="s">
        <v>951</v>
      </c>
      <c r="LE125" s="384"/>
      <c r="LF125" s="264">
        <v>0.25</v>
      </c>
      <c r="LG125" s="1302">
        <f>IF(LEN(LD125)&gt;3,0.25,0)</f>
        <v>0.25</v>
      </c>
      <c r="LH125" s="264">
        <f>IFERROR(IF(LF125=0,"",LG125/LF125),"")</f>
        <v>1</v>
      </c>
      <c r="LI125" s="323" t="s">
        <v>955</v>
      </c>
      <c r="LJ125" s="384"/>
      <c r="LK125" s="264">
        <v>0.25</v>
      </c>
      <c r="LL125" s="1302">
        <f>IF(LEN(LI125)&gt;3,0.25,0)</f>
        <v>0.25</v>
      </c>
      <c r="LM125" s="264">
        <f>IFERROR(IF(LK125=0,"",LL125/LK125),"")</f>
        <v>1</v>
      </c>
      <c r="LN125" s="323" t="s">
        <v>960</v>
      </c>
      <c r="LO125" s="384"/>
      <c r="LP125" s="264">
        <v>0.25</v>
      </c>
      <c r="LQ125" s="1302">
        <f>IF(LEN(LN125)&gt;3,0.25,0)</f>
        <v>0</v>
      </c>
      <c r="LR125" s="264">
        <f>IFERROR(IF(LP125=0,"",LQ125/LP125),"")</f>
        <v>0</v>
      </c>
      <c r="LS125" s="323" t="s">
        <v>965</v>
      </c>
      <c r="LT125" s="384"/>
      <c r="LU125" s="264">
        <v>0.25</v>
      </c>
      <c r="LV125" s="1302">
        <f>IF(LEN(LS125)&gt;3,0.25,0)</f>
        <v>0.25</v>
      </c>
      <c r="LW125" s="264">
        <f t="shared" si="391"/>
        <v>1</v>
      </c>
      <c r="LX125" s="323" t="s">
        <v>971</v>
      </c>
      <c r="LY125" s="384"/>
      <c r="LZ125" s="264">
        <v>0.25</v>
      </c>
      <c r="MA125" s="1302">
        <f>IF(LEN(LX125)&gt;3,0.25,0)</f>
        <v>0.25</v>
      </c>
      <c r="MB125" s="264">
        <f t="shared" si="393"/>
        <v>1</v>
      </c>
      <c r="MC125" s="323" t="s">
        <v>976</v>
      </c>
      <c r="MD125" s="384"/>
      <c r="ME125" s="264">
        <v>0.25</v>
      </c>
      <c r="MF125" s="1302">
        <f>IF(LEN(MC125)&gt;3,0.25,0)</f>
        <v>0.25</v>
      </c>
      <c r="MG125" s="264">
        <f t="shared" si="395"/>
        <v>1</v>
      </c>
      <c r="MH125" s="323" t="s">
        <v>981</v>
      </c>
      <c r="MI125" s="384"/>
      <c r="MJ125" s="264">
        <v>0.25</v>
      </c>
      <c r="MK125" s="1302">
        <f>IF(LEN(MH125)&gt;3,0.25,0)</f>
        <v>0.25</v>
      </c>
      <c r="ML125" s="264">
        <f t="shared" si="397"/>
        <v>1</v>
      </c>
      <c r="MM125" s="323" t="s">
        <v>856</v>
      </c>
      <c r="MN125" s="384"/>
      <c r="MO125" s="264">
        <v>0.25</v>
      </c>
      <c r="MP125" s="1302">
        <f>IF(LEN(MM125)&gt;3,0.25,0)</f>
        <v>0.25</v>
      </c>
      <c r="MQ125" s="264">
        <f>IFERROR(IF(MO125=0,"",MP125/MO125),"")</f>
        <v>1</v>
      </c>
      <c r="MR125" s="323" t="s">
        <v>989</v>
      </c>
      <c r="MS125" s="384"/>
      <c r="MT125" s="264">
        <v>0.25</v>
      </c>
      <c r="MU125" s="1302">
        <f>IF(LEN(MR125)&gt;3,0.25,0)</f>
        <v>0.25</v>
      </c>
      <c r="MV125" s="264">
        <f t="shared" si="400"/>
        <v>1</v>
      </c>
      <c r="MW125" s="323" t="s">
        <v>994</v>
      </c>
      <c r="MX125" s="384"/>
      <c r="MY125" s="264">
        <v>0.25</v>
      </c>
      <c r="MZ125" s="1302">
        <f>IF(LEN(MW125)&gt;3,0.25,0)</f>
        <v>0.25</v>
      </c>
      <c r="NA125" s="264">
        <f t="shared" si="402"/>
        <v>1</v>
      </c>
      <c r="NB125" s="323" t="s">
        <v>998</v>
      </c>
      <c r="NC125" s="384"/>
      <c r="ND125" s="264">
        <v>0.25</v>
      </c>
      <c r="NE125" s="1302">
        <f>IF(LEN(NB125)&gt;3,0.25,0)</f>
        <v>0.25</v>
      </c>
      <c r="NF125" s="264">
        <f t="shared" si="404"/>
        <v>1</v>
      </c>
      <c r="NG125" s="323" t="s">
        <v>1002</v>
      </c>
      <c r="NH125" s="384"/>
      <c r="NI125" s="264">
        <v>0.25</v>
      </c>
      <c r="NJ125" s="1302">
        <f>IF(LEN(NG125)&gt;3,0.25,0)</f>
        <v>0.25</v>
      </c>
      <c r="NK125" s="264">
        <f t="shared" si="406"/>
        <v>1</v>
      </c>
      <c r="NL125" s="323" t="s">
        <v>1007</v>
      </c>
      <c r="NM125" s="384"/>
      <c r="NN125" s="264">
        <v>0.25</v>
      </c>
      <c r="NO125" s="1302">
        <f>IF(LEN(NL125)&gt;3,0.25,0)</f>
        <v>0.25</v>
      </c>
      <c r="NP125" s="264">
        <f t="shared" si="408"/>
        <v>1</v>
      </c>
      <c r="NQ125" s="323" t="s">
        <v>1012</v>
      </c>
      <c r="NR125" s="384"/>
      <c r="NS125" s="264">
        <v>0.25</v>
      </c>
      <c r="NT125" s="1302">
        <f>IF(LEN(NQ125)&gt;3,0.25,0)</f>
        <v>0.25</v>
      </c>
      <c r="NU125" s="264">
        <f t="shared" si="410"/>
        <v>1</v>
      </c>
      <c r="NV125" s="323" t="s">
        <v>1017</v>
      </c>
      <c r="NW125" s="384"/>
      <c r="NX125" s="264">
        <v>0.25</v>
      </c>
      <c r="NY125" s="1302">
        <f>IF(LEN(NV125)&gt;3,0.25,0)</f>
        <v>0.25</v>
      </c>
      <c r="NZ125" s="264">
        <f t="shared" si="412"/>
        <v>1</v>
      </c>
      <c r="OA125" s="323" t="s">
        <v>393</v>
      </c>
      <c r="OB125" s="384"/>
      <c r="OC125" s="264">
        <v>0.25</v>
      </c>
      <c r="OD125" s="1302">
        <f>IF(LEN(OA125)&gt;3,0.25,0)</f>
        <v>0.25</v>
      </c>
      <c r="OE125" s="264">
        <f t="shared" si="414"/>
        <v>1</v>
      </c>
      <c r="OF125" s="323" t="s">
        <v>1025</v>
      </c>
      <c r="OG125" s="384"/>
      <c r="OH125" s="264">
        <v>0.25</v>
      </c>
      <c r="OI125" s="1302">
        <f>IF(LEN(OF125)&gt;3,0.25,0)</f>
        <v>0.25</v>
      </c>
      <c r="OJ125" s="264">
        <f t="shared" si="416"/>
        <v>1</v>
      </c>
      <c r="OK125" s="323" t="s">
        <v>1030</v>
      </c>
      <c r="OL125" s="384"/>
      <c r="OM125" s="264">
        <v>0.25</v>
      </c>
      <c r="ON125" s="1302">
        <f>IF(LEN(OK125)&gt;3,0.25,0)</f>
        <v>0.25</v>
      </c>
      <c r="OO125" s="264">
        <f t="shared" si="418"/>
        <v>1</v>
      </c>
      <c r="OP125" s="323" t="s">
        <v>1035</v>
      </c>
      <c r="OQ125" s="384"/>
      <c r="OR125" s="264">
        <v>0.25</v>
      </c>
      <c r="OS125" s="1302">
        <f>IF(LEN(OP125)&gt;3,0.25,0)</f>
        <v>0.25</v>
      </c>
      <c r="OT125" s="264">
        <f t="shared" si="420"/>
        <v>1</v>
      </c>
      <c r="OU125" s="323" t="s">
        <v>1040</v>
      </c>
      <c r="OV125" s="818"/>
      <c r="OW125" s="264">
        <v>0.25</v>
      </c>
      <c r="OX125" s="1302">
        <f>IF(LEN(OU125)&gt;3,0.25,0)</f>
        <v>0.25</v>
      </c>
      <c r="OY125" s="264">
        <f t="shared" si="422"/>
        <v>1</v>
      </c>
      <c r="OZ125" s="323" t="s">
        <v>1043</v>
      </c>
      <c r="PA125" s="384"/>
      <c r="PB125" s="264">
        <v>0.25</v>
      </c>
      <c r="PC125" s="1302">
        <f>IF(LEN(OZ125)&gt;3,0.25,0)</f>
        <v>0.25</v>
      </c>
      <c r="PD125" s="264">
        <f t="shared" si="424"/>
        <v>1</v>
      </c>
      <c r="PE125" s="816"/>
      <c r="PF125" s="916"/>
      <c r="PG125" s="264">
        <v>0.25</v>
      </c>
      <c r="PH125" s="1302">
        <f>IF(LEN(PE125)&gt;3,0.25,0)</f>
        <v>0</v>
      </c>
      <c r="PI125" s="264">
        <f t="shared" ref="PI125" si="453">IFERROR(IF(PG125=0,"",PH125/PG125),"")</f>
        <v>0</v>
      </c>
      <c r="PJ125" s="816"/>
      <c r="PK125" s="916"/>
      <c r="PL125" s="264">
        <v>0.25</v>
      </c>
      <c r="PM125" s="1302">
        <f>IF(LEN(PJ125)&gt;3,0.25,0)</f>
        <v>0</v>
      </c>
      <c r="PN125" s="264">
        <f t="shared" ref="PN125" si="454">IFERROR(IF(PL125=0,"",PM125/PL125),"")</f>
        <v>0</v>
      </c>
    </row>
    <row r="126" spans="1:430" s="1409" customFormat="1" ht="17" customHeight="1" thickBot="1" x14ac:dyDescent="0.25">
      <c r="B126" s="1410"/>
      <c r="C126" s="1411" t="s">
        <v>1817</v>
      </c>
      <c r="D126" s="1257" t="s">
        <v>47</v>
      </c>
      <c r="E126" s="1412" t="s">
        <v>278</v>
      </c>
      <c r="F126" s="1413"/>
      <c r="G126" s="1414"/>
      <c r="H126" s="1415">
        <v>0</v>
      </c>
      <c r="I126" s="1416"/>
      <c r="J126" s="322" t="s">
        <v>278</v>
      </c>
      <c r="K126" s="334"/>
      <c r="L126" s="1417"/>
      <c r="M126" s="871"/>
      <c r="N126" s="470"/>
      <c r="O126" s="322" t="s">
        <v>278</v>
      </c>
      <c r="P126" s="467"/>
      <c r="Q126" s="1418"/>
      <c r="R126" s="1419"/>
      <c r="S126" s="1158"/>
      <c r="T126" s="322" t="s">
        <v>278</v>
      </c>
      <c r="U126" s="334"/>
      <c r="V126" s="1420"/>
      <c r="W126" s="1417"/>
      <c r="X126" s="243"/>
      <c r="Y126" s="322" t="s">
        <v>278</v>
      </c>
      <c r="Z126" s="334"/>
      <c r="AA126" s="473"/>
      <c r="AB126" s="897"/>
      <c r="AC126" s="243"/>
      <c r="AD126" s="322" t="s">
        <v>278</v>
      </c>
      <c r="AE126" s="334"/>
      <c r="AF126" s="473"/>
      <c r="AG126" s="897"/>
      <c r="AH126" s="243"/>
      <c r="AI126" s="322" t="s">
        <v>278</v>
      </c>
      <c r="AJ126" s="334"/>
      <c r="AK126" s="473"/>
      <c r="AL126" s="897"/>
      <c r="AM126" s="243"/>
      <c r="AN126" s="322" t="s">
        <v>278</v>
      </c>
      <c r="AO126" s="818"/>
      <c r="AP126" s="1421"/>
      <c r="AQ126" s="1422"/>
      <c r="AR126" s="1423"/>
      <c r="AS126" s="322" t="s">
        <v>278</v>
      </c>
      <c r="AT126" s="818"/>
      <c r="AU126" s="1421"/>
      <c r="AV126" s="1422"/>
      <c r="AW126" s="1423"/>
      <c r="AX126" s="322" t="s">
        <v>278</v>
      </c>
      <c r="AY126" s="467" t="s">
        <v>1818</v>
      </c>
      <c r="AZ126" s="1421"/>
      <c r="BA126" s="1422"/>
      <c r="BB126" s="1423"/>
      <c r="BC126" s="942" t="s">
        <v>278</v>
      </c>
      <c r="BD126" s="827"/>
      <c r="BE126" s="1421"/>
      <c r="BF126" s="1424"/>
      <c r="BG126" s="1423"/>
      <c r="BH126" s="397" t="s">
        <v>278</v>
      </c>
      <c r="BI126" s="1072">
        <v>1</v>
      </c>
      <c r="BJ126" s="1421"/>
      <c r="BK126" s="1422"/>
      <c r="BL126" s="1423"/>
      <c r="BM126" s="942" t="s">
        <v>278</v>
      </c>
      <c r="BN126" s="827"/>
      <c r="BO126" s="1421"/>
      <c r="BP126" s="1424"/>
      <c r="BQ126" s="1423"/>
      <c r="BR126" s="1415"/>
      <c r="BS126" s="322" t="s">
        <v>278</v>
      </c>
      <c r="BT126" s="1425">
        <v>1</v>
      </c>
      <c r="BU126" s="473"/>
      <c r="BV126" s="897"/>
      <c r="BW126" s="243"/>
      <c r="BX126" s="322" t="s">
        <v>278</v>
      </c>
      <c r="BY126" s="1425">
        <v>1</v>
      </c>
      <c r="BZ126" s="473"/>
      <c r="CA126" s="897"/>
      <c r="CB126" s="243"/>
      <c r="CC126" s="397" t="s">
        <v>278</v>
      </c>
      <c r="CD126" s="952">
        <v>1</v>
      </c>
      <c r="CE126" s="1421"/>
      <c r="CF126" s="1422"/>
      <c r="CG126" s="1426"/>
      <c r="CH126" s="397" t="s">
        <v>278</v>
      </c>
      <c r="CI126" s="835">
        <v>1</v>
      </c>
      <c r="CJ126" s="1421"/>
      <c r="CK126" s="1422"/>
      <c r="CL126" s="1426"/>
      <c r="CM126" s="397" t="s">
        <v>278</v>
      </c>
      <c r="CN126" s="835">
        <v>1</v>
      </c>
      <c r="CO126" s="1421"/>
      <c r="CP126" s="1422"/>
      <c r="CQ126" s="1426"/>
      <c r="CR126" s="322" t="s">
        <v>278</v>
      </c>
      <c r="CS126" s="334"/>
      <c r="CT126" s="1421"/>
      <c r="CU126" s="1422"/>
      <c r="CV126" s="1426"/>
      <c r="CW126" s="397" t="s">
        <v>278</v>
      </c>
      <c r="CX126" s="952">
        <v>1</v>
      </c>
      <c r="CY126" s="1421"/>
      <c r="CZ126" s="1422"/>
      <c r="DA126" s="1426"/>
      <c r="DB126" s="397" t="s">
        <v>278</v>
      </c>
      <c r="DC126" s="835">
        <v>1</v>
      </c>
      <c r="DD126" s="1421"/>
      <c r="DE126" s="1422"/>
      <c r="DF126" s="1426"/>
      <c r="DG126" s="397" t="s">
        <v>278</v>
      </c>
      <c r="DH126" s="835">
        <v>1</v>
      </c>
      <c r="DI126" s="473"/>
      <c r="DJ126" s="1427"/>
      <c r="DK126" s="243"/>
      <c r="DL126" s="322" t="s">
        <v>278</v>
      </c>
      <c r="DM126" s="334" t="s">
        <v>1819</v>
      </c>
      <c r="DN126" s="1421"/>
      <c r="DO126" s="1427"/>
      <c r="DP126" s="243"/>
      <c r="DQ126" s="322" t="s">
        <v>278</v>
      </c>
      <c r="DR126" s="334" t="s">
        <v>1820</v>
      </c>
      <c r="DS126" s="473"/>
      <c r="DT126" s="1427"/>
      <c r="DU126" s="243"/>
      <c r="DV126" s="322" t="s">
        <v>278</v>
      </c>
      <c r="DW126" s="334"/>
      <c r="DX126" s="473"/>
      <c r="DY126" s="1427"/>
      <c r="DZ126" s="243"/>
      <c r="EA126" s="491" t="s">
        <v>278</v>
      </c>
      <c r="EB126" s="338" t="s">
        <v>1821</v>
      </c>
      <c r="EC126" s="473"/>
      <c r="ED126" s="1427"/>
      <c r="EE126" s="243"/>
      <c r="EF126" s="551" t="s">
        <v>278</v>
      </c>
      <c r="EG126" s="338">
        <v>1</v>
      </c>
      <c r="EH126" s="473"/>
      <c r="EI126" s="1427"/>
      <c r="EJ126" s="243"/>
      <c r="EK126" s="491" t="s">
        <v>278</v>
      </c>
      <c r="EL126" s="338"/>
      <c r="EM126" s="473"/>
      <c r="EN126" s="1427"/>
      <c r="EO126" s="243"/>
      <c r="EP126" s="397" t="s">
        <v>278</v>
      </c>
      <c r="EQ126" s="338">
        <v>1</v>
      </c>
      <c r="ER126" s="1421"/>
      <c r="ES126" s="1422"/>
      <c r="ET126" s="1426"/>
      <c r="EU126" s="397" t="s">
        <v>278</v>
      </c>
      <c r="EV126" s="835">
        <v>1</v>
      </c>
      <c r="EW126" s="1421"/>
      <c r="EX126" s="1422"/>
      <c r="EY126" s="1426"/>
      <c r="EZ126" s="397" t="s">
        <v>278</v>
      </c>
      <c r="FA126" s="835">
        <v>1</v>
      </c>
      <c r="FB126" s="1421"/>
      <c r="FC126" s="1422"/>
      <c r="FD126" s="1426"/>
      <c r="FE126" s="397" t="s">
        <v>278</v>
      </c>
      <c r="FF126" s="835">
        <v>1</v>
      </c>
      <c r="FG126" s="1421"/>
      <c r="FH126" s="1422"/>
      <c r="FI126" s="1426"/>
      <c r="FJ126" s="551" t="s">
        <v>278</v>
      </c>
      <c r="FK126" s="835">
        <v>1</v>
      </c>
      <c r="FL126" s="473"/>
      <c r="FM126" s="1427"/>
      <c r="FN126" s="243"/>
      <c r="FO126" s="397" t="s">
        <v>278</v>
      </c>
      <c r="FP126" s="835">
        <v>1</v>
      </c>
      <c r="FQ126" s="473"/>
      <c r="FR126" s="1427"/>
      <c r="FS126" s="243"/>
      <c r="FT126" s="1428"/>
      <c r="FU126" s="397" t="s">
        <v>278</v>
      </c>
      <c r="FV126" s="1042">
        <v>1</v>
      </c>
      <c r="FW126" s="1421"/>
      <c r="FX126" s="1422"/>
      <c r="FY126" s="1423"/>
      <c r="FZ126" s="322" t="s">
        <v>278</v>
      </c>
      <c r="GA126" s="925"/>
      <c r="GB126" s="1421"/>
      <c r="GC126" s="1422"/>
      <c r="GD126" s="1423"/>
      <c r="GE126" s="397" t="s">
        <v>278</v>
      </c>
      <c r="GF126" s="1042">
        <v>1</v>
      </c>
      <c r="GG126" s="1421"/>
      <c r="GH126" s="1422"/>
      <c r="GI126" s="1423"/>
      <c r="GJ126" s="397" t="s">
        <v>278</v>
      </c>
      <c r="GK126" s="1042">
        <v>1</v>
      </c>
      <c r="GL126" s="1421"/>
      <c r="GM126" s="1422"/>
      <c r="GN126" s="1423"/>
      <c r="GO126" s="397" t="s">
        <v>278</v>
      </c>
      <c r="GP126" s="1042">
        <v>1</v>
      </c>
      <c r="GQ126" s="1421"/>
      <c r="GR126" s="1422"/>
      <c r="GS126" s="1423"/>
      <c r="GT126" s="322" t="s">
        <v>278</v>
      </c>
      <c r="GU126" s="925" t="s">
        <v>1822</v>
      </c>
      <c r="GV126" s="1421"/>
      <c r="GW126" s="1429"/>
      <c r="GX126" s="1430"/>
      <c r="GY126" s="1415"/>
      <c r="GZ126" s="397" t="s">
        <v>278</v>
      </c>
      <c r="HA126" s="835">
        <v>1</v>
      </c>
      <c r="HB126" s="473"/>
      <c r="HC126" s="1427"/>
      <c r="HD126" s="243"/>
      <c r="HE126" s="322" t="s">
        <v>278</v>
      </c>
      <c r="HF126" s="334"/>
      <c r="HG126" s="473"/>
      <c r="HH126" s="1427"/>
      <c r="HI126" s="243"/>
      <c r="HJ126" s="883"/>
      <c r="HK126" s="397" t="s">
        <v>278</v>
      </c>
      <c r="HL126" s="334">
        <v>1</v>
      </c>
      <c r="HM126" s="473"/>
      <c r="HN126" s="897"/>
      <c r="HO126" s="243"/>
      <c r="HP126" s="883"/>
      <c r="HQ126" s="322" t="s">
        <v>278</v>
      </c>
      <c r="HR126" s="334"/>
      <c r="HS126" s="1421"/>
      <c r="HT126" s="1424"/>
      <c r="HU126" s="1423"/>
      <c r="HV126" s="322" t="s">
        <v>278</v>
      </c>
      <c r="HW126" s="334"/>
      <c r="HX126" s="1421"/>
      <c r="HY126" s="1424"/>
      <c r="HZ126" s="1423"/>
      <c r="IA126" s="322" t="s">
        <v>278</v>
      </c>
      <c r="IB126" s="334"/>
      <c r="IC126" s="1421"/>
      <c r="ID126" s="1422"/>
      <c r="IE126" s="1426"/>
      <c r="IF126" s="944"/>
      <c r="IG126" s="322" t="s">
        <v>278</v>
      </c>
      <c r="IH126" s="333" t="s">
        <v>1823</v>
      </c>
      <c r="II126" s="1421"/>
      <c r="IJ126" s="1422"/>
      <c r="IK126" s="1426"/>
      <c r="IL126" s="397" t="s">
        <v>278</v>
      </c>
      <c r="IM126" s="841">
        <v>1</v>
      </c>
      <c r="IN126" s="1421"/>
      <c r="IO126" s="1422"/>
      <c r="IP126" s="1426"/>
      <c r="IQ126" s="397" t="s">
        <v>278</v>
      </c>
      <c r="IR126" s="841">
        <v>1</v>
      </c>
      <c r="IS126" s="1421"/>
      <c r="IT126" s="1422"/>
      <c r="IU126" s="1426"/>
      <c r="IV126" s="322" t="s">
        <v>278</v>
      </c>
      <c r="IW126" s="333"/>
      <c r="IX126" s="1421"/>
      <c r="IY126" s="1422"/>
      <c r="IZ126" s="1426"/>
      <c r="JA126" s="322" t="s">
        <v>278</v>
      </c>
      <c r="JB126" s="333"/>
      <c r="JC126" s="1421"/>
      <c r="JD126" s="1424"/>
      <c r="JE126" s="1423"/>
      <c r="JF126" s="397" t="s">
        <v>278</v>
      </c>
      <c r="JG126" s="337">
        <v>1</v>
      </c>
      <c r="JH126" s="1421"/>
      <c r="JI126" s="1424"/>
      <c r="JJ126" s="1423"/>
      <c r="JK126" s="397" t="s">
        <v>278</v>
      </c>
      <c r="JL126" s="841">
        <v>1</v>
      </c>
      <c r="JM126" s="1421"/>
      <c r="JN126" s="1424"/>
      <c r="JO126" s="1423"/>
      <c r="JP126" s="397" t="s">
        <v>278</v>
      </c>
      <c r="JQ126" s="841">
        <v>1</v>
      </c>
      <c r="JR126" s="1421"/>
      <c r="JS126" s="1422"/>
      <c r="JT126" s="1426"/>
      <c r="JU126" s="322" t="s">
        <v>278</v>
      </c>
      <c r="JV126" s="333"/>
      <c r="JW126" s="1421"/>
      <c r="JX126" s="1424"/>
      <c r="JY126" s="1423"/>
      <c r="JZ126" s="397" t="s">
        <v>278</v>
      </c>
      <c r="KA126" s="841">
        <v>1</v>
      </c>
      <c r="KB126" s="1421"/>
      <c r="KC126" s="1424"/>
      <c r="KD126" s="1423"/>
      <c r="KE126" s="322" t="s">
        <v>278</v>
      </c>
      <c r="KF126" s="333"/>
      <c r="KG126" s="1421"/>
      <c r="KH126" s="1424"/>
      <c r="KI126" s="1423"/>
      <c r="KJ126" s="322" t="s">
        <v>278</v>
      </c>
      <c r="KK126" s="333" t="s">
        <v>1824</v>
      </c>
      <c r="KL126" s="1421"/>
      <c r="KM126" s="1424"/>
      <c r="KN126" s="1423"/>
      <c r="KO126" s="322" t="s">
        <v>278</v>
      </c>
      <c r="KP126" s="333" t="s">
        <v>937</v>
      </c>
      <c r="KQ126" s="1421"/>
      <c r="KR126" s="1424"/>
      <c r="KS126" s="1423"/>
      <c r="KT126" s="322" t="s">
        <v>278</v>
      </c>
      <c r="KU126" s="333"/>
      <c r="KV126" s="1421"/>
      <c r="KW126" s="1424"/>
      <c r="KX126" s="1423"/>
      <c r="KY126" s="322" t="s">
        <v>278</v>
      </c>
      <c r="KZ126" s="333"/>
      <c r="LA126" s="1421"/>
      <c r="LB126" s="1424"/>
      <c r="LC126" s="1423"/>
      <c r="LD126" s="322" t="s">
        <v>278</v>
      </c>
      <c r="LE126" s="333"/>
      <c r="LF126" s="1421"/>
      <c r="LG126" s="1424"/>
      <c r="LH126" s="1423"/>
      <c r="LI126" s="322" t="s">
        <v>278</v>
      </c>
      <c r="LJ126" s="333"/>
      <c r="LK126" s="1421"/>
      <c r="LL126" s="1424"/>
      <c r="LM126" s="1423"/>
      <c r="LN126" s="322" t="s">
        <v>278</v>
      </c>
      <c r="LO126" s="333"/>
      <c r="LP126" s="1421"/>
      <c r="LQ126" s="1424"/>
      <c r="LR126" s="1423"/>
      <c r="LS126" s="397" t="s">
        <v>278</v>
      </c>
      <c r="LT126" s="841">
        <v>1</v>
      </c>
      <c r="LU126" s="1421"/>
      <c r="LV126" s="1424"/>
      <c r="LW126" s="1423"/>
      <c r="LX126" s="397" t="s">
        <v>278</v>
      </c>
      <c r="LY126" s="841">
        <v>1</v>
      </c>
      <c r="LZ126" s="1421"/>
      <c r="MA126" s="1424"/>
      <c r="MB126" s="1423"/>
      <c r="MC126" s="397" t="s">
        <v>278</v>
      </c>
      <c r="MD126" s="841">
        <v>1</v>
      </c>
      <c r="ME126" s="1421"/>
      <c r="MF126" s="1424"/>
      <c r="MG126" s="1423"/>
      <c r="MH126" s="322" t="s">
        <v>278</v>
      </c>
      <c r="MI126" s="333" t="s">
        <v>937</v>
      </c>
      <c r="MJ126" s="1421"/>
      <c r="MK126" s="1424"/>
      <c r="ML126" s="1423"/>
      <c r="MM126" s="322" t="s">
        <v>278</v>
      </c>
      <c r="MN126" s="333"/>
      <c r="MO126" s="1421"/>
      <c r="MP126" s="1424"/>
      <c r="MQ126" s="1423"/>
      <c r="MR126" s="397" t="s">
        <v>278</v>
      </c>
      <c r="MS126" s="841">
        <v>1</v>
      </c>
      <c r="MT126" s="1421"/>
      <c r="MU126" s="1424"/>
      <c r="MV126" s="1423"/>
      <c r="MW126" s="322" t="s">
        <v>278</v>
      </c>
      <c r="MX126" s="333"/>
      <c r="MY126" s="1421"/>
      <c r="MZ126" s="1424"/>
      <c r="NA126" s="1423"/>
      <c r="NB126" s="322" t="s">
        <v>278</v>
      </c>
      <c r="NC126" s="841"/>
      <c r="ND126" s="1421"/>
      <c r="NE126" s="1424"/>
      <c r="NF126" s="1423"/>
      <c r="NG126" s="397" t="s">
        <v>278</v>
      </c>
      <c r="NH126" s="841">
        <v>1</v>
      </c>
      <c r="NI126" s="1421"/>
      <c r="NJ126" s="1424"/>
      <c r="NK126" s="1423"/>
      <c r="NL126" s="397" t="s">
        <v>278</v>
      </c>
      <c r="NM126" s="841">
        <v>1</v>
      </c>
      <c r="NN126" s="1421"/>
      <c r="NO126" s="1424"/>
      <c r="NP126" s="1423"/>
      <c r="NQ126" s="397" t="s">
        <v>278</v>
      </c>
      <c r="NR126" s="841">
        <v>1</v>
      </c>
      <c r="NS126" s="1421"/>
      <c r="NT126" s="1424"/>
      <c r="NU126" s="1423"/>
      <c r="NV126" s="397" t="s">
        <v>278</v>
      </c>
      <c r="NW126" s="841">
        <v>1</v>
      </c>
      <c r="NX126" s="1421"/>
      <c r="NY126" s="1424"/>
      <c r="NZ126" s="1423"/>
      <c r="OA126" s="1071" t="s">
        <v>278</v>
      </c>
      <c r="OB126" s="841">
        <v>1</v>
      </c>
      <c r="OC126" s="1421"/>
      <c r="OD126" s="1424"/>
      <c r="OE126" s="1423"/>
      <c r="OF126" s="397" t="s">
        <v>278</v>
      </c>
      <c r="OG126" s="841">
        <v>1</v>
      </c>
      <c r="OH126" s="1421"/>
      <c r="OI126" s="1424"/>
      <c r="OJ126" s="1423"/>
      <c r="OK126" s="322" t="s">
        <v>278</v>
      </c>
      <c r="OL126" s="333"/>
      <c r="OM126" s="1421"/>
      <c r="ON126" s="1424"/>
      <c r="OO126" s="1423"/>
      <c r="OP126" s="397" t="s">
        <v>278</v>
      </c>
      <c r="OQ126" s="841">
        <v>1</v>
      </c>
      <c r="OR126" s="1421"/>
      <c r="OS126" s="1424"/>
      <c r="OT126" s="1423"/>
      <c r="OU126" s="322" t="s">
        <v>278</v>
      </c>
      <c r="OV126" s="936"/>
      <c r="OW126" s="1421"/>
      <c r="OX126" s="1424"/>
      <c r="OY126" s="1423"/>
      <c r="OZ126" s="322" t="s">
        <v>278</v>
      </c>
      <c r="PA126" s="333"/>
      <c r="PB126" s="1421"/>
      <c r="PC126" s="1424"/>
      <c r="PD126" s="1423"/>
      <c r="PE126" s="942"/>
      <c r="PF126" s="827"/>
      <c r="PG126" s="1421"/>
      <c r="PH126" s="1424"/>
      <c r="PI126" s="1423"/>
      <c r="PJ126" s="942"/>
      <c r="PK126" s="827"/>
      <c r="PL126" s="1421"/>
      <c r="PM126" s="1424"/>
      <c r="PN126" s="1423"/>
    </row>
    <row r="127" spans="1:430" ht="17" customHeight="1" thickBot="1" x14ac:dyDescent="0.25">
      <c r="B127" s="1431"/>
      <c r="C127" s="937"/>
      <c r="D127" s="1257"/>
      <c r="E127" s="1432" t="s">
        <v>1825</v>
      </c>
      <c r="F127" s="1433"/>
      <c r="G127" s="1434"/>
      <c r="H127" s="863">
        <v>0</v>
      </c>
      <c r="I127" s="1435"/>
      <c r="J127" s="397" t="s">
        <v>1825</v>
      </c>
      <c r="K127" s="334"/>
      <c r="L127" s="897"/>
      <c r="M127" s="893"/>
      <c r="N127" s="1069"/>
      <c r="O127" s="322" t="s">
        <v>1825</v>
      </c>
      <c r="P127" s="957"/>
      <c r="Q127" s="1212"/>
      <c r="R127" s="1213"/>
      <c r="S127" s="1158"/>
      <c r="T127" s="1071" t="s">
        <v>1825</v>
      </c>
      <c r="U127" s="952">
        <v>1</v>
      </c>
      <c r="V127" s="885"/>
      <c r="W127" s="897"/>
      <c r="X127" s="243"/>
      <c r="Y127" s="397" t="s">
        <v>1825</v>
      </c>
      <c r="Z127" s="334">
        <v>1</v>
      </c>
      <c r="AA127" s="473"/>
      <c r="AB127" s="897"/>
      <c r="AC127" s="243"/>
      <c r="AD127" s="397" t="s">
        <v>1825</v>
      </c>
      <c r="AE127" s="334">
        <v>1</v>
      </c>
      <c r="AF127" s="473"/>
      <c r="AG127" s="897"/>
      <c r="AH127" s="243"/>
      <c r="AI127" s="397" t="s">
        <v>1825</v>
      </c>
      <c r="AJ127" s="334">
        <v>1</v>
      </c>
      <c r="AK127" s="473"/>
      <c r="AL127" s="897"/>
      <c r="AM127" s="243"/>
      <c r="AN127" s="397" t="s">
        <v>1825</v>
      </c>
      <c r="AO127" s="925">
        <v>1</v>
      </c>
      <c r="AP127" s="255"/>
      <c r="AQ127" s="256"/>
      <c r="AR127" s="1069"/>
      <c r="AS127" s="397" t="s">
        <v>1825</v>
      </c>
      <c r="AT127" s="467">
        <v>1</v>
      </c>
      <c r="AU127" s="255"/>
      <c r="AV127" s="256"/>
      <c r="AW127" s="1069"/>
      <c r="AX127" s="322" t="s">
        <v>1825</v>
      </c>
      <c r="AY127" s="836"/>
      <c r="AZ127" s="255"/>
      <c r="BA127" s="256"/>
      <c r="BB127" s="1069"/>
      <c r="BC127" s="941" t="s">
        <v>1825</v>
      </c>
      <c r="BD127" s="827">
        <v>1</v>
      </c>
      <c r="BE127" s="255"/>
      <c r="BF127" s="256"/>
      <c r="BG127" s="264"/>
      <c r="BH127" s="322" t="s">
        <v>1825</v>
      </c>
      <c r="BI127" s="957"/>
      <c r="BJ127" s="255"/>
      <c r="BK127" s="256"/>
      <c r="BL127" s="1069"/>
      <c r="BM127" s="942" t="s">
        <v>1825</v>
      </c>
      <c r="BN127" s="835"/>
      <c r="BO127" s="255"/>
      <c r="BP127" s="256"/>
      <c r="BQ127" s="264"/>
      <c r="BR127" s="863"/>
      <c r="BS127" s="322" t="s">
        <v>1825</v>
      </c>
      <c r="BT127" s="835"/>
      <c r="BU127" s="473"/>
      <c r="BV127" s="897"/>
      <c r="BW127" s="243"/>
      <c r="BX127" s="322" t="s">
        <v>1825</v>
      </c>
      <c r="BY127" s="835"/>
      <c r="BZ127" s="473"/>
      <c r="CA127" s="897"/>
      <c r="CB127" s="243"/>
      <c r="CC127" s="322" t="s">
        <v>1825</v>
      </c>
      <c r="CD127" s="835"/>
      <c r="CE127" s="473"/>
      <c r="CF127" s="1427"/>
      <c r="CG127" s="243"/>
      <c r="CH127" s="322" t="s">
        <v>1825</v>
      </c>
      <c r="CI127" s="835"/>
      <c r="CJ127" s="473"/>
      <c r="CK127" s="1427"/>
      <c r="CL127" s="243"/>
      <c r="CM127" s="322" t="s">
        <v>1825</v>
      </c>
      <c r="CN127" s="835"/>
      <c r="CO127" s="473"/>
      <c r="CP127" s="1427"/>
      <c r="CQ127" s="243"/>
      <c r="CR127" s="397" t="s">
        <v>1825</v>
      </c>
      <c r="CS127" s="835">
        <v>1</v>
      </c>
      <c r="CT127" s="473"/>
      <c r="CU127" s="1427"/>
      <c r="CV127" s="243"/>
      <c r="CW127" s="322" t="s">
        <v>1825</v>
      </c>
      <c r="CX127" s="835"/>
      <c r="CY127" s="473"/>
      <c r="CZ127" s="1427"/>
      <c r="DA127" s="243"/>
      <c r="DB127" s="322" t="s">
        <v>1825</v>
      </c>
      <c r="DC127" s="835"/>
      <c r="DD127" s="473"/>
      <c r="DE127" s="1427"/>
      <c r="DF127" s="243"/>
      <c r="DG127" s="322" t="s">
        <v>1825</v>
      </c>
      <c r="DH127" s="835"/>
      <c r="DI127" s="473"/>
      <c r="DJ127" s="1427"/>
      <c r="DK127" s="243"/>
      <c r="DL127" s="322" t="s">
        <v>1825</v>
      </c>
      <c r="DM127" s="835"/>
      <c r="DN127" s="473"/>
      <c r="DO127" s="1427"/>
      <c r="DP127" s="243"/>
      <c r="DQ127" s="322" t="s">
        <v>1825</v>
      </c>
      <c r="DR127" s="835"/>
      <c r="DS127" s="473"/>
      <c r="DT127" s="1427"/>
      <c r="DU127" s="243"/>
      <c r="DV127" s="322" t="s">
        <v>1825</v>
      </c>
      <c r="DW127" s="835"/>
      <c r="DX127" s="473"/>
      <c r="DY127" s="1427"/>
      <c r="DZ127" s="243"/>
      <c r="EA127" s="322" t="s">
        <v>1825</v>
      </c>
      <c r="EB127" s="338"/>
      <c r="EC127" s="473"/>
      <c r="ED127" s="1427"/>
      <c r="EE127" s="243"/>
      <c r="EF127" s="322" t="s">
        <v>1825</v>
      </c>
      <c r="EG127" s="835"/>
      <c r="EH127" s="473"/>
      <c r="EI127" s="1427"/>
      <c r="EJ127" s="243"/>
      <c r="EK127" s="322" t="s">
        <v>1825</v>
      </c>
      <c r="EL127" s="835"/>
      <c r="EM127" s="473"/>
      <c r="EN127" s="1427"/>
      <c r="EO127" s="243"/>
      <c r="EP127" s="322" t="s">
        <v>1825</v>
      </c>
      <c r="EQ127" s="338"/>
      <c r="ER127" s="473"/>
      <c r="ES127" s="1427"/>
      <c r="ET127" s="243"/>
      <c r="EU127" s="322" t="s">
        <v>1825</v>
      </c>
      <c r="EV127" s="835"/>
      <c r="EW127" s="473"/>
      <c r="EX127" s="1427"/>
      <c r="EY127" s="243"/>
      <c r="EZ127" s="322" t="s">
        <v>1825</v>
      </c>
      <c r="FA127" s="835"/>
      <c r="FB127" s="473"/>
      <c r="FC127" s="1427"/>
      <c r="FD127" s="243"/>
      <c r="FE127" s="322" t="s">
        <v>1825</v>
      </c>
      <c r="FF127" s="835"/>
      <c r="FG127" s="473"/>
      <c r="FH127" s="1427"/>
      <c r="FI127" s="243"/>
      <c r="FJ127" s="322" t="s">
        <v>1825</v>
      </c>
      <c r="FK127" s="835"/>
      <c r="FL127" s="473"/>
      <c r="FM127" s="1427"/>
      <c r="FN127" s="243"/>
      <c r="FO127" s="322" t="s">
        <v>1825</v>
      </c>
      <c r="FP127" s="835"/>
      <c r="FQ127" s="473"/>
      <c r="FR127" s="1427"/>
      <c r="FS127" s="243"/>
      <c r="FU127" s="322" t="s">
        <v>1825</v>
      </c>
      <c r="FV127" s="1042"/>
      <c r="FW127" s="255"/>
      <c r="FX127" s="256"/>
      <c r="FY127" s="1069"/>
      <c r="FZ127" s="322" t="s">
        <v>1825</v>
      </c>
      <c r="GA127" s="1042"/>
      <c r="GB127" s="255"/>
      <c r="GC127" s="256"/>
      <c r="GD127" s="1069"/>
      <c r="GE127" s="322" t="s">
        <v>1825</v>
      </c>
      <c r="GF127" s="1042"/>
      <c r="GG127" s="255"/>
      <c r="GH127" s="256"/>
      <c r="GI127" s="1069"/>
      <c r="GJ127" s="322" t="s">
        <v>1825</v>
      </c>
      <c r="GK127" s="1042"/>
      <c r="GL127" s="255"/>
      <c r="GM127" s="256"/>
      <c r="GN127" s="1069"/>
      <c r="GO127" s="322" t="s">
        <v>1825</v>
      </c>
      <c r="GP127" s="1042"/>
      <c r="GQ127" s="255"/>
      <c r="GR127" s="256"/>
      <c r="GS127" s="1069"/>
      <c r="GT127" s="322" t="s">
        <v>1825</v>
      </c>
      <c r="GU127" s="1042"/>
      <c r="GV127" s="255"/>
      <c r="GW127" s="1164"/>
      <c r="GX127" s="1436"/>
      <c r="GY127" s="1437"/>
      <c r="GZ127" s="322" t="s">
        <v>1825</v>
      </c>
      <c r="HA127" s="835"/>
      <c r="HB127" s="473"/>
      <c r="HC127" s="1427"/>
      <c r="HD127" s="243"/>
      <c r="HE127" s="322" t="s">
        <v>1825</v>
      </c>
      <c r="HF127" s="338"/>
      <c r="HG127" s="473"/>
      <c r="HH127" s="1427"/>
      <c r="HI127" s="243"/>
      <c r="HJ127" s="883"/>
      <c r="HK127" s="322" t="s">
        <v>1825</v>
      </c>
      <c r="HL127" s="835"/>
      <c r="HM127" s="473"/>
      <c r="HN127" s="897"/>
      <c r="HO127" s="243"/>
      <c r="HP127" s="883"/>
      <c r="HQ127" s="397" t="s">
        <v>1825</v>
      </c>
      <c r="HR127" s="835">
        <v>1</v>
      </c>
      <c r="HS127" s="255"/>
      <c r="HT127" s="256"/>
      <c r="HU127" s="264"/>
      <c r="HV127" s="322" t="s">
        <v>1825</v>
      </c>
      <c r="HW127" s="835"/>
      <c r="HX127" s="255"/>
      <c r="HY127" s="256"/>
      <c r="HZ127" s="898"/>
      <c r="IA127" s="397" t="s">
        <v>1825</v>
      </c>
      <c r="IB127" s="835">
        <v>1</v>
      </c>
      <c r="IC127" s="255"/>
      <c r="ID127" s="256"/>
      <c r="IE127" s="899"/>
      <c r="IF127" s="883"/>
      <c r="IG127" s="322" t="s">
        <v>1825</v>
      </c>
      <c r="IH127" s="841"/>
      <c r="II127" s="255"/>
      <c r="IJ127" s="256"/>
      <c r="IK127" s="899"/>
      <c r="IL127" s="322" t="s">
        <v>1825</v>
      </c>
      <c r="IM127" s="841"/>
      <c r="IN127" s="255"/>
      <c r="IO127" s="256"/>
      <c r="IP127" s="899"/>
      <c r="IQ127" s="322" t="s">
        <v>1825</v>
      </c>
      <c r="IR127" s="841"/>
      <c r="IS127" s="255"/>
      <c r="IT127" s="256"/>
      <c r="IU127" s="899"/>
      <c r="IV127" s="397" t="s">
        <v>1825</v>
      </c>
      <c r="IW127" s="841">
        <v>1</v>
      </c>
      <c r="IX127" s="255"/>
      <c r="IY127" s="256"/>
      <c r="IZ127" s="899"/>
      <c r="JA127" s="397" t="s">
        <v>1825</v>
      </c>
      <c r="JB127" s="841">
        <v>1</v>
      </c>
      <c r="JC127" s="255"/>
      <c r="JD127" s="256"/>
      <c r="JE127" s="264"/>
      <c r="JF127" s="322" t="s">
        <v>1825</v>
      </c>
      <c r="JG127" s="337"/>
      <c r="JH127" s="255"/>
      <c r="JI127" s="256"/>
      <c r="JJ127" s="264"/>
      <c r="JK127" s="322" t="s">
        <v>1825</v>
      </c>
      <c r="JL127" s="841"/>
      <c r="JM127" s="255"/>
      <c r="JN127" s="256"/>
      <c r="JO127" s="264"/>
      <c r="JP127" s="322" t="s">
        <v>1825</v>
      </c>
      <c r="JQ127" s="841"/>
      <c r="JR127" s="255"/>
      <c r="JS127" s="256"/>
      <c r="JT127" s="899"/>
      <c r="JU127" s="322" t="s">
        <v>1825</v>
      </c>
      <c r="JV127" s="841"/>
      <c r="JW127" s="255"/>
      <c r="JX127" s="256"/>
      <c r="JY127" s="264"/>
      <c r="JZ127" s="322" t="s">
        <v>1825</v>
      </c>
      <c r="KA127" s="841"/>
      <c r="KB127" s="255"/>
      <c r="KC127" s="256"/>
      <c r="KD127" s="264"/>
      <c r="KE127" s="397" t="s">
        <v>1825</v>
      </c>
      <c r="KF127" s="841">
        <v>1</v>
      </c>
      <c r="KG127" s="255"/>
      <c r="KH127" s="256"/>
      <c r="KI127" s="264"/>
      <c r="KJ127" s="322" t="s">
        <v>1825</v>
      </c>
      <c r="KK127" s="841"/>
      <c r="KL127" s="255"/>
      <c r="KM127" s="256"/>
      <c r="KN127" s="264"/>
      <c r="KO127" s="322" t="s">
        <v>1825</v>
      </c>
      <c r="KP127" s="841"/>
      <c r="KQ127" s="255"/>
      <c r="KR127" s="256"/>
      <c r="KS127" s="264"/>
      <c r="KT127" s="322" t="s">
        <v>1825</v>
      </c>
      <c r="KU127" s="841"/>
      <c r="KV127" s="255"/>
      <c r="KW127" s="256"/>
      <c r="KX127" s="264"/>
      <c r="KY127" s="397" t="s">
        <v>1825</v>
      </c>
      <c r="KZ127" s="841">
        <v>1</v>
      </c>
      <c r="LA127" s="255"/>
      <c r="LB127" s="256"/>
      <c r="LC127" s="264"/>
      <c r="LD127" s="397" t="s">
        <v>1825</v>
      </c>
      <c r="LE127" s="841">
        <v>1</v>
      </c>
      <c r="LF127" s="255"/>
      <c r="LG127" s="256"/>
      <c r="LH127" s="264"/>
      <c r="LI127" s="322" t="s">
        <v>1825</v>
      </c>
      <c r="LJ127" s="841"/>
      <c r="LK127" s="255"/>
      <c r="LL127" s="256"/>
      <c r="LM127" s="264"/>
      <c r="LN127" s="322" t="s">
        <v>1825</v>
      </c>
      <c r="LO127" s="841"/>
      <c r="LP127" s="255"/>
      <c r="LQ127" s="256"/>
      <c r="LR127" s="264"/>
      <c r="LS127" s="322" t="s">
        <v>1825</v>
      </c>
      <c r="LT127" s="841"/>
      <c r="LU127" s="255"/>
      <c r="LV127" s="256"/>
      <c r="LW127" s="264"/>
      <c r="LX127" s="322" t="s">
        <v>1825</v>
      </c>
      <c r="LY127" s="841"/>
      <c r="LZ127" s="255"/>
      <c r="MA127" s="256"/>
      <c r="MB127" s="264"/>
      <c r="MC127" s="322" t="s">
        <v>1825</v>
      </c>
      <c r="MD127" s="841"/>
      <c r="ME127" s="255"/>
      <c r="MF127" s="256"/>
      <c r="MG127" s="264"/>
      <c r="MH127" s="322" t="s">
        <v>1825</v>
      </c>
      <c r="MI127" s="841"/>
      <c r="MJ127" s="255"/>
      <c r="MK127" s="256"/>
      <c r="ML127" s="264"/>
      <c r="MM127" s="322" t="s">
        <v>1825</v>
      </c>
      <c r="MN127" s="841"/>
      <c r="MO127" s="255"/>
      <c r="MP127" s="256"/>
      <c r="MQ127" s="264"/>
      <c r="MR127" s="322" t="s">
        <v>1825</v>
      </c>
      <c r="MS127" s="841"/>
      <c r="MT127" s="255"/>
      <c r="MU127" s="256"/>
      <c r="MV127" s="264"/>
      <c r="MW127" s="1071" t="s">
        <v>1825</v>
      </c>
      <c r="MX127" s="841">
        <v>1</v>
      </c>
      <c r="MY127" s="255"/>
      <c r="MZ127" s="256"/>
      <c r="NA127" s="264"/>
      <c r="NB127" s="397" t="s">
        <v>1825</v>
      </c>
      <c r="NC127" s="841">
        <v>1</v>
      </c>
      <c r="ND127" s="255"/>
      <c r="NE127" s="256"/>
      <c r="NF127" s="264"/>
      <c r="NG127" s="322" t="s">
        <v>1825</v>
      </c>
      <c r="NH127" s="841"/>
      <c r="NI127" s="255"/>
      <c r="NJ127" s="256"/>
      <c r="NK127" s="264"/>
      <c r="NL127" s="322" t="s">
        <v>1825</v>
      </c>
      <c r="NM127" s="841"/>
      <c r="NN127" s="255"/>
      <c r="NO127" s="256"/>
      <c r="NP127" s="264"/>
      <c r="NQ127" s="322" t="s">
        <v>1825</v>
      </c>
      <c r="NR127" s="841"/>
      <c r="NS127" s="255"/>
      <c r="NT127" s="256"/>
      <c r="NU127" s="264"/>
      <c r="NV127" s="322" t="s">
        <v>1825</v>
      </c>
      <c r="NW127" s="841"/>
      <c r="NX127" s="255"/>
      <c r="NY127" s="256"/>
      <c r="NZ127" s="264"/>
      <c r="OA127" s="322" t="s">
        <v>1825</v>
      </c>
      <c r="OB127" s="841"/>
      <c r="OC127" s="255"/>
      <c r="OD127" s="256"/>
      <c r="OE127" s="264"/>
      <c r="OF127" s="322" t="s">
        <v>1825</v>
      </c>
      <c r="OG127" s="841"/>
      <c r="OH127" s="255"/>
      <c r="OI127" s="256"/>
      <c r="OJ127" s="264"/>
      <c r="OK127" s="322" t="s">
        <v>1825</v>
      </c>
      <c r="OL127" s="841"/>
      <c r="OM127" s="255"/>
      <c r="ON127" s="256"/>
      <c r="OO127" s="264"/>
      <c r="OP127" s="322" t="s">
        <v>1825</v>
      </c>
      <c r="OQ127" s="841"/>
      <c r="OR127" s="255"/>
      <c r="OS127" s="256"/>
      <c r="OT127" s="264"/>
      <c r="OU127" s="397" t="s">
        <v>1825</v>
      </c>
      <c r="OV127" s="952">
        <v>1</v>
      </c>
      <c r="OW127" s="255"/>
      <c r="OX127" s="256"/>
      <c r="OY127" s="264"/>
      <c r="OZ127" s="397" t="s">
        <v>1825</v>
      </c>
      <c r="PA127" s="841">
        <v>1</v>
      </c>
      <c r="PB127" s="255"/>
      <c r="PC127" s="256"/>
      <c r="PD127" s="264"/>
      <c r="PE127" s="941"/>
      <c r="PF127" s="827"/>
      <c r="PG127" s="255"/>
      <c r="PH127" s="256"/>
      <c r="PI127" s="264"/>
      <c r="PJ127" s="942"/>
      <c r="PK127" s="835"/>
      <c r="PL127" s="255"/>
      <c r="PM127" s="256"/>
      <c r="PN127" s="264"/>
    </row>
    <row r="128" spans="1:430" ht="17" customHeight="1" thickBot="1" x14ac:dyDescent="0.25">
      <c r="B128" s="1431"/>
      <c r="C128" s="937"/>
      <c r="D128" s="1257"/>
      <c r="E128" s="1432" t="s">
        <v>1826</v>
      </c>
      <c r="F128" s="1433"/>
      <c r="G128" s="1434"/>
      <c r="H128" s="863">
        <v>0.5</v>
      </c>
      <c r="I128" s="1435"/>
      <c r="J128" s="322" t="s">
        <v>1826</v>
      </c>
      <c r="K128" s="835">
        <v>1</v>
      </c>
      <c r="L128" s="897"/>
      <c r="M128" s="893"/>
      <c r="N128" s="1069"/>
      <c r="O128" s="397" t="s">
        <v>1826</v>
      </c>
      <c r="P128" s="467">
        <v>1</v>
      </c>
      <c r="Q128" s="1212"/>
      <c r="R128" s="1213"/>
      <c r="S128" s="1158"/>
      <c r="T128" s="322" t="s">
        <v>1826</v>
      </c>
      <c r="U128" s="835"/>
      <c r="V128" s="885"/>
      <c r="W128" s="897"/>
      <c r="X128" s="243"/>
      <c r="Y128" s="322" t="s">
        <v>1826</v>
      </c>
      <c r="Z128" s="835"/>
      <c r="AA128" s="473"/>
      <c r="AB128" s="897"/>
      <c r="AC128" s="243"/>
      <c r="AD128" s="322" t="s">
        <v>1826</v>
      </c>
      <c r="AE128" s="835"/>
      <c r="AF128" s="473"/>
      <c r="AG128" s="897"/>
      <c r="AH128" s="243"/>
      <c r="AI128" s="322" t="s">
        <v>1826</v>
      </c>
      <c r="AJ128" s="835"/>
      <c r="AK128" s="473"/>
      <c r="AL128" s="897"/>
      <c r="AM128" s="243"/>
      <c r="AN128" s="322" t="s">
        <v>1826</v>
      </c>
      <c r="AO128" s="1042"/>
      <c r="AP128" s="255"/>
      <c r="AQ128" s="256"/>
      <c r="AR128" s="1069"/>
      <c r="AS128" s="322" t="s">
        <v>1826</v>
      </c>
      <c r="AT128" s="836"/>
      <c r="AU128" s="255"/>
      <c r="AV128" s="256"/>
      <c r="AW128" s="1069"/>
      <c r="AX128" s="322" t="s">
        <v>1826</v>
      </c>
      <c r="AY128" s="1100">
        <v>1</v>
      </c>
      <c r="AZ128" s="255"/>
      <c r="BA128" s="256"/>
      <c r="BB128" s="1069"/>
      <c r="BC128" s="942" t="s">
        <v>1826</v>
      </c>
      <c r="BD128" s="835"/>
      <c r="BE128" s="255"/>
      <c r="BF128" s="1424"/>
      <c r="BG128" s="1069"/>
      <c r="BH128" s="397" t="s">
        <v>1826</v>
      </c>
      <c r="BI128" s="818">
        <v>1</v>
      </c>
      <c r="BJ128" s="255"/>
      <c r="BK128" s="256"/>
      <c r="BL128" s="1069"/>
      <c r="BM128" s="942" t="s">
        <v>1826</v>
      </c>
      <c r="BN128" s="835"/>
      <c r="BO128" s="255"/>
      <c r="BP128" s="1424"/>
      <c r="BQ128" s="1069"/>
      <c r="BR128" s="863"/>
      <c r="BS128" s="322" t="s">
        <v>1826</v>
      </c>
      <c r="BT128" s="835"/>
      <c r="BU128" s="473"/>
      <c r="BV128" s="897"/>
      <c r="BW128" s="243"/>
      <c r="BX128" s="322" t="s">
        <v>1826</v>
      </c>
      <c r="BY128" s="835"/>
      <c r="BZ128" s="473"/>
      <c r="CA128" s="897"/>
      <c r="CB128" s="243"/>
      <c r="CC128" s="322" t="s">
        <v>1826</v>
      </c>
      <c r="CD128" s="835"/>
      <c r="CE128" s="473"/>
      <c r="CF128" s="1427"/>
      <c r="CG128" s="243"/>
      <c r="CH128" s="322" t="s">
        <v>1826</v>
      </c>
      <c r="CI128" s="835"/>
      <c r="CJ128" s="473"/>
      <c r="CK128" s="1427"/>
      <c r="CL128" s="243"/>
      <c r="CM128" s="322" t="s">
        <v>1826</v>
      </c>
      <c r="CN128" s="835"/>
      <c r="CO128" s="473"/>
      <c r="CP128" s="1427"/>
      <c r="CQ128" s="243"/>
      <c r="CR128" s="322" t="s">
        <v>1826</v>
      </c>
      <c r="CS128" s="835"/>
      <c r="CT128" s="473"/>
      <c r="CU128" s="1427"/>
      <c r="CV128" s="243"/>
      <c r="CW128" s="322" t="s">
        <v>1826</v>
      </c>
      <c r="CX128" s="835"/>
      <c r="CY128" s="473"/>
      <c r="CZ128" s="1427"/>
      <c r="DA128" s="243"/>
      <c r="DB128" s="322" t="s">
        <v>1826</v>
      </c>
      <c r="DC128" s="835"/>
      <c r="DD128" s="473"/>
      <c r="DE128" s="1427"/>
      <c r="DF128" s="243"/>
      <c r="DG128" s="322" t="s">
        <v>1826</v>
      </c>
      <c r="DH128" s="835"/>
      <c r="DI128" s="473"/>
      <c r="DJ128" s="1427"/>
      <c r="DK128" s="243"/>
      <c r="DL128" s="322" t="s">
        <v>1826</v>
      </c>
      <c r="DM128" s="1294">
        <v>1</v>
      </c>
      <c r="DN128" s="473"/>
      <c r="DO128" s="1427"/>
      <c r="DP128" s="243"/>
      <c r="DQ128" s="397" t="s">
        <v>1826</v>
      </c>
      <c r="DR128" s="835">
        <v>1</v>
      </c>
      <c r="DS128" s="473"/>
      <c r="DT128" s="1427"/>
      <c r="DU128" s="243"/>
      <c r="DV128" s="397" t="s">
        <v>1826</v>
      </c>
      <c r="DW128" s="835">
        <v>1</v>
      </c>
      <c r="DX128" s="473"/>
      <c r="DY128" s="1427"/>
      <c r="DZ128" s="243"/>
      <c r="EA128" s="397" t="s">
        <v>1826</v>
      </c>
      <c r="EB128" s="338">
        <v>1</v>
      </c>
      <c r="EC128" s="473"/>
      <c r="ED128" s="1427"/>
      <c r="EE128" s="243"/>
      <c r="EF128" s="322" t="s">
        <v>1826</v>
      </c>
      <c r="EG128" s="835"/>
      <c r="EH128" s="473"/>
      <c r="EI128" s="1427"/>
      <c r="EJ128" s="243"/>
      <c r="EK128" s="397" t="s">
        <v>1826</v>
      </c>
      <c r="EL128" s="835">
        <v>1</v>
      </c>
      <c r="EM128" s="473"/>
      <c r="EN128" s="1427"/>
      <c r="EO128" s="243"/>
      <c r="EP128" s="322" t="s">
        <v>1826</v>
      </c>
      <c r="EQ128" s="338"/>
      <c r="ER128" s="473"/>
      <c r="ES128" s="1427"/>
      <c r="ET128" s="243"/>
      <c r="EU128" s="322" t="s">
        <v>1826</v>
      </c>
      <c r="EV128" s="835"/>
      <c r="EW128" s="473"/>
      <c r="EX128" s="1427"/>
      <c r="EY128" s="243"/>
      <c r="EZ128" s="322" t="s">
        <v>1826</v>
      </c>
      <c r="FA128" s="835"/>
      <c r="FB128" s="473"/>
      <c r="FC128" s="1427"/>
      <c r="FD128" s="243"/>
      <c r="FE128" s="322" t="s">
        <v>1826</v>
      </c>
      <c r="FF128" s="835"/>
      <c r="FG128" s="473"/>
      <c r="FH128" s="1427"/>
      <c r="FI128" s="243"/>
      <c r="FJ128" s="322" t="s">
        <v>1826</v>
      </c>
      <c r="FK128" s="835"/>
      <c r="FL128" s="473"/>
      <c r="FM128" s="1427"/>
      <c r="FN128" s="243"/>
      <c r="FO128" s="322" t="s">
        <v>1826</v>
      </c>
      <c r="FP128" s="835"/>
      <c r="FQ128" s="473"/>
      <c r="FR128" s="1427"/>
      <c r="FS128" s="243"/>
      <c r="FU128" s="322" t="s">
        <v>1826</v>
      </c>
      <c r="FV128" s="1042"/>
      <c r="FW128" s="255"/>
      <c r="FX128" s="256"/>
      <c r="FY128" s="1069"/>
      <c r="FZ128" s="397" t="s">
        <v>1826</v>
      </c>
      <c r="GA128" s="1042">
        <v>1</v>
      </c>
      <c r="GB128" s="255"/>
      <c r="GC128" s="256"/>
      <c r="GD128" s="1069"/>
      <c r="GE128" s="322" t="s">
        <v>1826</v>
      </c>
      <c r="GF128" s="1042"/>
      <c r="GG128" s="255"/>
      <c r="GH128" s="256"/>
      <c r="GI128" s="1069"/>
      <c r="GJ128" s="322" t="s">
        <v>1826</v>
      </c>
      <c r="GK128" s="1042"/>
      <c r="GL128" s="255"/>
      <c r="GM128" s="256"/>
      <c r="GN128" s="1069"/>
      <c r="GO128" s="322" t="s">
        <v>1826</v>
      </c>
      <c r="GP128" s="1042"/>
      <c r="GQ128" s="255"/>
      <c r="GR128" s="256"/>
      <c r="GS128" s="1069"/>
      <c r="GT128" s="397" t="s">
        <v>1826</v>
      </c>
      <c r="GU128" s="1042">
        <v>1</v>
      </c>
      <c r="GV128" s="255"/>
      <c r="GW128" s="1164"/>
      <c r="GX128" s="1436"/>
      <c r="GY128" s="1437"/>
      <c r="GZ128" s="322" t="s">
        <v>1826</v>
      </c>
      <c r="HA128" s="835"/>
      <c r="HB128" s="473"/>
      <c r="HC128" s="1427"/>
      <c r="HD128" s="243"/>
      <c r="HE128" s="397" t="s">
        <v>1826</v>
      </c>
      <c r="HF128" s="338">
        <v>1</v>
      </c>
      <c r="HG128" s="473"/>
      <c r="HH128" s="1427"/>
      <c r="HI128" s="243"/>
      <c r="HJ128" s="883"/>
      <c r="HK128" s="322" t="s">
        <v>1826</v>
      </c>
      <c r="HL128" s="835"/>
      <c r="HM128" s="473"/>
      <c r="HN128" s="897"/>
      <c r="HO128" s="243"/>
      <c r="HP128" s="883"/>
      <c r="HQ128" s="322" t="s">
        <v>1826</v>
      </c>
      <c r="HR128" s="835"/>
      <c r="HS128" s="255"/>
      <c r="HT128" s="1424"/>
      <c r="HU128" s="1069"/>
      <c r="HV128" s="397" t="s">
        <v>1826</v>
      </c>
      <c r="HW128" s="835">
        <v>1</v>
      </c>
      <c r="HX128" s="255"/>
      <c r="HY128" s="1424"/>
      <c r="HZ128" s="898"/>
      <c r="IA128" s="322" t="s">
        <v>1826</v>
      </c>
      <c r="IB128" s="835"/>
      <c r="IC128" s="255"/>
      <c r="ID128" s="256"/>
      <c r="IE128" s="899"/>
      <c r="IF128" s="883"/>
      <c r="IG128" s="322" t="s">
        <v>1826</v>
      </c>
      <c r="IH128" s="841"/>
      <c r="II128" s="255"/>
      <c r="IJ128" s="256"/>
      <c r="IK128" s="899"/>
      <c r="IL128" s="322" t="s">
        <v>1826</v>
      </c>
      <c r="IM128" s="841"/>
      <c r="IN128" s="255"/>
      <c r="IO128" s="256"/>
      <c r="IP128" s="899"/>
      <c r="IQ128" s="322" t="s">
        <v>1826</v>
      </c>
      <c r="IR128" s="841"/>
      <c r="IS128" s="255"/>
      <c r="IT128" s="256"/>
      <c r="IU128" s="899"/>
      <c r="IV128" s="397" t="s">
        <v>1826</v>
      </c>
      <c r="IW128" s="841">
        <v>1</v>
      </c>
      <c r="IX128" s="255"/>
      <c r="IY128" s="256"/>
      <c r="IZ128" s="899"/>
      <c r="JA128" s="322" t="s">
        <v>1826</v>
      </c>
      <c r="JB128" s="841"/>
      <c r="JC128" s="255"/>
      <c r="JD128" s="1424"/>
      <c r="JE128" s="1069"/>
      <c r="JF128" s="322" t="s">
        <v>1826</v>
      </c>
      <c r="JG128" s="337"/>
      <c r="JH128" s="255"/>
      <c r="JI128" s="1424"/>
      <c r="JJ128" s="1069"/>
      <c r="JK128" s="322" t="s">
        <v>1826</v>
      </c>
      <c r="JL128" s="841"/>
      <c r="JM128" s="255"/>
      <c r="JN128" s="1424"/>
      <c r="JO128" s="1069"/>
      <c r="JP128" s="322" t="s">
        <v>1826</v>
      </c>
      <c r="JQ128" s="841"/>
      <c r="JR128" s="255"/>
      <c r="JS128" s="256"/>
      <c r="JT128" s="899"/>
      <c r="JU128" s="322" t="s">
        <v>1826</v>
      </c>
      <c r="JV128" s="841"/>
      <c r="JW128" s="255"/>
      <c r="JX128" s="1424"/>
      <c r="JY128" s="1069"/>
      <c r="JZ128" s="322" t="s">
        <v>1826</v>
      </c>
      <c r="KA128" s="841"/>
      <c r="KB128" s="255"/>
      <c r="KC128" s="1424"/>
      <c r="KD128" s="1069"/>
      <c r="KE128" s="322" t="s">
        <v>1826</v>
      </c>
      <c r="KF128" s="841"/>
      <c r="KG128" s="255"/>
      <c r="KH128" s="1424"/>
      <c r="KI128" s="1069"/>
      <c r="KJ128" s="322" t="s">
        <v>1826</v>
      </c>
      <c r="KK128" s="841"/>
      <c r="KL128" s="255"/>
      <c r="KM128" s="1424"/>
      <c r="KN128" s="1069"/>
      <c r="KO128" s="322" t="s">
        <v>1826</v>
      </c>
      <c r="KP128" s="841"/>
      <c r="KQ128" s="255"/>
      <c r="KR128" s="1424"/>
      <c r="KS128" s="1069"/>
      <c r="KT128" s="322" t="s">
        <v>1826</v>
      </c>
      <c r="KU128" s="841"/>
      <c r="KV128" s="255"/>
      <c r="KW128" s="1424"/>
      <c r="KX128" s="1069"/>
      <c r="KY128" s="322" t="s">
        <v>1826</v>
      </c>
      <c r="KZ128" s="841"/>
      <c r="LA128" s="255"/>
      <c r="LB128" s="1424"/>
      <c r="LC128" s="1069"/>
      <c r="LD128" s="397" t="s">
        <v>1826</v>
      </c>
      <c r="LE128" s="841">
        <v>1</v>
      </c>
      <c r="LF128" s="255"/>
      <c r="LG128" s="1424"/>
      <c r="LH128" s="1069"/>
      <c r="LI128" s="322" t="s">
        <v>1826</v>
      </c>
      <c r="LJ128" s="841"/>
      <c r="LK128" s="255"/>
      <c r="LL128" s="1424"/>
      <c r="LM128" s="1069"/>
      <c r="LN128" s="397" t="s">
        <v>1826</v>
      </c>
      <c r="LO128" s="841">
        <v>1</v>
      </c>
      <c r="LP128" s="255"/>
      <c r="LQ128" s="1424"/>
      <c r="LR128" s="1069"/>
      <c r="LS128" s="322" t="s">
        <v>1826</v>
      </c>
      <c r="LT128" s="841"/>
      <c r="LU128" s="255"/>
      <c r="LV128" s="1424"/>
      <c r="LW128" s="1069"/>
      <c r="LX128" s="322" t="s">
        <v>1826</v>
      </c>
      <c r="LY128" s="841"/>
      <c r="LZ128" s="255"/>
      <c r="MA128" s="1424"/>
      <c r="MB128" s="1069"/>
      <c r="MC128" s="322" t="s">
        <v>1826</v>
      </c>
      <c r="MD128" s="841"/>
      <c r="ME128" s="255"/>
      <c r="MF128" s="1424"/>
      <c r="MG128" s="1069"/>
      <c r="MH128" s="322" t="s">
        <v>1826</v>
      </c>
      <c r="MI128" s="841"/>
      <c r="MJ128" s="255"/>
      <c r="MK128" s="1424"/>
      <c r="ML128" s="1069"/>
      <c r="MM128" s="397" t="s">
        <v>1826</v>
      </c>
      <c r="MN128" s="841">
        <v>1</v>
      </c>
      <c r="MO128" s="255"/>
      <c r="MP128" s="1424"/>
      <c r="MQ128" s="1069"/>
      <c r="MR128" s="322" t="s">
        <v>1826</v>
      </c>
      <c r="MS128" s="841"/>
      <c r="MT128" s="255"/>
      <c r="MU128" s="1424"/>
      <c r="MV128" s="1069"/>
      <c r="MW128" s="322" t="s">
        <v>1826</v>
      </c>
      <c r="MX128" s="841"/>
      <c r="MY128" s="255"/>
      <c r="MZ128" s="1424"/>
      <c r="NA128" s="1069"/>
      <c r="NB128" s="322" t="s">
        <v>1826</v>
      </c>
      <c r="NC128" s="841"/>
      <c r="ND128" s="255"/>
      <c r="NE128" s="1424"/>
      <c r="NF128" s="1069"/>
      <c r="NG128" s="322" t="s">
        <v>1826</v>
      </c>
      <c r="NH128" s="841"/>
      <c r="NI128" s="255"/>
      <c r="NJ128" s="1424"/>
      <c r="NK128" s="1069"/>
      <c r="NL128" s="322" t="s">
        <v>1826</v>
      </c>
      <c r="NM128" s="841"/>
      <c r="NN128" s="255"/>
      <c r="NO128" s="1424"/>
      <c r="NP128" s="1069"/>
      <c r="NQ128" s="322" t="s">
        <v>1826</v>
      </c>
      <c r="NR128" s="841"/>
      <c r="NS128" s="255"/>
      <c r="NT128" s="1424"/>
      <c r="NU128" s="1069"/>
      <c r="NV128" s="322" t="s">
        <v>1826</v>
      </c>
      <c r="NW128" s="841"/>
      <c r="NX128" s="255"/>
      <c r="NY128" s="1424"/>
      <c r="NZ128" s="1069"/>
      <c r="OA128" s="322" t="s">
        <v>1826</v>
      </c>
      <c r="OB128" s="841"/>
      <c r="OC128" s="255"/>
      <c r="OD128" s="1424"/>
      <c r="OE128" s="1069"/>
      <c r="OF128" s="322" t="s">
        <v>1826</v>
      </c>
      <c r="OG128" s="841"/>
      <c r="OH128" s="255"/>
      <c r="OI128" s="1424"/>
      <c r="OJ128" s="1069"/>
      <c r="OK128" s="397" t="s">
        <v>1826</v>
      </c>
      <c r="OL128" s="841">
        <v>1</v>
      </c>
      <c r="OM128" s="255"/>
      <c r="ON128" s="1424"/>
      <c r="OO128" s="1069"/>
      <c r="OP128" s="322" t="s">
        <v>1826</v>
      </c>
      <c r="OQ128" s="841"/>
      <c r="OR128" s="255"/>
      <c r="OS128" s="1424"/>
      <c r="OT128" s="1069"/>
      <c r="OU128" s="322" t="s">
        <v>1826</v>
      </c>
      <c r="OV128" s="1055"/>
      <c r="OW128" s="255"/>
      <c r="OX128" s="1424"/>
      <c r="OY128" s="1069"/>
      <c r="OZ128" s="322" t="s">
        <v>1826</v>
      </c>
      <c r="PA128" s="841"/>
      <c r="PB128" s="255"/>
      <c r="PC128" s="1424"/>
      <c r="PD128" s="1069"/>
      <c r="PE128" s="942"/>
      <c r="PF128" s="835"/>
      <c r="PG128" s="255"/>
      <c r="PH128" s="1424"/>
      <c r="PI128" s="1069"/>
      <c r="PJ128" s="942"/>
      <c r="PK128" s="835"/>
      <c r="PL128" s="255"/>
      <c r="PM128" s="1424"/>
      <c r="PN128" s="1069"/>
    </row>
    <row r="129" spans="1:430" ht="17" customHeight="1" thickBot="1" x14ac:dyDescent="0.25">
      <c r="A129">
        <v>47</v>
      </c>
      <c r="B129" s="1431"/>
      <c r="C129" s="937"/>
      <c r="D129" s="1257"/>
      <c r="E129" s="1432" t="s">
        <v>280</v>
      </c>
      <c r="F129" s="1433"/>
      <c r="G129" s="1434"/>
      <c r="H129" s="863">
        <v>1</v>
      </c>
      <c r="I129" s="1435">
        <v>1</v>
      </c>
      <c r="J129" s="322" t="s">
        <v>280</v>
      </c>
      <c r="K129" s="835"/>
      <c r="L129" s="897">
        <v>1</v>
      </c>
      <c r="M129" s="256">
        <f>IF(K128=1,0.5,IF(K129=1,1,0))</f>
        <v>0.5</v>
      </c>
      <c r="N129" s="1069">
        <f t="shared" si="450"/>
        <v>0.5</v>
      </c>
      <c r="O129" s="322" t="s">
        <v>280</v>
      </c>
      <c r="P129" s="836"/>
      <c r="Q129" s="897">
        <v>1</v>
      </c>
      <c r="R129" s="256">
        <f>IF(P128=1,0.5,IF(P129=1,1,0))</f>
        <v>0.5</v>
      </c>
      <c r="S129" s="1069">
        <f>IFERROR(IF(Q129=0,"",R129/Q129),"")</f>
        <v>0.5</v>
      </c>
      <c r="T129" s="322" t="s">
        <v>280</v>
      </c>
      <c r="U129" s="835"/>
      <c r="V129" s="897">
        <v>1</v>
      </c>
      <c r="W129" s="256">
        <f>IF(U128=1,0.5,IF(U129=1,1,0))</f>
        <v>0</v>
      </c>
      <c r="X129" s="1069">
        <f>IFERROR(IF(V129=0,"",W129/V129),"")</f>
        <v>0</v>
      </c>
      <c r="Y129" s="322" t="s">
        <v>280</v>
      </c>
      <c r="Z129" s="835"/>
      <c r="AA129" s="473">
        <v>1</v>
      </c>
      <c r="AB129" s="1427">
        <f>IF(Z128=1,0.5,IF(Z129=1,1,0))</f>
        <v>0</v>
      </c>
      <c r="AC129" s="243">
        <f>IFERROR(IF(AA129=0,"",AB129/AA129),"")</f>
        <v>0</v>
      </c>
      <c r="AD129" s="322" t="s">
        <v>280</v>
      </c>
      <c r="AE129" s="835"/>
      <c r="AF129" s="473">
        <v>1</v>
      </c>
      <c r="AG129" s="1427">
        <f>IF(AE128=1,0.5,IF(AE129=1,1,0))</f>
        <v>0</v>
      </c>
      <c r="AH129" s="243">
        <f>IFERROR(IF(AF129=0,"",AG129/AF129),"")</f>
        <v>0</v>
      </c>
      <c r="AI129" s="397" t="s">
        <v>280</v>
      </c>
      <c r="AJ129" s="334">
        <v>1</v>
      </c>
      <c r="AK129" s="473">
        <v>1</v>
      </c>
      <c r="AL129" s="1427">
        <f>IF(AJ128=1,0.5,IF(AJ129=1,1,0))</f>
        <v>1</v>
      </c>
      <c r="AM129" s="243">
        <f>IFERROR(IF(AK129=0,"",AL129/AK129),"")</f>
        <v>1</v>
      </c>
      <c r="AN129" s="322" t="s">
        <v>280</v>
      </c>
      <c r="AO129" s="1042"/>
      <c r="AP129" s="255">
        <v>1</v>
      </c>
      <c r="AQ129" s="256">
        <f>IF(AO128=1,0.5,IF(AO129=1,1,0))</f>
        <v>0</v>
      </c>
      <c r="AR129" s="1069">
        <f>IFERROR(IF(AP129=0,"",AQ129/AP129),"")</f>
        <v>0</v>
      </c>
      <c r="AS129" s="322" t="s">
        <v>280</v>
      </c>
      <c r="AT129" s="836"/>
      <c r="AU129" s="255">
        <v>1</v>
      </c>
      <c r="AV129" s="256">
        <f>IF(AT128=1,0.5,IF(AT129=1,1,0))</f>
        <v>0</v>
      </c>
      <c r="AW129" s="1069">
        <f>IFERROR(IF(AU129=0,"",AV129/AU129),"")</f>
        <v>0</v>
      </c>
      <c r="AX129" s="322" t="s">
        <v>280</v>
      </c>
      <c r="AY129" s="957"/>
      <c r="AZ129" s="255">
        <v>1</v>
      </c>
      <c r="BA129" s="256">
        <f>IF(AY128=1,0.5,IF(AY129=1,1,0))</f>
        <v>0.5</v>
      </c>
      <c r="BB129" s="1069">
        <f>IFERROR(IF(AZ129=0,"",BA129/AZ129),"")</f>
        <v>0.5</v>
      </c>
      <c r="BC129" s="942" t="s">
        <v>280</v>
      </c>
      <c r="BD129" s="835"/>
      <c r="BE129" s="255">
        <v>1</v>
      </c>
      <c r="BF129" s="256">
        <f>IF(BD128=1,0.5,IF(BD129=1,1,0))</f>
        <v>0</v>
      </c>
      <c r="BG129" s="264">
        <f t="shared" ref="BG129" si="455">IFERROR(IF(BE129=0,"",BF129/BE129),"")</f>
        <v>0</v>
      </c>
      <c r="BH129" s="397" t="s">
        <v>280</v>
      </c>
      <c r="BI129" s="1072">
        <v>1</v>
      </c>
      <c r="BJ129" s="255">
        <v>1</v>
      </c>
      <c r="BK129" s="256">
        <f>IF(BI128=1,0.5,IF(BI129=1,1,0))</f>
        <v>0.5</v>
      </c>
      <c r="BL129" s="1069">
        <f>IFERROR(IF(BJ129=0,"",BK129/BJ129),"")</f>
        <v>0.5</v>
      </c>
      <c r="BM129" s="942" t="s">
        <v>280</v>
      </c>
      <c r="BN129" s="835"/>
      <c r="BO129" s="255">
        <v>1</v>
      </c>
      <c r="BP129" s="256">
        <f>IF(BN128=1,0.5,IF(BN129=1,1,0))</f>
        <v>0</v>
      </c>
      <c r="BQ129" s="264">
        <f t="shared" ref="BQ129" si="456">IFERROR(IF(BO129=0,"",BP129/BO129),"")</f>
        <v>0</v>
      </c>
      <c r="BR129" s="863"/>
      <c r="BS129" s="397" t="s">
        <v>280</v>
      </c>
      <c r="BT129" s="1438"/>
      <c r="BU129" s="473">
        <v>1</v>
      </c>
      <c r="BV129" s="1427">
        <f>IF(BT128=1,0.5,IF(BT129=1,1,0))</f>
        <v>0</v>
      </c>
      <c r="BW129" s="243">
        <f>IFERROR(IF(BU129=0,"",BV129/BU129),"")</f>
        <v>0</v>
      </c>
      <c r="BX129" s="397" t="s">
        <v>280</v>
      </c>
      <c r="BY129" s="1438"/>
      <c r="BZ129" s="473">
        <v>1</v>
      </c>
      <c r="CA129" s="1427">
        <f>IF(BY128=1,0.5,IF(BY129=1,1,0))</f>
        <v>0</v>
      </c>
      <c r="CB129" s="243">
        <f>IFERROR(IF(BZ129=0,"",CA129/BZ129),"")</f>
        <v>0</v>
      </c>
      <c r="CC129" s="322" t="s">
        <v>280</v>
      </c>
      <c r="CD129" s="835"/>
      <c r="CE129" s="473">
        <v>1</v>
      </c>
      <c r="CF129" s="1427">
        <f>IF(CD128=1,0.5,IF(CD129=1,1,0))</f>
        <v>0</v>
      </c>
      <c r="CG129" s="243">
        <f>IFERROR(IF(CE129=0,"",CF129/CE129),"")</f>
        <v>0</v>
      </c>
      <c r="CH129" s="322" t="s">
        <v>280</v>
      </c>
      <c r="CI129" s="835"/>
      <c r="CJ129" s="473">
        <v>1</v>
      </c>
      <c r="CK129" s="1427">
        <f>IF(CI128=1,0.5,IF(CI129=1,1,0))</f>
        <v>0</v>
      </c>
      <c r="CL129" s="243">
        <f>IFERROR(IF(CJ129=0,"",CK129/CJ129),"")</f>
        <v>0</v>
      </c>
      <c r="CM129" s="322" t="s">
        <v>280</v>
      </c>
      <c r="CN129" s="835"/>
      <c r="CO129" s="473">
        <v>1</v>
      </c>
      <c r="CP129" s="1427">
        <f>IF(CN128=1,0.5,IF(CN129=1,1,0))</f>
        <v>0</v>
      </c>
      <c r="CQ129" s="243">
        <f>IFERROR(IF(CO129=0,"",CP129/CO129),"")</f>
        <v>0</v>
      </c>
      <c r="CR129" s="322" t="s">
        <v>280</v>
      </c>
      <c r="CS129" s="835"/>
      <c r="CT129" s="473">
        <v>1</v>
      </c>
      <c r="CU129" s="1427">
        <f>IF(CS128=1,0.5,IF(CS129=1,1,0))</f>
        <v>0</v>
      </c>
      <c r="CV129" s="243">
        <f>IFERROR(IF(CT129=0,"",CU129/CT129),"")</f>
        <v>0</v>
      </c>
      <c r="CW129" s="322" t="s">
        <v>280</v>
      </c>
      <c r="CX129" s="835"/>
      <c r="CY129" s="473">
        <v>1</v>
      </c>
      <c r="CZ129" s="1427">
        <f>IF(CX128=1,0.5,IF(CX129=1,1,0))</f>
        <v>0</v>
      </c>
      <c r="DA129" s="243">
        <f>IFERROR(IF(CY129=0,"",CZ129/CY129),"")</f>
        <v>0</v>
      </c>
      <c r="DB129" s="322" t="s">
        <v>280</v>
      </c>
      <c r="DC129" s="835"/>
      <c r="DD129" s="473">
        <v>1</v>
      </c>
      <c r="DE129" s="1427">
        <f>IF(DC128=1,0.5,IF(DC129=1,1,0))</f>
        <v>0</v>
      </c>
      <c r="DF129" s="243">
        <f>IFERROR(IF(DD129=0,"",DE129/DD129),"")</f>
        <v>0</v>
      </c>
      <c r="DG129" s="322" t="s">
        <v>280</v>
      </c>
      <c r="DH129" s="835"/>
      <c r="DI129" s="473">
        <v>1</v>
      </c>
      <c r="DJ129" s="1427">
        <f>IF(DH128=1,0.5,IF(DH129=1,1,0))</f>
        <v>0</v>
      </c>
      <c r="DK129" s="243">
        <f>IFERROR(IF(DI129=0,"",DJ129/DI129),"")</f>
        <v>0</v>
      </c>
      <c r="DL129" s="322" t="s">
        <v>280</v>
      </c>
      <c r="DM129" s="835"/>
      <c r="DN129" s="473">
        <v>1</v>
      </c>
      <c r="DO129" s="1427">
        <f>IF(DM128=1,0.5,IF(DM129=1,1,0))</f>
        <v>0.5</v>
      </c>
      <c r="DP129" s="243">
        <f>IFERROR(IF(DN129=0,"",DO129/DN129),"")</f>
        <v>0.5</v>
      </c>
      <c r="DQ129" s="322" t="s">
        <v>280</v>
      </c>
      <c r="DR129" s="835"/>
      <c r="DS129" s="473">
        <v>1</v>
      </c>
      <c r="DT129" s="1427">
        <v>0.5</v>
      </c>
      <c r="DU129" s="243">
        <f>IFERROR(IF(DS129=0,"",DT129/DS129),"")</f>
        <v>0.5</v>
      </c>
      <c r="DV129" s="322" t="s">
        <v>280</v>
      </c>
      <c r="DW129" s="835"/>
      <c r="DX129" s="473">
        <v>1</v>
      </c>
      <c r="DY129" s="1427">
        <v>0.5</v>
      </c>
      <c r="DZ129" s="243">
        <f>IFERROR(IF(DX129=0,"",DY129/DX129),"")</f>
        <v>0.5</v>
      </c>
      <c r="EA129" s="322" t="s">
        <v>280</v>
      </c>
      <c r="EB129" s="338"/>
      <c r="EC129" s="473">
        <v>1</v>
      </c>
      <c r="ED129" s="1427">
        <f>IF(EB128=1,0.5,IF(EB129=1,1,0))</f>
        <v>0.5</v>
      </c>
      <c r="EE129" s="243">
        <f>IFERROR(IF(EC129=0,"",ED129/EC129),"")</f>
        <v>0.5</v>
      </c>
      <c r="EF129" s="322" t="s">
        <v>280</v>
      </c>
      <c r="EG129" s="835"/>
      <c r="EH129" s="473">
        <v>1</v>
      </c>
      <c r="EI129" s="1427">
        <f>IF(EG128=1,0.5,IF(EG129=1,1,0))</f>
        <v>0</v>
      </c>
      <c r="EJ129" s="243">
        <f>IFERROR(IF(EH129=0,"",EI129/EH129),"")</f>
        <v>0</v>
      </c>
      <c r="EK129" s="322" t="s">
        <v>280</v>
      </c>
      <c r="EL129" s="835"/>
      <c r="EM129" s="473">
        <v>1</v>
      </c>
      <c r="EN129" s="1427">
        <f>IF(EL128=1,0.5,IF(EL129=1,1,0))</f>
        <v>0.5</v>
      </c>
      <c r="EO129" s="243">
        <f>IFERROR(IF(EM129=0,"",EN129/EM129),"")</f>
        <v>0.5</v>
      </c>
      <c r="EP129" s="322" t="s">
        <v>280</v>
      </c>
      <c r="EQ129" s="338"/>
      <c r="ER129" s="473">
        <v>1</v>
      </c>
      <c r="ES129" s="1427">
        <f>IF(EQ128=1,0.5,IF(EQ129=1,1,0))</f>
        <v>0</v>
      </c>
      <c r="ET129" s="243">
        <f>IFERROR(IF(ER129=0,"",ES129/ER129),"")</f>
        <v>0</v>
      </c>
      <c r="EU129" s="322" t="s">
        <v>280</v>
      </c>
      <c r="EV129" s="835"/>
      <c r="EW129" s="473">
        <v>1</v>
      </c>
      <c r="EX129" s="1427">
        <f>IF(EV128=1,0.5,IF(EV129=1,1,0))</f>
        <v>0</v>
      </c>
      <c r="EY129" s="243">
        <f>IFERROR(IF(EW129=0,"",EX129/EW129),"")</f>
        <v>0</v>
      </c>
      <c r="EZ129" s="322" t="s">
        <v>280</v>
      </c>
      <c r="FA129" s="835"/>
      <c r="FB129" s="473">
        <v>1</v>
      </c>
      <c r="FC129" s="1427">
        <f>IF(FA128=1,0.5,IF(FA129=1,1,0))</f>
        <v>0</v>
      </c>
      <c r="FD129" s="243">
        <f>IFERROR(IF(FB129=0,"",FC129/FB129),"")</f>
        <v>0</v>
      </c>
      <c r="FE129" s="322" t="s">
        <v>280</v>
      </c>
      <c r="FF129" s="835"/>
      <c r="FG129" s="473">
        <v>1</v>
      </c>
      <c r="FH129" s="1427">
        <f>IF(FF128=1,0.5,IF(FF129=1,1,0))</f>
        <v>0</v>
      </c>
      <c r="FI129" s="243">
        <f>IFERROR(IF(FG129=0,"",FH129/FG129),"")</f>
        <v>0</v>
      </c>
      <c r="FJ129" s="322" t="s">
        <v>280</v>
      </c>
      <c r="FK129" s="835"/>
      <c r="FL129" s="473">
        <v>1</v>
      </c>
      <c r="FM129" s="1427">
        <f>IF(FK128=1,0.5,IF(FK129=1,1,0))</f>
        <v>0</v>
      </c>
      <c r="FN129" s="243">
        <f>IFERROR(IF(FL129=0,"",FM129/FL129),"")</f>
        <v>0</v>
      </c>
      <c r="FO129" s="322" t="s">
        <v>280</v>
      </c>
      <c r="FP129" s="835"/>
      <c r="FQ129" s="473">
        <v>1</v>
      </c>
      <c r="FR129" s="1427">
        <f>IF(FP128=1,0.5,IF(FP129=1,1,0))</f>
        <v>0</v>
      </c>
      <c r="FS129" s="243">
        <f>IFERROR(IF(FQ129=0,"",FR129/FQ129),"")</f>
        <v>0</v>
      </c>
      <c r="FU129" s="322" t="s">
        <v>280</v>
      </c>
      <c r="FV129" s="1042"/>
      <c r="FW129" s="255">
        <v>1</v>
      </c>
      <c r="FX129" s="256">
        <f>IF(FV128=1,0.5,IF(FV129=1,1,0))</f>
        <v>0</v>
      </c>
      <c r="FY129" s="1069">
        <f>IFERROR(IF(FW129=0,"",FX129/FW129),"")</f>
        <v>0</v>
      </c>
      <c r="FZ129" s="322" t="s">
        <v>280</v>
      </c>
      <c r="GA129" s="1042"/>
      <c r="GB129" s="255">
        <v>1</v>
      </c>
      <c r="GC129" s="256">
        <f>IF(GA128=1,0.5,IF(GA129=1,1,0))</f>
        <v>0.5</v>
      </c>
      <c r="GD129" s="1069">
        <f>IFERROR(IF(GB129=0,"",GC129/GB129),"")</f>
        <v>0.5</v>
      </c>
      <c r="GE129" s="322" t="s">
        <v>280</v>
      </c>
      <c r="GF129" s="1042"/>
      <c r="GG129" s="255">
        <v>1</v>
      </c>
      <c r="GH129" s="256">
        <f>IF(GF128=1,0.5,IF(GF129=1,1,0))</f>
        <v>0</v>
      </c>
      <c r="GI129" s="1069">
        <f>IFERROR(IF(GG129=0,"",GH129/GG129),"")</f>
        <v>0</v>
      </c>
      <c r="GJ129" s="322" t="s">
        <v>280</v>
      </c>
      <c r="GK129" s="1042"/>
      <c r="GL129" s="255">
        <v>1</v>
      </c>
      <c r="GM129" s="256">
        <f>IF(GK128=1,0.5,IF(GK129=1,1,0))</f>
        <v>0</v>
      </c>
      <c r="GN129" s="1069">
        <f>IFERROR(IF(GL129=0,"",GM129/GL129),"")</f>
        <v>0</v>
      </c>
      <c r="GO129" s="322" t="s">
        <v>280</v>
      </c>
      <c r="GP129" s="1042"/>
      <c r="GQ129" s="255">
        <v>1</v>
      </c>
      <c r="GR129" s="256">
        <f>IF(GP128=1,0.5,IF(GP129=1,1,0))</f>
        <v>0</v>
      </c>
      <c r="GS129" s="1069">
        <f>IFERROR(IF(GQ129=0,"",GR129/GQ129),"")</f>
        <v>0</v>
      </c>
      <c r="GT129" s="322" t="s">
        <v>280</v>
      </c>
      <c r="GU129" s="1042"/>
      <c r="GV129" s="255">
        <v>1</v>
      </c>
      <c r="GW129" s="1164">
        <f>IF(GU128=1,0.5,IF(GU129=1,1,0))</f>
        <v>0.5</v>
      </c>
      <c r="GX129" s="1170">
        <f>IFERROR(IF(GV129=0,"",GW129/GV129),"")</f>
        <v>0.5</v>
      </c>
      <c r="GY129" s="1437"/>
      <c r="GZ129" s="322" t="s">
        <v>280</v>
      </c>
      <c r="HA129" s="835"/>
      <c r="HB129" s="473">
        <v>1</v>
      </c>
      <c r="HC129" s="1427">
        <f>IF(HA129=1,1,IF(HA128=1,0.5,0))</f>
        <v>0</v>
      </c>
      <c r="HD129" s="243">
        <f>IFERROR(IF(HB129=0,"",HC129/HB129),"")</f>
        <v>0</v>
      </c>
      <c r="HE129" s="397" t="s">
        <v>280</v>
      </c>
      <c r="HF129" s="338">
        <v>1</v>
      </c>
      <c r="HG129" s="473">
        <v>1</v>
      </c>
      <c r="HH129" s="1427">
        <f>IF(HF129=1,1,IF(HF128=1,0.5,0))</f>
        <v>1</v>
      </c>
      <c r="HI129" s="243">
        <f>IFERROR(IF(HG129=0,"",HH129/HG129),"")</f>
        <v>1</v>
      </c>
      <c r="HJ129" s="883"/>
      <c r="HK129" s="322" t="s">
        <v>280</v>
      </c>
      <c r="HL129" s="835"/>
      <c r="HM129" s="473">
        <v>1</v>
      </c>
      <c r="HN129" s="1427">
        <f>IF(HL128=1,0.5,IF(HL129=1,1,0))</f>
        <v>0</v>
      </c>
      <c r="HO129" s="243">
        <f>IFERROR(IF(HM129=0,"",HN129/HM129),"")</f>
        <v>0</v>
      </c>
      <c r="HP129" s="883"/>
      <c r="HQ129" s="322" t="s">
        <v>280</v>
      </c>
      <c r="HR129" s="835"/>
      <c r="HS129" s="255">
        <v>1</v>
      </c>
      <c r="HT129" s="256">
        <f>IF(HR128=1,0.5,IF(HR129=1,1,0))</f>
        <v>0</v>
      </c>
      <c r="HU129" s="264">
        <f>IFERROR(IF(HS129=0,"",HT129/HS129),"")</f>
        <v>0</v>
      </c>
      <c r="HV129" s="397" t="s">
        <v>280</v>
      </c>
      <c r="HW129" s="835">
        <v>1</v>
      </c>
      <c r="HX129" s="255">
        <v>1</v>
      </c>
      <c r="HY129" s="256">
        <v>1</v>
      </c>
      <c r="HZ129" s="898">
        <f>IFERROR(IF(HX129=0,"",HY129/HX129),"")</f>
        <v>1</v>
      </c>
      <c r="IA129" s="322" t="s">
        <v>280</v>
      </c>
      <c r="IB129" s="835"/>
      <c r="IC129" s="255">
        <v>1</v>
      </c>
      <c r="ID129" s="256">
        <f>IF(IB128=1,0.5,IF(IB129=1,1,0))</f>
        <v>0</v>
      </c>
      <c r="IE129" s="899">
        <f>IFERROR(IF(IC129=0,"",ID129/IC129),"")</f>
        <v>0</v>
      </c>
      <c r="IF129" s="883"/>
      <c r="IG129" s="322" t="s">
        <v>280</v>
      </c>
      <c r="IH129" s="841"/>
      <c r="II129" s="255" t="s">
        <v>130</v>
      </c>
      <c r="IJ129" s="256">
        <f>IF(IH128=1,0.5,IF(IH129=1,1,0))</f>
        <v>0</v>
      </c>
      <c r="IK129" s="264" t="str">
        <f>IFERROR(IF(II129="Не релевантно",II129,IF(II129=0,"",IJ129/II129)),"")</f>
        <v>не релевантно</v>
      </c>
      <c r="IL129" s="322" t="s">
        <v>280</v>
      </c>
      <c r="IM129" s="841"/>
      <c r="IN129" s="255">
        <v>1</v>
      </c>
      <c r="IO129" s="256">
        <f>IF(IM128=1,0.5,IF(IM129=1,1,0))</f>
        <v>0</v>
      </c>
      <c r="IP129" s="264">
        <f>IFERROR(IF(IN129="Не релевантно",IN129,IF(IN129=0,"",IO129/IN129)),"")</f>
        <v>0</v>
      </c>
      <c r="IQ129" s="322" t="s">
        <v>280</v>
      </c>
      <c r="IR129" s="841"/>
      <c r="IS129" s="255">
        <v>1</v>
      </c>
      <c r="IT129" s="256">
        <f>IF(IR128=1,0.5,IF(IR129=1,1,0))</f>
        <v>0</v>
      </c>
      <c r="IU129" s="264">
        <f>IFERROR(IF(IS129="Не релевантно",IS129,IF(IS129=0,"",IT129/IS129)),"")</f>
        <v>0</v>
      </c>
      <c r="IV129" s="322" t="s">
        <v>280</v>
      </c>
      <c r="IW129" s="841"/>
      <c r="IX129" s="255">
        <v>1</v>
      </c>
      <c r="IY129" s="256">
        <f>IF(IW128=1,0.5,IF(IW129=1,1,0))</f>
        <v>0.5</v>
      </c>
      <c r="IZ129" s="264">
        <f>IFERROR(IF(IX129="Не релевантно",IX129,IF(IX129=0,"",IY129/IX129)),"")</f>
        <v>0.5</v>
      </c>
      <c r="JA129" s="322" t="s">
        <v>280</v>
      </c>
      <c r="JB129" s="841"/>
      <c r="JC129" s="255">
        <v>1</v>
      </c>
      <c r="JD129" s="256">
        <f>IF(JB128=1,0.5,IF(JB129=1,1,0))</f>
        <v>0</v>
      </c>
      <c r="JE129" s="264">
        <f t="shared" si="363"/>
        <v>0</v>
      </c>
      <c r="JF129" s="322" t="s">
        <v>280</v>
      </c>
      <c r="JG129" s="337"/>
      <c r="JH129" s="255">
        <v>1</v>
      </c>
      <c r="JI129" s="256">
        <f>IF(JG128=1,0.5,IF(JG129=1,1,0))</f>
        <v>0</v>
      </c>
      <c r="JJ129" s="264">
        <f t="shared" si="436"/>
        <v>0</v>
      </c>
      <c r="JK129" s="322" t="s">
        <v>280</v>
      </c>
      <c r="JL129" s="841"/>
      <c r="JM129" s="255">
        <v>1</v>
      </c>
      <c r="JN129" s="256">
        <f>IF(JL128=1,0.5,IF(JL129=1,1,0))</f>
        <v>0</v>
      </c>
      <c r="JO129" s="264">
        <f t="shared" si="437"/>
        <v>0</v>
      </c>
      <c r="JP129" s="322" t="s">
        <v>280</v>
      </c>
      <c r="JQ129" s="841"/>
      <c r="JR129" s="255">
        <v>1</v>
      </c>
      <c r="JS129" s="256">
        <f>IF(JQ128=1,0.5,IF(JQ129=1,1,0))</f>
        <v>0</v>
      </c>
      <c r="JT129" s="264">
        <f>IFERROR(IF(JR129="Не релевантно",JR129,IF(JR129=0,"",JS129/JR129)),"")</f>
        <v>0</v>
      </c>
      <c r="JU129" s="322" t="s">
        <v>280</v>
      </c>
      <c r="JV129" s="841"/>
      <c r="JW129" s="255">
        <v>1</v>
      </c>
      <c r="JX129" s="256">
        <f>IF(JV128=1,0.5,IF(JV129=1,1,0))</f>
        <v>0</v>
      </c>
      <c r="JY129" s="264">
        <f t="shared" si="438"/>
        <v>0</v>
      </c>
      <c r="JZ129" s="322" t="s">
        <v>280</v>
      </c>
      <c r="KA129" s="841"/>
      <c r="KB129" s="255">
        <v>1</v>
      </c>
      <c r="KC129" s="256">
        <f>IF(KA128=1,0.5,IF(KA129=1,1,0))</f>
        <v>0</v>
      </c>
      <c r="KD129" s="264">
        <f t="shared" si="439"/>
        <v>0</v>
      </c>
      <c r="KE129" s="322" t="s">
        <v>280</v>
      </c>
      <c r="KF129" s="841"/>
      <c r="KG129" s="255">
        <v>1</v>
      </c>
      <c r="KH129" s="256">
        <f>IF(KF128=1,0.5,IF(KF129=1,1,0))</f>
        <v>0</v>
      </c>
      <c r="KI129" s="264">
        <f t="shared" si="440"/>
        <v>0</v>
      </c>
      <c r="KJ129" s="322" t="s">
        <v>280</v>
      </c>
      <c r="KK129" s="841"/>
      <c r="KL129" s="255">
        <v>1</v>
      </c>
      <c r="KM129" s="256">
        <f>IF(KK128=1,0.5,IF(KK129=1,1,0))</f>
        <v>0</v>
      </c>
      <c r="KN129" s="264">
        <f t="shared" si="441"/>
        <v>0</v>
      </c>
      <c r="KO129" s="322" t="s">
        <v>280</v>
      </c>
      <c r="KP129" s="841"/>
      <c r="KQ129" s="255">
        <v>1</v>
      </c>
      <c r="KR129" s="256">
        <f>IF(KP128=1,0.5,IF(KP129=1,1,0))</f>
        <v>0</v>
      </c>
      <c r="KS129" s="264">
        <f t="shared" si="442"/>
        <v>0</v>
      </c>
      <c r="KT129" s="322" t="s">
        <v>280</v>
      </c>
      <c r="KU129" s="841"/>
      <c r="KV129" s="255">
        <v>1</v>
      </c>
      <c r="KW129" s="256">
        <f>IF(KU128=1,0.5,IF(KU129=1,1,0))</f>
        <v>0</v>
      </c>
      <c r="KX129" s="264">
        <f t="shared" si="443"/>
        <v>0</v>
      </c>
      <c r="KY129" s="322" t="s">
        <v>280</v>
      </c>
      <c r="KZ129" s="841"/>
      <c r="LA129" s="255">
        <v>1</v>
      </c>
      <c r="LB129" s="256">
        <f>IF(KZ128=1,0.5,IF(KZ129=1,1,0))</f>
        <v>0</v>
      </c>
      <c r="LC129" s="264">
        <f>IFERROR(IF(LA129=0,"",LB129/LA129),"")</f>
        <v>0</v>
      </c>
      <c r="LD129" s="322" t="s">
        <v>280</v>
      </c>
      <c r="LE129" s="841"/>
      <c r="LF129" s="255">
        <v>1</v>
      </c>
      <c r="LG129" s="256">
        <f>IF(LE128=1,0.5,IF(LE129=1,1,0))</f>
        <v>0.5</v>
      </c>
      <c r="LH129" s="264">
        <f>IFERROR(IF(LF129=0,"",LG129/LF129),"")</f>
        <v>0.5</v>
      </c>
      <c r="LI129" s="397" t="s">
        <v>280</v>
      </c>
      <c r="LJ129" s="841">
        <v>1</v>
      </c>
      <c r="LK129" s="255">
        <v>1</v>
      </c>
      <c r="LL129" s="256">
        <f>IF(LJ128=1,0.5,IF(LJ129=1,1,0))</f>
        <v>1</v>
      </c>
      <c r="LM129" s="264">
        <f>IFERROR(IF(LK129=0,"",LL129/LK129),"")</f>
        <v>1</v>
      </c>
      <c r="LN129" s="322" t="s">
        <v>280</v>
      </c>
      <c r="LO129" s="841"/>
      <c r="LP129" s="255">
        <v>1</v>
      </c>
      <c r="LQ129" s="256">
        <f>IF(LO128=1,0.5,IF(LO129=1,1,0))</f>
        <v>0.5</v>
      </c>
      <c r="LR129" s="264">
        <f>IFERROR(IF(LP129=0,"",LQ129/LP129),"")</f>
        <v>0.5</v>
      </c>
      <c r="LS129" s="322" t="s">
        <v>280</v>
      </c>
      <c r="LT129" s="841"/>
      <c r="LU129" s="255">
        <v>1</v>
      </c>
      <c r="LV129" s="256">
        <f>IF(LT128=1,0.5,IF(LT129=1,1,0))</f>
        <v>0</v>
      </c>
      <c r="LW129" s="264">
        <f t="shared" si="391"/>
        <v>0</v>
      </c>
      <c r="LX129" s="322" t="s">
        <v>280</v>
      </c>
      <c r="LY129" s="841"/>
      <c r="LZ129" s="255">
        <v>1</v>
      </c>
      <c r="MA129" s="256">
        <f>IF(LY128=1,0.5,IF(LY129=1,1,0))</f>
        <v>0</v>
      </c>
      <c r="MB129" s="264">
        <f t="shared" si="393"/>
        <v>0</v>
      </c>
      <c r="MC129" s="322" t="s">
        <v>280</v>
      </c>
      <c r="MD129" s="841"/>
      <c r="ME129" s="255">
        <v>1</v>
      </c>
      <c r="MF129" s="256">
        <f>IF(MD128=1,0.5,IF(MD129=1,1,0))</f>
        <v>0</v>
      </c>
      <c r="MG129" s="264">
        <f t="shared" si="395"/>
        <v>0</v>
      </c>
      <c r="MH129" s="322" t="s">
        <v>280</v>
      </c>
      <c r="MI129" s="841"/>
      <c r="MJ129" s="255">
        <v>1</v>
      </c>
      <c r="MK129" s="256">
        <f>IF(MI128=1,0.5,IF(MI129=1,1,0))</f>
        <v>0</v>
      </c>
      <c r="ML129" s="264">
        <f t="shared" si="397"/>
        <v>0</v>
      </c>
      <c r="MM129" s="322" t="s">
        <v>280</v>
      </c>
      <c r="MN129" s="841"/>
      <c r="MO129" s="255">
        <v>1</v>
      </c>
      <c r="MP129" s="256">
        <f>IF(MN128=1,0.5,IF(MN129=1,1,0))</f>
        <v>0.5</v>
      </c>
      <c r="MQ129" s="264">
        <f>IFERROR(IF(MO129=0,"",MP129/MO129),"")</f>
        <v>0.5</v>
      </c>
      <c r="MR129" s="322" t="s">
        <v>280</v>
      </c>
      <c r="MS129" s="841"/>
      <c r="MT129" s="255">
        <v>1</v>
      </c>
      <c r="MU129" s="256">
        <f>IF(MS128=1,0.5,IF(MS129=1,1,0))</f>
        <v>0</v>
      </c>
      <c r="MV129" s="264">
        <f t="shared" si="400"/>
        <v>0</v>
      </c>
      <c r="MW129" s="322" t="s">
        <v>280</v>
      </c>
      <c r="MX129" s="841"/>
      <c r="MY129" s="255">
        <v>1</v>
      </c>
      <c r="MZ129" s="256">
        <f>IF(MX128=1,0.5,IF(MX129=1,1,0))</f>
        <v>0</v>
      </c>
      <c r="NA129" s="264">
        <f t="shared" si="402"/>
        <v>0</v>
      </c>
      <c r="NB129" s="322" t="s">
        <v>280</v>
      </c>
      <c r="NC129" s="841"/>
      <c r="ND129" s="255">
        <v>1</v>
      </c>
      <c r="NE129" s="256">
        <f>IF(NC128=1,0.5,IF(NC129=1,1,0))</f>
        <v>0</v>
      </c>
      <c r="NF129" s="264">
        <f t="shared" si="404"/>
        <v>0</v>
      </c>
      <c r="NG129" s="322" t="s">
        <v>280</v>
      </c>
      <c r="NH129" s="841"/>
      <c r="NI129" s="255">
        <v>1</v>
      </c>
      <c r="NJ129" s="256">
        <f>IF(NH128=1,0.5,IF(NH129=1,1,0))</f>
        <v>0</v>
      </c>
      <c r="NK129" s="264">
        <f t="shared" si="406"/>
        <v>0</v>
      </c>
      <c r="NL129" s="322" t="s">
        <v>280</v>
      </c>
      <c r="NM129" s="841"/>
      <c r="NN129" s="255">
        <v>1</v>
      </c>
      <c r="NO129" s="256">
        <f>IF(NM128=1,0.5,IF(NM129=1,1,0))</f>
        <v>0</v>
      </c>
      <c r="NP129" s="264">
        <f t="shared" si="408"/>
        <v>0</v>
      </c>
      <c r="NQ129" s="322" t="s">
        <v>280</v>
      </c>
      <c r="NR129" s="841"/>
      <c r="NS129" s="255">
        <v>1</v>
      </c>
      <c r="NT129" s="256">
        <f>IF(NR128=1,0.5,IF(NR129=1,1,0))</f>
        <v>0</v>
      </c>
      <c r="NU129" s="264">
        <f t="shared" si="410"/>
        <v>0</v>
      </c>
      <c r="NV129" s="322" t="s">
        <v>280</v>
      </c>
      <c r="NW129" s="841"/>
      <c r="NX129" s="255">
        <v>1</v>
      </c>
      <c r="NY129" s="256">
        <f>IF(NW128=1,0.5,IF(NW129=1,1,0))</f>
        <v>0</v>
      </c>
      <c r="NZ129" s="264">
        <f t="shared" si="412"/>
        <v>0</v>
      </c>
      <c r="OA129" s="322" t="s">
        <v>280</v>
      </c>
      <c r="OB129" s="841"/>
      <c r="OC129" s="255">
        <v>1</v>
      </c>
      <c r="OD129" s="256">
        <f>IF(OB128=1,0.5,IF(OB129=1,1,0))</f>
        <v>0</v>
      </c>
      <c r="OE129" s="264">
        <f t="shared" si="414"/>
        <v>0</v>
      </c>
      <c r="OF129" s="322" t="s">
        <v>280</v>
      </c>
      <c r="OG129" s="841"/>
      <c r="OH129" s="255">
        <v>1</v>
      </c>
      <c r="OI129" s="256">
        <f>IF(OG128=1,0.5,IF(OG129=1,1,0))</f>
        <v>0</v>
      </c>
      <c r="OJ129" s="264">
        <f t="shared" si="416"/>
        <v>0</v>
      </c>
      <c r="OK129" s="322" t="s">
        <v>280</v>
      </c>
      <c r="OL129" s="841"/>
      <c r="OM129" s="255">
        <v>1</v>
      </c>
      <c r="ON129" s="256">
        <f>IF(OL128=1,0.5,IF(OL129=1,1,0))</f>
        <v>0.5</v>
      </c>
      <c r="OO129" s="264">
        <f t="shared" si="418"/>
        <v>0.5</v>
      </c>
      <c r="OP129" s="322" t="s">
        <v>280</v>
      </c>
      <c r="OQ129" s="841"/>
      <c r="OR129" s="255">
        <v>1</v>
      </c>
      <c r="OS129" s="256">
        <f>IF(OQ128=1,0.5,IF(OQ129=1,1,0))</f>
        <v>0</v>
      </c>
      <c r="OT129" s="264">
        <f t="shared" si="420"/>
        <v>0</v>
      </c>
      <c r="OU129" s="322" t="s">
        <v>280</v>
      </c>
      <c r="OV129" s="835"/>
      <c r="OW129" s="255">
        <v>1</v>
      </c>
      <c r="OX129" s="256">
        <f>IF(OV128=1,0.5,IF(OV129=1,1,0))</f>
        <v>0</v>
      </c>
      <c r="OY129" s="264">
        <f t="shared" si="422"/>
        <v>0</v>
      </c>
      <c r="OZ129" s="322" t="s">
        <v>280</v>
      </c>
      <c r="PA129" s="841"/>
      <c r="PB129" s="255">
        <v>1</v>
      </c>
      <c r="PC129" s="256">
        <f>IF(PA128=1,0.5,IF(PA129=1,1,0))</f>
        <v>0</v>
      </c>
      <c r="PD129" s="264">
        <f t="shared" si="424"/>
        <v>0</v>
      </c>
      <c r="PE129" s="942"/>
      <c r="PF129" s="835"/>
      <c r="PG129" s="255">
        <v>1</v>
      </c>
      <c r="PH129" s="256">
        <f>IF(PF128=1,0.5,IF(PF129=1,1,0))</f>
        <v>0</v>
      </c>
      <c r="PI129" s="264">
        <f t="shared" ref="PI129" si="457">IFERROR(IF(PG129=0,"",PH129/PG129),"")</f>
        <v>0</v>
      </c>
      <c r="PJ129" s="942"/>
      <c r="PK129" s="835"/>
      <c r="PL129" s="255">
        <v>1</v>
      </c>
      <c r="PM129" s="256">
        <f>IF(PK128=1,0.5,IF(PK129=1,1,0))</f>
        <v>0</v>
      </c>
      <c r="PN129" s="264">
        <f t="shared" ref="PN129" si="458">IFERROR(IF(PL129=0,"",PM129/PL129),"")</f>
        <v>0</v>
      </c>
    </row>
    <row r="130" spans="1:430" ht="17" customHeight="1" thickBot="1" x14ac:dyDescent="0.25">
      <c r="B130" s="1431"/>
      <c r="C130" s="937"/>
      <c r="D130" s="1257"/>
      <c r="E130" s="1432" t="s">
        <v>201</v>
      </c>
      <c r="F130" s="1433"/>
      <c r="G130" s="1434"/>
      <c r="H130" s="863"/>
      <c r="I130" s="1435"/>
      <c r="J130" s="322" t="s">
        <v>201</v>
      </c>
      <c r="K130" s="835"/>
      <c r="L130" s="897"/>
      <c r="M130" s="893"/>
      <c r="N130" s="1069"/>
      <c r="O130" s="322" t="s">
        <v>201</v>
      </c>
      <c r="P130" s="836"/>
      <c r="Q130" s="1212"/>
      <c r="R130" s="1213"/>
      <c r="S130" s="1158"/>
      <c r="T130" s="322" t="s">
        <v>201</v>
      </c>
      <c r="U130" s="835"/>
      <c r="V130" s="885"/>
      <c r="W130" s="897"/>
      <c r="X130" s="243"/>
      <c r="Y130" s="322" t="s">
        <v>201</v>
      </c>
      <c r="Z130" s="835"/>
      <c r="AA130" s="473"/>
      <c r="AB130" s="897"/>
      <c r="AC130" s="243"/>
      <c r="AD130" s="322" t="s">
        <v>201</v>
      </c>
      <c r="AE130" s="835"/>
      <c r="AF130" s="473"/>
      <c r="AG130" s="897"/>
      <c r="AH130" s="243"/>
      <c r="AI130" s="322" t="s">
        <v>201</v>
      </c>
      <c r="AJ130" s="835"/>
      <c r="AK130" s="473"/>
      <c r="AL130" s="897"/>
      <c r="AM130" s="243"/>
      <c r="AN130" s="322" t="s">
        <v>201</v>
      </c>
      <c r="AO130" s="1042"/>
      <c r="AP130" s="255"/>
      <c r="AQ130" s="256"/>
      <c r="AR130" s="1069"/>
      <c r="AS130" s="322" t="s">
        <v>201</v>
      </c>
      <c r="AT130" s="836"/>
      <c r="AU130" s="255"/>
      <c r="AV130" s="256"/>
      <c r="AW130" s="1069"/>
      <c r="AX130" s="397" t="s">
        <v>201</v>
      </c>
      <c r="AY130" s="467">
        <v>1</v>
      </c>
      <c r="AZ130" s="255"/>
      <c r="BA130" s="256"/>
      <c r="BB130" s="1069"/>
      <c r="BC130" s="942" t="s">
        <v>201</v>
      </c>
      <c r="BD130" s="835"/>
      <c r="BE130" s="255"/>
      <c r="BF130" s="1424"/>
      <c r="BG130" s="1069"/>
      <c r="BH130" s="322" t="s">
        <v>201</v>
      </c>
      <c r="BI130" s="1051"/>
      <c r="BJ130" s="255"/>
      <c r="BK130" s="256"/>
      <c r="BL130" s="1069"/>
      <c r="BM130" s="942" t="s">
        <v>201</v>
      </c>
      <c r="BN130" s="835"/>
      <c r="BO130" s="255"/>
      <c r="BP130" s="1424"/>
      <c r="BQ130" s="1069"/>
      <c r="BR130" s="863"/>
      <c r="BS130" s="322" t="s">
        <v>201</v>
      </c>
      <c r="BT130" s="835"/>
      <c r="BU130" s="473"/>
      <c r="BV130" s="897"/>
      <c r="BW130" s="243"/>
      <c r="BX130" s="322" t="s">
        <v>201</v>
      </c>
      <c r="BY130" s="835"/>
      <c r="BZ130" s="473"/>
      <c r="CA130" s="897"/>
      <c r="CB130" s="243"/>
      <c r="CC130" s="322" t="s">
        <v>201</v>
      </c>
      <c r="CD130" s="835"/>
      <c r="CE130" s="473"/>
      <c r="CF130" s="1427"/>
      <c r="CG130" s="243"/>
      <c r="CH130" s="322" t="s">
        <v>201</v>
      </c>
      <c r="CI130" s="835"/>
      <c r="CJ130" s="473"/>
      <c r="CK130" s="1427"/>
      <c r="CL130" s="243"/>
      <c r="CM130" s="322" t="s">
        <v>201</v>
      </c>
      <c r="CN130" s="835"/>
      <c r="CO130" s="473"/>
      <c r="CP130" s="1427"/>
      <c r="CQ130" s="243"/>
      <c r="CR130" s="322" t="s">
        <v>201</v>
      </c>
      <c r="CS130" s="835"/>
      <c r="CT130" s="473"/>
      <c r="CU130" s="1427"/>
      <c r="CV130" s="243"/>
      <c r="CW130" s="322" t="s">
        <v>201</v>
      </c>
      <c r="CX130" s="835"/>
      <c r="CY130" s="473"/>
      <c r="CZ130" s="1427"/>
      <c r="DA130" s="243"/>
      <c r="DB130" s="322" t="s">
        <v>201</v>
      </c>
      <c r="DC130" s="835"/>
      <c r="DD130" s="473"/>
      <c r="DE130" s="1427"/>
      <c r="DF130" s="243"/>
      <c r="DG130" s="322" t="s">
        <v>201</v>
      </c>
      <c r="DH130" s="835"/>
      <c r="DI130" s="473"/>
      <c r="DJ130" s="1427"/>
      <c r="DK130" s="243"/>
      <c r="DL130" s="397" t="s">
        <v>201</v>
      </c>
      <c r="DM130" s="835">
        <v>1</v>
      </c>
      <c r="DN130" s="404" t="s">
        <v>1819</v>
      </c>
      <c r="DO130" s="1427"/>
      <c r="DP130" s="243"/>
      <c r="DQ130" s="397" t="s">
        <v>201</v>
      </c>
      <c r="DR130" s="835">
        <v>1</v>
      </c>
      <c r="DS130" s="473"/>
      <c r="DT130" s="1427"/>
      <c r="DU130" s="243"/>
      <c r="DV130" s="322" t="s">
        <v>201</v>
      </c>
      <c r="DW130" s="835"/>
      <c r="DX130" s="473"/>
      <c r="DY130" s="1427"/>
      <c r="DZ130" s="243"/>
      <c r="EA130" s="322" t="s">
        <v>201</v>
      </c>
      <c r="EB130" s="338"/>
      <c r="EC130" s="473"/>
      <c r="ED130" s="1427"/>
      <c r="EE130" s="243"/>
      <c r="EF130" s="322" t="s">
        <v>201</v>
      </c>
      <c r="EG130" s="835"/>
      <c r="EH130" s="473"/>
      <c r="EI130" s="1427"/>
      <c r="EJ130" s="243"/>
      <c r="EK130" s="322" t="s">
        <v>201</v>
      </c>
      <c r="EL130" s="835"/>
      <c r="EM130" s="473"/>
      <c r="EN130" s="1427"/>
      <c r="EO130" s="243"/>
      <c r="EP130" s="322" t="s">
        <v>201</v>
      </c>
      <c r="EQ130" s="338"/>
      <c r="ER130" s="473"/>
      <c r="ES130" s="1427"/>
      <c r="ET130" s="243"/>
      <c r="EU130" s="322" t="s">
        <v>201</v>
      </c>
      <c r="EV130" s="835"/>
      <c r="EW130" s="473"/>
      <c r="EX130" s="1427"/>
      <c r="EY130" s="243"/>
      <c r="EZ130" s="322" t="s">
        <v>201</v>
      </c>
      <c r="FA130" s="835"/>
      <c r="FB130" s="473"/>
      <c r="FC130" s="1427"/>
      <c r="FD130" s="243"/>
      <c r="FE130" s="397" t="s">
        <v>201</v>
      </c>
      <c r="FF130" s="835">
        <v>1</v>
      </c>
      <c r="FG130" s="473"/>
      <c r="FH130" s="1427"/>
      <c r="FI130" s="243"/>
      <c r="FJ130" s="397" t="s">
        <v>201</v>
      </c>
      <c r="FK130" s="835">
        <v>1</v>
      </c>
      <c r="FL130" s="473"/>
      <c r="FM130" s="1427"/>
      <c r="FN130" s="243"/>
      <c r="FO130" s="322" t="s">
        <v>201</v>
      </c>
      <c r="FP130" s="835"/>
      <c r="FQ130" s="473"/>
      <c r="FR130" s="1427"/>
      <c r="FS130" s="243"/>
      <c r="FU130" s="322" t="s">
        <v>201</v>
      </c>
      <c r="FV130" s="1042"/>
      <c r="FW130" s="255"/>
      <c r="FX130" s="256"/>
      <c r="FY130" s="1069"/>
      <c r="FZ130" s="322" t="s">
        <v>201</v>
      </c>
      <c r="GA130" s="1042"/>
      <c r="GB130" s="255"/>
      <c r="GC130" s="256"/>
      <c r="GD130" s="1069"/>
      <c r="GE130" s="322" t="s">
        <v>201</v>
      </c>
      <c r="GF130" s="1042"/>
      <c r="GG130" s="255"/>
      <c r="GH130" s="256"/>
      <c r="GI130" s="1069"/>
      <c r="GJ130" s="322" t="s">
        <v>201</v>
      </c>
      <c r="GK130" s="1042"/>
      <c r="GL130" s="255"/>
      <c r="GM130" s="256"/>
      <c r="GN130" s="1069"/>
      <c r="GO130" s="322" t="s">
        <v>201</v>
      </c>
      <c r="GP130" s="1042"/>
      <c r="GQ130" s="255"/>
      <c r="GR130" s="256"/>
      <c r="GS130" s="1069"/>
      <c r="GT130" s="397" t="s">
        <v>201</v>
      </c>
      <c r="GU130" s="1042">
        <v>1</v>
      </c>
      <c r="GV130" s="255"/>
      <c r="GW130" s="1164"/>
      <c r="GX130" s="1436"/>
      <c r="GY130" s="1437"/>
      <c r="GZ130" s="322" t="s">
        <v>201</v>
      </c>
      <c r="HA130" s="835"/>
      <c r="HB130" s="473"/>
      <c r="HC130" s="1427"/>
      <c r="HD130" s="243"/>
      <c r="HE130" s="322" t="s">
        <v>201</v>
      </c>
      <c r="HF130" s="338"/>
      <c r="HG130" s="473"/>
      <c r="HH130" s="1427"/>
      <c r="HI130" s="243"/>
      <c r="HJ130" s="883"/>
      <c r="HK130" s="322" t="s">
        <v>201</v>
      </c>
      <c r="HL130" s="835"/>
      <c r="HM130" s="473"/>
      <c r="HN130" s="897"/>
      <c r="HO130" s="243"/>
      <c r="HP130" s="883"/>
      <c r="HQ130" s="322" t="s">
        <v>201</v>
      </c>
      <c r="HR130" s="835"/>
      <c r="HS130" s="255"/>
      <c r="HT130" s="1424"/>
      <c r="HU130" s="1069"/>
      <c r="HV130" s="322" t="s">
        <v>201</v>
      </c>
      <c r="HW130" s="835"/>
      <c r="HX130" s="255"/>
      <c r="HY130" s="1424"/>
      <c r="HZ130" s="898"/>
      <c r="IA130" s="322" t="s">
        <v>201</v>
      </c>
      <c r="IB130" s="835"/>
      <c r="IC130" s="255"/>
      <c r="ID130" s="256"/>
      <c r="IE130" s="899"/>
      <c r="IF130" s="883"/>
      <c r="IG130" s="397" t="s">
        <v>201</v>
      </c>
      <c r="IH130" s="841">
        <v>1</v>
      </c>
      <c r="II130" s="255"/>
      <c r="IJ130" s="256"/>
      <c r="IK130" s="899"/>
      <c r="IL130" s="322" t="s">
        <v>201</v>
      </c>
      <c r="IM130" s="841"/>
      <c r="IN130" s="255"/>
      <c r="IO130" s="256"/>
      <c r="IP130" s="899"/>
      <c r="IQ130" s="322" t="s">
        <v>201</v>
      </c>
      <c r="IR130" s="841"/>
      <c r="IS130" s="255"/>
      <c r="IT130" s="256"/>
      <c r="IU130" s="899"/>
      <c r="IV130" s="322" t="s">
        <v>201</v>
      </c>
      <c r="IW130" s="841"/>
      <c r="IX130" s="255"/>
      <c r="IY130" s="256"/>
      <c r="IZ130" s="899"/>
      <c r="JA130" s="322" t="s">
        <v>201</v>
      </c>
      <c r="JB130" s="841"/>
      <c r="JC130" s="255"/>
      <c r="JD130" s="1424"/>
      <c r="JE130" s="1069"/>
      <c r="JF130" s="322" t="s">
        <v>201</v>
      </c>
      <c r="JG130" s="337"/>
      <c r="JH130" s="255"/>
      <c r="JI130" s="1424"/>
      <c r="JJ130" s="1069"/>
      <c r="JK130" s="322" t="s">
        <v>201</v>
      </c>
      <c r="JL130" s="841"/>
      <c r="JM130" s="255"/>
      <c r="JN130" s="1424"/>
      <c r="JO130" s="1069"/>
      <c r="JP130" s="322" t="s">
        <v>201</v>
      </c>
      <c r="JQ130" s="841"/>
      <c r="JR130" s="255"/>
      <c r="JS130" s="256"/>
      <c r="JT130" s="899"/>
      <c r="JU130" s="322" t="s">
        <v>201</v>
      </c>
      <c r="JV130" s="841"/>
      <c r="JW130" s="255"/>
      <c r="JX130" s="1424"/>
      <c r="JY130" s="1069"/>
      <c r="JZ130" s="322" t="s">
        <v>201</v>
      </c>
      <c r="KA130" s="841"/>
      <c r="KB130" s="255"/>
      <c r="KC130" s="1424"/>
      <c r="KD130" s="1069"/>
      <c r="KE130" s="322" t="s">
        <v>201</v>
      </c>
      <c r="KF130" s="841"/>
      <c r="KG130" s="255"/>
      <c r="KH130" s="1424"/>
      <c r="KI130" s="1069"/>
      <c r="KJ130" s="397" t="s">
        <v>201</v>
      </c>
      <c r="KK130" s="841">
        <v>1</v>
      </c>
      <c r="KL130" s="255"/>
      <c r="KM130" s="1424"/>
      <c r="KN130" s="1069"/>
      <c r="KO130" s="397" t="s">
        <v>201</v>
      </c>
      <c r="KP130" s="841">
        <v>1</v>
      </c>
      <c r="KQ130" s="255"/>
      <c r="KR130" s="1424"/>
      <c r="KS130" s="1069"/>
      <c r="KT130" s="322" t="s">
        <v>201</v>
      </c>
      <c r="KU130" s="841"/>
      <c r="KV130" s="255"/>
      <c r="KW130" s="1424"/>
      <c r="KX130" s="1069"/>
      <c r="KY130" s="322" t="s">
        <v>201</v>
      </c>
      <c r="KZ130" s="841"/>
      <c r="LA130" s="255"/>
      <c r="LB130" s="1424"/>
      <c r="LC130" s="1069"/>
      <c r="LD130" s="322" t="s">
        <v>201</v>
      </c>
      <c r="LE130" s="841"/>
      <c r="LF130" s="255"/>
      <c r="LG130" s="1424"/>
      <c r="LH130" s="1069"/>
      <c r="LI130" s="322" t="s">
        <v>201</v>
      </c>
      <c r="LJ130" s="841"/>
      <c r="LK130" s="255"/>
      <c r="LL130" s="1424"/>
      <c r="LM130" s="1069"/>
      <c r="LN130" s="322" t="s">
        <v>201</v>
      </c>
      <c r="LO130" s="841"/>
      <c r="LP130" s="255"/>
      <c r="LQ130" s="1424"/>
      <c r="LR130" s="1069"/>
      <c r="LS130" s="322" t="s">
        <v>201</v>
      </c>
      <c r="LT130" s="841"/>
      <c r="LU130" s="255"/>
      <c r="LV130" s="1424"/>
      <c r="LW130" s="1069"/>
      <c r="LX130" s="322" t="s">
        <v>201</v>
      </c>
      <c r="LY130" s="841"/>
      <c r="LZ130" s="255"/>
      <c r="MA130" s="1424"/>
      <c r="MB130" s="1069"/>
      <c r="MC130" s="322" t="s">
        <v>201</v>
      </c>
      <c r="MD130" s="841"/>
      <c r="ME130" s="255"/>
      <c r="MF130" s="1424"/>
      <c r="MG130" s="1069"/>
      <c r="MH130" s="397" t="s">
        <v>201</v>
      </c>
      <c r="MI130" s="841">
        <v>1</v>
      </c>
      <c r="MJ130" s="255"/>
      <c r="MK130" s="1424"/>
      <c r="ML130" s="1069"/>
      <c r="MM130" s="322" t="s">
        <v>201</v>
      </c>
      <c r="MN130" s="841"/>
      <c r="MO130" s="255"/>
      <c r="MP130" s="1424"/>
      <c r="MQ130" s="1069"/>
      <c r="MR130" s="397" t="s">
        <v>201</v>
      </c>
      <c r="MS130" s="841">
        <v>1</v>
      </c>
      <c r="MT130" s="255"/>
      <c r="MU130" s="1424"/>
      <c r="MV130" s="1069"/>
      <c r="MW130" s="322" t="s">
        <v>201</v>
      </c>
      <c r="MX130" s="841"/>
      <c r="MY130" s="255"/>
      <c r="MZ130" s="1424"/>
      <c r="NA130" s="1069"/>
      <c r="NB130" s="322" t="s">
        <v>201</v>
      </c>
      <c r="NC130" s="841"/>
      <c r="ND130" s="255"/>
      <c r="NE130" s="1424"/>
      <c r="NF130" s="1069"/>
      <c r="NG130" s="322" t="s">
        <v>201</v>
      </c>
      <c r="NH130" s="841"/>
      <c r="NI130" s="255"/>
      <c r="NJ130" s="1424"/>
      <c r="NK130" s="1069"/>
      <c r="NL130" s="322" t="s">
        <v>201</v>
      </c>
      <c r="NM130" s="841"/>
      <c r="NN130" s="255"/>
      <c r="NO130" s="1424"/>
      <c r="NP130" s="1069"/>
      <c r="NQ130" s="322" t="s">
        <v>201</v>
      </c>
      <c r="NR130" s="841"/>
      <c r="NS130" s="255"/>
      <c r="NT130" s="1424"/>
      <c r="NU130" s="1069"/>
      <c r="NV130" s="322" t="s">
        <v>201</v>
      </c>
      <c r="NW130" s="841"/>
      <c r="NX130" s="255"/>
      <c r="NY130" s="1424"/>
      <c r="NZ130" s="1069"/>
      <c r="OA130" s="322" t="s">
        <v>201</v>
      </c>
      <c r="OB130" s="841"/>
      <c r="OC130" s="255"/>
      <c r="OD130" s="1424"/>
      <c r="OE130" s="1069"/>
      <c r="OF130" s="322" t="s">
        <v>201</v>
      </c>
      <c r="OG130" s="841"/>
      <c r="OH130" s="255"/>
      <c r="OI130" s="1424"/>
      <c r="OJ130" s="1069"/>
      <c r="OK130" s="322" t="s">
        <v>201</v>
      </c>
      <c r="OL130" s="841"/>
      <c r="OM130" s="255"/>
      <c r="ON130" s="1424"/>
      <c r="OO130" s="1069"/>
      <c r="OP130" s="322" t="s">
        <v>201</v>
      </c>
      <c r="OQ130" s="841"/>
      <c r="OR130" s="255"/>
      <c r="OS130" s="1424"/>
      <c r="OT130" s="1069"/>
      <c r="OU130" s="322" t="s">
        <v>201</v>
      </c>
      <c r="OV130" s="835"/>
      <c r="OW130" s="255"/>
      <c r="OX130" s="1424"/>
      <c r="OY130" s="1069"/>
      <c r="OZ130" s="322" t="s">
        <v>201</v>
      </c>
      <c r="PA130" s="841"/>
      <c r="PB130" s="255"/>
      <c r="PC130" s="1424"/>
      <c r="PD130" s="1069"/>
      <c r="PE130" s="942"/>
      <c r="PF130" s="835"/>
      <c r="PG130" s="255"/>
      <c r="PH130" s="1424"/>
      <c r="PI130" s="1069"/>
      <c r="PJ130" s="942"/>
      <c r="PK130" s="835"/>
      <c r="PL130" s="255"/>
      <c r="PM130" s="1424"/>
      <c r="PN130" s="1069"/>
    </row>
    <row r="131" spans="1:430" s="1439" customFormat="1" ht="17" customHeight="1" thickBot="1" x14ac:dyDescent="0.25">
      <c r="B131" s="1440"/>
      <c r="C131" s="1441"/>
      <c r="D131" s="1357"/>
      <c r="E131" s="1442" t="s">
        <v>189</v>
      </c>
      <c r="F131" s="1433"/>
      <c r="G131" s="1434"/>
      <c r="H131" s="932">
        <v>0</v>
      </c>
      <c r="I131" s="1443"/>
      <c r="J131" s="404" t="s">
        <v>189</v>
      </c>
      <c r="K131" s="847"/>
      <c r="L131" s="963"/>
      <c r="M131" s="1195"/>
      <c r="N131" s="1078"/>
      <c r="O131" s="404" t="s">
        <v>189</v>
      </c>
      <c r="P131" s="851"/>
      <c r="Q131" s="1444"/>
      <c r="R131" s="1235"/>
      <c r="S131" s="1097"/>
      <c r="T131" s="404" t="s">
        <v>189</v>
      </c>
      <c r="U131" s="847"/>
      <c r="V131" s="1445"/>
      <c r="W131" s="264"/>
      <c r="X131" s="553"/>
      <c r="Y131" s="404" t="s">
        <v>189</v>
      </c>
      <c r="Z131" s="847"/>
      <c r="AA131" s="906"/>
      <c r="AB131" s="264"/>
      <c r="AC131" s="553"/>
      <c r="AD131" s="404" t="s">
        <v>189</v>
      </c>
      <c r="AE131" s="847"/>
      <c r="AF131" s="906"/>
      <c r="AG131" s="264"/>
      <c r="AH131" s="553"/>
      <c r="AI131" s="404" t="s">
        <v>189</v>
      </c>
      <c r="AJ131" s="847"/>
      <c r="AK131" s="906"/>
      <c r="AL131" s="264"/>
      <c r="AM131" s="553"/>
      <c r="AN131" s="404" t="s">
        <v>189</v>
      </c>
      <c r="AO131" s="851"/>
      <c r="AP131" s="1183"/>
      <c r="AQ131" s="1446"/>
      <c r="AR131" s="1078"/>
      <c r="AS131" s="404" t="s">
        <v>189</v>
      </c>
      <c r="AT131" s="851"/>
      <c r="AU131" s="1183"/>
      <c r="AV131" s="1446"/>
      <c r="AW131" s="1078"/>
      <c r="AX131" s="404" t="s">
        <v>189</v>
      </c>
      <c r="AY131" s="1447" t="s">
        <v>1807</v>
      </c>
      <c r="AZ131" s="1183"/>
      <c r="BA131" s="1446"/>
      <c r="BB131" s="1078"/>
      <c r="BC131" s="1448" t="s">
        <v>189</v>
      </c>
      <c r="BD131" s="835"/>
      <c r="BE131" s="1183"/>
      <c r="BF131" s="1446"/>
      <c r="BG131" s="1078"/>
      <c r="BH131" s="404" t="s">
        <v>189</v>
      </c>
      <c r="BI131" s="851"/>
      <c r="BJ131" s="1183"/>
      <c r="BK131" s="1446"/>
      <c r="BL131" s="1078"/>
      <c r="BM131" s="1449" t="s">
        <v>189</v>
      </c>
      <c r="BN131" s="827">
        <v>1</v>
      </c>
      <c r="BO131" s="1183"/>
      <c r="BP131" s="1446"/>
      <c r="BQ131" s="1078"/>
      <c r="BR131" s="932"/>
      <c r="BS131" s="404" t="s">
        <v>189</v>
      </c>
      <c r="BT131" s="1450" t="s">
        <v>1807</v>
      </c>
      <c r="BU131" s="906"/>
      <c r="BV131" s="264"/>
      <c r="BW131" s="553"/>
      <c r="BX131" s="404" t="s">
        <v>189</v>
      </c>
      <c r="BY131" s="1450" t="s">
        <v>1807</v>
      </c>
      <c r="BZ131" s="906"/>
      <c r="CA131" s="264"/>
      <c r="CB131" s="553"/>
      <c r="CC131" s="404" t="s">
        <v>189</v>
      </c>
      <c r="CD131" s="334" t="s">
        <v>1827</v>
      </c>
      <c r="CE131" s="906"/>
      <c r="CF131" s="1451"/>
      <c r="CG131" s="553"/>
      <c r="CH131" s="404" t="s">
        <v>189</v>
      </c>
      <c r="CI131" s="847"/>
      <c r="CJ131" s="906"/>
      <c r="CK131" s="1451"/>
      <c r="CL131" s="553"/>
      <c r="CM131" s="404" t="s">
        <v>189</v>
      </c>
      <c r="CN131" s="847"/>
      <c r="CO131" s="906"/>
      <c r="CP131" s="1451"/>
      <c r="CQ131" s="553"/>
      <c r="CR131" s="404" t="s">
        <v>189</v>
      </c>
      <c r="CS131" s="847"/>
      <c r="CT131" s="906"/>
      <c r="CU131" s="1451"/>
      <c r="CV131" s="553"/>
      <c r="CW131" s="404" t="s">
        <v>189</v>
      </c>
      <c r="CX131" s="847"/>
      <c r="CY131" s="906"/>
      <c r="CZ131" s="1451"/>
      <c r="DA131" s="553"/>
      <c r="DB131" s="404" t="s">
        <v>189</v>
      </c>
      <c r="DC131" s="847"/>
      <c r="DD131" s="906"/>
      <c r="DE131" s="1451"/>
      <c r="DF131" s="553"/>
      <c r="DG131" s="404" t="s">
        <v>189</v>
      </c>
      <c r="DH131" s="847"/>
      <c r="DI131" s="906"/>
      <c r="DJ131" s="1451"/>
      <c r="DK131" s="553"/>
      <c r="DL131" s="404" t="s">
        <v>189</v>
      </c>
      <c r="DM131" s="1450" t="s">
        <v>1807</v>
      </c>
      <c r="DN131" s="906"/>
      <c r="DO131" s="1451"/>
      <c r="DP131" s="553"/>
      <c r="DQ131" s="404" t="s">
        <v>189</v>
      </c>
      <c r="DR131" s="847"/>
      <c r="DS131" s="906"/>
      <c r="DT131" s="1451"/>
      <c r="DU131" s="553"/>
      <c r="DV131" s="404" t="s">
        <v>189</v>
      </c>
      <c r="DW131" s="847"/>
      <c r="DX131" s="906"/>
      <c r="DY131" s="1451"/>
      <c r="DZ131" s="553"/>
      <c r="EA131" s="331" t="s">
        <v>189</v>
      </c>
      <c r="EB131" s="338"/>
      <c r="EC131" s="906"/>
      <c r="ED131" s="1451"/>
      <c r="EE131" s="553"/>
      <c r="EF131" s="331" t="s">
        <v>189</v>
      </c>
      <c r="EG131" s="835"/>
      <c r="EH131" s="906"/>
      <c r="EI131" s="1451"/>
      <c r="EJ131" s="553"/>
      <c r="EK131" s="331" t="s">
        <v>189</v>
      </c>
      <c r="EL131" s="835"/>
      <c r="EM131" s="906"/>
      <c r="EN131" s="1451"/>
      <c r="EO131" s="553"/>
      <c r="EP131" s="404" t="s">
        <v>189</v>
      </c>
      <c r="EQ131" s="344"/>
      <c r="ER131" s="906"/>
      <c r="ES131" s="1451"/>
      <c r="ET131" s="553"/>
      <c r="EU131" s="331" t="s">
        <v>189</v>
      </c>
      <c r="EV131" s="835"/>
      <c r="EW131" s="906"/>
      <c r="EX131" s="1451"/>
      <c r="EY131" s="553"/>
      <c r="EZ131" s="331" t="s">
        <v>189</v>
      </c>
      <c r="FA131" s="835"/>
      <c r="FB131" s="906"/>
      <c r="FC131" s="1451"/>
      <c r="FD131" s="553"/>
      <c r="FE131" s="331" t="s">
        <v>189</v>
      </c>
      <c r="FF131" s="835"/>
      <c r="FG131" s="906"/>
      <c r="FH131" s="1451"/>
      <c r="FI131" s="553"/>
      <c r="FJ131" s="331" t="s">
        <v>189</v>
      </c>
      <c r="FK131" s="334" t="s">
        <v>1828</v>
      </c>
      <c r="FL131" s="906"/>
      <c r="FM131" s="1451"/>
      <c r="FN131" s="553"/>
      <c r="FO131" s="404" t="s">
        <v>189</v>
      </c>
      <c r="FP131" s="847"/>
      <c r="FQ131" s="931"/>
      <c r="FR131" s="1452"/>
      <c r="FS131" s="1453"/>
      <c r="FT131" s="1454"/>
      <c r="FU131" s="404" t="s">
        <v>189</v>
      </c>
      <c r="FV131" s="851"/>
      <c r="FW131" s="1183"/>
      <c r="FX131" s="1446"/>
      <c r="FY131" s="1078"/>
      <c r="FZ131" s="404" t="s">
        <v>189</v>
      </c>
      <c r="GA131" s="851"/>
      <c r="GB131" s="1183"/>
      <c r="GC131" s="1446"/>
      <c r="GD131" s="1078"/>
      <c r="GE131" s="404" t="s">
        <v>189</v>
      </c>
      <c r="GF131" s="851"/>
      <c r="GG131" s="1183"/>
      <c r="GH131" s="1446"/>
      <c r="GI131" s="1078"/>
      <c r="GJ131" s="404" t="s">
        <v>189</v>
      </c>
      <c r="GK131" s="851"/>
      <c r="GL131" s="1183"/>
      <c r="GM131" s="1446"/>
      <c r="GN131" s="1078"/>
      <c r="GO131" s="404" t="s">
        <v>189</v>
      </c>
      <c r="GP131" s="851"/>
      <c r="GQ131" s="1183"/>
      <c r="GR131" s="1446"/>
      <c r="GS131" s="1078"/>
      <c r="GT131" s="404" t="s">
        <v>189</v>
      </c>
      <c r="GU131" s="851"/>
      <c r="GV131" s="1183"/>
      <c r="GW131" s="1455"/>
      <c r="GX131" s="1456"/>
      <c r="GY131" s="1457"/>
      <c r="GZ131" s="404" t="s">
        <v>189</v>
      </c>
      <c r="HA131" s="847"/>
      <c r="HB131" s="906"/>
      <c r="HC131" s="1451"/>
      <c r="HD131" s="553"/>
      <c r="HE131" s="404" t="s">
        <v>189</v>
      </c>
      <c r="HF131" s="344"/>
      <c r="HG131" s="906"/>
      <c r="HH131" s="1451"/>
      <c r="HI131" s="553"/>
      <c r="HJ131" s="883"/>
      <c r="HK131" s="404" t="s">
        <v>189</v>
      </c>
      <c r="HL131" s="847"/>
      <c r="HM131" s="906"/>
      <c r="HN131" s="264"/>
      <c r="HO131" s="553"/>
      <c r="HP131" s="883"/>
      <c r="HQ131" s="404" t="s">
        <v>189</v>
      </c>
      <c r="HR131" s="847"/>
      <c r="HS131" s="1183"/>
      <c r="HT131" s="1446"/>
      <c r="HU131" s="1078"/>
      <c r="HV131" s="404" t="s">
        <v>189</v>
      </c>
      <c r="HW131" s="847"/>
      <c r="HX131" s="1183"/>
      <c r="HY131" s="1446"/>
      <c r="HZ131" s="1078"/>
      <c r="IA131" s="404" t="s">
        <v>189</v>
      </c>
      <c r="IB131" s="847"/>
      <c r="IC131" s="1183"/>
      <c r="ID131" s="1446"/>
      <c r="IE131" s="1101"/>
      <c r="IF131" s="974"/>
      <c r="IG131" s="404" t="s">
        <v>189</v>
      </c>
      <c r="IH131" s="856"/>
      <c r="II131" s="1183"/>
      <c r="IJ131" s="1446"/>
      <c r="IK131" s="1101"/>
      <c r="IL131" s="404" t="s">
        <v>189</v>
      </c>
      <c r="IM131" s="856"/>
      <c r="IN131" s="1183"/>
      <c r="IO131" s="1446"/>
      <c r="IP131" s="1101"/>
      <c r="IQ131" s="404" t="s">
        <v>189</v>
      </c>
      <c r="IR131" s="856"/>
      <c r="IS131" s="1183"/>
      <c r="IT131" s="1446"/>
      <c r="IU131" s="1101"/>
      <c r="IV131" s="404" t="s">
        <v>189</v>
      </c>
      <c r="IW131" s="856"/>
      <c r="IX131" s="1183"/>
      <c r="IY131" s="1446"/>
      <c r="IZ131" s="1101"/>
      <c r="JA131" s="404" t="s">
        <v>189</v>
      </c>
      <c r="JB131" s="856"/>
      <c r="JC131" s="1183"/>
      <c r="JD131" s="1446"/>
      <c r="JE131" s="1078"/>
      <c r="JF131" s="404" t="s">
        <v>189</v>
      </c>
      <c r="JG131" s="343"/>
      <c r="JH131" s="1183"/>
      <c r="JI131" s="1446"/>
      <c r="JJ131" s="1078"/>
      <c r="JK131" s="404" t="s">
        <v>189</v>
      </c>
      <c r="JL131" s="856"/>
      <c r="JM131" s="1183"/>
      <c r="JN131" s="1446"/>
      <c r="JO131" s="1078"/>
      <c r="JP131" s="404" t="s">
        <v>189</v>
      </c>
      <c r="JQ131" s="856"/>
      <c r="JR131" s="1183"/>
      <c r="JS131" s="1446"/>
      <c r="JT131" s="1101"/>
      <c r="JU131" s="1458" t="s">
        <v>189</v>
      </c>
      <c r="JV131" s="955">
        <v>1</v>
      </c>
      <c r="JW131" s="1183"/>
      <c r="JX131" s="1446"/>
      <c r="JY131" s="1078"/>
      <c r="JZ131" s="404" t="s">
        <v>189</v>
      </c>
      <c r="KA131" s="856"/>
      <c r="KB131" s="1183"/>
      <c r="KC131" s="1446"/>
      <c r="KD131" s="1078"/>
      <c r="KE131" s="404" t="s">
        <v>189</v>
      </c>
      <c r="KF131" s="856"/>
      <c r="KG131" s="1183"/>
      <c r="KH131" s="1446"/>
      <c r="KI131" s="1078"/>
      <c r="KJ131" s="404" t="s">
        <v>189</v>
      </c>
      <c r="KK131" s="856"/>
      <c r="KL131" s="1183"/>
      <c r="KM131" s="1446"/>
      <c r="KN131" s="1078"/>
      <c r="KO131" s="404" t="s">
        <v>189</v>
      </c>
      <c r="KP131" s="856"/>
      <c r="KQ131" s="1183"/>
      <c r="KR131" s="1446"/>
      <c r="KS131" s="1078"/>
      <c r="KT131" s="1458" t="s">
        <v>189</v>
      </c>
      <c r="KU131" s="841">
        <v>1</v>
      </c>
      <c r="KV131" s="1183"/>
      <c r="KW131" s="1446"/>
      <c r="KX131" s="1078"/>
      <c r="KY131" s="404" t="s">
        <v>189</v>
      </c>
      <c r="KZ131" s="856"/>
      <c r="LA131" s="1183"/>
      <c r="LB131" s="1446"/>
      <c r="LC131" s="1078"/>
      <c r="LD131" s="404" t="s">
        <v>189</v>
      </c>
      <c r="LE131" s="856"/>
      <c r="LF131" s="1183"/>
      <c r="LG131" s="1446"/>
      <c r="LH131" s="1078"/>
      <c r="LI131" s="404" t="s">
        <v>189</v>
      </c>
      <c r="LJ131" s="856"/>
      <c r="LK131" s="1183"/>
      <c r="LL131" s="1446"/>
      <c r="LM131" s="1078"/>
      <c r="LN131" s="404" t="s">
        <v>189</v>
      </c>
      <c r="LO131" s="856"/>
      <c r="LP131" s="1183"/>
      <c r="LQ131" s="1446"/>
      <c r="LR131" s="1078"/>
      <c r="LS131" s="404" t="s">
        <v>189</v>
      </c>
      <c r="LT131" s="856"/>
      <c r="LU131" s="1183"/>
      <c r="LV131" s="1446"/>
      <c r="LW131" s="1078"/>
      <c r="LX131" s="404" t="s">
        <v>189</v>
      </c>
      <c r="LY131" s="856"/>
      <c r="LZ131" s="1183"/>
      <c r="MA131" s="1446"/>
      <c r="MB131" s="1078"/>
      <c r="MC131" s="404" t="s">
        <v>189</v>
      </c>
      <c r="MD131" s="856"/>
      <c r="ME131" s="1183"/>
      <c r="MF131" s="1446"/>
      <c r="MG131" s="1078"/>
      <c r="MH131" s="404" t="s">
        <v>189</v>
      </c>
      <c r="MI131" s="856"/>
      <c r="MJ131" s="1183"/>
      <c r="MK131" s="1446"/>
      <c r="ML131" s="1078"/>
      <c r="MM131" s="404" t="s">
        <v>189</v>
      </c>
      <c r="MN131" s="841"/>
      <c r="MO131" s="1183"/>
      <c r="MP131" s="1446"/>
      <c r="MQ131" s="1078"/>
      <c r="MR131" s="404" t="s">
        <v>189</v>
      </c>
      <c r="MS131" s="430" t="s">
        <v>1829</v>
      </c>
      <c r="MT131" s="1183"/>
      <c r="MU131" s="1446"/>
      <c r="MV131" s="1078"/>
      <c r="MW131" s="404" t="s">
        <v>189</v>
      </c>
      <c r="MX131" s="856"/>
      <c r="MY131" s="1183"/>
      <c r="MZ131" s="1446"/>
      <c r="NA131" s="1078"/>
      <c r="NB131" s="404" t="s">
        <v>189</v>
      </c>
      <c r="NC131" s="856"/>
      <c r="ND131" s="1183"/>
      <c r="NE131" s="1446"/>
      <c r="NF131" s="1078"/>
      <c r="NG131" s="404" t="s">
        <v>189</v>
      </c>
      <c r="NH131" s="856"/>
      <c r="NI131" s="1183"/>
      <c r="NJ131" s="1446"/>
      <c r="NK131" s="1078"/>
      <c r="NL131" s="404" t="s">
        <v>189</v>
      </c>
      <c r="NM131" s="856"/>
      <c r="NN131" s="1183"/>
      <c r="NO131" s="1446"/>
      <c r="NP131" s="1078"/>
      <c r="NQ131" s="404" t="s">
        <v>189</v>
      </c>
      <c r="NR131" s="856"/>
      <c r="NS131" s="1183"/>
      <c r="NT131" s="1446"/>
      <c r="NU131" s="1078"/>
      <c r="NV131" s="404" t="s">
        <v>189</v>
      </c>
      <c r="NW131" s="856"/>
      <c r="NX131" s="1183"/>
      <c r="NY131" s="1446"/>
      <c r="NZ131" s="1078"/>
      <c r="OA131" s="404" t="s">
        <v>189</v>
      </c>
      <c r="OB131" s="856"/>
      <c r="OC131" s="1183"/>
      <c r="OD131" s="1446"/>
      <c r="OE131" s="1078"/>
      <c r="OF131" s="404" t="s">
        <v>189</v>
      </c>
      <c r="OG131" s="856"/>
      <c r="OH131" s="1183"/>
      <c r="OI131" s="1446"/>
      <c r="OJ131" s="1078"/>
      <c r="OK131" s="404" t="s">
        <v>189</v>
      </c>
      <c r="OL131" s="856"/>
      <c r="OM131" s="1183"/>
      <c r="ON131" s="1446"/>
      <c r="OO131" s="1078"/>
      <c r="OP131" s="404" t="s">
        <v>189</v>
      </c>
      <c r="OQ131" s="856"/>
      <c r="OR131" s="1183"/>
      <c r="OS131" s="1446"/>
      <c r="OT131" s="1078"/>
      <c r="OU131" s="404" t="s">
        <v>189</v>
      </c>
      <c r="OV131" s="847"/>
      <c r="OW131" s="1183"/>
      <c r="OX131" s="1446"/>
      <c r="OY131" s="1078"/>
      <c r="OZ131" s="404" t="s">
        <v>189</v>
      </c>
      <c r="PA131" s="856"/>
      <c r="PB131" s="1183"/>
      <c r="PC131" s="1446"/>
      <c r="PD131" s="1078"/>
      <c r="PE131" s="1448"/>
      <c r="PF131" s="835"/>
      <c r="PG131" s="1183"/>
      <c r="PH131" s="1446"/>
      <c r="PI131" s="1078"/>
      <c r="PJ131" s="1449"/>
      <c r="PK131" s="827"/>
      <c r="PL131" s="1183"/>
      <c r="PM131" s="1446"/>
      <c r="PN131" s="1078"/>
    </row>
    <row r="132" spans="1:430" ht="17" customHeight="1" thickBot="1" x14ac:dyDescent="0.25">
      <c r="A132">
        <v>35</v>
      </c>
      <c r="B132" s="1459" t="s">
        <v>1830</v>
      </c>
      <c r="C132" s="1460" t="s">
        <v>48</v>
      </c>
      <c r="D132" s="1461" t="s">
        <v>1831</v>
      </c>
      <c r="E132" s="1258" t="s">
        <v>283</v>
      </c>
      <c r="F132" s="1462"/>
      <c r="G132" s="1463"/>
      <c r="H132" s="863">
        <v>1</v>
      </c>
      <c r="I132" s="1435">
        <v>1</v>
      </c>
      <c r="J132" s="312" t="s">
        <v>283</v>
      </c>
      <c r="K132" s="487"/>
      <c r="L132" s="897">
        <v>1</v>
      </c>
      <c r="M132" s="263">
        <f>IF(OR(K132=1,K133=1),1,IF(K134=1,0.5,0))</f>
        <v>0</v>
      </c>
      <c r="N132" s="470">
        <f t="shared" si="450"/>
        <v>0</v>
      </c>
      <c r="O132" s="312" t="s">
        <v>283</v>
      </c>
      <c r="P132" s="487"/>
      <c r="Q132" s="897">
        <v>1</v>
      </c>
      <c r="R132" s="263">
        <f>IF(OR(P132=1,P133=1),1,IF(P134=1,0.5,0))</f>
        <v>0.5</v>
      </c>
      <c r="S132" s="470">
        <f>IFERROR(IF(Q132=0,"",R132/Q132),"")</f>
        <v>0.5</v>
      </c>
      <c r="T132" s="353" t="s">
        <v>283</v>
      </c>
      <c r="U132" s="952">
        <v>1</v>
      </c>
      <c r="V132" s="920">
        <v>1</v>
      </c>
      <c r="W132" s="263">
        <f>IF(OR(U132=1,U133=1),1,IF(U134=1,0.5,0))</f>
        <v>1</v>
      </c>
      <c r="X132" s="470">
        <f>IFERROR(IF(V132=0,"",W132/V132),"")</f>
        <v>1</v>
      </c>
      <c r="Y132" s="804" t="s">
        <v>283</v>
      </c>
      <c r="Z132" s="487"/>
      <c r="AA132" s="440">
        <v>1</v>
      </c>
      <c r="AB132" s="263">
        <f>IF(OR(Z132=1,Z133=1),1,IF(Z134=1,0.5,0))</f>
        <v>1</v>
      </c>
      <c r="AC132" s="241">
        <f>IFERROR(IF(AA132=0,"",AB132/AA132),"")</f>
        <v>1</v>
      </c>
      <c r="AD132" s="804" t="s">
        <v>283</v>
      </c>
      <c r="AE132" s="487"/>
      <c r="AF132" s="440">
        <v>1</v>
      </c>
      <c r="AG132" s="263">
        <f>IF(OR(AE132=1,AE133=1),1,IF(AE134=1,0.5,0))</f>
        <v>1</v>
      </c>
      <c r="AH132" s="241">
        <f>IFERROR(IF(AF132=0,"",AG132/AF132),"")</f>
        <v>1</v>
      </c>
      <c r="AI132" s="804" t="s">
        <v>283</v>
      </c>
      <c r="AJ132" s="487"/>
      <c r="AK132" s="440">
        <v>1</v>
      </c>
      <c r="AL132" s="263">
        <f>IF(OR(AJ132=1,AJ133=1),1,IF(AJ134=1,0.5,0))</f>
        <v>0</v>
      </c>
      <c r="AM132" s="241">
        <f>IFERROR(IF(AK132=0,"",AL132/AK132),"")</f>
        <v>0</v>
      </c>
      <c r="AN132" s="312" t="s">
        <v>283</v>
      </c>
      <c r="AO132" s="801"/>
      <c r="AP132" s="145">
        <v>1</v>
      </c>
      <c r="AQ132" s="263">
        <f>IF(OR(AO132=1,AO133=1),1,IF(AO134=1,0.5,0))</f>
        <v>1</v>
      </c>
      <c r="AR132" s="1464">
        <f>IFERROR(IF(AP132=0,"",AQ132/AP132),"")</f>
        <v>1</v>
      </c>
      <c r="AS132" s="312" t="s">
        <v>283</v>
      </c>
      <c r="AT132" s="487"/>
      <c r="AU132" s="264">
        <v>1</v>
      </c>
      <c r="AV132" s="1465">
        <f>IF(OR(AT132=1,AT133=1),1,IF(AT134=1,0.5,0))</f>
        <v>0</v>
      </c>
      <c r="AW132" s="264">
        <f>IFERROR(IF(AU132=0,"",AV132/AU132),"")</f>
        <v>0</v>
      </c>
      <c r="AX132" s="312" t="s">
        <v>283</v>
      </c>
      <c r="AY132" s="1466" t="s">
        <v>1832</v>
      </c>
      <c r="AZ132" s="1467">
        <v>1</v>
      </c>
      <c r="BA132" s="1465">
        <f>IF(OR(AY132=1,AY133=1),1,IF(AY134=1,0.5,0))</f>
        <v>0</v>
      </c>
      <c r="BB132" s="264">
        <f>IFERROR(IF(AZ132=0,"",BA132/AZ132),"")</f>
        <v>0</v>
      </c>
      <c r="BC132" s="805" t="s">
        <v>283</v>
      </c>
      <c r="BD132" s="1039"/>
      <c r="BE132" s="262">
        <v>1</v>
      </c>
      <c r="BF132" s="263">
        <f>IF(OR(BD132=1,BD133=1),1,IF(BD134=1,0.5,0))</f>
        <v>0.5</v>
      </c>
      <c r="BG132" s="264">
        <f t="shared" ref="BG132" si="459">IFERROR(IF(BE132=0,"",BF132/BE132),"")</f>
        <v>0.5</v>
      </c>
      <c r="BH132" s="312" t="s">
        <v>283</v>
      </c>
      <c r="BI132" s="1466"/>
      <c r="BJ132" s="262">
        <v>1</v>
      </c>
      <c r="BK132" s="263">
        <f>IF(OR(BI132=1,BI133=1),1,IF(BI134=1,0.5,0))</f>
        <v>0.5</v>
      </c>
      <c r="BL132" s="264">
        <f>IFERROR(IF(BJ132=0,"",BK132/BJ132),"")</f>
        <v>0.5</v>
      </c>
      <c r="BM132" s="805" t="s">
        <v>283</v>
      </c>
      <c r="BN132" s="1039"/>
      <c r="BO132" s="262">
        <v>1</v>
      </c>
      <c r="BP132" s="263">
        <f>IF(OR(BN132=1,BN133=1),1,IF(BN134=1,0.5,0))</f>
        <v>0</v>
      </c>
      <c r="BQ132" s="264">
        <f t="shared" ref="BQ132" si="460">IFERROR(IF(BO132=0,"",BP132/BO132),"")</f>
        <v>0</v>
      </c>
      <c r="BR132" s="863"/>
      <c r="BS132" s="312" t="s">
        <v>283</v>
      </c>
      <c r="BT132" s="487"/>
      <c r="BU132" s="440">
        <v>1</v>
      </c>
      <c r="BV132" s="263">
        <f>IF(OR(BT132=1,BT133=1),1,IF(BT134=1,0.5,0))</f>
        <v>0.5</v>
      </c>
      <c r="BW132" s="241">
        <f>IFERROR(IF(BU132=0,"",BV132/BU132),"")</f>
        <v>0.5</v>
      </c>
      <c r="BX132" s="312" t="s">
        <v>283</v>
      </c>
      <c r="BY132" s="487"/>
      <c r="BZ132" s="440">
        <v>1</v>
      </c>
      <c r="CA132" s="263">
        <f>IF(OR(BY132=1,BY133=1),1,IF(BY134=1,0.5,0))</f>
        <v>0.5</v>
      </c>
      <c r="CB132" s="241">
        <f>IFERROR(IF(BZ132=0,"",CA132/BZ132),"")</f>
        <v>0.5</v>
      </c>
      <c r="CC132" s="312" t="s">
        <v>283</v>
      </c>
      <c r="CD132" s="487" t="s">
        <v>1833</v>
      </c>
      <c r="CE132" s="440">
        <v>1</v>
      </c>
      <c r="CF132" s="263">
        <f>IF(OR(CD132=1,CD133=1),1,IF(CD134=1,0.5,0))</f>
        <v>0</v>
      </c>
      <c r="CG132" s="147">
        <f>IFERROR(IF(CE132=0,"",CF132/CE132),"")</f>
        <v>0</v>
      </c>
      <c r="CH132" s="312" t="s">
        <v>283</v>
      </c>
      <c r="CI132" s="487"/>
      <c r="CJ132" s="145">
        <v>1</v>
      </c>
      <c r="CK132" s="263">
        <f>IF(OR(CI132=1,CI133=1),1,IF(CI134=1,0.5,0))</f>
        <v>0</v>
      </c>
      <c r="CL132" s="147">
        <f>IFERROR(IF(CJ132=0,"",CK132/CJ132),"")</f>
        <v>0</v>
      </c>
      <c r="CM132" s="312" t="s">
        <v>283</v>
      </c>
      <c r="CN132" s="487"/>
      <c r="CO132" s="145">
        <v>1</v>
      </c>
      <c r="CP132" s="263">
        <f>IF(OR(CN132=1,CN133=1),1,IF(CN134=1,0.5,0))</f>
        <v>0</v>
      </c>
      <c r="CQ132" s="147">
        <f>IFERROR(IF(CO132=0,"",CP132/CO132),"")</f>
        <v>0</v>
      </c>
      <c r="CR132" s="312" t="s">
        <v>283</v>
      </c>
      <c r="CS132" s="487"/>
      <c r="CT132" s="145">
        <v>1</v>
      </c>
      <c r="CU132" s="263">
        <f>IF(OR(CS132=1,CS133=1),1,IF(CS134=1,0.5,0))</f>
        <v>0</v>
      </c>
      <c r="CV132" s="147">
        <f>IFERROR(IF(CT132=0,"",CU132/CT132),"")</f>
        <v>0</v>
      </c>
      <c r="CW132" s="312" t="s">
        <v>283</v>
      </c>
      <c r="CX132" s="487"/>
      <c r="CY132" s="145">
        <v>1</v>
      </c>
      <c r="CZ132" s="263">
        <f>IF(OR(CX132=1,CX133=1),1,IF(CX134=1,0.5,0))</f>
        <v>0</v>
      </c>
      <c r="DA132" s="147">
        <f>IFERROR(IF(CY132=0,"",CZ132/CY132),"")</f>
        <v>0</v>
      </c>
      <c r="DB132" s="312" t="s">
        <v>283</v>
      </c>
      <c r="DC132" s="487"/>
      <c r="DD132" s="145">
        <v>1</v>
      </c>
      <c r="DE132" s="263">
        <f>IF(OR(DC132=1,DC133=1),1,IF(DC134=1,0.5,0))</f>
        <v>0</v>
      </c>
      <c r="DF132" s="147">
        <f>IFERROR(IF(DD132=0,"",DE132/DD132),"")</f>
        <v>0</v>
      </c>
      <c r="DG132" s="312" t="s">
        <v>283</v>
      </c>
      <c r="DH132" s="487"/>
      <c r="DI132" s="145">
        <v>1</v>
      </c>
      <c r="DJ132" s="263">
        <f>IF(OR(DH132=1,DH133=1),1,IF(DH134=1,0.5,0))</f>
        <v>0</v>
      </c>
      <c r="DK132" s="147">
        <f>IFERROR(IF(DI132=0,"",DJ132/DI132),"")</f>
        <v>0</v>
      </c>
      <c r="DL132" s="312" t="s">
        <v>283</v>
      </c>
      <c r="DM132" s="487"/>
      <c r="DN132" s="145">
        <v>1</v>
      </c>
      <c r="DO132" s="263">
        <f>IF(OR(DM132=1,DM133=1),1,IF(DM134=1,0.5,0))</f>
        <v>0</v>
      </c>
      <c r="DP132" s="147">
        <f>IFERROR(IF(DN132=0,"",DO132/DN132),"")</f>
        <v>0</v>
      </c>
      <c r="DQ132" s="312" t="s">
        <v>283</v>
      </c>
      <c r="DR132" s="487"/>
      <c r="DS132" s="145">
        <v>1</v>
      </c>
      <c r="DT132" s="263">
        <f>IF(OR(DR132=1,DR133=1),1,IF(DR134=1,0.5,0))</f>
        <v>0</v>
      </c>
      <c r="DU132" s="147">
        <f>IFERROR(IF(DS132=0,"",DO132/DS132),"")</f>
        <v>0</v>
      </c>
      <c r="DV132" s="312" t="s">
        <v>283</v>
      </c>
      <c r="DW132" s="487"/>
      <c r="DX132" s="145">
        <v>1</v>
      </c>
      <c r="DY132" s="263">
        <f>IF(OR(DW132=1,DW133=1),1,IF(DW134=1,0.5,0))</f>
        <v>0</v>
      </c>
      <c r="DZ132" s="147">
        <f>IFERROR(IF(DX132=0,"",DT132/DX132),"")</f>
        <v>0</v>
      </c>
      <c r="EA132" s="312" t="s">
        <v>283</v>
      </c>
      <c r="EB132" s="487"/>
      <c r="EC132" s="145">
        <v>1</v>
      </c>
      <c r="ED132" s="263">
        <f>IF(OR(EB132=1,EB133=1),1,IF(EB134=1,0.5,0))</f>
        <v>0</v>
      </c>
      <c r="EE132" s="147">
        <f>IFERROR(IF(EC132=0,"",ED132/EC132),"")</f>
        <v>0</v>
      </c>
      <c r="EF132" s="312" t="s">
        <v>283</v>
      </c>
      <c r="EG132" s="328"/>
      <c r="EH132" s="145">
        <v>1</v>
      </c>
      <c r="EI132" s="263">
        <f>IF(OR(EG132=1,EG133=1),1,IF(EG134=1,0.5,0))</f>
        <v>0</v>
      </c>
      <c r="EJ132" s="147">
        <f>IFERROR(IF(EH132=0,"",EI132/EH132),"")</f>
        <v>0</v>
      </c>
      <c r="EK132" s="312" t="s">
        <v>283</v>
      </c>
      <c r="EL132" s="487"/>
      <c r="EM132" s="145">
        <v>1</v>
      </c>
      <c r="EN132" s="263">
        <f>IF(OR(EL132=1,EL133=1),1,IF(EL134=1,0.5,0))</f>
        <v>0</v>
      </c>
      <c r="EO132" s="147">
        <f>IFERROR(IF(EM132=0,"",EN132/EM132),"")</f>
        <v>0</v>
      </c>
      <c r="EP132" s="312" t="s">
        <v>283</v>
      </c>
      <c r="EQ132" s="487" t="s">
        <v>1834</v>
      </c>
      <c r="ER132" s="145">
        <v>1</v>
      </c>
      <c r="ES132" s="263">
        <f>IF(OR(EQ132=1,EQ133=1),1,IF(EQ134=1,0.5,0))</f>
        <v>0</v>
      </c>
      <c r="ET132" s="147">
        <f>IFERROR(IF(ER132=0,"",ES132/ER132),"")</f>
        <v>0</v>
      </c>
      <c r="EU132" s="312" t="s">
        <v>283</v>
      </c>
      <c r="EV132" s="487"/>
      <c r="EW132" s="145">
        <v>1</v>
      </c>
      <c r="EX132" s="263">
        <f>IF(OR(EV132=1,EV133=1),1,IF(EV134=1,0.5,0))</f>
        <v>0.5</v>
      </c>
      <c r="EY132" s="147">
        <f>IFERROR(IF(EW132=0,"",EX132/EW132),"")</f>
        <v>0.5</v>
      </c>
      <c r="EZ132" s="312" t="s">
        <v>283</v>
      </c>
      <c r="FA132" s="487" t="s">
        <v>1835</v>
      </c>
      <c r="FB132" s="145">
        <v>1</v>
      </c>
      <c r="FC132" s="263">
        <f>IF(OR(FA132=1,FA133=1),1,IF(FA134=1,0.5,0))</f>
        <v>0</v>
      </c>
      <c r="FD132" s="147">
        <f>IFERROR(IF(FB132=0,"",FC132/FB132),"")</f>
        <v>0</v>
      </c>
      <c r="FE132" s="312" t="s">
        <v>283</v>
      </c>
      <c r="FF132" s="487"/>
      <c r="FG132" s="145">
        <v>1</v>
      </c>
      <c r="FH132" s="263">
        <f>IF(OR(FF132=1,FF133=1),1,IF(FF134=1,0.5,0))</f>
        <v>0</v>
      </c>
      <c r="FI132" s="147">
        <f>IFERROR(IF(FG132=0,"",FH132/FG132),"")</f>
        <v>0</v>
      </c>
      <c r="FJ132" s="312" t="s">
        <v>283</v>
      </c>
      <c r="FK132" s="487" t="s">
        <v>1836</v>
      </c>
      <c r="FL132" s="145">
        <v>1</v>
      </c>
      <c r="FM132" s="263">
        <f>IF(OR(FK132=1,FK133=1),1,IF(FK134=1,0.5,0))</f>
        <v>0</v>
      </c>
      <c r="FN132" s="147">
        <f>IFERROR(IF(FL132=0,"",FM132/FL132),"")</f>
        <v>0</v>
      </c>
      <c r="FO132" s="312" t="s">
        <v>283</v>
      </c>
      <c r="FP132" s="487"/>
      <c r="FQ132" s="906">
        <v>1</v>
      </c>
      <c r="FR132" s="263">
        <f>IF(OR(FP132=1,FP133=1),1,IF(FP134=1,0.5,0))</f>
        <v>0</v>
      </c>
      <c r="FS132" s="553">
        <f>IFERROR(IF(FQ132=0,"",FR132/FQ132),"")</f>
        <v>0</v>
      </c>
      <c r="FU132" s="312" t="s">
        <v>283</v>
      </c>
      <c r="FV132" s="925"/>
      <c r="FW132" s="262">
        <v>1</v>
      </c>
      <c r="FX132" s="263">
        <f>IF(OR(FV132=1,FV133=1),1,IF(FV134=1,0.5,0))</f>
        <v>1</v>
      </c>
      <c r="FY132" s="264">
        <f>IFERROR(IF(FW132=0,"",FX132/FW132),"")</f>
        <v>1</v>
      </c>
      <c r="FZ132" s="312" t="s">
        <v>283</v>
      </c>
      <c r="GA132" s="925"/>
      <c r="GB132" s="262">
        <v>1</v>
      </c>
      <c r="GC132" s="263">
        <f>IF(OR(GA132=1,GA133=1),1,IF(GA134=1,0.5,0))</f>
        <v>1</v>
      </c>
      <c r="GD132" s="264">
        <f>IFERROR(IF(GB132=0,"",GC132/GB132),"")</f>
        <v>1</v>
      </c>
      <c r="GE132" s="312" t="s">
        <v>283</v>
      </c>
      <c r="GF132" s="925"/>
      <c r="GG132" s="262">
        <v>1</v>
      </c>
      <c r="GH132" s="263">
        <f>IF(OR(GF132=1,GF133=1),1,IF(GF134=1,0.5,0))</f>
        <v>0.5</v>
      </c>
      <c r="GI132" s="264">
        <f>IFERROR(IF(GG132=0,"",GH132/GG132),"")</f>
        <v>0.5</v>
      </c>
      <c r="GJ132" s="312" t="s">
        <v>283</v>
      </c>
      <c r="GK132" s="925"/>
      <c r="GL132" s="262">
        <v>1</v>
      </c>
      <c r="GM132" s="263">
        <f>IF(OR(GK132=1,GK133=1),1,IF(GK134=1,0.5,0))</f>
        <v>1</v>
      </c>
      <c r="GN132" s="264">
        <f>IFERROR(IF(GL132=0,"",GM132/GL132),"")</f>
        <v>1</v>
      </c>
      <c r="GO132" s="312" t="s">
        <v>283</v>
      </c>
      <c r="GP132" s="925"/>
      <c r="GQ132" s="262">
        <v>1</v>
      </c>
      <c r="GR132" s="263">
        <f>IF(OR(GP132=1,GP133=1),1,IF(GP134=1,0.5,0))</f>
        <v>0</v>
      </c>
      <c r="GS132" s="264">
        <f>IFERROR(IF(GQ132=0,"",GR132/GQ132),"")</f>
        <v>0</v>
      </c>
      <c r="GT132" s="353" t="s">
        <v>283</v>
      </c>
      <c r="GU132" s="1042"/>
      <c r="GV132" s="262">
        <v>1</v>
      </c>
      <c r="GW132" s="1468">
        <f>IF(OR(GU132=1,GU133=1),1,IF(GU134=1,0.5,0))</f>
        <v>1</v>
      </c>
      <c r="GX132" s="242">
        <f>IFERROR(IF(GV132=0,"",GW132/GV132),"")</f>
        <v>1</v>
      </c>
      <c r="GY132" s="883"/>
      <c r="GZ132" s="312" t="s">
        <v>283</v>
      </c>
      <c r="HA132" s="487"/>
      <c r="HB132" s="145">
        <v>1</v>
      </c>
      <c r="HC132" s="263">
        <f>IF(OR(HA132=1,HA133=1),1,IF(HA134=1,0.5,0))</f>
        <v>0</v>
      </c>
      <c r="HD132" s="147">
        <f>IFERROR(IF(HB132=0,"",HC132/HB132),"")</f>
        <v>0</v>
      </c>
      <c r="HE132" s="312" t="s">
        <v>283</v>
      </c>
      <c r="HF132" s="487"/>
      <c r="HG132" s="145">
        <v>1</v>
      </c>
      <c r="HH132" s="263">
        <f>IF(OR(HF132=1,HF133=1),1,IF(HF134=1,0.5,0))</f>
        <v>0</v>
      </c>
      <c r="HI132" s="147">
        <f>IFERROR(IF(HG132=0,"",HH132/HG132),"")</f>
        <v>0</v>
      </c>
      <c r="HJ132" s="883"/>
      <c r="HK132" s="804" t="s">
        <v>283</v>
      </c>
      <c r="HL132" s="487"/>
      <c r="HM132" s="440">
        <v>1</v>
      </c>
      <c r="HN132" s="263">
        <f>IF(OR(HL132=1,HL133=1),1,IF(HL134=1,0.5,0))</f>
        <v>0</v>
      </c>
      <c r="HO132" s="241">
        <f>IFERROR(IF(HM132=0,"",HN132/HM132),"")</f>
        <v>0</v>
      </c>
      <c r="HP132" s="883"/>
      <c r="HQ132" s="312" t="s">
        <v>283</v>
      </c>
      <c r="HR132" s="487"/>
      <c r="HS132" s="262">
        <v>1</v>
      </c>
      <c r="HT132" s="263">
        <f>IF(OR(HR132=1,HR133=1),1,IF(HR134=1,0.5,0))</f>
        <v>0.5</v>
      </c>
      <c r="HU132" s="264">
        <f>IFERROR(IF(HS132=0,"",HT132/HS132),"")</f>
        <v>0.5</v>
      </c>
      <c r="HV132" s="312" t="s">
        <v>283</v>
      </c>
      <c r="HW132" s="487"/>
      <c r="HX132" s="262">
        <v>1</v>
      </c>
      <c r="HY132" s="263">
        <f>IF(OR(HW132=1,HW133=1),1,IF(HW134=1,0.5,0))</f>
        <v>0.5</v>
      </c>
      <c r="HZ132" s="945">
        <f>IFERROR(IF(HX132=0,"",HY132/HX132),"")</f>
        <v>0.5</v>
      </c>
      <c r="IA132" s="312" t="s">
        <v>283</v>
      </c>
      <c r="IB132" s="487"/>
      <c r="IC132" s="262">
        <v>1</v>
      </c>
      <c r="ID132" s="263">
        <f>IF(OR(IB132=1,IB133=1),1,IF(IB134=1,0.5,0))</f>
        <v>0.5</v>
      </c>
      <c r="IE132" s="204">
        <f>IFERROR(IF(IC132=0,"",ID132/IC132),"")</f>
        <v>0.5</v>
      </c>
      <c r="IF132" s="886"/>
      <c r="IG132" s="312" t="s">
        <v>283</v>
      </c>
      <c r="IH132" s="430"/>
      <c r="II132" s="262">
        <v>1</v>
      </c>
      <c r="IJ132" s="263">
        <f>IF(OR(IH132=1,IH133=1),1,IF(IH134=1,0.5,0))</f>
        <v>0</v>
      </c>
      <c r="IK132" s="204">
        <f>IFERROR(IF(II132=0,"",IJ132/II132),"")</f>
        <v>0</v>
      </c>
      <c r="IL132" s="312" t="s">
        <v>283</v>
      </c>
      <c r="IM132" s="430"/>
      <c r="IN132" s="262">
        <v>1</v>
      </c>
      <c r="IO132" s="263">
        <f>IF(OR(IM132=1,IM133=1),1,IF(IM134=1,0.5,0))</f>
        <v>0</v>
      </c>
      <c r="IP132" s="204">
        <f>IFERROR(IF(IN132=0,"",IO132/IN132),"")</f>
        <v>0</v>
      </c>
      <c r="IQ132" s="312" t="s">
        <v>283</v>
      </c>
      <c r="IR132" s="430"/>
      <c r="IS132" s="262">
        <v>1</v>
      </c>
      <c r="IT132" s="263">
        <f>IF(OR(IR132=1,IR133=1),1,IF(IR134=1,0.5,0))</f>
        <v>0</v>
      </c>
      <c r="IU132" s="204">
        <f>IFERROR(IF(IS132=0,"",IT132/IS132),"")</f>
        <v>0</v>
      </c>
      <c r="IV132" s="312" t="s">
        <v>283</v>
      </c>
      <c r="IW132" s="430"/>
      <c r="IX132" s="262">
        <v>1</v>
      </c>
      <c r="IY132" s="263">
        <f>IF(OR(IW132=1,IW133=1),1,IF(IW134=1,0.5,0))</f>
        <v>0</v>
      </c>
      <c r="IZ132" s="204">
        <f>IFERROR(IF(IX132=0,"",IY132/IX132),"")</f>
        <v>0</v>
      </c>
      <c r="JA132" s="312" t="s">
        <v>283</v>
      </c>
      <c r="JB132" s="430"/>
      <c r="JC132" s="262">
        <v>1</v>
      </c>
      <c r="JD132" s="263">
        <f>IF(OR(JB132=1,JB133=1),1,IF(JB134=1,0.5,0))</f>
        <v>0</v>
      </c>
      <c r="JE132" s="264">
        <f t="shared" si="363"/>
        <v>0</v>
      </c>
      <c r="JF132" s="312" t="s">
        <v>283</v>
      </c>
      <c r="JG132" s="430"/>
      <c r="JH132" s="262">
        <v>1</v>
      </c>
      <c r="JI132" s="263">
        <f>IF(OR(JG132=1,JG133=1),1,IF(JG134=1,0.5,0))</f>
        <v>0</v>
      </c>
      <c r="JJ132" s="264">
        <f t="shared" si="436"/>
        <v>0</v>
      </c>
      <c r="JK132" s="312" t="s">
        <v>283</v>
      </c>
      <c r="JL132" s="430"/>
      <c r="JM132" s="262">
        <v>1</v>
      </c>
      <c r="JN132" s="263">
        <f>IF(OR(JL132=1,JL133=1),1,IF(JL134=1,0.5,0))</f>
        <v>0</v>
      </c>
      <c r="JO132" s="264">
        <f t="shared" si="437"/>
        <v>0</v>
      </c>
      <c r="JP132" s="312" t="s">
        <v>283</v>
      </c>
      <c r="JQ132" s="430"/>
      <c r="JR132" s="262">
        <v>1</v>
      </c>
      <c r="JS132" s="263">
        <f>IF(OR(JQ132=1,JQ133=1),1,IF(JQ134=1,0.5,0))</f>
        <v>0</v>
      </c>
      <c r="JT132" s="204">
        <f>IFERROR(IF(JR132=0,"",JS132/JR132),"")</f>
        <v>0</v>
      </c>
      <c r="JU132" s="312" t="s">
        <v>283</v>
      </c>
      <c r="JV132" s="430"/>
      <c r="JW132" s="262">
        <v>1</v>
      </c>
      <c r="JX132" s="263">
        <f>IF(OR(JV132=1,JV133=1),1,IF(JV134=1,0.5,0))</f>
        <v>0</v>
      </c>
      <c r="JY132" s="264">
        <f t="shared" si="438"/>
        <v>0</v>
      </c>
      <c r="JZ132" s="312" t="s">
        <v>283</v>
      </c>
      <c r="KA132" s="430"/>
      <c r="KB132" s="262">
        <v>1</v>
      </c>
      <c r="KC132" s="263">
        <f>IF(OR(KA132=1,KA133=1),1,IF(KA134=1,0.5,0))</f>
        <v>0</v>
      </c>
      <c r="KD132" s="264">
        <f t="shared" si="439"/>
        <v>0</v>
      </c>
      <c r="KE132" s="312" t="s">
        <v>283</v>
      </c>
      <c r="KF132" s="430" t="s">
        <v>1837</v>
      </c>
      <c r="KG132" s="262">
        <v>1</v>
      </c>
      <c r="KH132" s="263">
        <f>IF(OR(KF132=1,KF133=1),1,IF(KF134=1,0.5,0))</f>
        <v>0</v>
      </c>
      <c r="KI132" s="264">
        <f t="shared" si="440"/>
        <v>0</v>
      </c>
      <c r="KJ132" s="312" t="s">
        <v>283</v>
      </c>
      <c r="KK132" s="430"/>
      <c r="KL132" s="262">
        <v>1</v>
      </c>
      <c r="KM132" s="263">
        <f>IF(OR(KK132=1,KK133=1),1,IF(KK134=1,0.5,0))</f>
        <v>0</v>
      </c>
      <c r="KN132" s="264">
        <f t="shared" si="441"/>
        <v>0</v>
      </c>
      <c r="KO132" s="312" t="s">
        <v>283</v>
      </c>
      <c r="KP132" s="430"/>
      <c r="KQ132" s="262">
        <v>1</v>
      </c>
      <c r="KR132" s="263">
        <f>IF(OR(KP132=1,KP133=1),1,IF(KP134=1,0.5,0))</f>
        <v>0.5</v>
      </c>
      <c r="KS132" s="264">
        <f t="shared" si="442"/>
        <v>0.5</v>
      </c>
      <c r="KT132" s="312" t="s">
        <v>283</v>
      </c>
      <c r="KU132" s="430"/>
      <c r="KV132" s="262">
        <v>1</v>
      </c>
      <c r="KW132" s="263">
        <f>IF(OR(KU132=1,KU133=1),1,IF(KU134=1,0.5,0))</f>
        <v>0</v>
      </c>
      <c r="KX132" s="264">
        <f t="shared" si="443"/>
        <v>0</v>
      </c>
      <c r="KY132" s="312" t="s">
        <v>283</v>
      </c>
      <c r="KZ132" s="430"/>
      <c r="LA132" s="262">
        <v>1</v>
      </c>
      <c r="LB132" s="263">
        <f>IF(OR(KZ132=1,KZ133=1),1,IF(KZ134=1,0.5,0))</f>
        <v>0</v>
      </c>
      <c r="LC132" s="264">
        <f>IFERROR(IF(LA132=0,"",LB132/LA132),"")</f>
        <v>0</v>
      </c>
      <c r="LD132" s="312" t="s">
        <v>283</v>
      </c>
      <c r="LE132" s="430" t="s">
        <v>1838</v>
      </c>
      <c r="LF132" s="262">
        <v>1</v>
      </c>
      <c r="LG132" s="263">
        <f>IF(OR(LE132=1,LE133=1),1,IF(LE134=1,0.5,0))</f>
        <v>0</v>
      </c>
      <c r="LH132" s="264">
        <f>IFERROR(IF(LF132=0,"",LG132/LF132),"")</f>
        <v>0</v>
      </c>
      <c r="LI132" s="312" t="s">
        <v>283</v>
      </c>
      <c r="LJ132" s="430"/>
      <c r="LK132" s="262">
        <v>1</v>
      </c>
      <c r="LL132" s="263">
        <f>IF(OR(LJ132=1,LJ133=1),1,IF(LJ134=1,0.5,0))</f>
        <v>1</v>
      </c>
      <c r="LM132" s="264">
        <f>IFERROR(IF(LK132=0,"",LL132/LK132),"")</f>
        <v>1</v>
      </c>
      <c r="LN132" s="312" t="s">
        <v>283</v>
      </c>
      <c r="LO132" s="430"/>
      <c r="LP132" s="262">
        <v>1</v>
      </c>
      <c r="LQ132" s="263">
        <f>IF(OR(LO132=1,LO133=1),1,IF(LO134=1,0.5,0))</f>
        <v>1</v>
      </c>
      <c r="LR132" s="264">
        <f>IFERROR(IF(LP132=0,"",LQ132/LP132),"")</f>
        <v>1</v>
      </c>
      <c r="LS132" s="312" t="s">
        <v>283</v>
      </c>
      <c r="LT132" s="430"/>
      <c r="LU132" s="262">
        <v>1</v>
      </c>
      <c r="LV132" s="263">
        <f>IF(OR(LT132=1,LT133=1),1,IF(LT134=1,0.5,0))</f>
        <v>0.5</v>
      </c>
      <c r="LW132" s="264">
        <f t="shared" si="391"/>
        <v>0.5</v>
      </c>
      <c r="LX132" s="312" t="s">
        <v>283</v>
      </c>
      <c r="LY132" s="430"/>
      <c r="LZ132" s="262">
        <v>1</v>
      </c>
      <c r="MA132" s="263">
        <f>IF(OR(LY132=1,LY133=1),1,IF(LY134=1,0.5,0))</f>
        <v>0</v>
      </c>
      <c r="MB132" s="264">
        <f t="shared" si="393"/>
        <v>0</v>
      </c>
      <c r="MC132" s="312" t="s">
        <v>283</v>
      </c>
      <c r="MD132" s="430"/>
      <c r="ME132" s="262">
        <v>1</v>
      </c>
      <c r="MF132" s="263">
        <f>IF(OR(MD132=1,MD133=1),1,IF(MD134=1,0.5,0))</f>
        <v>0</v>
      </c>
      <c r="MG132" s="264">
        <f t="shared" si="395"/>
        <v>0</v>
      </c>
      <c r="MH132" s="312" t="s">
        <v>283</v>
      </c>
      <c r="MI132" s="430"/>
      <c r="MJ132" s="262">
        <v>1</v>
      </c>
      <c r="MK132" s="263">
        <f>IF(OR(MI132=1,MI133=1),1,IF(MI134=1,0.5,0))</f>
        <v>1</v>
      </c>
      <c r="ML132" s="264">
        <f t="shared" si="397"/>
        <v>1</v>
      </c>
      <c r="MM132" s="312" t="s">
        <v>283</v>
      </c>
      <c r="MN132" s="430"/>
      <c r="MO132" s="262">
        <v>1</v>
      </c>
      <c r="MP132" s="263">
        <f>IF(OR(MN132=1,MN133=1),1,IF(MN134=1,0.5,0))</f>
        <v>0</v>
      </c>
      <c r="MQ132" s="264">
        <f>IFERROR(IF(MO132=0,"",MP132/MO132),"")</f>
        <v>0</v>
      </c>
      <c r="MR132" s="312" t="s">
        <v>283</v>
      </c>
      <c r="MS132" s="430"/>
      <c r="MT132" s="262">
        <v>1</v>
      </c>
      <c r="MU132" s="263">
        <f>IF(OR(MS132=1,MS133=1),1,IF(MS134=1,0.5,0))</f>
        <v>0</v>
      </c>
      <c r="MV132" s="264">
        <f t="shared" si="400"/>
        <v>0</v>
      </c>
      <c r="MW132" s="312" t="s">
        <v>283</v>
      </c>
      <c r="MX132" s="430"/>
      <c r="MY132" s="262">
        <v>1</v>
      </c>
      <c r="MZ132" s="263">
        <f>IF(OR(MX132=1,MX133=1),1,IF(MX134=1,0.5,0))</f>
        <v>0</v>
      </c>
      <c r="NA132" s="264">
        <f t="shared" si="402"/>
        <v>0</v>
      </c>
      <c r="NB132" s="312" t="s">
        <v>283</v>
      </c>
      <c r="NC132" s="430"/>
      <c r="ND132" s="262">
        <v>1</v>
      </c>
      <c r="NE132" s="263">
        <f>IF(OR(NC132=1,NC133=1),1,IF(NC134=1,0.5,0))</f>
        <v>0</v>
      </c>
      <c r="NF132" s="264">
        <f t="shared" si="404"/>
        <v>0</v>
      </c>
      <c r="NG132" s="312" t="s">
        <v>283</v>
      </c>
      <c r="NH132" s="430"/>
      <c r="NI132" s="262">
        <v>1</v>
      </c>
      <c r="NJ132" s="263">
        <f>IF(OR(NH132=1,NH133=1),1,IF(NH134=1,0.5,0))</f>
        <v>0</v>
      </c>
      <c r="NK132" s="264">
        <f t="shared" si="406"/>
        <v>0</v>
      </c>
      <c r="NL132" s="312" t="s">
        <v>283</v>
      </c>
      <c r="NM132" s="430"/>
      <c r="NN132" s="262">
        <v>1</v>
      </c>
      <c r="NO132" s="263">
        <f>IF(OR(NM132=1,NM133=1),1,IF(NM134=1,0.5,0))</f>
        <v>0</v>
      </c>
      <c r="NP132" s="264">
        <f t="shared" si="408"/>
        <v>0</v>
      </c>
      <c r="NQ132" s="312" t="s">
        <v>283</v>
      </c>
      <c r="NR132" s="430"/>
      <c r="NS132" s="262">
        <v>1</v>
      </c>
      <c r="NT132" s="263">
        <f>IF(OR(NR132=1,NR133=1),1,IF(NR134=1,0.5,0))</f>
        <v>0.5</v>
      </c>
      <c r="NU132" s="264">
        <f t="shared" si="410"/>
        <v>0.5</v>
      </c>
      <c r="NV132" s="312" t="s">
        <v>283</v>
      </c>
      <c r="NW132" s="430"/>
      <c r="NX132" s="262">
        <v>1</v>
      </c>
      <c r="NY132" s="263">
        <f>IF(OR(NW132=1,NW133=1),1,IF(NW134=1,0.5,0))</f>
        <v>1</v>
      </c>
      <c r="NZ132" s="264">
        <f t="shared" si="412"/>
        <v>1</v>
      </c>
      <c r="OA132" s="312" t="s">
        <v>283</v>
      </c>
      <c r="OB132" s="430"/>
      <c r="OC132" s="262">
        <v>1</v>
      </c>
      <c r="OD132" s="263">
        <f>IF(OR(OB132=1,OB133=1),1,IF(OB134=1,0.5,0))</f>
        <v>0</v>
      </c>
      <c r="OE132" s="264">
        <f t="shared" si="414"/>
        <v>0</v>
      </c>
      <c r="OF132" s="312" t="s">
        <v>283</v>
      </c>
      <c r="OG132" s="430"/>
      <c r="OH132" s="262">
        <v>1</v>
      </c>
      <c r="OI132" s="263">
        <f>IF(OR(OG132=1,OG133=1),1,IF(OG134=1,0.5,0))</f>
        <v>0.5</v>
      </c>
      <c r="OJ132" s="264">
        <f t="shared" si="416"/>
        <v>0.5</v>
      </c>
      <c r="OK132" s="312" t="s">
        <v>283</v>
      </c>
      <c r="OL132" s="430"/>
      <c r="OM132" s="262">
        <v>1</v>
      </c>
      <c r="ON132" s="263">
        <f>IF(OR(OL132=1,OL133=1),1,IF(OL134=1,0.5,0))</f>
        <v>0</v>
      </c>
      <c r="OO132" s="264">
        <f t="shared" si="418"/>
        <v>0</v>
      </c>
      <c r="OP132" s="312" t="s">
        <v>283</v>
      </c>
      <c r="OQ132" s="430"/>
      <c r="OR132" s="262">
        <v>1</v>
      </c>
      <c r="OS132" s="263">
        <f>IF(OR(OQ132=1,OQ133=1),1,IF(OQ134=1,0.5,0))</f>
        <v>0.5</v>
      </c>
      <c r="OT132" s="264">
        <f t="shared" si="420"/>
        <v>0.5</v>
      </c>
      <c r="OU132" s="312" t="s">
        <v>283</v>
      </c>
      <c r="OV132" s="487"/>
      <c r="OW132" s="262">
        <v>1</v>
      </c>
      <c r="OX132" s="263">
        <f>IF(OR(OV132=1,OV133=1),1,IF(OV134=1,0.5,0))</f>
        <v>0.5</v>
      </c>
      <c r="OY132" s="264">
        <f t="shared" si="422"/>
        <v>0.5</v>
      </c>
      <c r="OZ132" s="312" t="s">
        <v>283</v>
      </c>
      <c r="PA132" s="430"/>
      <c r="PB132" s="262">
        <v>1</v>
      </c>
      <c r="PC132" s="263">
        <f>IF(OR(PA132=1,PA133=1),1,IF(PA134=1,0.5,0))</f>
        <v>1</v>
      </c>
      <c r="PD132" s="264">
        <f t="shared" si="424"/>
        <v>1</v>
      </c>
      <c r="PE132" s="805"/>
      <c r="PF132" s="1039"/>
      <c r="PG132" s="262">
        <v>1</v>
      </c>
      <c r="PH132" s="263">
        <f>IF(OR(PF132=1,PF133=1),1,IF(PF134=1,0.5,0))</f>
        <v>0</v>
      </c>
      <c r="PI132" s="264">
        <f t="shared" ref="PI132" si="461">IFERROR(IF(PG132=0,"",PH132/PG132),"")</f>
        <v>0</v>
      </c>
      <c r="PJ132" s="805"/>
      <c r="PK132" s="1039"/>
      <c r="PL132" s="262">
        <v>1</v>
      </c>
      <c r="PM132" s="263">
        <f>IF(OR(PK132=1,PK133=1),1,IF(PK134=1,0.5,0))</f>
        <v>0</v>
      </c>
      <c r="PN132" s="264">
        <f t="shared" ref="PN132" si="462">IFERROR(IF(PL132=0,"",PM132/PL132),"")</f>
        <v>0</v>
      </c>
    </row>
    <row r="133" spans="1:430" ht="17" customHeight="1" thickBot="1" x14ac:dyDescent="0.25">
      <c r="B133" s="1469"/>
      <c r="C133" s="1470"/>
      <c r="D133" s="1471"/>
      <c r="E133" s="1266" t="s">
        <v>284</v>
      </c>
      <c r="F133" s="1433"/>
      <c r="G133" s="1434"/>
      <c r="H133" s="863">
        <v>1</v>
      </c>
      <c r="I133" s="1104"/>
      <c r="J133" s="323" t="s">
        <v>284</v>
      </c>
      <c r="K133" s="835"/>
      <c r="L133" s="897"/>
      <c r="M133" s="871"/>
      <c r="N133" s="1069"/>
      <c r="O133" s="323" t="s">
        <v>284</v>
      </c>
      <c r="P133" s="957"/>
      <c r="Q133" s="1212"/>
      <c r="R133" s="1213"/>
      <c r="S133" s="1158"/>
      <c r="T133" s="323" t="s">
        <v>284</v>
      </c>
      <c r="U133" s="835"/>
      <c r="V133" s="885"/>
      <c r="W133" s="897"/>
      <c r="X133" s="243"/>
      <c r="Y133" s="825" t="s">
        <v>284</v>
      </c>
      <c r="Z133" s="334">
        <v>1</v>
      </c>
      <c r="AA133" s="473"/>
      <c r="AB133" s="897"/>
      <c r="AC133" s="243"/>
      <c r="AD133" s="825" t="s">
        <v>284</v>
      </c>
      <c r="AE133" s="334">
        <v>1</v>
      </c>
      <c r="AF133" s="473"/>
      <c r="AG133" s="897"/>
      <c r="AH133" s="243"/>
      <c r="AI133" s="815" t="s">
        <v>284</v>
      </c>
      <c r="AJ133" s="835"/>
      <c r="AK133" s="473"/>
      <c r="AL133" s="897"/>
      <c r="AM133" s="243"/>
      <c r="AN133" s="336" t="s">
        <v>284</v>
      </c>
      <c r="AO133" s="925">
        <v>1</v>
      </c>
      <c r="AP133" s="473"/>
      <c r="AQ133" s="1427"/>
      <c r="AR133" s="1158"/>
      <c r="AS133" s="323" t="s">
        <v>284</v>
      </c>
      <c r="AT133" s="836"/>
      <c r="AU133" s="473"/>
      <c r="AV133" s="1427"/>
      <c r="AW133" s="1158"/>
      <c r="AX133" s="323" t="s">
        <v>284</v>
      </c>
      <c r="AY133" s="836"/>
      <c r="AZ133" s="473"/>
      <c r="BA133" s="1427"/>
      <c r="BB133" s="1158"/>
      <c r="BC133" s="816" t="s">
        <v>284</v>
      </c>
      <c r="BD133" s="835"/>
      <c r="BE133" s="473"/>
      <c r="BF133" s="1424"/>
      <c r="BG133" s="1158"/>
      <c r="BH133" s="323" t="s">
        <v>284</v>
      </c>
      <c r="BI133" s="957"/>
      <c r="BJ133" s="473"/>
      <c r="BK133" s="1427"/>
      <c r="BL133" s="1158"/>
      <c r="BM133" s="816" t="s">
        <v>284</v>
      </c>
      <c r="BN133" s="835"/>
      <c r="BO133" s="473"/>
      <c r="BP133" s="1424"/>
      <c r="BQ133" s="1158"/>
      <c r="BR133" s="863"/>
      <c r="BS133" s="323" t="s">
        <v>284</v>
      </c>
      <c r="BT133" s="835"/>
      <c r="BU133" s="473"/>
      <c r="BV133" s="897"/>
      <c r="BW133" s="243"/>
      <c r="BX133" s="323" t="s">
        <v>284</v>
      </c>
      <c r="BY133" s="835"/>
      <c r="BZ133" s="473"/>
      <c r="CA133" s="897"/>
      <c r="CB133" s="243"/>
      <c r="CC133" s="323" t="s">
        <v>284</v>
      </c>
      <c r="CD133" s="835"/>
      <c r="CE133" s="473"/>
      <c r="CF133" s="1427"/>
      <c r="CG133" s="243"/>
      <c r="CH133" s="323" t="s">
        <v>284</v>
      </c>
      <c r="CI133" s="835"/>
      <c r="CJ133" s="473"/>
      <c r="CK133" s="1427"/>
      <c r="CL133" s="243"/>
      <c r="CM133" s="323" t="s">
        <v>284</v>
      </c>
      <c r="CN133" s="835"/>
      <c r="CO133" s="473"/>
      <c r="CP133" s="1427"/>
      <c r="CQ133" s="243"/>
      <c r="CR133" s="323" t="s">
        <v>284</v>
      </c>
      <c r="CS133" s="835"/>
      <c r="CT133" s="473"/>
      <c r="CU133" s="1427"/>
      <c r="CV133" s="243"/>
      <c r="CW133" s="323" t="s">
        <v>284</v>
      </c>
      <c r="CX133" s="835"/>
      <c r="CY133" s="473"/>
      <c r="CZ133" s="1427"/>
      <c r="DA133" s="243"/>
      <c r="DB133" s="323" t="s">
        <v>284</v>
      </c>
      <c r="DC133" s="835"/>
      <c r="DD133" s="473"/>
      <c r="DE133" s="1427"/>
      <c r="DF133" s="243"/>
      <c r="DG133" s="323" t="s">
        <v>284</v>
      </c>
      <c r="DH133" s="835"/>
      <c r="DI133" s="473"/>
      <c r="DJ133" s="1427"/>
      <c r="DK133" s="243"/>
      <c r="DL133" s="323" t="s">
        <v>284</v>
      </c>
      <c r="DM133" s="835"/>
      <c r="DN133" s="473"/>
      <c r="DO133" s="1427"/>
      <c r="DP133" s="243"/>
      <c r="DQ133" s="323" t="s">
        <v>284</v>
      </c>
      <c r="DR133" s="835"/>
      <c r="DS133" s="473"/>
      <c r="DT133" s="1427"/>
      <c r="DU133" s="243"/>
      <c r="DV133" s="323" t="s">
        <v>284</v>
      </c>
      <c r="DW133" s="835"/>
      <c r="DX133" s="473"/>
      <c r="DY133" s="1427"/>
      <c r="DZ133" s="243"/>
      <c r="EA133" s="323" t="s">
        <v>284</v>
      </c>
      <c r="EB133" s="433"/>
      <c r="EC133" s="473"/>
      <c r="ED133" s="1427"/>
      <c r="EE133" s="243"/>
      <c r="EF133" s="323" t="s">
        <v>284</v>
      </c>
      <c r="EG133" s="835"/>
      <c r="EH133" s="473"/>
      <c r="EI133" s="1427"/>
      <c r="EJ133" s="243"/>
      <c r="EK133" s="323" t="s">
        <v>284</v>
      </c>
      <c r="EL133" s="835"/>
      <c r="EM133" s="473"/>
      <c r="EN133" s="1427"/>
      <c r="EO133" s="243"/>
      <c r="EP133" s="323" t="s">
        <v>284</v>
      </c>
      <c r="EQ133" s="433"/>
      <c r="ER133" s="473"/>
      <c r="ES133" s="1427"/>
      <c r="ET133" s="243"/>
      <c r="EU133" s="323" t="s">
        <v>284</v>
      </c>
      <c r="EV133" s="835"/>
      <c r="EW133" s="473"/>
      <c r="EX133" s="1427"/>
      <c r="EY133" s="243"/>
      <c r="EZ133" s="323" t="s">
        <v>284</v>
      </c>
      <c r="FA133" s="835"/>
      <c r="FB133" s="473"/>
      <c r="FC133" s="1427"/>
      <c r="FD133" s="243"/>
      <c r="FE133" s="323" t="s">
        <v>284</v>
      </c>
      <c r="FF133" s="835"/>
      <c r="FG133" s="473"/>
      <c r="FH133" s="1427"/>
      <c r="FI133" s="243"/>
      <c r="FJ133" s="323" t="s">
        <v>284</v>
      </c>
      <c r="FK133" s="835"/>
      <c r="FL133" s="473"/>
      <c r="FM133" s="1427"/>
      <c r="FN133" s="243"/>
      <c r="FO133" s="323" t="s">
        <v>284</v>
      </c>
      <c r="FP133" s="835"/>
      <c r="FQ133" s="473"/>
      <c r="FR133" s="1427"/>
      <c r="FS133" s="243"/>
      <c r="FU133" s="323" t="s">
        <v>284</v>
      </c>
      <c r="FV133" s="1042">
        <v>1</v>
      </c>
      <c r="FW133" s="473"/>
      <c r="FX133" s="1427"/>
      <c r="FY133" s="1158"/>
      <c r="FZ133" s="323" t="s">
        <v>284</v>
      </c>
      <c r="GA133" s="1042">
        <v>1</v>
      </c>
      <c r="GB133" s="473"/>
      <c r="GC133" s="1427"/>
      <c r="GD133" s="1158"/>
      <c r="GE133" s="323" t="s">
        <v>284</v>
      </c>
      <c r="GF133" s="1042"/>
      <c r="GG133" s="473"/>
      <c r="GH133" s="1427"/>
      <c r="GI133" s="1158"/>
      <c r="GJ133" s="323" t="s">
        <v>284</v>
      </c>
      <c r="GK133" s="1042">
        <v>1</v>
      </c>
      <c r="GL133" s="473"/>
      <c r="GM133" s="1427"/>
      <c r="GN133" s="1158"/>
      <c r="GO133" s="323" t="s">
        <v>284</v>
      </c>
      <c r="GP133" s="1042"/>
      <c r="GQ133" s="473"/>
      <c r="GR133" s="1427"/>
      <c r="GS133" s="1158"/>
      <c r="GT133" s="323" t="s">
        <v>284</v>
      </c>
      <c r="GU133" s="1042">
        <v>1</v>
      </c>
      <c r="GV133" s="473"/>
      <c r="GW133" s="1472"/>
      <c r="GX133" s="568"/>
      <c r="GY133" s="863"/>
      <c r="GZ133" s="323" t="s">
        <v>284</v>
      </c>
      <c r="HA133" s="835"/>
      <c r="HB133" s="473"/>
      <c r="HC133" s="1427"/>
      <c r="HD133" s="243"/>
      <c r="HE133" s="323" t="s">
        <v>284</v>
      </c>
      <c r="HF133" s="433"/>
      <c r="HG133" s="473"/>
      <c r="HH133" s="1427"/>
      <c r="HI133" s="243"/>
      <c r="HJ133" s="883"/>
      <c r="HK133" s="815" t="s">
        <v>284</v>
      </c>
      <c r="HL133" s="835"/>
      <c r="HM133" s="473"/>
      <c r="HN133" s="897"/>
      <c r="HO133" s="243"/>
      <c r="HP133" s="883"/>
      <c r="HQ133" s="323" t="s">
        <v>284</v>
      </c>
      <c r="HR133" s="835"/>
      <c r="HS133" s="473"/>
      <c r="HT133" s="1424"/>
      <c r="HU133" s="1158"/>
      <c r="HV133" s="323" t="s">
        <v>284</v>
      </c>
      <c r="HW133" s="835"/>
      <c r="HX133" s="473"/>
      <c r="HY133" s="1424"/>
      <c r="HZ133" s="1191"/>
      <c r="IA133" s="323" t="s">
        <v>284</v>
      </c>
      <c r="IB133" s="835"/>
      <c r="IC133" s="473"/>
      <c r="ID133" s="1427"/>
      <c r="IE133" s="243"/>
      <c r="IF133" s="883"/>
      <c r="IG133" s="323" t="s">
        <v>284</v>
      </c>
      <c r="IH133" s="841"/>
      <c r="II133" s="473"/>
      <c r="IJ133" s="1427"/>
      <c r="IK133" s="243"/>
      <c r="IL133" s="323" t="s">
        <v>284</v>
      </c>
      <c r="IM133" s="841"/>
      <c r="IN133" s="473"/>
      <c r="IO133" s="1427"/>
      <c r="IP133" s="243"/>
      <c r="IQ133" s="323" t="s">
        <v>284</v>
      </c>
      <c r="IR133" s="841"/>
      <c r="IS133" s="473"/>
      <c r="IT133" s="1427"/>
      <c r="IU133" s="243"/>
      <c r="IV133" s="323" t="s">
        <v>284</v>
      </c>
      <c r="IW133" s="841"/>
      <c r="IX133" s="473"/>
      <c r="IY133" s="1427"/>
      <c r="IZ133" s="243"/>
      <c r="JA133" s="323" t="s">
        <v>284</v>
      </c>
      <c r="JB133" s="841"/>
      <c r="JC133" s="473"/>
      <c r="JD133" s="1424"/>
      <c r="JE133" s="1158"/>
      <c r="JF133" s="323" t="s">
        <v>284</v>
      </c>
      <c r="JG133" s="432"/>
      <c r="JH133" s="473"/>
      <c r="JI133" s="1424"/>
      <c r="JJ133" s="1158"/>
      <c r="JK133" s="323" t="s">
        <v>284</v>
      </c>
      <c r="JL133" s="841"/>
      <c r="JM133" s="473"/>
      <c r="JN133" s="1424"/>
      <c r="JO133" s="1158"/>
      <c r="JP133" s="323" t="s">
        <v>284</v>
      </c>
      <c r="JQ133" s="841"/>
      <c r="JR133" s="473"/>
      <c r="JS133" s="1427"/>
      <c r="JT133" s="243"/>
      <c r="JU133" s="323" t="s">
        <v>284</v>
      </c>
      <c r="JV133" s="841"/>
      <c r="JW133" s="473"/>
      <c r="JX133" s="1424"/>
      <c r="JY133" s="1158"/>
      <c r="JZ133" s="323" t="s">
        <v>284</v>
      </c>
      <c r="KA133" s="841"/>
      <c r="KB133" s="473"/>
      <c r="KC133" s="1424"/>
      <c r="KD133" s="1158"/>
      <c r="KE133" s="323" t="s">
        <v>284</v>
      </c>
      <c r="KF133" s="841"/>
      <c r="KG133" s="473"/>
      <c r="KH133" s="1424"/>
      <c r="KI133" s="1158"/>
      <c r="KJ133" s="323" t="s">
        <v>284</v>
      </c>
      <c r="KK133" s="841"/>
      <c r="KL133" s="473"/>
      <c r="KM133" s="1424"/>
      <c r="KN133" s="1158"/>
      <c r="KO133" s="323" t="s">
        <v>284</v>
      </c>
      <c r="KP133" s="841"/>
      <c r="KQ133" s="473"/>
      <c r="KR133" s="1424"/>
      <c r="KS133" s="1158"/>
      <c r="KT133" s="323" t="s">
        <v>284</v>
      </c>
      <c r="KU133" s="841"/>
      <c r="KV133" s="473"/>
      <c r="KW133" s="1424"/>
      <c r="KX133" s="1158"/>
      <c r="KY133" s="323" t="s">
        <v>284</v>
      </c>
      <c r="KZ133" s="841"/>
      <c r="LA133" s="473"/>
      <c r="LB133" s="1424"/>
      <c r="LC133" s="1158"/>
      <c r="LD133" s="323" t="s">
        <v>284</v>
      </c>
      <c r="LE133" s="841"/>
      <c r="LF133" s="473"/>
      <c r="LG133" s="1424"/>
      <c r="LH133" s="1158"/>
      <c r="LI133" s="336" t="s">
        <v>284</v>
      </c>
      <c r="LJ133" s="841">
        <v>1</v>
      </c>
      <c r="LK133" s="473"/>
      <c r="LL133" s="1424"/>
      <c r="LM133" s="1158"/>
      <c r="LN133" s="336" t="s">
        <v>284</v>
      </c>
      <c r="LO133" s="841">
        <v>1</v>
      </c>
      <c r="LP133" s="473"/>
      <c r="LQ133" s="1424"/>
      <c r="LR133" s="1158"/>
      <c r="LS133" s="323" t="s">
        <v>284</v>
      </c>
      <c r="LT133" s="841"/>
      <c r="LU133" s="473"/>
      <c r="LV133" s="1424"/>
      <c r="LW133" s="1158"/>
      <c r="LX133" s="323" t="s">
        <v>284</v>
      </c>
      <c r="LY133" s="841"/>
      <c r="LZ133" s="473"/>
      <c r="MA133" s="1424"/>
      <c r="MB133" s="1158"/>
      <c r="MC133" s="323" t="s">
        <v>284</v>
      </c>
      <c r="MD133" s="841"/>
      <c r="ME133" s="473"/>
      <c r="MF133" s="1424"/>
      <c r="MG133" s="1158"/>
      <c r="MH133" s="336" t="s">
        <v>284</v>
      </c>
      <c r="MI133" s="841">
        <v>1</v>
      </c>
      <c r="MJ133" s="473"/>
      <c r="MK133" s="1424"/>
      <c r="ML133" s="1158"/>
      <c r="MM133" s="323" t="s">
        <v>284</v>
      </c>
      <c r="MN133" s="841"/>
      <c r="MO133" s="473"/>
      <c r="MP133" s="1424"/>
      <c r="MQ133" s="1158"/>
      <c r="MR133" s="323" t="s">
        <v>284</v>
      </c>
      <c r="MS133" s="841"/>
      <c r="MT133" s="473"/>
      <c r="MU133" s="1424"/>
      <c r="MV133" s="1158"/>
      <c r="MW133" s="323" t="s">
        <v>284</v>
      </c>
      <c r="MX133" s="841"/>
      <c r="MY133" s="473"/>
      <c r="MZ133" s="1424"/>
      <c r="NA133" s="1158"/>
      <c r="NB133" s="323" t="s">
        <v>284</v>
      </c>
      <c r="NC133" s="841"/>
      <c r="ND133" s="473"/>
      <c r="NE133" s="1424"/>
      <c r="NF133" s="1158"/>
      <c r="NG133" s="323" t="s">
        <v>284</v>
      </c>
      <c r="NH133" s="841"/>
      <c r="NI133" s="473"/>
      <c r="NJ133" s="1424"/>
      <c r="NK133" s="1158"/>
      <c r="NL133" s="323" t="s">
        <v>284</v>
      </c>
      <c r="NM133" s="841"/>
      <c r="NN133" s="473"/>
      <c r="NO133" s="1424"/>
      <c r="NP133" s="1158"/>
      <c r="NQ133" s="323" t="s">
        <v>284</v>
      </c>
      <c r="NR133" s="841"/>
      <c r="NS133" s="473"/>
      <c r="NT133" s="1424"/>
      <c r="NU133" s="1158"/>
      <c r="NV133" s="336" t="s">
        <v>284</v>
      </c>
      <c r="NW133" s="841">
        <v>1</v>
      </c>
      <c r="NX133" s="473"/>
      <c r="NY133" s="1424"/>
      <c r="NZ133" s="1158"/>
      <c r="OA133" s="323" t="s">
        <v>284</v>
      </c>
      <c r="OB133" s="841"/>
      <c r="OC133" s="473"/>
      <c r="OD133" s="1424"/>
      <c r="OE133" s="1158"/>
      <c r="OF133" s="323" t="s">
        <v>284</v>
      </c>
      <c r="OG133" s="841"/>
      <c r="OH133" s="473"/>
      <c r="OI133" s="1424"/>
      <c r="OJ133" s="1158"/>
      <c r="OK133" s="323" t="s">
        <v>284</v>
      </c>
      <c r="OL133" s="841"/>
      <c r="OM133" s="473"/>
      <c r="ON133" s="1424"/>
      <c r="OO133" s="1158"/>
      <c r="OP133" s="323" t="s">
        <v>284</v>
      </c>
      <c r="OQ133" s="841"/>
      <c r="OR133" s="473"/>
      <c r="OS133" s="1424"/>
      <c r="OT133" s="1158"/>
      <c r="OU133" s="323" t="s">
        <v>284</v>
      </c>
      <c r="OV133" s="889"/>
      <c r="OW133" s="473"/>
      <c r="OX133" s="1424"/>
      <c r="OY133" s="1158"/>
      <c r="OZ133" s="336" t="s">
        <v>284</v>
      </c>
      <c r="PA133" s="841">
        <v>1</v>
      </c>
      <c r="PB133" s="473"/>
      <c r="PC133" s="1424"/>
      <c r="PD133" s="1158"/>
      <c r="PE133" s="816"/>
      <c r="PF133" s="835"/>
      <c r="PG133" s="473"/>
      <c r="PH133" s="1424"/>
      <c r="PI133" s="1158"/>
      <c r="PJ133" s="816"/>
      <c r="PK133" s="835"/>
      <c r="PL133" s="473"/>
      <c r="PM133" s="1424"/>
      <c r="PN133" s="1158"/>
    </row>
    <row r="134" spans="1:430" ht="17" customHeight="1" thickBot="1" x14ac:dyDescent="0.25">
      <c r="B134" s="1469"/>
      <c r="C134" s="1470"/>
      <c r="D134" s="1471"/>
      <c r="E134" s="1266" t="s">
        <v>285</v>
      </c>
      <c r="F134" s="1433"/>
      <c r="G134" s="1434"/>
      <c r="H134" s="863">
        <v>0.5</v>
      </c>
      <c r="I134" s="1435"/>
      <c r="J134" s="323" t="s">
        <v>285</v>
      </c>
      <c r="K134" s="835"/>
      <c r="L134" s="897"/>
      <c r="M134" s="893"/>
      <c r="N134" s="1069"/>
      <c r="O134" s="336" t="s">
        <v>285</v>
      </c>
      <c r="P134" s="467">
        <v>1</v>
      </c>
      <c r="Q134" s="1212"/>
      <c r="R134" s="1213"/>
      <c r="S134" s="1158"/>
      <c r="T134" s="323" t="s">
        <v>285</v>
      </c>
      <c r="U134" s="835"/>
      <c r="V134" s="885"/>
      <c r="W134" s="897"/>
      <c r="X134" s="243"/>
      <c r="Y134" s="815" t="s">
        <v>285</v>
      </c>
      <c r="Z134" s="835"/>
      <c r="AA134" s="473"/>
      <c r="AB134" s="897"/>
      <c r="AC134" s="243"/>
      <c r="AD134" s="815" t="s">
        <v>285</v>
      </c>
      <c r="AE134" s="835"/>
      <c r="AF134" s="473"/>
      <c r="AG134" s="897"/>
      <c r="AH134" s="243"/>
      <c r="AI134" s="815" t="s">
        <v>285</v>
      </c>
      <c r="AJ134" s="835"/>
      <c r="AK134" s="473"/>
      <c r="AL134" s="897"/>
      <c r="AM134" s="243"/>
      <c r="AN134" s="323" t="s">
        <v>285</v>
      </c>
      <c r="AO134" s="1042"/>
      <c r="AP134" s="255"/>
      <c r="AQ134" s="256"/>
      <c r="AR134" s="1069"/>
      <c r="AS134" s="323" t="s">
        <v>285</v>
      </c>
      <c r="AT134" s="836"/>
      <c r="AU134" s="255"/>
      <c r="AV134" s="256"/>
      <c r="AW134" s="1069"/>
      <c r="AX134" s="323" t="s">
        <v>285</v>
      </c>
      <c r="AY134" s="957"/>
      <c r="AZ134" s="255"/>
      <c r="BA134" s="256"/>
      <c r="BB134" s="1069"/>
      <c r="BC134" s="826" t="s">
        <v>285</v>
      </c>
      <c r="BD134" s="827">
        <v>1</v>
      </c>
      <c r="BE134" s="255"/>
      <c r="BF134" s="256"/>
      <c r="BG134" s="264"/>
      <c r="BH134" s="336" t="s">
        <v>285</v>
      </c>
      <c r="BI134" s="1072">
        <v>1</v>
      </c>
      <c r="BJ134" s="255"/>
      <c r="BK134" s="256"/>
      <c r="BL134" s="1069"/>
      <c r="BM134" s="816" t="s">
        <v>285</v>
      </c>
      <c r="BN134" s="835"/>
      <c r="BO134" s="255"/>
      <c r="BP134" s="256"/>
      <c r="BQ134" s="264"/>
      <c r="BR134" s="863"/>
      <c r="BS134" s="336" t="s">
        <v>285</v>
      </c>
      <c r="BT134" s="952">
        <v>1</v>
      </c>
      <c r="BU134" s="473"/>
      <c r="BV134" s="897"/>
      <c r="BW134" s="243"/>
      <c r="BX134" s="336" t="s">
        <v>285</v>
      </c>
      <c r="BY134" s="952">
        <v>1</v>
      </c>
      <c r="BZ134" s="473"/>
      <c r="CA134" s="897"/>
      <c r="CB134" s="243"/>
      <c r="CC134" s="323" t="s">
        <v>285</v>
      </c>
      <c r="CD134" s="835"/>
      <c r="CE134" s="473"/>
      <c r="CF134" s="1427"/>
      <c r="CG134" s="243"/>
      <c r="CH134" s="323" t="s">
        <v>285</v>
      </c>
      <c r="CI134" s="835"/>
      <c r="CJ134" s="473"/>
      <c r="CK134" s="1427"/>
      <c r="CL134" s="243"/>
      <c r="CM134" s="323" t="s">
        <v>285</v>
      </c>
      <c r="CN134" s="835"/>
      <c r="CO134" s="473"/>
      <c r="CP134" s="1427"/>
      <c r="CQ134" s="243"/>
      <c r="CR134" s="323" t="s">
        <v>285</v>
      </c>
      <c r="CS134" s="835"/>
      <c r="CT134" s="473"/>
      <c r="CU134" s="1427"/>
      <c r="CV134" s="243"/>
      <c r="CW134" s="323" t="s">
        <v>285</v>
      </c>
      <c r="CX134" s="835"/>
      <c r="CY134" s="473"/>
      <c r="CZ134" s="1427"/>
      <c r="DA134" s="243"/>
      <c r="DB134" s="323" t="s">
        <v>285</v>
      </c>
      <c r="DC134" s="835"/>
      <c r="DD134" s="473"/>
      <c r="DE134" s="1427"/>
      <c r="DF134" s="243"/>
      <c r="DG134" s="323" t="s">
        <v>285</v>
      </c>
      <c r="DH134" s="835"/>
      <c r="DI134" s="473"/>
      <c r="DJ134" s="1427"/>
      <c r="DK134" s="243"/>
      <c r="DL134" s="323" t="s">
        <v>285</v>
      </c>
      <c r="DM134" s="835"/>
      <c r="DN134" s="473"/>
      <c r="DO134" s="1427"/>
      <c r="DP134" s="243"/>
      <c r="DQ134" s="323" t="s">
        <v>285</v>
      </c>
      <c r="DR134" s="835"/>
      <c r="DS134" s="473"/>
      <c r="DT134" s="1427"/>
      <c r="DU134" s="243"/>
      <c r="DV134" s="323" t="s">
        <v>285</v>
      </c>
      <c r="DW134" s="835"/>
      <c r="DX134" s="473"/>
      <c r="DY134" s="1427"/>
      <c r="DZ134" s="243"/>
      <c r="EA134" s="323" t="s">
        <v>285</v>
      </c>
      <c r="EB134" s="433"/>
      <c r="EC134" s="473"/>
      <c r="ED134" s="1427"/>
      <c r="EE134" s="243"/>
      <c r="EF134" s="323" t="s">
        <v>285</v>
      </c>
      <c r="EG134" s="835"/>
      <c r="EH134" s="473"/>
      <c r="EI134" s="1427"/>
      <c r="EJ134" s="243"/>
      <c r="EK134" s="323" t="s">
        <v>285</v>
      </c>
      <c r="EL134" s="835"/>
      <c r="EM134" s="473"/>
      <c r="EN134" s="1427"/>
      <c r="EO134" s="243"/>
      <c r="EP134" s="323" t="s">
        <v>285</v>
      </c>
      <c r="EQ134" s="433"/>
      <c r="ER134" s="473"/>
      <c r="ES134" s="1427"/>
      <c r="ET134" s="243"/>
      <c r="EU134" s="336" t="s">
        <v>285</v>
      </c>
      <c r="EV134" s="835">
        <v>1</v>
      </c>
      <c r="EW134" s="473"/>
      <c r="EX134" s="1427"/>
      <c r="EY134" s="243"/>
      <c r="EZ134" s="323" t="s">
        <v>285</v>
      </c>
      <c r="FA134" s="835"/>
      <c r="FB134" s="473"/>
      <c r="FC134" s="1427"/>
      <c r="FD134" s="243"/>
      <c r="FE134" s="323" t="s">
        <v>285</v>
      </c>
      <c r="FF134" s="835"/>
      <c r="FG134" s="473"/>
      <c r="FH134" s="1427"/>
      <c r="FI134" s="243"/>
      <c r="FJ134" s="323" t="s">
        <v>285</v>
      </c>
      <c r="FK134" s="835"/>
      <c r="FL134" s="473"/>
      <c r="FM134" s="1427"/>
      <c r="FN134" s="243"/>
      <c r="FO134" s="323" t="s">
        <v>285</v>
      </c>
      <c r="FP134" s="835"/>
      <c r="FQ134" s="473"/>
      <c r="FR134" s="1427"/>
      <c r="FS134" s="243"/>
      <c r="FU134" s="336" t="s">
        <v>285</v>
      </c>
      <c r="FV134" s="1042"/>
      <c r="FW134" s="255"/>
      <c r="FX134" s="256"/>
      <c r="FY134" s="1069"/>
      <c r="FZ134" s="323" t="s">
        <v>285</v>
      </c>
      <c r="GA134" s="1042"/>
      <c r="GB134" s="255"/>
      <c r="GC134" s="256"/>
      <c r="GD134" s="1069"/>
      <c r="GE134" s="323" t="s">
        <v>285</v>
      </c>
      <c r="GF134" s="1042">
        <v>1</v>
      </c>
      <c r="GG134" s="255"/>
      <c r="GH134" s="256"/>
      <c r="GI134" s="1069"/>
      <c r="GJ134" s="323" t="s">
        <v>285</v>
      </c>
      <c r="GK134" s="1042"/>
      <c r="GL134" s="255"/>
      <c r="GM134" s="256"/>
      <c r="GN134" s="1069"/>
      <c r="GO134" s="336" t="s">
        <v>285</v>
      </c>
      <c r="GP134" s="1042"/>
      <c r="GQ134" s="255"/>
      <c r="GR134" s="256"/>
      <c r="GS134" s="1069"/>
      <c r="GT134" s="323" t="s">
        <v>285</v>
      </c>
      <c r="GU134" s="1042"/>
      <c r="GV134" s="255"/>
      <c r="GW134" s="1164"/>
      <c r="GX134" s="1436"/>
      <c r="GY134" s="1437"/>
      <c r="GZ134" s="323" t="s">
        <v>285</v>
      </c>
      <c r="HA134" s="835"/>
      <c r="HB134" s="473"/>
      <c r="HC134" s="1427"/>
      <c r="HD134" s="243"/>
      <c r="HE134" s="323" t="s">
        <v>285</v>
      </c>
      <c r="HF134" s="433"/>
      <c r="HG134" s="473"/>
      <c r="HH134" s="1427"/>
      <c r="HI134" s="243"/>
      <c r="HJ134" s="883"/>
      <c r="HK134" s="815" t="s">
        <v>285</v>
      </c>
      <c r="HL134" s="835"/>
      <c r="HM134" s="473"/>
      <c r="HN134" s="897"/>
      <c r="HO134" s="243"/>
      <c r="HP134" s="883"/>
      <c r="HQ134" s="336" t="s">
        <v>285</v>
      </c>
      <c r="HR134" s="835">
        <v>1</v>
      </c>
      <c r="HS134" s="255"/>
      <c r="HT134" s="256"/>
      <c r="HU134" s="264"/>
      <c r="HV134" s="336" t="s">
        <v>285</v>
      </c>
      <c r="HW134" s="835">
        <v>1</v>
      </c>
      <c r="HX134" s="255"/>
      <c r="HY134" s="256"/>
      <c r="HZ134" s="898"/>
      <c r="IA134" s="336" t="s">
        <v>285</v>
      </c>
      <c r="IB134" s="835">
        <v>1</v>
      </c>
      <c r="IC134" s="255"/>
      <c r="ID134" s="256"/>
      <c r="IE134" s="899"/>
      <c r="IF134" s="883"/>
      <c r="IG134" s="323" t="s">
        <v>285</v>
      </c>
      <c r="IH134" s="841"/>
      <c r="II134" s="255"/>
      <c r="IJ134" s="256"/>
      <c r="IK134" s="899"/>
      <c r="IL134" s="323" t="s">
        <v>285</v>
      </c>
      <c r="IM134" s="841"/>
      <c r="IN134" s="255"/>
      <c r="IO134" s="256"/>
      <c r="IP134" s="899"/>
      <c r="IQ134" s="323" t="s">
        <v>285</v>
      </c>
      <c r="IR134" s="841"/>
      <c r="IS134" s="255"/>
      <c r="IT134" s="256"/>
      <c r="IU134" s="899"/>
      <c r="IV134" s="323" t="s">
        <v>285</v>
      </c>
      <c r="IW134" s="841"/>
      <c r="IX134" s="255"/>
      <c r="IY134" s="256"/>
      <c r="IZ134" s="899"/>
      <c r="JA134" s="323" t="s">
        <v>285</v>
      </c>
      <c r="JB134" s="841"/>
      <c r="JC134" s="255"/>
      <c r="JD134" s="256"/>
      <c r="JE134" s="264"/>
      <c r="JF134" s="323" t="s">
        <v>285</v>
      </c>
      <c r="JG134" s="432"/>
      <c r="JH134" s="255"/>
      <c r="JI134" s="256"/>
      <c r="JJ134" s="264"/>
      <c r="JK134" s="323" t="s">
        <v>285</v>
      </c>
      <c r="JL134" s="841"/>
      <c r="JM134" s="255"/>
      <c r="JN134" s="256"/>
      <c r="JO134" s="264"/>
      <c r="JP134" s="323" t="s">
        <v>285</v>
      </c>
      <c r="JQ134" s="841"/>
      <c r="JR134" s="255"/>
      <c r="JS134" s="256"/>
      <c r="JT134" s="899"/>
      <c r="JU134" s="323" t="s">
        <v>285</v>
      </c>
      <c r="JV134" s="841"/>
      <c r="JW134" s="255"/>
      <c r="JX134" s="256"/>
      <c r="JY134" s="264"/>
      <c r="JZ134" s="323" t="s">
        <v>285</v>
      </c>
      <c r="KA134" s="841"/>
      <c r="KB134" s="255"/>
      <c r="KC134" s="256"/>
      <c r="KD134" s="264"/>
      <c r="KE134" s="323" t="s">
        <v>285</v>
      </c>
      <c r="KF134" s="841"/>
      <c r="KG134" s="255"/>
      <c r="KH134" s="256"/>
      <c r="KI134" s="264"/>
      <c r="KJ134" s="323" t="s">
        <v>285</v>
      </c>
      <c r="KK134" s="841"/>
      <c r="KL134" s="255"/>
      <c r="KM134" s="256"/>
      <c r="KN134" s="264"/>
      <c r="KO134" s="336" t="s">
        <v>285</v>
      </c>
      <c r="KP134" s="841">
        <v>1</v>
      </c>
      <c r="KQ134" s="255"/>
      <c r="KR134" s="256"/>
      <c r="KS134" s="264"/>
      <c r="KT134" s="323" t="s">
        <v>285</v>
      </c>
      <c r="KU134" s="841"/>
      <c r="KV134" s="255"/>
      <c r="KW134" s="256"/>
      <c r="KX134" s="264"/>
      <c r="KY134" s="323" t="s">
        <v>285</v>
      </c>
      <c r="KZ134" s="841"/>
      <c r="LA134" s="255"/>
      <c r="LB134" s="256"/>
      <c r="LC134" s="264"/>
      <c r="LD134" s="323" t="s">
        <v>285</v>
      </c>
      <c r="LE134" s="841"/>
      <c r="LF134" s="255"/>
      <c r="LG134" s="256"/>
      <c r="LH134" s="264"/>
      <c r="LI134" s="323" t="s">
        <v>285</v>
      </c>
      <c r="LJ134" s="841"/>
      <c r="LK134" s="255"/>
      <c r="LL134" s="256"/>
      <c r="LM134" s="264"/>
      <c r="LN134" s="323" t="s">
        <v>285</v>
      </c>
      <c r="LO134" s="841"/>
      <c r="LP134" s="255"/>
      <c r="LQ134" s="256"/>
      <c r="LR134" s="264"/>
      <c r="LS134" s="336" t="s">
        <v>285</v>
      </c>
      <c r="LT134" s="841">
        <v>1</v>
      </c>
      <c r="LU134" s="255"/>
      <c r="LV134" s="256"/>
      <c r="LW134" s="264"/>
      <c r="LX134" s="323" t="s">
        <v>285</v>
      </c>
      <c r="LY134" s="841"/>
      <c r="LZ134" s="255"/>
      <c r="MA134" s="256"/>
      <c r="MB134" s="264"/>
      <c r="MC134" s="323" t="s">
        <v>285</v>
      </c>
      <c r="MD134" s="841"/>
      <c r="ME134" s="255"/>
      <c r="MF134" s="256"/>
      <c r="MG134" s="264"/>
      <c r="MH134" s="323" t="s">
        <v>285</v>
      </c>
      <c r="MI134" s="841"/>
      <c r="MJ134" s="255"/>
      <c r="MK134" s="256"/>
      <c r="ML134" s="264"/>
      <c r="MM134" s="323" t="s">
        <v>285</v>
      </c>
      <c r="MN134" s="841"/>
      <c r="MO134" s="255"/>
      <c r="MP134" s="256"/>
      <c r="MQ134" s="264"/>
      <c r="MR134" s="323" t="s">
        <v>285</v>
      </c>
      <c r="MS134" s="841"/>
      <c r="MT134" s="255"/>
      <c r="MU134" s="256"/>
      <c r="MV134" s="264"/>
      <c r="MW134" s="323" t="s">
        <v>285</v>
      </c>
      <c r="MX134" s="841"/>
      <c r="MY134" s="255"/>
      <c r="MZ134" s="256"/>
      <c r="NA134" s="264"/>
      <c r="NB134" s="323" t="s">
        <v>285</v>
      </c>
      <c r="NC134" s="841"/>
      <c r="ND134" s="255"/>
      <c r="NE134" s="256"/>
      <c r="NF134" s="264"/>
      <c r="NG134" s="323" t="s">
        <v>285</v>
      </c>
      <c r="NH134" s="841"/>
      <c r="NI134" s="255"/>
      <c r="NJ134" s="256"/>
      <c r="NK134" s="264"/>
      <c r="NL134" s="323" t="s">
        <v>285</v>
      </c>
      <c r="NM134" s="841"/>
      <c r="NN134" s="255"/>
      <c r="NO134" s="256"/>
      <c r="NP134" s="264"/>
      <c r="NQ134" s="336" t="s">
        <v>285</v>
      </c>
      <c r="NR134" s="841">
        <v>1</v>
      </c>
      <c r="NS134" s="255"/>
      <c r="NT134" s="256"/>
      <c r="NU134" s="264"/>
      <c r="NV134" s="323" t="s">
        <v>285</v>
      </c>
      <c r="NW134" s="841"/>
      <c r="NX134" s="255"/>
      <c r="NY134" s="256"/>
      <c r="NZ134" s="264"/>
      <c r="OA134" s="323" t="s">
        <v>285</v>
      </c>
      <c r="OB134" s="841"/>
      <c r="OC134" s="255"/>
      <c r="OD134" s="256"/>
      <c r="OE134" s="264"/>
      <c r="OF134" s="336" t="s">
        <v>285</v>
      </c>
      <c r="OG134" s="841">
        <v>1</v>
      </c>
      <c r="OH134" s="255"/>
      <c r="OI134" s="256"/>
      <c r="OJ134" s="264"/>
      <c r="OK134" s="323" t="s">
        <v>285</v>
      </c>
      <c r="OL134" s="841"/>
      <c r="OM134" s="255"/>
      <c r="ON134" s="256"/>
      <c r="OO134" s="264"/>
      <c r="OP134" s="336" t="s">
        <v>285</v>
      </c>
      <c r="OQ134" s="841">
        <v>1</v>
      </c>
      <c r="OR134" s="255"/>
      <c r="OS134" s="256"/>
      <c r="OT134" s="264"/>
      <c r="OU134" s="336" t="s">
        <v>285</v>
      </c>
      <c r="OV134" s="952">
        <v>1</v>
      </c>
      <c r="OW134" s="255"/>
      <c r="OX134" s="256"/>
      <c r="OY134" s="264"/>
      <c r="OZ134" s="323" t="s">
        <v>285</v>
      </c>
      <c r="PA134" s="841"/>
      <c r="PB134" s="255"/>
      <c r="PC134" s="256"/>
      <c r="PD134" s="264"/>
      <c r="PE134" s="826"/>
      <c r="PF134" s="827"/>
      <c r="PG134" s="255"/>
      <c r="PH134" s="256"/>
      <c r="PI134" s="264"/>
      <c r="PJ134" s="816"/>
      <c r="PK134" s="835"/>
      <c r="PL134" s="255"/>
      <c r="PM134" s="256"/>
      <c r="PN134" s="264"/>
    </row>
    <row r="135" spans="1:430" ht="17" customHeight="1" thickBot="1" x14ac:dyDescent="0.25">
      <c r="B135" s="1469"/>
      <c r="C135" s="1470"/>
      <c r="D135" s="1471"/>
      <c r="E135" s="1266" t="s">
        <v>286</v>
      </c>
      <c r="F135" s="1433"/>
      <c r="G135" s="1434"/>
      <c r="H135" s="863">
        <v>0</v>
      </c>
      <c r="I135" s="1104"/>
      <c r="J135" s="323" t="s">
        <v>286</v>
      </c>
      <c r="K135" s="835"/>
      <c r="L135" s="897"/>
      <c r="M135" s="893"/>
      <c r="N135" s="1069"/>
      <c r="O135" s="323" t="s">
        <v>286</v>
      </c>
      <c r="P135" s="836"/>
      <c r="Q135" s="1212"/>
      <c r="R135" s="1213"/>
      <c r="S135" s="1158"/>
      <c r="T135" s="323" t="s">
        <v>286</v>
      </c>
      <c r="U135" s="835"/>
      <c r="V135" s="885"/>
      <c r="W135" s="897"/>
      <c r="X135" s="243"/>
      <c r="Y135" s="815" t="s">
        <v>286</v>
      </c>
      <c r="Z135" s="835"/>
      <c r="AA135" s="473"/>
      <c r="AB135" s="897"/>
      <c r="AC135" s="243"/>
      <c r="AD135" s="815" t="s">
        <v>286</v>
      </c>
      <c r="AE135" s="835"/>
      <c r="AF135" s="473"/>
      <c r="AG135" s="897"/>
      <c r="AH135" s="243"/>
      <c r="AI135" s="825" t="s">
        <v>286</v>
      </c>
      <c r="AJ135" s="334">
        <v>1</v>
      </c>
      <c r="AK135" s="473"/>
      <c r="AL135" s="897"/>
      <c r="AM135" s="243"/>
      <c r="AN135" s="323" t="s">
        <v>286</v>
      </c>
      <c r="AO135" s="1042"/>
      <c r="AP135" s="255"/>
      <c r="AQ135" s="256"/>
      <c r="AR135" s="1069"/>
      <c r="AS135" s="323" t="s">
        <v>286</v>
      </c>
      <c r="AT135" s="836"/>
      <c r="AU135" s="255"/>
      <c r="AV135" s="256"/>
      <c r="AW135" s="1069"/>
      <c r="AX135" s="336" t="s">
        <v>286</v>
      </c>
      <c r="AY135" s="467">
        <v>1</v>
      </c>
      <c r="AZ135" s="255"/>
      <c r="BA135" s="256"/>
      <c r="BB135" s="1069"/>
      <c r="BC135" s="816" t="s">
        <v>286</v>
      </c>
      <c r="BD135" s="835"/>
      <c r="BE135" s="255"/>
      <c r="BF135" s="1424"/>
      <c r="BG135" s="1069"/>
      <c r="BH135" s="323" t="s">
        <v>286</v>
      </c>
      <c r="BI135" s="1051"/>
      <c r="BJ135" s="255"/>
      <c r="BK135" s="256"/>
      <c r="BL135" s="1069"/>
      <c r="BM135" s="816" t="s">
        <v>286</v>
      </c>
      <c r="BN135" s="835"/>
      <c r="BO135" s="255"/>
      <c r="BP135" s="1424"/>
      <c r="BQ135" s="1069"/>
      <c r="BR135" s="863"/>
      <c r="BS135" s="323" t="s">
        <v>286</v>
      </c>
      <c r="BT135" s="835"/>
      <c r="BU135" s="473"/>
      <c r="BV135" s="897"/>
      <c r="BW135" s="243"/>
      <c r="BX135" s="323" t="s">
        <v>286</v>
      </c>
      <c r="BY135" s="835"/>
      <c r="BZ135" s="473"/>
      <c r="CA135" s="897"/>
      <c r="CB135" s="243"/>
      <c r="CC135" s="323" t="s">
        <v>286</v>
      </c>
      <c r="CD135" s="835"/>
      <c r="CE135" s="473"/>
      <c r="CF135" s="1427"/>
      <c r="CG135" s="243"/>
      <c r="CH135" s="323" t="s">
        <v>286</v>
      </c>
      <c r="CI135" s="835"/>
      <c r="CJ135" s="473"/>
      <c r="CK135" s="1427"/>
      <c r="CL135" s="243"/>
      <c r="CM135" s="323" t="s">
        <v>286</v>
      </c>
      <c r="CN135" s="835"/>
      <c r="CO135" s="473"/>
      <c r="CP135" s="1427"/>
      <c r="CQ135" s="243"/>
      <c r="CR135" s="323" t="s">
        <v>286</v>
      </c>
      <c r="CS135" s="835"/>
      <c r="CT135" s="473"/>
      <c r="CU135" s="1427"/>
      <c r="CV135" s="243"/>
      <c r="CW135" s="323" t="s">
        <v>286</v>
      </c>
      <c r="CX135" s="835"/>
      <c r="CY135" s="473"/>
      <c r="CZ135" s="1427"/>
      <c r="DA135" s="243"/>
      <c r="DB135" s="323" t="s">
        <v>286</v>
      </c>
      <c r="DC135" s="835"/>
      <c r="DD135" s="473"/>
      <c r="DE135" s="1427"/>
      <c r="DF135" s="243"/>
      <c r="DG135" s="323" t="s">
        <v>286</v>
      </c>
      <c r="DH135" s="835"/>
      <c r="DI135" s="473"/>
      <c r="DJ135" s="1427"/>
      <c r="DK135" s="243"/>
      <c r="DL135" s="323" t="s">
        <v>286</v>
      </c>
      <c r="DM135" s="835"/>
      <c r="DN135" s="473"/>
      <c r="DO135" s="1427"/>
      <c r="DP135" s="243"/>
      <c r="DQ135" s="323" t="s">
        <v>286</v>
      </c>
      <c r="DR135" s="835"/>
      <c r="DS135" s="473"/>
      <c r="DT135" s="1427"/>
      <c r="DU135" s="243"/>
      <c r="DV135" s="323" t="s">
        <v>286</v>
      </c>
      <c r="DW135" s="835"/>
      <c r="DX135" s="473"/>
      <c r="DY135" s="1427"/>
      <c r="DZ135" s="243"/>
      <c r="EA135" s="323" t="s">
        <v>286</v>
      </c>
      <c r="EB135" s="433"/>
      <c r="EC135" s="473"/>
      <c r="ED135" s="1427"/>
      <c r="EE135" s="243"/>
      <c r="EF135" s="323" t="s">
        <v>286</v>
      </c>
      <c r="EG135" s="835"/>
      <c r="EH135" s="473"/>
      <c r="EI135" s="1427"/>
      <c r="EJ135" s="243"/>
      <c r="EK135" s="323" t="s">
        <v>286</v>
      </c>
      <c r="EL135" s="835"/>
      <c r="EM135" s="473"/>
      <c r="EN135" s="1427"/>
      <c r="EO135" s="243"/>
      <c r="EP135" s="323" t="s">
        <v>286</v>
      </c>
      <c r="EQ135" s="433"/>
      <c r="ER135" s="473"/>
      <c r="ES135" s="1427"/>
      <c r="ET135" s="243"/>
      <c r="EU135" s="323" t="s">
        <v>286</v>
      </c>
      <c r="EV135" s="835"/>
      <c r="EW135" s="473"/>
      <c r="EX135" s="1427"/>
      <c r="EY135" s="243"/>
      <c r="EZ135" s="323" t="s">
        <v>286</v>
      </c>
      <c r="FA135" s="835"/>
      <c r="FB135" s="473"/>
      <c r="FC135" s="1427"/>
      <c r="FD135" s="243"/>
      <c r="FE135" s="323" t="s">
        <v>286</v>
      </c>
      <c r="FF135" s="835"/>
      <c r="FG135" s="473"/>
      <c r="FH135" s="1427"/>
      <c r="FI135" s="243"/>
      <c r="FJ135" s="323" t="s">
        <v>286</v>
      </c>
      <c r="FK135" s="835"/>
      <c r="FL135" s="473"/>
      <c r="FM135" s="1427"/>
      <c r="FN135" s="243"/>
      <c r="FO135" s="323" t="s">
        <v>286</v>
      </c>
      <c r="FP135" s="835"/>
      <c r="FQ135" s="473"/>
      <c r="FR135" s="1427"/>
      <c r="FS135" s="243"/>
      <c r="FU135" s="323" t="s">
        <v>286</v>
      </c>
      <c r="FV135" s="1042"/>
      <c r="FW135" s="255"/>
      <c r="FX135" s="256"/>
      <c r="FY135" s="1069"/>
      <c r="FZ135" s="336" t="s">
        <v>286</v>
      </c>
      <c r="GA135" s="1042"/>
      <c r="GB135" s="255"/>
      <c r="GC135" s="256"/>
      <c r="GD135" s="1069"/>
      <c r="GE135" s="336" t="s">
        <v>286</v>
      </c>
      <c r="GF135" s="1042"/>
      <c r="GG135" s="255"/>
      <c r="GH135" s="256"/>
      <c r="GI135" s="1069"/>
      <c r="GJ135" s="336" t="s">
        <v>286</v>
      </c>
      <c r="GK135" s="1042"/>
      <c r="GL135" s="255"/>
      <c r="GM135" s="256"/>
      <c r="GN135" s="1069"/>
      <c r="GO135" s="323" t="s">
        <v>286</v>
      </c>
      <c r="GP135" s="1042">
        <v>1</v>
      </c>
      <c r="GQ135" s="255"/>
      <c r="GR135" s="256"/>
      <c r="GS135" s="1069"/>
      <c r="GT135" s="323" t="s">
        <v>286</v>
      </c>
      <c r="GU135" s="1042"/>
      <c r="GV135" s="255"/>
      <c r="GW135" s="1164"/>
      <c r="GX135" s="1436"/>
      <c r="GY135" s="1437"/>
      <c r="GZ135" s="323" t="s">
        <v>286</v>
      </c>
      <c r="HA135" s="835"/>
      <c r="HB135" s="473"/>
      <c r="HC135" s="1427"/>
      <c r="HD135" s="243"/>
      <c r="HE135" s="323" t="s">
        <v>286</v>
      </c>
      <c r="HF135" s="433"/>
      <c r="HG135" s="473"/>
      <c r="HH135" s="1427"/>
      <c r="HI135" s="243"/>
      <c r="HJ135" s="883"/>
      <c r="HK135" s="815" t="s">
        <v>286</v>
      </c>
      <c r="HL135" s="835"/>
      <c r="HM135" s="473"/>
      <c r="HN135" s="897"/>
      <c r="HO135" s="243"/>
      <c r="HP135" s="883"/>
      <c r="HQ135" s="323" t="s">
        <v>286</v>
      </c>
      <c r="HR135" s="835"/>
      <c r="HS135" s="255"/>
      <c r="HT135" s="1424"/>
      <c r="HU135" s="1069"/>
      <c r="HV135" s="323" t="s">
        <v>286</v>
      </c>
      <c r="HW135" s="835"/>
      <c r="HX135" s="255"/>
      <c r="HY135" s="1424"/>
      <c r="HZ135" s="898"/>
      <c r="IA135" s="323" t="s">
        <v>286</v>
      </c>
      <c r="IB135" s="835"/>
      <c r="IC135" s="255"/>
      <c r="ID135" s="256"/>
      <c r="IE135" s="899"/>
      <c r="IF135" s="883"/>
      <c r="IG135" s="323" t="s">
        <v>286</v>
      </c>
      <c r="IH135" s="841"/>
      <c r="II135" s="255"/>
      <c r="IJ135" s="256"/>
      <c r="IK135" s="899"/>
      <c r="IL135" s="323" t="s">
        <v>286</v>
      </c>
      <c r="IM135" s="841"/>
      <c r="IN135" s="255"/>
      <c r="IO135" s="256"/>
      <c r="IP135" s="899"/>
      <c r="IQ135" s="323" t="s">
        <v>286</v>
      </c>
      <c r="IR135" s="841"/>
      <c r="IS135" s="255"/>
      <c r="IT135" s="256"/>
      <c r="IU135" s="899"/>
      <c r="IV135" s="323" t="s">
        <v>286</v>
      </c>
      <c r="IW135" s="841"/>
      <c r="IX135" s="255"/>
      <c r="IY135" s="256"/>
      <c r="IZ135" s="899"/>
      <c r="JA135" s="323" t="s">
        <v>286</v>
      </c>
      <c r="JB135" s="841"/>
      <c r="JC135" s="255"/>
      <c r="JD135" s="1424"/>
      <c r="JE135" s="1069"/>
      <c r="JF135" s="323" t="s">
        <v>286</v>
      </c>
      <c r="JG135" s="432"/>
      <c r="JH135" s="255"/>
      <c r="JI135" s="1424"/>
      <c r="JJ135" s="1069"/>
      <c r="JK135" s="323" t="s">
        <v>286</v>
      </c>
      <c r="JL135" s="841"/>
      <c r="JM135" s="255"/>
      <c r="JN135" s="1424"/>
      <c r="JO135" s="1069"/>
      <c r="JP135" s="323" t="s">
        <v>286</v>
      </c>
      <c r="JQ135" s="841"/>
      <c r="JR135" s="255"/>
      <c r="JS135" s="256"/>
      <c r="JT135" s="899"/>
      <c r="JU135" s="323" t="s">
        <v>286</v>
      </c>
      <c r="JV135" s="841"/>
      <c r="JW135" s="255"/>
      <c r="JX135" s="1424"/>
      <c r="JY135" s="1069"/>
      <c r="JZ135" s="323" t="s">
        <v>286</v>
      </c>
      <c r="KA135" s="841"/>
      <c r="KB135" s="255"/>
      <c r="KC135" s="1424"/>
      <c r="KD135" s="1069"/>
      <c r="KE135" s="323" t="s">
        <v>286</v>
      </c>
      <c r="KF135" s="841"/>
      <c r="KG135" s="255"/>
      <c r="KH135" s="1424"/>
      <c r="KI135" s="1069"/>
      <c r="KJ135" s="323" t="s">
        <v>286</v>
      </c>
      <c r="KK135" s="841"/>
      <c r="KL135" s="255"/>
      <c r="KM135" s="1424"/>
      <c r="KN135" s="1069"/>
      <c r="KO135" s="323" t="s">
        <v>286</v>
      </c>
      <c r="KP135" s="841"/>
      <c r="KQ135" s="255"/>
      <c r="KR135" s="1424"/>
      <c r="KS135" s="1069"/>
      <c r="KT135" s="323" t="s">
        <v>286</v>
      </c>
      <c r="KU135" s="841"/>
      <c r="KV135" s="255"/>
      <c r="KW135" s="1424"/>
      <c r="KX135" s="1069"/>
      <c r="KY135" s="323" t="s">
        <v>286</v>
      </c>
      <c r="KZ135" s="841"/>
      <c r="LA135" s="255"/>
      <c r="LB135" s="1424"/>
      <c r="LC135" s="1069"/>
      <c r="LD135" s="323" t="s">
        <v>286</v>
      </c>
      <c r="LE135" s="841"/>
      <c r="LF135" s="255"/>
      <c r="LG135" s="1424"/>
      <c r="LH135" s="1069"/>
      <c r="LI135" s="323" t="s">
        <v>286</v>
      </c>
      <c r="LJ135" s="841"/>
      <c r="LK135" s="255"/>
      <c r="LL135" s="1424"/>
      <c r="LM135" s="1069"/>
      <c r="LN135" s="323" t="s">
        <v>286</v>
      </c>
      <c r="LO135" s="841"/>
      <c r="LP135" s="255"/>
      <c r="LQ135" s="1424"/>
      <c r="LR135" s="1069"/>
      <c r="LS135" s="323" t="s">
        <v>286</v>
      </c>
      <c r="LT135" s="841"/>
      <c r="LU135" s="255"/>
      <c r="LV135" s="1424"/>
      <c r="LW135" s="1069"/>
      <c r="LX135" s="323" t="s">
        <v>286</v>
      </c>
      <c r="LY135" s="841"/>
      <c r="LZ135" s="255"/>
      <c r="MA135" s="1424"/>
      <c r="MB135" s="1069"/>
      <c r="MC135" s="323" t="s">
        <v>286</v>
      </c>
      <c r="MD135" s="841"/>
      <c r="ME135" s="255"/>
      <c r="MF135" s="1424"/>
      <c r="MG135" s="1069"/>
      <c r="MH135" s="323" t="s">
        <v>286</v>
      </c>
      <c r="MI135" s="841"/>
      <c r="MJ135" s="255"/>
      <c r="MK135" s="1424"/>
      <c r="ML135" s="1069"/>
      <c r="MM135" s="323" t="s">
        <v>286</v>
      </c>
      <c r="MN135" s="841"/>
      <c r="MO135" s="255"/>
      <c r="MP135" s="1424"/>
      <c r="MQ135" s="1069"/>
      <c r="MR135" s="323" t="s">
        <v>286</v>
      </c>
      <c r="MS135" s="841"/>
      <c r="MT135" s="255"/>
      <c r="MU135" s="1424"/>
      <c r="MV135" s="1069"/>
      <c r="MW135" s="323" t="s">
        <v>286</v>
      </c>
      <c r="MX135" s="841"/>
      <c r="MY135" s="255"/>
      <c r="MZ135" s="1424"/>
      <c r="NA135" s="1069"/>
      <c r="NB135" s="323" t="s">
        <v>286</v>
      </c>
      <c r="NC135" s="841"/>
      <c r="ND135" s="255"/>
      <c r="NE135" s="1424"/>
      <c r="NF135" s="1069"/>
      <c r="NG135" s="336" t="s">
        <v>286</v>
      </c>
      <c r="NH135" s="841">
        <v>1</v>
      </c>
      <c r="NI135" s="255"/>
      <c r="NJ135" s="1424"/>
      <c r="NK135" s="1069"/>
      <c r="NL135" s="323" t="s">
        <v>286</v>
      </c>
      <c r="NM135" s="841"/>
      <c r="NN135" s="255"/>
      <c r="NO135" s="1424"/>
      <c r="NP135" s="1069"/>
      <c r="NQ135" s="323" t="s">
        <v>286</v>
      </c>
      <c r="NR135" s="841"/>
      <c r="NS135" s="255"/>
      <c r="NT135" s="1424"/>
      <c r="NU135" s="1069"/>
      <c r="NV135" s="323" t="s">
        <v>286</v>
      </c>
      <c r="NW135" s="841"/>
      <c r="NX135" s="255"/>
      <c r="NY135" s="1424"/>
      <c r="NZ135" s="1069"/>
      <c r="OA135" s="323" t="s">
        <v>286</v>
      </c>
      <c r="OB135" s="841"/>
      <c r="OC135" s="255"/>
      <c r="OD135" s="1424"/>
      <c r="OE135" s="1069"/>
      <c r="OF135" s="323" t="s">
        <v>286</v>
      </c>
      <c r="OG135" s="841"/>
      <c r="OH135" s="255"/>
      <c r="OI135" s="1424"/>
      <c r="OJ135" s="1069"/>
      <c r="OK135" s="323" t="s">
        <v>286</v>
      </c>
      <c r="OL135" s="841"/>
      <c r="OM135" s="255"/>
      <c r="ON135" s="1424"/>
      <c r="OO135" s="1069"/>
      <c r="OP135" s="323" t="s">
        <v>286</v>
      </c>
      <c r="OQ135" s="841"/>
      <c r="OR135" s="255"/>
      <c r="OS135" s="1424"/>
      <c r="OT135" s="1069"/>
      <c r="OU135" s="323" t="s">
        <v>286</v>
      </c>
      <c r="OV135" s="1055"/>
      <c r="OW135" s="255"/>
      <c r="OX135" s="1424"/>
      <c r="OY135" s="1069"/>
      <c r="OZ135" s="323" t="s">
        <v>286</v>
      </c>
      <c r="PA135" s="841"/>
      <c r="PB135" s="255"/>
      <c r="PC135" s="1424"/>
      <c r="PD135" s="1069"/>
      <c r="PE135" s="816"/>
      <c r="PF135" s="835"/>
      <c r="PG135" s="255"/>
      <c r="PH135" s="1424"/>
      <c r="PI135" s="1069"/>
      <c r="PJ135" s="816"/>
      <c r="PK135" s="835"/>
      <c r="PL135" s="255"/>
      <c r="PM135" s="1424"/>
      <c r="PN135" s="1069"/>
    </row>
    <row r="136" spans="1:430" ht="17" customHeight="1" thickBot="1" x14ac:dyDescent="0.25">
      <c r="A136">
        <v>36</v>
      </c>
      <c r="B136" s="1469"/>
      <c r="C136" s="1470"/>
      <c r="D136" s="1471"/>
      <c r="E136" s="1266" t="s">
        <v>287</v>
      </c>
      <c r="F136" s="1433"/>
      <c r="G136" s="1434"/>
      <c r="H136" s="863">
        <v>0</v>
      </c>
      <c r="I136" s="1473"/>
      <c r="J136" s="336" t="s">
        <v>287</v>
      </c>
      <c r="K136" s="334">
        <v>1</v>
      </c>
      <c r="L136" s="1474"/>
      <c r="M136" s="1475"/>
      <c r="N136" s="1476"/>
      <c r="O136" s="323" t="s">
        <v>287</v>
      </c>
      <c r="P136" s="836"/>
      <c r="Q136" s="1477"/>
      <c r="R136" s="1478"/>
      <c r="S136" s="1479"/>
      <c r="T136" s="323" t="s">
        <v>287</v>
      </c>
      <c r="U136" s="835"/>
      <c r="V136" s="1480"/>
      <c r="W136" s="1474"/>
      <c r="X136" s="1481"/>
      <c r="Y136" s="815" t="s">
        <v>287</v>
      </c>
      <c r="Z136" s="835"/>
      <c r="AA136" s="1482"/>
      <c r="AB136" s="1474"/>
      <c r="AC136" s="1481"/>
      <c r="AD136" s="815" t="s">
        <v>287</v>
      </c>
      <c r="AE136" s="835"/>
      <c r="AF136" s="1482"/>
      <c r="AG136" s="1474"/>
      <c r="AH136" s="1481"/>
      <c r="AI136" s="815" t="s">
        <v>287</v>
      </c>
      <c r="AJ136" s="835"/>
      <c r="AK136" s="1482"/>
      <c r="AL136" s="1474"/>
      <c r="AM136" s="1481"/>
      <c r="AN136" s="323" t="s">
        <v>287</v>
      </c>
      <c r="AO136" s="1042"/>
      <c r="AP136" s="255"/>
      <c r="AQ136" s="256"/>
      <c r="AR136" s="1069"/>
      <c r="AS136" s="323" t="s">
        <v>287</v>
      </c>
      <c r="AT136" s="957"/>
      <c r="AU136" s="255"/>
      <c r="AV136" s="256"/>
      <c r="AW136" s="1069"/>
      <c r="AX136" s="323" t="s">
        <v>287</v>
      </c>
      <c r="AY136" s="836"/>
      <c r="AZ136" s="255"/>
      <c r="BA136" s="256"/>
      <c r="BB136" s="1069"/>
      <c r="BC136" s="816" t="s">
        <v>287</v>
      </c>
      <c r="BD136" s="835"/>
      <c r="BE136" s="255"/>
      <c r="BF136" s="256"/>
      <c r="BG136" s="264"/>
      <c r="BH136" s="323" t="s">
        <v>287</v>
      </c>
      <c r="BI136" s="1051"/>
      <c r="BJ136" s="255"/>
      <c r="BK136" s="256"/>
      <c r="BL136" s="1069"/>
      <c r="BM136" s="816" t="s">
        <v>287</v>
      </c>
      <c r="BN136" s="835"/>
      <c r="BO136" s="255"/>
      <c r="BP136" s="256"/>
      <c r="BQ136" s="264"/>
      <c r="BR136" s="863"/>
      <c r="BS136" s="323" t="s">
        <v>287</v>
      </c>
      <c r="BT136" s="835"/>
      <c r="BU136" s="1482"/>
      <c r="BV136" s="1474"/>
      <c r="BW136" s="1481"/>
      <c r="BX136" s="323" t="s">
        <v>287</v>
      </c>
      <c r="BY136" s="835"/>
      <c r="BZ136" s="1482"/>
      <c r="CA136" s="1474"/>
      <c r="CB136" s="1481"/>
      <c r="CC136" s="336" t="s">
        <v>287</v>
      </c>
      <c r="CD136" s="952">
        <v>1</v>
      </c>
      <c r="CE136" s="473"/>
      <c r="CF136" s="1427"/>
      <c r="CG136" s="243"/>
      <c r="CH136" s="336" t="s">
        <v>287</v>
      </c>
      <c r="CI136" s="835">
        <v>1</v>
      </c>
      <c r="CJ136" s="473"/>
      <c r="CK136" s="1427"/>
      <c r="CL136" s="243"/>
      <c r="CM136" s="336" t="s">
        <v>287</v>
      </c>
      <c r="CN136" s="835">
        <v>1</v>
      </c>
      <c r="CO136" s="473"/>
      <c r="CP136" s="1427"/>
      <c r="CQ136" s="243"/>
      <c r="CR136" s="336" t="s">
        <v>287</v>
      </c>
      <c r="CS136" s="835">
        <v>1</v>
      </c>
      <c r="CT136" s="473"/>
      <c r="CU136" s="1427"/>
      <c r="CV136" s="243"/>
      <c r="CW136" s="336" t="s">
        <v>287</v>
      </c>
      <c r="CX136" s="952">
        <v>1</v>
      </c>
      <c r="CY136" s="473"/>
      <c r="CZ136" s="1427"/>
      <c r="DA136" s="243"/>
      <c r="DB136" s="323" t="s">
        <v>287</v>
      </c>
      <c r="DC136" s="835"/>
      <c r="DD136" s="473"/>
      <c r="DE136" s="1427"/>
      <c r="DF136" s="243"/>
      <c r="DG136" s="336" t="s">
        <v>287</v>
      </c>
      <c r="DH136" s="835">
        <v>1</v>
      </c>
      <c r="DI136" s="473"/>
      <c r="DJ136" s="1427"/>
      <c r="DK136" s="243"/>
      <c r="DL136" s="336" t="s">
        <v>287</v>
      </c>
      <c r="DM136" s="835">
        <v>1</v>
      </c>
      <c r="DN136" s="473"/>
      <c r="DO136" s="1427"/>
      <c r="DP136" s="243"/>
      <c r="DQ136" s="336" t="s">
        <v>287</v>
      </c>
      <c r="DR136" s="835">
        <v>1</v>
      </c>
      <c r="DS136" s="473"/>
      <c r="DT136" s="1427"/>
      <c r="DU136" s="243"/>
      <c r="DV136" s="336" t="s">
        <v>287</v>
      </c>
      <c r="DW136" s="835">
        <v>1</v>
      </c>
      <c r="DX136" s="473"/>
      <c r="DY136" s="1427"/>
      <c r="DZ136" s="243"/>
      <c r="EA136" s="336" t="s">
        <v>287</v>
      </c>
      <c r="EB136" s="433">
        <v>1</v>
      </c>
      <c r="EC136" s="473"/>
      <c r="ED136" s="1427"/>
      <c r="EE136" s="243"/>
      <c r="EF136" s="323" t="s">
        <v>287</v>
      </c>
      <c r="EG136" s="1483"/>
      <c r="EH136" s="473"/>
      <c r="EI136" s="1427"/>
      <c r="EJ136" s="243"/>
      <c r="EK136" s="336" t="s">
        <v>287</v>
      </c>
      <c r="EL136" s="835">
        <v>1</v>
      </c>
      <c r="EM136" s="473"/>
      <c r="EN136" s="1427"/>
      <c r="EO136" s="243"/>
      <c r="EP136" s="336" t="s">
        <v>287</v>
      </c>
      <c r="EQ136" s="338">
        <v>1</v>
      </c>
      <c r="ER136" s="473"/>
      <c r="ES136" s="1427"/>
      <c r="ET136" s="243"/>
      <c r="EU136" s="323" t="s">
        <v>287</v>
      </c>
      <c r="EV136" s="835"/>
      <c r="EW136" s="473"/>
      <c r="EX136" s="1427"/>
      <c r="EY136" s="243"/>
      <c r="EZ136" s="336" t="s">
        <v>287</v>
      </c>
      <c r="FA136" s="835">
        <v>1</v>
      </c>
      <c r="FB136" s="473"/>
      <c r="FC136" s="1427"/>
      <c r="FD136" s="243"/>
      <c r="FE136" s="336" t="s">
        <v>287</v>
      </c>
      <c r="FF136" s="835">
        <v>1</v>
      </c>
      <c r="FG136" s="473"/>
      <c r="FH136" s="1427"/>
      <c r="FI136" s="243"/>
      <c r="FJ136" s="336" t="s">
        <v>287</v>
      </c>
      <c r="FK136" s="835">
        <v>1</v>
      </c>
      <c r="FL136" s="473"/>
      <c r="FM136" s="1427"/>
      <c r="FN136" s="243"/>
      <c r="FO136" s="336" t="s">
        <v>287</v>
      </c>
      <c r="FP136" s="835">
        <v>1</v>
      </c>
      <c r="FQ136" s="473"/>
      <c r="FR136" s="1427"/>
      <c r="FS136" s="243"/>
      <c r="FU136" s="323" t="s">
        <v>287</v>
      </c>
      <c r="FV136" s="1042"/>
      <c r="FW136" s="255"/>
      <c r="FX136" s="256"/>
      <c r="FY136" s="1069"/>
      <c r="FZ136" s="323" t="s">
        <v>287</v>
      </c>
      <c r="GA136" s="1042"/>
      <c r="GB136" s="255"/>
      <c r="GC136" s="256"/>
      <c r="GD136" s="1069"/>
      <c r="GE136" s="323" t="s">
        <v>287</v>
      </c>
      <c r="GF136" s="1042"/>
      <c r="GG136" s="255"/>
      <c r="GH136" s="256"/>
      <c r="GI136" s="1069"/>
      <c r="GJ136" s="323" t="s">
        <v>287</v>
      </c>
      <c r="GK136" s="1042"/>
      <c r="GL136" s="255"/>
      <c r="GM136" s="256"/>
      <c r="GN136" s="1069"/>
      <c r="GO136" s="323" t="s">
        <v>287</v>
      </c>
      <c r="GP136" s="1042"/>
      <c r="GQ136" s="255"/>
      <c r="GR136" s="256"/>
      <c r="GS136" s="1069"/>
      <c r="GT136" s="323" t="s">
        <v>287</v>
      </c>
      <c r="GU136" s="1042"/>
      <c r="GV136" s="255"/>
      <c r="GW136" s="1164"/>
      <c r="GX136" s="1436"/>
      <c r="GY136" s="1437"/>
      <c r="GZ136" s="336" t="s">
        <v>287</v>
      </c>
      <c r="HA136" s="835">
        <v>1</v>
      </c>
      <c r="HB136" s="473"/>
      <c r="HC136" s="1427"/>
      <c r="HD136" s="243"/>
      <c r="HE136" s="336" t="s">
        <v>287</v>
      </c>
      <c r="HF136" s="338">
        <v>1</v>
      </c>
      <c r="HG136" s="473"/>
      <c r="HH136" s="1427"/>
      <c r="HI136" s="243"/>
      <c r="HJ136" s="883"/>
      <c r="HK136" s="825" t="s">
        <v>287</v>
      </c>
      <c r="HL136" s="334">
        <v>1</v>
      </c>
      <c r="HM136" s="1482"/>
      <c r="HN136" s="1474"/>
      <c r="HO136" s="1481"/>
      <c r="HP136" s="1484"/>
      <c r="HQ136" s="323" t="s">
        <v>287</v>
      </c>
      <c r="HR136" s="835"/>
      <c r="HS136" s="255"/>
      <c r="HT136" s="256"/>
      <c r="HU136" s="264"/>
      <c r="HV136" s="323" t="s">
        <v>287</v>
      </c>
      <c r="HW136" s="835"/>
      <c r="HX136" s="255"/>
      <c r="HY136" s="256"/>
      <c r="HZ136" s="898"/>
      <c r="IA136" s="323" t="s">
        <v>287</v>
      </c>
      <c r="IB136" s="835"/>
      <c r="IC136" s="255"/>
      <c r="ID136" s="256"/>
      <c r="IE136" s="899"/>
      <c r="IF136" s="883"/>
      <c r="IG136" s="336" t="s">
        <v>287</v>
      </c>
      <c r="IH136" s="841">
        <v>1</v>
      </c>
      <c r="II136" s="255"/>
      <c r="IJ136" s="256"/>
      <c r="IK136" s="899"/>
      <c r="IL136" s="336" t="s">
        <v>287</v>
      </c>
      <c r="IM136" s="841">
        <v>1</v>
      </c>
      <c r="IN136" s="255"/>
      <c r="IO136" s="256"/>
      <c r="IP136" s="899"/>
      <c r="IQ136" s="336" t="s">
        <v>287</v>
      </c>
      <c r="IR136" s="841">
        <v>1</v>
      </c>
      <c r="IS136" s="255"/>
      <c r="IT136" s="256"/>
      <c r="IU136" s="899"/>
      <c r="IV136" s="336" t="s">
        <v>287</v>
      </c>
      <c r="IW136" s="841">
        <v>1</v>
      </c>
      <c r="IX136" s="255"/>
      <c r="IY136" s="256"/>
      <c r="IZ136" s="899"/>
      <c r="JA136" s="323" t="s">
        <v>287</v>
      </c>
      <c r="JB136" s="841"/>
      <c r="JC136" s="255"/>
      <c r="JD136" s="256"/>
      <c r="JE136" s="264"/>
      <c r="JF136" s="336" t="s">
        <v>287</v>
      </c>
      <c r="JG136" s="337">
        <v>1</v>
      </c>
      <c r="JH136" s="255"/>
      <c r="JI136" s="256"/>
      <c r="JJ136" s="264"/>
      <c r="JK136" s="336" t="s">
        <v>287</v>
      </c>
      <c r="JL136" s="841">
        <v>1</v>
      </c>
      <c r="JM136" s="255"/>
      <c r="JN136" s="256"/>
      <c r="JO136" s="264"/>
      <c r="JP136" s="336" t="s">
        <v>287</v>
      </c>
      <c r="JQ136" s="841">
        <v>1</v>
      </c>
      <c r="JR136" s="255"/>
      <c r="JS136" s="256"/>
      <c r="JT136" s="899"/>
      <c r="JU136" s="336" t="s">
        <v>287</v>
      </c>
      <c r="JV136" s="955">
        <v>1</v>
      </c>
      <c r="JW136" s="255"/>
      <c r="JX136" s="256"/>
      <c r="JY136" s="264"/>
      <c r="JZ136" s="336" t="s">
        <v>287</v>
      </c>
      <c r="KA136" s="841">
        <v>1</v>
      </c>
      <c r="KB136" s="255"/>
      <c r="KC136" s="256"/>
      <c r="KD136" s="264"/>
      <c r="KE136" s="336" t="s">
        <v>287</v>
      </c>
      <c r="KF136" s="841">
        <v>1</v>
      </c>
      <c r="KG136" s="255"/>
      <c r="KH136" s="256"/>
      <c r="KI136" s="264"/>
      <c r="KJ136" s="323" t="s">
        <v>287</v>
      </c>
      <c r="KK136" s="841"/>
      <c r="KL136" s="255"/>
      <c r="KM136" s="256"/>
      <c r="KN136" s="264"/>
      <c r="KO136" s="323" t="s">
        <v>287</v>
      </c>
      <c r="KP136" s="841"/>
      <c r="KQ136" s="255"/>
      <c r="KR136" s="256"/>
      <c r="KS136" s="264"/>
      <c r="KT136" s="323" t="s">
        <v>287</v>
      </c>
      <c r="KU136" s="841"/>
      <c r="KV136" s="255"/>
      <c r="KW136" s="256"/>
      <c r="KX136" s="264"/>
      <c r="KY136" s="336" t="s">
        <v>287</v>
      </c>
      <c r="KZ136" s="841">
        <v>1</v>
      </c>
      <c r="LA136" s="255"/>
      <c r="LB136" s="256"/>
      <c r="LC136" s="264"/>
      <c r="LD136" s="336" t="s">
        <v>287</v>
      </c>
      <c r="LE136" s="841">
        <v>1</v>
      </c>
      <c r="LF136" s="255"/>
      <c r="LG136" s="256"/>
      <c r="LH136" s="264"/>
      <c r="LI136" s="323" t="s">
        <v>287</v>
      </c>
      <c r="LJ136" s="841"/>
      <c r="LK136" s="255"/>
      <c r="LL136" s="256"/>
      <c r="LM136" s="264"/>
      <c r="LN136" s="323" t="s">
        <v>287</v>
      </c>
      <c r="LO136" s="841"/>
      <c r="LP136" s="255"/>
      <c r="LQ136" s="256"/>
      <c r="LR136" s="264"/>
      <c r="LS136" s="323" t="s">
        <v>287</v>
      </c>
      <c r="LT136" s="841"/>
      <c r="LU136" s="255"/>
      <c r="LV136" s="256"/>
      <c r="LW136" s="264"/>
      <c r="LX136" s="336" t="s">
        <v>287</v>
      </c>
      <c r="LY136" s="841">
        <v>1</v>
      </c>
      <c r="LZ136" s="255"/>
      <c r="MA136" s="256"/>
      <c r="MB136" s="264"/>
      <c r="MC136" s="336" t="s">
        <v>287</v>
      </c>
      <c r="MD136" s="841">
        <v>1</v>
      </c>
      <c r="ME136" s="255"/>
      <c r="MF136" s="256"/>
      <c r="MG136" s="264"/>
      <c r="MH136" s="323" t="s">
        <v>287</v>
      </c>
      <c r="MI136" s="841"/>
      <c r="MJ136" s="255"/>
      <c r="MK136" s="256"/>
      <c r="ML136" s="264"/>
      <c r="MM136" s="323" t="s">
        <v>287</v>
      </c>
      <c r="MN136" s="841"/>
      <c r="MO136" s="255"/>
      <c r="MP136" s="256"/>
      <c r="MQ136" s="264"/>
      <c r="MR136" s="323" t="s">
        <v>287</v>
      </c>
      <c r="MS136" s="841"/>
      <c r="MT136" s="255"/>
      <c r="MU136" s="256"/>
      <c r="MV136" s="264"/>
      <c r="MW136" s="323" t="s">
        <v>287</v>
      </c>
      <c r="MX136" s="841"/>
      <c r="MY136" s="255"/>
      <c r="MZ136" s="256"/>
      <c r="NA136" s="264"/>
      <c r="NB136" s="336" t="s">
        <v>287</v>
      </c>
      <c r="NC136" s="841">
        <v>1</v>
      </c>
      <c r="ND136" s="255"/>
      <c r="NE136" s="256"/>
      <c r="NF136" s="264"/>
      <c r="NG136" s="323" t="s">
        <v>287</v>
      </c>
      <c r="NH136" s="841"/>
      <c r="NI136" s="255"/>
      <c r="NJ136" s="256"/>
      <c r="NK136" s="264"/>
      <c r="NL136" s="336" t="s">
        <v>287</v>
      </c>
      <c r="NM136" s="841">
        <v>1</v>
      </c>
      <c r="NN136" s="255"/>
      <c r="NO136" s="256"/>
      <c r="NP136" s="264"/>
      <c r="NQ136" s="323" t="s">
        <v>287</v>
      </c>
      <c r="NR136" s="841"/>
      <c r="NS136" s="255"/>
      <c r="NT136" s="256"/>
      <c r="NU136" s="264"/>
      <c r="NV136" s="323" t="s">
        <v>287</v>
      </c>
      <c r="NW136" s="841"/>
      <c r="NX136" s="255"/>
      <c r="NY136" s="256"/>
      <c r="NZ136" s="264"/>
      <c r="OA136" s="336" t="s">
        <v>287</v>
      </c>
      <c r="OB136" s="841">
        <v>1</v>
      </c>
      <c r="OC136" s="255"/>
      <c r="OD136" s="256"/>
      <c r="OE136" s="264"/>
      <c r="OF136" s="323" t="s">
        <v>287</v>
      </c>
      <c r="OG136" s="841"/>
      <c r="OH136" s="255"/>
      <c r="OI136" s="256"/>
      <c r="OJ136" s="264"/>
      <c r="OK136" s="323" t="s">
        <v>287</v>
      </c>
      <c r="OL136" s="841"/>
      <c r="OM136" s="255"/>
      <c r="ON136" s="256"/>
      <c r="OO136" s="264"/>
      <c r="OP136" s="323" t="s">
        <v>287</v>
      </c>
      <c r="OQ136" s="841"/>
      <c r="OR136" s="255"/>
      <c r="OS136" s="256"/>
      <c r="OT136" s="264"/>
      <c r="OU136" s="323" t="s">
        <v>287</v>
      </c>
      <c r="OV136" s="835"/>
      <c r="OW136" s="255"/>
      <c r="OX136" s="256"/>
      <c r="OY136" s="264"/>
      <c r="OZ136" s="323" t="s">
        <v>287</v>
      </c>
      <c r="PA136" s="841"/>
      <c r="PB136" s="255"/>
      <c r="PC136" s="256"/>
      <c r="PD136" s="264"/>
      <c r="PE136" s="816"/>
      <c r="PF136" s="835"/>
      <c r="PG136" s="255"/>
      <c r="PH136" s="256"/>
      <c r="PI136" s="264"/>
      <c r="PJ136" s="816"/>
      <c r="PK136" s="835"/>
      <c r="PL136" s="255"/>
      <c r="PM136" s="256"/>
      <c r="PN136" s="264"/>
    </row>
    <row r="137" spans="1:430" ht="17" customHeight="1" thickBot="1" x14ac:dyDescent="0.25">
      <c r="B137" s="1469"/>
      <c r="C137" s="1470"/>
      <c r="D137" s="1485"/>
      <c r="E137" s="1270" t="s">
        <v>189</v>
      </c>
      <c r="F137" s="1486"/>
      <c r="G137" s="1487" t="s">
        <v>1839</v>
      </c>
      <c r="H137" s="863">
        <v>0</v>
      </c>
      <c r="I137" s="1473"/>
      <c r="J137" s="323" t="s">
        <v>189</v>
      </c>
      <c r="K137" s="889"/>
      <c r="L137" s="1488"/>
      <c r="M137" s="1489"/>
      <c r="N137" s="1490"/>
      <c r="O137" s="323" t="s">
        <v>189</v>
      </c>
      <c r="P137" s="957"/>
      <c r="Q137" s="1477"/>
      <c r="R137" s="1478"/>
      <c r="S137" s="1479"/>
      <c r="T137" s="323" t="s">
        <v>189</v>
      </c>
      <c r="U137" s="889"/>
      <c r="V137" s="1480"/>
      <c r="W137" s="1474"/>
      <c r="X137" s="1481"/>
      <c r="Y137" s="815" t="s">
        <v>189</v>
      </c>
      <c r="Z137" s="889"/>
      <c r="AA137" s="1491"/>
      <c r="AB137" s="1492"/>
      <c r="AC137" s="1493"/>
      <c r="AD137" s="815" t="s">
        <v>189</v>
      </c>
      <c r="AE137" s="889"/>
      <c r="AF137" s="1491"/>
      <c r="AG137" s="1492"/>
      <c r="AH137" s="1493"/>
      <c r="AI137" s="815" t="s">
        <v>189</v>
      </c>
      <c r="AJ137" s="889"/>
      <c r="AK137" s="1491"/>
      <c r="AL137" s="1492"/>
      <c r="AM137" s="1493"/>
      <c r="AN137" s="323" t="s">
        <v>189</v>
      </c>
      <c r="AO137" s="957"/>
      <c r="AP137" s="1183"/>
      <c r="AQ137" s="1446"/>
      <c r="AR137" s="1078"/>
      <c r="AS137" s="336" t="s">
        <v>189</v>
      </c>
      <c r="AT137" s="818">
        <v>1</v>
      </c>
      <c r="AU137" s="1183"/>
      <c r="AV137" s="1446"/>
      <c r="AW137" s="1078"/>
      <c r="AX137" s="323" t="s">
        <v>189</v>
      </c>
      <c r="AY137" s="957"/>
      <c r="AZ137" s="1183"/>
      <c r="BA137" s="1446"/>
      <c r="BB137" s="1078"/>
      <c r="BC137" s="816" t="s">
        <v>189</v>
      </c>
      <c r="BD137" s="889"/>
      <c r="BE137" s="1183"/>
      <c r="BF137" s="1446"/>
      <c r="BG137" s="1078"/>
      <c r="BH137" s="323" t="s">
        <v>189</v>
      </c>
      <c r="BI137" s="957"/>
      <c r="BJ137" s="1183"/>
      <c r="BK137" s="1446"/>
      <c r="BL137" s="1078"/>
      <c r="BM137" s="826" t="s">
        <v>189</v>
      </c>
      <c r="BN137" s="827">
        <v>1</v>
      </c>
      <c r="BO137" s="1183"/>
      <c r="BP137" s="1446"/>
      <c r="BQ137" s="1078"/>
      <c r="BR137" s="863"/>
      <c r="BS137" s="323" t="s">
        <v>189</v>
      </c>
      <c r="BT137" s="889"/>
      <c r="BU137" s="1491"/>
      <c r="BV137" s="1492"/>
      <c r="BW137" s="1493"/>
      <c r="BX137" s="323" t="s">
        <v>189</v>
      </c>
      <c r="BY137" s="889"/>
      <c r="BZ137" s="1491"/>
      <c r="CA137" s="1492"/>
      <c r="CB137" s="1493"/>
      <c r="CC137" s="323" t="s">
        <v>189</v>
      </c>
      <c r="CD137" s="487" t="s">
        <v>1833</v>
      </c>
      <c r="CE137" s="1494"/>
      <c r="CF137" s="1495"/>
      <c r="CG137" s="536"/>
      <c r="CH137" s="323" t="s">
        <v>189</v>
      </c>
      <c r="CI137" s="889"/>
      <c r="CJ137" s="534"/>
      <c r="CK137" s="1495"/>
      <c r="CL137" s="536"/>
      <c r="CM137" s="323" t="s">
        <v>189</v>
      </c>
      <c r="CN137" s="889"/>
      <c r="CO137" s="534"/>
      <c r="CP137" s="1495"/>
      <c r="CQ137" s="536"/>
      <c r="CR137" s="323" t="s">
        <v>189</v>
      </c>
      <c r="CS137" s="889"/>
      <c r="CT137" s="534"/>
      <c r="CU137" s="1495"/>
      <c r="CV137" s="536"/>
      <c r="CW137" s="323" t="s">
        <v>189</v>
      </c>
      <c r="CX137" s="889"/>
      <c r="CY137" s="534"/>
      <c r="CZ137" s="1495"/>
      <c r="DA137" s="536"/>
      <c r="DB137" s="336" t="s">
        <v>189</v>
      </c>
      <c r="DC137" s="835">
        <v>1</v>
      </c>
      <c r="DD137" s="534"/>
      <c r="DE137" s="1495"/>
      <c r="DF137" s="536"/>
      <c r="DG137" s="323" t="s">
        <v>189</v>
      </c>
      <c r="DH137" s="889"/>
      <c r="DI137" s="534"/>
      <c r="DJ137" s="1495"/>
      <c r="DK137" s="536"/>
      <c r="DL137" s="323" t="s">
        <v>189</v>
      </c>
      <c r="DM137" s="889"/>
      <c r="DN137" s="534"/>
      <c r="DO137" s="1495"/>
      <c r="DP137" s="536"/>
      <c r="DQ137" s="323" t="s">
        <v>189</v>
      </c>
      <c r="DR137" s="889"/>
      <c r="DS137" s="534"/>
      <c r="DT137" s="1495"/>
      <c r="DU137" s="536"/>
      <c r="DV137" s="323" t="s">
        <v>189</v>
      </c>
      <c r="DW137" s="889"/>
      <c r="DX137" s="534"/>
      <c r="DY137" s="1495"/>
      <c r="DZ137" s="536"/>
      <c r="EA137" s="273" t="s">
        <v>189</v>
      </c>
      <c r="EB137" s="1276"/>
      <c r="EC137" s="534"/>
      <c r="ED137" s="1495"/>
      <c r="EE137" s="536"/>
      <c r="EF137" s="366" t="s">
        <v>189</v>
      </c>
      <c r="EG137" s="1483">
        <v>1</v>
      </c>
      <c r="EH137" s="1483" t="s">
        <v>1840</v>
      </c>
      <c r="EI137" s="1495"/>
      <c r="EJ137" s="536"/>
      <c r="EK137" s="273" t="s">
        <v>189</v>
      </c>
      <c r="EL137" s="847"/>
      <c r="EM137" s="534"/>
      <c r="EN137" s="1495"/>
      <c r="EO137" s="536"/>
      <c r="EP137" s="323" t="s">
        <v>189</v>
      </c>
      <c r="EQ137" s="436"/>
      <c r="ER137" s="534"/>
      <c r="ES137" s="1495"/>
      <c r="ET137" s="536"/>
      <c r="EU137" s="273" t="s">
        <v>189</v>
      </c>
      <c r="EV137" s="847"/>
      <c r="EW137" s="534"/>
      <c r="EX137" s="1495"/>
      <c r="EY137" s="536"/>
      <c r="EZ137" s="273" t="s">
        <v>189</v>
      </c>
      <c r="FA137" s="847"/>
      <c r="FB137" s="534"/>
      <c r="FC137" s="1495"/>
      <c r="FD137" s="536"/>
      <c r="FE137" s="273" t="s">
        <v>189</v>
      </c>
      <c r="FF137" s="847"/>
      <c r="FG137" s="534"/>
      <c r="FH137" s="1495"/>
      <c r="FI137" s="536"/>
      <c r="FJ137" s="273" t="s">
        <v>189</v>
      </c>
      <c r="FK137" s="847"/>
      <c r="FL137" s="534"/>
      <c r="FM137" s="1495"/>
      <c r="FN137" s="536"/>
      <c r="FO137" s="323" t="s">
        <v>189</v>
      </c>
      <c r="FP137" s="889"/>
      <c r="FQ137" s="906"/>
      <c r="FR137" s="1451"/>
      <c r="FS137" s="553"/>
      <c r="FU137" s="323" t="s">
        <v>189</v>
      </c>
      <c r="FV137" s="1153" t="s">
        <v>390</v>
      </c>
      <c r="FW137" s="1183"/>
      <c r="FX137" s="1446"/>
      <c r="FY137" s="1078"/>
      <c r="FZ137" s="323" t="s">
        <v>189</v>
      </c>
      <c r="GA137" s="1153" t="s">
        <v>390</v>
      </c>
      <c r="GB137" s="1183"/>
      <c r="GC137" s="1446"/>
      <c r="GD137" s="1078"/>
      <c r="GE137" s="323" t="s">
        <v>189</v>
      </c>
      <c r="GF137" s="1153" t="s">
        <v>390</v>
      </c>
      <c r="GG137" s="1183"/>
      <c r="GH137" s="1446"/>
      <c r="GI137" s="1078"/>
      <c r="GJ137" s="323" t="s">
        <v>189</v>
      </c>
      <c r="GK137" s="1153" t="s">
        <v>390</v>
      </c>
      <c r="GL137" s="1183"/>
      <c r="GM137" s="1446"/>
      <c r="GN137" s="1078"/>
      <c r="GO137" s="323" t="s">
        <v>189</v>
      </c>
      <c r="GP137" s="1153" t="s">
        <v>390</v>
      </c>
      <c r="GQ137" s="1183"/>
      <c r="GR137" s="1446"/>
      <c r="GS137" s="1078"/>
      <c r="GT137" s="323" t="s">
        <v>189</v>
      </c>
      <c r="GU137" s="1153" t="s">
        <v>390</v>
      </c>
      <c r="GV137" s="1183"/>
      <c r="GW137" s="1455"/>
      <c r="GX137" s="1456"/>
      <c r="GY137" s="1457"/>
      <c r="GZ137" s="323" t="s">
        <v>189</v>
      </c>
      <c r="HA137" s="889"/>
      <c r="HB137" s="534"/>
      <c r="HC137" s="1495"/>
      <c r="HD137" s="536"/>
      <c r="HE137" s="323" t="s">
        <v>189</v>
      </c>
      <c r="HF137" s="436"/>
      <c r="HG137" s="534"/>
      <c r="HH137" s="1495"/>
      <c r="HI137" s="536"/>
      <c r="HJ137" s="883"/>
      <c r="HK137" s="815" t="s">
        <v>189</v>
      </c>
      <c r="HL137" s="889"/>
      <c r="HM137" s="1491"/>
      <c r="HN137" s="1492"/>
      <c r="HO137" s="1493"/>
      <c r="HP137" s="1484"/>
      <c r="HQ137" s="323" t="s">
        <v>189</v>
      </c>
      <c r="HR137" s="889"/>
      <c r="HS137" s="1183"/>
      <c r="HT137" s="1446"/>
      <c r="HU137" s="1078"/>
      <c r="HV137" s="323" t="s">
        <v>189</v>
      </c>
      <c r="HW137" s="889"/>
      <c r="HX137" s="1183"/>
      <c r="HY137" s="1446"/>
      <c r="HZ137" s="1199"/>
      <c r="IA137" s="323" t="s">
        <v>189</v>
      </c>
      <c r="IB137" s="889"/>
      <c r="IC137" s="1183"/>
      <c r="ID137" s="1446"/>
      <c r="IE137" s="1101"/>
      <c r="IF137" s="883"/>
      <c r="IG137" s="323" t="s">
        <v>189</v>
      </c>
      <c r="IH137" s="900"/>
      <c r="II137" s="1183"/>
      <c r="IJ137" s="1446"/>
      <c r="IK137" s="1101"/>
      <c r="IL137" s="323" t="s">
        <v>189</v>
      </c>
      <c r="IM137" s="900"/>
      <c r="IN137" s="1183"/>
      <c r="IO137" s="1446"/>
      <c r="IP137" s="1101"/>
      <c r="IQ137" s="323" t="s">
        <v>189</v>
      </c>
      <c r="IR137" s="900"/>
      <c r="IS137" s="1183"/>
      <c r="IT137" s="1446"/>
      <c r="IU137" s="1101"/>
      <c r="IV137" s="323" t="s">
        <v>189</v>
      </c>
      <c r="IW137" s="900"/>
      <c r="IX137" s="1183"/>
      <c r="IY137" s="1446"/>
      <c r="IZ137" s="1101"/>
      <c r="JA137" s="336" t="s">
        <v>189</v>
      </c>
      <c r="JB137" s="841">
        <v>1</v>
      </c>
      <c r="JC137" s="1183"/>
      <c r="JD137" s="1446"/>
      <c r="JE137" s="1078"/>
      <c r="JF137" s="323" t="s">
        <v>189</v>
      </c>
      <c r="JG137" s="435"/>
      <c r="JH137" s="1183"/>
      <c r="JI137" s="1446"/>
      <c r="JJ137" s="1078"/>
      <c r="JK137" s="323" t="s">
        <v>189</v>
      </c>
      <c r="JL137" s="900"/>
      <c r="JM137" s="1183"/>
      <c r="JN137" s="1446"/>
      <c r="JO137" s="1078"/>
      <c r="JP137" s="323" t="s">
        <v>189</v>
      </c>
      <c r="JQ137" s="900"/>
      <c r="JR137" s="1183"/>
      <c r="JS137" s="1446"/>
      <c r="JT137" s="1101"/>
      <c r="JU137" s="323" t="s">
        <v>189</v>
      </c>
      <c r="JV137" s="900"/>
      <c r="JW137" s="1183"/>
      <c r="JX137" s="1446"/>
      <c r="JY137" s="1078"/>
      <c r="JZ137" s="323" t="s">
        <v>189</v>
      </c>
      <c r="KA137" s="900"/>
      <c r="KB137" s="1183"/>
      <c r="KC137" s="1446"/>
      <c r="KD137" s="1078"/>
      <c r="KE137" s="323" t="s">
        <v>189</v>
      </c>
      <c r="KF137" s="900"/>
      <c r="KG137" s="1183"/>
      <c r="KH137" s="1446"/>
      <c r="KI137" s="1078"/>
      <c r="KJ137" s="336" t="s">
        <v>189</v>
      </c>
      <c r="KK137" s="841">
        <v>1</v>
      </c>
      <c r="KL137" s="1183"/>
      <c r="KM137" s="1446"/>
      <c r="KN137" s="1078"/>
      <c r="KO137" s="323" t="s">
        <v>189</v>
      </c>
      <c r="KP137" s="900"/>
      <c r="KQ137" s="1183"/>
      <c r="KR137" s="1446"/>
      <c r="KS137" s="1078"/>
      <c r="KT137" s="336" t="s">
        <v>189</v>
      </c>
      <c r="KU137" s="841">
        <v>1</v>
      </c>
      <c r="KV137" s="1183"/>
      <c r="KW137" s="1446"/>
      <c r="KX137" s="1078"/>
      <c r="KY137" s="323" t="s">
        <v>189</v>
      </c>
      <c r="KZ137" s="900"/>
      <c r="LA137" s="1183"/>
      <c r="LB137" s="1446"/>
      <c r="LC137" s="1078"/>
      <c r="LD137" s="323" t="s">
        <v>189</v>
      </c>
      <c r="LE137" s="900"/>
      <c r="LF137" s="1183"/>
      <c r="LG137" s="1446"/>
      <c r="LH137" s="1078"/>
      <c r="LI137" s="323" t="s">
        <v>189</v>
      </c>
      <c r="LJ137" s="900"/>
      <c r="LK137" s="1183"/>
      <c r="LL137" s="1446"/>
      <c r="LM137" s="1078"/>
      <c r="LN137" s="323" t="s">
        <v>189</v>
      </c>
      <c r="LO137" s="900"/>
      <c r="LP137" s="1183"/>
      <c r="LQ137" s="1446"/>
      <c r="LR137" s="1078"/>
      <c r="LS137" s="323" t="s">
        <v>189</v>
      </c>
      <c r="LT137" s="900"/>
      <c r="LU137" s="1183"/>
      <c r="LV137" s="1446"/>
      <c r="LW137" s="1078"/>
      <c r="LX137" s="323" t="s">
        <v>189</v>
      </c>
      <c r="LY137" s="900"/>
      <c r="LZ137" s="1183"/>
      <c r="MA137" s="1446"/>
      <c r="MB137" s="1078"/>
      <c r="MC137" s="323" t="s">
        <v>189</v>
      </c>
      <c r="MD137" s="900"/>
      <c r="ME137" s="1183"/>
      <c r="MF137" s="1446"/>
      <c r="MG137" s="1078"/>
      <c r="MH137" s="323" t="s">
        <v>189</v>
      </c>
      <c r="MI137" s="900"/>
      <c r="MJ137" s="1183"/>
      <c r="MK137" s="1446"/>
      <c r="ML137" s="1078"/>
      <c r="MM137" s="336" t="s">
        <v>189</v>
      </c>
      <c r="MN137" s="841">
        <v>1</v>
      </c>
      <c r="MO137" s="1183"/>
      <c r="MP137" s="1446"/>
      <c r="MQ137" s="1078"/>
      <c r="MR137" s="336" t="s">
        <v>189</v>
      </c>
      <c r="MS137" s="841">
        <v>1</v>
      </c>
      <c r="MT137" s="1183"/>
      <c r="MU137" s="1446"/>
      <c r="MV137" s="1078"/>
      <c r="MW137" s="336" t="s">
        <v>189</v>
      </c>
      <c r="MX137" s="841">
        <v>1</v>
      </c>
      <c r="MY137" s="1183"/>
      <c r="MZ137" s="1446"/>
      <c r="NA137" s="1078"/>
      <c r="NB137" s="323" t="s">
        <v>189</v>
      </c>
      <c r="NC137" s="900"/>
      <c r="ND137" s="1183"/>
      <c r="NE137" s="1446"/>
      <c r="NF137" s="1078"/>
      <c r="NG137" s="323" t="s">
        <v>189</v>
      </c>
      <c r="NH137" s="900"/>
      <c r="NI137" s="1183"/>
      <c r="NJ137" s="1446"/>
      <c r="NK137" s="1078"/>
      <c r="NL137" s="323" t="s">
        <v>189</v>
      </c>
      <c r="NM137" s="900"/>
      <c r="NN137" s="1183"/>
      <c r="NO137" s="1446"/>
      <c r="NP137" s="1078"/>
      <c r="NQ137" s="323" t="s">
        <v>189</v>
      </c>
      <c r="NR137" s="900"/>
      <c r="NS137" s="1183"/>
      <c r="NT137" s="1446"/>
      <c r="NU137" s="1078"/>
      <c r="NV137" s="323" t="s">
        <v>189</v>
      </c>
      <c r="NW137" s="900"/>
      <c r="NX137" s="1183"/>
      <c r="NY137" s="1446"/>
      <c r="NZ137" s="1078"/>
      <c r="OA137" s="323" t="s">
        <v>189</v>
      </c>
      <c r="OB137" s="900"/>
      <c r="OC137" s="1183"/>
      <c r="OD137" s="1446"/>
      <c r="OE137" s="1078"/>
      <c r="OF137" s="323" t="s">
        <v>189</v>
      </c>
      <c r="OG137" s="900"/>
      <c r="OH137" s="1183"/>
      <c r="OI137" s="1446"/>
      <c r="OJ137" s="1078"/>
      <c r="OK137" s="336" t="s">
        <v>189</v>
      </c>
      <c r="OL137" s="841">
        <v>1</v>
      </c>
      <c r="OM137" s="1183"/>
      <c r="ON137" s="1446"/>
      <c r="OO137" s="1078"/>
      <c r="OP137" s="323" t="s">
        <v>189</v>
      </c>
      <c r="OQ137" s="900"/>
      <c r="OR137" s="1183"/>
      <c r="OS137" s="1446"/>
      <c r="OT137" s="1078"/>
      <c r="OU137" s="323" t="s">
        <v>189</v>
      </c>
      <c r="OV137" s="889"/>
      <c r="OW137" s="1183"/>
      <c r="OX137" s="1446"/>
      <c r="OY137" s="1078"/>
      <c r="OZ137" s="323" t="s">
        <v>189</v>
      </c>
      <c r="PA137" s="900"/>
      <c r="PB137" s="1183"/>
      <c r="PC137" s="1446"/>
      <c r="PD137" s="1078"/>
      <c r="PE137" s="816"/>
      <c r="PF137" s="889"/>
      <c r="PG137" s="1183"/>
      <c r="PH137" s="1446"/>
      <c r="PI137" s="1078"/>
      <c r="PJ137" s="826"/>
      <c r="PK137" s="827"/>
      <c r="PL137" s="1183"/>
      <c r="PM137" s="1446"/>
      <c r="PN137" s="1078"/>
    </row>
    <row r="138" spans="1:430" ht="17" customHeight="1" thickBot="1" x14ac:dyDescent="0.25">
      <c r="B138" s="1469"/>
      <c r="C138" s="1496"/>
      <c r="D138" s="1497" t="s">
        <v>1841</v>
      </c>
      <c r="E138" s="1498"/>
      <c r="F138" s="1499"/>
      <c r="G138" s="1500"/>
      <c r="H138" s="883"/>
      <c r="I138" s="1501"/>
      <c r="J138" s="323"/>
      <c r="K138" s="384" t="s">
        <v>130</v>
      </c>
      <c r="L138" s="1502"/>
      <c r="M138" s="1503"/>
      <c r="N138" s="1503"/>
      <c r="O138" s="323" t="s">
        <v>1842</v>
      </c>
      <c r="P138" s="818"/>
      <c r="Q138" s="1504"/>
      <c r="R138" s="1488"/>
      <c r="S138" s="1488"/>
      <c r="T138" s="323" t="s">
        <v>1843</v>
      </c>
      <c r="U138" s="384"/>
      <c r="V138" s="1505"/>
      <c r="W138" s="1488"/>
      <c r="X138" s="1506"/>
      <c r="Y138" s="815" t="s">
        <v>1844</v>
      </c>
      <c r="Z138" s="384"/>
      <c r="AA138" s="1507" t="str">
        <f>Y138</f>
        <v>https://confluence.sberbank.ru/pages/viewpage.action?pageId=16315384978</v>
      </c>
      <c r="AB138" s="1488"/>
      <c r="AC138" s="1488"/>
      <c r="AD138" s="1130" t="s">
        <v>1845</v>
      </c>
      <c r="AE138" s="384"/>
      <c r="AF138" s="1507" t="str">
        <f>AD138</f>
        <v xml:space="preserve">https://confluence.sberbank.ru/pages/viewpage.action?pageId=16315384978 </v>
      </c>
      <c r="AG138" s="1488"/>
      <c r="AH138" s="1488"/>
      <c r="AI138" s="815" t="s">
        <v>1846</v>
      </c>
      <c r="AJ138" s="384"/>
      <c r="AK138" s="1507" t="str">
        <f>AI138</f>
        <v>https://confluence.sberbank.ru/display/CBPCTO/22.06.2026-28.06.2026</v>
      </c>
      <c r="AL138" s="1488"/>
      <c r="AM138" s="1488"/>
      <c r="AN138" s="323" t="s">
        <v>393</v>
      </c>
      <c r="AO138" s="818"/>
      <c r="AP138" s="1508"/>
      <c r="AQ138" s="1347"/>
      <c r="AR138" s="264"/>
      <c r="AS138" s="323"/>
      <c r="AT138" s="814" t="s">
        <v>130</v>
      </c>
      <c r="AU138" s="1509"/>
      <c r="AV138" s="1347"/>
      <c r="AW138" s="264"/>
      <c r="AX138" s="323" t="s">
        <v>1847</v>
      </c>
      <c r="AY138" s="814"/>
      <c r="AZ138" s="1510" t="str">
        <f t="shared" ref="AZ138:AZ139" si="463">AX138</f>
        <v>https://sbertrack.sberbank.ru/swtr/units/all?space=CI8LDDG1KY&amp;tenant=default&amp;spaces=%5B%7B%22label%22%3A%22Аналитика+%5C%22АВТО%5C%22%22%2C%22value%22%3A%22CI8LDDG1KY%22%7D%5D</v>
      </c>
      <c r="BA138" s="1488"/>
      <c r="BB138" s="1488"/>
      <c r="BC138" s="816" t="s">
        <v>1848</v>
      </c>
      <c r="BD138" s="916"/>
      <c r="BE138" s="1511" t="s">
        <v>1849</v>
      </c>
      <c r="BF138" s="1512"/>
      <c r="BG138" s="1512"/>
      <c r="BH138" s="323" t="s">
        <v>1850</v>
      </c>
      <c r="BI138" s="818"/>
      <c r="BJ138" s="1510"/>
      <c r="BK138" s="1488"/>
      <c r="BL138" s="1488"/>
      <c r="BM138" s="816"/>
      <c r="BN138" s="916" t="s">
        <v>130</v>
      </c>
      <c r="BO138" s="1183"/>
      <c r="BP138" s="1446"/>
      <c r="BQ138" s="1078"/>
      <c r="BR138" s="883"/>
      <c r="BS138" s="323" t="s">
        <v>1851</v>
      </c>
      <c r="BT138" s="384"/>
      <c r="BU138" s="1507" t="s">
        <v>1851</v>
      </c>
      <c r="BV138" s="1488"/>
      <c r="BW138" s="1488"/>
      <c r="BX138" s="323" t="s">
        <v>1851</v>
      </c>
      <c r="BY138" s="384"/>
      <c r="BZ138" s="374" t="s">
        <v>1851</v>
      </c>
      <c r="CA138" s="1424"/>
      <c r="CB138" s="264"/>
      <c r="CC138" s="323"/>
      <c r="CD138" s="384" t="s">
        <v>741</v>
      </c>
      <c r="CE138" s="264"/>
      <c r="CF138" s="1424"/>
      <c r="CG138" s="264"/>
      <c r="CH138" s="323"/>
      <c r="CI138" s="384" t="s">
        <v>741</v>
      </c>
      <c r="CJ138" s="264"/>
      <c r="CK138" s="1424"/>
      <c r="CL138" s="264"/>
      <c r="CM138" s="323"/>
      <c r="CN138" s="384" t="s">
        <v>741</v>
      </c>
      <c r="CO138" s="264"/>
      <c r="CP138" s="1424"/>
      <c r="CQ138" s="264"/>
      <c r="CR138" s="323"/>
      <c r="CS138" s="384" t="s">
        <v>741</v>
      </c>
      <c r="CT138" s="264"/>
      <c r="CU138" s="1424"/>
      <c r="CV138" s="264"/>
      <c r="CW138" s="323"/>
      <c r="CX138" s="384" t="s">
        <v>130</v>
      </c>
      <c r="CY138" s="264"/>
      <c r="CZ138" s="1424"/>
      <c r="DA138" s="264"/>
      <c r="DB138" s="323"/>
      <c r="DC138" s="384" t="s">
        <v>741</v>
      </c>
      <c r="DD138" s="264"/>
      <c r="DE138" s="1424"/>
      <c r="DF138" s="264"/>
      <c r="DG138" s="323"/>
      <c r="DH138" s="384" t="s">
        <v>741</v>
      </c>
      <c r="DI138" s="264"/>
      <c r="DJ138" s="1424"/>
      <c r="DK138" s="264"/>
      <c r="DL138" s="323"/>
      <c r="DM138" s="384" t="s">
        <v>741</v>
      </c>
      <c r="DN138" s="264"/>
      <c r="DO138" s="1424"/>
      <c r="DP138" s="264"/>
      <c r="DQ138" s="323"/>
      <c r="DR138" s="384" t="s">
        <v>741</v>
      </c>
      <c r="DS138" s="264"/>
      <c r="DT138" s="1424"/>
      <c r="DU138" s="264"/>
      <c r="DV138" s="323"/>
      <c r="DW138" s="384" t="s">
        <v>741</v>
      </c>
      <c r="DX138" s="264"/>
      <c r="DY138" s="1424"/>
      <c r="DZ138" s="264"/>
      <c r="EA138" s="374"/>
      <c r="EB138" s="435" t="s">
        <v>741</v>
      </c>
      <c r="EC138" s="264"/>
      <c r="ED138" s="1424"/>
      <c r="EE138" s="264"/>
      <c r="EF138" s="374"/>
      <c r="EG138" s="435" t="s">
        <v>741</v>
      </c>
      <c r="EH138" s="264"/>
      <c r="EI138" s="1424"/>
      <c r="EJ138" s="264"/>
      <c r="EK138" s="374"/>
      <c r="EL138" s="435" t="s">
        <v>741</v>
      </c>
      <c r="EM138" s="264"/>
      <c r="EN138" s="1424"/>
      <c r="EO138" s="264"/>
      <c r="EP138" s="323"/>
      <c r="EQ138" s="384" t="s">
        <v>741</v>
      </c>
      <c r="ER138" s="264"/>
      <c r="ES138" s="1424"/>
      <c r="ET138" s="264"/>
      <c r="EU138" s="374" t="s">
        <v>1852</v>
      </c>
      <c r="EV138" s="435"/>
      <c r="EW138" s="264"/>
      <c r="EX138" s="1424"/>
      <c r="EY138" s="264"/>
      <c r="EZ138" s="374"/>
      <c r="FA138" s="435" t="s">
        <v>741</v>
      </c>
      <c r="FB138" s="435" t="s">
        <v>741</v>
      </c>
      <c r="FC138" s="1424"/>
      <c r="FD138" s="264"/>
      <c r="FE138" s="374"/>
      <c r="FF138" s="435" t="s">
        <v>741</v>
      </c>
      <c r="FG138" s="264"/>
      <c r="FH138" s="1424"/>
      <c r="FI138" s="264"/>
      <c r="FJ138" s="374"/>
      <c r="FK138" s="435" t="s">
        <v>741</v>
      </c>
      <c r="FL138" s="906"/>
      <c r="FM138" s="1424"/>
      <c r="FN138" s="264"/>
      <c r="FO138" s="323"/>
      <c r="FP138" s="384" t="s">
        <v>741</v>
      </c>
      <c r="FQ138" s="1362"/>
      <c r="FR138" s="1513"/>
      <c r="FS138" s="1362"/>
      <c r="FU138" s="323" t="s">
        <v>1853</v>
      </c>
      <c r="FV138" s="818"/>
      <c r="FW138" s="1510"/>
      <c r="FX138" s="1488"/>
      <c r="FY138" s="1488"/>
      <c r="FZ138" s="323" t="s">
        <v>1854</v>
      </c>
      <c r="GA138" s="818"/>
      <c r="GB138" s="1510"/>
      <c r="GC138" s="1488"/>
      <c r="GD138" s="264"/>
      <c r="GE138" s="323" t="s">
        <v>1855</v>
      </c>
      <c r="GF138" s="818"/>
      <c r="GG138" s="1510"/>
      <c r="GH138" s="1488"/>
      <c r="GI138" s="1488"/>
      <c r="GJ138" s="323" t="s">
        <v>1856</v>
      </c>
      <c r="GK138" s="818"/>
      <c r="GL138" s="1510"/>
      <c r="GM138" s="1488"/>
      <c r="GN138" s="264"/>
      <c r="GO138" s="323" t="s">
        <v>1857</v>
      </c>
      <c r="GP138" s="818"/>
      <c r="GQ138" s="1510"/>
      <c r="GR138" s="1488"/>
      <c r="GS138" s="1488"/>
      <c r="GT138" s="323" t="s">
        <v>1858</v>
      </c>
      <c r="GU138" s="818"/>
      <c r="GV138" s="1510"/>
      <c r="GW138" s="242"/>
      <c r="GX138" s="242"/>
      <c r="GY138" s="883"/>
      <c r="GZ138" s="323"/>
      <c r="HA138" s="384" t="s">
        <v>130</v>
      </c>
      <c r="HB138" s="1510"/>
      <c r="HC138" s="1424"/>
      <c r="HD138" s="264"/>
      <c r="HE138" s="323"/>
      <c r="HF138" s="384" t="s">
        <v>130</v>
      </c>
      <c r="HG138" s="1510"/>
      <c r="HH138" s="1424"/>
      <c r="HI138" s="264"/>
      <c r="HJ138" s="1514"/>
      <c r="HK138" s="815"/>
      <c r="HL138" s="384" t="s">
        <v>130</v>
      </c>
      <c r="HM138" s="1507">
        <f>HK138</f>
        <v>0</v>
      </c>
      <c r="HN138" s="1488"/>
      <c r="HO138" s="1488"/>
      <c r="HP138" s="1484"/>
      <c r="HQ138" s="323" t="s">
        <v>1859</v>
      </c>
      <c r="HR138" s="384"/>
      <c r="HS138" s="1515"/>
      <c r="HT138" s="1488"/>
      <c r="HU138" s="1488"/>
      <c r="HV138" s="323" t="s">
        <v>1860</v>
      </c>
      <c r="HW138" s="384"/>
      <c r="HX138" s="1515"/>
      <c r="HY138" s="1488"/>
      <c r="HZ138" s="1516"/>
      <c r="IA138" s="323" t="s">
        <v>1861</v>
      </c>
      <c r="IB138" s="384"/>
      <c r="IC138" s="1517"/>
      <c r="ID138" s="1518"/>
      <c r="IE138" s="1519"/>
      <c r="IF138" s="1484"/>
      <c r="IG138" s="323"/>
      <c r="IH138" s="384" t="s">
        <v>130</v>
      </c>
      <c r="II138" s="1515"/>
      <c r="IJ138" s="1488"/>
      <c r="IK138" s="1488"/>
      <c r="IL138" s="323" t="s">
        <v>393</v>
      </c>
      <c r="IM138" s="384"/>
      <c r="IN138" s="1515"/>
      <c r="IO138" s="1488"/>
      <c r="IP138" s="1488"/>
      <c r="IQ138" s="323"/>
      <c r="IR138" s="384" t="s">
        <v>130</v>
      </c>
      <c r="IS138" s="1515"/>
      <c r="IT138" s="1488"/>
      <c r="IU138" s="1488"/>
      <c r="IV138" s="323"/>
      <c r="IW138" s="384" t="s">
        <v>130</v>
      </c>
      <c r="IX138" s="1515"/>
      <c r="IY138" s="1488"/>
      <c r="IZ138" s="1488"/>
      <c r="JA138" s="323"/>
      <c r="JB138" s="384" t="s">
        <v>130</v>
      </c>
      <c r="JC138" s="1515"/>
      <c r="JD138" s="1488"/>
      <c r="JE138" s="1488"/>
      <c r="JF138" s="323"/>
      <c r="JG138" s="384" t="s">
        <v>130</v>
      </c>
      <c r="JH138" s="1515"/>
      <c r="JI138" s="1488"/>
      <c r="JJ138" s="1488"/>
      <c r="JK138" s="323"/>
      <c r="JL138" s="384" t="s">
        <v>130</v>
      </c>
      <c r="JM138" s="1515"/>
      <c r="JN138" s="1488"/>
      <c r="JO138" s="1488"/>
      <c r="JP138" s="323"/>
      <c r="JQ138" s="384" t="s">
        <v>130</v>
      </c>
      <c r="JR138" s="1515"/>
      <c r="JS138" s="1488"/>
      <c r="JT138" s="1488"/>
      <c r="JU138" s="323"/>
      <c r="JV138" s="384" t="s">
        <v>130</v>
      </c>
      <c r="JW138" s="1515"/>
      <c r="JX138" s="1488"/>
      <c r="JY138" s="1488"/>
      <c r="JZ138" s="323"/>
      <c r="KA138" s="384" t="s">
        <v>130</v>
      </c>
      <c r="KB138" s="1515"/>
      <c r="KC138" s="1488"/>
      <c r="KD138" s="1488"/>
      <c r="KE138" s="323"/>
      <c r="KF138" s="384" t="s">
        <v>130</v>
      </c>
      <c r="KG138" s="1515"/>
      <c r="KH138" s="1488"/>
      <c r="KI138" s="1488"/>
      <c r="KJ138" s="323"/>
      <c r="KK138" s="384" t="s">
        <v>130</v>
      </c>
      <c r="KL138" s="1515"/>
      <c r="KM138" s="1488"/>
      <c r="KN138" s="1488"/>
      <c r="KO138" s="323" t="s">
        <v>1862</v>
      </c>
      <c r="KP138" s="384"/>
      <c r="KQ138" s="1515"/>
      <c r="KR138" s="1488"/>
      <c r="KS138" s="1488"/>
      <c r="KT138" s="323"/>
      <c r="KU138" s="384" t="s">
        <v>130</v>
      </c>
      <c r="KV138" s="1515"/>
      <c r="KW138" s="1488"/>
      <c r="KX138" s="1488"/>
      <c r="KY138" s="323"/>
      <c r="KZ138" s="384" t="s">
        <v>130</v>
      </c>
      <c r="LA138" s="1515"/>
      <c r="LB138" s="1488"/>
      <c r="LC138" s="1488"/>
      <c r="LD138" s="323"/>
      <c r="LE138" s="384" t="s">
        <v>130</v>
      </c>
      <c r="LF138" s="1515"/>
      <c r="LG138" s="1488"/>
      <c r="LH138" s="1488"/>
      <c r="LI138" s="323" t="s">
        <v>1863</v>
      </c>
      <c r="LJ138" s="384"/>
      <c r="LK138" s="1515"/>
      <c r="LL138" s="1488"/>
      <c r="LM138" s="1488"/>
      <c r="LN138" s="323" t="s">
        <v>1864</v>
      </c>
      <c r="LO138" s="384"/>
      <c r="LP138" s="1515"/>
      <c r="LQ138" s="1488"/>
      <c r="LR138" s="1488"/>
      <c r="LS138" s="323" t="s">
        <v>1864</v>
      </c>
      <c r="LT138" s="384"/>
      <c r="LU138" s="1515"/>
      <c r="LV138" s="1488"/>
      <c r="LW138" s="1488"/>
      <c r="LX138" s="323"/>
      <c r="LY138" s="384" t="s">
        <v>130</v>
      </c>
      <c r="LZ138" s="1515"/>
      <c r="MA138" s="1488"/>
      <c r="MB138" s="1488"/>
      <c r="MC138" s="323"/>
      <c r="MD138" s="384" t="s">
        <v>130</v>
      </c>
      <c r="ME138" s="1515"/>
      <c r="MF138" s="1488"/>
      <c r="MG138" s="1488"/>
      <c r="MH138" s="323" t="s">
        <v>1865</v>
      </c>
      <c r="MI138" s="384"/>
      <c r="MJ138" s="1515"/>
      <c r="MK138" s="1488"/>
      <c r="ML138" s="1488"/>
      <c r="MM138" s="323"/>
      <c r="MN138" s="384" t="s">
        <v>130</v>
      </c>
      <c r="MO138" s="1515"/>
      <c r="MP138" s="1488"/>
      <c r="MQ138" s="1488"/>
      <c r="MR138" s="323"/>
      <c r="MS138" s="384" t="s">
        <v>130</v>
      </c>
      <c r="MT138" s="1515"/>
      <c r="MU138" s="1488"/>
      <c r="MV138" s="1488"/>
      <c r="MW138" s="323"/>
      <c r="MX138" s="384" t="s">
        <v>130</v>
      </c>
      <c r="MY138" s="1515"/>
      <c r="MZ138" s="1488"/>
      <c r="NA138" s="1488"/>
      <c r="NB138" s="323"/>
      <c r="NC138" s="384" t="s">
        <v>130</v>
      </c>
      <c r="ND138" s="1515"/>
      <c r="NE138" s="1488"/>
      <c r="NF138" s="1488"/>
      <c r="NG138" s="323" t="s">
        <v>1866</v>
      </c>
      <c r="NH138" s="384"/>
      <c r="NI138" s="1515"/>
      <c r="NJ138" s="1488"/>
      <c r="NK138" s="1488"/>
      <c r="NL138" s="323"/>
      <c r="NM138" s="384" t="s">
        <v>130</v>
      </c>
      <c r="NN138" s="1515"/>
      <c r="NO138" s="1488"/>
      <c r="NP138" s="1488"/>
      <c r="NQ138" s="323" t="s">
        <v>1867</v>
      </c>
      <c r="NR138" s="384"/>
      <c r="NS138" s="1515"/>
      <c r="NT138" s="1488"/>
      <c r="NU138" s="1488"/>
      <c r="NV138" s="323" t="s">
        <v>1868</v>
      </c>
      <c r="NW138" s="384"/>
      <c r="NX138" s="1515"/>
      <c r="NY138" s="1488"/>
      <c r="NZ138" s="1488"/>
      <c r="OA138" s="323"/>
      <c r="OB138" s="384"/>
      <c r="OC138" s="1515"/>
      <c r="OD138" s="1488"/>
      <c r="OE138" s="1488"/>
      <c r="OF138" s="323" t="s">
        <v>1869</v>
      </c>
      <c r="OG138" s="384"/>
      <c r="OH138" s="1515"/>
      <c r="OI138" s="1488"/>
      <c r="OJ138" s="1488"/>
      <c r="OK138" s="323"/>
      <c r="OL138" s="384" t="s">
        <v>130</v>
      </c>
      <c r="OM138" s="1515"/>
      <c r="ON138" s="1488"/>
      <c r="OO138" s="1488"/>
      <c r="OP138" s="323" t="s">
        <v>1870</v>
      </c>
      <c r="OQ138" s="384"/>
      <c r="OR138" s="1515"/>
      <c r="OS138" s="1488"/>
      <c r="OT138" s="1488"/>
      <c r="OU138" s="323" t="s">
        <v>1871</v>
      </c>
      <c r="OV138" s="814"/>
      <c r="OW138" s="1515"/>
      <c r="OX138" s="1488"/>
      <c r="OY138" s="1488"/>
      <c r="OZ138" s="323" t="s">
        <v>1872</v>
      </c>
      <c r="PA138" s="384"/>
      <c r="PB138" s="1515"/>
      <c r="PC138" s="1488"/>
      <c r="PD138" s="1488"/>
      <c r="PE138" s="816"/>
      <c r="PF138" s="916"/>
      <c r="PG138" s="1511" t="s">
        <v>1849</v>
      </c>
      <c r="PH138" s="1512"/>
      <c r="PI138" s="1512"/>
      <c r="PJ138" s="816"/>
      <c r="PK138" s="916"/>
      <c r="PL138" s="1183"/>
      <c r="PM138" s="1446"/>
      <c r="PN138" s="1078"/>
    </row>
    <row r="139" spans="1:430" ht="17" customHeight="1" thickBot="1" x14ac:dyDescent="0.25">
      <c r="B139" s="1520"/>
      <c r="C139" s="1521"/>
      <c r="D139" s="1522" t="s">
        <v>290</v>
      </c>
      <c r="E139" s="1523"/>
      <c r="F139" s="1499"/>
      <c r="G139" s="1500"/>
      <c r="H139" s="883"/>
      <c r="I139" s="1501"/>
      <c r="J139" s="273" t="s">
        <v>1873</v>
      </c>
      <c r="K139" s="388"/>
      <c r="L139" s="1524"/>
      <c r="M139" s="1488"/>
      <c r="N139" s="1488"/>
      <c r="O139" s="273" t="s">
        <v>1874</v>
      </c>
      <c r="P139" s="1072"/>
      <c r="Q139" s="439"/>
      <c r="R139" s="1488"/>
      <c r="S139" s="1488"/>
      <c r="T139" s="273" t="s">
        <v>1875</v>
      </c>
      <c r="U139" s="388"/>
      <c r="V139" s="1505"/>
      <c r="W139" s="1488"/>
      <c r="X139" s="1506"/>
      <c r="Y139" s="852" t="s">
        <v>1876</v>
      </c>
      <c r="Z139" s="388"/>
      <c r="AA139" s="1488"/>
      <c r="AB139" s="1488"/>
      <c r="AC139" s="1488"/>
      <c r="AD139" s="852" t="s">
        <v>1877</v>
      </c>
      <c r="AE139" s="388"/>
      <c r="AF139" s="1488"/>
      <c r="AG139" s="1488"/>
      <c r="AH139" s="1488"/>
      <c r="AI139" s="852" t="s">
        <v>1878</v>
      </c>
      <c r="AJ139" s="388"/>
      <c r="AK139" s="1488"/>
      <c r="AL139" s="1488"/>
      <c r="AM139" s="1488"/>
      <c r="AN139" s="273" t="s">
        <v>1879</v>
      </c>
      <c r="AO139" s="467"/>
      <c r="AP139" s="1525"/>
      <c r="AQ139" s="1424"/>
      <c r="AR139" s="264"/>
      <c r="AS139" s="273" t="s">
        <v>1880</v>
      </c>
      <c r="AT139" s="1025"/>
      <c r="AU139" s="273" t="s">
        <v>1880</v>
      </c>
      <c r="AV139" s="1424"/>
      <c r="AW139" s="264"/>
      <c r="AX139" s="273" t="s">
        <v>1881</v>
      </c>
      <c r="AY139" s="1072"/>
      <c r="AZ139" s="550" t="str">
        <f t="shared" si="463"/>
        <v>Тестирование офферов раздела Авто для ФРК. Цель - проверить понятность и привлекательность различных продуктовых офферов для использования в продуктовых бандлах и акциях, а также для ФРК. Наиболее привлекательные офферы определены. Идет подготовка акции для ФРК в сентябре</v>
      </c>
      <c r="BA139" s="1424"/>
      <c r="BB139" s="264"/>
      <c r="BC139" s="853" t="s">
        <v>1882</v>
      </c>
      <c r="BD139" s="1178"/>
      <c r="BE139" s="269" t="str">
        <f>BC139</f>
        <v>Запуск сервиса оплаты частями в переводах и платежах</v>
      </c>
      <c r="BF139" s="1424"/>
      <c r="BG139" s="264"/>
      <c r="BH139" s="273" t="s">
        <v>1883</v>
      </c>
      <c r="BI139" s="818"/>
      <c r="BJ139" s="550" t="str">
        <f>BH139</f>
        <v>лаборатория нейропсихологии, клиенткий путь в оффлайне BNPL, клиентский путь в онлайне образрвательных кредитов</v>
      </c>
      <c r="BK139" s="1424"/>
      <c r="BL139" s="264"/>
      <c r="BM139" s="853">
        <v>0</v>
      </c>
      <c r="BN139" s="1178"/>
      <c r="BO139" s="269">
        <f>BM139</f>
        <v>0</v>
      </c>
      <c r="BP139" s="1424"/>
      <c r="BQ139" s="264"/>
      <c r="BR139" s="883"/>
      <c r="BS139" s="273" t="s">
        <v>1884</v>
      </c>
      <c r="BT139" s="388"/>
      <c r="BU139" s="1488"/>
      <c r="BV139" s="1488"/>
      <c r="BW139" s="1488"/>
      <c r="BX139" s="273" t="s">
        <v>1884</v>
      </c>
      <c r="BY139" s="388"/>
      <c r="BZ139" s="273" t="s">
        <v>1884</v>
      </c>
      <c r="CA139" s="1424"/>
      <c r="CB139" s="264"/>
      <c r="CC139" s="273" t="s">
        <v>1885</v>
      </c>
      <c r="CD139" s="388"/>
      <c r="CE139" s="273" t="s">
        <v>1885</v>
      </c>
      <c r="CF139" s="1424"/>
      <c r="CG139" s="264"/>
      <c r="CH139" s="273"/>
      <c r="CI139" s="388" t="s">
        <v>1886</v>
      </c>
      <c r="CJ139" s="264"/>
      <c r="CK139" s="1424"/>
      <c r="CL139" s="264"/>
      <c r="CM139" s="273" t="s">
        <v>1887</v>
      </c>
      <c r="CN139" s="388"/>
      <c r="CO139" s="264"/>
      <c r="CP139" s="1424"/>
      <c r="CQ139" s="264"/>
      <c r="CR139" s="273" t="s">
        <v>1888</v>
      </c>
      <c r="CS139" s="388"/>
      <c r="CT139" s="264"/>
      <c r="CU139" s="1424"/>
      <c r="CV139" s="264"/>
      <c r="CW139" s="273" t="s">
        <v>1889</v>
      </c>
      <c r="CX139" s="388"/>
      <c r="CY139" s="264"/>
      <c r="CZ139" s="1424"/>
      <c r="DA139" s="264"/>
      <c r="DB139" s="273" t="s">
        <v>1890</v>
      </c>
      <c r="DC139" s="388"/>
      <c r="DD139" s="264"/>
      <c r="DE139" s="1424"/>
      <c r="DF139" s="264"/>
      <c r="DG139" s="273"/>
      <c r="DH139" s="388" t="s">
        <v>741</v>
      </c>
      <c r="DI139" s="264"/>
      <c r="DJ139" s="1424"/>
      <c r="DK139" s="264"/>
      <c r="DL139" s="273" t="s">
        <v>1891</v>
      </c>
      <c r="DM139" s="388"/>
      <c r="DN139" s="273" t="s">
        <v>1891</v>
      </c>
      <c r="DO139" s="1424"/>
      <c r="DP139" s="264"/>
      <c r="DQ139" s="273" t="s">
        <v>1892</v>
      </c>
      <c r="DR139" s="388"/>
      <c r="DS139" s="264"/>
      <c r="DT139" s="1424"/>
      <c r="DU139" s="264"/>
      <c r="DV139" s="273" t="s">
        <v>1893</v>
      </c>
      <c r="DW139" s="388"/>
      <c r="DX139" s="273" t="s">
        <v>1893</v>
      </c>
      <c r="DY139" s="1424"/>
      <c r="DZ139" s="264"/>
      <c r="EA139" s="273" t="s">
        <v>1894</v>
      </c>
      <c r="EB139" s="388"/>
      <c r="EC139" s="273" t="s">
        <v>1894</v>
      </c>
      <c r="ED139" s="1424"/>
      <c r="EE139" s="264"/>
      <c r="EF139" s="273" t="s">
        <v>1895</v>
      </c>
      <c r="EG139" s="388"/>
      <c r="EH139" s="550" t="str">
        <f>EF139</f>
        <v>Исследование по UI / UX оплаты бонусами СберСпасибо за страховку, исследование ЭФ пути оформления при помощи ИИ.</v>
      </c>
      <c r="EI139" s="1424"/>
      <c r="EJ139" s="264"/>
      <c r="EK139" s="273" t="s">
        <v>1896</v>
      </c>
      <c r="EL139" s="388"/>
      <c r="EM139" s="550" t="str">
        <f>EK139</f>
        <v xml:space="preserve">"коридорное исследование" по онлайн отображению статусов по продукту. Цель: Выбор наиболее понятного варианта отображения информации для клиента. Эффект: снижение обращений. Результат: выбран оптимальный вариант и реализовано онлайн отображение. ведется мониторинг снижения жалоб клиентов. </v>
      </c>
      <c r="EN139" s="1424"/>
      <c r="EO139" s="264"/>
      <c r="EP139" s="273" t="s">
        <v>1897</v>
      </c>
      <c r="EQ139" s="388"/>
      <c r="ER139" s="550" t="str">
        <f>EP139</f>
        <v>не проводилось</v>
      </c>
      <c r="ES139" s="1424"/>
      <c r="ET139" s="264"/>
      <c r="EU139" s="273" t="s">
        <v>1898</v>
      </c>
      <c r="EV139" s="388"/>
      <c r="EW139" s="550" t="str">
        <f>EU139</f>
        <v>Анализ рынка конкурентов, UX/UI-тестирование.
Цель анализа рынка: сравнение продукта с аналогичными по рынку, выявить зоны роста
Эффект: подтверждены продуктовые гипотезы
Результат исследования: сформулированы задачи и включены в бэклог продукта
UX/UI-тестирование:
Цель: проверка продуктовой гипотезы
Эффект: гипотеза подтверждена
Результат исследования: внесены изменения в клиентский путь</v>
      </c>
      <c r="EX139" s="1424"/>
      <c r="EY139" s="264"/>
      <c r="EZ139" s="273" t="s">
        <v>1899</v>
      </c>
      <c r="FA139" s="388"/>
      <c r="FB139" s="550" t="str">
        <f>EZ139</f>
        <v>Опрос по детальным карточкам, опрос по коммуникациям, Ui/Ux по доработкам ( бонусы спасибо</v>
      </c>
      <c r="FC139" s="1424"/>
      <c r="FD139" s="264"/>
      <c r="FE139" s="273" t="s">
        <v>1900</v>
      </c>
      <c r="FF139" s="388"/>
      <c r="FG139" s="550" t="str">
        <f>FE139</f>
        <v>проводили исследование рынка силами СК СБСЖ, т.к. в ПАО Команду исследований сократили
результат - стратегическое планирование развития продукта соответствует рыночным трендам</v>
      </c>
      <c r="FH139" s="1424"/>
      <c r="FI139" s="264"/>
      <c r="FJ139" s="273" t="s">
        <v>1901</v>
      </c>
      <c r="FK139" s="388"/>
      <c r="FL139" s="550" t="str">
        <f>FJ139</f>
        <v>Исследование CJM по покупке полисов конкурентов в МП и отделениях, условий продуктов конкурентов, способов отключений продукта</v>
      </c>
      <c r="FM139" s="1424"/>
      <c r="FN139" s="264"/>
      <c r="FO139" s="273" t="s">
        <v>1902</v>
      </c>
      <c r="FP139" s="388"/>
      <c r="FQ139" s="550" t="str">
        <f>FO139</f>
        <v>Исследование не проводили, цель вывести Е2Е процесс и поставить продукт для неквалифицированных инвесторов, чтобы провести исследование клиентского пути на боевом СБОЛ</v>
      </c>
      <c r="FR139" s="1424"/>
      <c r="FS139" s="264"/>
      <c r="FU139" s="273" t="s">
        <v>1903</v>
      </c>
      <c r="FV139" s="1019"/>
      <c r="FW139" s="1525" t="str">
        <f>FU139</f>
        <v>Исследование по количеству касаний менеджером сделки.
Выявили наиболее уязвимые точки в процессе, требуюзие оптимизации, а также наиболее нагруженные для клиента с точки зрения UX/UI, приводящие к контактам с Фабрикой.
Результат - сформирован план по оптимизации работы с документами, а также организовано дизайн-мышление для наиболее нагруженного участка процесса</v>
      </c>
      <c r="FX139" s="1424"/>
      <c r="FY139" s="264"/>
      <c r="FZ139" s="273" t="s">
        <v>1904</v>
      </c>
      <c r="GA139" s="1019"/>
      <c r="GB139" s="550" t="str">
        <f>FZ139</f>
        <v xml:space="preserve">Дизайн А/Б теста </v>
      </c>
      <c r="GC139" s="1424"/>
      <c r="GD139" s="264"/>
      <c r="GE139" s="273" t="s">
        <v>1905</v>
      </c>
      <c r="GF139" s="1019"/>
      <c r="GG139" s="550" t="str">
        <f>GE139</f>
        <v>Неипотека - анализ источников привлечения</v>
      </c>
      <c r="GH139" s="1424"/>
      <c r="GI139" s="264"/>
      <c r="GJ139" s="273" t="s">
        <v>1906</v>
      </c>
      <c r="GK139" s="1019"/>
      <c r="GL139" s="550" t="str">
        <f>GJ139</f>
        <v>Исследование потребностей клиентов в сервисах Моей Недвижимости</v>
      </c>
      <c r="GM139" s="1424"/>
      <c r="GN139" s="264"/>
      <c r="GO139" s="273" t="s">
        <v>1907</v>
      </c>
      <c r="GP139" s="1019"/>
      <c r="GQ139" s="550" t="str">
        <f>GO139</f>
        <v>1) Исследование по налоговому вычету
Цель - проверка гипотезы о готовности клиентов авансировать налоговый вычет за оплату.
Гипотеза подтверждена. 49 % клиентов дали согласие
2) Исследование по снижению ставки: анализ оттока клиентов на рефинансирование при наличии/отсутствие опции "Ставка на снижение". Исследование в работе</v>
      </c>
      <c r="GR139" s="1424"/>
      <c r="GS139" s="264"/>
      <c r="GT139" s="273" t="s">
        <v>1908</v>
      </c>
      <c r="GU139" s="1019"/>
      <c r="GV139" s="550" t="str">
        <f>GT139</f>
        <v>Влияние знакомых объектов на время сделки, анализ профиля клиента в сделках, исследование по оптимизации задач в сделке на менеджере</v>
      </c>
      <c r="GW139" s="242"/>
      <c r="GX139" s="242"/>
      <c r="GY139" s="883"/>
      <c r="GZ139" s="273" t="s">
        <v>1909</v>
      </c>
      <c r="HA139" s="388"/>
      <c r="HB139" s="550" t="str">
        <f>GZ139</f>
        <v xml:space="preserve">Почему клиенты не оформляют сим-карту после 3+ визитов в приложение Сбербанк Онлайн.
Выявили основные барьеры - знание оператора, клиенты не находят информацию о покрытии, не видят для себя выгоды.
Мы сейчас в активной стадии переработки процесса оформления, исследование поможет сделать правильное наполнение стартовой страницы. Так же на основании его проводим серию всстреч с маркетингом на предмет выделения выгод в тарифах. </v>
      </c>
      <c r="HC139" s="1424"/>
      <c r="HD139" s="264"/>
      <c r="HE139" s="273" t="s">
        <v>130</v>
      </c>
      <c r="HF139" s="388"/>
      <c r="HG139" s="550" t="str">
        <f>HE139</f>
        <v>не релевантно</v>
      </c>
      <c r="HH139" s="1424"/>
      <c r="HI139" s="264"/>
      <c r="HJ139" s="883"/>
      <c r="HK139" s="852" t="s">
        <v>1910</v>
      </c>
      <c r="HL139" s="388"/>
      <c r="HM139" s="1488"/>
      <c r="HN139" s="1488"/>
      <c r="HO139" s="1488"/>
      <c r="HP139" s="1484"/>
      <c r="HQ139" s="273" t="s">
        <v>1911</v>
      </c>
      <c r="HR139" s="388"/>
      <c r="HS139" s="269" t="str">
        <f>HQ139</f>
        <v xml:space="preserve">Корреляцию получаемой выгоды от продукта с оттоком в разных разрезах и сегментах
</v>
      </c>
      <c r="HT139" s="1424"/>
      <c r="HU139" s="264"/>
      <c r="HV139" s="273" t="s">
        <v>1912</v>
      </c>
      <c r="HW139" s="388"/>
      <c r="HX139" s="269" t="str">
        <f>HV139</f>
        <v xml:space="preserve">1 (DA): влияние новой опции Самокат на POS оборот клиентов в Самокате, привлечение новых клиентов в сервис. цель - посчитать эффекты на экосистему и принять решение о необходимость проведения соинвестов
2 (DA): падения/переходы между уровнями для оценки оттока с продукта и поиск причин оттока (естественный или триггерный) 
3 (CustDev): исследование существующего раздела "Премиальная поддержка", поиск точек для улучшения клиентского пути </v>
      </c>
      <c r="HY139" s="1424"/>
      <c r="HZ139" s="954"/>
      <c r="IA139" s="273" t="s">
        <v>1913</v>
      </c>
      <c r="IB139" s="388"/>
      <c r="IC139" s="1526" t="str">
        <f>IA139</f>
        <v>1) Анализ клиентов "фродеров", которые злоупотребляют проходами в бизнес-залы/рестораны, их влияние на PL 2) Анализ долгосрочных эффектов от "ухудшения" программы лояльности</v>
      </c>
      <c r="ID139" s="1424"/>
      <c r="IE139" s="257"/>
      <c r="IF139" s="883"/>
      <c r="IG139" s="273" t="s">
        <v>1914</v>
      </c>
      <c r="IH139" s="388"/>
      <c r="II139" s="269" t="str">
        <f>IG139</f>
        <v>Проводили тестовую кампании по привлечению подписчиков за баллы "Спасибо", предлагали разное вознаграждения. Результаты, что предложение баллов спасибо не дает значимого влияние на склонность клиентов давать согласие на доступ к госуслугам.</v>
      </c>
      <c r="IJ139" s="1424"/>
      <c r="IK139" s="264"/>
      <c r="IL139" s="273" t="s">
        <v>393</v>
      </c>
      <c r="IM139" s="388"/>
      <c r="IN139" s="269" t="str">
        <f>IL139</f>
        <v>нет ответа</v>
      </c>
      <c r="IO139" s="1424"/>
      <c r="IP139" s="264"/>
      <c r="IQ139" s="273" t="s">
        <v>1915</v>
      </c>
      <c r="IR139" s="388"/>
      <c r="IS139" s="269" t="str">
        <f>IQ139</f>
        <v>проводили самостоятельно
влияние оттока и притока ФОТ</v>
      </c>
      <c r="IT139" s="1424"/>
      <c r="IU139" s="264"/>
      <c r="IV139" s="273" t="s">
        <v>1916</v>
      </c>
      <c r="IW139" s="388"/>
      <c r="IX139" s="269" t="str">
        <f>IV139</f>
        <v xml:space="preserve">За последний квартал не проводили исследований </v>
      </c>
      <c r="IY139" s="1424"/>
      <c r="IZ139" s="264"/>
      <c r="JA139" s="273" t="s">
        <v>1917</v>
      </c>
      <c r="JB139" s="388"/>
      <c r="JC139" s="269" t="str">
        <f>JA139</f>
        <v>Глубинные интервью с мерчантами по востребованности персофлайна и потенциалу бизнес-модели: подтвердили востребованность, оценили готовность платить примерно 7,5% оборота доп. трафика</v>
      </c>
      <c r="JD139" s="1424"/>
      <c r="JE139" s="264"/>
      <c r="JF139" s="273" t="s">
        <v>1918</v>
      </c>
      <c r="JG139" s="388"/>
      <c r="JH139" s="269" t="str">
        <f>JF139</f>
        <v>Отток ФЛ из банка после события перевода карты в личную (на платный тариф)</v>
      </c>
      <c r="JI139" s="1424"/>
      <c r="JJ139" s="264"/>
      <c r="JK139" s="273" t="s">
        <v>1919</v>
      </c>
      <c r="JL139" s="388"/>
      <c r="JM139" s="269" t="str">
        <f>JK139</f>
        <v>анализ личных кабинетов конкурентов на наличие нового функционала, связанного с сопровождением юр лиц по зарплатному проекту</v>
      </c>
      <c r="JN139" s="1424"/>
      <c r="JO139" s="264"/>
      <c r="JP139" s="273" t="s">
        <v>1920</v>
      </c>
      <c r="JQ139" s="388"/>
      <c r="JR139" s="269" t="str">
        <f>JP139</f>
        <v>В 3-4 квартале 2025 года проводилось исследование сегмента военные пенсионеры. Анализировались предпочтения среди продуктов, что важно для клиента, знания об экосистеме и пр.</v>
      </c>
      <c r="JS139" s="1424"/>
      <c r="JT139" s="264"/>
      <c r="JU139" s="273" t="s">
        <v>1921</v>
      </c>
      <c r="JV139" s="388"/>
      <c r="JW139" s="269" t="str">
        <f>JU139</f>
        <v>Анализ оттока операций оплаты проезда биометрией в метро</v>
      </c>
      <c r="JX139" s="1424"/>
      <c r="JY139" s="264"/>
      <c r="JZ139" s="273" t="s">
        <v>1922</v>
      </c>
      <c r="KA139" s="388"/>
      <c r="KB139" s="269" t="str">
        <f>JZ139</f>
        <v xml:space="preserve">Качественные исследования рынка по родителям и детям (опросы, юзабилити-тестирование). Коридорные исследования (работа на оборудование в рамках гемб), интервью с стейколдерами. </v>
      </c>
      <c r="KC139" s="1424"/>
      <c r="KD139" s="264"/>
      <c r="KE139" s="273" t="s">
        <v>1923</v>
      </c>
      <c r="KF139" s="388"/>
      <c r="KG139" s="269" t="str">
        <f>KE139</f>
        <v>Проводили анализ по подведению итогов стратегии 2023- 2026. Динамика платежей, увидели элементы выполнение стратегии и зоны роста</v>
      </c>
      <c r="KH139" s="1424"/>
      <c r="KI139" s="264"/>
      <c r="KJ139" s="273" t="s">
        <v>1924</v>
      </c>
      <c r="KK139" s="388"/>
      <c r="KL139" s="269" t="str">
        <f>KJ139</f>
        <v>На сайте банка проводился АБ тест по предложению клиентам подать заявку на оформление КК не на сайте, а в СБОЛ. Цель - повысить конверсионную воронку. Результат исследования - при редиректе клиента в СБОЛ конверсионная воронка улучшилась на 5%. Как итог - тиражировали изменения в клиентских путях</v>
      </c>
      <c r="KM139" s="1424"/>
      <c r="KN139" s="264"/>
      <c r="KO139" s="273" t="s">
        <v>1925</v>
      </c>
      <c r="KP139" s="388"/>
      <c r="KQ139" s="269" t="str">
        <f>KO139</f>
        <v>A/B-тест: сравнение модели поведения клиентов с установленным прожиточным минимумом и без</v>
      </c>
      <c r="KR139" s="1424"/>
      <c r="KS139" s="264"/>
      <c r="KT139" s="273" t="s">
        <v>1926</v>
      </c>
      <c r="KU139" s="388"/>
      <c r="KV139" s="269" t="str">
        <f>KT139</f>
        <v>Не проводили</v>
      </c>
      <c r="KW139" s="1424"/>
      <c r="KX139" s="264"/>
      <c r="KY139" s="273" t="s">
        <v>1927</v>
      </c>
      <c r="KZ139" s="388"/>
      <c r="LA139" s="269" t="str">
        <f>KY139</f>
        <v>исследование оттока клиентов, подвергшихся блокировкам комплаенс при переводе за рубеж</v>
      </c>
      <c r="LB139" s="1424"/>
      <c r="LC139" s="264"/>
      <c r="LD139" s="273" t="s">
        <v>1928</v>
      </c>
      <c r="LE139" s="388"/>
      <c r="LF139" s="269" t="str">
        <f>LD139</f>
        <v>Цель: выявить причины уменьшения когорт новых клиентов оплаты мобильной связи.  Результат исследования: выявлена проблем поиска точки входа в мобильную связь на новом табе Платежи. Эффект: определена потребность изменить навигацию клиента в СБОЛ.</v>
      </c>
      <c r="LG139" s="1424"/>
      <c r="LH139" s="264"/>
      <c r="LI139" s="273" t="s">
        <v>1929</v>
      </c>
      <c r="LJ139" s="388"/>
      <c r="LK139" s="269" t="str">
        <f>LI139</f>
        <v>Исследование причин падения обьемов переводов РФ</v>
      </c>
      <c r="LL139" s="1424"/>
      <c r="LM139" s="264"/>
      <c r="LN139" s="273" t="s">
        <v>1930</v>
      </c>
      <c r="LO139" s="388"/>
      <c r="LP139" s="269" t="str">
        <f>LN139</f>
        <v>Расчет динамики кофициента виральности (доля клиентов, кто получил перевод сертификата, ему понравилось и он сам стал дарить сертификат другим)</v>
      </c>
      <c r="LQ139" s="1424"/>
      <c r="LR139" s="264"/>
      <c r="LS139" s="273" t="s">
        <v>1931</v>
      </c>
      <c r="LT139" s="388"/>
      <c r="LU139" s="269" t="str">
        <f>LS139</f>
        <v>Почему клиенты платят по био в различных магазинах, но не в сети Х5</v>
      </c>
      <c r="LV139" s="1424"/>
      <c r="LW139" s="264"/>
      <c r="LX139" s="273" t="s">
        <v>1932</v>
      </c>
      <c r="LY139" s="388"/>
      <c r="LZ139" s="269" t="str">
        <f>LX139</f>
        <v>CSI АС Ритм, имплементация эквайринга (B2B исследование), причины оттока, реклама на терминалах, ценовые ранги, рынок по кассам</v>
      </c>
      <c r="MA139" s="1424"/>
      <c r="MB139" s="264"/>
      <c r="MC139" s="273" t="s">
        <v>1933</v>
      </c>
      <c r="MD139" s="388"/>
      <c r="ME139" s="269" t="str">
        <f>MC139</f>
        <v>Расчет выгоды клиентов в динамике 2024-2025-2026 исходя из суммы собираемых комиссий и предоставляемой лояльности</v>
      </c>
      <c r="MF139" s="1424"/>
      <c r="MG139" s="264"/>
      <c r="MH139" s="273" t="s">
        <v>1934</v>
      </c>
      <c r="MI139" s="388"/>
      <c r="MJ139" s="269" t="str">
        <f>MH139</f>
        <v>Детализация оттока, поиск инсайтов и корневых причин.
Эффект: обнаружены зависимости и причины оттока у групп клиента из регионов подверженных регулярному отключению интернета - сформирована мера по решению (увеличение кол-ва платежных ключей позволяющих совершать оплату без использования сети интернет).</v>
      </c>
      <c r="MK139" s="1424"/>
      <c r="ML139" s="264"/>
      <c r="MM139" s="273" t="s">
        <v>1935</v>
      </c>
      <c r="MN139" s="388"/>
      <c r="MO139" s="269" t="str">
        <f>MM139</f>
        <v>анализ оттока</v>
      </c>
      <c r="MP139" s="1424"/>
      <c r="MQ139" s="264"/>
      <c r="MR139" s="273" t="s">
        <v>1936</v>
      </c>
      <c r="MS139" s="388"/>
      <c r="MT139" s="269" t="str">
        <f>MR139</f>
        <v xml:space="preserve">Группировка обектов в календаре и отображение суммы платежей за месяц.
Позволило придти к общеиу решению группировать платежи внутри Объекта. 
Сумма платежей за месяц показало серые результаты, будем провоедить АВ тесты 
</v>
      </c>
      <c r="MU139" s="1424"/>
      <c r="MV139" s="264"/>
      <c r="MW139" s="273" t="s">
        <v>1937</v>
      </c>
      <c r="MX139" s="388"/>
      <c r="MY139" s="269" t="str">
        <f>MW139</f>
        <v>исследование по возможности увеличения доли рынка, влияние дизайна на конверсию платежной страницы</v>
      </c>
      <c r="MZ139" s="1424"/>
      <c r="NA139" s="264"/>
      <c r="NB139" s="273" t="s">
        <v>1938</v>
      </c>
      <c r="NC139" s="388"/>
      <c r="ND139" s="269" t="str">
        <f>NB139</f>
        <v>клиентский опыт по новым фичам</v>
      </c>
      <c r="NE139" s="1424"/>
      <c r="NF139" s="264"/>
      <c r="NG139" s="273" t="s">
        <v>1939</v>
      </c>
      <c r="NH139" s="388"/>
      <c r="NI139" s="269" t="str">
        <f>NG139</f>
        <v>Retention клиентской базы</v>
      </c>
      <c r="NJ139" s="1424"/>
      <c r="NK139" s="264"/>
      <c r="NL139" s="273" t="s">
        <v>1940</v>
      </c>
      <c r="NM139" s="388"/>
      <c r="NN139" s="269" t="str">
        <f>NL139</f>
        <v>За последний квартал исследований не проводили, но материалы за предыдущие периоды можно посмотреть тут: https://navigator.sigma.sbrf.ru/gdash/1000000495/1000009108?dtDateN1=2026-12-31&amp;sSet=2&amp;dtDateN=2026-02-28&amp;sSet1=3</v>
      </c>
      <c r="NO139" s="1424"/>
      <c r="NP139" s="264"/>
      <c r="NQ139" s="273" t="s">
        <v>1941</v>
      </c>
      <c r="NR139" s="388"/>
      <c r="NS139" s="269" t="str">
        <f>NQ139</f>
        <v>Факторный анализ портфеля ФОТ</v>
      </c>
      <c r="NT139" s="1424"/>
      <c r="NU139" s="264"/>
      <c r="NV139" s="273" t="s">
        <v>1942</v>
      </c>
      <c r="NW139" s="388"/>
      <c r="NX139" s="269" t="str">
        <f>NV139</f>
        <v>Исследование по потенциалу сегмента Hotels для продукта.
Исследование по пересечению базы плательщиков чаевых с базой плательщиков по биометрии.</v>
      </c>
      <c r="NY139" s="1424"/>
      <c r="NZ139" s="264"/>
      <c r="OA139" s="273"/>
      <c r="OB139" s="388"/>
      <c r="OC139" s="269">
        <f>OA139</f>
        <v>0</v>
      </c>
      <c r="OD139" s="1424"/>
      <c r="OE139" s="264"/>
      <c r="OF139" s="273" t="s">
        <v>1943</v>
      </c>
      <c r="OG139" s="388"/>
      <c r="OH139" s="269" t="str">
        <f>OF139</f>
        <v>Доступность передачи электронных заявлений для юридических и физических лиц</v>
      </c>
      <c r="OI139" s="1424"/>
      <c r="OJ139" s="264"/>
      <c r="OK139" s="273" t="s">
        <v>1944</v>
      </c>
      <c r="OL139" s="388"/>
      <c r="OM139" s="269" t="str">
        <f>OK139</f>
        <v>Не проводил</v>
      </c>
      <c r="ON139" s="1424"/>
      <c r="OO139" s="264"/>
      <c r="OP139" s="273" t="s">
        <v>1945</v>
      </c>
      <c r="OQ139" s="388"/>
      <c r="OR139" s="269" t="str">
        <f>OP139</f>
        <v>Причины оттока, Использование программы лояльности</v>
      </c>
      <c r="OS139" s="1424"/>
      <c r="OT139" s="264"/>
      <c r="OU139" s="273" t="s">
        <v>1946</v>
      </c>
      <c r="OV139" s="1025"/>
      <c r="OW139" s="269" t="str">
        <f>OU139</f>
        <v>Поиск и оценка сегментов клиентов внутри сбера для эффективной коммуникации с клиентами (владеню 2+ объектами недвижимости, оплачивают ЖКХ по 2+ квартирам и т д)</v>
      </c>
      <c r="OX139" s="1424"/>
      <c r="OY139" s="264"/>
      <c r="OZ139" s="273" t="s">
        <v>1947</v>
      </c>
      <c r="PA139" s="388"/>
      <c r="PB139" s="269" t="str">
        <f>OZ139</f>
        <v>Влияние подключения Магнита к начислению и списанию бонусов на клиентские и финансовые метрики</v>
      </c>
      <c r="PC139" s="1424"/>
      <c r="PD139" s="264"/>
      <c r="PE139" s="853"/>
      <c r="PF139" s="1178"/>
      <c r="PG139" s="269">
        <f>PE139</f>
        <v>0</v>
      </c>
      <c r="PH139" s="1424"/>
      <c r="PI139" s="264"/>
      <c r="PJ139" s="853"/>
      <c r="PK139" s="1178"/>
      <c r="PL139" s="269">
        <f>PJ139</f>
        <v>0</v>
      </c>
      <c r="PM139" s="1424"/>
      <c r="PN139" s="264"/>
    </row>
    <row r="140" spans="1:430" ht="17" customHeight="1" x14ac:dyDescent="0.2">
      <c r="B140" s="1527"/>
      <c r="C140" s="1528"/>
      <c r="D140" s="1529" t="s">
        <v>293</v>
      </c>
      <c r="E140" s="1530" t="s">
        <v>1948</v>
      </c>
      <c r="H140" s="673"/>
      <c r="J140" s="439" t="s">
        <v>1948</v>
      </c>
      <c r="K140" s="334">
        <v>1</v>
      </c>
      <c r="L140" s="1531" t="str">
        <f t="shared" ref="L140:L147" si="464">IF(K140=1,J140,"")</f>
        <v>Базовая отчетность по продукту (цели, драйверы, прогнозы)</v>
      </c>
      <c r="O140" s="439" t="s">
        <v>1948</v>
      </c>
      <c r="P140" s="823">
        <v>1</v>
      </c>
      <c r="Q140" s="1531" t="str">
        <f t="shared" ref="Q140:Q147" si="465">IF(P140=1,O140,"")</f>
        <v>Базовая отчетность по продукту (цели, драйверы, прогнозы)</v>
      </c>
      <c r="T140" s="439" t="s">
        <v>1948</v>
      </c>
      <c r="U140" s="952">
        <v>1</v>
      </c>
      <c r="V140" s="1531" t="str">
        <f t="shared" ref="V140:V147" si="466">IF(U140=1,T140,"")</f>
        <v>Базовая отчетность по продукту (цели, драйверы, прогнозы)</v>
      </c>
      <c r="Y140" s="311" t="s">
        <v>1948</v>
      </c>
      <c r="Z140" s="865"/>
      <c r="AA140" s="1531" t="str">
        <f t="shared" ref="AA140:AA147" si="467">IF(Z140=1,Y140,"")</f>
        <v/>
      </c>
      <c r="AD140" s="439" t="s">
        <v>1948</v>
      </c>
      <c r="AE140" s="334">
        <v>1</v>
      </c>
      <c r="AF140" s="1531" t="str">
        <f t="shared" ref="AF140:AF147" si="468">IF(AE140=1,AD140,"")</f>
        <v>Базовая отчетность по продукту (цели, драйверы, прогнозы)</v>
      </c>
      <c r="AI140" s="439" t="s">
        <v>1948</v>
      </c>
      <c r="AJ140" s="334">
        <v>1</v>
      </c>
      <c r="AK140" s="1531" t="str">
        <f t="shared" ref="AK140:AK147" si="469">IF(AJ140=1,AI140,"")</f>
        <v>Базовая отчетность по продукту (цели, драйверы, прогнозы)</v>
      </c>
      <c r="AN140" s="439" t="s">
        <v>1948</v>
      </c>
      <c r="AO140" s="830">
        <v>1</v>
      </c>
      <c r="AP140" s="439" t="s">
        <v>1948</v>
      </c>
      <c r="AS140" s="311" t="s">
        <v>1948</v>
      </c>
      <c r="AT140" s="1532"/>
      <c r="AU140" s="551" t="s">
        <v>295</v>
      </c>
      <c r="AX140" s="439" t="s">
        <v>1948</v>
      </c>
      <c r="AY140" s="823">
        <v>1</v>
      </c>
      <c r="AZ140" s="1533" t="str">
        <f t="shared" ref="AZ140:AZ147" si="470">IF(AY140=1,AX140,"")</f>
        <v>Базовая отчетность по продукту (цели, драйверы, прогнозы)</v>
      </c>
      <c r="BC140" s="1189" t="s">
        <v>1948</v>
      </c>
      <c r="BD140" s="827">
        <v>1</v>
      </c>
      <c r="BE140" s="272" t="str">
        <f t="shared" ref="BE140:BE147" si="471">IF(BD140=1,BC140,"")</f>
        <v>Базовая отчетность по продукту (цели, драйверы, прогнозы)</v>
      </c>
      <c r="BF140"/>
      <c r="BG140"/>
      <c r="BH140" s="439" t="s">
        <v>1948</v>
      </c>
      <c r="BI140" s="936">
        <v>1</v>
      </c>
      <c r="BJ140" s="1533" t="str">
        <f t="shared" ref="BJ140:BJ147" si="472">IF(BI140=1,BH140,"")</f>
        <v>Базовая отчетность по продукту (цели, драйверы, прогнозы)</v>
      </c>
      <c r="BM140" s="984" t="s">
        <v>1948</v>
      </c>
      <c r="BN140" s="876"/>
      <c r="BO140" s="272" t="str">
        <f t="shared" ref="BO140:BO147" si="473">IF(BN140=1,BM140,"")</f>
        <v/>
      </c>
      <c r="BP140"/>
      <c r="BQ140"/>
      <c r="BR140" s="673"/>
      <c r="BS140" s="439" t="s">
        <v>1948</v>
      </c>
      <c r="BT140" s="952">
        <v>1</v>
      </c>
      <c r="BU140" s="1531" t="str">
        <f t="shared" ref="BU140:BU147" si="474">IF(BT140=1,BS140,"")</f>
        <v>Базовая отчетность по продукту (цели, драйверы, прогнозы)</v>
      </c>
      <c r="BX140" s="439" t="s">
        <v>1948</v>
      </c>
      <c r="BY140" s="952">
        <v>1</v>
      </c>
      <c r="BZ140" s="1531" t="str">
        <f t="shared" ref="BZ140:BZ147" si="475">IF(BY140=1,BX140,"")</f>
        <v>Базовая отчетность по продукту (цели, драйверы, прогнозы)</v>
      </c>
      <c r="CC140" s="439" t="s">
        <v>1948</v>
      </c>
      <c r="CD140" s="952">
        <v>1</v>
      </c>
      <c r="CE140" s="1531" t="str">
        <f t="shared" ref="CE140:CE147" si="476">IF(CD140=1,CC140,"")</f>
        <v>Базовая отчетность по продукту (цели, драйверы, прогнозы)</v>
      </c>
      <c r="CH140" s="439" t="s">
        <v>1948</v>
      </c>
      <c r="CI140" s="835">
        <v>1</v>
      </c>
      <c r="CJ140" s="1531" t="str">
        <f t="shared" ref="CJ140:CJ147" si="477">IF(CI140=1,CH140,"")</f>
        <v>Базовая отчетность по продукту (цели, драйверы, прогнозы)</v>
      </c>
      <c r="CM140" s="311" t="s">
        <v>1948</v>
      </c>
      <c r="CN140" s="865"/>
      <c r="CO140" s="1531" t="str">
        <f t="shared" ref="CO140:CO147" si="478">IF(CN140=1,CM140,"")</f>
        <v/>
      </c>
      <c r="CR140" s="311" t="s">
        <v>1948</v>
      </c>
      <c r="CS140" s="865"/>
      <c r="CT140" s="1531" t="str">
        <f t="shared" ref="CT140:CT147" si="479">IF(CS140=1,CR140,"")</f>
        <v/>
      </c>
      <c r="CW140" s="439" t="s">
        <v>1948</v>
      </c>
      <c r="CX140" s="952">
        <v>1</v>
      </c>
      <c r="CY140" s="1531" t="str">
        <f t="shared" ref="CY140:CY147" si="480">IF(CX140=1,CW140,"")</f>
        <v>Базовая отчетность по продукту (цели, драйверы, прогнозы)</v>
      </c>
      <c r="DB140" s="439" t="s">
        <v>1948</v>
      </c>
      <c r="DC140" s="835">
        <v>1</v>
      </c>
      <c r="DD140" s="1531" t="str">
        <f t="shared" ref="DD140:DD147" si="481">IF(DC140=1,DB140,"")</f>
        <v>Базовая отчетность по продукту (цели, драйверы, прогнозы)</v>
      </c>
      <c r="DG140" s="311" t="s">
        <v>1948</v>
      </c>
      <c r="DH140" s="865"/>
      <c r="DI140" s="1531" t="str">
        <f t="shared" ref="DI140:DI147" si="482">IF(DH140=1,DG140,"")</f>
        <v/>
      </c>
      <c r="DL140" s="311" t="s">
        <v>1948</v>
      </c>
      <c r="DM140" s="865"/>
      <c r="DN140" s="397" t="s">
        <v>297</v>
      </c>
      <c r="DQ140" s="311" t="s">
        <v>1948</v>
      </c>
      <c r="DR140" s="865"/>
      <c r="DS140" s="439" t="s">
        <v>1948</v>
      </c>
      <c r="DV140" s="311" t="s">
        <v>1948</v>
      </c>
      <c r="DW140" s="865"/>
      <c r="DX140" s="397" t="s">
        <v>295</v>
      </c>
      <c r="EA140" s="311" t="s">
        <v>1948</v>
      </c>
      <c r="EB140" s="1534"/>
      <c r="EC140" s="397" t="s">
        <v>295</v>
      </c>
      <c r="EF140" s="311" t="s">
        <v>1948</v>
      </c>
      <c r="EG140" s="865"/>
      <c r="EH140" s="272" t="str">
        <f t="shared" ref="EH140:EH147" si="483">IF(EG140=1,EF140,"")</f>
        <v/>
      </c>
      <c r="EK140" s="311" t="s">
        <v>1948</v>
      </c>
      <c r="EL140" s="865"/>
      <c r="EM140" s="272" t="str">
        <f t="shared" ref="EM140:EM147" si="484">IF(EL140=1,EK140,"")</f>
        <v/>
      </c>
      <c r="EP140" s="311" t="s">
        <v>1948</v>
      </c>
      <c r="EQ140" s="865"/>
      <c r="ER140" s="272" t="str">
        <f t="shared" ref="ER140:ER147" si="485">IF(EQ140=1,EP140,"")</f>
        <v/>
      </c>
      <c r="EU140" s="439" t="s">
        <v>1948</v>
      </c>
      <c r="EV140" s="835">
        <v>1</v>
      </c>
      <c r="EW140" s="272" t="str">
        <f t="shared" ref="EW140:EW147" si="486">IF(EV140=1,EU140,"")</f>
        <v>Базовая отчетность по продукту (цели, драйверы, прогнозы)</v>
      </c>
      <c r="EZ140" s="311" t="s">
        <v>1948</v>
      </c>
      <c r="FA140" s="865"/>
      <c r="FB140" s="272" t="str">
        <f t="shared" ref="FB140:FB147" si="487">IF(FA140=1,EZ140,"")</f>
        <v/>
      </c>
      <c r="FE140" s="439" t="s">
        <v>1948</v>
      </c>
      <c r="FF140" s="835">
        <v>1</v>
      </c>
      <c r="FG140" s="272" t="str">
        <f t="shared" ref="FG140:FG147" si="488">IF(FF140=1,FE140,"")</f>
        <v>Базовая отчетность по продукту (цели, драйверы, прогнозы)</v>
      </c>
      <c r="FJ140" s="439" t="s">
        <v>1948</v>
      </c>
      <c r="FK140" s="835">
        <v>1</v>
      </c>
      <c r="FL140" s="272" t="str">
        <f t="shared" ref="FL140:FL147" si="489">IF(FK140=1,FJ140,"")</f>
        <v>Базовая отчетность по продукту (цели, драйверы, прогнозы)</v>
      </c>
      <c r="FO140" s="439" t="s">
        <v>1948</v>
      </c>
      <c r="FP140" s="835">
        <v>1</v>
      </c>
      <c r="FQ140" s="272" t="str">
        <f t="shared" ref="FQ140:FQ147" si="490">IF(FP140=1,FO140,"")</f>
        <v>Базовая отчетность по продукту (цели, драйверы, прогнозы)</v>
      </c>
      <c r="FU140" s="311" t="s">
        <v>1948</v>
      </c>
      <c r="FV140" s="1535"/>
      <c r="FW140" s="272" t="str">
        <f t="shared" ref="FW140:FW147" si="491">IF(FV140=1,FU140,"")</f>
        <v/>
      </c>
      <c r="FZ140" s="311" t="s">
        <v>1948</v>
      </c>
      <c r="GA140" s="1535"/>
      <c r="GB140" s="272" t="str">
        <f t="shared" ref="GB140:GB147" si="492">IF(GA140=1,FZ140,"")</f>
        <v/>
      </c>
      <c r="GE140" s="311" t="s">
        <v>1948</v>
      </c>
      <c r="GF140" s="1535"/>
      <c r="GG140" s="272" t="str">
        <f t="shared" ref="GG140:GG147" si="493">IF(GF140=1,GE140,"")</f>
        <v/>
      </c>
      <c r="GJ140" s="439" t="s">
        <v>1948</v>
      </c>
      <c r="GK140" s="1536">
        <v>1</v>
      </c>
      <c r="GL140" s="272" t="str">
        <f t="shared" ref="GL140:GL147" si="494">IF(GK140=1,GJ140,"")</f>
        <v>Базовая отчетность по продукту (цели, драйверы, прогнозы)</v>
      </c>
      <c r="GO140" s="311" t="s">
        <v>1948</v>
      </c>
      <c r="GP140" s="1535"/>
      <c r="GQ140" s="272" t="str">
        <f t="shared" ref="GQ140:GQ147" si="495">IF(GP140=1,GO140,"")</f>
        <v/>
      </c>
      <c r="GT140" s="311" t="s">
        <v>1948</v>
      </c>
      <c r="GU140" s="865"/>
      <c r="GV140" s="1533" t="str">
        <f t="shared" ref="GV140:GV147" si="496">IF(GU140=1,GT140,"")</f>
        <v/>
      </c>
      <c r="GZ140" s="311" t="s">
        <v>1948</v>
      </c>
      <c r="HA140" s="865"/>
      <c r="HB140" s="1533" t="str">
        <f t="shared" ref="HB140:HB147" si="497">IF(HA140=1,GZ140,"")</f>
        <v/>
      </c>
      <c r="HE140" s="311" t="s">
        <v>1948</v>
      </c>
      <c r="HF140" s="865"/>
      <c r="HG140" s="1533" t="str">
        <f t="shared" ref="HG140:HG147" si="498">IF(HF140=1,HE140,"")</f>
        <v/>
      </c>
      <c r="HJ140" s="1537"/>
      <c r="HK140" s="439" t="s">
        <v>1948</v>
      </c>
      <c r="HL140" s="334">
        <v>1</v>
      </c>
      <c r="HM140" s="1531" t="str">
        <f t="shared" ref="HM140:HM147" si="499">IF(HL140=1,HK140,"")</f>
        <v>Базовая отчетность по продукту (цели, драйверы, прогнозы)</v>
      </c>
      <c r="HQ140" s="311" t="s">
        <v>1948</v>
      </c>
      <c r="HR140" s="865"/>
      <c r="HS140" s="272" t="str">
        <f t="shared" ref="HS140:HS147" si="500">IF(HR140=1,HQ140,"")</f>
        <v/>
      </c>
      <c r="HV140" s="311" t="s">
        <v>1948</v>
      </c>
      <c r="HW140" s="865"/>
      <c r="HX140" s="272" t="str">
        <f t="shared" ref="HX140:HX147" si="501">IF(HW140=1,HV140,"")</f>
        <v/>
      </c>
      <c r="HZ140" s="668"/>
      <c r="IA140" s="311" t="s">
        <v>1948</v>
      </c>
      <c r="IB140" s="865"/>
      <c r="IC140" s="1531" t="str">
        <f t="shared" ref="IC140:IC147" si="502">IF(IB140=1,IA140,"")</f>
        <v/>
      </c>
      <c r="IE140" s="299"/>
      <c r="IG140" s="439" t="s">
        <v>1948</v>
      </c>
      <c r="IH140" s="841">
        <v>1</v>
      </c>
      <c r="II140" s="272" t="str">
        <f t="shared" ref="II140:II147" si="503">IF(IH140=1,IG140,"")</f>
        <v>Базовая отчетность по продукту (цели, драйверы, прогнозы)</v>
      </c>
      <c r="IL140" s="439" t="s">
        <v>1948</v>
      </c>
      <c r="IM140" s="841">
        <v>1</v>
      </c>
      <c r="IN140" s="272" t="str">
        <f t="shared" ref="IN140:IN147" si="504">IF(IM140=1,IL140,"")</f>
        <v>Базовая отчетность по продукту (цели, драйверы, прогнозы)</v>
      </c>
      <c r="IQ140" s="439" t="s">
        <v>1948</v>
      </c>
      <c r="IR140" s="841">
        <v>1</v>
      </c>
      <c r="IS140" s="272" t="str">
        <f t="shared" ref="IS140:IS147" si="505">IF(IR140=1,IQ140,"")</f>
        <v>Базовая отчетность по продукту (цели, драйверы, прогнозы)</v>
      </c>
      <c r="IV140" s="439" t="s">
        <v>1948</v>
      </c>
      <c r="IW140" s="841">
        <v>1</v>
      </c>
      <c r="IX140" s="272" t="str">
        <f t="shared" ref="IX140:IX147" si="506">IF(IW140=1,IV140,"")</f>
        <v>Базовая отчетность по продукту (цели, драйверы, прогнозы)</v>
      </c>
      <c r="JA140" s="439" t="s">
        <v>1948</v>
      </c>
      <c r="JB140" s="841">
        <v>1</v>
      </c>
      <c r="JC140" s="272" t="str">
        <f t="shared" ref="JC140:JC147" si="507">IF(JB140=1,JA140,"")</f>
        <v>Базовая отчетность по продукту (цели, драйверы, прогнозы)</v>
      </c>
      <c r="JF140" s="439" t="s">
        <v>1948</v>
      </c>
      <c r="JG140" s="337">
        <v>1</v>
      </c>
      <c r="JH140" s="272" t="str">
        <f t="shared" ref="JH140:JH147" si="508">IF(JG140=1,JF140,"")</f>
        <v>Базовая отчетность по продукту (цели, драйверы, прогнозы)</v>
      </c>
      <c r="JK140" s="439" t="s">
        <v>1948</v>
      </c>
      <c r="JL140" s="841">
        <v>1</v>
      </c>
      <c r="JM140" s="272" t="str">
        <f t="shared" ref="JM140:JM147" si="509">IF(JL140=1,JK140,"")</f>
        <v>Базовая отчетность по продукту (цели, драйверы, прогнозы)</v>
      </c>
      <c r="JP140" s="439" t="s">
        <v>1948</v>
      </c>
      <c r="JQ140" s="841">
        <v>1</v>
      </c>
      <c r="JR140" s="272" t="str">
        <f t="shared" ref="JR140:JR147" si="510">IF(JQ140=1,JP140,"")</f>
        <v>Базовая отчетность по продукту (цели, драйверы, прогнозы)</v>
      </c>
      <c r="JU140" s="311" t="s">
        <v>1948</v>
      </c>
      <c r="JV140" s="358"/>
      <c r="JW140" s="272" t="str">
        <f t="shared" ref="JW140:JW147" si="511">IF(JV140=1,JU140,"")</f>
        <v/>
      </c>
      <c r="JZ140" s="439" t="s">
        <v>1948</v>
      </c>
      <c r="KA140" s="841">
        <v>1</v>
      </c>
      <c r="KB140" s="272" t="str">
        <f t="shared" ref="KB140:KB147" si="512">IF(KA140=1,JZ140,"")</f>
        <v>Базовая отчетность по продукту (цели, драйверы, прогнозы)</v>
      </c>
      <c r="KE140" s="311" t="s">
        <v>1948</v>
      </c>
      <c r="KF140" s="358"/>
      <c r="KG140" s="272" t="str">
        <f t="shared" ref="KG140:KG147" si="513">IF(KF140=1,KE140,"")</f>
        <v/>
      </c>
      <c r="KJ140" s="439" t="s">
        <v>1948</v>
      </c>
      <c r="KK140" s="841">
        <v>1</v>
      </c>
      <c r="KL140" s="272" t="str">
        <f t="shared" ref="KL140:KL147" si="514">IF(KK140=1,KJ140,"")</f>
        <v>Базовая отчетность по продукту (цели, драйверы, прогнозы)</v>
      </c>
      <c r="KO140" s="311" t="s">
        <v>1948</v>
      </c>
      <c r="KP140" s="358"/>
      <c r="KQ140" s="272" t="str">
        <f t="shared" ref="KQ140:KQ147" si="515">IF(KP140=1,KO140,"")</f>
        <v/>
      </c>
      <c r="KT140" s="439" t="s">
        <v>1948</v>
      </c>
      <c r="KU140" s="841">
        <v>1</v>
      </c>
      <c r="KV140" s="272" t="str">
        <f t="shared" ref="KV140:KV147" si="516">IF(KU140=1,KT140,"")</f>
        <v>Базовая отчетность по продукту (цели, драйверы, прогнозы)</v>
      </c>
      <c r="KY140" s="311" t="s">
        <v>1948</v>
      </c>
      <c r="KZ140" s="358"/>
      <c r="LA140" s="272" t="str">
        <f t="shared" ref="LA140:LA147" si="517">IF(KZ140=1,KY140,"")</f>
        <v/>
      </c>
      <c r="LD140" s="311" t="s">
        <v>1948</v>
      </c>
      <c r="LE140" s="358"/>
      <c r="LF140" s="272" t="str">
        <f t="shared" ref="LF140:LF147" si="518">IF(LE140=1,LD140,"")</f>
        <v/>
      </c>
      <c r="LI140" s="439" t="s">
        <v>1948</v>
      </c>
      <c r="LJ140" s="841">
        <v>1</v>
      </c>
      <c r="LK140" s="272" t="str">
        <f t="shared" ref="LK140:LK147" si="519">IF(LJ140=1,LI140,"")</f>
        <v>Базовая отчетность по продукту (цели, драйверы, прогнозы)</v>
      </c>
      <c r="LN140" s="439" t="s">
        <v>1948</v>
      </c>
      <c r="LO140" s="841">
        <v>1</v>
      </c>
      <c r="LP140" s="272" t="str">
        <f t="shared" ref="LP140:LP147" si="520">IF(LO140=1,LN140,"")</f>
        <v>Базовая отчетность по продукту (цели, драйверы, прогнозы)</v>
      </c>
      <c r="LS140" s="439" t="s">
        <v>1948</v>
      </c>
      <c r="LT140" s="841">
        <v>1</v>
      </c>
      <c r="LU140" s="272" t="str">
        <f t="shared" ref="LU140:LU147" si="521">IF(LT140=1,LS140,"")</f>
        <v>Базовая отчетность по продукту (цели, драйверы, прогнозы)</v>
      </c>
      <c r="LX140" s="439" t="s">
        <v>1948</v>
      </c>
      <c r="LY140" s="841">
        <v>1</v>
      </c>
      <c r="LZ140" s="272" t="str">
        <f t="shared" ref="LZ140:LZ147" si="522">IF(LY140=1,LX140,"")</f>
        <v>Базовая отчетность по продукту (цели, драйверы, прогнозы)</v>
      </c>
      <c r="MC140" s="311" t="s">
        <v>1948</v>
      </c>
      <c r="MD140" s="358"/>
      <c r="ME140" s="272" t="str">
        <f t="shared" ref="ME140:ME147" si="523">IF(MD140=1,MC140,"")</f>
        <v/>
      </c>
      <c r="MH140" s="439" t="s">
        <v>1948</v>
      </c>
      <c r="MI140" s="841">
        <v>1</v>
      </c>
      <c r="MJ140" s="272" t="str">
        <f t="shared" ref="MJ140:MJ147" si="524">IF(MI140=1,MH140,"")</f>
        <v>Базовая отчетность по продукту (цели, драйверы, прогнозы)</v>
      </c>
      <c r="MM140" s="439" t="s">
        <v>1948</v>
      </c>
      <c r="MN140" s="358">
        <v>1</v>
      </c>
      <c r="MO140" s="272" t="str">
        <f t="shared" ref="MO140:MO147" si="525">IF(MN140=1,MM140,"")</f>
        <v>Базовая отчетность по продукту (цели, драйверы, прогнозы)</v>
      </c>
      <c r="MR140" s="439" t="s">
        <v>1948</v>
      </c>
      <c r="MS140" s="841">
        <v>1</v>
      </c>
      <c r="MT140" s="272" t="str">
        <f t="shared" ref="MT140:MT147" si="526">IF(MS140=1,MR140,"")</f>
        <v>Базовая отчетность по продукту (цели, драйверы, прогнозы)</v>
      </c>
      <c r="MW140" s="439" t="s">
        <v>1948</v>
      </c>
      <c r="MX140" s="841">
        <v>1</v>
      </c>
      <c r="MY140" s="272" t="str">
        <f t="shared" ref="MY140:MY147" si="527">IF(MX140=1,MW140,"")</f>
        <v>Базовая отчетность по продукту (цели, драйверы, прогнозы)</v>
      </c>
      <c r="NB140" s="311" t="s">
        <v>1948</v>
      </c>
      <c r="NC140" s="358"/>
      <c r="ND140" s="272" t="str">
        <f t="shared" ref="ND140:ND147" si="528">IF(NC140=1,NB140,"")</f>
        <v/>
      </c>
      <c r="NG140" s="439" t="s">
        <v>1948</v>
      </c>
      <c r="NH140" s="841">
        <v>1</v>
      </c>
      <c r="NI140" s="272" t="str">
        <f t="shared" ref="NI140:NI147" si="529">IF(NH140=1,NG140,"")</f>
        <v>Базовая отчетность по продукту (цели, драйверы, прогнозы)</v>
      </c>
      <c r="NL140" s="311" t="s">
        <v>1948</v>
      </c>
      <c r="NM140" s="358"/>
      <c r="NN140" s="272" t="str">
        <f t="shared" ref="NN140:NN147" si="530">IF(NM140=1,NL140,"")</f>
        <v/>
      </c>
      <c r="NQ140" s="439" t="s">
        <v>1948</v>
      </c>
      <c r="NR140" s="841">
        <v>1</v>
      </c>
      <c r="NS140" s="272" t="str">
        <f t="shared" ref="NS140:NS147" si="531">IF(NR140=1,NQ140,"")</f>
        <v>Базовая отчетность по продукту (цели, драйверы, прогнозы)</v>
      </c>
      <c r="NV140" s="439" t="s">
        <v>1948</v>
      </c>
      <c r="NW140" s="841">
        <v>1</v>
      </c>
      <c r="NX140" s="272" t="str">
        <f t="shared" ref="NX140:NX147" si="532">IF(NW140=1,NV140,"")</f>
        <v>Базовая отчетность по продукту (цели, драйверы, прогнозы)</v>
      </c>
      <c r="OA140" s="311" t="s">
        <v>1948</v>
      </c>
      <c r="OB140" s="358"/>
      <c r="OC140" s="272" t="str">
        <f t="shared" ref="OC140:OC147" si="533">IF(OB140=1,OA140,"")</f>
        <v/>
      </c>
      <c r="OF140" s="311" t="s">
        <v>1948</v>
      </c>
      <c r="OG140" s="358"/>
      <c r="OH140" s="272" t="str">
        <f t="shared" ref="OH140:OH147" si="534">IF(OG140=1,OF140,"")</f>
        <v/>
      </c>
      <c r="OK140" s="311" t="s">
        <v>1948</v>
      </c>
      <c r="OL140" s="358" t="s">
        <v>1949</v>
      </c>
      <c r="OM140" s="272" t="str">
        <f t="shared" ref="OM140:OM147" si="535">IF(OL140=1,OK140,"")</f>
        <v/>
      </c>
      <c r="OP140" s="311" t="s">
        <v>1948</v>
      </c>
      <c r="OQ140" s="358"/>
      <c r="OR140" s="272" t="str">
        <f t="shared" ref="OR140:OR147" si="536">IF(OQ140=1,OP140,"")</f>
        <v/>
      </c>
      <c r="OU140" s="311" t="s">
        <v>1948</v>
      </c>
      <c r="OV140" s="1532"/>
      <c r="OW140" s="272" t="str">
        <f t="shared" ref="OW140:OW147" si="537">IF(OV140=1,OU140,"")</f>
        <v/>
      </c>
      <c r="OZ140" s="311" t="s">
        <v>1948</v>
      </c>
      <c r="PA140" s="358"/>
      <c r="PB140" s="272" t="str">
        <f t="shared" ref="PB140:PB147" si="538">IF(PA140=1,OZ140,"")</f>
        <v/>
      </c>
      <c r="PE140" s="1189"/>
      <c r="PF140" s="827"/>
      <c r="PG140" s="272" t="str">
        <f t="shared" ref="PG140:PG147" si="539">IF(PF140=1,PE140,"")</f>
        <v/>
      </c>
      <c r="PJ140" s="984"/>
      <c r="PK140" s="876"/>
      <c r="PL140" s="272" t="str">
        <f t="shared" ref="PL140:PL147" si="540">IF(PK140=1,PJ140,"")</f>
        <v/>
      </c>
    </row>
    <row r="141" spans="1:430" ht="17" customHeight="1" x14ac:dyDescent="0.2">
      <c r="B141" s="1431"/>
      <c r="C141" s="1538"/>
      <c r="D141" s="1539"/>
      <c r="E141" s="1540" t="s">
        <v>295</v>
      </c>
      <c r="F141" s="1499"/>
      <c r="G141" s="1500"/>
      <c r="H141" s="883"/>
      <c r="I141" s="1501"/>
      <c r="J141" s="397" t="s">
        <v>295</v>
      </c>
      <c r="K141" s="334">
        <v>1</v>
      </c>
      <c r="L141" s="1531" t="str">
        <f t="shared" si="464"/>
        <v>Мониторинг и анализ воронок (привлечение/отток)</v>
      </c>
      <c r="M141" s="1488"/>
      <c r="N141" s="1488"/>
      <c r="O141" s="397" t="s">
        <v>295</v>
      </c>
      <c r="P141" s="814">
        <v>1</v>
      </c>
      <c r="Q141" s="1531" t="str">
        <f t="shared" si="465"/>
        <v>Мониторинг и анализ воронок (привлечение/отток)</v>
      </c>
      <c r="R141" s="1488"/>
      <c r="S141" s="1488"/>
      <c r="T141" s="322" t="s">
        <v>295</v>
      </c>
      <c r="U141" s="835"/>
      <c r="V141" s="1531" t="str">
        <f t="shared" si="466"/>
        <v/>
      </c>
      <c r="W141" s="1488"/>
      <c r="X141" s="1506"/>
      <c r="Y141" s="397" t="s">
        <v>295</v>
      </c>
      <c r="Z141" s="334">
        <v>1</v>
      </c>
      <c r="AA141" s="1531" t="str">
        <f t="shared" si="467"/>
        <v>Мониторинг и анализ воронок (привлечение/отток)</v>
      </c>
      <c r="AB141" s="1541"/>
      <c r="AC141" s="1541"/>
      <c r="AD141" s="322" t="s">
        <v>295</v>
      </c>
      <c r="AE141" s="835"/>
      <c r="AF141" s="1531" t="str">
        <f t="shared" si="468"/>
        <v/>
      </c>
      <c r="AG141" s="1541"/>
      <c r="AH141" s="1541"/>
      <c r="AI141" s="397" t="s">
        <v>295</v>
      </c>
      <c r="AJ141" s="334">
        <v>1</v>
      </c>
      <c r="AK141" s="1531" t="str">
        <f t="shared" si="469"/>
        <v>Мониторинг и анализ воронок (привлечение/отток)</v>
      </c>
      <c r="AL141" s="1541"/>
      <c r="AM141" s="1541"/>
      <c r="AN141" s="322" t="s">
        <v>295</v>
      </c>
      <c r="AO141" s="1092"/>
      <c r="AP141" s="397" t="s">
        <v>296</v>
      </c>
      <c r="AQ141" s="1424"/>
      <c r="AR141" s="264"/>
      <c r="AS141" s="397" t="s">
        <v>295</v>
      </c>
      <c r="AT141" s="1072">
        <v>1</v>
      </c>
      <c r="AU141" s="397"/>
      <c r="AV141" s="1424"/>
      <c r="AW141" s="264"/>
      <c r="AX141" s="397" t="s">
        <v>295</v>
      </c>
      <c r="AY141" s="814">
        <v>1</v>
      </c>
      <c r="AZ141" s="1533" t="str">
        <f t="shared" si="470"/>
        <v>Мониторинг и анализ воронок (привлечение/отток)</v>
      </c>
      <c r="BA141" s="1424"/>
      <c r="BB141" s="264"/>
      <c r="BC141" s="941" t="s">
        <v>295</v>
      </c>
      <c r="BD141" s="827">
        <v>1</v>
      </c>
      <c r="BE141" s="272" t="str">
        <f t="shared" si="471"/>
        <v>Мониторинг и анализ воронок (привлечение/отток)</v>
      </c>
      <c r="BF141" s="1424"/>
      <c r="BG141" s="264"/>
      <c r="BH141" s="397" t="s">
        <v>295</v>
      </c>
      <c r="BI141" s="467">
        <v>1</v>
      </c>
      <c r="BJ141" s="1533" t="str">
        <f t="shared" si="472"/>
        <v>Мониторинг и анализ воронок (привлечение/отток)</v>
      </c>
      <c r="BK141" s="1424"/>
      <c r="BL141" s="264"/>
      <c r="BM141" s="942" t="s">
        <v>295</v>
      </c>
      <c r="BN141" s="835"/>
      <c r="BO141" s="272" t="str">
        <f t="shared" si="473"/>
        <v/>
      </c>
      <c r="BP141" s="1424"/>
      <c r="BQ141" s="264"/>
      <c r="BR141" s="883"/>
      <c r="BS141" s="397" t="s">
        <v>295</v>
      </c>
      <c r="BT141" s="952">
        <v>1</v>
      </c>
      <c r="BU141" s="1531" t="str">
        <f t="shared" si="474"/>
        <v>Мониторинг и анализ воронок (привлечение/отток)</v>
      </c>
      <c r="BV141" s="1541"/>
      <c r="BW141" s="1541"/>
      <c r="BX141" s="397" t="s">
        <v>295</v>
      </c>
      <c r="BY141" s="952">
        <v>1</v>
      </c>
      <c r="BZ141" s="1531" t="str">
        <f t="shared" si="475"/>
        <v>Мониторинг и анализ воронок (привлечение/отток)</v>
      </c>
      <c r="CA141" s="1424"/>
      <c r="CB141" s="264"/>
      <c r="CC141" s="397" t="s">
        <v>295</v>
      </c>
      <c r="CD141" s="952">
        <v>1</v>
      </c>
      <c r="CE141" s="1531" t="str">
        <f t="shared" si="476"/>
        <v>Мониторинг и анализ воронок (привлечение/отток)</v>
      </c>
      <c r="CF141" s="1424"/>
      <c r="CG141" s="264"/>
      <c r="CH141" s="397" t="s">
        <v>295</v>
      </c>
      <c r="CI141" s="835">
        <v>1</v>
      </c>
      <c r="CJ141" s="1531" t="str">
        <f t="shared" si="477"/>
        <v>Мониторинг и анализ воронок (привлечение/отток)</v>
      </c>
      <c r="CK141" s="1424"/>
      <c r="CL141" s="264"/>
      <c r="CM141" s="322" t="s">
        <v>295</v>
      </c>
      <c r="CN141" s="835"/>
      <c r="CO141" s="1531" t="str">
        <f t="shared" si="478"/>
        <v/>
      </c>
      <c r="CP141" s="1424"/>
      <c r="CQ141" s="264"/>
      <c r="CR141" s="322" t="s">
        <v>295</v>
      </c>
      <c r="CS141" s="835"/>
      <c r="CT141" s="1531" t="str">
        <f t="shared" si="479"/>
        <v/>
      </c>
      <c r="CU141" s="1424"/>
      <c r="CV141" s="264"/>
      <c r="CW141" s="397" t="s">
        <v>295</v>
      </c>
      <c r="CX141" s="952">
        <v>1</v>
      </c>
      <c r="CY141" s="1531" t="str">
        <f t="shared" si="480"/>
        <v>Мониторинг и анализ воронок (привлечение/отток)</v>
      </c>
      <c r="CZ141" s="1424"/>
      <c r="DA141" s="264"/>
      <c r="DB141" s="322" t="s">
        <v>295</v>
      </c>
      <c r="DC141" s="835"/>
      <c r="DD141" s="1531" t="str">
        <f t="shared" si="481"/>
        <v/>
      </c>
      <c r="DE141" s="1424"/>
      <c r="DF141" s="264"/>
      <c r="DG141" s="397" t="s">
        <v>295</v>
      </c>
      <c r="DH141" s="835">
        <v>1</v>
      </c>
      <c r="DI141" s="1531" t="str">
        <f t="shared" si="482"/>
        <v>Мониторинг и анализ воронок (привлечение/отток)</v>
      </c>
      <c r="DJ141" s="1424"/>
      <c r="DK141" s="264"/>
      <c r="DL141" s="322" t="s">
        <v>295</v>
      </c>
      <c r="DM141" s="835"/>
      <c r="DN141" s="397" t="s">
        <v>298</v>
      </c>
      <c r="DO141" s="1424"/>
      <c r="DP141" s="264"/>
      <c r="DQ141" s="397" t="s">
        <v>295</v>
      </c>
      <c r="DR141" s="835">
        <v>1</v>
      </c>
      <c r="DS141" s="397" t="s">
        <v>295</v>
      </c>
      <c r="DT141" s="1424"/>
      <c r="DU141" s="264"/>
      <c r="DV141" s="397" t="s">
        <v>295</v>
      </c>
      <c r="DW141" s="835">
        <v>1</v>
      </c>
      <c r="DX141" s="397" t="s">
        <v>297</v>
      </c>
      <c r="DY141" s="1424"/>
      <c r="DZ141" s="264"/>
      <c r="EA141" s="397" t="s">
        <v>295</v>
      </c>
      <c r="EB141" s="1542"/>
      <c r="EC141" s="397" t="s">
        <v>297</v>
      </c>
      <c r="ED141" s="1424"/>
      <c r="EE141" s="264"/>
      <c r="EF141" s="397" t="s">
        <v>295</v>
      </c>
      <c r="EG141" s="835">
        <v>1</v>
      </c>
      <c r="EH141" s="272" t="str">
        <f t="shared" si="483"/>
        <v>Мониторинг и анализ воронок (привлечение/отток)</v>
      </c>
      <c r="EI141" s="1424"/>
      <c r="EJ141" s="264"/>
      <c r="EK141" s="397" t="s">
        <v>295</v>
      </c>
      <c r="EL141" s="835">
        <v>1</v>
      </c>
      <c r="EM141" s="272" t="str">
        <f t="shared" si="484"/>
        <v>Мониторинг и анализ воронок (привлечение/отток)</v>
      </c>
      <c r="EN141" s="1424"/>
      <c r="EO141" s="264"/>
      <c r="EP141" s="397" t="s">
        <v>295</v>
      </c>
      <c r="EQ141" s="338">
        <v>1</v>
      </c>
      <c r="ER141" s="272" t="str">
        <f t="shared" si="485"/>
        <v>Мониторинг и анализ воронок (привлечение/отток)</v>
      </c>
      <c r="ES141" s="1424"/>
      <c r="ET141" s="264"/>
      <c r="EU141" s="397" t="s">
        <v>295</v>
      </c>
      <c r="EV141" s="835">
        <v>1</v>
      </c>
      <c r="EW141" s="272" t="str">
        <f t="shared" si="486"/>
        <v>Мониторинг и анализ воронок (привлечение/отток)</v>
      </c>
      <c r="EX141" s="1424"/>
      <c r="EY141" s="264"/>
      <c r="EZ141" s="322" t="s">
        <v>295</v>
      </c>
      <c r="FA141" s="835"/>
      <c r="FB141" s="272" t="str">
        <f t="shared" si="487"/>
        <v/>
      </c>
      <c r="FC141" s="1424"/>
      <c r="FD141" s="264"/>
      <c r="FE141" s="397" t="s">
        <v>295</v>
      </c>
      <c r="FF141" s="835">
        <v>1</v>
      </c>
      <c r="FG141" s="272" t="str">
        <f t="shared" si="488"/>
        <v>Мониторинг и анализ воронок (привлечение/отток)</v>
      </c>
      <c r="FH141" s="1424"/>
      <c r="FI141" s="264"/>
      <c r="FJ141" s="397" t="s">
        <v>295</v>
      </c>
      <c r="FK141" s="835">
        <v>1</v>
      </c>
      <c r="FL141" s="272" t="str">
        <f t="shared" si="489"/>
        <v>Мониторинг и анализ воронок (привлечение/отток)</v>
      </c>
      <c r="FM141" s="1424"/>
      <c r="FN141" s="264"/>
      <c r="FO141" s="322" t="s">
        <v>295</v>
      </c>
      <c r="FP141" s="835"/>
      <c r="FQ141" s="272" t="str">
        <f t="shared" si="490"/>
        <v/>
      </c>
      <c r="FR141" s="1424"/>
      <c r="FS141" s="264"/>
      <c r="FU141" s="322" t="s">
        <v>295</v>
      </c>
      <c r="FV141" s="1051"/>
      <c r="FW141" s="272" t="str">
        <f t="shared" si="491"/>
        <v/>
      </c>
      <c r="FX141" s="1424"/>
      <c r="FY141" s="264"/>
      <c r="FZ141" s="397" t="s">
        <v>295</v>
      </c>
      <c r="GA141" s="1051">
        <v>1</v>
      </c>
      <c r="GB141" s="272" t="str">
        <f t="shared" si="492"/>
        <v>Мониторинг и анализ воронок (привлечение/отток)</v>
      </c>
      <c r="GC141" s="1424"/>
      <c r="GD141" s="264"/>
      <c r="GE141" s="322" t="s">
        <v>295</v>
      </c>
      <c r="GF141" s="1051"/>
      <c r="GG141" s="272" t="str">
        <f t="shared" si="493"/>
        <v/>
      </c>
      <c r="GH141" s="1424"/>
      <c r="GI141" s="264"/>
      <c r="GJ141" s="397" t="s">
        <v>295</v>
      </c>
      <c r="GK141" s="1051">
        <v>1</v>
      </c>
      <c r="GL141" s="272" t="str">
        <f t="shared" si="494"/>
        <v>Мониторинг и анализ воронок (привлечение/отток)</v>
      </c>
      <c r="GM141" s="1424"/>
      <c r="GN141" s="264"/>
      <c r="GO141" s="322" t="s">
        <v>295</v>
      </c>
      <c r="GP141" s="1051"/>
      <c r="GQ141" s="272" t="str">
        <f t="shared" si="495"/>
        <v/>
      </c>
      <c r="GR141" s="1424"/>
      <c r="GS141" s="264"/>
      <c r="GT141" s="397" t="s">
        <v>295</v>
      </c>
      <c r="GU141" s="836">
        <v>1</v>
      </c>
      <c r="GV141" s="1533" t="str">
        <f t="shared" si="496"/>
        <v>Мониторинг и анализ воронок (привлечение/отток)</v>
      </c>
      <c r="GW141" s="242"/>
      <c r="GX141" s="242"/>
      <c r="GY141" s="883"/>
      <c r="GZ141" s="322" t="s">
        <v>295</v>
      </c>
      <c r="HA141" s="835"/>
      <c r="HB141" s="1533" t="str">
        <f t="shared" si="497"/>
        <v/>
      </c>
      <c r="HC141" s="1424"/>
      <c r="HD141" s="264"/>
      <c r="HE141" s="322" t="s">
        <v>295</v>
      </c>
      <c r="HF141" s="338"/>
      <c r="HG141" s="1533" t="str">
        <f t="shared" si="498"/>
        <v/>
      </c>
      <c r="HH141" s="1424"/>
      <c r="HI141" s="264"/>
      <c r="HJ141" s="1543"/>
      <c r="HK141" s="322" t="s">
        <v>295</v>
      </c>
      <c r="HL141" s="835"/>
      <c r="HM141" s="1531" t="str">
        <f t="shared" si="499"/>
        <v/>
      </c>
      <c r="HN141" s="1541"/>
      <c r="HO141" s="1541"/>
      <c r="HP141" s="1544"/>
      <c r="HQ141" s="322" t="s">
        <v>295</v>
      </c>
      <c r="HR141" s="835"/>
      <c r="HS141" s="272" t="str">
        <f t="shared" si="500"/>
        <v/>
      </c>
      <c r="HT141" s="1424"/>
      <c r="HU141" s="264"/>
      <c r="HV141" s="397" t="s">
        <v>295</v>
      </c>
      <c r="HW141" s="835">
        <v>1</v>
      </c>
      <c r="HX141" s="272" t="str">
        <f t="shared" si="501"/>
        <v>Мониторинг и анализ воронок (привлечение/отток)</v>
      </c>
      <c r="HY141" s="1424"/>
      <c r="HZ141" s="954"/>
      <c r="IA141" s="322" t="s">
        <v>295</v>
      </c>
      <c r="IB141" s="835"/>
      <c r="IC141" s="1531" t="str">
        <f t="shared" si="502"/>
        <v/>
      </c>
      <c r="ID141" s="1424"/>
      <c r="IE141" s="257"/>
      <c r="IF141" s="883"/>
      <c r="IG141" s="322" t="s">
        <v>295</v>
      </c>
      <c r="IH141" s="841"/>
      <c r="II141" s="272" t="str">
        <f t="shared" si="503"/>
        <v/>
      </c>
      <c r="IJ141" s="1424"/>
      <c r="IK141" s="264"/>
      <c r="IL141" s="322" t="s">
        <v>295</v>
      </c>
      <c r="IM141" s="841"/>
      <c r="IN141" s="272" t="str">
        <f t="shared" si="504"/>
        <v/>
      </c>
      <c r="IO141" s="1424"/>
      <c r="IP141" s="264"/>
      <c r="IQ141" s="397" t="s">
        <v>295</v>
      </c>
      <c r="IR141" s="841">
        <v>1</v>
      </c>
      <c r="IS141" s="272" t="str">
        <f t="shared" si="505"/>
        <v>Мониторинг и анализ воронок (привлечение/отток)</v>
      </c>
      <c r="IT141" s="1424"/>
      <c r="IU141" s="264"/>
      <c r="IV141" s="322" t="s">
        <v>295</v>
      </c>
      <c r="IW141" s="841"/>
      <c r="IX141" s="272" t="str">
        <f t="shared" si="506"/>
        <v/>
      </c>
      <c r="IY141" s="1424"/>
      <c r="IZ141" s="264"/>
      <c r="JA141" s="397" t="s">
        <v>295</v>
      </c>
      <c r="JB141" s="841">
        <v>1</v>
      </c>
      <c r="JC141" s="272" t="str">
        <f t="shared" si="507"/>
        <v>Мониторинг и анализ воронок (привлечение/отток)</v>
      </c>
      <c r="JD141" s="1424"/>
      <c r="JE141" s="264"/>
      <c r="JF141" s="397" t="s">
        <v>295</v>
      </c>
      <c r="JG141" s="337">
        <v>1</v>
      </c>
      <c r="JH141" s="272" t="str">
        <f t="shared" si="508"/>
        <v>Мониторинг и анализ воронок (привлечение/отток)</v>
      </c>
      <c r="JI141" s="1424"/>
      <c r="JJ141" s="264"/>
      <c r="JK141" s="397" t="s">
        <v>295</v>
      </c>
      <c r="JL141" s="841">
        <v>1</v>
      </c>
      <c r="JM141" s="272" t="str">
        <f t="shared" si="509"/>
        <v>Мониторинг и анализ воронок (привлечение/отток)</v>
      </c>
      <c r="JN141" s="1424"/>
      <c r="JO141" s="264"/>
      <c r="JP141" s="397" t="s">
        <v>295</v>
      </c>
      <c r="JQ141" s="841">
        <v>1</v>
      </c>
      <c r="JR141" s="272" t="str">
        <f t="shared" si="510"/>
        <v>Мониторинг и анализ воронок (привлечение/отток)</v>
      </c>
      <c r="JS141" s="1424"/>
      <c r="JT141" s="264"/>
      <c r="JU141" s="322" t="s">
        <v>295</v>
      </c>
      <c r="JV141" s="841"/>
      <c r="JW141" s="272" t="str">
        <f t="shared" si="511"/>
        <v/>
      </c>
      <c r="JX141" s="1424"/>
      <c r="JY141" s="264"/>
      <c r="JZ141" s="322" t="s">
        <v>295</v>
      </c>
      <c r="KA141" s="841"/>
      <c r="KB141" s="272" t="str">
        <f t="shared" si="512"/>
        <v/>
      </c>
      <c r="KC141" s="1424"/>
      <c r="KD141" s="264"/>
      <c r="KE141" s="397" t="s">
        <v>295</v>
      </c>
      <c r="KF141" s="841">
        <v>1</v>
      </c>
      <c r="KG141" s="272" t="str">
        <f t="shared" si="513"/>
        <v>Мониторинг и анализ воронок (привлечение/отток)</v>
      </c>
      <c r="KH141" s="1424"/>
      <c r="KI141" s="264"/>
      <c r="KJ141" s="397" t="s">
        <v>295</v>
      </c>
      <c r="KK141" s="841">
        <v>1</v>
      </c>
      <c r="KL141" s="272" t="str">
        <f t="shared" si="514"/>
        <v>Мониторинг и анализ воронок (привлечение/отток)</v>
      </c>
      <c r="KM141" s="1424"/>
      <c r="KN141" s="264"/>
      <c r="KO141" s="397" t="s">
        <v>295</v>
      </c>
      <c r="KP141" s="841">
        <v>1</v>
      </c>
      <c r="KQ141" s="272" t="str">
        <f t="shared" si="515"/>
        <v>Мониторинг и анализ воронок (привлечение/отток)</v>
      </c>
      <c r="KR141" s="1424"/>
      <c r="KS141" s="264"/>
      <c r="KT141" s="322" t="s">
        <v>295</v>
      </c>
      <c r="KU141" s="841"/>
      <c r="KV141" s="272" t="str">
        <f t="shared" si="516"/>
        <v/>
      </c>
      <c r="KW141" s="1424"/>
      <c r="KX141" s="264"/>
      <c r="KY141" s="322" t="s">
        <v>295</v>
      </c>
      <c r="KZ141" s="841"/>
      <c r="LA141" s="272" t="str">
        <f t="shared" si="517"/>
        <v/>
      </c>
      <c r="LB141" s="1424"/>
      <c r="LC141" s="264"/>
      <c r="LD141" s="397" t="s">
        <v>295</v>
      </c>
      <c r="LE141" s="841">
        <v>1</v>
      </c>
      <c r="LF141" s="272" t="str">
        <f t="shared" si="518"/>
        <v>Мониторинг и анализ воронок (привлечение/отток)</v>
      </c>
      <c r="LG141" s="1424"/>
      <c r="LH141" s="264"/>
      <c r="LI141" s="397" t="s">
        <v>295</v>
      </c>
      <c r="LJ141" s="841">
        <v>1</v>
      </c>
      <c r="LK141" s="272" t="str">
        <f t="shared" si="519"/>
        <v>Мониторинг и анализ воронок (привлечение/отток)</v>
      </c>
      <c r="LL141" s="1424"/>
      <c r="LM141" s="264"/>
      <c r="LN141" s="397" t="s">
        <v>295</v>
      </c>
      <c r="LO141" s="841">
        <v>1</v>
      </c>
      <c r="LP141" s="272" t="str">
        <f t="shared" si="520"/>
        <v>Мониторинг и анализ воронок (привлечение/отток)</v>
      </c>
      <c r="LQ141" s="1424"/>
      <c r="LR141" s="264"/>
      <c r="LS141" s="397" t="s">
        <v>295</v>
      </c>
      <c r="LT141" s="841">
        <v>1</v>
      </c>
      <c r="LU141" s="272" t="str">
        <f t="shared" si="521"/>
        <v>Мониторинг и анализ воронок (привлечение/отток)</v>
      </c>
      <c r="LV141" s="1424"/>
      <c r="LW141" s="264"/>
      <c r="LX141" s="397" t="s">
        <v>295</v>
      </c>
      <c r="LY141" s="841">
        <v>1</v>
      </c>
      <c r="LZ141" s="272" t="str">
        <f t="shared" si="522"/>
        <v>Мониторинг и анализ воронок (привлечение/отток)</v>
      </c>
      <c r="MA141" s="1424"/>
      <c r="MB141" s="264"/>
      <c r="MC141" s="322" t="s">
        <v>295</v>
      </c>
      <c r="MD141" s="841"/>
      <c r="ME141" s="272" t="str">
        <f t="shared" si="523"/>
        <v/>
      </c>
      <c r="MF141" s="1424"/>
      <c r="MG141" s="264"/>
      <c r="MH141" s="397" t="s">
        <v>295</v>
      </c>
      <c r="MI141" s="841">
        <v>1</v>
      </c>
      <c r="MJ141" s="272" t="str">
        <f t="shared" si="524"/>
        <v>Мониторинг и анализ воронок (привлечение/отток)</v>
      </c>
      <c r="MK141" s="1424"/>
      <c r="ML141" s="264"/>
      <c r="MM141" s="397" t="s">
        <v>295</v>
      </c>
      <c r="MN141" s="841">
        <v>1</v>
      </c>
      <c r="MO141" s="272" t="str">
        <f t="shared" si="525"/>
        <v>Мониторинг и анализ воронок (привлечение/отток)</v>
      </c>
      <c r="MP141" s="1424"/>
      <c r="MQ141" s="264"/>
      <c r="MR141" s="397" t="s">
        <v>295</v>
      </c>
      <c r="MS141" s="841">
        <v>1</v>
      </c>
      <c r="MT141" s="272" t="str">
        <f t="shared" si="526"/>
        <v>Мониторинг и анализ воронок (привлечение/отток)</v>
      </c>
      <c r="MU141" s="1424"/>
      <c r="MV141" s="264"/>
      <c r="MW141" s="397" t="s">
        <v>295</v>
      </c>
      <c r="MX141" s="841">
        <v>1</v>
      </c>
      <c r="MY141" s="272" t="str">
        <f t="shared" si="527"/>
        <v>Мониторинг и анализ воронок (привлечение/отток)</v>
      </c>
      <c r="MZ141" s="1424"/>
      <c r="NA141" s="264"/>
      <c r="NB141" s="397" t="s">
        <v>295</v>
      </c>
      <c r="NC141" s="841">
        <v>1</v>
      </c>
      <c r="ND141" s="272" t="str">
        <f t="shared" si="528"/>
        <v>Мониторинг и анализ воронок (привлечение/отток)</v>
      </c>
      <c r="NE141" s="1424"/>
      <c r="NF141" s="264"/>
      <c r="NG141" s="322" t="s">
        <v>295</v>
      </c>
      <c r="NH141" s="841"/>
      <c r="NI141" s="272" t="str">
        <f t="shared" si="529"/>
        <v/>
      </c>
      <c r="NJ141" s="1424"/>
      <c r="NK141" s="264"/>
      <c r="NL141" s="397" t="s">
        <v>295</v>
      </c>
      <c r="NM141" s="841">
        <v>1</v>
      </c>
      <c r="NN141" s="272" t="str">
        <f t="shared" si="530"/>
        <v>Мониторинг и анализ воронок (привлечение/отток)</v>
      </c>
      <c r="NO141" s="1424"/>
      <c r="NP141" s="264"/>
      <c r="NQ141" s="322" t="s">
        <v>295</v>
      </c>
      <c r="NR141" s="841"/>
      <c r="NS141" s="272" t="str">
        <f t="shared" si="531"/>
        <v/>
      </c>
      <c r="NT141" s="1424"/>
      <c r="NU141" s="264"/>
      <c r="NV141" s="322" t="s">
        <v>295</v>
      </c>
      <c r="NW141" s="841"/>
      <c r="NX141" s="272" t="str">
        <f t="shared" si="532"/>
        <v/>
      </c>
      <c r="NY141" s="1424"/>
      <c r="NZ141" s="264"/>
      <c r="OA141" s="322" t="s">
        <v>295</v>
      </c>
      <c r="OB141" s="841"/>
      <c r="OC141" s="272" t="str">
        <f t="shared" si="533"/>
        <v/>
      </c>
      <c r="OD141" s="1424"/>
      <c r="OE141" s="264"/>
      <c r="OF141" s="397" t="s">
        <v>295</v>
      </c>
      <c r="OG141" s="841">
        <v>1</v>
      </c>
      <c r="OH141" s="272" t="str">
        <f t="shared" si="534"/>
        <v>Мониторинг и анализ воронок (привлечение/отток)</v>
      </c>
      <c r="OI141" s="1424"/>
      <c r="OJ141" s="264"/>
      <c r="OK141" s="322" t="s">
        <v>295</v>
      </c>
      <c r="OL141" s="841"/>
      <c r="OM141" s="272" t="str">
        <f t="shared" si="535"/>
        <v/>
      </c>
      <c r="ON141" s="1424"/>
      <c r="OO141" s="264"/>
      <c r="OP141" s="397" t="s">
        <v>295</v>
      </c>
      <c r="OQ141" s="841">
        <v>1</v>
      </c>
      <c r="OR141" s="272" t="str">
        <f t="shared" si="536"/>
        <v>Мониторинг и анализ воронок (привлечение/отток)</v>
      </c>
      <c r="OS141" s="1424"/>
      <c r="OT141" s="264"/>
      <c r="OU141" s="397" t="s">
        <v>295</v>
      </c>
      <c r="OV141" s="1545">
        <v>1</v>
      </c>
      <c r="OW141" s="272" t="str">
        <f t="shared" si="537"/>
        <v>Мониторинг и анализ воронок (привлечение/отток)</v>
      </c>
      <c r="OX141" s="1424"/>
      <c r="OY141" s="264"/>
      <c r="OZ141" s="397" t="s">
        <v>295</v>
      </c>
      <c r="PA141" s="841">
        <v>1</v>
      </c>
      <c r="PB141" s="272" t="str">
        <f t="shared" si="538"/>
        <v>Мониторинг и анализ воронок (привлечение/отток)</v>
      </c>
      <c r="PC141" s="1424"/>
      <c r="PD141" s="264"/>
      <c r="PE141" s="941"/>
      <c r="PF141" s="827"/>
      <c r="PG141" s="272" t="str">
        <f t="shared" si="539"/>
        <v/>
      </c>
      <c r="PH141" s="1424"/>
      <c r="PI141" s="264"/>
      <c r="PJ141" s="942"/>
      <c r="PK141" s="835"/>
      <c r="PL141" s="272" t="str">
        <f t="shared" si="540"/>
        <v/>
      </c>
      <c r="PM141" s="1424"/>
      <c r="PN141" s="264"/>
    </row>
    <row r="142" spans="1:430" ht="17" customHeight="1" x14ac:dyDescent="0.2">
      <c r="B142" s="1431"/>
      <c r="C142" s="1538"/>
      <c r="D142" s="1539"/>
      <c r="E142" s="1540" t="s">
        <v>296</v>
      </c>
      <c r="F142" s="1499"/>
      <c r="G142" s="1500"/>
      <c r="H142" s="883"/>
      <c r="I142" s="1501"/>
      <c r="J142" s="322" t="s">
        <v>296</v>
      </c>
      <c r="K142" s="835"/>
      <c r="L142" s="1531" t="str">
        <f t="shared" si="464"/>
        <v/>
      </c>
      <c r="M142" s="1488"/>
      <c r="N142" s="1488"/>
      <c r="O142" s="397" t="s">
        <v>296</v>
      </c>
      <c r="P142" s="814">
        <v>1</v>
      </c>
      <c r="Q142" s="1531" t="str">
        <f t="shared" si="465"/>
        <v>Система оповещений</v>
      </c>
      <c r="R142" s="1488"/>
      <c r="S142" s="1488"/>
      <c r="T142" s="322" t="s">
        <v>296</v>
      </c>
      <c r="U142" s="835"/>
      <c r="V142" s="1531" t="str">
        <f t="shared" si="466"/>
        <v/>
      </c>
      <c r="W142" s="1488"/>
      <c r="X142" s="1506"/>
      <c r="Y142" s="322" t="s">
        <v>296</v>
      </c>
      <c r="Z142" s="835"/>
      <c r="AA142" s="1531" t="str">
        <f t="shared" si="467"/>
        <v/>
      </c>
      <c r="AB142" s="1541"/>
      <c r="AC142" s="1541"/>
      <c r="AD142" s="397" t="s">
        <v>296</v>
      </c>
      <c r="AE142" s="334">
        <v>1</v>
      </c>
      <c r="AF142" s="1531" t="str">
        <f t="shared" si="468"/>
        <v>Система оповещений</v>
      </c>
      <c r="AG142" s="1541"/>
      <c r="AH142" s="1541"/>
      <c r="AI142" s="322" t="s">
        <v>296</v>
      </c>
      <c r="AJ142" s="835"/>
      <c r="AK142" s="1531" t="str">
        <f t="shared" si="469"/>
        <v/>
      </c>
      <c r="AL142" s="1541"/>
      <c r="AM142" s="1541"/>
      <c r="AN142" s="397" t="s">
        <v>296</v>
      </c>
      <c r="AO142" s="1072">
        <v>1</v>
      </c>
      <c r="AP142" s="397" t="s">
        <v>298</v>
      </c>
      <c r="AQ142" s="1424"/>
      <c r="AR142" s="264"/>
      <c r="AS142" s="322" t="s">
        <v>296</v>
      </c>
      <c r="AT142" s="1051"/>
      <c r="AU142" s="397"/>
      <c r="AV142" s="1424"/>
      <c r="AW142" s="264"/>
      <c r="AX142" s="397" t="s">
        <v>296</v>
      </c>
      <c r="AY142" s="814">
        <v>1</v>
      </c>
      <c r="AZ142" s="1533" t="str">
        <f t="shared" si="470"/>
        <v>Система оповещений</v>
      </c>
      <c r="BA142" s="1424"/>
      <c r="BB142" s="264"/>
      <c r="BC142" s="941" t="s">
        <v>296</v>
      </c>
      <c r="BD142" s="827">
        <v>1</v>
      </c>
      <c r="BE142" s="272" t="str">
        <f t="shared" si="471"/>
        <v>Система оповещений</v>
      </c>
      <c r="BF142" s="1424"/>
      <c r="BG142" s="264"/>
      <c r="BH142" s="322" t="s">
        <v>296</v>
      </c>
      <c r="BI142" s="957"/>
      <c r="BJ142" s="1533" t="str">
        <f t="shared" si="472"/>
        <v/>
      </c>
      <c r="BK142" s="1424"/>
      <c r="BL142" s="264"/>
      <c r="BM142" s="942" t="s">
        <v>296</v>
      </c>
      <c r="BN142" s="835"/>
      <c r="BO142" s="272" t="str">
        <f t="shared" si="473"/>
        <v/>
      </c>
      <c r="BP142" s="1424"/>
      <c r="BQ142" s="264"/>
      <c r="BR142" s="883"/>
      <c r="BS142" s="397" t="s">
        <v>296</v>
      </c>
      <c r="BT142" s="952">
        <v>1</v>
      </c>
      <c r="BU142" s="1531" t="str">
        <f t="shared" si="474"/>
        <v>Система оповещений</v>
      </c>
      <c r="BV142" s="1541"/>
      <c r="BW142" s="1541"/>
      <c r="BX142" s="397" t="s">
        <v>296</v>
      </c>
      <c r="BY142" s="952">
        <v>1</v>
      </c>
      <c r="BZ142" s="1531" t="str">
        <f t="shared" si="475"/>
        <v>Система оповещений</v>
      </c>
      <c r="CA142" s="1424"/>
      <c r="CB142" s="264"/>
      <c r="CC142" s="322" t="s">
        <v>296</v>
      </c>
      <c r="CD142" s="835"/>
      <c r="CE142" s="1531" t="str">
        <f t="shared" si="476"/>
        <v/>
      </c>
      <c r="CF142" s="1424"/>
      <c r="CG142" s="264"/>
      <c r="CH142" s="397" t="s">
        <v>296</v>
      </c>
      <c r="CI142" s="835">
        <v>1</v>
      </c>
      <c r="CJ142" s="1531" t="str">
        <f t="shared" si="477"/>
        <v>Система оповещений</v>
      </c>
      <c r="CK142" s="1424"/>
      <c r="CL142" s="264"/>
      <c r="CM142" s="322" t="s">
        <v>296</v>
      </c>
      <c r="CN142" s="835"/>
      <c r="CO142" s="1531" t="str">
        <f t="shared" si="478"/>
        <v/>
      </c>
      <c r="CP142" s="1424"/>
      <c r="CQ142" s="264"/>
      <c r="CR142" s="322" t="s">
        <v>296</v>
      </c>
      <c r="CS142" s="835"/>
      <c r="CT142" s="1531" t="str">
        <f t="shared" si="479"/>
        <v/>
      </c>
      <c r="CU142" s="1424"/>
      <c r="CV142" s="264"/>
      <c r="CW142" s="322" t="s">
        <v>296</v>
      </c>
      <c r="CX142" s="835"/>
      <c r="CY142" s="1531" t="str">
        <f t="shared" si="480"/>
        <v/>
      </c>
      <c r="CZ142" s="1424"/>
      <c r="DA142" s="264"/>
      <c r="DB142" s="322" t="s">
        <v>296</v>
      </c>
      <c r="DC142" s="835"/>
      <c r="DD142" s="1531" t="str">
        <f t="shared" si="481"/>
        <v/>
      </c>
      <c r="DE142" s="1424"/>
      <c r="DF142" s="264"/>
      <c r="DG142" s="322" t="s">
        <v>296</v>
      </c>
      <c r="DH142" s="835"/>
      <c r="DI142" s="1531" t="str">
        <f t="shared" si="482"/>
        <v/>
      </c>
      <c r="DJ142" s="1424"/>
      <c r="DK142" s="264"/>
      <c r="DL142" s="322" t="s">
        <v>296</v>
      </c>
      <c r="DM142" s="835"/>
      <c r="DN142" s="397" t="s">
        <v>299</v>
      </c>
      <c r="DO142" s="1424"/>
      <c r="DP142" s="264"/>
      <c r="DQ142" s="322" t="s">
        <v>296</v>
      </c>
      <c r="DR142" s="835"/>
      <c r="DS142" s="397" t="s">
        <v>297</v>
      </c>
      <c r="DT142" s="1424"/>
      <c r="DU142" s="264"/>
      <c r="DV142" s="322" t="s">
        <v>296</v>
      </c>
      <c r="DW142" s="835"/>
      <c r="DX142" s="264"/>
      <c r="DY142" s="1424"/>
      <c r="DZ142" s="264"/>
      <c r="EA142" s="322" t="s">
        <v>296</v>
      </c>
      <c r="EB142" s="1542"/>
      <c r="EC142" s="397" t="s">
        <v>298</v>
      </c>
      <c r="ED142" s="1424"/>
      <c r="EE142" s="264"/>
      <c r="EF142" s="322" t="s">
        <v>296</v>
      </c>
      <c r="EG142" s="835"/>
      <c r="EH142" s="272" t="str">
        <f t="shared" si="483"/>
        <v/>
      </c>
      <c r="EI142" s="1424"/>
      <c r="EJ142" s="264"/>
      <c r="EK142" s="322" t="s">
        <v>296</v>
      </c>
      <c r="EL142" s="835"/>
      <c r="EM142" s="272" t="str">
        <f t="shared" si="484"/>
        <v/>
      </c>
      <c r="EN142" s="1424"/>
      <c r="EO142" s="264"/>
      <c r="EP142" s="322" t="s">
        <v>296</v>
      </c>
      <c r="EQ142" s="338"/>
      <c r="ER142" s="272" t="str">
        <f t="shared" si="485"/>
        <v/>
      </c>
      <c r="ES142" s="1424"/>
      <c r="ET142" s="264"/>
      <c r="EU142" s="397" t="s">
        <v>296</v>
      </c>
      <c r="EV142" s="835">
        <v>1</v>
      </c>
      <c r="EW142" s="272" t="str">
        <f t="shared" si="486"/>
        <v>Система оповещений</v>
      </c>
      <c r="EX142" s="1424"/>
      <c r="EY142" s="264"/>
      <c r="EZ142" s="322" t="s">
        <v>296</v>
      </c>
      <c r="FA142" s="835"/>
      <c r="FB142" s="272" t="str">
        <f t="shared" si="487"/>
        <v/>
      </c>
      <c r="FC142" s="1424"/>
      <c r="FD142" s="264"/>
      <c r="FE142" s="322" t="s">
        <v>296</v>
      </c>
      <c r="FF142" s="835"/>
      <c r="FG142" s="272" t="str">
        <f t="shared" si="488"/>
        <v/>
      </c>
      <c r="FH142" s="1424"/>
      <c r="FI142" s="264"/>
      <c r="FJ142" s="322" t="s">
        <v>296</v>
      </c>
      <c r="FK142" s="835"/>
      <c r="FL142" s="272" t="str">
        <f t="shared" si="489"/>
        <v/>
      </c>
      <c r="FM142" s="1424"/>
      <c r="FN142" s="264"/>
      <c r="FO142" s="322" t="s">
        <v>296</v>
      </c>
      <c r="FP142" s="835"/>
      <c r="FQ142" s="272" t="str">
        <f t="shared" si="490"/>
        <v/>
      </c>
      <c r="FR142" s="1424"/>
      <c r="FS142" s="264"/>
      <c r="FU142" s="322" t="s">
        <v>296</v>
      </c>
      <c r="FV142" s="836"/>
      <c r="FW142" s="272" t="str">
        <f t="shared" si="491"/>
        <v/>
      </c>
      <c r="FX142" s="1424"/>
      <c r="FY142" s="264"/>
      <c r="FZ142" s="322" t="s">
        <v>296</v>
      </c>
      <c r="GA142" s="1051"/>
      <c r="GB142" s="272" t="str">
        <f t="shared" si="492"/>
        <v/>
      </c>
      <c r="GC142" s="1424"/>
      <c r="GD142" s="264"/>
      <c r="GE142" s="322" t="s">
        <v>296</v>
      </c>
      <c r="GF142" s="1051"/>
      <c r="GG142" s="272" t="str">
        <f t="shared" si="493"/>
        <v/>
      </c>
      <c r="GH142" s="1424"/>
      <c r="GI142" s="264"/>
      <c r="GJ142" s="322" t="s">
        <v>296</v>
      </c>
      <c r="GK142" s="1051"/>
      <c r="GL142" s="272" t="str">
        <f t="shared" si="494"/>
        <v/>
      </c>
      <c r="GM142" s="1424"/>
      <c r="GN142" s="264"/>
      <c r="GO142" s="322" t="s">
        <v>296</v>
      </c>
      <c r="GP142" s="1051"/>
      <c r="GQ142" s="272" t="str">
        <f t="shared" si="495"/>
        <v/>
      </c>
      <c r="GR142" s="1424"/>
      <c r="GS142" s="264"/>
      <c r="GT142" s="322" t="s">
        <v>296</v>
      </c>
      <c r="GU142" s="836"/>
      <c r="GV142" s="1533" t="str">
        <f t="shared" si="496"/>
        <v/>
      </c>
      <c r="GW142" s="242"/>
      <c r="GX142" s="242"/>
      <c r="GY142" s="883"/>
      <c r="GZ142" s="322" t="s">
        <v>296</v>
      </c>
      <c r="HA142" s="835"/>
      <c r="HB142" s="1533" t="str">
        <f t="shared" si="497"/>
        <v/>
      </c>
      <c r="HC142" s="1424"/>
      <c r="HD142" s="264"/>
      <c r="HE142" s="322" t="s">
        <v>296</v>
      </c>
      <c r="HF142" s="338"/>
      <c r="HG142" s="1533" t="str">
        <f t="shared" si="498"/>
        <v/>
      </c>
      <c r="HH142" s="1424"/>
      <c r="HI142" s="264"/>
      <c r="HJ142" s="1543"/>
      <c r="HK142" s="397" t="s">
        <v>296</v>
      </c>
      <c r="HL142" s="334">
        <v>1</v>
      </c>
      <c r="HM142" s="1531" t="str">
        <f t="shared" si="499"/>
        <v>Система оповещений</v>
      </c>
      <c r="HN142" s="1541"/>
      <c r="HO142" s="1541"/>
      <c r="HP142" s="1544"/>
      <c r="HQ142" s="322" t="s">
        <v>296</v>
      </c>
      <c r="HR142" s="835"/>
      <c r="HS142" s="272" t="str">
        <f t="shared" si="500"/>
        <v/>
      </c>
      <c r="HT142" s="1424"/>
      <c r="HU142" s="264"/>
      <c r="HV142" s="322" t="s">
        <v>296</v>
      </c>
      <c r="HW142" s="835"/>
      <c r="HX142" s="272" t="str">
        <f t="shared" si="501"/>
        <v/>
      </c>
      <c r="HY142" s="1424"/>
      <c r="HZ142" s="954"/>
      <c r="IA142" s="322" t="s">
        <v>296</v>
      </c>
      <c r="IB142" s="835"/>
      <c r="IC142" s="1531" t="str">
        <f t="shared" si="502"/>
        <v/>
      </c>
      <c r="ID142" s="1424"/>
      <c r="IE142" s="257"/>
      <c r="IF142" s="883"/>
      <c r="IG142" s="322" t="s">
        <v>296</v>
      </c>
      <c r="IH142" s="841"/>
      <c r="II142" s="272" t="str">
        <f t="shared" si="503"/>
        <v/>
      </c>
      <c r="IJ142" s="1424"/>
      <c r="IK142" s="264"/>
      <c r="IL142" s="322" t="s">
        <v>296</v>
      </c>
      <c r="IM142" s="841"/>
      <c r="IN142" s="272" t="str">
        <f t="shared" si="504"/>
        <v/>
      </c>
      <c r="IO142" s="1424"/>
      <c r="IP142" s="264"/>
      <c r="IQ142" s="322" t="s">
        <v>296</v>
      </c>
      <c r="IR142" s="841"/>
      <c r="IS142" s="272" t="str">
        <f t="shared" si="505"/>
        <v/>
      </c>
      <c r="IT142" s="1424"/>
      <c r="IU142" s="264"/>
      <c r="IV142" s="397" t="s">
        <v>296</v>
      </c>
      <c r="IW142" s="841">
        <v>1</v>
      </c>
      <c r="IX142" s="272" t="str">
        <f t="shared" si="506"/>
        <v>Система оповещений</v>
      </c>
      <c r="IY142" s="1424"/>
      <c r="IZ142" s="264"/>
      <c r="JA142" s="397" t="s">
        <v>296</v>
      </c>
      <c r="JB142" s="841">
        <v>1</v>
      </c>
      <c r="JC142" s="272" t="str">
        <f t="shared" si="507"/>
        <v>Система оповещений</v>
      </c>
      <c r="JD142" s="1424"/>
      <c r="JE142" s="264"/>
      <c r="JF142" s="397" t="s">
        <v>296</v>
      </c>
      <c r="JG142" s="337">
        <v>1</v>
      </c>
      <c r="JH142" s="272" t="str">
        <f t="shared" si="508"/>
        <v>Система оповещений</v>
      </c>
      <c r="JI142" s="1424"/>
      <c r="JJ142" s="264"/>
      <c r="JK142" s="322" t="s">
        <v>296</v>
      </c>
      <c r="JL142" s="841"/>
      <c r="JM142" s="272" t="str">
        <f t="shared" si="509"/>
        <v/>
      </c>
      <c r="JN142" s="1424"/>
      <c r="JO142" s="264"/>
      <c r="JP142" s="397" t="s">
        <v>296</v>
      </c>
      <c r="JQ142" s="841">
        <v>1</v>
      </c>
      <c r="JR142" s="272" t="str">
        <f t="shared" si="510"/>
        <v>Система оповещений</v>
      </c>
      <c r="JS142" s="1424"/>
      <c r="JT142" s="264"/>
      <c r="JU142" s="322" t="s">
        <v>296</v>
      </c>
      <c r="JV142" s="841"/>
      <c r="JW142" s="272" t="str">
        <f t="shared" si="511"/>
        <v/>
      </c>
      <c r="JX142" s="1424"/>
      <c r="JY142" s="264"/>
      <c r="JZ142" s="322" t="s">
        <v>296</v>
      </c>
      <c r="KA142" s="841"/>
      <c r="KB142" s="272" t="str">
        <f t="shared" si="512"/>
        <v/>
      </c>
      <c r="KC142" s="1424"/>
      <c r="KD142" s="264"/>
      <c r="KE142" s="322" t="s">
        <v>296</v>
      </c>
      <c r="KF142" s="841"/>
      <c r="KG142" s="272" t="str">
        <f t="shared" si="513"/>
        <v/>
      </c>
      <c r="KH142" s="1424"/>
      <c r="KI142" s="264"/>
      <c r="KJ142" s="322" t="s">
        <v>296</v>
      </c>
      <c r="KK142" s="841"/>
      <c r="KL142" s="272" t="str">
        <f t="shared" si="514"/>
        <v/>
      </c>
      <c r="KM142" s="1424"/>
      <c r="KN142" s="264"/>
      <c r="KO142" s="322" t="s">
        <v>296</v>
      </c>
      <c r="KP142" s="841"/>
      <c r="KQ142" s="272" t="str">
        <f t="shared" si="515"/>
        <v/>
      </c>
      <c r="KR142" s="1424"/>
      <c r="KS142" s="264"/>
      <c r="KT142" s="397" t="s">
        <v>296</v>
      </c>
      <c r="KU142" s="841">
        <v>1</v>
      </c>
      <c r="KV142" s="272" t="str">
        <f t="shared" si="516"/>
        <v>Система оповещений</v>
      </c>
      <c r="KW142" s="1424"/>
      <c r="KX142" s="264"/>
      <c r="KY142" s="322" t="s">
        <v>296</v>
      </c>
      <c r="KZ142" s="841"/>
      <c r="LA142" s="272" t="str">
        <f t="shared" si="517"/>
        <v/>
      </c>
      <c r="LB142" s="1424"/>
      <c r="LC142" s="264"/>
      <c r="LD142" s="322" t="s">
        <v>296</v>
      </c>
      <c r="LE142" s="841"/>
      <c r="LF142" s="272" t="str">
        <f t="shared" si="518"/>
        <v/>
      </c>
      <c r="LG142" s="1424"/>
      <c r="LH142" s="264"/>
      <c r="LI142" s="322" t="s">
        <v>296</v>
      </c>
      <c r="LJ142" s="841"/>
      <c r="LK142" s="272" t="str">
        <f t="shared" si="519"/>
        <v/>
      </c>
      <c r="LL142" s="1424"/>
      <c r="LM142" s="264"/>
      <c r="LN142" s="322" t="s">
        <v>296</v>
      </c>
      <c r="LO142" s="841"/>
      <c r="LP142" s="272" t="str">
        <f t="shared" si="520"/>
        <v/>
      </c>
      <c r="LQ142" s="1424"/>
      <c r="LR142" s="264"/>
      <c r="LS142" s="397" t="s">
        <v>296</v>
      </c>
      <c r="LT142" s="841">
        <v>1</v>
      </c>
      <c r="LU142" s="272" t="str">
        <f t="shared" si="521"/>
        <v>Система оповещений</v>
      </c>
      <c r="LV142" s="1424"/>
      <c r="LW142" s="264"/>
      <c r="LX142" s="322" t="s">
        <v>296</v>
      </c>
      <c r="LY142" s="841"/>
      <c r="LZ142" s="272" t="str">
        <f t="shared" si="522"/>
        <v/>
      </c>
      <c r="MA142" s="1424"/>
      <c r="MB142" s="264"/>
      <c r="MC142" s="322" t="s">
        <v>296</v>
      </c>
      <c r="MD142" s="841"/>
      <c r="ME142" s="272" t="str">
        <f t="shared" si="523"/>
        <v/>
      </c>
      <c r="MF142" s="1424"/>
      <c r="MG142" s="264"/>
      <c r="MH142" s="397" t="s">
        <v>296</v>
      </c>
      <c r="MI142" s="841">
        <v>1</v>
      </c>
      <c r="MJ142" s="272" t="str">
        <f t="shared" si="524"/>
        <v>Система оповещений</v>
      </c>
      <c r="MK142" s="1424"/>
      <c r="ML142" s="264"/>
      <c r="MM142" s="322" t="s">
        <v>296</v>
      </c>
      <c r="MN142" s="841"/>
      <c r="MO142" s="272" t="str">
        <f t="shared" si="525"/>
        <v/>
      </c>
      <c r="MP142" s="1424"/>
      <c r="MQ142" s="264"/>
      <c r="MR142" s="322" t="s">
        <v>296</v>
      </c>
      <c r="MS142" s="841"/>
      <c r="MT142" s="272" t="str">
        <f t="shared" si="526"/>
        <v/>
      </c>
      <c r="MU142" s="1424"/>
      <c r="MV142" s="264"/>
      <c r="MW142" s="322" t="s">
        <v>296</v>
      </c>
      <c r="MX142" s="841"/>
      <c r="MY142" s="272" t="str">
        <f t="shared" si="527"/>
        <v/>
      </c>
      <c r="MZ142" s="1424"/>
      <c r="NA142" s="264"/>
      <c r="NB142" s="397" t="s">
        <v>296</v>
      </c>
      <c r="NC142" s="841">
        <v>1</v>
      </c>
      <c r="ND142" s="272" t="str">
        <f t="shared" si="528"/>
        <v>Система оповещений</v>
      </c>
      <c r="NE142" s="1424"/>
      <c r="NF142" s="264"/>
      <c r="NG142" s="322" t="s">
        <v>296</v>
      </c>
      <c r="NH142" s="841"/>
      <c r="NI142" s="272" t="str">
        <f t="shared" si="529"/>
        <v/>
      </c>
      <c r="NJ142" s="1424"/>
      <c r="NK142" s="264"/>
      <c r="NL142" s="397" t="s">
        <v>296</v>
      </c>
      <c r="NM142" s="841">
        <v>1</v>
      </c>
      <c r="NN142" s="272" t="str">
        <f t="shared" si="530"/>
        <v>Система оповещений</v>
      </c>
      <c r="NO142" s="1424"/>
      <c r="NP142" s="264"/>
      <c r="NQ142" s="322" t="s">
        <v>296</v>
      </c>
      <c r="NR142" s="841"/>
      <c r="NS142" s="272" t="str">
        <f t="shared" si="531"/>
        <v/>
      </c>
      <c r="NT142" s="1424"/>
      <c r="NU142" s="264"/>
      <c r="NV142" s="397" t="s">
        <v>296</v>
      </c>
      <c r="NW142" s="841">
        <v>1</v>
      </c>
      <c r="NX142" s="272" t="str">
        <f t="shared" si="532"/>
        <v>Система оповещений</v>
      </c>
      <c r="NY142" s="1424"/>
      <c r="NZ142" s="264"/>
      <c r="OA142" s="322" t="s">
        <v>296</v>
      </c>
      <c r="OB142" s="841"/>
      <c r="OC142" s="272" t="str">
        <f t="shared" si="533"/>
        <v/>
      </c>
      <c r="OD142" s="1424"/>
      <c r="OE142" s="264"/>
      <c r="OF142" s="322" t="s">
        <v>296</v>
      </c>
      <c r="OG142" s="841"/>
      <c r="OH142" s="272" t="str">
        <f t="shared" si="534"/>
        <v/>
      </c>
      <c r="OI142" s="1424"/>
      <c r="OJ142" s="264"/>
      <c r="OK142" s="322" t="s">
        <v>296</v>
      </c>
      <c r="OL142" s="841"/>
      <c r="OM142" s="272" t="str">
        <f t="shared" si="535"/>
        <v/>
      </c>
      <c r="ON142" s="1424"/>
      <c r="OO142" s="264"/>
      <c r="OP142" s="322" t="s">
        <v>296</v>
      </c>
      <c r="OQ142" s="841"/>
      <c r="OR142" s="272" t="str">
        <f t="shared" si="536"/>
        <v/>
      </c>
      <c r="OS142" s="1424"/>
      <c r="OT142" s="264"/>
      <c r="OU142" s="322" t="s">
        <v>296</v>
      </c>
      <c r="OV142" s="1545"/>
      <c r="OW142" s="272" t="str">
        <f t="shared" si="537"/>
        <v/>
      </c>
      <c r="OX142" s="1424"/>
      <c r="OY142" s="264"/>
      <c r="OZ142" s="322" t="s">
        <v>296</v>
      </c>
      <c r="PA142" s="841"/>
      <c r="PB142" s="272" t="str">
        <f t="shared" si="538"/>
        <v/>
      </c>
      <c r="PC142" s="1424"/>
      <c r="PD142" s="264"/>
      <c r="PE142" s="941"/>
      <c r="PF142" s="827"/>
      <c r="PG142" s="272" t="str">
        <f t="shared" si="539"/>
        <v/>
      </c>
      <c r="PH142" s="1424"/>
      <c r="PI142" s="264"/>
      <c r="PJ142" s="942"/>
      <c r="PK142" s="835"/>
      <c r="PL142" s="272" t="str">
        <f t="shared" si="540"/>
        <v/>
      </c>
      <c r="PM142" s="1424"/>
      <c r="PN142" s="264"/>
    </row>
    <row r="143" spans="1:430" ht="17" customHeight="1" x14ac:dyDescent="0.2">
      <c r="B143" s="1431"/>
      <c r="C143" s="1538"/>
      <c r="D143" s="1539"/>
      <c r="E143" s="1540" t="s">
        <v>297</v>
      </c>
      <c r="F143" s="1499"/>
      <c r="G143" s="1500"/>
      <c r="H143" s="883"/>
      <c r="I143" s="1501"/>
      <c r="J143" s="322" t="s">
        <v>297</v>
      </c>
      <c r="K143" s="835"/>
      <c r="L143" s="1531" t="str">
        <f t="shared" si="464"/>
        <v/>
      </c>
      <c r="M143" s="1488"/>
      <c r="N143" s="1488"/>
      <c r="O143" s="397" t="s">
        <v>297</v>
      </c>
      <c r="P143" s="814">
        <v>1</v>
      </c>
      <c r="Q143" s="1531" t="str">
        <f t="shared" si="465"/>
        <v>Продуктовые механики</v>
      </c>
      <c r="R143" s="1488"/>
      <c r="S143" s="1488"/>
      <c r="T143" s="322" t="s">
        <v>297</v>
      </c>
      <c r="U143" s="835"/>
      <c r="V143" s="1531" t="str">
        <f t="shared" si="466"/>
        <v/>
      </c>
      <c r="W143" s="1488"/>
      <c r="X143" s="1506"/>
      <c r="Y143" s="397" t="s">
        <v>297</v>
      </c>
      <c r="Z143" s="334">
        <v>1</v>
      </c>
      <c r="AA143" s="1531" t="str">
        <f t="shared" si="467"/>
        <v>Продуктовые механики</v>
      </c>
      <c r="AB143" s="1541"/>
      <c r="AC143" s="1541"/>
      <c r="AD143" s="322" t="s">
        <v>297</v>
      </c>
      <c r="AE143" s="835"/>
      <c r="AF143" s="1531" t="str">
        <f t="shared" si="468"/>
        <v/>
      </c>
      <c r="AG143" s="1541"/>
      <c r="AH143" s="1541"/>
      <c r="AI143" s="397" t="s">
        <v>297</v>
      </c>
      <c r="AJ143" s="334">
        <v>1</v>
      </c>
      <c r="AK143" s="1531" t="str">
        <f t="shared" si="469"/>
        <v>Продуктовые механики</v>
      </c>
      <c r="AL143" s="1541"/>
      <c r="AM143" s="1541"/>
      <c r="AN143" s="322" t="s">
        <v>297</v>
      </c>
      <c r="AO143" s="1092"/>
      <c r="AP143" s="397" t="s">
        <v>299</v>
      </c>
      <c r="AQ143" s="1424"/>
      <c r="AR143" s="264"/>
      <c r="AS143" s="322" t="s">
        <v>297</v>
      </c>
      <c r="AT143" s="1051"/>
      <c r="AU143" s="397"/>
      <c r="AV143" s="1424"/>
      <c r="AW143" s="264"/>
      <c r="AX143" s="397" t="s">
        <v>297</v>
      </c>
      <c r="AY143" s="814">
        <v>1</v>
      </c>
      <c r="AZ143" s="1533" t="str">
        <f t="shared" si="470"/>
        <v>Продуктовые механики</v>
      </c>
      <c r="BA143" s="1424"/>
      <c r="BB143" s="264"/>
      <c r="BC143" s="942" t="s">
        <v>297</v>
      </c>
      <c r="BD143" s="835"/>
      <c r="BE143" s="272" t="str">
        <f t="shared" si="471"/>
        <v/>
      </c>
      <c r="BF143" s="1424"/>
      <c r="BG143" s="264"/>
      <c r="BH143" s="397" t="s">
        <v>297</v>
      </c>
      <c r="BI143" s="467">
        <v>1</v>
      </c>
      <c r="BJ143" s="1533" t="str">
        <f t="shared" si="472"/>
        <v>Продуктовые механики</v>
      </c>
      <c r="BK143" s="1424"/>
      <c r="BL143" s="264"/>
      <c r="BM143" s="942" t="s">
        <v>297</v>
      </c>
      <c r="BN143" s="835"/>
      <c r="BO143" s="272" t="str">
        <f t="shared" si="473"/>
        <v/>
      </c>
      <c r="BP143" s="1424"/>
      <c r="BQ143" s="264"/>
      <c r="BR143" s="883"/>
      <c r="BS143" s="397" t="s">
        <v>297</v>
      </c>
      <c r="BT143" s="952">
        <v>1</v>
      </c>
      <c r="BU143" s="1531" t="str">
        <f t="shared" si="474"/>
        <v>Продуктовые механики</v>
      </c>
      <c r="BV143" s="1541"/>
      <c r="BW143" s="1541"/>
      <c r="BX143" s="397" t="s">
        <v>297</v>
      </c>
      <c r="BY143" s="952">
        <v>1</v>
      </c>
      <c r="BZ143" s="1531" t="str">
        <f t="shared" si="475"/>
        <v>Продуктовые механики</v>
      </c>
      <c r="CA143" s="1424"/>
      <c r="CB143" s="264"/>
      <c r="CC143" s="322" t="s">
        <v>297</v>
      </c>
      <c r="CD143" s="835"/>
      <c r="CE143" s="1531" t="str">
        <f t="shared" si="476"/>
        <v/>
      </c>
      <c r="CF143" s="1424"/>
      <c r="CG143" s="264"/>
      <c r="CH143" s="397" t="s">
        <v>297</v>
      </c>
      <c r="CI143" s="835">
        <v>1</v>
      </c>
      <c r="CJ143" s="1531" t="str">
        <f t="shared" si="477"/>
        <v>Продуктовые механики</v>
      </c>
      <c r="CK143" s="1424"/>
      <c r="CL143" s="264"/>
      <c r="CM143" s="322" t="s">
        <v>297</v>
      </c>
      <c r="CN143" s="835"/>
      <c r="CO143" s="1531" t="str">
        <f t="shared" si="478"/>
        <v/>
      </c>
      <c r="CP143" s="1424"/>
      <c r="CQ143" s="264"/>
      <c r="CR143" s="322" t="s">
        <v>297</v>
      </c>
      <c r="CS143" s="835"/>
      <c r="CT143" s="1531" t="str">
        <f t="shared" si="479"/>
        <v/>
      </c>
      <c r="CU143" s="1424"/>
      <c r="CV143" s="264"/>
      <c r="CW143" s="322" t="s">
        <v>297</v>
      </c>
      <c r="CX143" s="835"/>
      <c r="CY143" s="1531" t="str">
        <f t="shared" si="480"/>
        <v/>
      </c>
      <c r="CZ143" s="1424"/>
      <c r="DA143" s="264"/>
      <c r="DB143" s="397" t="s">
        <v>297</v>
      </c>
      <c r="DC143" s="835">
        <v>1</v>
      </c>
      <c r="DD143" s="1531" t="str">
        <f t="shared" si="481"/>
        <v>Продуктовые механики</v>
      </c>
      <c r="DE143" s="1424"/>
      <c r="DF143" s="264"/>
      <c r="DG143" s="322" t="s">
        <v>297</v>
      </c>
      <c r="DH143" s="835"/>
      <c r="DI143" s="1531" t="str">
        <f t="shared" si="482"/>
        <v/>
      </c>
      <c r="DJ143" s="1424"/>
      <c r="DK143" s="264"/>
      <c r="DL143" s="397" t="s">
        <v>297</v>
      </c>
      <c r="DM143" s="835">
        <v>1</v>
      </c>
      <c r="DN143" s="264"/>
      <c r="DO143" s="1424"/>
      <c r="DP143" s="264"/>
      <c r="DQ143" s="397" t="s">
        <v>297</v>
      </c>
      <c r="DR143" s="835">
        <v>1</v>
      </c>
      <c r="DS143" s="397" t="s">
        <v>299</v>
      </c>
      <c r="DT143" s="1424"/>
      <c r="DU143" s="264"/>
      <c r="DV143" s="397" t="s">
        <v>297</v>
      </c>
      <c r="DW143" s="835">
        <v>1</v>
      </c>
      <c r="DX143" s="264"/>
      <c r="DY143" s="1424"/>
      <c r="DZ143" s="264"/>
      <c r="EA143" s="397" t="s">
        <v>297</v>
      </c>
      <c r="EB143" s="1542"/>
      <c r="EC143" s="397" t="s">
        <v>299</v>
      </c>
      <c r="ED143" s="1424"/>
      <c r="EE143" s="264"/>
      <c r="EF143" s="322" t="s">
        <v>297</v>
      </c>
      <c r="EG143" s="835"/>
      <c r="EH143" s="272" t="str">
        <f t="shared" si="483"/>
        <v/>
      </c>
      <c r="EI143" s="1424"/>
      <c r="EJ143" s="264"/>
      <c r="EK143" s="322" t="s">
        <v>297</v>
      </c>
      <c r="EL143" s="835"/>
      <c r="EM143" s="272" t="str">
        <f t="shared" si="484"/>
        <v/>
      </c>
      <c r="EN143" s="1424"/>
      <c r="EO143" s="264"/>
      <c r="EP143" s="322" t="s">
        <v>297</v>
      </c>
      <c r="EQ143" s="338"/>
      <c r="ER143" s="272" t="str">
        <f t="shared" si="485"/>
        <v/>
      </c>
      <c r="ES143" s="1424"/>
      <c r="ET143" s="264"/>
      <c r="EU143" s="397" t="s">
        <v>297</v>
      </c>
      <c r="EV143" s="835">
        <v>1</v>
      </c>
      <c r="EW143" s="272" t="str">
        <f t="shared" si="486"/>
        <v>Продуктовые механики</v>
      </c>
      <c r="EX143" s="1424"/>
      <c r="EY143" s="264"/>
      <c r="EZ143" s="322" t="s">
        <v>297</v>
      </c>
      <c r="FA143" s="835"/>
      <c r="FB143" s="272" t="str">
        <f t="shared" si="487"/>
        <v/>
      </c>
      <c r="FC143" s="1424"/>
      <c r="FD143" s="264"/>
      <c r="FE143" s="322" t="s">
        <v>297</v>
      </c>
      <c r="FF143" s="835"/>
      <c r="FG143" s="272" t="str">
        <f t="shared" si="488"/>
        <v/>
      </c>
      <c r="FH143" s="1424"/>
      <c r="FI143" s="264"/>
      <c r="FJ143" s="322" t="s">
        <v>297</v>
      </c>
      <c r="FK143" s="835"/>
      <c r="FL143" s="272" t="str">
        <f t="shared" si="489"/>
        <v/>
      </c>
      <c r="FM143" s="1424"/>
      <c r="FN143" s="264"/>
      <c r="FO143" s="322" t="s">
        <v>297</v>
      </c>
      <c r="FP143" s="835"/>
      <c r="FQ143" s="272" t="str">
        <f t="shared" si="490"/>
        <v/>
      </c>
      <c r="FR143" s="1424"/>
      <c r="FS143" s="264"/>
      <c r="FU143" s="397" t="s">
        <v>297</v>
      </c>
      <c r="FV143" s="836">
        <v>1</v>
      </c>
      <c r="FW143" s="272" t="str">
        <f t="shared" si="491"/>
        <v>Продуктовые механики</v>
      </c>
      <c r="FX143" s="1424"/>
      <c r="FY143" s="264"/>
      <c r="FZ143" s="322" t="s">
        <v>297</v>
      </c>
      <c r="GA143" s="1051"/>
      <c r="GB143" s="272" t="str">
        <f t="shared" si="492"/>
        <v/>
      </c>
      <c r="GC143" s="1424"/>
      <c r="GD143" s="264"/>
      <c r="GE143" s="397" t="s">
        <v>297</v>
      </c>
      <c r="GF143" s="1051">
        <v>1</v>
      </c>
      <c r="GG143" s="272" t="str">
        <f t="shared" si="493"/>
        <v>Продуктовые механики</v>
      </c>
      <c r="GH143" s="1424"/>
      <c r="GI143" s="264"/>
      <c r="GJ143" s="322" t="s">
        <v>297</v>
      </c>
      <c r="GK143" s="1051"/>
      <c r="GL143" s="272" t="str">
        <f t="shared" si="494"/>
        <v/>
      </c>
      <c r="GM143" s="1424"/>
      <c r="GN143" s="264"/>
      <c r="GO143" s="397" t="s">
        <v>297</v>
      </c>
      <c r="GP143" s="1051">
        <v>1</v>
      </c>
      <c r="GQ143" s="272" t="str">
        <f t="shared" si="495"/>
        <v>Продуктовые механики</v>
      </c>
      <c r="GR143" s="1424"/>
      <c r="GS143" s="264"/>
      <c r="GT143" s="397" t="s">
        <v>297</v>
      </c>
      <c r="GU143" s="836">
        <v>1</v>
      </c>
      <c r="GV143" s="1533" t="str">
        <f t="shared" si="496"/>
        <v>Продуктовые механики</v>
      </c>
      <c r="GW143" s="242"/>
      <c r="GX143" s="242"/>
      <c r="GY143" s="883"/>
      <c r="GZ143" s="397" t="s">
        <v>297</v>
      </c>
      <c r="HA143" s="835">
        <v>1</v>
      </c>
      <c r="HB143" s="1533" t="str">
        <f t="shared" si="497"/>
        <v>Продуктовые механики</v>
      </c>
      <c r="HC143" s="1424"/>
      <c r="HD143" s="264"/>
      <c r="HE143" s="322" t="s">
        <v>297</v>
      </c>
      <c r="HF143" s="338"/>
      <c r="HG143" s="1533" t="str">
        <f t="shared" si="498"/>
        <v/>
      </c>
      <c r="HH143" s="1424"/>
      <c r="HI143" s="264"/>
      <c r="HJ143" s="1543"/>
      <c r="HK143" s="397" t="s">
        <v>297</v>
      </c>
      <c r="HL143" s="334">
        <v>1</v>
      </c>
      <c r="HM143" s="1531" t="str">
        <f t="shared" si="499"/>
        <v>Продуктовые механики</v>
      </c>
      <c r="HN143" s="1541"/>
      <c r="HO143" s="1541"/>
      <c r="HP143" s="1544"/>
      <c r="HQ143" s="397" t="s">
        <v>297</v>
      </c>
      <c r="HR143" s="835">
        <v>1</v>
      </c>
      <c r="HS143" s="272" t="str">
        <f t="shared" si="500"/>
        <v>Продуктовые механики</v>
      </c>
      <c r="HT143" s="1424"/>
      <c r="HU143" s="264"/>
      <c r="HV143" s="397" t="s">
        <v>297</v>
      </c>
      <c r="HW143" s="835">
        <v>1</v>
      </c>
      <c r="HX143" s="272" t="str">
        <f t="shared" si="501"/>
        <v>Продуктовые механики</v>
      </c>
      <c r="HY143" s="1424"/>
      <c r="HZ143" s="954"/>
      <c r="IA143" s="322" t="s">
        <v>297</v>
      </c>
      <c r="IB143" s="835"/>
      <c r="IC143" s="1531" t="str">
        <f t="shared" si="502"/>
        <v/>
      </c>
      <c r="ID143" s="1424"/>
      <c r="IE143" s="257"/>
      <c r="IF143" s="883"/>
      <c r="IG143" s="322" t="s">
        <v>297</v>
      </c>
      <c r="IH143" s="841"/>
      <c r="II143" s="272" t="str">
        <f t="shared" si="503"/>
        <v/>
      </c>
      <c r="IJ143" s="1424"/>
      <c r="IK143" s="264"/>
      <c r="IL143" s="322" t="s">
        <v>297</v>
      </c>
      <c r="IM143" s="841"/>
      <c r="IN143" s="272" t="str">
        <f t="shared" si="504"/>
        <v/>
      </c>
      <c r="IO143" s="1424"/>
      <c r="IP143" s="264"/>
      <c r="IQ143" s="397" t="s">
        <v>297</v>
      </c>
      <c r="IR143" s="841">
        <v>1</v>
      </c>
      <c r="IS143" s="272" t="str">
        <f t="shared" si="505"/>
        <v>Продуктовые механики</v>
      </c>
      <c r="IT143" s="1424"/>
      <c r="IU143" s="264"/>
      <c r="IV143" s="322" t="s">
        <v>297</v>
      </c>
      <c r="IW143" s="841"/>
      <c r="IX143" s="272" t="str">
        <f t="shared" si="506"/>
        <v/>
      </c>
      <c r="IY143" s="1424"/>
      <c r="IZ143" s="264"/>
      <c r="JA143" s="322" t="s">
        <v>297</v>
      </c>
      <c r="JB143" s="841"/>
      <c r="JC143" s="272" t="str">
        <f t="shared" si="507"/>
        <v/>
      </c>
      <c r="JD143" s="1424"/>
      <c r="JE143" s="264"/>
      <c r="JF143" s="322" t="s">
        <v>297</v>
      </c>
      <c r="JG143" s="337"/>
      <c r="JH143" s="272" t="str">
        <f t="shared" si="508"/>
        <v/>
      </c>
      <c r="JI143" s="1424"/>
      <c r="JJ143" s="264"/>
      <c r="JK143" s="322" t="s">
        <v>297</v>
      </c>
      <c r="JL143" s="841"/>
      <c r="JM143" s="272" t="str">
        <f t="shared" si="509"/>
        <v/>
      </c>
      <c r="JN143" s="1424"/>
      <c r="JO143" s="264"/>
      <c r="JP143" s="322" t="s">
        <v>297</v>
      </c>
      <c r="JQ143" s="841"/>
      <c r="JR143" s="272" t="str">
        <f t="shared" si="510"/>
        <v/>
      </c>
      <c r="JS143" s="1424"/>
      <c r="JT143" s="264"/>
      <c r="JU143" s="322" t="s">
        <v>297</v>
      </c>
      <c r="JV143" s="841"/>
      <c r="JW143" s="272" t="str">
        <f t="shared" si="511"/>
        <v/>
      </c>
      <c r="JX143" s="1424"/>
      <c r="JY143" s="264"/>
      <c r="JZ143" s="322" t="s">
        <v>297</v>
      </c>
      <c r="KA143" s="841"/>
      <c r="KB143" s="272" t="str">
        <f t="shared" si="512"/>
        <v/>
      </c>
      <c r="KC143" s="1424"/>
      <c r="KD143" s="264"/>
      <c r="KE143" s="397" t="s">
        <v>297</v>
      </c>
      <c r="KF143" s="841">
        <v>1</v>
      </c>
      <c r="KG143" s="272" t="str">
        <f t="shared" si="513"/>
        <v>Продуктовые механики</v>
      </c>
      <c r="KH143" s="1424"/>
      <c r="KI143" s="264"/>
      <c r="KJ143" s="322" t="s">
        <v>297</v>
      </c>
      <c r="KK143" s="841"/>
      <c r="KL143" s="272" t="str">
        <f t="shared" si="514"/>
        <v/>
      </c>
      <c r="KM143" s="1424"/>
      <c r="KN143" s="264"/>
      <c r="KO143" s="322" t="s">
        <v>297</v>
      </c>
      <c r="KP143" s="841"/>
      <c r="KQ143" s="272" t="str">
        <f t="shared" si="515"/>
        <v/>
      </c>
      <c r="KR143" s="1424"/>
      <c r="KS143" s="264"/>
      <c r="KT143" s="322" t="s">
        <v>297</v>
      </c>
      <c r="KU143" s="841"/>
      <c r="KV143" s="272" t="str">
        <f t="shared" si="516"/>
        <v/>
      </c>
      <c r="KW143" s="1424"/>
      <c r="KX143" s="264"/>
      <c r="KY143" s="322" t="s">
        <v>297</v>
      </c>
      <c r="KZ143" s="841"/>
      <c r="LA143" s="272" t="str">
        <f t="shared" si="517"/>
        <v/>
      </c>
      <c r="LB143" s="1424"/>
      <c r="LC143" s="264"/>
      <c r="LD143" s="397" t="s">
        <v>297</v>
      </c>
      <c r="LE143" s="841">
        <v>1</v>
      </c>
      <c r="LF143" s="272" t="str">
        <f t="shared" si="518"/>
        <v>Продуктовые механики</v>
      </c>
      <c r="LG143" s="1424"/>
      <c r="LH143" s="264"/>
      <c r="LI143" s="397" t="s">
        <v>297</v>
      </c>
      <c r="LJ143" s="841">
        <v>1</v>
      </c>
      <c r="LK143" s="272" t="str">
        <f t="shared" si="519"/>
        <v>Продуктовые механики</v>
      </c>
      <c r="LL143" s="1424"/>
      <c r="LM143" s="264"/>
      <c r="LN143" s="322" t="s">
        <v>297</v>
      </c>
      <c r="LO143" s="841"/>
      <c r="LP143" s="272" t="str">
        <f t="shared" si="520"/>
        <v/>
      </c>
      <c r="LQ143" s="1424"/>
      <c r="LR143" s="264"/>
      <c r="LS143" s="397" t="s">
        <v>297</v>
      </c>
      <c r="LT143" s="841">
        <v>1</v>
      </c>
      <c r="LU143" s="272" t="str">
        <f t="shared" si="521"/>
        <v>Продуктовые механики</v>
      </c>
      <c r="LV143" s="1424"/>
      <c r="LW143" s="264"/>
      <c r="LX143" s="322" t="s">
        <v>297</v>
      </c>
      <c r="LY143" s="841"/>
      <c r="LZ143" s="272" t="str">
        <f t="shared" si="522"/>
        <v/>
      </c>
      <c r="MA143" s="1424"/>
      <c r="MB143" s="264"/>
      <c r="MC143" s="397" t="s">
        <v>297</v>
      </c>
      <c r="MD143" s="841">
        <v>1</v>
      </c>
      <c r="ME143" s="272" t="str">
        <f t="shared" si="523"/>
        <v>Продуктовые механики</v>
      </c>
      <c r="MF143" s="1424"/>
      <c r="MG143" s="264"/>
      <c r="MH143" s="397" t="s">
        <v>297</v>
      </c>
      <c r="MI143" s="841">
        <v>1</v>
      </c>
      <c r="MJ143" s="272" t="str">
        <f t="shared" si="524"/>
        <v>Продуктовые механики</v>
      </c>
      <c r="MK143" s="1424"/>
      <c r="ML143" s="264"/>
      <c r="MM143" s="397" t="s">
        <v>297</v>
      </c>
      <c r="MN143" s="841">
        <v>1</v>
      </c>
      <c r="MO143" s="272" t="str">
        <f t="shared" si="525"/>
        <v>Продуктовые механики</v>
      </c>
      <c r="MP143" s="1424"/>
      <c r="MQ143" s="264"/>
      <c r="MR143" s="397" t="s">
        <v>297</v>
      </c>
      <c r="MS143" s="841">
        <v>1</v>
      </c>
      <c r="MT143" s="272" t="str">
        <f t="shared" si="526"/>
        <v>Продуктовые механики</v>
      </c>
      <c r="MU143" s="1424"/>
      <c r="MV143" s="264"/>
      <c r="MW143" s="322" t="s">
        <v>297</v>
      </c>
      <c r="MX143" s="841"/>
      <c r="MY143" s="272" t="str">
        <f t="shared" si="527"/>
        <v/>
      </c>
      <c r="MZ143" s="1424"/>
      <c r="NA143" s="264"/>
      <c r="NB143" s="322" t="s">
        <v>297</v>
      </c>
      <c r="NC143" s="841"/>
      <c r="ND143" s="272" t="str">
        <f t="shared" si="528"/>
        <v/>
      </c>
      <c r="NE143" s="1424"/>
      <c r="NF143" s="264"/>
      <c r="NG143" s="322" t="s">
        <v>297</v>
      </c>
      <c r="NH143" s="841"/>
      <c r="NI143" s="272" t="str">
        <f t="shared" si="529"/>
        <v/>
      </c>
      <c r="NJ143" s="1424"/>
      <c r="NK143" s="264"/>
      <c r="NL143" s="397" t="s">
        <v>297</v>
      </c>
      <c r="NM143" s="841">
        <v>1</v>
      </c>
      <c r="NN143" s="272" t="str">
        <f t="shared" si="530"/>
        <v>Продуктовые механики</v>
      </c>
      <c r="NO143" s="1424"/>
      <c r="NP143" s="264"/>
      <c r="NQ143" s="322" t="s">
        <v>297</v>
      </c>
      <c r="NR143" s="841"/>
      <c r="NS143" s="272" t="str">
        <f t="shared" si="531"/>
        <v/>
      </c>
      <c r="NT143" s="1424"/>
      <c r="NU143" s="264"/>
      <c r="NV143" s="397" t="s">
        <v>297</v>
      </c>
      <c r="NW143" s="841">
        <v>1</v>
      </c>
      <c r="NX143" s="272" t="str">
        <f t="shared" si="532"/>
        <v>Продуктовые механики</v>
      </c>
      <c r="NY143" s="1424"/>
      <c r="NZ143" s="264"/>
      <c r="OA143" s="322" t="s">
        <v>297</v>
      </c>
      <c r="OB143" s="841"/>
      <c r="OC143" s="272" t="str">
        <f t="shared" si="533"/>
        <v/>
      </c>
      <c r="OD143" s="1424"/>
      <c r="OE143" s="264"/>
      <c r="OF143" s="322" t="s">
        <v>297</v>
      </c>
      <c r="OG143" s="841"/>
      <c r="OH143" s="272" t="str">
        <f t="shared" si="534"/>
        <v/>
      </c>
      <c r="OI143" s="1424"/>
      <c r="OJ143" s="264"/>
      <c r="OK143" s="322" t="s">
        <v>297</v>
      </c>
      <c r="OL143" s="841"/>
      <c r="OM143" s="272" t="str">
        <f t="shared" si="535"/>
        <v/>
      </c>
      <c r="ON143" s="1424"/>
      <c r="OO143" s="264"/>
      <c r="OP143" s="397" t="s">
        <v>297</v>
      </c>
      <c r="OQ143" s="841">
        <v>1</v>
      </c>
      <c r="OR143" s="272" t="str">
        <f t="shared" si="536"/>
        <v>Продуктовые механики</v>
      </c>
      <c r="OS143" s="1424"/>
      <c r="OT143" s="264"/>
      <c r="OU143" s="397" t="s">
        <v>297</v>
      </c>
      <c r="OV143" s="1545">
        <v>1</v>
      </c>
      <c r="OW143" s="272" t="str">
        <f t="shared" si="537"/>
        <v>Продуктовые механики</v>
      </c>
      <c r="OX143" s="1424"/>
      <c r="OY143" s="264"/>
      <c r="OZ143" s="322" t="s">
        <v>297</v>
      </c>
      <c r="PA143" s="841"/>
      <c r="PB143" s="272" t="str">
        <f t="shared" si="538"/>
        <v/>
      </c>
      <c r="PC143" s="1424"/>
      <c r="PD143" s="264"/>
      <c r="PE143" s="942"/>
      <c r="PF143" s="835"/>
      <c r="PG143" s="272" t="str">
        <f t="shared" si="539"/>
        <v/>
      </c>
      <c r="PH143" s="1424"/>
      <c r="PI143" s="264"/>
      <c r="PJ143" s="942"/>
      <c r="PK143" s="835"/>
      <c r="PL143" s="272" t="str">
        <f t="shared" si="540"/>
        <v/>
      </c>
      <c r="PM143" s="1424"/>
      <c r="PN143" s="264"/>
    </row>
    <row r="144" spans="1:430" ht="24" x14ac:dyDescent="0.2">
      <c r="B144" s="1431"/>
      <c r="C144" s="1538"/>
      <c r="D144" s="1539"/>
      <c r="E144" s="1540" t="s">
        <v>298</v>
      </c>
      <c r="F144" s="1499"/>
      <c r="G144" s="1500"/>
      <c r="H144" s="883"/>
      <c r="I144" s="1501"/>
      <c r="J144" s="322" t="s">
        <v>298</v>
      </c>
      <c r="K144" s="835"/>
      <c r="L144" s="1531" t="str">
        <f t="shared" si="464"/>
        <v/>
      </c>
      <c r="M144" s="1488"/>
      <c r="N144" s="1488"/>
      <c r="O144" s="397" t="s">
        <v>298</v>
      </c>
      <c r="P144" s="814">
        <v>1</v>
      </c>
      <c r="Q144" s="1531" t="str">
        <f t="shared" si="465"/>
        <v>А/В тесты</v>
      </c>
      <c r="R144" s="1488"/>
      <c r="S144" s="1488"/>
      <c r="T144" s="397" t="s">
        <v>298</v>
      </c>
      <c r="U144" s="952">
        <v>1</v>
      </c>
      <c r="V144" s="1531" t="str">
        <f t="shared" si="466"/>
        <v>А/В тесты</v>
      </c>
      <c r="W144" s="1488"/>
      <c r="X144" s="1506"/>
      <c r="Y144" s="322" t="s">
        <v>298</v>
      </c>
      <c r="Z144" s="835"/>
      <c r="AA144" s="1531" t="str">
        <f t="shared" si="467"/>
        <v/>
      </c>
      <c r="AB144" s="1541"/>
      <c r="AC144" s="1541"/>
      <c r="AD144" s="397" t="s">
        <v>298</v>
      </c>
      <c r="AE144" s="334">
        <v>1</v>
      </c>
      <c r="AF144" s="1531" t="str">
        <f t="shared" si="468"/>
        <v>А/В тесты</v>
      </c>
      <c r="AG144" s="1541"/>
      <c r="AH144" s="1541"/>
      <c r="AI144" s="322" t="s">
        <v>298</v>
      </c>
      <c r="AJ144" s="835"/>
      <c r="AK144" s="1531" t="str">
        <f t="shared" si="469"/>
        <v/>
      </c>
      <c r="AL144" s="1541"/>
      <c r="AM144" s="1541"/>
      <c r="AN144" s="397" t="s">
        <v>298</v>
      </c>
      <c r="AO144" s="818">
        <v>1</v>
      </c>
      <c r="AP144" s="264"/>
      <c r="AQ144" s="1424"/>
      <c r="AR144" s="264"/>
      <c r="AS144" s="322" t="s">
        <v>298</v>
      </c>
      <c r="AT144" s="1051"/>
      <c r="AU144" s="1546"/>
      <c r="AV144" s="1424"/>
      <c r="AW144" s="264"/>
      <c r="AX144" s="397" t="s">
        <v>298</v>
      </c>
      <c r="AY144" s="814">
        <v>1</v>
      </c>
      <c r="AZ144" s="1533" t="str">
        <f t="shared" si="470"/>
        <v>А/В тесты</v>
      </c>
      <c r="BA144" s="1424"/>
      <c r="BB144" s="264"/>
      <c r="BC144" s="941" t="s">
        <v>298</v>
      </c>
      <c r="BD144" s="827">
        <v>1</v>
      </c>
      <c r="BE144" s="272" t="str">
        <f t="shared" si="471"/>
        <v>А/В тесты</v>
      </c>
      <c r="BF144" s="1424"/>
      <c r="BG144" s="264"/>
      <c r="BH144" s="322" t="s">
        <v>298</v>
      </c>
      <c r="BI144" s="957"/>
      <c r="BJ144" s="1533" t="str">
        <f t="shared" si="472"/>
        <v/>
      </c>
      <c r="BK144" s="1424"/>
      <c r="BL144" s="264"/>
      <c r="BM144" s="942" t="s">
        <v>298</v>
      </c>
      <c r="BN144" s="835"/>
      <c r="BO144" s="272" t="str">
        <f t="shared" si="473"/>
        <v/>
      </c>
      <c r="BP144" s="1424"/>
      <c r="BQ144" s="264"/>
      <c r="BR144" s="883"/>
      <c r="BS144" s="397" t="s">
        <v>298</v>
      </c>
      <c r="BT144" s="952">
        <v>1</v>
      </c>
      <c r="BU144" s="1531" t="str">
        <f t="shared" si="474"/>
        <v>А/В тесты</v>
      </c>
      <c r="BV144" s="1541"/>
      <c r="BW144" s="1541"/>
      <c r="BX144" s="397" t="s">
        <v>298</v>
      </c>
      <c r="BY144" s="952">
        <v>1</v>
      </c>
      <c r="BZ144" s="1531" t="str">
        <f t="shared" si="475"/>
        <v>А/В тесты</v>
      </c>
      <c r="CA144" s="1424"/>
      <c r="CB144" s="264"/>
      <c r="CC144" s="397" t="s">
        <v>298</v>
      </c>
      <c r="CD144" s="952">
        <v>1</v>
      </c>
      <c r="CE144" s="1531" t="str">
        <f t="shared" si="476"/>
        <v>А/В тесты</v>
      </c>
      <c r="CF144" s="1424"/>
      <c r="CG144" s="264"/>
      <c r="CH144" s="322" t="s">
        <v>298</v>
      </c>
      <c r="CI144" s="835"/>
      <c r="CJ144" s="1531" t="str">
        <f t="shared" si="477"/>
        <v/>
      </c>
      <c r="CK144" s="1424"/>
      <c r="CL144" s="264"/>
      <c r="CM144" s="322" t="s">
        <v>298</v>
      </c>
      <c r="CN144" s="835"/>
      <c r="CO144" s="1531" t="str">
        <f t="shared" si="478"/>
        <v/>
      </c>
      <c r="CP144" s="1424"/>
      <c r="CQ144" s="264"/>
      <c r="CR144" s="397" t="s">
        <v>298</v>
      </c>
      <c r="CS144" s="835">
        <v>1</v>
      </c>
      <c r="CT144" s="1531" t="str">
        <f t="shared" si="479"/>
        <v>А/В тесты</v>
      </c>
      <c r="CU144" s="1424"/>
      <c r="CV144" s="264"/>
      <c r="CW144" s="397" t="s">
        <v>298</v>
      </c>
      <c r="CX144" s="952">
        <v>1</v>
      </c>
      <c r="CY144" s="1531" t="str">
        <f t="shared" si="480"/>
        <v>А/В тесты</v>
      </c>
      <c r="CZ144" s="1424"/>
      <c r="DA144" s="264"/>
      <c r="DB144" s="397" t="s">
        <v>298</v>
      </c>
      <c r="DC144" s="835">
        <v>1</v>
      </c>
      <c r="DD144" s="1531" t="str">
        <f t="shared" si="481"/>
        <v>А/В тесты</v>
      </c>
      <c r="DE144" s="1424"/>
      <c r="DF144" s="264"/>
      <c r="DG144" s="397" t="s">
        <v>298</v>
      </c>
      <c r="DH144" s="835">
        <v>1</v>
      </c>
      <c r="DI144" s="1531" t="str">
        <f t="shared" si="482"/>
        <v>А/В тесты</v>
      </c>
      <c r="DJ144" s="1424"/>
      <c r="DK144" s="264"/>
      <c r="DL144" s="397" t="s">
        <v>298</v>
      </c>
      <c r="DM144" s="835">
        <v>1</v>
      </c>
      <c r="DN144" s="264"/>
      <c r="DO144" s="1424"/>
      <c r="DP144" s="264"/>
      <c r="DQ144" s="397" t="s">
        <v>298</v>
      </c>
      <c r="DR144" s="835">
        <v>1</v>
      </c>
      <c r="DS144" s="264"/>
      <c r="DT144" s="1424"/>
      <c r="DU144" s="264"/>
      <c r="DV144" s="322" t="s">
        <v>298</v>
      </c>
      <c r="DW144" s="835"/>
      <c r="DX144" s="264"/>
      <c r="DY144" s="1424"/>
      <c r="DZ144" s="264"/>
      <c r="EA144" s="397" t="s">
        <v>298</v>
      </c>
      <c r="EB144" s="1542"/>
      <c r="EC144" s="264"/>
      <c r="ED144" s="1424"/>
      <c r="EE144" s="264"/>
      <c r="EF144" s="322" t="s">
        <v>298</v>
      </c>
      <c r="EG144" s="835"/>
      <c r="EH144" s="272" t="str">
        <f t="shared" si="483"/>
        <v/>
      </c>
      <c r="EI144" s="1424"/>
      <c r="EJ144" s="264"/>
      <c r="EK144" s="322" t="s">
        <v>298</v>
      </c>
      <c r="EL144" s="835"/>
      <c r="EM144" s="272" t="str">
        <f t="shared" si="484"/>
        <v/>
      </c>
      <c r="EN144" s="1424"/>
      <c r="EO144" s="264"/>
      <c r="EP144" s="397" t="s">
        <v>298</v>
      </c>
      <c r="EQ144" s="338">
        <v>1</v>
      </c>
      <c r="ER144" s="272" t="str">
        <f t="shared" si="485"/>
        <v>А/В тесты</v>
      </c>
      <c r="ES144" s="1424"/>
      <c r="ET144" s="264"/>
      <c r="EU144" s="322" t="s">
        <v>298</v>
      </c>
      <c r="EV144" s="835"/>
      <c r="EW144" s="272" t="str">
        <f t="shared" si="486"/>
        <v/>
      </c>
      <c r="EX144" s="1424"/>
      <c r="EY144" s="264"/>
      <c r="EZ144" s="397" t="s">
        <v>298</v>
      </c>
      <c r="FA144" s="835">
        <v>1</v>
      </c>
      <c r="FB144" s="272" t="str">
        <f t="shared" si="487"/>
        <v>А/В тесты</v>
      </c>
      <c r="FC144" s="1424"/>
      <c r="FD144" s="264"/>
      <c r="FE144" s="397" t="s">
        <v>298</v>
      </c>
      <c r="FF144" s="835">
        <v>1</v>
      </c>
      <c r="FG144" s="272" t="str">
        <f t="shared" si="488"/>
        <v>А/В тесты</v>
      </c>
      <c r="FH144" s="1424"/>
      <c r="FI144" s="264"/>
      <c r="FJ144" s="322" t="s">
        <v>298</v>
      </c>
      <c r="FK144" s="835"/>
      <c r="FL144" s="272" t="str">
        <f t="shared" si="489"/>
        <v/>
      </c>
      <c r="FM144" s="1424"/>
      <c r="FN144" s="264"/>
      <c r="FO144" s="322" t="s">
        <v>298</v>
      </c>
      <c r="FP144" s="835"/>
      <c r="FQ144" s="272" t="str">
        <f t="shared" si="490"/>
        <v/>
      </c>
      <c r="FR144" s="1424"/>
      <c r="FS144" s="264"/>
      <c r="FU144" s="322" t="s">
        <v>298</v>
      </c>
      <c r="FV144" s="836"/>
      <c r="FW144" s="272" t="str">
        <f t="shared" si="491"/>
        <v/>
      </c>
      <c r="FX144" s="1424"/>
      <c r="FY144" s="264"/>
      <c r="FZ144" s="397" t="s">
        <v>298</v>
      </c>
      <c r="GA144" s="1051">
        <v>1</v>
      </c>
      <c r="GB144" s="272" t="str">
        <f t="shared" si="492"/>
        <v>А/В тесты</v>
      </c>
      <c r="GC144" s="1424"/>
      <c r="GD144" s="264"/>
      <c r="GE144" s="397" t="s">
        <v>298</v>
      </c>
      <c r="GF144" s="1051">
        <v>1</v>
      </c>
      <c r="GG144" s="272" t="str">
        <f t="shared" si="493"/>
        <v>А/В тесты</v>
      </c>
      <c r="GH144" s="1424"/>
      <c r="GI144" s="264"/>
      <c r="GJ144" s="322" t="s">
        <v>298</v>
      </c>
      <c r="GK144" s="1051"/>
      <c r="GL144" s="272" t="str">
        <f t="shared" si="494"/>
        <v/>
      </c>
      <c r="GM144" s="1424"/>
      <c r="GN144" s="264"/>
      <c r="GO144" s="397" t="s">
        <v>298</v>
      </c>
      <c r="GP144" s="1051">
        <v>1</v>
      </c>
      <c r="GQ144" s="272" t="str">
        <f t="shared" si="495"/>
        <v>А/В тесты</v>
      </c>
      <c r="GR144" s="1424"/>
      <c r="GS144" s="264"/>
      <c r="GT144" s="397" t="s">
        <v>298</v>
      </c>
      <c r="GU144" s="836">
        <v>1</v>
      </c>
      <c r="GV144" s="1533" t="str">
        <f t="shared" si="496"/>
        <v>А/В тесты</v>
      </c>
      <c r="GW144" s="242"/>
      <c r="GX144" s="242"/>
      <c r="GY144" s="883"/>
      <c r="GZ144" s="397" t="s">
        <v>298</v>
      </c>
      <c r="HA144" s="835">
        <v>1</v>
      </c>
      <c r="HB144" s="1533" t="str">
        <f t="shared" si="497"/>
        <v>А/В тесты</v>
      </c>
      <c r="HC144" s="1424"/>
      <c r="HD144" s="264"/>
      <c r="HE144" s="397" t="s">
        <v>298</v>
      </c>
      <c r="HF144" s="338">
        <v>1</v>
      </c>
      <c r="HG144" s="1533" t="str">
        <f t="shared" si="498"/>
        <v>А/В тесты</v>
      </c>
      <c r="HH144" s="1424"/>
      <c r="HI144" s="264"/>
      <c r="HJ144" s="1543"/>
      <c r="HK144" s="322" t="s">
        <v>298</v>
      </c>
      <c r="HL144" s="835"/>
      <c r="HM144" s="1531" t="str">
        <f t="shared" si="499"/>
        <v/>
      </c>
      <c r="HN144" s="1541"/>
      <c r="HO144" s="1541"/>
      <c r="HP144" s="1544"/>
      <c r="HQ144" s="397" t="s">
        <v>298</v>
      </c>
      <c r="HR144" s="835">
        <v>1</v>
      </c>
      <c r="HS144" s="272" t="str">
        <f t="shared" si="500"/>
        <v>А/В тесты</v>
      </c>
      <c r="HT144" s="1424"/>
      <c r="HU144" s="264"/>
      <c r="HV144" s="322" t="s">
        <v>298</v>
      </c>
      <c r="HW144" s="835"/>
      <c r="HX144" s="272" t="str">
        <f t="shared" si="501"/>
        <v/>
      </c>
      <c r="HY144" s="1424"/>
      <c r="HZ144" s="954"/>
      <c r="IA144" s="322" t="s">
        <v>298</v>
      </c>
      <c r="IB144" s="835"/>
      <c r="IC144" s="1531" t="str">
        <f t="shared" si="502"/>
        <v/>
      </c>
      <c r="ID144" s="1424"/>
      <c r="IE144" s="257"/>
      <c r="IF144" s="883"/>
      <c r="IG144" s="322" t="s">
        <v>298</v>
      </c>
      <c r="IH144" s="841"/>
      <c r="II144" s="272" t="str">
        <f t="shared" si="503"/>
        <v/>
      </c>
      <c r="IJ144" s="1424"/>
      <c r="IK144" s="264"/>
      <c r="IL144" s="322" t="s">
        <v>298</v>
      </c>
      <c r="IM144" s="841"/>
      <c r="IN144" s="272" t="str">
        <f t="shared" si="504"/>
        <v/>
      </c>
      <c r="IO144" s="1424"/>
      <c r="IP144" s="264"/>
      <c r="IQ144" s="322" t="s">
        <v>298</v>
      </c>
      <c r="IR144" s="841"/>
      <c r="IS144" s="272" t="str">
        <f t="shared" si="505"/>
        <v/>
      </c>
      <c r="IT144" s="1424"/>
      <c r="IU144" s="264"/>
      <c r="IV144" s="322" t="s">
        <v>298</v>
      </c>
      <c r="IW144" s="841"/>
      <c r="IX144" s="272" t="str">
        <f t="shared" si="506"/>
        <v/>
      </c>
      <c r="IY144" s="1424"/>
      <c r="IZ144" s="264"/>
      <c r="JA144" s="322" t="s">
        <v>298</v>
      </c>
      <c r="JB144" s="841"/>
      <c r="JC144" s="272" t="str">
        <f t="shared" si="507"/>
        <v/>
      </c>
      <c r="JD144" s="1424"/>
      <c r="JE144" s="264"/>
      <c r="JF144" s="322" t="s">
        <v>298</v>
      </c>
      <c r="JG144" s="337"/>
      <c r="JH144" s="272" t="str">
        <f t="shared" si="508"/>
        <v/>
      </c>
      <c r="JI144" s="1424"/>
      <c r="JJ144" s="264"/>
      <c r="JK144" s="322" t="s">
        <v>298</v>
      </c>
      <c r="JL144" s="841"/>
      <c r="JM144" s="272" t="str">
        <f t="shared" si="509"/>
        <v/>
      </c>
      <c r="JN144" s="1424"/>
      <c r="JO144" s="264"/>
      <c r="JP144" s="322" t="s">
        <v>298</v>
      </c>
      <c r="JQ144" s="841"/>
      <c r="JR144" s="272" t="str">
        <f t="shared" si="510"/>
        <v/>
      </c>
      <c r="JS144" s="1424"/>
      <c r="JT144" s="264"/>
      <c r="JU144" s="322" t="s">
        <v>298</v>
      </c>
      <c r="JV144" s="841"/>
      <c r="JW144" s="272" t="str">
        <f t="shared" si="511"/>
        <v/>
      </c>
      <c r="JX144" s="1424"/>
      <c r="JY144" s="264"/>
      <c r="JZ144" s="397" t="s">
        <v>298</v>
      </c>
      <c r="KA144" s="841">
        <v>1</v>
      </c>
      <c r="KB144" s="272" t="str">
        <f t="shared" si="512"/>
        <v>А/В тесты</v>
      </c>
      <c r="KC144" s="1424"/>
      <c r="KD144" s="264"/>
      <c r="KE144" s="322" t="s">
        <v>298</v>
      </c>
      <c r="KF144" s="841"/>
      <c r="KG144" s="272" t="str">
        <f t="shared" si="513"/>
        <v/>
      </c>
      <c r="KH144" s="1424"/>
      <c r="KI144" s="264"/>
      <c r="KJ144" s="397" t="s">
        <v>298</v>
      </c>
      <c r="KK144" s="841">
        <v>1</v>
      </c>
      <c r="KL144" s="272" t="str">
        <f t="shared" si="514"/>
        <v>А/В тесты</v>
      </c>
      <c r="KM144" s="1424"/>
      <c r="KN144" s="264"/>
      <c r="KO144" s="322" t="s">
        <v>298</v>
      </c>
      <c r="KP144" s="841"/>
      <c r="KQ144" s="272" t="str">
        <f t="shared" si="515"/>
        <v/>
      </c>
      <c r="KR144" s="1424"/>
      <c r="KS144" s="264"/>
      <c r="KT144" s="322" t="s">
        <v>298</v>
      </c>
      <c r="KU144" s="841"/>
      <c r="KV144" s="272" t="str">
        <f t="shared" si="516"/>
        <v/>
      </c>
      <c r="KW144" s="1424"/>
      <c r="KX144" s="264"/>
      <c r="KY144" s="322" t="s">
        <v>298</v>
      </c>
      <c r="KZ144" s="841"/>
      <c r="LA144" s="272" t="str">
        <f t="shared" si="517"/>
        <v/>
      </c>
      <c r="LB144" s="1424"/>
      <c r="LC144" s="264"/>
      <c r="LD144" s="397" t="s">
        <v>298</v>
      </c>
      <c r="LE144" s="841">
        <v>1</v>
      </c>
      <c r="LF144" s="272" t="str">
        <f t="shared" si="518"/>
        <v>А/В тесты</v>
      </c>
      <c r="LG144" s="1424"/>
      <c r="LH144" s="264"/>
      <c r="LI144" s="397" t="s">
        <v>298</v>
      </c>
      <c r="LJ144" s="841">
        <v>1</v>
      </c>
      <c r="LK144" s="272" t="str">
        <f t="shared" si="519"/>
        <v>А/В тесты</v>
      </c>
      <c r="LL144" s="1424"/>
      <c r="LM144" s="264"/>
      <c r="LN144" s="397" t="s">
        <v>298</v>
      </c>
      <c r="LO144" s="841">
        <v>1</v>
      </c>
      <c r="LP144" s="272" t="str">
        <f t="shared" si="520"/>
        <v>А/В тесты</v>
      </c>
      <c r="LQ144" s="1424"/>
      <c r="LR144" s="264"/>
      <c r="LS144" s="322" t="s">
        <v>298</v>
      </c>
      <c r="LT144" s="841"/>
      <c r="LU144" s="272" t="str">
        <f t="shared" si="521"/>
        <v/>
      </c>
      <c r="LV144" s="1424"/>
      <c r="LW144" s="264"/>
      <c r="LX144" s="322" t="s">
        <v>298</v>
      </c>
      <c r="LY144" s="841"/>
      <c r="LZ144" s="272" t="str">
        <f t="shared" si="522"/>
        <v/>
      </c>
      <c r="MA144" s="1424"/>
      <c r="MB144" s="264"/>
      <c r="MC144" s="322" t="s">
        <v>298</v>
      </c>
      <c r="MD144" s="841"/>
      <c r="ME144" s="272" t="str">
        <f t="shared" si="523"/>
        <v/>
      </c>
      <c r="MF144" s="1424"/>
      <c r="MG144" s="264"/>
      <c r="MH144" s="397" t="s">
        <v>298</v>
      </c>
      <c r="MI144" s="841">
        <v>1</v>
      </c>
      <c r="MJ144" s="272" t="str">
        <f t="shared" si="524"/>
        <v>А/В тесты</v>
      </c>
      <c r="MK144" s="1424"/>
      <c r="ML144" s="264"/>
      <c r="MM144" s="322" t="s">
        <v>298</v>
      </c>
      <c r="MN144" s="841"/>
      <c r="MO144" s="272" t="str">
        <f t="shared" si="525"/>
        <v/>
      </c>
      <c r="MP144" s="1424"/>
      <c r="MQ144" s="264"/>
      <c r="MR144" s="397" t="s">
        <v>298</v>
      </c>
      <c r="MS144" s="841">
        <v>1</v>
      </c>
      <c r="MT144" s="272" t="str">
        <f t="shared" si="526"/>
        <v>А/В тесты</v>
      </c>
      <c r="MU144" s="1424"/>
      <c r="MV144" s="264"/>
      <c r="MW144" s="322" t="s">
        <v>298</v>
      </c>
      <c r="MX144" s="841"/>
      <c r="MY144" s="272" t="str">
        <f t="shared" si="527"/>
        <v/>
      </c>
      <c r="MZ144" s="1424"/>
      <c r="NA144" s="264"/>
      <c r="NB144" s="322" t="s">
        <v>298</v>
      </c>
      <c r="NC144" s="841"/>
      <c r="ND144" s="272" t="str">
        <f t="shared" si="528"/>
        <v/>
      </c>
      <c r="NE144" s="1424"/>
      <c r="NF144" s="264"/>
      <c r="NG144" s="322" t="s">
        <v>298</v>
      </c>
      <c r="NH144" s="841"/>
      <c r="NI144" s="272" t="str">
        <f t="shared" si="529"/>
        <v/>
      </c>
      <c r="NJ144" s="1424"/>
      <c r="NK144" s="264"/>
      <c r="NL144" s="322" t="s">
        <v>298</v>
      </c>
      <c r="NM144" s="841"/>
      <c r="NN144" s="272" t="str">
        <f t="shared" si="530"/>
        <v/>
      </c>
      <c r="NO144" s="1424"/>
      <c r="NP144" s="264"/>
      <c r="NQ144" s="322" t="s">
        <v>298</v>
      </c>
      <c r="NR144" s="841"/>
      <c r="NS144" s="272" t="str">
        <f t="shared" si="531"/>
        <v/>
      </c>
      <c r="NT144" s="1424"/>
      <c r="NU144" s="264"/>
      <c r="NV144" s="322" t="s">
        <v>298</v>
      </c>
      <c r="NW144" s="841"/>
      <c r="NX144" s="272" t="str">
        <f t="shared" si="532"/>
        <v/>
      </c>
      <c r="NY144" s="1424"/>
      <c r="NZ144" s="264"/>
      <c r="OA144" s="322" t="s">
        <v>298</v>
      </c>
      <c r="OB144" s="841"/>
      <c r="OC144" s="272" t="str">
        <f t="shared" si="533"/>
        <v/>
      </c>
      <c r="OD144" s="1424"/>
      <c r="OE144" s="264"/>
      <c r="OF144" s="322" t="s">
        <v>298</v>
      </c>
      <c r="OG144" s="841"/>
      <c r="OH144" s="272" t="str">
        <f t="shared" si="534"/>
        <v/>
      </c>
      <c r="OI144" s="1424"/>
      <c r="OJ144" s="264"/>
      <c r="OK144" s="322" t="s">
        <v>298</v>
      </c>
      <c r="OL144" s="841"/>
      <c r="OM144" s="272" t="str">
        <f t="shared" si="535"/>
        <v/>
      </c>
      <c r="ON144" s="1424"/>
      <c r="OO144" s="264"/>
      <c r="OP144" s="397" t="s">
        <v>298</v>
      </c>
      <c r="OQ144" s="841">
        <v>1</v>
      </c>
      <c r="OR144" s="272" t="str">
        <f t="shared" si="536"/>
        <v>А/В тесты</v>
      </c>
      <c r="OS144" s="1424"/>
      <c r="OT144" s="264"/>
      <c r="OU144" s="397" t="s">
        <v>298</v>
      </c>
      <c r="OV144" s="1545">
        <v>1</v>
      </c>
      <c r="OW144" s="272" t="str">
        <f t="shared" si="537"/>
        <v>А/В тесты</v>
      </c>
      <c r="OX144" s="1424"/>
      <c r="OY144" s="264"/>
      <c r="OZ144" s="397" t="s">
        <v>298</v>
      </c>
      <c r="PA144" s="841">
        <v>1</v>
      </c>
      <c r="PB144" s="272" t="str">
        <f t="shared" si="538"/>
        <v>А/В тесты</v>
      </c>
      <c r="PC144" s="1424"/>
      <c r="PD144" s="264"/>
      <c r="PE144" s="941"/>
      <c r="PF144" s="827"/>
      <c r="PG144" s="272" t="str">
        <f t="shared" si="539"/>
        <v/>
      </c>
      <c r="PH144" s="1424"/>
      <c r="PI144" s="264"/>
      <c r="PJ144" s="942"/>
      <c r="PK144" s="835"/>
      <c r="PL144" s="272" t="str">
        <f t="shared" si="540"/>
        <v/>
      </c>
      <c r="PM144" s="1424"/>
      <c r="PN144" s="264"/>
    </row>
    <row r="145" spans="1:430" ht="17" customHeight="1" x14ac:dyDescent="0.2">
      <c r="B145" s="1431"/>
      <c r="C145" s="1538"/>
      <c r="D145" s="1539"/>
      <c r="E145" s="1540" t="s">
        <v>299</v>
      </c>
      <c r="F145" s="1499"/>
      <c r="G145" s="1500"/>
      <c r="H145" s="883"/>
      <c r="I145" s="1501"/>
      <c r="J145" s="397" t="s">
        <v>299</v>
      </c>
      <c r="K145" s="334">
        <v>1</v>
      </c>
      <c r="L145" s="1531" t="str">
        <f t="shared" si="464"/>
        <v>Исследования/инициативы</v>
      </c>
      <c r="M145" s="1488"/>
      <c r="N145" s="1488"/>
      <c r="O145" s="397" t="s">
        <v>299</v>
      </c>
      <c r="P145" s="467">
        <v>1</v>
      </c>
      <c r="Q145" s="1531" t="str">
        <f t="shared" si="465"/>
        <v>Исследования/инициативы</v>
      </c>
      <c r="R145" s="1488"/>
      <c r="S145" s="1488"/>
      <c r="T145" s="397" t="s">
        <v>299</v>
      </c>
      <c r="U145" s="952">
        <v>1</v>
      </c>
      <c r="V145" s="1531" t="str">
        <f t="shared" si="466"/>
        <v>Исследования/инициативы</v>
      </c>
      <c r="W145" s="1488"/>
      <c r="X145" s="1506"/>
      <c r="Y145" s="397" t="s">
        <v>299</v>
      </c>
      <c r="Z145" s="334">
        <v>1</v>
      </c>
      <c r="AA145" s="1531" t="str">
        <f t="shared" si="467"/>
        <v>Исследования/инициативы</v>
      </c>
      <c r="AB145" s="1541"/>
      <c r="AC145" s="1541"/>
      <c r="AD145" s="322" t="s">
        <v>299</v>
      </c>
      <c r="AE145" s="835"/>
      <c r="AF145" s="1531" t="str">
        <f t="shared" si="468"/>
        <v/>
      </c>
      <c r="AG145" s="1541"/>
      <c r="AH145" s="1541"/>
      <c r="AI145" s="397" t="s">
        <v>299</v>
      </c>
      <c r="AJ145" s="334">
        <v>1</v>
      </c>
      <c r="AK145" s="1531" t="str">
        <f t="shared" si="469"/>
        <v>Исследования/инициативы</v>
      </c>
      <c r="AL145" s="1541"/>
      <c r="AM145" s="1541"/>
      <c r="AN145" s="397" t="s">
        <v>299</v>
      </c>
      <c r="AO145" s="467">
        <v>1</v>
      </c>
      <c r="AP145" s="264"/>
      <c r="AQ145" s="1424"/>
      <c r="AR145" s="264"/>
      <c r="AS145" s="322" t="s">
        <v>299</v>
      </c>
      <c r="AT145" s="1051"/>
      <c r="AU145" s="915"/>
      <c r="AV145" s="1424"/>
      <c r="AW145" s="264"/>
      <c r="AX145" s="397" t="s">
        <v>299</v>
      </c>
      <c r="AY145" s="1072">
        <v>1</v>
      </c>
      <c r="AZ145" s="1533" t="str">
        <f t="shared" si="470"/>
        <v>Исследования/инициативы</v>
      </c>
      <c r="BA145" s="1424"/>
      <c r="BB145" s="264"/>
      <c r="BC145" s="942" t="s">
        <v>299</v>
      </c>
      <c r="BD145" s="835"/>
      <c r="BE145" s="272" t="str">
        <f t="shared" si="471"/>
        <v/>
      </c>
      <c r="BF145" s="1424"/>
      <c r="BG145" s="264"/>
      <c r="BH145" s="397" t="s">
        <v>299</v>
      </c>
      <c r="BI145" s="467">
        <v>1</v>
      </c>
      <c r="BJ145" s="1533" t="str">
        <f t="shared" si="472"/>
        <v>Исследования/инициативы</v>
      </c>
      <c r="BK145" s="1424"/>
      <c r="BL145" s="264"/>
      <c r="BM145" s="942" t="s">
        <v>299</v>
      </c>
      <c r="BN145" s="835"/>
      <c r="BO145" s="272" t="str">
        <f t="shared" si="473"/>
        <v/>
      </c>
      <c r="BP145" s="1424"/>
      <c r="BQ145" s="264"/>
      <c r="BR145" s="883"/>
      <c r="BS145" s="397" t="s">
        <v>299</v>
      </c>
      <c r="BT145" s="952">
        <v>1</v>
      </c>
      <c r="BU145" s="1531" t="str">
        <f t="shared" si="474"/>
        <v>Исследования/инициативы</v>
      </c>
      <c r="BV145" s="1541"/>
      <c r="BW145" s="1541"/>
      <c r="BX145" s="397" t="s">
        <v>299</v>
      </c>
      <c r="BY145" s="952">
        <v>1</v>
      </c>
      <c r="BZ145" s="1531" t="str">
        <f t="shared" si="475"/>
        <v>Исследования/инициативы</v>
      </c>
      <c r="CA145" s="1424"/>
      <c r="CB145" s="264"/>
      <c r="CC145" s="322" t="s">
        <v>299</v>
      </c>
      <c r="CD145" s="835"/>
      <c r="CE145" s="1531" t="str">
        <f t="shared" si="476"/>
        <v/>
      </c>
      <c r="CF145" s="1424"/>
      <c r="CG145" s="264"/>
      <c r="CH145" s="322" t="s">
        <v>299</v>
      </c>
      <c r="CI145" s="835"/>
      <c r="CJ145" s="1531" t="str">
        <f t="shared" si="477"/>
        <v/>
      </c>
      <c r="CK145" s="1424"/>
      <c r="CL145" s="264"/>
      <c r="CM145" s="322" t="s">
        <v>299</v>
      </c>
      <c r="CN145" s="835"/>
      <c r="CO145" s="1531" t="str">
        <f t="shared" si="478"/>
        <v/>
      </c>
      <c r="CP145" s="1424"/>
      <c r="CQ145" s="264"/>
      <c r="CR145" s="397" t="s">
        <v>299</v>
      </c>
      <c r="CS145" s="835">
        <v>1</v>
      </c>
      <c r="CT145" s="1531" t="str">
        <f t="shared" si="479"/>
        <v>Исследования/инициативы</v>
      </c>
      <c r="CU145" s="1424"/>
      <c r="CV145" s="264"/>
      <c r="CW145" s="397" t="s">
        <v>299</v>
      </c>
      <c r="CX145" s="952">
        <v>1</v>
      </c>
      <c r="CY145" s="1531" t="str">
        <f t="shared" si="480"/>
        <v>Исследования/инициативы</v>
      </c>
      <c r="CZ145" s="1424"/>
      <c r="DA145" s="264"/>
      <c r="DB145" s="322" t="s">
        <v>299</v>
      </c>
      <c r="DC145" s="835"/>
      <c r="DD145" s="1531" t="str">
        <f t="shared" si="481"/>
        <v/>
      </c>
      <c r="DE145" s="1424"/>
      <c r="DF145" s="264"/>
      <c r="DG145" s="322" t="s">
        <v>299</v>
      </c>
      <c r="DH145" s="835"/>
      <c r="DI145" s="1531" t="str">
        <f t="shared" si="482"/>
        <v/>
      </c>
      <c r="DJ145" s="1424"/>
      <c r="DK145" s="264"/>
      <c r="DL145" s="397" t="s">
        <v>299</v>
      </c>
      <c r="DM145" s="835">
        <v>1</v>
      </c>
      <c r="DN145" s="264"/>
      <c r="DO145" s="1424"/>
      <c r="DP145" s="264"/>
      <c r="DQ145" s="397" t="s">
        <v>299</v>
      </c>
      <c r="DR145" s="835">
        <v>1</v>
      </c>
      <c r="DS145" s="264"/>
      <c r="DT145" s="1424"/>
      <c r="DU145" s="264"/>
      <c r="DV145" s="322" t="s">
        <v>299</v>
      </c>
      <c r="DW145" s="835"/>
      <c r="DX145" s="264"/>
      <c r="DY145" s="1424"/>
      <c r="DZ145" s="264"/>
      <c r="EA145" s="397" t="s">
        <v>299</v>
      </c>
      <c r="EB145" s="1542"/>
      <c r="EC145" s="264"/>
      <c r="ED145" s="1424"/>
      <c r="EE145" s="264"/>
      <c r="EF145" s="397" t="s">
        <v>299</v>
      </c>
      <c r="EG145" s="835">
        <v>1</v>
      </c>
      <c r="EH145" s="272" t="str">
        <f t="shared" si="483"/>
        <v>Исследования/инициативы</v>
      </c>
      <c r="EI145" s="1424"/>
      <c r="EJ145" s="264"/>
      <c r="EK145" s="322" t="s">
        <v>299</v>
      </c>
      <c r="EL145" s="835"/>
      <c r="EM145" s="272" t="str">
        <f t="shared" si="484"/>
        <v/>
      </c>
      <c r="EN145" s="1424"/>
      <c r="EO145" s="264"/>
      <c r="EP145" s="397" t="s">
        <v>299</v>
      </c>
      <c r="EQ145" s="338">
        <v>1</v>
      </c>
      <c r="ER145" s="272" t="str">
        <f t="shared" si="485"/>
        <v>Исследования/инициативы</v>
      </c>
      <c r="ES145" s="1424"/>
      <c r="ET145" s="264"/>
      <c r="EU145" s="322" t="s">
        <v>299</v>
      </c>
      <c r="EV145" s="835"/>
      <c r="EW145" s="272" t="str">
        <f t="shared" si="486"/>
        <v/>
      </c>
      <c r="EX145" s="1424"/>
      <c r="EY145" s="264"/>
      <c r="EZ145" s="397" t="s">
        <v>299</v>
      </c>
      <c r="FA145" s="835">
        <v>1</v>
      </c>
      <c r="FB145" s="272" t="str">
        <f t="shared" si="487"/>
        <v>Исследования/инициативы</v>
      </c>
      <c r="FC145" s="1424"/>
      <c r="FD145" s="264"/>
      <c r="FE145" s="397" t="s">
        <v>299</v>
      </c>
      <c r="FF145" s="835">
        <v>1</v>
      </c>
      <c r="FG145" s="272" t="str">
        <f t="shared" si="488"/>
        <v>Исследования/инициативы</v>
      </c>
      <c r="FH145" s="1424"/>
      <c r="FI145" s="264"/>
      <c r="FJ145" s="322" t="s">
        <v>299</v>
      </c>
      <c r="FK145" s="835"/>
      <c r="FL145" s="272" t="str">
        <f t="shared" si="489"/>
        <v/>
      </c>
      <c r="FM145" s="1424"/>
      <c r="FN145" s="264"/>
      <c r="FO145" s="397" t="s">
        <v>299</v>
      </c>
      <c r="FP145" s="835">
        <v>1</v>
      </c>
      <c r="FQ145" s="272" t="str">
        <f t="shared" si="490"/>
        <v>Исследования/инициативы</v>
      </c>
      <c r="FR145" s="1424"/>
      <c r="FS145" s="264"/>
      <c r="FU145" s="397" t="s">
        <v>299</v>
      </c>
      <c r="FV145" s="836">
        <v>1</v>
      </c>
      <c r="FW145" s="272" t="str">
        <f t="shared" si="491"/>
        <v>Исследования/инициативы</v>
      </c>
      <c r="FX145" s="1424"/>
      <c r="FY145" s="264"/>
      <c r="FZ145" s="397" t="s">
        <v>299</v>
      </c>
      <c r="GA145" s="1051">
        <v>1</v>
      </c>
      <c r="GB145" s="272" t="str">
        <f t="shared" si="492"/>
        <v>Исследования/инициативы</v>
      </c>
      <c r="GC145" s="1424"/>
      <c r="GD145" s="264"/>
      <c r="GE145" s="397" t="s">
        <v>299</v>
      </c>
      <c r="GF145" s="1051">
        <v>1</v>
      </c>
      <c r="GG145" s="272" t="str">
        <f t="shared" si="493"/>
        <v>Исследования/инициативы</v>
      </c>
      <c r="GH145" s="1424"/>
      <c r="GI145" s="264"/>
      <c r="GJ145" s="397" t="s">
        <v>299</v>
      </c>
      <c r="GK145" s="1051">
        <v>1</v>
      </c>
      <c r="GL145" s="272" t="str">
        <f t="shared" si="494"/>
        <v>Исследования/инициативы</v>
      </c>
      <c r="GM145" s="1424"/>
      <c r="GN145" s="264"/>
      <c r="GO145" s="397" t="s">
        <v>299</v>
      </c>
      <c r="GP145" s="1051">
        <v>1</v>
      </c>
      <c r="GQ145" s="272" t="str">
        <f t="shared" si="495"/>
        <v>Исследования/инициативы</v>
      </c>
      <c r="GR145" s="1424"/>
      <c r="GS145" s="264"/>
      <c r="GT145" s="397" t="s">
        <v>299</v>
      </c>
      <c r="GU145" s="836">
        <v>1</v>
      </c>
      <c r="GV145" s="1533" t="str">
        <f t="shared" si="496"/>
        <v>Исследования/инициативы</v>
      </c>
      <c r="GW145" s="242"/>
      <c r="GX145" s="242"/>
      <c r="GY145" s="883"/>
      <c r="GZ145" s="397" t="s">
        <v>299</v>
      </c>
      <c r="HA145" s="835">
        <v>1</v>
      </c>
      <c r="HB145" s="1533" t="str">
        <f t="shared" si="497"/>
        <v>Исследования/инициативы</v>
      </c>
      <c r="HC145" s="1424"/>
      <c r="HD145" s="264"/>
      <c r="HE145" s="322" t="s">
        <v>299</v>
      </c>
      <c r="HF145" s="338"/>
      <c r="HG145" s="1533" t="str">
        <f t="shared" si="498"/>
        <v/>
      </c>
      <c r="HH145" s="1424"/>
      <c r="HI145" s="264"/>
      <c r="HJ145" s="1543"/>
      <c r="HK145" s="397" t="s">
        <v>299</v>
      </c>
      <c r="HL145" s="334">
        <v>1</v>
      </c>
      <c r="HM145" s="1531" t="str">
        <f t="shared" si="499"/>
        <v>Исследования/инициативы</v>
      </c>
      <c r="HN145" s="1541"/>
      <c r="HO145" s="1541"/>
      <c r="HP145" s="1544"/>
      <c r="HQ145" s="397" t="s">
        <v>299</v>
      </c>
      <c r="HR145" s="835">
        <v>1</v>
      </c>
      <c r="HS145" s="272" t="str">
        <f t="shared" si="500"/>
        <v>Исследования/инициативы</v>
      </c>
      <c r="HT145" s="1424"/>
      <c r="HU145" s="264"/>
      <c r="HV145" s="397" t="s">
        <v>299</v>
      </c>
      <c r="HW145" s="835">
        <v>1</v>
      </c>
      <c r="HX145" s="272" t="str">
        <f t="shared" si="501"/>
        <v>Исследования/инициативы</v>
      </c>
      <c r="HY145" s="1424"/>
      <c r="HZ145" s="954"/>
      <c r="IA145" s="397" t="s">
        <v>299</v>
      </c>
      <c r="IB145" s="835">
        <v>1</v>
      </c>
      <c r="IC145" s="1531" t="str">
        <f t="shared" si="502"/>
        <v>Исследования/инициативы</v>
      </c>
      <c r="ID145" s="1424"/>
      <c r="IE145" s="257"/>
      <c r="IF145" s="883"/>
      <c r="IG145" s="322" t="s">
        <v>299</v>
      </c>
      <c r="IH145" s="841"/>
      <c r="II145" s="272" t="str">
        <f t="shared" si="503"/>
        <v/>
      </c>
      <c r="IJ145" s="1424"/>
      <c r="IK145" s="264"/>
      <c r="IL145" s="322" t="s">
        <v>299</v>
      </c>
      <c r="IM145" s="841"/>
      <c r="IN145" s="272" t="str">
        <f t="shared" si="504"/>
        <v/>
      </c>
      <c r="IO145" s="1424"/>
      <c r="IP145" s="264"/>
      <c r="IQ145" s="397" t="s">
        <v>299</v>
      </c>
      <c r="IR145" s="841">
        <v>1</v>
      </c>
      <c r="IS145" s="272" t="str">
        <f t="shared" si="505"/>
        <v>Исследования/инициативы</v>
      </c>
      <c r="IT145" s="1424"/>
      <c r="IU145" s="264"/>
      <c r="IV145" s="397" t="s">
        <v>299</v>
      </c>
      <c r="IW145" s="841">
        <v>1</v>
      </c>
      <c r="IX145" s="272" t="str">
        <f t="shared" si="506"/>
        <v>Исследования/инициативы</v>
      </c>
      <c r="IY145" s="1424"/>
      <c r="IZ145" s="264"/>
      <c r="JA145" s="322" t="s">
        <v>299</v>
      </c>
      <c r="JB145" s="841"/>
      <c r="JC145" s="272" t="str">
        <f t="shared" si="507"/>
        <v/>
      </c>
      <c r="JD145" s="1424"/>
      <c r="JE145" s="264"/>
      <c r="JF145" s="322" t="s">
        <v>299</v>
      </c>
      <c r="JG145" s="337"/>
      <c r="JH145" s="272" t="str">
        <f t="shared" si="508"/>
        <v/>
      </c>
      <c r="JI145" s="1424"/>
      <c r="JJ145" s="264"/>
      <c r="JK145" s="322" t="s">
        <v>299</v>
      </c>
      <c r="JL145" s="841"/>
      <c r="JM145" s="272" t="str">
        <f t="shared" si="509"/>
        <v/>
      </c>
      <c r="JN145" s="1424"/>
      <c r="JO145" s="264"/>
      <c r="JP145" s="322" t="s">
        <v>299</v>
      </c>
      <c r="JQ145" s="841"/>
      <c r="JR145" s="272" t="str">
        <f t="shared" si="510"/>
        <v/>
      </c>
      <c r="JS145" s="1424"/>
      <c r="JT145" s="264"/>
      <c r="JU145" s="397" t="s">
        <v>299</v>
      </c>
      <c r="JV145" s="955">
        <v>1</v>
      </c>
      <c r="JW145" s="272" t="str">
        <f t="shared" si="511"/>
        <v>Исследования/инициативы</v>
      </c>
      <c r="JX145" s="1424"/>
      <c r="JY145" s="264"/>
      <c r="JZ145" s="397" t="s">
        <v>299</v>
      </c>
      <c r="KA145" s="841">
        <v>1</v>
      </c>
      <c r="KB145" s="272" t="str">
        <f t="shared" si="512"/>
        <v>Исследования/инициативы</v>
      </c>
      <c r="KC145" s="1424"/>
      <c r="KD145" s="264"/>
      <c r="KE145" s="397" t="s">
        <v>299</v>
      </c>
      <c r="KF145" s="841">
        <v>1</v>
      </c>
      <c r="KG145" s="272" t="str">
        <f t="shared" si="513"/>
        <v>Исследования/инициативы</v>
      </c>
      <c r="KH145" s="1424"/>
      <c r="KI145" s="264"/>
      <c r="KJ145" s="397" t="s">
        <v>299</v>
      </c>
      <c r="KK145" s="841">
        <v>1</v>
      </c>
      <c r="KL145" s="272" t="str">
        <f t="shared" si="514"/>
        <v>Исследования/инициативы</v>
      </c>
      <c r="KM145" s="1424"/>
      <c r="KN145" s="264"/>
      <c r="KO145" s="322" t="s">
        <v>299</v>
      </c>
      <c r="KP145" s="841"/>
      <c r="KQ145" s="272" t="str">
        <f t="shared" si="515"/>
        <v/>
      </c>
      <c r="KR145" s="1424"/>
      <c r="KS145" s="264"/>
      <c r="KT145" s="322" t="s">
        <v>299</v>
      </c>
      <c r="KU145" s="841"/>
      <c r="KV145" s="272" t="str">
        <f t="shared" si="516"/>
        <v/>
      </c>
      <c r="KW145" s="1424"/>
      <c r="KX145" s="264"/>
      <c r="KY145" s="397" t="s">
        <v>299</v>
      </c>
      <c r="KZ145" s="841">
        <v>1</v>
      </c>
      <c r="LA145" s="272" t="str">
        <f t="shared" si="517"/>
        <v>Исследования/инициативы</v>
      </c>
      <c r="LB145" s="1424"/>
      <c r="LC145" s="264"/>
      <c r="LD145" s="397" t="s">
        <v>299</v>
      </c>
      <c r="LE145" s="841">
        <v>1</v>
      </c>
      <c r="LF145" s="272" t="str">
        <f t="shared" si="518"/>
        <v>Исследования/инициативы</v>
      </c>
      <c r="LG145" s="1424"/>
      <c r="LH145" s="264"/>
      <c r="LI145" s="397" t="s">
        <v>299</v>
      </c>
      <c r="LJ145" s="841">
        <v>1</v>
      </c>
      <c r="LK145" s="272" t="str">
        <f t="shared" si="519"/>
        <v>Исследования/инициативы</v>
      </c>
      <c r="LL145" s="1424"/>
      <c r="LM145" s="264"/>
      <c r="LN145" s="397" t="s">
        <v>299</v>
      </c>
      <c r="LO145" s="841">
        <v>1</v>
      </c>
      <c r="LP145" s="272" t="str">
        <f t="shared" si="520"/>
        <v>Исследования/инициативы</v>
      </c>
      <c r="LQ145" s="1424"/>
      <c r="LR145" s="264"/>
      <c r="LS145" s="397" t="s">
        <v>299</v>
      </c>
      <c r="LT145" s="841">
        <v>1</v>
      </c>
      <c r="LU145" s="272" t="str">
        <f t="shared" si="521"/>
        <v>Исследования/инициативы</v>
      </c>
      <c r="LV145" s="1424"/>
      <c r="LW145" s="264"/>
      <c r="LX145" s="397" t="s">
        <v>299</v>
      </c>
      <c r="LY145" s="841">
        <v>1</v>
      </c>
      <c r="LZ145" s="272" t="str">
        <f t="shared" si="522"/>
        <v>Исследования/инициативы</v>
      </c>
      <c r="MA145" s="1424"/>
      <c r="MB145" s="264"/>
      <c r="MC145" s="322" t="s">
        <v>299</v>
      </c>
      <c r="MD145" s="841"/>
      <c r="ME145" s="272" t="str">
        <f t="shared" si="523"/>
        <v/>
      </c>
      <c r="MF145" s="1424"/>
      <c r="MG145" s="264"/>
      <c r="MH145" s="397" t="s">
        <v>299</v>
      </c>
      <c r="MI145" s="841">
        <v>1</v>
      </c>
      <c r="MJ145" s="272" t="str">
        <f t="shared" si="524"/>
        <v>Исследования/инициативы</v>
      </c>
      <c r="MK145" s="1424"/>
      <c r="ML145" s="264"/>
      <c r="MM145" s="322" t="s">
        <v>299</v>
      </c>
      <c r="MN145" s="841"/>
      <c r="MO145" s="272" t="str">
        <f t="shared" si="525"/>
        <v/>
      </c>
      <c r="MP145" s="1424"/>
      <c r="MQ145" s="264"/>
      <c r="MR145" s="397" t="s">
        <v>299</v>
      </c>
      <c r="MS145" s="841">
        <v>1</v>
      </c>
      <c r="MT145" s="272" t="str">
        <f t="shared" si="526"/>
        <v>Исследования/инициативы</v>
      </c>
      <c r="MU145" s="1424"/>
      <c r="MV145" s="264"/>
      <c r="MW145" s="322" t="s">
        <v>299</v>
      </c>
      <c r="MX145" s="841"/>
      <c r="MY145" s="272" t="str">
        <f t="shared" si="527"/>
        <v/>
      </c>
      <c r="MZ145" s="1424"/>
      <c r="NA145" s="264"/>
      <c r="NB145" s="397" t="s">
        <v>299</v>
      </c>
      <c r="NC145" s="841">
        <v>1</v>
      </c>
      <c r="ND145" s="272" t="str">
        <f t="shared" si="528"/>
        <v>Исследования/инициативы</v>
      </c>
      <c r="NE145" s="1424"/>
      <c r="NF145" s="264"/>
      <c r="NG145" s="397" t="s">
        <v>299</v>
      </c>
      <c r="NH145" s="841">
        <v>1</v>
      </c>
      <c r="NI145" s="272" t="str">
        <f t="shared" si="529"/>
        <v>Исследования/инициативы</v>
      </c>
      <c r="NJ145" s="1424"/>
      <c r="NK145" s="264"/>
      <c r="NL145" s="322" t="s">
        <v>299</v>
      </c>
      <c r="NM145" s="841"/>
      <c r="NN145" s="272" t="str">
        <f t="shared" si="530"/>
        <v/>
      </c>
      <c r="NO145" s="1424"/>
      <c r="NP145" s="264"/>
      <c r="NQ145" s="397" t="s">
        <v>299</v>
      </c>
      <c r="NR145" s="841">
        <v>1</v>
      </c>
      <c r="NS145" s="272" t="str">
        <f t="shared" si="531"/>
        <v>Исследования/инициативы</v>
      </c>
      <c r="NT145" s="1424"/>
      <c r="NU145" s="264"/>
      <c r="NV145" s="397" t="s">
        <v>299</v>
      </c>
      <c r="NW145" s="841">
        <v>1</v>
      </c>
      <c r="NX145" s="272" t="str">
        <f t="shared" si="532"/>
        <v>Исследования/инициативы</v>
      </c>
      <c r="NY145" s="1424"/>
      <c r="NZ145" s="264"/>
      <c r="OA145" s="322" t="s">
        <v>299</v>
      </c>
      <c r="OB145" s="841"/>
      <c r="OC145" s="272" t="str">
        <f t="shared" si="533"/>
        <v/>
      </c>
      <c r="OD145" s="1424"/>
      <c r="OE145" s="264"/>
      <c r="OF145" s="322" t="s">
        <v>299</v>
      </c>
      <c r="OG145" s="841"/>
      <c r="OH145" s="272" t="str">
        <f t="shared" si="534"/>
        <v/>
      </c>
      <c r="OI145" s="1424"/>
      <c r="OJ145" s="264"/>
      <c r="OK145" s="322" t="s">
        <v>299</v>
      </c>
      <c r="OL145" s="841"/>
      <c r="OM145" s="272" t="str">
        <f t="shared" si="535"/>
        <v/>
      </c>
      <c r="ON145" s="1424"/>
      <c r="OO145" s="264"/>
      <c r="OP145" s="397" t="s">
        <v>299</v>
      </c>
      <c r="OQ145" s="841">
        <v>1</v>
      </c>
      <c r="OR145" s="272" t="str">
        <f t="shared" si="536"/>
        <v>Исследования/инициативы</v>
      </c>
      <c r="OS145" s="1424"/>
      <c r="OT145" s="264"/>
      <c r="OU145" s="397" t="s">
        <v>299</v>
      </c>
      <c r="OV145" s="1545">
        <v>1</v>
      </c>
      <c r="OW145" s="272" t="str">
        <f t="shared" si="537"/>
        <v>Исследования/инициативы</v>
      </c>
      <c r="OX145" s="1424"/>
      <c r="OY145" s="264"/>
      <c r="OZ145" s="397" t="s">
        <v>299</v>
      </c>
      <c r="PA145" s="841">
        <v>1</v>
      </c>
      <c r="PB145" s="272" t="str">
        <f t="shared" si="538"/>
        <v>Исследования/инициативы</v>
      </c>
      <c r="PC145" s="1424"/>
      <c r="PD145" s="264"/>
      <c r="PE145" s="942"/>
      <c r="PF145" s="835"/>
      <c r="PG145" s="272" t="str">
        <f t="shared" si="539"/>
        <v/>
      </c>
      <c r="PH145" s="1424"/>
      <c r="PI145" s="264"/>
      <c r="PJ145" s="942"/>
      <c r="PK145" s="835"/>
      <c r="PL145" s="272" t="str">
        <f t="shared" si="540"/>
        <v/>
      </c>
      <c r="PM145" s="1424"/>
      <c r="PN145" s="264"/>
    </row>
    <row r="146" spans="1:430" ht="17" customHeight="1" thickBot="1" x14ac:dyDescent="0.25">
      <c r="B146" s="1431"/>
      <c r="C146" s="1538"/>
      <c r="D146" s="1539"/>
      <c r="E146" s="1540" t="s">
        <v>201</v>
      </c>
      <c r="F146" s="1499"/>
      <c r="G146" s="1500"/>
      <c r="H146" s="883"/>
      <c r="I146" s="1501"/>
      <c r="J146" s="322" t="s">
        <v>201</v>
      </c>
      <c r="K146" s="835"/>
      <c r="L146" s="1531" t="str">
        <f t="shared" si="464"/>
        <v/>
      </c>
      <c r="M146" s="1488"/>
      <c r="N146" s="1488"/>
      <c r="O146" s="322" t="s">
        <v>201</v>
      </c>
      <c r="P146" s="836"/>
      <c r="Q146" s="1531" t="str">
        <f t="shared" si="465"/>
        <v/>
      </c>
      <c r="R146" s="1488"/>
      <c r="S146" s="1488"/>
      <c r="T146" s="322" t="s">
        <v>201</v>
      </c>
      <c r="U146" s="835"/>
      <c r="V146" s="1531" t="str">
        <f t="shared" si="466"/>
        <v/>
      </c>
      <c r="W146" s="1488"/>
      <c r="X146" s="1506"/>
      <c r="Y146" s="322" t="s">
        <v>201</v>
      </c>
      <c r="Z146" s="835"/>
      <c r="AA146" s="1531" t="str">
        <f t="shared" si="467"/>
        <v/>
      </c>
      <c r="AB146" s="1541"/>
      <c r="AC146" s="1541"/>
      <c r="AD146" s="322" t="s">
        <v>201</v>
      </c>
      <c r="AE146" s="835"/>
      <c r="AF146" s="1531" t="str">
        <f t="shared" si="468"/>
        <v/>
      </c>
      <c r="AG146" s="1541"/>
      <c r="AH146" s="1541"/>
      <c r="AI146" s="322" t="s">
        <v>201</v>
      </c>
      <c r="AJ146" s="835"/>
      <c r="AK146" s="1531" t="str">
        <f t="shared" si="469"/>
        <v/>
      </c>
      <c r="AL146" s="1541"/>
      <c r="AM146" s="1541"/>
      <c r="AN146" s="322" t="s">
        <v>201</v>
      </c>
      <c r="AO146" s="836"/>
      <c r="AP146" s="264"/>
      <c r="AQ146" s="1424"/>
      <c r="AR146" s="264"/>
      <c r="AS146" s="322" t="s">
        <v>201</v>
      </c>
      <c r="AT146" s="1051"/>
      <c r="AU146" s="915"/>
      <c r="AV146" s="1424"/>
      <c r="AW146" s="264"/>
      <c r="AX146" s="322" t="s">
        <v>201</v>
      </c>
      <c r="AY146" s="1051"/>
      <c r="AZ146" s="1533" t="str">
        <f t="shared" si="470"/>
        <v/>
      </c>
      <c r="BA146" s="1424"/>
      <c r="BB146" s="264"/>
      <c r="BC146" s="942" t="s">
        <v>201</v>
      </c>
      <c r="BD146" s="835"/>
      <c r="BE146" s="272" t="str">
        <f t="shared" si="471"/>
        <v/>
      </c>
      <c r="BF146" s="1424"/>
      <c r="BG146" s="264"/>
      <c r="BH146" s="322" t="s">
        <v>201</v>
      </c>
      <c r="BI146" s="836"/>
      <c r="BJ146" s="1533" t="str">
        <f t="shared" si="472"/>
        <v/>
      </c>
      <c r="BK146" s="1424"/>
      <c r="BL146" s="264"/>
      <c r="BM146" s="942" t="s">
        <v>201</v>
      </c>
      <c r="BN146" s="835"/>
      <c r="BO146" s="272" t="str">
        <f t="shared" si="473"/>
        <v/>
      </c>
      <c r="BP146" s="1424"/>
      <c r="BQ146" s="264"/>
      <c r="BR146" s="883"/>
      <c r="BS146" s="322" t="s">
        <v>201</v>
      </c>
      <c r="BT146" s="835"/>
      <c r="BU146" s="1531" t="str">
        <f t="shared" si="474"/>
        <v/>
      </c>
      <c r="BV146" s="1541"/>
      <c r="BW146" s="1541"/>
      <c r="BX146" s="322" t="s">
        <v>201</v>
      </c>
      <c r="BY146" s="835"/>
      <c r="BZ146" s="1531" t="str">
        <f t="shared" si="475"/>
        <v/>
      </c>
      <c r="CA146" s="1424"/>
      <c r="CB146" s="264"/>
      <c r="CC146" s="322" t="s">
        <v>201</v>
      </c>
      <c r="CD146" s="835"/>
      <c r="CE146" s="1531" t="str">
        <f t="shared" si="476"/>
        <v/>
      </c>
      <c r="CF146" s="1424"/>
      <c r="CG146" s="264"/>
      <c r="CH146" s="322" t="s">
        <v>201</v>
      </c>
      <c r="CI146" s="835"/>
      <c r="CJ146" s="1531" t="str">
        <f t="shared" si="477"/>
        <v/>
      </c>
      <c r="CK146" s="1424"/>
      <c r="CL146" s="264"/>
      <c r="CM146" s="322" t="s">
        <v>201</v>
      </c>
      <c r="CN146" s="835"/>
      <c r="CO146" s="1531" t="str">
        <f t="shared" si="478"/>
        <v/>
      </c>
      <c r="CP146" s="1424"/>
      <c r="CQ146" s="264"/>
      <c r="CR146" s="322" t="s">
        <v>201</v>
      </c>
      <c r="CS146" s="835"/>
      <c r="CT146" s="1531" t="str">
        <f t="shared" si="479"/>
        <v/>
      </c>
      <c r="CU146" s="1424"/>
      <c r="CV146" s="264"/>
      <c r="CW146" s="322" t="s">
        <v>201</v>
      </c>
      <c r="CX146" s="835"/>
      <c r="CY146" s="1531" t="str">
        <f t="shared" si="480"/>
        <v/>
      </c>
      <c r="CZ146" s="1424"/>
      <c r="DA146" s="264"/>
      <c r="DB146" s="322" t="s">
        <v>201</v>
      </c>
      <c r="DC146" s="835"/>
      <c r="DD146" s="1531" t="str">
        <f t="shared" si="481"/>
        <v/>
      </c>
      <c r="DE146" s="1424"/>
      <c r="DF146" s="264"/>
      <c r="DG146" s="322" t="s">
        <v>201</v>
      </c>
      <c r="DH146" s="835"/>
      <c r="DI146" s="1531" t="str">
        <f t="shared" si="482"/>
        <v/>
      </c>
      <c r="DJ146" s="1424"/>
      <c r="DK146" s="264"/>
      <c r="DL146" s="322" t="s">
        <v>201</v>
      </c>
      <c r="DM146" s="835"/>
      <c r="DN146" s="264"/>
      <c r="DO146" s="1424"/>
      <c r="DP146" s="264"/>
      <c r="DQ146" s="322" t="s">
        <v>201</v>
      </c>
      <c r="DR146" s="835"/>
      <c r="DS146" s="264"/>
      <c r="DT146" s="1424"/>
      <c r="DU146" s="264"/>
      <c r="DV146" s="322" t="s">
        <v>201</v>
      </c>
      <c r="DW146" s="835"/>
      <c r="DX146" s="264"/>
      <c r="DY146" s="1424"/>
      <c r="DZ146" s="264"/>
      <c r="EA146" s="322" t="s">
        <v>201</v>
      </c>
      <c r="EB146" s="1542"/>
      <c r="EC146" s="264"/>
      <c r="ED146" s="1424"/>
      <c r="EE146" s="264"/>
      <c r="EF146" s="322" t="s">
        <v>201</v>
      </c>
      <c r="EG146" s="835"/>
      <c r="EH146" s="272" t="str">
        <f t="shared" si="483"/>
        <v/>
      </c>
      <c r="EI146" s="1424"/>
      <c r="EJ146" s="264"/>
      <c r="EK146" s="322" t="s">
        <v>201</v>
      </c>
      <c r="EL146" s="835"/>
      <c r="EM146" s="272" t="str">
        <f t="shared" si="484"/>
        <v/>
      </c>
      <c r="EN146" s="1424"/>
      <c r="EO146" s="264"/>
      <c r="EP146" s="322" t="s">
        <v>201</v>
      </c>
      <c r="EQ146" s="338"/>
      <c r="ER146" s="272" t="str">
        <f t="shared" si="485"/>
        <v/>
      </c>
      <c r="ES146" s="1424"/>
      <c r="ET146" s="264"/>
      <c r="EU146" s="322" t="s">
        <v>201</v>
      </c>
      <c r="EV146" s="835"/>
      <c r="EW146" s="272" t="str">
        <f t="shared" si="486"/>
        <v/>
      </c>
      <c r="EX146" s="1424"/>
      <c r="EY146" s="264"/>
      <c r="EZ146" s="322" t="s">
        <v>201</v>
      </c>
      <c r="FA146" s="835"/>
      <c r="FB146" s="272" t="str">
        <f t="shared" si="487"/>
        <v/>
      </c>
      <c r="FC146" s="1424"/>
      <c r="FD146" s="264"/>
      <c r="FE146" s="322" t="s">
        <v>201</v>
      </c>
      <c r="FF146" s="835"/>
      <c r="FG146" s="272" t="str">
        <f t="shared" si="488"/>
        <v/>
      </c>
      <c r="FH146" s="1424"/>
      <c r="FI146" s="264"/>
      <c r="FJ146" s="397" t="s">
        <v>201</v>
      </c>
      <c r="FK146" s="835">
        <v>1</v>
      </c>
      <c r="FL146" s="272" t="str">
        <f t="shared" si="489"/>
        <v>Что-то еще? Напишите</v>
      </c>
      <c r="FM146" s="1547"/>
      <c r="FN146" s="1091"/>
      <c r="FO146" s="322" t="s">
        <v>201</v>
      </c>
      <c r="FP146" s="835"/>
      <c r="FQ146" s="272" t="str">
        <f t="shared" si="490"/>
        <v/>
      </c>
      <c r="FR146" s="1547"/>
      <c r="FS146" s="1091"/>
      <c r="FU146" s="322" t="s">
        <v>201</v>
      </c>
      <c r="FV146" s="836"/>
      <c r="FW146" s="272" t="str">
        <f t="shared" si="491"/>
        <v/>
      </c>
      <c r="FX146" s="1424"/>
      <c r="FY146" s="264"/>
      <c r="FZ146" s="322" t="s">
        <v>201</v>
      </c>
      <c r="GA146" s="1051"/>
      <c r="GB146" s="272" t="str">
        <f t="shared" si="492"/>
        <v/>
      </c>
      <c r="GC146" s="1424"/>
      <c r="GD146" s="264"/>
      <c r="GE146" s="322" t="s">
        <v>201</v>
      </c>
      <c r="GF146" s="1051"/>
      <c r="GG146" s="272" t="str">
        <f t="shared" si="493"/>
        <v/>
      </c>
      <c r="GH146" s="1424"/>
      <c r="GI146" s="264"/>
      <c r="GJ146" s="322" t="s">
        <v>201</v>
      </c>
      <c r="GK146" s="1051"/>
      <c r="GL146" s="272" t="str">
        <f t="shared" si="494"/>
        <v/>
      </c>
      <c r="GM146" s="1424"/>
      <c r="GN146" s="264"/>
      <c r="GO146" s="322" t="s">
        <v>201</v>
      </c>
      <c r="GP146" s="1051"/>
      <c r="GQ146" s="272" t="str">
        <f t="shared" si="495"/>
        <v/>
      </c>
      <c r="GR146" s="1424"/>
      <c r="GS146" s="264"/>
      <c r="GT146" s="322" t="s">
        <v>201</v>
      </c>
      <c r="GU146" s="836"/>
      <c r="GV146" s="1533" t="str">
        <f t="shared" si="496"/>
        <v/>
      </c>
      <c r="GW146" s="242"/>
      <c r="GX146" s="242"/>
      <c r="GY146" s="883"/>
      <c r="GZ146" s="322" t="s">
        <v>201</v>
      </c>
      <c r="HA146" s="835"/>
      <c r="HB146" s="1533" t="str">
        <f t="shared" si="497"/>
        <v/>
      </c>
      <c r="HC146" s="1547"/>
      <c r="HD146" s="1091"/>
      <c r="HE146" s="322" t="s">
        <v>201</v>
      </c>
      <c r="HF146" s="338"/>
      <c r="HG146" s="1533" t="str">
        <f t="shared" si="498"/>
        <v/>
      </c>
      <c r="HH146" s="1547"/>
      <c r="HI146" s="1091"/>
      <c r="HJ146" s="1543"/>
      <c r="HK146" s="322" t="s">
        <v>201</v>
      </c>
      <c r="HL146" s="835"/>
      <c r="HM146" s="1531" t="str">
        <f t="shared" si="499"/>
        <v/>
      </c>
      <c r="HN146" s="1541"/>
      <c r="HO146" s="1541"/>
      <c r="HP146" s="1544"/>
      <c r="HQ146" s="322" t="s">
        <v>201</v>
      </c>
      <c r="HR146" s="835"/>
      <c r="HS146" s="272" t="str">
        <f t="shared" si="500"/>
        <v/>
      </c>
      <c r="HT146" s="1424"/>
      <c r="HU146" s="264"/>
      <c r="HV146" s="322" t="s">
        <v>201</v>
      </c>
      <c r="HW146" s="835"/>
      <c r="HX146" s="272" t="str">
        <f t="shared" si="501"/>
        <v/>
      </c>
      <c r="HY146" s="1424"/>
      <c r="HZ146" s="954"/>
      <c r="IA146" s="397" t="s">
        <v>201</v>
      </c>
      <c r="IB146" s="835">
        <v>1</v>
      </c>
      <c r="IC146" s="1531" t="str">
        <f t="shared" si="502"/>
        <v>Что-то еще? Напишите</v>
      </c>
      <c r="ID146" s="1424"/>
      <c r="IE146" s="257"/>
      <c r="IF146" s="883"/>
      <c r="IG146" s="322" t="s">
        <v>201</v>
      </c>
      <c r="IH146" s="841"/>
      <c r="II146" s="272" t="str">
        <f t="shared" si="503"/>
        <v/>
      </c>
      <c r="IJ146" s="1424"/>
      <c r="IK146" s="264"/>
      <c r="IL146" s="322" t="s">
        <v>201</v>
      </c>
      <c r="IM146" s="841"/>
      <c r="IN146" s="272" t="str">
        <f t="shared" si="504"/>
        <v/>
      </c>
      <c r="IO146" s="1424"/>
      <c r="IP146" s="264"/>
      <c r="IQ146" s="322" t="s">
        <v>201</v>
      </c>
      <c r="IR146" s="841"/>
      <c r="IS146" s="272" t="str">
        <f t="shared" si="505"/>
        <v/>
      </c>
      <c r="IT146" s="1424"/>
      <c r="IU146" s="264"/>
      <c r="IV146" s="322" t="s">
        <v>201</v>
      </c>
      <c r="IW146" s="841"/>
      <c r="IX146" s="272" t="str">
        <f t="shared" si="506"/>
        <v/>
      </c>
      <c r="IY146" s="1424"/>
      <c r="IZ146" s="264"/>
      <c r="JA146" s="322" t="s">
        <v>201</v>
      </c>
      <c r="JB146" s="841"/>
      <c r="JC146" s="272" t="str">
        <f t="shared" si="507"/>
        <v/>
      </c>
      <c r="JD146" s="1424"/>
      <c r="JE146" s="264"/>
      <c r="JF146" s="397" t="s">
        <v>201</v>
      </c>
      <c r="JG146" s="337">
        <v>1</v>
      </c>
      <c r="JH146" s="272" t="str">
        <f t="shared" si="508"/>
        <v>Что-то еще? Напишите</v>
      </c>
      <c r="JI146" s="1424"/>
      <c r="JJ146" s="264"/>
      <c r="JK146" s="322" t="s">
        <v>201</v>
      </c>
      <c r="JL146" s="841"/>
      <c r="JM146" s="272" t="str">
        <f t="shared" si="509"/>
        <v/>
      </c>
      <c r="JN146" s="1424"/>
      <c r="JO146" s="264"/>
      <c r="JP146" s="322" t="s">
        <v>201</v>
      </c>
      <c r="JQ146" s="841"/>
      <c r="JR146" s="272" t="str">
        <f t="shared" si="510"/>
        <v/>
      </c>
      <c r="JS146" s="1424"/>
      <c r="JT146" s="264"/>
      <c r="JU146" s="322" t="s">
        <v>201</v>
      </c>
      <c r="JV146" s="841"/>
      <c r="JW146" s="272" t="str">
        <f t="shared" si="511"/>
        <v/>
      </c>
      <c r="JX146" s="1424"/>
      <c r="JY146" s="264"/>
      <c r="JZ146" s="322" t="s">
        <v>201</v>
      </c>
      <c r="KA146" s="841"/>
      <c r="KB146" s="272" t="str">
        <f t="shared" si="512"/>
        <v/>
      </c>
      <c r="KC146" s="1424"/>
      <c r="KD146" s="264"/>
      <c r="KE146" s="322" t="s">
        <v>201</v>
      </c>
      <c r="KF146" s="841"/>
      <c r="KG146" s="272" t="str">
        <f t="shared" si="513"/>
        <v/>
      </c>
      <c r="KH146" s="1424"/>
      <c r="KI146" s="264"/>
      <c r="KJ146" s="322" t="s">
        <v>201</v>
      </c>
      <c r="KK146" s="841"/>
      <c r="KL146" s="272" t="str">
        <f t="shared" si="514"/>
        <v/>
      </c>
      <c r="KM146" s="1424"/>
      <c r="KN146" s="264"/>
      <c r="KO146" s="322" t="s">
        <v>201</v>
      </c>
      <c r="KP146" s="841"/>
      <c r="KQ146" s="272" t="str">
        <f t="shared" si="515"/>
        <v/>
      </c>
      <c r="KR146" s="1424"/>
      <c r="KS146" s="264"/>
      <c r="KT146" s="322" t="s">
        <v>201</v>
      </c>
      <c r="KU146" s="841"/>
      <c r="KV146" s="272" t="str">
        <f t="shared" si="516"/>
        <v/>
      </c>
      <c r="KW146" s="1424"/>
      <c r="KX146" s="264"/>
      <c r="KY146" s="322" t="s">
        <v>201</v>
      </c>
      <c r="KZ146" s="841"/>
      <c r="LA146" s="272" t="str">
        <f t="shared" si="517"/>
        <v/>
      </c>
      <c r="LB146" s="1424"/>
      <c r="LC146" s="264"/>
      <c r="LD146" s="322" t="s">
        <v>201</v>
      </c>
      <c r="LE146" s="841"/>
      <c r="LF146" s="272" t="str">
        <f t="shared" si="518"/>
        <v/>
      </c>
      <c r="LG146" s="1424"/>
      <c r="LH146" s="264"/>
      <c r="LI146" s="322" t="s">
        <v>201</v>
      </c>
      <c r="LJ146" s="841"/>
      <c r="LK146" s="272" t="str">
        <f t="shared" si="519"/>
        <v/>
      </c>
      <c r="LL146" s="1424"/>
      <c r="LM146" s="264"/>
      <c r="LN146" s="322" t="s">
        <v>201</v>
      </c>
      <c r="LO146" s="841"/>
      <c r="LP146" s="272" t="str">
        <f t="shared" si="520"/>
        <v/>
      </c>
      <c r="LQ146" s="1424"/>
      <c r="LR146" s="264"/>
      <c r="LS146" s="322" t="s">
        <v>201</v>
      </c>
      <c r="LT146" s="841"/>
      <c r="LU146" s="272" t="str">
        <f t="shared" si="521"/>
        <v/>
      </c>
      <c r="LV146" s="1424"/>
      <c r="LW146" s="264"/>
      <c r="LX146" s="322" t="s">
        <v>201</v>
      </c>
      <c r="LY146" s="841"/>
      <c r="LZ146" s="272" t="str">
        <f t="shared" si="522"/>
        <v/>
      </c>
      <c r="MA146" s="1424"/>
      <c r="MB146" s="264"/>
      <c r="MC146" s="322" t="s">
        <v>201</v>
      </c>
      <c r="MD146" s="841"/>
      <c r="ME146" s="272" t="str">
        <f t="shared" si="523"/>
        <v/>
      </c>
      <c r="MF146" s="1424"/>
      <c r="MG146" s="264"/>
      <c r="MH146" s="322" t="s">
        <v>201</v>
      </c>
      <c r="MI146" s="841"/>
      <c r="MJ146" s="272" t="str">
        <f t="shared" si="524"/>
        <v/>
      </c>
      <c r="MK146" s="1424"/>
      <c r="ML146" s="264"/>
      <c r="MM146" s="322" t="s">
        <v>201</v>
      </c>
      <c r="MN146" s="841"/>
      <c r="MO146" s="272" t="str">
        <f t="shared" si="525"/>
        <v/>
      </c>
      <c r="MP146" s="1424"/>
      <c r="MQ146" s="264"/>
      <c r="MR146" s="322" t="s">
        <v>201</v>
      </c>
      <c r="MS146" s="841"/>
      <c r="MT146" s="272" t="str">
        <f t="shared" si="526"/>
        <v/>
      </c>
      <c r="MU146" s="1424"/>
      <c r="MV146" s="264"/>
      <c r="MW146" s="322" t="s">
        <v>201</v>
      </c>
      <c r="MX146" s="841"/>
      <c r="MY146" s="272" t="str">
        <f t="shared" si="527"/>
        <v/>
      </c>
      <c r="MZ146" s="1424"/>
      <c r="NA146" s="264"/>
      <c r="NB146" s="322" t="s">
        <v>201</v>
      </c>
      <c r="NC146" s="841"/>
      <c r="ND146" s="272" t="str">
        <f t="shared" si="528"/>
        <v/>
      </c>
      <c r="NE146" s="1424"/>
      <c r="NF146" s="264"/>
      <c r="NG146" s="322" t="s">
        <v>201</v>
      </c>
      <c r="NH146" s="841"/>
      <c r="NI146" s="272" t="str">
        <f t="shared" si="529"/>
        <v/>
      </c>
      <c r="NJ146" s="1424"/>
      <c r="NK146" s="264"/>
      <c r="NL146" s="322" t="s">
        <v>201</v>
      </c>
      <c r="NM146" s="841"/>
      <c r="NN146" s="272" t="str">
        <f t="shared" si="530"/>
        <v/>
      </c>
      <c r="NO146" s="1424"/>
      <c r="NP146" s="264"/>
      <c r="NQ146" s="322" t="s">
        <v>201</v>
      </c>
      <c r="NR146" s="841"/>
      <c r="NS146" s="272" t="str">
        <f t="shared" si="531"/>
        <v/>
      </c>
      <c r="NT146" s="1424"/>
      <c r="NU146" s="264"/>
      <c r="NV146" s="322" t="s">
        <v>201</v>
      </c>
      <c r="NW146" s="841"/>
      <c r="NX146" s="272" t="str">
        <f t="shared" si="532"/>
        <v/>
      </c>
      <c r="NY146" s="1424"/>
      <c r="NZ146" s="264"/>
      <c r="OA146" s="322" t="s">
        <v>201</v>
      </c>
      <c r="OB146" s="841"/>
      <c r="OC146" s="272" t="str">
        <f t="shared" si="533"/>
        <v/>
      </c>
      <c r="OD146" s="1424"/>
      <c r="OE146" s="264"/>
      <c r="OF146" s="322" t="s">
        <v>201</v>
      </c>
      <c r="OG146" s="841"/>
      <c r="OH146" s="272" t="str">
        <f t="shared" si="534"/>
        <v/>
      </c>
      <c r="OI146" s="1424"/>
      <c r="OJ146" s="264"/>
      <c r="OK146" s="397" t="s">
        <v>201</v>
      </c>
      <c r="OL146" s="841">
        <v>1</v>
      </c>
      <c r="OM146" s="272" t="str">
        <f t="shared" si="535"/>
        <v>Что-то еще? Напишите</v>
      </c>
      <c r="ON146" s="1424"/>
      <c r="OO146" s="264"/>
      <c r="OP146" s="322" t="s">
        <v>201</v>
      </c>
      <c r="OQ146" s="841"/>
      <c r="OR146" s="272" t="str">
        <f t="shared" si="536"/>
        <v/>
      </c>
      <c r="OS146" s="1424"/>
      <c r="OT146" s="264"/>
      <c r="OU146" s="322" t="s">
        <v>201</v>
      </c>
      <c r="OV146" s="1548"/>
      <c r="OW146" s="272" t="str">
        <f t="shared" si="537"/>
        <v/>
      </c>
      <c r="OX146" s="1424"/>
      <c r="OY146" s="264"/>
      <c r="OZ146" s="322" t="s">
        <v>201</v>
      </c>
      <c r="PA146" s="841"/>
      <c r="PB146" s="272" t="str">
        <f t="shared" si="538"/>
        <v/>
      </c>
      <c r="PC146" s="1424"/>
      <c r="PD146" s="264"/>
      <c r="PE146" s="942"/>
      <c r="PF146" s="835"/>
      <c r="PG146" s="272" t="str">
        <f t="shared" si="539"/>
        <v/>
      </c>
      <c r="PH146" s="1424"/>
      <c r="PI146" s="264"/>
      <c r="PJ146" s="942"/>
      <c r="PK146" s="835"/>
      <c r="PL146" s="272" t="str">
        <f t="shared" si="540"/>
        <v/>
      </c>
      <c r="PM146" s="1424"/>
      <c r="PN146" s="264"/>
    </row>
    <row r="147" spans="1:430" ht="17" customHeight="1" x14ac:dyDescent="0.2">
      <c r="B147" s="1431"/>
      <c r="C147" s="1538"/>
      <c r="D147" s="1539"/>
      <c r="E147" s="1540" t="s">
        <v>189</v>
      </c>
      <c r="F147" s="1499"/>
      <c r="G147" s="1500"/>
      <c r="H147" s="883"/>
      <c r="I147" s="1501"/>
      <c r="J147" s="322" t="s">
        <v>189</v>
      </c>
      <c r="K147" s="889"/>
      <c r="L147" s="1531" t="str">
        <f t="shared" si="464"/>
        <v/>
      </c>
      <c r="M147" s="1488"/>
      <c r="N147" s="1488"/>
      <c r="O147" s="322" t="s">
        <v>189</v>
      </c>
      <c r="P147" s="957"/>
      <c r="Q147" s="1531" t="str">
        <f t="shared" si="465"/>
        <v/>
      </c>
      <c r="R147" s="1488"/>
      <c r="S147" s="1488"/>
      <c r="T147" s="322" t="s">
        <v>189</v>
      </c>
      <c r="U147" s="889"/>
      <c r="V147" s="1531" t="str">
        <f t="shared" si="466"/>
        <v/>
      </c>
      <c r="W147" s="1488"/>
      <c r="X147" s="1506"/>
      <c r="Y147" s="322" t="s">
        <v>189</v>
      </c>
      <c r="Z147" s="889"/>
      <c r="AA147" s="1531" t="str">
        <f t="shared" si="467"/>
        <v/>
      </c>
      <c r="AB147" s="1541"/>
      <c r="AC147" s="1541"/>
      <c r="AD147" s="322" t="s">
        <v>189</v>
      </c>
      <c r="AE147" s="889"/>
      <c r="AF147" s="1531" t="str">
        <f t="shared" si="468"/>
        <v/>
      </c>
      <c r="AG147" s="1541"/>
      <c r="AH147" s="1541"/>
      <c r="AI147" s="322" t="s">
        <v>189</v>
      </c>
      <c r="AJ147" s="889"/>
      <c r="AK147" s="1531" t="str">
        <f t="shared" si="469"/>
        <v/>
      </c>
      <c r="AL147" s="1541"/>
      <c r="AM147" s="1541"/>
      <c r="AN147" s="322" t="s">
        <v>189</v>
      </c>
      <c r="AO147" s="957"/>
      <c r="AP147" s="264"/>
      <c r="AQ147" s="1424"/>
      <c r="AR147" s="264"/>
      <c r="AS147" s="322" t="s">
        <v>189</v>
      </c>
      <c r="AT147" s="1092"/>
      <c r="AU147" s="967"/>
      <c r="AV147" s="1424"/>
      <c r="AW147" s="264"/>
      <c r="AX147" s="322" t="s">
        <v>189</v>
      </c>
      <c r="AY147" s="1092"/>
      <c r="AZ147" s="1533" t="str">
        <f t="shared" si="470"/>
        <v/>
      </c>
      <c r="BA147" s="1424"/>
      <c r="BB147" s="264"/>
      <c r="BC147" s="942" t="s">
        <v>189</v>
      </c>
      <c r="BD147" s="889"/>
      <c r="BE147" s="272" t="str">
        <f t="shared" si="471"/>
        <v/>
      </c>
      <c r="BF147" s="1424"/>
      <c r="BG147" s="264"/>
      <c r="BH147" s="322" t="s">
        <v>189</v>
      </c>
      <c r="BI147" s="957"/>
      <c r="BJ147" s="1533" t="str">
        <f t="shared" si="472"/>
        <v/>
      </c>
      <c r="BK147" s="1424"/>
      <c r="BL147" s="264"/>
      <c r="BM147" s="941" t="s">
        <v>189</v>
      </c>
      <c r="BN147" s="827">
        <v>1</v>
      </c>
      <c r="BO147" s="272" t="str">
        <f t="shared" si="473"/>
        <v>Затрудняюсь ответить</v>
      </c>
      <c r="BP147" s="1424"/>
      <c r="BQ147" s="264"/>
      <c r="BR147" s="883"/>
      <c r="BS147" s="322" t="s">
        <v>189</v>
      </c>
      <c r="BT147" s="889"/>
      <c r="BU147" s="1531" t="str">
        <f t="shared" si="474"/>
        <v/>
      </c>
      <c r="BV147" s="1541"/>
      <c r="BW147" s="1541"/>
      <c r="BX147" s="322" t="s">
        <v>189</v>
      </c>
      <c r="BY147" s="889"/>
      <c r="BZ147" s="1531" t="str">
        <f t="shared" si="475"/>
        <v/>
      </c>
      <c r="CA147" s="1424"/>
      <c r="CB147" s="264"/>
      <c r="CC147" s="322" t="s">
        <v>189</v>
      </c>
      <c r="CD147" s="865" t="s">
        <v>1950</v>
      </c>
      <c r="CE147" s="1531" t="str">
        <f t="shared" si="476"/>
        <v/>
      </c>
      <c r="CF147" s="1424"/>
      <c r="CG147" s="264"/>
      <c r="CH147" s="322" t="s">
        <v>189</v>
      </c>
      <c r="CI147" s="889"/>
      <c r="CJ147" s="1531" t="str">
        <f t="shared" si="477"/>
        <v/>
      </c>
      <c r="CK147" s="1424"/>
      <c r="CL147" s="264"/>
      <c r="CM147" s="397" t="s">
        <v>189</v>
      </c>
      <c r="CN147" s="835">
        <v>1</v>
      </c>
      <c r="CO147" s="1531" t="str">
        <f t="shared" si="478"/>
        <v>Затрудняюсь ответить</v>
      </c>
      <c r="CP147" s="1424"/>
      <c r="CQ147" s="264"/>
      <c r="CR147" s="322" t="s">
        <v>189</v>
      </c>
      <c r="CS147" s="889"/>
      <c r="CT147" s="1531" t="str">
        <f t="shared" si="479"/>
        <v/>
      </c>
      <c r="CU147" s="1424"/>
      <c r="CV147" s="264"/>
      <c r="CW147" s="322" t="s">
        <v>189</v>
      </c>
      <c r="CX147" s="889"/>
      <c r="CY147" s="1531" t="str">
        <f t="shared" si="480"/>
        <v/>
      </c>
      <c r="CZ147" s="1424"/>
      <c r="DA147" s="264"/>
      <c r="DB147" s="322" t="s">
        <v>189</v>
      </c>
      <c r="DC147" s="889"/>
      <c r="DD147" s="1531" t="str">
        <f t="shared" si="481"/>
        <v/>
      </c>
      <c r="DE147" s="1424"/>
      <c r="DF147" s="264"/>
      <c r="DG147" s="322" t="s">
        <v>189</v>
      </c>
      <c r="DH147" s="889"/>
      <c r="DI147" s="1531" t="str">
        <f t="shared" si="482"/>
        <v/>
      </c>
      <c r="DJ147" s="1424"/>
      <c r="DK147" s="264"/>
      <c r="DL147" s="322" t="s">
        <v>189</v>
      </c>
      <c r="DM147" s="889"/>
      <c r="DN147" s="264"/>
      <c r="DO147" s="1424"/>
      <c r="DP147" s="264"/>
      <c r="DQ147" s="322" t="s">
        <v>189</v>
      </c>
      <c r="DR147" s="889"/>
      <c r="DS147" s="264"/>
      <c r="DT147" s="1424"/>
      <c r="DU147" s="264"/>
      <c r="DV147" s="322" t="s">
        <v>189</v>
      </c>
      <c r="DW147" s="889"/>
      <c r="DX147" s="264"/>
      <c r="DY147" s="1424"/>
      <c r="DZ147" s="264"/>
      <c r="EA147" s="322" t="s">
        <v>189</v>
      </c>
      <c r="EB147" s="1549"/>
      <c r="EC147" s="264"/>
      <c r="ED147" s="1424"/>
      <c r="EE147" s="264"/>
      <c r="EF147" s="322" t="s">
        <v>189</v>
      </c>
      <c r="EG147" s="889"/>
      <c r="EH147" s="272" t="str">
        <f t="shared" si="483"/>
        <v/>
      </c>
      <c r="EI147" s="1424"/>
      <c r="EJ147" s="264"/>
      <c r="EK147" s="322" t="s">
        <v>189</v>
      </c>
      <c r="EL147" s="889"/>
      <c r="EM147" s="272" t="str">
        <f t="shared" si="484"/>
        <v/>
      </c>
      <c r="EN147" s="1424"/>
      <c r="EO147" s="264"/>
      <c r="EP147" s="322" t="s">
        <v>189</v>
      </c>
      <c r="EQ147" s="362"/>
      <c r="ER147" s="272" t="str">
        <f t="shared" si="485"/>
        <v/>
      </c>
      <c r="ES147" s="1424"/>
      <c r="ET147" s="264"/>
      <c r="EU147" s="322" t="s">
        <v>189</v>
      </c>
      <c r="EV147" s="889"/>
      <c r="EW147" s="272" t="str">
        <f t="shared" si="486"/>
        <v/>
      </c>
      <c r="EX147" s="1424"/>
      <c r="EY147" s="264"/>
      <c r="EZ147" s="322" t="s">
        <v>189</v>
      </c>
      <c r="FA147" s="889"/>
      <c r="FB147" s="272" t="str">
        <f t="shared" si="487"/>
        <v/>
      </c>
      <c r="FC147" s="1424"/>
      <c r="FD147" s="264"/>
      <c r="FE147" s="322" t="s">
        <v>189</v>
      </c>
      <c r="FF147" s="889"/>
      <c r="FG147" s="272" t="str">
        <f t="shared" si="488"/>
        <v/>
      </c>
      <c r="FH147" s="1424"/>
      <c r="FI147" s="264"/>
      <c r="FJ147" s="322" t="s">
        <v>189</v>
      </c>
      <c r="FK147" s="865" t="s">
        <v>1951</v>
      </c>
      <c r="FL147" s="272" t="str">
        <f t="shared" si="489"/>
        <v/>
      </c>
      <c r="FM147" s="1424"/>
      <c r="FN147" s="264"/>
      <c r="FO147" s="322" t="s">
        <v>189</v>
      </c>
      <c r="FP147" s="889"/>
      <c r="FQ147" s="272" t="str">
        <f t="shared" si="490"/>
        <v/>
      </c>
      <c r="FR147" s="1424"/>
      <c r="FS147" s="264"/>
      <c r="FU147" s="322" t="s">
        <v>189</v>
      </c>
      <c r="FV147" s="957"/>
      <c r="FW147" s="272" t="str">
        <f t="shared" si="491"/>
        <v/>
      </c>
      <c r="FX147" s="1424"/>
      <c r="FY147" s="264"/>
      <c r="FZ147" s="322" t="s">
        <v>189</v>
      </c>
      <c r="GA147" s="1092"/>
      <c r="GB147" s="272" t="str">
        <f t="shared" si="492"/>
        <v/>
      </c>
      <c r="GC147" s="1424"/>
      <c r="GD147" s="264"/>
      <c r="GE147" s="322" t="s">
        <v>189</v>
      </c>
      <c r="GF147" s="1092"/>
      <c r="GG147" s="272" t="str">
        <f t="shared" si="493"/>
        <v/>
      </c>
      <c r="GH147" s="1424"/>
      <c r="GI147" s="264"/>
      <c r="GJ147" s="322" t="s">
        <v>189</v>
      </c>
      <c r="GK147" s="1092"/>
      <c r="GL147" s="272" t="str">
        <f t="shared" si="494"/>
        <v/>
      </c>
      <c r="GM147" s="1424"/>
      <c r="GN147" s="264"/>
      <c r="GO147" s="322" t="s">
        <v>189</v>
      </c>
      <c r="GP147" s="1092"/>
      <c r="GQ147" s="272" t="str">
        <f t="shared" si="495"/>
        <v/>
      </c>
      <c r="GR147" s="1424"/>
      <c r="GS147" s="264"/>
      <c r="GT147" s="322" t="s">
        <v>189</v>
      </c>
      <c r="GU147" s="957"/>
      <c r="GV147" s="1533" t="str">
        <f t="shared" si="496"/>
        <v/>
      </c>
      <c r="GW147" s="242"/>
      <c r="GX147" s="242"/>
      <c r="GY147" s="883"/>
      <c r="GZ147" s="322" t="s">
        <v>189</v>
      </c>
      <c r="HA147" s="889"/>
      <c r="HB147" s="1533" t="str">
        <f t="shared" si="497"/>
        <v/>
      </c>
      <c r="HC147" s="1424"/>
      <c r="HD147" s="264"/>
      <c r="HE147" s="322" t="s">
        <v>189</v>
      </c>
      <c r="HF147" s="362"/>
      <c r="HG147" s="1533" t="str">
        <f t="shared" si="498"/>
        <v/>
      </c>
      <c r="HH147" s="1424"/>
      <c r="HI147" s="264"/>
      <c r="HJ147" s="1543"/>
      <c r="HK147" s="322" t="s">
        <v>189</v>
      </c>
      <c r="HL147" s="889"/>
      <c r="HM147" s="1531" t="str">
        <f t="shared" si="499"/>
        <v/>
      </c>
      <c r="HN147" s="1541"/>
      <c r="HO147" s="1541"/>
      <c r="HP147" s="1544"/>
      <c r="HQ147" s="322" t="s">
        <v>189</v>
      </c>
      <c r="HR147" s="889"/>
      <c r="HS147" s="272" t="str">
        <f t="shared" si="500"/>
        <v/>
      </c>
      <c r="HT147" s="1424"/>
      <c r="HU147" s="264"/>
      <c r="HV147" s="322" t="s">
        <v>189</v>
      </c>
      <c r="HW147" s="889"/>
      <c r="HX147" s="272" t="str">
        <f t="shared" si="501"/>
        <v/>
      </c>
      <c r="HY147" s="1424"/>
      <c r="HZ147" s="954"/>
      <c r="IA147" s="322" t="s">
        <v>189</v>
      </c>
      <c r="IB147" s="889"/>
      <c r="IC147" s="1531" t="str">
        <f t="shared" si="502"/>
        <v/>
      </c>
      <c r="ID147" s="1424"/>
      <c r="IE147" s="257"/>
      <c r="IF147" s="883"/>
      <c r="IG147" s="322" t="s">
        <v>189</v>
      </c>
      <c r="IH147" s="900"/>
      <c r="II147" s="272" t="str">
        <f t="shared" si="503"/>
        <v/>
      </c>
      <c r="IJ147" s="1424"/>
      <c r="IK147" s="264"/>
      <c r="IL147" s="322" t="s">
        <v>189</v>
      </c>
      <c r="IM147" s="900"/>
      <c r="IN147" s="272" t="str">
        <f t="shared" si="504"/>
        <v/>
      </c>
      <c r="IO147" s="1424"/>
      <c r="IP147" s="264"/>
      <c r="IQ147" s="322" t="s">
        <v>189</v>
      </c>
      <c r="IR147" s="900"/>
      <c r="IS147" s="272" t="str">
        <f t="shared" si="505"/>
        <v/>
      </c>
      <c r="IT147" s="1424"/>
      <c r="IU147" s="264"/>
      <c r="IV147" s="322" t="s">
        <v>189</v>
      </c>
      <c r="IW147" s="900"/>
      <c r="IX147" s="272" t="str">
        <f t="shared" si="506"/>
        <v/>
      </c>
      <c r="IY147" s="1424"/>
      <c r="IZ147" s="264"/>
      <c r="JA147" s="322" t="s">
        <v>189</v>
      </c>
      <c r="JB147" s="900"/>
      <c r="JC147" s="272" t="str">
        <f t="shared" si="507"/>
        <v/>
      </c>
      <c r="JD147" s="1424"/>
      <c r="JE147" s="264"/>
      <c r="JF147" s="322" t="s">
        <v>189</v>
      </c>
      <c r="JG147" s="361"/>
      <c r="JH147" s="272" t="str">
        <f t="shared" si="508"/>
        <v/>
      </c>
      <c r="JI147" s="1424"/>
      <c r="JJ147" s="264"/>
      <c r="JK147" s="322" t="s">
        <v>189</v>
      </c>
      <c r="JL147" s="900"/>
      <c r="JM147" s="272" t="str">
        <f t="shared" si="509"/>
        <v/>
      </c>
      <c r="JN147" s="1424"/>
      <c r="JO147" s="264"/>
      <c r="JP147" s="322" t="s">
        <v>189</v>
      </c>
      <c r="JQ147" s="900"/>
      <c r="JR147" s="272" t="str">
        <f t="shared" si="510"/>
        <v/>
      </c>
      <c r="JS147" s="1424"/>
      <c r="JT147" s="264"/>
      <c r="JU147" s="322" t="s">
        <v>189</v>
      </c>
      <c r="JV147" s="900"/>
      <c r="JW147" s="272" t="str">
        <f t="shared" si="511"/>
        <v/>
      </c>
      <c r="JX147" s="1424"/>
      <c r="JY147" s="264"/>
      <c r="JZ147" s="322" t="s">
        <v>189</v>
      </c>
      <c r="KA147" s="900"/>
      <c r="KB147" s="272" t="str">
        <f t="shared" si="512"/>
        <v/>
      </c>
      <c r="KC147" s="1424"/>
      <c r="KD147" s="264"/>
      <c r="KE147" s="322" t="s">
        <v>189</v>
      </c>
      <c r="KF147" s="900"/>
      <c r="KG147" s="272" t="str">
        <f t="shared" si="513"/>
        <v/>
      </c>
      <c r="KH147" s="1424"/>
      <c r="KI147" s="264"/>
      <c r="KJ147" s="322" t="s">
        <v>189</v>
      </c>
      <c r="KK147" s="900"/>
      <c r="KL147" s="272" t="str">
        <f t="shared" si="514"/>
        <v/>
      </c>
      <c r="KM147" s="1424"/>
      <c r="KN147" s="264"/>
      <c r="KO147" s="322" t="s">
        <v>189</v>
      </c>
      <c r="KP147" s="900"/>
      <c r="KQ147" s="272" t="str">
        <f t="shared" si="515"/>
        <v/>
      </c>
      <c r="KR147" s="1424"/>
      <c r="KS147" s="264"/>
      <c r="KT147" s="322" t="s">
        <v>189</v>
      </c>
      <c r="KU147" s="900"/>
      <c r="KV147" s="272" t="str">
        <f t="shared" si="516"/>
        <v/>
      </c>
      <c r="KW147" s="1424"/>
      <c r="KX147" s="264"/>
      <c r="KY147" s="322" t="s">
        <v>189</v>
      </c>
      <c r="KZ147" s="900"/>
      <c r="LA147" s="272" t="str">
        <f t="shared" si="517"/>
        <v/>
      </c>
      <c r="LB147" s="1424"/>
      <c r="LC147" s="264"/>
      <c r="LD147" s="322" t="s">
        <v>189</v>
      </c>
      <c r="LE147" s="900"/>
      <c r="LF147" s="272" t="str">
        <f t="shared" si="518"/>
        <v/>
      </c>
      <c r="LG147" s="1424"/>
      <c r="LH147" s="264"/>
      <c r="LI147" s="322" t="s">
        <v>189</v>
      </c>
      <c r="LJ147" s="900"/>
      <c r="LK147" s="272" t="str">
        <f t="shared" si="519"/>
        <v/>
      </c>
      <c r="LL147" s="1424"/>
      <c r="LM147" s="264"/>
      <c r="LN147" s="322" t="s">
        <v>189</v>
      </c>
      <c r="LO147" s="900"/>
      <c r="LP147" s="272" t="str">
        <f t="shared" si="520"/>
        <v/>
      </c>
      <c r="LQ147" s="1424"/>
      <c r="LR147" s="264"/>
      <c r="LS147" s="322" t="s">
        <v>189</v>
      </c>
      <c r="LT147" s="900"/>
      <c r="LU147" s="272" t="str">
        <f t="shared" si="521"/>
        <v/>
      </c>
      <c r="LV147" s="1424"/>
      <c r="LW147" s="264"/>
      <c r="LX147" s="322" t="s">
        <v>189</v>
      </c>
      <c r="LY147" s="900"/>
      <c r="LZ147" s="272" t="str">
        <f t="shared" si="522"/>
        <v/>
      </c>
      <c r="MA147" s="1424"/>
      <c r="MB147" s="264"/>
      <c r="MC147" s="322" t="s">
        <v>189</v>
      </c>
      <c r="MD147" s="900"/>
      <c r="ME147" s="272" t="str">
        <f t="shared" si="523"/>
        <v/>
      </c>
      <c r="MF147" s="1424"/>
      <c r="MG147" s="264"/>
      <c r="MH147" s="322" t="s">
        <v>189</v>
      </c>
      <c r="MI147" s="900"/>
      <c r="MJ147" s="272" t="str">
        <f t="shared" si="524"/>
        <v/>
      </c>
      <c r="MK147" s="1424"/>
      <c r="ML147" s="264"/>
      <c r="MM147" s="322" t="s">
        <v>189</v>
      </c>
      <c r="MN147" s="900"/>
      <c r="MO147" s="272" t="str">
        <f t="shared" si="525"/>
        <v/>
      </c>
      <c r="MP147" s="1424"/>
      <c r="MQ147" s="264"/>
      <c r="MR147" s="322" t="s">
        <v>189</v>
      </c>
      <c r="MS147" s="900"/>
      <c r="MT147" s="272" t="str">
        <f t="shared" si="526"/>
        <v/>
      </c>
      <c r="MU147" s="1424"/>
      <c r="MV147" s="264"/>
      <c r="MW147" s="322" t="s">
        <v>189</v>
      </c>
      <c r="MX147" s="900"/>
      <c r="MY147" s="272" t="str">
        <f t="shared" si="527"/>
        <v/>
      </c>
      <c r="MZ147" s="1424"/>
      <c r="NA147" s="264"/>
      <c r="NB147" s="322" t="s">
        <v>189</v>
      </c>
      <c r="NC147" s="900"/>
      <c r="ND147" s="272" t="str">
        <f t="shared" si="528"/>
        <v/>
      </c>
      <c r="NE147" s="1424"/>
      <c r="NF147" s="264"/>
      <c r="NG147" s="322" t="s">
        <v>189</v>
      </c>
      <c r="NH147" s="900"/>
      <c r="NI147" s="272" t="str">
        <f t="shared" si="529"/>
        <v/>
      </c>
      <c r="NJ147" s="1424"/>
      <c r="NK147" s="264"/>
      <c r="NL147" s="322" t="s">
        <v>189</v>
      </c>
      <c r="NM147" s="900"/>
      <c r="NN147" s="272" t="str">
        <f t="shared" si="530"/>
        <v/>
      </c>
      <c r="NO147" s="1424"/>
      <c r="NP147" s="264"/>
      <c r="NQ147" s="322" t="s">
        <v>189</v>
      </c>
      <c r="NR147" s="900"/>
      <c r="NS147" s="272" t="str">
        <f t="shared" si="531"/>
        <v/>
      </c>
      <c r="NT147" s="1424"/>
      <c r="NU147" s="264"/>
      <c r="NV147" s="322" t="s">
        <v>189</v>
      </c>
      <c r="NW147" s="900"/>
      <c r="NX147" s="272" t="str">
        <f t="shared" si="532"/>
        <v/>
      </c>
      <c r="NY147" s="1424"/>
      <c r="NZ147" s="264"/>
      <c r="OA147" s="397" t="s">
        <v>189</v>
      </c>
      <c r="OB147" s="841">
        <v>1</v>
      </c>
      <c r="OC147" s="272" t="str">
        <f t="shared" si="533"/>
        <v>Затрудняюсь ответить</v>
      </c>
      <c r="OD147" s="1424"/>
      <c r="OE147" s="264"/>
      <c r="OF147" s="322" t="s">
        <v>189</v>
      </c>
      <c r="OG147" s="900"/>
      <c r="OH147" s="272" t="str">
        <f t="shared" si="534"/>
        <v/>
      </c>
      <c r="OI147" s="1424"/>
      <c r="OJ147" s="264"/>
      <c r="OK147" s="322" t="s">
        <v>189</v>
      </c>
      <c r="OL147" s="900"/>
      <c r="OM147" s="272" t="str">
        <f t="shared" si="535"/>
        <v/>
      </c>
      <c r="ON147" s="1424"/>
      <c r="OO147" s="264"/>
      <c r="OP147" s="322" t="s">
        <v>189</v>
      </c>
      <c r="OQ147" s="900"/>
      <c r="OR147" s="272" t="str">
        <f t="shared" si="536"/>
        <v/>
      </c>
      <c r="OS147" s="1424"/>
      <c r="OT147" s="264"/>
      <c r="OU147" s="322" t="s">
        <v>189</v>
      </c>
      <c r="OV147" s="911"/>
      <c r="OW147" s="272" t="str">
        <f t="shared" si="537"/>
        <v/>
      </c>
      <c r="OX147" s="1424"/>
      <c r="OY147" s="264"/>
      <c r="OZ147" s="322" t="s">
        <v>189</v>
      </c>
      <c r="PA147" s="900"/>
      <c r="PB147" s="272" t="str">
        <f t="shared" si="538"/>
        <v/>
      </c>
      <c r="PC147" s="1424"/>
      <c r="PD147" s="264"/>
      <c r="PE147" s="942"/>
      <c r="PF147" s="889"/>
      <c r="PG147" s="272" t="str">
        <f t="shared" si="539"/>
        <v/>
      </c>
      <c r="PH147" s="1424"/>
      <c r="PI147" s="264"/>
      <c r="PJ147" s="941"/>
      <c r="PK147" s="827"/>
      <c r="PL147" s="272" t="str">
        <f t="shared" si="540"/>
        <v/>
      </c>
      <c r="PM147" s="1424"/>
      <c r="PN147" s="264"/>
    </row>
    <row r="148" spans="1:430" ht="17" customHeight="1" thickBot="1" x14ac:dyDescent="0.25">
      <c r="A148">
        <v>37</v>
      </c>
      <c r="B148" s="1440"/>
      <c r="C148" s="1550"/>
      <c r="D148" s="1021" t="s">
        <v>58</v>
      </c>
      <c r="E148" s="388"/>
      <c r="F148" s="1499"/>
      <c r="G148" s="1500"/>
      <c r="H148" s="883"/>
      <c r="I148" s="1501"/>
      <c r="J148" s="273" t="s">
        <v>770</v>
      </c>
      <c r="K148" s="388"/>
      <c r="L148" s="1551" t="str">
        <f>J148</f>
        <v>не хватает ПШЕ и времени</v>
      </c>
      <c r="M148" s="1552"/>
      <c r="N148" s="1552"/>
      <c r="O148" s="273" t="s">
        <v>774</v>
      </c>
      <c r="P148" s="1025"/>
      <c r="Q148" s="1551" t="str">
        <f>O148</f>
        <v>ресурсов data-аналитиков (ограниченная команда, ad-hoc запросов всегда много)</v>
      </c>
      <c r="R148" s="1488"/>
      <c r="S148" s="1488"/>
      <c r="T148" s="273" t="s">
        <v>393</v>
      </c>
      <c r="U148" s="388"/>
      <c r="V148" s="1551" t="str">
        <f>T148</f>
        <v>нет ответа</v>
      </c>
      <c r="W148" s="1488"/>
      <c r="X148" s="1506"/>
      <c r="Y148" s="852" t="s">
        <v>781</v>
      </c>
      <c r="Z148" s="388"/>
      <c r="AA148" s="1551" t="str">
        <f>Y148</f>
        <v>Ресурсов аналитиков, обучения по имеющимся в банке практикам и инструментам</v>
      </c>
      <c r="AB148" s="1541"/>
      <c r="AC148" s="1541"/>
      <c r="AD148" s="852" t="s">
        <v>786</v>
      </c>
      <c r="AE148" s="388"/>
      <c r="AF148" s="1551" t="str">
        <f>AD148</f>
        <v>Ресурсов DA/DS</v>
      </c>
      <c r="AG148" s="1541"/>
      <c r="AH148" s="1541"/>
      <c r="AI148" s="852" t="s">
        <v>790</v>
      </c>
      <c r="AJ148" s="388"/>
      <c r="AK148" s="1551" t="str">
        <f>AI148</f>
        <v>ресурса выделенного бизнес-аналитика</v>
      </c>
      <c r="AL148" s="1541"/>
      <c r="AM148" s="1541"/>
      <c r="AN148" s="273" t="s">
        <v>798</v>
      </c>
      <c r="AO148" s="1025"/>
      <c r="AP148" s="273" t="s">
        <v>798</v>
      </c>
      <c r="AQ148" s="1424"/>
      <c r="AR148" s="264"/>
      <c r="AS148" s="273" t="s">
        <v>802</v>
      </c>
      <c r="AT148" s="1025"/>
      <c r="AU148" s="273" t="s">
        <v>802</v>
      </c>
      <c r="AV148" s="1424"/>
      <c r="AW148" s="264"/>
      <c r="AX148" s="273" t="s">
        <v>806</v>
      </c>
      <c r="AY148" s="1025"/>
      <c r="AZ148" s="1184" t="str">
        <f>AX148</f>
        <v>возможности оперативно собирать дашборды и сквозные воронки в Навигаторе и кликстриме через пользовательский интерфейс, делать преднастроенные дашборды с воронками с динамикой показателей по периодам, описанного и удобного Feature store для сегментации клиентской базы и аналитики, оперативного получения данных из ДЗО и их использования в сквозных воронках, Process Mining в контуре Sigma</v>
      </c>
      <c r="BA148" s="1424"/>
      <c r="BB148" s="264"/>
      <c r="BC148" s="853" t="s">
        <v>811</v>
      </c>
      <c r="BD148" s="1178"/>
      <c r="BE148" s="273" t="str">
        <f>BC148</f>
        <v>ПШЕ аналитиков</v>
      </c>
      <c r="BF148" s="1424"/>
      <c r="BG148" s="264"/>
      <c r="BH148" s="273" t="s">
        <v>816</v>
      </c>
      <c r="BI148" s="1019"/>
      <c r="BJ148" s="1184" t="str">
        <f>BH148</f>
        <v>автоматизации</v>
      </c>
      <c r="BK148" s="1424"/>
      <c r="BL148" s="264"/>
      <c r="BM148" s="853">
        <v>0</v>
      </c>
      <c r="BN148" s="1178"/>
      <c r="BO148" s="273">
        <f>BM148</f>
        <v>0</v>
      </c>
      <c r="BP148" s="1424"/>
      <c r="BQ148" s="264"/>
      <c r="BR148" s="883"/>
      <c r="BS148" s="273" t="s">
        <v>685</v>
      </c>
      <c r="BT148" s="388"/>
      <c r="BU148" s="1551" t="str">
        <f>BS148</f>
        <v>Стабильная работа PXF Серверов</v>
      </c>
      <c r="BV148" s="1541"/>
      <c r="BW148" s="1541"/>
      <c r="BX148" s="273" t="s">
        <v>685</v>
      </c>
      <c r="BY148" s="388"/>
      <c r="BZ148" s="1551" t="str">
        <f>BX148</f>
        <v>Стабильная работа PXF Серверов</v>
      </c>
      <c r="CA148" s="1424"/>
      <c r="CB148" s="264"/>
      <c r="CC148" s="273" t="s">
        <v>692</v>
      </c>
      <c r="CD148" s="388"/>
      <c r="CE148" s="1551" t="str">
        <f>CC148</f>
        <v xml:space="preserve">Ресурс аналитиков данных. Очень трудно получить приоритет и фокус на решение сложных задач. Некоторые исследования были похорошены в стол из за отсутсвия ресурса. Также нужны: стабильность поставки данных в навигатор, автоматизация анализа притока ДС и NPV, автоматизация прогнозных оценок, методология расчета влияния сервисов на CLTV, инструмент работы над метчинг исследованиями </v>
      </c>
      <c r="CF148" s="1424"/>
      <c r="CG148" s="264"/>
      <c r="CH148" s="273" t="s">
        <v>698</v>
      </c>
      <c r="CI148" s="388"/>
      <c r="CJ148" s="1551" t="str">
        <f>CH148</f>
        <v>Витрин данных</v>
      </c>
      <c r="CK148" s="1424"/>
      <c r="CL148" s="264"/>
      <c r="CM148" s="273"/>
      <c r="CN148" s="388" t="s">
        <v>1952</v>
      </c>
      <c r="CO148" s="1551">
        <f>CM148</f>
        <v>0</v>
      </c>
      <c r="CP148" s="1424"/>
      <c r="CQ148" s="264"/>
      <c r="CR148" s="273" t="s">
        <v>706</v>
      </c>
      <c r="CS148" s="388"/>
      <c r="CT148" s="1551" t="str">
        <f>CR148</f>
        <v>Большая автоматизация отслеживания метрик</v>
      </c>
      <c r="CU148" s="1424"/>
      <c r="CV148" s="264"/>
      <c r="CW148" s="273" t="s">
        <v>393</v>
      </c>
      <c r="CX148" s="388"/>
      <c r="CY148" s="1551" t="str">
        <f>CW148</f>
        <v>нет ответа</v>
      </c>
      <c r="CZ148" s="1424"/>
      <c r="DA148" s="264"/>
      <c r="DB148" s="273" t="s">
        <v>713</v>
      </c>
      <c r="DC148" s="388"/>
      <c r="DD148" s="1551" t="str">
        <f>DB148</f>
        <v>Более тесного взаимодействия банк-ДЗО, есть структурно непраивльно выстроенные подразделения</v>
      </c>
      <c r="DE148" s="1424"/>
      <c r="DF148" s="264"/>
      <c r="DG148" s="273" t="s">
        <v>716</v>
      </c>
      <c r="DH148" s="388"/>
      <c r="DI148" s="1551" t="str">
        <f>DG148</f>
        <v>Не хватает self-service аналитики, удобных A/B-тестов, предиктивных ML-моделей (отток, конверсия в первую сделку) и единого обзора клиентского пути с продуктовыми метриками в реальном времени.</v>
      </c>
      <c r="DJ148" s="1424"/>
      <c r="DK148" s="264"/>
      <c r="DL148" s="273" t="s">
        <v>720</v>
      </c>
      <c r="DM148" s="388"/>
      <c r="DN148" s="273" t="s">
        <v>720</v>
      </c>
      <c r="DO148" s="1424"/>
      <c r="DP148" s="264"/>
      <c r="DQ148" s="273" t="s">
        <v>725</v>
      </c>
      <c r="DR148" s="388"/>
      <c r="DS148" s="273" t="s">
        <v>725</v>
      </c>
      <c r="DT148" s="1424"/>
      <c r="DU148" s="264"/>
      <c r="DV148" s="273" t="s">
        <v>729</v>
      </c>
      <c r="DW148" s="388"/>
      <c r="DX148" s="273" t="s">
        <v>729</v>
      </c>
      <c r="DY148" s="1424"/>
      <c r="DZ148" s="264"/>
      <c r="EA148" s="273" t="s">
        <v>734</v>
      </c>
      <c r="EB148" s="388"/>
      <c r="EC148" s="273" t="s">
        <v>734</v>
      </c>
      <c r="ED148" s="1424"/>
      <c r="EE148" s="264"/>
      <c r="EF148" s="273" t="s">
        <v>738</v>
      </c>
      <c r="EG148" s="388"/>
      <c r="EH148" s="273" t="str">
        <f>EF148</f>
        <v>Легких и простых  процессов запуска пилотов, простых способов получения данных по продукту (вкл. источников данных для сбора кампаний)</v>
      </c>
      <c r="EI148" s="1424"/>
      <c r="EJ148" s="264"/>
      <c r="EK148" s="273" t="s">
        <v>393</v>
      </c>
      <c r="EL148" s="388"/>
      <c r="EM148" s="273" t="str">
        <f>EK148</f>
        <v>нет ответа</v>
      </c>
      <c r="EN148" s="1424"/>
      <c r="EO148" s="264"/>
      <c r="EP148" s="273" t="s">
        <v>747</v>
      </c>
      <c r="EQ148" s="388"/>
      <c r="ER148" s="273" t="str">
        <f>EP148</f>
        <v xml:space="preserve">не хватает единого инструмента, к которому можно подключиться/донастроить с учетом специфики продукта. Сейчас каждая команда с нуля собирает необходимые данные </v>
      </c>
      <c r="ES148" s="1424"/>
      <c r="ET148" s="264"/>
      <c r="EU148" s="273" t="s">
        <v>751</v>
      </c>
      <c r="EV148" s="388"/>
      <c r="EW148" s="273" t="str">
        <f>EU148</f>
        <v>Более детальной отчетности по продукту в разных разрезах и по разным каналам продажи. Более понятные дашборды по кампаниям продаж</v>
      </c>
      <c r="EX148" s="1424"/>
      <c r="EY148" s="264"/>
      <c r="EZ148" s="273" t="s">
        <v>754</v>
      </c>
      <c r="FA148" s="388"/>
      <c r="FB148" s="273" t="str">
        <f>EZ148</f>
        <v xml:space="preserve">дата аналитиков, легких процессов работы с отчетностью и пилотами </v>
      </c>
      <c r="FC148" s="1424"/>
      <c r="FD148" s="264"/>
      <c r="FE148" s="273" t="s">
        <v>757</v>
      </c>
      <c r="FF148" s="388"/>
      <c r="FG148" s="273" t="str">
        <f>FE148</f>
        <v>нет аналитиков DA, внутри Трайба сложно встать в бэклог Команды Аналитика данных (DE УБ)</v>
      </c>
      <c r="FH148" s="1424"/>
      <c r="FI148" s="264"/>
      <c r="FJ148" s="273" t="s">
        <v>762</v>
      </c>
      <c r="FK148" s="388"/>
      <c r="FL148" s="273" t="str">
        <f>FJ148</f>
        <v>Единого дэша для объединения всех аналитических срезов по всем активностям. Скорости внедрения изменений в аналитику/отчетность Навигатора</v>
      </c>
      <c r="FM148" s="1424"/>
      <c r="FN148" s="264"/>
      <c r="FO148" s="273" t="s">
        <v>766</v>
      </c>
      <c r="FP148" s="388"/>
      <c r="FQ148" s="273" t="str">
        <f>FO148</f>
        <v xml:space="preserve">Необходимо, чтобы выстраивали централизованно прогнозные значения по метрикам с привлечением Штаба УБ </v>
      </c>
      <c r="FR148" s="1424"/>
      <c r="FS148" s="264"/>
      <c r="FU148" s="273" t="s">
        <v>822</v>
      </c>
      <c r="FV148" s="1025"/>
      <c r="FW148" s="273" t="str">
        <f>FU148</f>
        <v>Отчётность по продуктам Управления торгового финансирования. (счета эскроу, аккредитивы)</v>
      </c>
      <c r="FX148" s="1424"/>
      <c r="FY148" s="264"/>
      <c r="FZ148" s="273" t="s">
        <v>827</v>
      </c>
      <c r="GA148" s="1025"/>
      <c r="GB148" s="273" t="str">
        <f>FZ148</f>
        <v>Собственые дата-инеженеры</v>
      </c>
      <c r="GC148" s="1424"/>
      <c r="GD148" s="264"/>
      <c r="GE148" s="273" t="s">
        <v>393</v>
      </c>
      <c r="GF148" s="1025"/>
      <c r="GG148" s="273" t="str">
        <f>GE148</f>
        <v>нет ответа</v>
      </c>
      <c r="GH148" s="1424"/>
      <c r="GI148" s="264"/>
      <c r="GJ148" s="273" t="s">
        <v>837</v>
      </c>
      <c r="GK148" s="1025"/>
      <c r="GL148" s="273" t="str">
        <f>GJ148</f>
        <v>Кол-во аналитиков</v>
      </c>
      <c r="GM148" s="1424"/>
      <c r="GN148" s="264"/>
      <c r="GO148" s="273" t="s">
        <v>393</v>
      </c>
      <c r="GP148" s="1025"/>
      <c r="GQ148" s="273" t="str">
        <f>GO148</f>
        <v>нет ответа</v>
      </c>
      <c r="GR148" s="1424"/>
      <c r="GS148" s="264"/>
      <c r="GT148" s="273" t="s">
        <v>393</v>
      </c>
      <c r="GU148" s="1019"/>
      <c r="GV148" s="1184" t="str">
        <f>GT148</f>
        <v>нет ответа</v>
      </c>
      <c r="GW148" s="242"/>
      <c r="GX148" s="242"/>
      <c r="GY148" s="883"/>
      <c r="GZ148" s="273" t="s">
        <v>851</v>
      </c>
      <c r="HA148" s="388"/>
      <c r="HB148" s="1184" t="str">
        <f>GZ148</f>
        <v xml:space="preserve">Подсвечивать лучшие практики. Очень полезный дайджест по баннерам в СБОЛе - выводы из него часто используем для построения коммуникаций. </v>
      </c>
      <c r="HC148" s="1424"/>
      <c r="HD148" s="264"/>
      <c r="HE148" s="273" t="s">
        <v>856</v>
      </c>
      <c r="HF148" s="388"/>
      <c r="HG148" s="1184" t="str">
        <f>HE148</f>
        <v>затрудняюсь ответить</v>
      </c>
      <c r="HH148" s="1424"/>
      <c r="HI148" s="264"/>
      <c r="HJ148" s="1553"/>
      <c r="HK148" s="852" t="s">
        <v>793</v>
      </c>
      <c r="HL148" s="388"/>
      <c r="HM148" s="1551" t="str">
        <f>HK148</f>
        <v xml:space="preserve">Всего хватает </v>
      </c>
      <c r="HN148" s="1541"/>
      <c r="HO148" s="1541"/>
      <c r="HP148" s="1544"/>
      <c r="HQ148" s="273" t="s">
        <v>862</v>
      </c>
      <c r="HR148" s="388"/>
      <c r="HS148" s="273" t="str">
        <f>HQ148</f>
        <v>инструмента для АБ тестирования, возможности сегментировать пользователей на витринах и на уровне фабрики</v>
      </c>
      <c r="HT148" s="1424"/>
      <c r="HU148" s="264"/>
      <c r="HV148" s="273" t="s">
        <v>868</v>
      </c>
      <c r="HW148" s="388"/>
      <c r="HX148" s="273" t="str">
        <f>HV148</f>
        <v xml:space="preserve">- ресурс аналитиков для автоматизации отчетности
- ресурс аналитиков для настраивания alert </v>
      </c>
      <c r="HY148" s="1424"/>
      <c r="HZ148" s="954"/>
      <c r="IA148" s="273" t="s">
        <v>873</v>
      </c>
      <c r="IB148" s="388"/>
      <c r="IC148" s="363" t="str">
        <f>IA148</f>
        <v>ресурса DA аналитика</v>
      </c>
      <c r="ID148" s="1547"/>
      <c r="IE148" s="971"/>
      <c r="IF148" s="974"/>
      <c r="IG148" s="273" t="s">
        <v>879</v>
      </c>
      <c r="IH148" s="388"/>
      <c r="II148" s="273" t="str">
        <f>IG148</f>
        <v>Простоты реализации витрин в КАП. Большинство отчетов строится по ручным выгрузкам из прома, так как построение витрин и потока данных в КАП трудозатратный процесс не имеющий прямого финансового эффекта, поэтому данные задачи не проходят балансировку</v>
      </c>
      <c r="IJ148" s="1424"/>
      <c r="IK148" s="264"/>
      <c r="IL148" s="273" t="s">
        <v>883</v>
      </c>
      <c r="IM148" s="388"/>
      <c r="IN148" s="273" t="str">
        <f>IL148</f>
        <v>вего хватает, нужно перестроить mindset</v>
      </c>
      <c r="IO148" s="1424"/>
      <c r="IP148" s="264"/>
      <c r="IQ148" s="273" t="s">
        <v>888</v>
      </c>
      <c r="IR148" s="388"/>
      <c r="IS148" s="273" t="str">
        <f>IQ148</f>
        <v>аналитика</v>
      </c>
      <c r="IT148" s="1424"/>
      <c r="IU148" s="264"/>
      <c r="IV148" s="273" t="s">
        <v>893</v>
      </c>
      <c r="IW148" s="388"/>
      <c r="IX148" s="273" t="str">
        <f>IV148</f>
        <v>ежедневной отчетности в навигаторе, нет ресурсов аналитиков на исследование, нет ресурсов Бизнес и ИТ. на развитие продукта, нет РО по продукту. ЛК является РО.</v>
      </c>
      <c r="IY148" s="1424"/>
      <c r="IZ148" s="264"/>
      <c r="JA148" s="273" t="s">
        <v>898</v>
      </c>
      <c r="JB148" s="388"/>
      <c r="JC148" s="273" t="str">
        <f>JA148</f>
        <v>Инструментов хватает</v>
      </c>
      <c r="JD148" s="1424"/>
      <c r="JE148" s="264"/>
      <c r="JF148" s="273" t="s">
        <v>902</v>
      </c>
      <c r="JG148" s="388"/>
      <c r="JH148" s="273" t="str">
        <f>JF148</f>
        <v>Ограниченный ресурс data аналитиков, отсутствие информации/инструкций по возможным инструментам внутри банка</v>
      </c>
      <c r="JI148" s="1424"/>
      <c r="JJ148" s="264"/>
      <c r="JK148" s="273" t="s">
        <v>906</v>
      </c>
      <c r="JL148" s="388"/>
      <c r="JM148" s="273" t="str">
        <f>JK148</f>
        <v>А\В тестирования в СберБизнес
Реализация сформулированного дерева метрик в виде дашбордов</v>
      </c>
      <c r="JN148" s="1424"/>
      <c r="JO148" s="264"/>
      <c r="JP148" s="273" t="s">
        <v>912</v>
      </c>
      <c r="JQ148" s="388"/>
      <c r="JR148" s="273" t="str">
        <f>JP148</f>
        <v>1. Реализовать репликацию данных продукта в КАП.
2. Упростить процесс получения данных по зачислениям из 4.25, сейчас это задача на штаб, а хотелось бы закинуть промпт: собери данные по зачислениям военной пенсии (код зачисления 9) за 2026 год, помесячно, с указанием источника зачисления (ВТБ или СБЕР), перечень полей в выгрузке: месяц, ТБ, ГОСБ, источник зачисления, уникальное кол-во ФЛ, сумма. Результат пришли в виде таблицы на почту.
Было бы классно так сделать)</v>
      </c>
      <c r="JS148" s="1424"/>
      <c r="JT148" s="264"/>
      <c r="JU148" s="273" t="s">
        <v>917</v>
      </c>
      <c r="JV148" s="388"/>
      <c r="JW148" s="273" t="str">
        <f>JU148</f>
        <v>Автоматический мониторинг, регулярные исследования (нет собственных аналитиков)</v>
      </c>
      <c r="JX148" s="1424"/>
      <c r="JY148" s="264"/>
      <c r="JZ148" s="273" t="s">
        <v>923</v>
      </c>
      <c r="KA148" s="388"/>
      <c r="KB148" s="273" t="str">
        <f>JZ148</f>
        <v>Не хватает ресурсов дата-аналитиков для создания отчетности в Навигаторе, для проведения аналитических исследований на основании ретро данных.</v>
      </c>
      <c r="KC148" s="1424"/>
      <c r="KD148" s="264"/>
      <c r="KE148" s="273" t="s">
        <v>929</v>
      </c>
      <c r="KF148" s="388"/>
      <c r="KG148" s="273" t="str">
        <f>KE148</f>
        <v>Старый куб по платежам в MIS. С новым инструментом очень сложно работать, пока нет доверия. Добавить МАУ в куб по платежам, дорабатывать кликстрим, чтобы он был не хожу яндекс. Метрики</v>
      </c>
      <c r="KH148" s="1424"/>
      <c r="KI148" s="264"/>
      <c r="KJ148" s="273" t="s">
        <v>934</v>
      </c>
      <c r="KK148" s="388"/>
      <c r="KL148" s="273" t="str">
        <f>KJ148</f>
        <v>есть стандартный инструмент проведения АБ тестов в СБОЛ, который на текущий момент содержит только базовый набор механик (рандомное распределение базы данных, CTR, CR и т.д.), при этом нет возможности учитывать продуктовые особенности и метрические показатели (например, доля грейсовиков, ЧКД, ЧПД, выход клиента на просрочку и т.д.)</v>
      </c>
      <c r="KM148" s="1424"/>
      <c r="KN148" s="264"/>
      <c r="KO148" s="273" t="s">
        <v>938</v>
      </c>
      <c r="KP148" s="388"/>
      <c r="KQ148" s="273" t="str">
        <f>KO148</f>
        <v>Всего хватает, но необходимо первостепенно решить задачи в рамках регуляторной повестке</v>
      </c>
      <c r="KR148" s="1424"/>
      <c r="KS148" s="264"/>
      <c r="KT148" s="273" t="s">
        <v>393</v>
      </c>
      <c r="KU148" s="388"/>
      <c r="KV148" s="273" t="str">
        <f>KT148</f>
        <v>нет ответа</v>
      </c>
      <c r="KW148" s="1424"/>
      <c r="KX148" s="264"/>
      <c r="KY148" s="273" t="s">
        <v>946</v>
      </c>
      <c r="KZ148" s="388"/>
      <c r="LA148" s="273" t="str">
        <f>KY148</f>
        <v>все хватает</v>
      </c>
      <c r="LB148" s="1424"/>
      <c r="LC148" s="264"/>
      <c r="LD148" s="273" t="s">
        <v>952</v>
      </c>
      <c r="LE148" s="388"/>
      <c r="LF148" s="273" t="str">
        <f>LD148</f>
        <v>"Старого" mis куба, BI инструмента с возможностью быстрого вывода дэшбордов для каждого участника команды с T2M в 1 день (no code решение, поддержка всех источников данных), ежедневного автоматического расчета регулярных метрки подпродуктов (сейчас ручной расчета data-аналитиками со средней частотой 1 раз в месяц)</v>
      </c>
      <c r="LG148" s="1424"/>
      <c r="LH148" s="264"/>
      <c r="LI148" s="273" t="s">
        <v>956</v>
      </c>
      <c r="LJ148" s="388"/>
      <c r="LK148" s="273" t="str">
        <f>LI148</f>
        <v>Перестаньте урезать расходы на мощности для кластеров для DA. Увеличьте размер команд, которые могут выводить аналитику в дашборды. Сделайте функцию уведомлений в навигаторе, приведите в человеческий вид навигатор для мобильного телефона (без слез не взглянешь).</v>
      </c>
      <c r="LL148" s="1424"/>
      <c r="LM148" s="264"/>
      <c r="LN148" s="273" t="s">
        <v>961</v>
      </c>
      <c r="LO148" s="388"/>
      <c r="LP148" s="273" t="str">
        <f>LN148</f>
        <v>Ответи аналогичен по продукту "Переводы РФ"</v>
      </c>
      <c r="LQ148" s="1424"/>
      <c r="LR148" s="264"/>
      <c r="LS148" s="273" t="s">
        <v>966</v>
      </c>
      <c r="LT148" s="388"/>
      <c r="LU148" s="273" t="str">
        <f>LS148</f>
        <v>Все есть, "наращиваем силу" на текущие инструменты</v>
      </c>
      <c r="LV148" s="1424"/>
      <c r="LW148" s="264"/>
      <c r="LX148" s="273" t="s">
        <v>972</v>
      </c>
      <c r="LY148" s="388"/>
      <c r="LZ148" s="273" t="str">
        <f>LX148</f>
        <v>наличие отдельно выделенной команды Data инженеров (сейчас 1 человек в централизованной функции на весь трайб), отсутствие ресурса разработки для встраивания реперных точек контроля клиентского пути и его эффективности, технологическая сложность и ресурсоемкость задачи на передачу данных из централизованных систем (ПКАП) в UI-системы (АС Навигатор) (например, для дистрибуции одной витрины данных требуется квартал)</v>
      </c>
      <c r="MA148" s="1424"/>
      <c r="MB148" s="264"/>
      <c r="MC148" s="273" t="s">
        <v>977</v>
      </c>
      <c r="MD148" s="388"/>
      <c r="ME148" s="273" t="str">
        <f>MC148</f>
        <v xml:space="preserve">BА - текущие кубы имеют ограничения не позволяющие заниматься исследованием и поиском корреляций данных </v>
      </c>
      <c r="MF148" s="1424"/>
      <c r="MG148" s="264"/>
      <c r="MH148" s="273" t="s">
        <v>982</v>
      </c>
      <c r="MI148" s="388"/>
      <c r="MJ148" s="273" t="str">
        <f>MH148</f>
        <v>Создание ИИ агента позволяющего в онлайн получать любую продуктовую аналитику, из любых источников, с автоматизированным поиском зависимостей, инсайтов и формирования выводов. В том числе по смежным продуктам.</v>
      </c>
      <c r="MK148" s="1424"/>
      <c r="ML148" s="264"/>
      <c r="MM148" s="273" t="s">
        <v>985</v>
      </c>
      <c r="MN148" s="388"/>
      <c r="MO148" s="273" t="str">
        <f>MM148</f>
        <v>актуальный триггеров привлечения и оттока</v>
      </c>
      <c r="MP148" s="1424"/>
      <c r="MQ148" s="264"/>
      <c r="MR148" s="273" t="s">
        <v>990</v>
      </c>
      <c r="MS148" s="388"/>
      <c r="MT148" s="273" t="str">
        <f>MR148</f>
        <v>Оповещений в случае отклонений. 
Автоматизация отчетности.</v>
      </c>
      <c r="MU148" s="1424"/>
      <c r="MV148" s="264"/>
      <c r="MW148" s="273" t="s">
        <v>856</v>
      </c>
      <c r="MX148" s="388"/>
      <c r="MY148" s="273" t="str">
        <f>MW148</f>
        <v>затрудняюсь ответить</v>
      </c>
      <c r="MZ148" s="1424"/>
      <c r="NA148" s="264"/>
      <c r="NB148" s="273" t="s">
        <v>999</v>
      </c>
      <c r="NC148" s="388"/>
      <c r="ND148" s="273" t="str">
        <f>NB148</f>
        <v>исследования клиентского поведения, метрик отклика на фичи, внедрения на новых партнерах</v>
      </c>
      <c r="NE148" s="1424"/>
      <c r="NF148" s="264"/>
      <c r="NG148" s="273" t="s">
        <v>1003</v>
      </c>
      <c r="NH148" s="388"/>
      <c r="NI148" s="273" t="str">
        <f>NG148</f>
        <v>Ресурса аналитиков</v>
      </c>
      <c r="NJ148" s="1424"/>
      <c r="NK148" s="264"/>
      <c r="NL148" s="273" t="s">
        <v>1008</v>
      </c>
      <c r="NM148" s="388"/>
      <c r="NN148" s="273" t="str">
        <f>NL148</f>
        <v>Пока всего хватает</v>
      </c>
      <c r="NO148" s="1424"/>
      <c r="NP148" s="264"/>
      <c r="NQ148" s="273" t="s">
        <v>1013</v>
      </c>
      <c r="NR148" s="388"/>
      <c r="NS148" s="273" t="str">
        <f>NQ148</f>
        <v>Регулярной отчетности по инн</v>
      </c>
      <c r="NT148" s="1424"/>
      <c r="NU148" s="264"/>
      <c r="NV148" s="273" t="s">
        <v>1018</v>
      </c>
      <c r="NW148" s="388"/>
      <c r="NX148" s="273" t="str">
        <f>NV148</f>
        <v>Вычислительных ресурсов в проекте  DataLab.
Приоритетов у смежных подразделений.</v>
      </c>
      <c r="NY148" s="1424"/>
      <c r="NZ148" s="264"/>
      <c r="OA148" s="273" t="s">
        <v>393</v>
      </c>
      <c r="OB148" s="388"/>
      <c r="OC148" s="273" t="str">
        <f>OA148</f>
        <v>нет ответа</v>
      </c>
      <c r="OD148" s="1424"/>
      <c r="OE148" s="264"/>
      <c r="OF148" s="273" t="s">
        <v>1026</v>
      </c>
      <c r="OG148" s="388"/>
      <c r="OH148" s="273" t="str">
        <f>OF148</f>
        <v>Недостаточно ресурсов data аналитика</v>
      </c>
      <c r="OI148" s="1424"/>
      <c r="OJ148" s="264"/>
      <c r="OK148" s="273" t="s">
        <v>1031</v>
      </c>
      <c r="OL148" s="388"/>
      <c r="OM148" s="273" t="str">
        <f>OK148</f>
        <v>Нет информации</v>
      </c>
      <c r="ON148" s="1424"/>
      <c r="OO148" s="264"/>
      <c r="OP148" s="273" t="s">
        <v>1036</v>
      </c>
      <c r="OQ148" s="388"/>
      <c r="OR148" s="273" t="str">
        <f>OP148</f>
        <v>Поддержки и экспертизы в поисках источников данных</v>
      </c>
      <c r="OS148" s="1424"/>
      <c r="OT148" s="264"/>
      <c r="OU148" s="273" t="s">
        <v>1041</v>
      </c>
      <c r="OV148" s="1025"/>
      <c r="OW148" s="273" t="str">
        <f>OU148</f>
        <v>не хватает скорости работы с данными сбера. Это просто дикий ад - доступы, витрины, непонятно где и что искать, приходится с протянутой рукой ходить по коллегам и спрашивтаь может кто-то знает, где все лежит. ПРи успешном получении доступов начинаются инфраструктцурные проблемы - скорость ну и т д</v>
      </c>
      <c r="OX148" s="1424"/>
      <c r="OY148" s="264"/>
      <c r="OZ148" s="273" t="s">
        <v>1044</v>
      </c>
      <c r="PA148" s="388"/>
      <c r="PB148" s="273" t="str">
        <f>OZ148</f>
        <v xml:space="preserve">1. Аналитики лояльности не имеют собственного пространства для работы с БД, часто заканчивается место, как следствие задачи делаются долго.
2. Не хватает нормального BI инструмента, Навигатор имеет много ограничений, в частности возможность подкладывать только агрегированные данные. </v>
      </c>
      <c r="PC148" s="1424"/>
      <c r="PD148" s="264"/>
      <c r="PE148" s="853"/>
      <c r="PF148" s="1178"/>
      <c r="PG148" s="273">
        <f>PE148</f>
        <v>0</v>
      </c>
      <c r="PH148" s="1424"/>
      <c r="PI148" s="264"/>
      <c r="PJ148" s="853"/>
      <c r="PK148" s="1178"/>
      <c r="PL148" s="273">
        <f>PJ148</f>
        <v>0</v>
      </c>
      <c r="PM148" s="1424"/>
      <c r="PN148" s="264"/>
    </row>
    <row r="149" spans="1:430" ht="17" customHeight="1" thickBot="1" x14ac:dyDescent="0.25">
      <c r="A149" s="555"/>
      <c r="B149" s="1554"/>
      <c r="C149" s="1555"/>
      <c r="D149" s="1556"/>
      <c r="E149" s="1556"/>
      <c r="F149" s="1557"/>
      <c r="G149" s="1556"/>
      <c r="H149" s="673"/>
      <c r="I149" s="1558"/>
      <c r="J149" s="1559"/>
      <c r="K149" s="1559"/>
      <c r="L149" s="555"/>
      <c r="M149" s="555"/>
      <c r="N149" s="555"/>
      <c r="Q149" s="1556"/>
      <c r="R149" s="1560"/>
      <c r="S149" s="1560"/>
      <c r="T149" s="1561"/>
      <c r="U149" s="1561"/>
      <c r="V149" s="1562"/>
      <c r="W149" s="1560"/>
      <c r="X149" s="1563"/>
      <c r="Y149" s="555"/>
      <c r="Z149" s="1564"/>
      <c r="AA149" s="555"/>
      <c r="AB149" s="555"/>
      <c r="AC149" s="555"/>
      <c r="AD149" s="1565"/>
      <c r="AE149" s="1565"/>
      <c r="AF149" s="555"/>
      <c r="AG149" s="555"/>
      <c r="AH149" s="555"/>
      <c r="AI149" s="1565"/>
      <c r="AJ149" s="1565"/>
      <c r="AK149" s="555"/>
      <c r="AL149" s="555"/>
      <c r="AM149" s="555"/>
      <c r="AN149" s="666"/>
      <c r="AO149" s="666"/>
      <c r="AP149" s="555"/>
      <c r="AQ149" s="555"/>
      <c r="AR149" s="555"/>
      <c r="AS149" s="666"/>
      <c r="AT149" s="666"/>
      <c r="AU149" s="1566"/>
      <c r="AV149" s="1567"/>
      <c r="AW149" s="1567"/>
      <c r="AX149" s="555"/>
      <c r="AY149" s="555"/>
      <c r="AZ149" s="1566"/>
      <c r="BA149" s="555"/>
      <c r="BB149" s="1567"/>
      <c r="BC149"/>
      <c r="BD149"/>
      <c r="BE149" s="1566"/>
      <c r="BF149" s="1567"/>
      <c r="BG149" s="555"/>
      <c r="BH149" s="666"/>
      <c r="BI149" s="666"/>
      <c r="BJ149" s="1566"/>
      <c r="BK149" s="1567"/>
      <c r="BL149" s="1567"/>
      <c r="BM149"/>
      <c r="BN149"/>
      <c r="BO149" s="1566"/>
      <c r="BP149" s="1567"/>
      <c r="BQ149" s="555"/>
      <c r="BR149" s="673"/>
      <c r="BU149" s="555"/>
      <c r="BV149" s="555"/>
      <c r="BW149" s="555"/>
      <c r="BZ149" s="555"/>
      <c r="CA149" s="555"/>
      <c r="CB149" s="555"/>
      <c r="CC149" s="555"/>
      <c r="CD149" s="555"/>
      <c r="CE149" s="555"/>
      <c r="CF149" s="555"/>
      <c r="CG149" s="555"/>
      <c r="CH149" s="555"/>
      <c r="CI149" s="555"/>
      <c r="CJ149" s="555"/>
      <c r="CK149" s="555"/>
      <c r="CL149" s="555"/>
      <c r="CM149" s="555"/>
      <c r="CN149" s="555"/>
      <c r="CO149" s="555"/>
      <c r="CP149" s="555"/>
      <c r="CQ149" s="555"/>
      <c r="CR149" s="555"/>
      <c r="CS149" s="555"/>
      <c r="CT149" s="555"/>
      <c r="CU149" s="555"/>
      <c r="CV149" s="555"/>
      <c r="CW149" s="555"/>
      <c r="CX149" s="555"/>
      <c r="CY149" s="555"/>
      <c r="CZ149" s="555"/>
      <c r="DA149" s="555"/>
      <c r="DB149" s="555"/>
      <c r="DC149" s="555"/>
      <c r="DD149" s="555"/>
      <c r="DE149" s="555"/>
      <c r="DF149" s="555"/>
      <c r="DG149" s="555"/>
      <c r="DH149" s="555"/>
      <c r="DI149" s="555"/>
      <c r="DJ149" s="555"/>
      <c r="DK149" s="555"/>
      <c r="DL149" s="555"/>
      <c r="DM149" s="555"/>
      <c r="DN149" s="555"/>
      <c r="DO149" s="555"/>
      <c r="DP149" s="555"/>
      <c r="DQ149" s="555"/>
      <c r="DR149" s="555"/>
      <c r="DS149" s="555"/>
      <c r="DT149" s="555"/>
      <c r="DU149" s="555"/>
      <c r="DV149" s="555"/>
      <c r="DW149" s="555"/>
      <c r="DX149" s="555"/>
      <c r="DY149" s="555"/>
      <c r="DZ149" s="555"/>
      <c r="EA149" s="555"/>
      <c r="EB149" s="555"/>
      <c r="EC149" s="555"/>
      <c r="ED149" s="555"/>
      <c r="EE149" s="555"/>
      <c r="EF149" s="555"/>
      <c r="EG149" s="555"/>
      <c r="EH149" s="555"/>
      <c r="EI149" s="555"/>
      <c r="EJ149" s="555"/>
      <c r="EK149" s="555"/>
      <c r="EL149" s="555"/>
      <c r="EM149" s="555"/>
      <c r="EN149" s="555"/>
      <c r="EO149" s="555"/>
      <c r="EP149" s="555"/>
      <c r="EQ149" s="555"/>
      <c r="ER149" s="555"/>
      <c r="ES149" s="555"/>
      <c r="ET149" s="555"/>
      <c r="EU149" s="555"/>
      <c r="EV149" s="555"/>
      <c r="EW149" s="555"/>
      <c r="EX149" s="555"/>
      <c r="EY149" s="555"/>
      <c r="EZ149" s="555"/>
      <c r="FA149" s="555"/>
      <c r="FB149" s="555"/>
      <c r="FC149" s="555"/>
      <c r="FD149" s="555"/>
      <c r="FE149" s="555"/>
      <c r="FF149" s="555"/>
      <c r="FG149" s="555"/>
      <c r="FH149" s="555"/>
      <c r="FI149" s="555"/>
      <c r="FJ149" s="555"/>
      <c r="FK149" s="555"/>
      <c r="FL149" s="555"/>
      <c r="FM149" s="555"/>
      <c r="FN149" s="555"/>
      <c r="FO149" s="555"/>
      <c r="FP149" s="555"/>
      <c r="FQ149" s="555"/>
      <c r="FR149" s="555"/>
      <c r="FS149" s="555"/>
      <c r="FU149" s="666"/>
      <c r="FV149" s="666"/>
      <c r="FW149" s="1566"/>
      <c r="FX149" s="1567"/>
      <c r="FY149" s="1567"/>
      <c r="FZ149" s="666"/>
      <c r="GA149" s="666"/>
      <c r="GB149" s="1566"/>
      <c r="GC149" s="1567"/>
      <c r="GD149" s="1567"/>
      <c r="GE149" s="666"/>
      <c r="GF149" s="666"/>
      <c r="GG149" s="1566"/>
      <c r="GH149" s="1567"/>
      <c r="GI149" s="1567"/>
      <c r="GJ149" s="666"/>
      <c r="GK149" s="666"/>
      <c r="GL149" s="1566"/>
      <c r="GM149" s="1567"/>
      <c r="GN149" s="1567"/>
      <c r="GO149" s="666"/>
      <c r="GP149" s="666"/>
      <c r="GQ149" s="1566"/>
      <c r="GR149" s="1567"/>
      <c r="GS149" s="1567"/>
      <c r="GT149" s="666"/>
      <c r="GU149" s="666"/>
      <c r="GV149" s="1566"/>
      <c r="GW149" s="1567"/>
      <c r="GX149" s="1567"/>
      <c r="GY149" s="1568"/>
      <c r="GZ149" s="555"/>
      <c r="HA149" s="555"/>
      <c r="HB149" s="555"/>
      <c r="HC149" s="555"/>
      <c r="HD149" s="555"/>
      <c r="HE149" s="555"/>
      <c r="HF149" s="555"/>
      <c r="HG149" s="555"/>
      <c r="HH149" s="555"/>
      <c r="HI149" s="555"/>
      <c r="HK149" s="1565"/>
      <c r="HL149" s="1565"/>
      <c r="HM149" s="555"/>
      <c r="HN149" s="555"/>
      <c r="HO149" s="555"/>
      <c r="HP149" s="1569"/>
      <c r="HQ149" s="666"/>
      <c r="HR149" s="666"/>
      <c r="HS149" s="1566"/>
      <c r="HT149" s="1567"/>
      <c r="HU149" s="555"/>
      <c r="HV149" s="666"/>
      <c r="HW149" s="666"/>
      <c r="HX149" s="1566"/>
      <c r="HY149" s="1567"/>
      <c r="HZ149" s="555"/>
      <c r="IA149" s="666"/>
      <c r="IB149" s="666"/>
      <c r="IC149" s="1567"/>
      <c r="ID149" s="1567"/>
      <c r="IE149" s="1567"/>
      <c r="IF149" s="1569"/>
      <c r="IG149" s="666"/>
      <c r="IH149" s="666"/>
      <c r="II149" s="1566"/>
      <c r="IJ149" s="1567"/>
      <c r="IK149" s="555"/>
      <c r="IL149" s="666"/>
      <c r="IM149" s="666"/>
      <c r="IN149" s="1566"/>
      <c r="IO149" s="1567"/>
      <c r="IP149" s="555"/>
      <c r="IQ149" s="666"/>
      <c r="IR149" s="666"/>
      <c r="IS149" s="1566"/>
      <c r="IT149" s="1567"/>
      <c r="IU149" s="555"/>
      <c r="IV149" s="666"/>
      <c r="IW149" s="666"/>
      <c r="IX149" s="1566"/>
      <c r="IY149" s="1567"/>
      <c r="IZ149" s="555"/>
      <c r="JA149" s="666"/>
      <c r="JB149" s="666"/>
      <c r="JC149" s="1566"/>
      <c r="JD149" s="1567"/>
      <c r="JE149" s="555"/>
      <c r="JF149" s="666"/>
      <c r="JG149" s="666"/>
      <c r="JH149" s="1566"/>
      <c r="JI149" s="1567"/>
      <c r="JJ149" s="555"/>
      <c r="JK149" s="666"/>
      <c r="JL149" s="666"/>
      <c r="JM149" s="1566"/>
      <c r="JN149" s="1567"/>
      <c r="JO149" s="555"/>
      <c r="JP149" s="666"/>
      <c r="JQ149" s="666"/>
      <c r="JR149" s="1566"/>
      <c r="JS149" s="1567"/>
      <c r="JT149" s="555"/>
      <c r="JU149" s="666"/>
      <c r="JV149" s="666"/>
      <c r="JW149" s="1566"/>
      <c r="JX149" s="1567"/>
      <c r="JY149" s="555"/>
      <c r="JZ149" s="666"/>
      <c r="KA149" s="666"/>
      <c r="KB149" s="1566"/>
      <c r="KC149" s="1567"/>
      <c r="KD149" s="555"/>
      <c r="KE149" s="666"/>
      <c r="KF149" s="666"/>
      <c r="KG149" s="1566"/>
      <c r="KH149" s="1567"/>
      <c r="KI149" s="555"/>
      <c r="KJ149" s="666"/>
      <c r="KK149" s="666"/>
      <c r="KL149" s="1566"/>
      <c r="KM149" s="1567"/>
      <c r="KN149" s="555"/>
      <c r="KO149" s="666"/>
      <c r="KP149" s="666"/>
      <c r="KQ149" s="1566"/>
      <c r="KR149" s="1567"/>
      <c r="KS149" s="555"/>
      <c r="KT149" s="666"/>
      <c r="KU149" s="666"/>
      <c r="KV149" s="1566"/>
      <c r="KW149" s="1567"/>
      <c r="KX149" s="555"/>
      <c r="KY149" s="666"/>
      <c r="KZ149" s="666"/>
      <c r="LA149" s="1566"/>
      <c r="LB149" s="1567"/>
      <c r="LC149" s="555"/>
      <c r="LD149" s="666"/>
      <c r="LE149" s="666"/>
      <c r="LF149" s="1566"/>
      <c r="LG149" s="1567"/>
      <c r="LH149" s="555"/>
      <c r="LI149" s="666"/>
      <c r="LJ149" s="666"/>
      <c r="LK149" s="1566"/>
      <c r="LL149" s="1567"/>
      <c r="LM149" s="555"/>
      <c r="LN149" s="666"/>
      <c r="LO149" s="666"/>
      <c r="LP149" s="1566"/>
      <c r="LQ149" s="1567"/>
      <c r="LR149" s="555"/>
      <c r="LS149" s="666"/>
      <c r="LT149" s="666"/>
      <c r="LU149" s="1566"/>
      <c r="LV149" s="1567"/>
      <c r="LW149" s="555"/>
      <c r="LX149" s="666"/>
      <c r="LY149" s="666"/>
      <c r="LZ149" s="1566"/>
      <c r="MA149" s="1567"/>
      <c r="MB149" s="555"/>
      <c r="MC149" s="666"/>
      <c r="MD149" s="666"/>
      <c r="ME149" s="1566"/>
      <c r="MF149" s="1567"/>
      <c r="MG149" s="555"/>
      <c r="MH149" s="666"/>
      <c r="MI149" s="666"/>
      <c r="MJ149" s="1566"/>
      <c r="MK149" s="1567"/>
      <c r="ML149" s="555"/>
      <c r="MM149" s="666"/>
      <c r="MN149" s="666"/>
      <c r="MO149" s="1566"/>
      <c r="MP149" s="1567"/>
      <c r="MQ149" s="555"/>
      <c r="MR149" s="666"/>
      <c r="MS149" s="666"/>
      <c r="MT149" s="1566"/>
      <c r="MU149" s="1567"/>
      <c r="MV149" s="555"/>
      <c r="MW149" s="666"/>
      <c r="MX149" s="666"/>
      <c r="MY149" s="1566"/>
      <c r="MZ149" s="1567"/>
      <c r="NA149" s="555"/>
      <c r="NB149" s="666"/>
      <c r="NC149" s="666"/>
      <c r="ND149" s="1566"/>
      <c r="NE149" s="1567"/>
      <c r="NF149" s="555"/>
      <c r="NG149" s="666"/>
      <c r="NH149" s="666"/>
      <c r="NI149" s="1566"/>
      <c r="NJ149" s="1567"/>
      <c r="NK149" s="555"/>
      <c r="NL149" s="666"/>
      <c r="NM149" s="666"/>
      <c r="NN149" s="1566"/>
      <c r="NO149" s="1567"/>
      <c r="NP149" s="555"/>
      <c r="NQ149" s="666"/>
      <c r="NR149" s="666"/>
      <c r="NS149" s="1566"/>
      <c r="NT149" s="1567"/>
      <c r="NU149" s="555"/>
      <c r="NV149" s="666"/>
      <c r="NW149" s="666"/>
      <c r="NX149" s="1566"/>
      <c r="NY149" s="1567"/>
      <c r="NZ149" s="555"/>
      <c r="OA149" s="666"/>
      <c r="OB149" s="666"/>
      <c r="OC149" s="1566"/>
      <c r="OD149" s="1567"/>
      <c r="OE149" s="555"/>
      <c r="OF149" s="666"/>
      <c r="OG149" s="666"/>
      <c r="OH149" s="1566"/>
      <c r="OI149" s="1567"/>
      <c r="OJ149" s="555"/>
      <c r="OK149" s="666"/>
      <c r="OL149" s="666"/>
      <c r="OM149" s="1566"/>
      <c r="ON149" s="1567"/>
      <c r="OO149" s="555"/>
      <c r="OP149" s="666"/>
      <c r="OQ149" s="666"/>
      <c r="OR149" s="1566"/>
      <c r="OS149" s="1567"/>
      <c r="OT149" s="555"/>
      <c r="OU149" s="555"/>
      <c r="OV149" s="555"/>
      <c r="OW149" s="1566"/>
      <c r="OX149" s="1567"/>
      <c r="OY149" s="555"/>
      <c r="OZ149" s="555"/>
      <c r="PA149" s="555"/>
      <c r="PB149" s="1566"/>
      <c r="PC149" s="1567"/>
      <c r="PD149" s="555"/>
      <c r="PG149" s="1566"/>
      <c r="PH149" s="1567"/>
      <c r="PI149" s="555"/>
      <c r="PL149" s="1566"/>
      <c r="PM149" s="1567"/>
      <c r="PN149" s="555"/>
    </row>
    <row r="150" spans="1:430" ht="17" customHeight="1" thickBot="1" x14ac:dyDescent="0.25">
      <c r="A150" s="1570">
        <v>38</v>
      </c>
      <c r="B150" s="559"/>
      <c r="C150" s="622" t="s">
        <v>530</v>
      </c>
      <c r="D150" s="624" t="s">
        <v>1953</v>
      </c>
      <c r="E150" s="560" t="s">
        <v>50</v>
      </c>
      <c r="F150" s="1557"/>
      <c r="G150" s="1556"/>
      <c r="H150" s="673"/>
      <c r="I150" s="1571">
        <v>0.5</v>
      </c>
      <c r="J150" s="242"/>
      <c r="K150" s="1564">
        <v>1</v>
      </c>
      <c r="L150" s="1572">
        <v>0.5</v>
      </c>
      <c r="M150" s="1573">
        <f t="shared" ref="M150:M152" si="541">IF(K150=1,0.5,0)</f>
        <v>0.5</v>
      </c>
      <c r="N150" s="1574">
        <f t="shared" si="450"/>
        <v>1</v>
      </c>
      <c r="O150" s="1575"/>
      <c r="P150" s="242" t="s">
        <v>691</v>
      </c>
      <c r="Q150" s="565" t="s">
        <v>130</v>
      </c>
      <c r="R150" s="1576"/>
      <c r="S150" s="565" t="s">
        <v>130</v>
      </c>
      <c r="T150" s="1577"/>
      <c r="U150" s="1578">
        <v>5</v>
      </c>
      <c r="V150" s="1573">
        <v>0.5</v>
      </c>
      <c r="W150" s="1576">
        <f t="shared" ref="W150:W152" si="542">IF(U150&gt;0,0.5,0)</f>
        <v>0.5</v>
      </c>
      <c r="X150" s="1579">
        <f t="shared" ref="X150:X152" si="543">IFERROR(IF(V150=0,"",W150/V150),"")</f>
        <v>1</v>
      </c>
      <c r="Y150" s="1580"/>
      <c r="Z150" s="242">
        <v>0</v>
      </c>
      <c r="AA150" s="1581">
        <v>0.5</v>
      </c>
      <c r="AB150" s="1576">
        <f t="shared" ref="AB150:AB152" si="544">IF(Z150&gt;0,0.5,0)</f>
        <v>0</v>
      </c>
      <c r="AC150" s="1579">
        <f t="shared" ref="AC150:AC152" si="545">IFERROR(IF(AA150=0,"",AB150/AA150),"")</f>
        <v>0</v>
      </c>
      <c r="AD150" s="1565"/>
      <c r="AE150" s="242">
        <v>0</v>
      </c>
      <c r="AF150" s="1581">
        <v>0.5</v>
      </c>
      <c r="AG150" s="1576">
        <f>IF(AE150&gt;0,0.5,0)</f>
        <v>0</v>
      </c>
      <c r="AH150" s="1579">
        <f t="shared" ref="AH150:AH152" si="546">IFERROR(IF(AF150=0,"",AG150/AF150),"")</f>
        <v>0</v>
      </c>
      <c r="AI150" s="1565"/>
      <c r="AJ150" s="242">
        <v>5</v>
      </c>
      <c r="AK150" s="1581">
        <v>0.5</v>
      </c>
      <c r="AL150" s="1576">
        <f t="shared" ref="AL150:AL152" si="547">IF(AJ150&gt;0,0.5,0)</f>
        <v>0.5</v>
      </c>
      <c r="AM150" s="1579">
        <f t="shared" ref="AM150:AM160" si="548">IFERROR(IF(AK150=0,"",AL150/AK150),"")</f>
        <v>1</v>
      </c>
      <c r="AN150" s="666"/>
      <c r="AO150" s="242">
        <v>10</v>
      </c>
      <c r="AP150" s="1572">
        <v>0.5</v>
      </c>
      <c r="AQ150" s="566">
        <f t="shared" ref="AQ150:AQ152" si="549">IF(AO150="нет продукта",0,IF(AO150&gt;0,0.5,0))</f>
        <v>0.5</v>
      </c>
      <c r="AR150" s="1579">
        <f t="shared" ref="AR150:AR160" si="550">IFERROR(IF(AP150=0,"",AQ150/AP150),"")</f>
        <v>1</v>
      </c>
      <c r="AS150" s="666"/>
      <c r="AT150" s="242">
        <v>3</v>
      </c>
      <c r="AU150" s="1572">
        <v>0.5</v>
      </c>
      <c r="AV150" s="566">
        <f t="shared" ref="AV150:AV152" si="551">IF(AT150="нет продукта",0,IF(AT150&gt;0,0.5,0))</f>
        <v>0.5</v>
      </c>
      <c r="AW150" s="1579">
        <f t="shared" ref="AW150:AW160" si="552">IFERROR(IF(AU150=0,"",AV150/AU150),"")</f>
        <v>1</v>
      </c>
      <c r="AX150" s="1582"/>
      <c r="AY150" s="242" t="s">
        <v>691</v>
      </c>
      <c r="AZ150" s="566">
        <v>0.5</v>
      </c>
      <c r="BA150" s="566">
        <f t="shared" ref="BA150:BA152" si="553">IF(AY150="нет продукта",0,IF(AY150&gt;0,0.5,0))</f>
        <v>0</v>
      </c>
      <c r="BB150" s="1579">
        <f t="shared" ref="BB150:BB152" si="554">IFERROR(IF(AZ150=0,"",BA150/AZ150),"")</f>
        <v>0</v>
      </c>
      <c r="BC150"/>
      <c r="BD150" s="242" t="s">
        <v>691</v>
      </c>
      <c r="BE150" s="1581">
        <v>0.5</v>
      </c>
      <c r="BF150" s="1576">
        <f t="shared" ref="BF150:BF152" si="555">IF(BD150="нет продукта",0,IF(BD150&gt;0,0.5,0))</f>
        <v>0</v>
      </c>
      <c r="BG150" s="1579">
        <f t="shared" ref="BG150:BG152" si="556">IFERROR(IF(BE150=0,"",BF150/BE150),"")</f>
        <v>0</v>
      </c>
      <c r="BH150" s="1565"/>
      <c r="BI150" s="1583">
        <v>1</v>
      </c>
      <c r="BJ150" s="566">
        <v>0.5</v>
      </c>
      <c r="BK150" s="566">
        <f t="shared" ref="BK150:BK152" si="557">IF(BI150=1,0.5,0)</f>
        <v>0.5</v>
      </c>
      <c r="BL150" s="1574">
        <f t="shared" ref="BL150:BL160" si="558">IFERROR(IF(BJ150=0,"",BK150/BJ150),"")</f>
        <v>1</v>
      </c>
      <c r="BM150"/>
      <c r="BN150" s="242">
        <v>0</v>
      </c>
      <c r="BO150" s="1581">
        <v>0.5</v>
      </c>
      <c r="BP150" s="1576">
        <f t="shared" ref="BP150:BP152" si="559">IF(BN150="нет продукта",0,IF(BN150&gt;0,0.5,0))</f>
        <v>0</v>
      </c>
      <c r="BQ150" s="1579">
        <f t="shared" ref="BQ150:BQ154" si="560">IFERROR(IF(BO150=0,"",BP150/BO150),"")</f>
        <v>0</v>
      </c>
      <c r="BR150" s="673"/>
      <c r="BT150" s="242">
        <v>1</v>
      </c>
      <c r="BU150" s="1581">
        <v>0.5</v>
      </c>
      <c r="BV150" s="1576">
        <f t="shared" ref="BV150:BV152" si="561">IF(BT150&gt;0,0.5,0)</f>
        <v>0.5</v>
      </c>
      <c r="BW150" s="1579">
        <f t="shared" ref="BW150:BW160" si="562">IFERROR(IF(BU150=0,"",BV150/BU150),"")</f>
        <v>1</v>
      </c>
      <c r="BY150" s="242">
        <v>1</v>
      </c>
      <c r="BZ150" s="1581">
        <v>0.5</v>
      </c>
      <c r="CA150" s="1576">
        <f t="shared" ref="CA150:CA152" si="563">IF(BY150&gt;0,0.5,0)</f>
        <v>0.5</v>
      </c>
      <c r="CB150" s="1579">
        <f t="shared" ref="CB150:CB160" si="564">IFERROR(IF(BZ150=0,"",CA150/BZ150),"")</f>
        <v>1</v>
      </c>
      <c r="CC150" s="1584"/>
      <c r="CD150" s="242">
        <v>0</v>
      </c>
      <c r="CE150" s="1581">
        <v>0.5</v>
      </c>
      <c r="CF150" s="1576">
        <f>IF(CD150&gt;0,0.5,0)</f>
        <v>0</v>
      </c>
      <c r="CG150" s="1579">
        <f t="shared" ref="CG150:CG153" si="565">IFERROR(IF(CE150=0,"",CF150/CE150),"")</f>
        <v>0</v>
      </c>
      <c r="CH150" s="1582"/>
      <c r="CI150" s="242" t="s">
        <v>691</v>
      </c>
      <c r="CJ150" s="1585" t="s">
        <v>130</v>
      </c>
      <c r="CK150" s="1576">
        <f t="shared" ref="CK150:CK152" si="566">IF(CI150="нет продукта",0,IF(CI150&gt;0,0.5,0))</f>
        <v>0</v>
      </c>
      <c r="CL150" s="1585" t="s">
        <v>130</v>
      </c>
      <c r="CM150" s="1584"/>
      <c r="CN150" s="242" t="s">
        <v>691</v>
      </c>
      <c r="CO150" s="1581">
        <v>0.5</v>
      </c>
      <c r="CP150" s="1576">
        <f t="shared" ref="CP150:CP152" si="567">IF(CN150="нет продукта",0,IF(CN150&gt;0,0.5,0))</f>
        <v>0</v>
      </c>
      <c r="CQ150" s="1579">
        <f t="shared" ref="CQ150:CQ153" si="568">IFERROR(IF(CO150=0,"",CP150/CO150),"")</f>
        <v>0</v>
      </c>
      <c r="CR150" s="1581"/>
      <c r="CS150" s="242">
        <v>0</v>
      </c>
      <c r="CT150" s="1581">
        <v>0.5</v>
      </c>
      <c r="CU150" s="1576">
        <f t="shared" ref="CU150:CU152" si="569">IF(CS150="нет продукта",0,IF(CS150&gt;0,0.5,0))</f>
        <v>0</v>
      </c>
      <c r="CV150" s="1579">
        <f t="shared" ref="CV150:CV153" si="570">IFERROR(IF(CT150=0,"",CU150/CT150),"")</f>
        <v>0</v>
      </c>
      <c r="CW150" s="1581"/>
      <c r="CX150" s="242">
        <v>0</v>
      </c>
      <c r="CY150" s="1581">
        <v>0.5</v>
      </c>
      <c r="CZ150" s="1576">
        <f>IF(CX150="нет продукта",0,IF(CX150&gt;0,0.5,0))</f>
        <v>0</v>
      </c>
      <c r="DA150" s="1579">
        <f t="shared" ref="DA150:DA153" si="571">IFERROR(IF(CY150=0,"",CZ150/CY150),"")</f>
        <v>0</v>
      </c>
      <c r="DB150" s="1579"/>
      <c r="DC150" s="242">
        <v>0</v>
      </c>
      <c r="DD150" s="1581">
        <v>0.5</v>
      </c>
      <c r="DE150" s="1576">
        <f>IF(DC150="нет продукта",0,IF(DC150&gt;0,0.5,0))</f>
        <v>0</v>
      </c>
      <c r="DF150" s="1579">
        <f t="shared" ref="DF150:DF153" si="572">IFERROR(IF(DD150=0,"",DE150/DD150),"")</f>
        <v>0</v>
      </c>
      <c r="DG150" s="1576"/>
      <c r="DH150" s="242">
        <v>29</v>
      </c>
      <c r="DI150" s="1581">
        <v>0.5</v>
      </c>
      <c r="DJ150" s="1576">
        <f t="shared" ref="DJ150:DJ152" si="573">IF(DH150="нет продукта",0,IF(DH150&gt;0,0.5,0))</f>
        <v>0.5</v>
      </c>
      <c r="DK150" s="1579">
        <f t="shared" ref="DK150:DK160" si="574">IFERROR(IF(DI150=0,"",DJ150/DI150),"")</f>
        <v>1</v>
      </c>
      <c r="DL150" s="555"/>
      <c r="DM150" s="242">
        <v>4</v>
      </c>
      <c r="DN150" s="1581">
        <v>0.5</v>
      </c>
      <c r="DO150" s="1576">
        <f t="shared" ref="DO150:DO152" si="575">IF(DM150="нет продукта",0,IF(DM150&gt;0,0.5,0))</f>
        <v>0.5</v>
      </c>
      <c r="DP150" s="1579">
        <f t="shared" ref="DP150:DP153" si="576">IFERROR(IF(DN150=0,"",DO150/DN150),"")</f>
        <v>1</v>
      </c>
      <c r="DQ150" s="555"/>
      <c r="DR150" s="242">
        <v>4</v>
      </c>
      <c r="DS150" s="1581">
        <v>0.5</v>
      </c>
      <c r="DT150" s="1576">
        <f t="shared" ref="DT150:DT152" si="577">IF(DR150="нет продукта",0,IF(DR150&gt;0,0.5,0))</f>
        <v>0.5</v>
      </c>
      <c r="DU150" s="1579">
        <f t="shared" ref="DU150:DU153" si="578">IFERROR(IF(DS150=0,"",DT150/DS150),"")</f>
        <v>1</v>
      </c>
      <c r="DV150" s="555"/>
      <c r="DW150" s="242">
        <v>12</v>
      </c>
      <c r="DX150" s="1581">
        <v>0.5</v>
      </c>
      <c r="DY150" s="1576">
        <f t="shared" ref="DY150:DY152" si="579">IF(DW150="нет продукта",0,IF(DW150&gt;0,0.5,0))</f>
        <v>0.5</v>
      </c>
      <c r="DZ150" s="1579">
        <f t="shared" ref="DZ150:DZ153" si="580">IFERROR(IF(DX150=0,"",DY150/DX150),"")</f>
        <v>1</v>
      </c>
      <c r="EA150" s="555"/>
      <c r="EB150" s="242">
        <v>4</v>
      </c>
      <c r="EC150" s="1581">
        <v>0.5</v>
      </c>
      <c r="ED150" s="1576">
        <f t="shared" ref="ED150:ED152" si="581">IF(EB150="нет продукта",0,IF(EB150&gt;0,0.5,0))</f>
        <v>0.5</v>
      </c>
      <c r="EE150" s="1579">
        <f t="shared" ref="EE150:EE160" si="582">IFERROR(IF(EC150=0,"",ED150/EC150),"")</f>
        <v>1</v>
      </c>
      <c r="EF150" s="555"/>
      <c r="EG150" s="242">
        <v>0</v>
      </c>
      <c r="EH150" s="1581">
        <v>0.5</v>
      </c>
      <c r="EI150" s="1576">
        <f t="shared" ref="EI150:EI152" si="583">IF(EG150="нет продукта",0,IF(EG150&gt;0,0.5,0))</f>
        <v>0</v>
      </c>
      <c r="EJ150" s="1579">
        <f t="shared" ref="EJ150:EJ160" si="584">IFERROR(IF(EH150=0,"",EI150/EH150),"")</f>
        <v>0</v>
      </c>
      <c r="EK150" s="555"/>
      <c r="EL150" s="242" t="s">
        <v>691</v>
      </c>
      <c r="EM150" s="1581">
        <v>0.5</v>
      </c>
      <c r="EN150" s="1576">
        <f t="shared" ref="EN150:EN152" si="585">IF(EL150="нет продукта",0,IF(EL150&gt;0,0.5,0))</f>
        <v>0</v>
      </c>
      <c r="EO150" s="1579">
        <f t="shared" ref="EO150:EO152" si="586">IFERROR(IF(EM150=0,"",EN150/EM150),"")</f>
        <v>0</v>
      </c>
      <c r="EP150" s="555"/>
      <c r="EQ150" s="242">
        <v>0</v>
      </c>
      <c r="ER150" s="1581">
        <v>0.5</v>
      </c>
      <c r="ES150" s="1576">
        <f>IF(EQ150="нет продукта",0,IF(EQ150&gt;0,0.5,0))</f>
        <v>0</v>
      </c>
      <c r="ET150" s="1579">
        <f t="shared" ref="ET150:ET153" si="587">IFERROR(IF(ER150=0,"",ES150/ER150),"")</f>
        <v>0</v>
      </c>
      <c r="EU150" s="555"/>
      <c r="EV150" s="242" t="s">
        <v>691</v>
      </c>
      <c r="EW150" s="1581">
        <v>0.5</v>
      </c>
      <c r="EX150" s="1576">
        <f t="shared" ref="EX150:EX152" si="588">IF(EV150="нет продукта",0,IF(EV150&gt;0,0.5,0))</f>
        <v>0</v>
      </c>
      <c r="EY150" s="1579">
        <f t="shared" ref="EY150:EY152" si="589">IFERROR(IF(EW150=0,"",EX150/EW150),"")</f>
        <v>0</v>
      </c>
      <c r="EZ150" s="555"/>
      <c r="FA150" s="242">
        <v>12</v>
      </c>
      <c r="FB150" s="1581">
        <v>0.5</v>
      </c>
      <c r="FC150" s="1576">
        <f t="shared" ref="FC150:FC152" si="590">IF(FA150="нет продукта",0,IF(FA150&gt;0,0.5,0))</f>
        <v>0.5</v>
      </c>
      <c r="FD150" s="1579">
        <f t="shared" ref="FD150:FD160" si="591">IFERROR(IF(FB150=0,"",FC150/FB150),"")</f>
        <v>1</v>
      </c>
      <c r="FE150" s="555"/>
      <c r="FF150" s="242">
        <v>0</v>
      </c>
      <c r="FG150" s="1581">
        <v>0.5</v>
      </c>
      <c r="FH150" s="1576">
        <f>IF(FF150="нет продукта",0,IF(FF150&gt;0,0.5,0))</f>
        <v>0</v>
      </c>
      <c r="FI150" s="1579">
        <f t="shared" ref="FI150:FI152" si="592">IFERROR(IF(FG150=0,"",FH150/FG150),"")</f>
        <v>0</v>
      </c>
      <c r="FJ150" s="555"/>
      <c r="FK150" s="242">
        <v>6</v>
      </c>
      <c r="FL150" s="1581">
        <v>0.5</v>
      </c>
      <c r="FM150" s="1576">
        <f t="shared" ref="FM150:FM152" si="593">IF(FK150="нет продукта",0,IF(FK150&gt;0,0.5,0))</f>
        <v>0.5</v>
      </c>
      <c r="FN150" s="1579">
        <f t="shared" ref="FN150:FN153" si="594">IFERROR(IF(FL150=0,"",FM150/FL150),"")</f>
        <v>1</v>
      </c>
      <c r="FO150" s="555"/>
      <c r="FP150" s="242" t="s">
        <v>691</v>
      </c>
      <c r="FQ150" s="1586">
        <v>0.5</v>
      </c>
      <c r="FR150" s="1576">
        <f t="shared" ref="FR150:FR152" si="595">IF(FP150="нет продукта",0,IF(FP150&gt;0,0.5,0))</f>
        <v>0</v>
      </c>
      <c r="FS150" s="1579">
        <f t="shared" ref="FS150:FS153" si="596">IFERROR(IF(FQ150=0,"",FR150/FQ150),"")</f>
        <v>0</v>
      </c>
      <c r="FU150" s="1565"/>
      <c r="FV150" s="1587">
        <v>1</v>
      </c>
      <c r="FW150" s="566">
        <v>0.5</v>
      </c>
      <c r="FX150" s="566">
        <f t="shared" ref="FX150:FX152" si="597">IF(FV150=1,0.5,0)</f>
        <v>0.5</v>
      </c>
      <c r="FY150" s="1574">
        <f t="shared" ref="FY150:FY160" si="598">IFERROR(IF(FW150=0,"",FX150/FW150),"")</f>
        <v>1</v>
      </c>
      <c r="FZ150" s="1565"/>
      <c r="GA150" s="1587">
        <v>1</v>
      </c>
      <c r="GB150" s="566">
        <v>0.5</v>
      </c>
      <c r="GC150" s="566">
        <f t="shared" ref="GC150:GC152" si="599">IF(GA150=1,0.5,0)</f>
        <v>0.5</v>
      </c>
      <c r="GD150" s="1574">
        <f t="shared" ref="GD150:GD160" si="600">IFERROR(IF(GB150=0,"",GC150/GB150),"")</f>
        <v>1</v>
      </c>
      <c r="GE150" s="1565"/>
      <c r="GF150" s="1587">
        <v>1</v>
      </c>
      <c r="GG150" s="566">
        <v>0.5</v>
      </c>
      <c r="GH150" s="566">
        <f t="shared" ref="GH150:GH152" si="601">IF(GF150=1,0.5,0)</f>
        <v>0.5</v>
      </c>
      <c r="GI150" s="1574">
        <f t="shared" ref="GI150:GI160" si="602">IFERROR(IF(GG150=0,"",GH150/GG150),"")</f>
        <v>1</v>
      </c>
      <c r="GJ150" s="1565"/>
      <c r="GK150" s="1587">
        <v>1</v>
      </c>
      <c r="GL150" s="566">
        <v>0.5</v>
      </c>
      <c r="GM150" s="566">
        <f t="shared" ref="GM150:GM152" si="603">IF(GK150=1,0.5,0)</f>
        <v>0.5</v>
      </c>
      <c r="GN150" s="1574">
        <f t="shared" ref="GN150:GN153" si="604">IFERROR(IF(GL150=0,"",GM150/GL150),"")</f>
        <v>1</v>
      </c>
      <c r="GO150" s="1565"/>
      <c r="GP150" s="1587">
        <v>1</v>
      </c>
      <c r="GQ150" s="566">
        <v>0.5</v>
      </c>
      <c r="GR150" s="566">
        <f t="shared" ref="GR150:GR152" si="605">IF(GP150=1,0.5,0)</f>
        <v>0.5</v>
      </c>
      <c r="GS150" s="1574">
        <f t="shared" ref="GS150:GS160" si="606">IFERROR(IF(GQ150=0,"",GR150/GQ150),"")</f>
        <v>1</v>
      </c>
      <c r="GT150" s="1565"/>
      <c r="GU150" s="1587">
        <v>1</v>
      </c>
      <c r="GV150" s="566">
        <v>0.5</v>
      </c>
      <c r="GW150" s="566">
        <f t="shared" ref="GW150:GW152" si="607">IF(GU150=1,0.5,0)</f>
        <v>0.5</v>
      </c>
      <c r="GX150" s="1574">
        <f t="shared" ref="GX150:GX160" si="608">IFERROR(IF(GV150=0,"",GW150/GV150),"")</f>
        <v>1</v>
      </c>
      <c r="GY150" s="883"/>
      <c r="GZ150" s="555"/>
      <c r="HA150" s="242">
        <v>0</v>
      </c>
      <c r="HB150" s="1581">
        <v>0.5</v>
      </c>
      <c r="HC150" s="1576">
        <f t="shared" ref="HC150:HC152" si="609">IF(HA150="нет продукта",0,IF(HA150&gt;0,0.5,0))</f>
        <v>0</v>
      </c>
      <c r="HD150" s="1579">
        <f t="shared" ref="HD150:HD160" si="610">IFERROR(IF(HB150=0,"",HC150/HB150),"")</f>
        <v>0</v>
      </c>
      <c r="HE150" s="555"/>
      <c r="HF150" s="242" t="s">
        <v>691</v>
      </c>
      <c r="HG150" s="1581" t="s">
        <v>130</v>
      </c>
      <c r="HH150" s="1576">
        <f t="shared" ref="HH150:HH152" si="611">IF(HF150="нет продукта",0,IF(HF150&gt;0,0.5,0))</f>
        <v>0</v>
      </c>
      <c r="HI150" s="204" t="str">
        <f t="shared" ref="HI150:HI153" si="612">IFERROR(IF(HG150="Не релевантно",HG150,IF(HG150=0,"",HH150/HG150)),"")</f>
        <v>не релевантно</v>
      </c>
      <c r="HJ150" s="1588"/>
      <c r="HK150" s="1565"/>
      <c r="HL150" s="242" t="s">
        <v>691</v>
      </c>
      <c r="HM150" s="1581">
        <v>0.5</v>
      </c>
      <c r="HN150" s="1576">
        <f t="shared" ref="HN150:HN152" si="613">IF(HL150="нет продукта",0,IF(HL150&gt;0,0.5,0))</f>
        <v>0</v>
      </c>
      <c r="HO150" s="1579">
        <f t="shared" ref="HO150:HO152" si="614">IFERROR(IF(HM150=0,"",HN150/HM150),"")</f>
        <v>0</v>
      </c>
      <c r="HP150" s="1588"/>
      <c r="HQ150" s="1565"/>
      <c r="HR150" s="242">
        <v>6</v>
      </c>
      <c r="HS150" s="566">
        <v>0.5</v>
      </c>
      <c r="HT150" s="1576">
        <f t="shared" ref="HT150:HT152" si="615">IF(HR150="нет продукта",0,IF(HR150&gt;0,0.5,0))</f>
        <v>0.5</v>
      </c>
      <c r="HU150" s="1574">
        <f t="shared" ref="HU150:HU160" si="616">IFERROR(IF(HS150=0,"",HT150/HS150),"")</f>
        <v>1</v>
      </c>
      <c r="HV150" s="1565"/>
      <c r="HW150" s="883">
        <v>30</v>
      </c>
      <c r="HX150" s="566">
        <v>0.5</v>
      </c>
      <c r="HY150" s="1576">
        <f t="shared" ref="HY150:HY152" si="617">IF(HW150="нет продукта",0,IF(HW150&gt;0,0.5,0))</f>
        <v>0.5</v>
      </c>
      <c r="HZ150" s="1574">
        <f t="shared" ref="HZ150:HZ160" si="618">IFERROR(IF(HX150=0,"",HY150/HX150),"")</f>
        <v>1</v>
      </c>
      <c r="IA150" s="1565"/>
      <c r="IB150" s="883">
        <f t="shared" ref="IB150:IB152" si="619">HW150</f>
        <v>30</v>
      </c>
      <c r="IC150" s="566">
        <v>0.5</v>
      </c>
      <c r="ID150" s="1576">
        <f t="shared" ref="ID150:ID152" si="620">IF(IB150="нет продукта",0,IF(IB150&gt;0,0.5,0))</f>
        <v>0.5</v>
      </c>
      <c r="IE150" s="1574">
        <f t="shared" ref="IE150:IE160" si="621">IFERROR(IF(IC150=0,"",ID150/IC150),"")</f>
        <v>1</v>
      </c>
      <c r="IF150" s="1588"/>
      <c r="IG150" s="1565"/>
      <c r="IH150" s="242" t="s">
        <v>691</v>
      </c>
      <c r="II150" s="1581" t="s">
        <v>130</v>
      </c>
      <c r="IJ150" s="1576">
        <f t="shared" ref="IJ150:IJ152" si="622">IF(IH150="нет продукта",0,IF(IH150&gt;0,0.5,0))</f>
        <v>0</v>
      </c>
      <c r="IK150" s="204" t="str">
        <f t="shared" ref="IK150:IK152" si="623">IFERROR(IF(II150="Не релевантно",II150,IF(II150=0,"",IJ150/II150)),"")</f>
        <v>не релевантно</v>
      </c>
      <c r="IL150" s="1565"/>
      <c r="IM150" s="242" t="s">
        <v>691</v>
      </c>
      <c r="IN150" s="1581" t="s">
        <v>130</v>
      </c>
      <c r="IO150" s="1576">
        <f t="shared" ref="IO150:IO152" si="624">IF(IM150="нет продукта",0,IF(IM150&gt;0,0.5,0))</f>
        <v>0</v>
      </c>
      <c r="IP150" s="204" t="str">
        <f t="shared" ref="IP150:IP152" si="625">IFERROR(IF(IN150="Не релевантно",IN150,IF(IN150=0,"",IO150/IN150)),"")</f>
        <v>не релевантно</v>
      </c>
      <c r="IQ150" s="1565"/>
      <c r="IR150" s="242" t="s">
        <v>691</v>
      </c>
      <c r="IS150" s="1581"/>
      <c r="IT150" s="1576">
        <f t="shared" ref="IT150:IT152" si="626">IF(IR150="нет продукта",0,IF(IR150&gt;0,0.5,0))</f>
        <v>0</v>
      </c>
      <c r="IU150" s="1579" t="str">
        <f t="shared" ref="IU150:IU160" si="627">IFERROR(IF(IS150=0,"",IT150/IS150),"")</f>
        <v/>
      </c>
      <c r="IV150" s="1565"/>
      <c r="IW150" s="242" t="s">
        <v>691</v>
      </c>
      <c r="IX150" s="1589" t="s">
        <v>777</v>
      </c>
      <c r="IY150" s="1576">
        <f t="shared" ref="IY150:IY152" si="628">IF(IW150="нет продукта",0,IF(IW150&gt;0,0.5,0))</f>
        <v>0</v>
      </c>
      <c r="IZ150" s="1589" t="s">
        <v>777</v>
      </c>
      <c r="JA150" s="1565"/>
      <c r="JB150" s="242" t="s">
        <v>691</v>
      </c>
      <c r="JC150" s="1581"/>
      <c r="JD150" s="1576">
        <f t="shared" ref="JD150:JD152" si="629">IF(JB150="нет продукта",0,IF(JB150&gt;0,0.5,0))</f>
        <v>0</v>
      </c>
      <c r="JE150" s="1579" t="str">
        <f t="shared" si="363"/>
        <v/>
      </c>
      <c r="JF150" s="1565"/>
      <c r="JG150" s="242" t="s">
        <v>691</v>
      </c>
      <c r="JH150" s="1581"/>
      <c r="JI150" s="1576">
        <f t="shared" ref="JI150:JI152" si="630">IF(JG150="нет продукта",0,IF(JG150&gt;0,0.5,0))</f>
        <v>0</v>
      </c>
      <c r="JJ150" s="1579" t="str">
        <f t="shared" si="436"/>
        <v/>
      </c>
      <c r="JK150" s="1565"/>
      <c r="JL150" s="242" t="s">
        <v>691</v>
      </c>
      <c r="JM150" s="1581"/>
      <c r="JN150" s="1576">
        <f t="shared" ref="JN150:JN152" si="631">IF(JL150="нет продукта",0,IF(JL150&gt;0,0.5,0))</f>
        <v>0</v>
      </c>
      <c r="JO150" s="1579" t="str">
        <f t="shared" si="437"/>
        <v/>
      </c>
      <c r="JP150" s="1565"/>
      <c r="JQ150" s="242" t="s">
        <v>691</v>
      </c>
      <c r="JR150" s="1585" t="s">
        <v>777</v>
      </c>
      <c r="JS150" s="1576">
        <f t="shared" ref="JS150:JS152" si="632">IF(JQ150="нет продукта",0,IF(JQ150&gt;0,0.5,0))</f>
        <v>0</v>
      </c>
      <c r="JT150" s="1579" t="str">
        <f t="shared" ref="JT150:JT160" si="633">IFERROR(IF(JR150=0,"",JS150/JR150),"")</f>
        <v/>
      </c>
      <c r="JU150" s="1565"/>
      <c r="JV150" s="242" t="s">
        <v>691</v>
      </c>
      <c r="JW150" s="1585" t="s">
        <v>777</v>
      </c>
      <c r="JX150" s="1576">
        <f t="shared" ref="JX150:JX152" si="634">IF(JV150="нет продукта",0,IF(JV150&gt;0,0.5,0))</f>
        <v>0</v>
      </c>
      <c r="JY150" s="1585" t="s">
        <v>777</v>
      </c>
      <c r="JZ150" s="1565"/>
      <c r="KA150" s="242" t="s">
        <v>691</v>
      </c>
      <c r="KB150" s="1581"/>
      <c r="KC150" s="1576">
        <f t="shared" ref="KC150:KC152" si="635">IF(KA150="нет продукта",0,IF(KA150&gt;0,0.5,0))</f>
        <v>0</v>
      </c>
      <c r="KD150" s="1579" t="str">
        <f t="shared" si="439"/>
        <v/>
      </c>
      <c r="KE150" s="1565"/>
      <c r="KF150" s="242">
        <v>13</v>
      </c>
      <c r="KG150" s="1581">
        <v>0.5</v>
      </c>
      <c r="KH150" s="1576">
        <f t="shared" ref="KH150:KH152" si="636">IF(KF150="нет продукта",0,IF(KF150&gt;0,0.5,0))</f>
        <v>0.5</v>
      </c>
      <c r="KI150" s="1579">
        <f t="shared" si="440"/>
        <v>1</v>
      </c>
      <c r="KJ150" s="1565"/>
      <c r="KK150" s="242">
        <v>4</v>
      </c>
      <c r="KL150" s="1581">
        <v>0.5</v>
      </c>
      <c r="KM150" s="1576">
        <f t="shared" ref="KM150:KM152" si="637">IF(KK150="нет продукта",0,IF(KK150&gt;0,0.5,0))</f>
        <v>0.5</v>
      </c>
      <c r="KN150" s="1579">
        <f t="shared" si="441"/>
        <v>1</v>
      </c>
      <c r="KO150" s="1565"/>
      <c r="KP150" s="242" t="s">
        <v>691</v>
      </c>
      <c r="KQ150" s="1581"/>
      <c r="KR150" s="1576">
        <f t="shared" ref="KR150:KR152" si="638">IF(KP150="нет продукта",0,IF(KP150&gt;0,0.5,0))</f>
        <v>0</v>
      </c>
      <c r="KS150" s="1579" t="str">
        <f t="shared" si="442"/>
        <v/>
      </c>
      <c r="KT150" s="1565"/>
      <c r="KU150" s="242" t="s">
        <v>691</v>
      </c>
      <c r="KV150" s="1581"/>
      <c r="KW150" s="1576">
        <f t="shared" ref="KW150:KW152" si="639">IF(KU150="нет продукта",0,IF(KU150&gt;0,0.5,0))</f>
        <v>0</v>
      </c>
      <c r="KX150" s="1579" t="str">
        <f t="shared" si="443"/>
        <v/>
      </c>
      <c r="KY150" s="1565"/>
      <c r="KZ150" s="242" t="s">
        <v>691</v>
      </c>
      <c r="LA150" s="1347"/>
      <c r="LB150" s="242">
        <v>0</v>
      </c>
      <c r="LC150" s="242">
        <v>0</v>
      </c>
      <c r="LD150" s="242">
        <v>0</v>
      </c>
      <c r="LE150" s="242">
        <v>9</v>
      </c>
      <c r="LF150" s="1581">
        <v>0.5</v>
      </c>
      <c r="LG150" s="1576">
        <f t="shared" ref="LG150:LG152" si="640">IF(LE150="нет продукта",0,IF(LE150&gt;0,0.5,0))</f>
        <v>0.5</v>
      </c>
      <c r="LH150" s="1579">
        <f t="shared" ref="LH150:LH160" si="641">IFERROR(IF(LF150=0,"",LG150/LF150),"")</f>
        <v>1</v>
      </c>
      <c r="LI150" s="1565"/>
      <c r="LJ150" s="242">
        <v>5</v>
      </c>
      <c r="LK150" s="1581">
        <v>0.5</v>
      </c>
      <c r="LL150" s="1576">
        <f t="shared" ref="LL150:LL152" si="642">IF(LJ150="нет продукта",0,IF(LJ150&gt;0,0.5,0))</f>
        <v>0.5</v>
      </c>
      <c r="LM150" s="1579">
        <f t="shared" ref="LM150:LM152" si="643">IFERROR(IF(LK150=0,"",LL150/LK150),"")</f>
        <v>1</v>
      </c>
      <c r="LN150" s="1565"/>
      <c r="LO150" s="242" t="s">
        <v>691</v>
      </c>
      <c r="LP150" s="1581"/>
      <c r="LQ150" s="1576">
        <f t="shared" ref="LQ150:LQ152" si="644">IF(LO150="нет продукта",0,IF(LO150&gt;0,0.5,0))</f>
        <v>0</v>
      </c>
      <c r="LR150" s="1579" t="str">
        <f t="shared" ref="LR150:LR160" si="645">IFERROR(IF(LP150=0,"",LQ150/LP150),"")</f>
        <v/>
      </c>
      <c r="LS150" s="1565"/>
      <c r="LT150" s="242" t="s">
        <v>691</v>
      </c>
      <c r="LU150" s="1581"/>
      <c r="LV150" s="1576">
        <f t="shared" ref="LV150:LV152" si="646">IF(LT150="нет продукта",0,IF(LT150&gt;0,0.5,0))</f>
        <v>0</v>
      </c>
      <c r="LW150" s="1579" t="str">
        <f t="shared" si="391"/>
        <v/>
      </c>
      <c r="LX150" s="1565"/>
      <c r="LY150" s="242" t="s">
        <v>691</v>
      </c>
      <c r="LZ150" s="1581"/>
      <c r="MA150" s="1576">
        <f t="shared" ref="MA150:MA152" si="647">IF(LY150="нет продукта",0,IF(LY150&gt;0,0.5,0))</f>
        <v>0</v>
      </c>
      <c r="MB150" s="1579" t="str">
        <f t="shared" si="393"/>
        <v/>
      </c>
      <c r="MC150" s="1565"/>
      <c r="MD150" s="242">
        <v>18</v>
      </c>
      <c r="ME150" s="1581">
        <v>0.5</v>
      </c>
      <c r="MF150" s="1576">
        <f t="shared" ref="MF150:MF152" si="648">IF(MD150="нет продукта",0,IF(MD150&gt;0,0.5,0))</f>
        <v>0.5</v>
      </c>
      <c r="MG150" s="1579">
        <f t="shared" si="395"/>
        <v>1</v>
      </c>
      <c r="MH150" s="1565"/>
      <c r="MI150" s="242" t="s">
        <v>691</v>
      </c>
      <c r="MJ150" s="1581" t="s">
        <v>777</v>
      </c>
      <c r="MK150" s="1576">
        <f t="shared" ref="MK150:MK152" si="649">IF(MI150="нет продукта",0,IF(MI150&gt;0,0.5,0))</f>
        <v>0</v>
      </c>
      <c r="ML150" s="1579" t="str">
        <f>MJ150</f>
        <v>нерелевантно</v>
      </c>
      <c r="MM150" s="1565"/>
      <c r="MN150" s="242">
        <v>1</v>
      </c>
      <c r="MO150" s="1581">
        <v>0.5</v>
      </c>
      <c r="MP150" s="1576">
        <f t="shared" ref="MP150:MP152" si="650">IF(MN150="нет продукта",0,IF(MN150&gt;0,0.5,0))</f>
        <v>0.5</v>
      </c>
      <c r="MQ150" s="1579">
        <f t="shared" ref="MQ150:MQ160" si="651">IFERROR(IF(MO150=0,"",MP150/MO150),"")</f>
        <v>1</v>
      </c>
      <c r="MR150" s="1565"/>
      <c r="MS150" s="242">
        <v>9</v>
      </c>
      <c r="MT150" s="1581">
        <v>0.5</v>
      </c>
      <c r="MU150" s="1576">
        <f t="shared" ref="MU150:MU152" si="652">IF(MS150="нет продукта",0,IF(MS150&gt;0,0.5,0))</f>
        <v>0.5</v>
      </c>
      <c r="MV150" s="1579">
        <f t="shared" si="400"/>
        <v>1</v>
      </c>
      <c r="MW150" s="1565"/>
      <c r="MX150" s="242" t="s">
        <v>691</v>
      </c>
      <c r="MY150" s="1581"/>
      <c r="MZ150" s="1576">
        <f t="shared" ref="MZ150:MZ152" si="653">IF(MX150="нет продукта",0,IF(MX150&gt;0,0.5,0))</f>
        <v>0</v>
      </c>
      <c r="NA150" s="1579" t="str">
        <f t="shared" si="402"/>
        <v/>
      </c>
      <c r="NB150" s="1565"/>
      <c r="NC150" s="242" t="s">
        <v>691</v>
      </c>
      <c r="ND150" s="1581"/>
      <c r="NE150" s="1576">
        <f t="shared" ref="NE150:NE152" si="654">IF(NC150="нет продукта",0,IF(NC150&gt;0,0.5,0))</f>
        <v>0</v>
      </c>
      <c r="NF150" s="1579" t="str">
        <f t="shared" si="404"/>
        <v/>
      </c>
      <c r="NG150" s="1565"/>
      <c r="NH150" s="242" t="s">
        <v>691</v>
      </c>
      <c r="NI150" s="1581"/>
      <c r="NJ150" s="1576">
        <f t="shared" ref="NJ150:NJ152" si="655">IF(NH150="нет продукта",0,IF(NH150&gt;0,0.5,0))</f>
        <v>0</v>
      </c>
      <c r="NK150" s="1579" t="str">
        <f t="shared" si="406"/>
        <v/>
      </c>
      <c r="NL150" s="1565"/>
      <c r="NM150" s="242">
        <v>11</v>
      </c>
      <c r="NN150" s="1581">
        <v>0.5</v>
      </c>
      <c r="NO150" s="1576">
        <f t="shared" ref="NO150:NO152" si="656">IF(NM150="нет продукта",0,IF(NM150&gt;0,0.5,0))</f>
        <v>0.5</v>
      </c>
      <c r="NP150" s="1579">
        <f t="shared" si="408"/>
        <v>1</v>
      </c>
      <c r="NQ150" s="1565"/>
      <c r="NR150" s="242" t="s">
        <v>691</v>
      </c>
      <c r="NS150" s="1581">
        <v>0.5</v>
      </c>
      <c r="NT150" s="1576">
        <f t="shared" ref="NT150:NT152" si="657">IF(NR150="нет продукта",0,IF(NR150&gt;0,0.5,0))</f>
        <v>0</v>
      </c>
      <c r="NU150" s="1579">
        <f t="shared" si="410"/>
        <v>0</v>
      </c>
      <c r="NV150" s="1565"/>
      <c r="NW150" s="242" t="s">
        <v>691</v>
      </c>
      <c r="NX150" s="1581">
        <v>0.5</v>
      </c>
      <c r="NY150" s="1576">
        <f t="shared" ref="NY150:NY152" si="658">IF(NW150="нет продукта",0,IF(NW150&gt;0,0.5,0))</f>
        <v>0</v>
      </c>
      <c r="NZ150" s="1579">
        <f t="shared" si="412"/>
        <v>0</v>
      </c>
      <c r="OA150" s="1565"/>
      <c r="OB150" s="242" t="s">
        <v>691</v>
      </c>
      <c r="OC150" s="1581">
        <v>0.5</v>
      </c>
      <c r="OD150" s="1576">
        <f t="shared" ref="OD150:OD152" si="659">IF(OB150="нет продукта",0,IF(OB150&gt;0,0.5,0))</f>
        <v>0</v>
      </c>
      <c r="OE150" s="1579">
        <f t="shared" si="414"/>
        <v>0</v>
      </c>
      <c r="OF150" s="1565"/>
      <c r="OG150" s="242">
        <v>12</v>
      </c>
      <c r="OH150" s="1581">
        <v>0.5</v>
      </c>
      <c r="OI150" s="1576">
        <f t="shared" ref="OI150:OI152" si="660">IF(OG150="нет продукта",0,IF(OG150&gt;0,0.5,0))</f>
        <v>0.5</v>
      </c>
      <c r="OJ150" s="1579">
        <f t="shared" si="416"/>
        <v>1</v>
      </c>
      <c r="OK150" s="1565"/>
      <c r="OL150" s="242">
        <v>12</v>
      </c>
      <c r="OM150" s="1581">
        <v>0.5</v>
      </c>
      <c r="ON150" s="1576">
        <f t="shared" ref="ON150:ON152" si="661">IF(OL150="нет продукта",0,IF(OL150&gt;0,0.5,0))</f>
        <v>0.5</v>
      </c>
      <c r="OO150" s="1579">
        <f t="shared" si="418"/>
        <v>1</v>
      </c>
      <c r="OP150" s="1565"/>
      <c r="OQ150" s="242">
        <v>0</v>
      </c>
      <c r="OR150" s="1581">
        <v>0.5</v>
      </c>
      <c r="OS150" s="1576">
        <f t="shared" ref="OS150:OS152" si="662">IF(OQ150="нет продукта",0,IF(OQ150&gt;0,0.5,0))</f>
        <v>0</v>
      </c>
      <c r="OT150" s="1579">
        <f t="shared" si="420"/>
        <v>0</v>
      </c>
      <c r="OU150" s="666"/>
      <c r="OV150" s="1488">
        <v>1</v>
      </c>
      <c r="OW150" s="1581">
        <v>0.5</v>
      </c>
      <c r="OX150" s="1576">
        <f t="shared" ref="OX150:OX152" si="663">IF(OV150="нет продукта",0,IF(OV150&gt;0,0.5,0))</f>
        <v>0.5</v>
      </c>
      <c r="OY150" s="1579">
        <f t="shared" si="422"/>
        <v>1</v>
      </c>
      <c r="OZ150" s="666"/>
      <c r="PA150" s="242">
        <v>2</v>
      </c>
      <c r="PB150" s="1581">
        <v>0.5</v>
      </c>
      <c r="PC150" s="1576">
        <f t="shared" ref="PC150:PC152" si="664">IF(PA150="нет продукта",0,IF(PA150&gt;0,0.5,0))</f>
        <v>0.5</v>
      </c>
      <c r="PD150" s="1579">
        <f t="shared" si="424"/>
        <v>1</v>
      </c>
      <c r="PF150" s="242" t="s">
        <v>691</v>
      </c>
      <c r="PG150" s="1581">
        <v>0.5</v>
      </c>
      <c r="PH150" s="1576">
        <f t="shared" ref="PH150:PH152" si="665">IF(PF150="нет продукта",0,IF(PF150&gt;0,0.5,0))</f>
        <v>0</v>
      </c>
      <c r="PI150" s="1579">
        <f t="shared" ref="PI150:PI152" si="666">IFERROR(IF(PG150=0,"",PH150/PG150),"")</f>
        <v>0</v>
      </c>
      <c r="PK150" s="242" t="s">
        <v>691</v>
      </c>
      <c r="PL150" s="1581">
        <v>0.5</v>
      </c>
      <c r="PM150" s="1576">
        <f t="shared" ref="PM150:PM152" si="667">IF(PK150="нет продукта",0,IF(PK150&gt;0,0.5,0))</f>
        <v>0</v>
      </c>
      <c r="PN150" s="1579">
        <f t="shared" ref="PN150:PN154" si="668">IFERROR(IF(PL150=0,"",PM150/PL150),"")</f>
        <v>0</v>
      </c>
    </row>
    <row r="151" spans="1:430" ht="17" customHeight="1" thickBot="1" x14ac:dyDescent="0.25">
      <c r="A151" s="1570">
        <v>39</v>
      </c>
      <c r="B151" s="559"/>
      <c r="C151" s="622"/>
      <c r="D151" s="625"/>
      <c r="E151" s="560" t="s">
        <v>51</v>
      </c>
      <c r="F151" s="1557"/>
      <c r="G151" s="1556"/>
      <c r="H151" s="673"/>
      <c r="I151" s="1571">
        <v>0.5</v>
      </c>
      <c r="J151" s="242"/>
      <c r="K151" s="1590"/>
      <c r="L151" s="1591">
        <v>0.5</v>
      </c>
      <c r="M151" s="566">
        <f t="shared" si="541"/>
        <v>0</v>
      </c>
      <c r="N151" s="1592">
        <f t="shared" si="450"/>
        <v>0</v>
      </c>
      <c r="P151" s="242" t="s">
        <v>691</v>
      </c>
      <c r="Q151" s="565" t="s">
        <v>130</v>
      </c>
      <c r="R151" s="566"/>
      <c r="S151" s="565" t="s">
        <v>130</v>
      </c>
      <c r="T151" s="1561"/>
      <c r="U151" s="1578">
        <v>0</v>
      </c>
      <c r="V151" s="566">
        <v>0.5</v>
      </c>
      <c r="W151" s="566">
        <f t="shared" si="542"/>
        <v>0</v>
      </c>
      <c r="X151" s="1593">
        <f t="shared" si="543"/>
        <v>0</v>
      </c>
      <c r="Y151" s="555"/>
      <c r="Z151" s="242">
        <v>0</v>
      </c>
      <c r="AA151" s="562">
        <v>0.5</v>
      </c>
      <c r="AB151" s="566">
        <f>IF(Z151&gt;0,0.5,0)</f>
        <v>0</v>
      </c>
      <c r="AC151" s="1593">
        <f t="shared" si="545"/>
        <v>0</v>
      </c>
      <c r="AD151" s="1594"/>
      <c r="AE151" s="242">
        <v>0</v>
      </c>
      <c r="AF151" s="562">
        <v>0.5</v>
      </c>
      <c r="AG151" s="566">
        <f>IF(AE151&gt;0,0.5,0)</f>
        <v>0</v>
      </c>
      <c r="AH151" s="1593">
        <f t="shared" si="546"/>
        <v>0</v>
      </c>
      <c r="AI151" s="1594"/>
      <c r="AJ151" s="242">
        <v>0</v>
      </c>
      <c r="AK151" s="562">
        <v>0.5</v>
      </c>
      <c r="AL151" s="566">
        <f t="shared" si="547"/>
        <v>0</v>
      </c>
      <c r="AM151" s="1593">
        <f t="shared" si="548"/>
        <v>0</v>
      </c>
      <c r="AN151" s="666"/>
      <c r="AO151" s="242">
        <v>0</v>
      </c>
      <c r="AP151" s="1591">
        <v>0.5</v>
      </c>
      <c r="AQ151" s="566">
        <f t="shared" si="549"/>
        <v>0</v>
      </c>
      <c r="AR151" s="1593">
        <f t="shared" si="550"/>
        <v>0</v>
      </c>
      <c r="AS151" s="666"/>
      <c r="AT151" s="242">
        <v>0</v>
      </c>
      <c r="AU151" s="1591">
        <v>0.5</v>
      </c>
      <c r="AV151" s="566">
        <f t="shared" si="551"/>
        <v>0</v>
      </c>
      <c r="AW151" s="1593">
        <f t="shared" si="552"/>
        <v>0</v>
      </c>
      <c r="AX151" s="1582"/>
      <c r="AY151" s="242" t="s">
        <v>691</v>
      </c>
      <c r="AZ151" s="566">
        <v>0.5</v>
      </c>
      <c r="BA151" s="566">
        <f t="shared" si="553"/>
        <v>0</v>
      </c>
      <c r="BB151" s="1593">
        <f t="shared" si="554"/>
        <v>0</v>
      </c>
      <c r="BC151"/>
      <c r="BD151" s="242" t="s">
        <v>691</v>
      </c>
      <c r="BE151" s="562">
        <v>0.5</v>
      </c>
      <c r="BF151" s="566">
        <f t="shared" si="555"/>
        <v>0</v>
      </c>
      <c r="BG151" s="1593">
        <f t="shared" si="556"/>
        <v>0</v>
      </c>
      <c r="BH151" s="1565"/>
      <c r="BI151" s="1583"/>
      <c r="BJ151" s="566">
        <v>0.5</v>
      </c>
      <c r="BK151" s="566">
        <f t="shared" si="557"/>
        <v>0</v>
      </c>
      <c r="BL151" s="1592">
        <f t="shared" si="558"/>
        <v>0</v>
      </c>
      <c r="BM151"/>
      <c r="BN151" s="242">
        <v>0</v>
      </c>
      <c r="BO151" s="562">
        <v>0.5</v>
      </c>
      <c r="BP151" s="566">
        <f t="shared" si="559"/>
        <v>0</v>
      </c>
      <c r="BQ151" s="1593">
        <f t="shared" si="560"/>
        <v>0</v>
      </c>
      <c r="BR151" s="673"/>
      <c r="BT151" s="242">
        <v>0</v>
      </c>
      <c r="BU151" s="562">
        <v>0.5</v>
      </c>
      <c r="BV151" s="566">
        <f t="shared" si="561"/>
        <v>0</v>
      </c>
      <c r="BW151" s="1593">
        <f t="shared" si="562"/>
        <v>0</v>
      </c>
      <c r="BY151" s="242">
        <v>0</v>
      </c>
      <c r="BZ151" s="562">
        <v>0.5</v>
      </c>
      <c r="CA151" s="566">
        <f t="shared" si="563"/>
        <v>0</v>
      </c>
      <c r="CB151" s="1593">
        <f t="shared" si="564"/>
        <v>0</v>
      </c>
      <c r="CC151" s="1582"/>
      <c r="CD151" s="242">
        <v>0</v>
      </c>
      <c r="CE151" s="562">
        <v>0.5</v>
      </c>
      <c r="CF151" s="566">
        <f>IF(CD151&gt;0,0.5,0)</f>
        <v>0</v>
      </c>
      <c r="CG151" s="1593">
        <f t="shared" si="565"/>
        <v>0</v>
      </c>
      <c r="CH151" s="1582"/>
      <c r="CI151" s="242" t="s">
        <v>691</v>
      </c>
      <c r="CJ151" s="1585" t="s">
        <v>130</v>
      </c>
      <c r="CK151" s="566">
        <f t="shared" si="566"/>
        <v>0</v>
      </c>
      <c r="CL151" s="1585" t="s">
        <v>130</v>
      </c>
      <c r="CM151" s="1582"/>
      <c r="CN151" s="242" t="s">
        <v>691</v>
      </c>
      <c r="CO151" s="562">
        <v>0.5</v>
      </c>
      <c r="CP151" s="566">
        <f t="shared" si="567"/>
        <v>0</v>
      </c>
      <c r="CQ151" s="1593">
        <f t="shared" si="568"/>
        <v>0</v>
      </c>
      <c r="CR151" s="562"/>
      <c r="CS151" s="242">
        <v>0</v>
      </c>
      <c r="CT151" s="562">
        <v>0.5</v>
      </c>
      <c r="CU151" s="566">
        <f t="shared" si="569"/>
        <v>0</v>
      </c>
      <c r="CV151" s="1593">
        <f t="shared" si="570"/>
        <v>0</v>
      </c>
      <c r="CW151" s="562"/>
      <c r="CX151" s="242">
        <v>0</v>
      </c>
      <c r="CY151" s="562">
        <v>0.5</v>
      </c>
      <c r="CZ151" s="566">
        <f>IF(CX151="нет продукта",0,IF(CX151&gt;0,0.5,0))</f>
        <v>0</v>
      </c>
      <c r="DA151" s="1593">
        <f t="shared" si="571"/>
        <v>0</v>
      </c>
      <c r="DB151" s="1593"/>
      <c r="DC151" s="242">
        <v>0</v>
      </c>
      <c r="DD151" s="562">
        <v>0.5</v>
      </c>
      <c r="DE151" s="566">
        <f>IF(DC151="нет продукта",0,IF(DC151&gt;0,0.5,0))</f>
        <v>0</v>
      </c>
      <c r="DF151" s="1593">
        <f t="shared" si="572"/>
        <v>0</v>
      </c>
      <c r="DG151" s="566"/>
      <c r="DH151" s="242">
        <v>0</v>
      </c>
      <c r="DI151" s="562">
        <v>0.5</v>
      </c>
      <c r="DJ151" s="566">
        <f t="shared" si="573"/>
        <v>0</v>
      </c>
      <c r="DK151" s="1593">
        <f t="shared" si="574"/>
        <v>0</v>
      </c>
      <c r="DL151" s="555"/>
      <c r="DM151" s="242">
        <v>0</v>
      </c>
      <c r="DN151" s="562">
        <v>0.5</v>
      </c>
      <c r="DO151" s="566">
        <f t="shared" si="575"/>
        <v>0</v>
      </c>
      <c r="DP151" s="1593">
        <f t="shared" si="576"/>
        <v>0</v>
      </c>
      <c r="DQ151" s="555"/>
      <c r="DR151" s="242">
        <v>0</v>
      </c>
      <c r="DS151" s="562">
        <v>0.5</v>
      </c>
      <c r="DT151" s="566">
        <f t="shared" si="577"/>
        <v>0</v>
      </c>
      <c r="DU151" s="1593">
        <f t="shared" si="578"/>
        <v>0</v>
      </c>
      <c r="DV151" s="555"/>
      <c r="DW151" s="242">
        <v>1</v>
      </c>
      <c r="DX151" s="562">
        <v>0.5</v>
      </c>
      <c r="DY151" s="566">
        <f t="shared" si="579"/>
        <v>0.5</v>
      </c>
      <c r="DZ151" s="1593">
        <f t="shared" si="580"/>
        <v>1</v>
      </c>
      <c r="EA151" s="555"/>
      <c r="EB151" s="242">
        <v>0</v>
      </c>
      <c r="EC151" s="562">
        <v>0.5</v>
      </c>
      <c r="ED151" s="566">
        <f t="shared" si="581"/>
        <v>0</v>
      </c>
      <c r="EE151" s="1593">
        <f t="shared" si="582"/>
        <v>0</v>
      </c>
      <c r="EF151" s="555"/>
      <c r="EG151" s="242">
        <v>0</v>
      </c>
      <c r="EH151" s="562">
        <v>0.5</v>
      </c>
      <c r="EI151" s="566">
        <f t="shared" si="583"/>
        <v>0</v>
      </c>
      <c r="EJ151" s="1593">
        <f t="shared" si="584"/>
        <v>0</v>
      </c>
      <c r="EK151" s="555"/>
      <c r="EL151" s="242" t="s">
        <v>691</v>
      </c>
      <c r="EM151" s="562">
        <v>0.5</v>
      </c>
      <c r="EN151" s="566">
        <f t="shared" si="585"/>
        <v>0</v>
      </c>
      <c r="EO151" s="1593">
        <f t="shared" si="586"/>
        <v>0</v>
      </c>
      <c r="EP151" s="555"/>
      <c r="EQ151" s="242">
        <v>0</v>
      </c>
      <c r="ER151" s="562">
        <v>0.5</v>
      </c>
      <c r="ES151" s="566">
        <f>IF(EQ151="нет продукта",0,IF(EQ151&gt;0,0.5,0))</f>
        <v>0</v>
      </c>
      <c r="ET151" s="1593">
        <f t="shared" si="587"/>
        <v>0</v>
      </c>
      <c r="EU151" s="555"/>
      <c r="EV151" s="242" t="s">
        <v>691</v>
      </c>
      <c r="EW151" s="562">
        <v>0.5</v>
      </c>
      <c r="EX151" s="566">
        <f t="shared" si="588"/>
        <v>0</v>
      </c>
      <c r="EY151" s="1593">
        <f t="shared" si="589"/>
        <v>0</v>
      </c>
      <c r="EZ151" s="555"/>
      <c r="FA151" s="242">
        <v>1</v>
      </c>
      <c r="FB151" s="562">
        <v>0.5</v>
      </c>
      <c r="FC151" s="566">
        <f t="shared" si="590"/>
        <v>0.5</v>
      </c>
      <c r="FD151" s="1593">
        <f t="shared" si="591"/>
        <v>1</v>
      </c>
      <c r="FE151" s="555"/>
      <c r="FF151" s="242">
        <v>0</v>
      </c>
      <c r="FG151" s="562">
        <v>0.5</v>
      </c>
      <c r="FH151" s="566">
        <f>IF(FF151="нет продукта",0,IF(FF151&gt;0,0.5,0))</f>
        <v>0</v>
      </c>
      <c r="FI151" s="1593">
        <f t="shared" si="592"/>
        <v>0</v>
      </c>
      <c r="FJ151" s="555"/>
      <c r="FK151" s="242">
        <v>0</v>
      </c>
      <c r="FL151" s="562">
        <v>0.5</v>
      </c>
      <c r="FM151" s="566">
        <f t="shared" si="593"/>
        <v>0</v>
      </c>
      <c r="FN151" s="1593">
        <f t="shared" si="594"/>
        <v>0</v>
      </c>
      <c r="FO151" s="555"/>
      <c r="FP151" s="242" t="s">
        <v>691</v>
      </c>
      <c r="FQ151" s="1595">
        <v>0.5</v>
      </c>
      <c r="FR151" s="566">
        <f t="shared" si="595"/>
        <v>0</v>
      </c>
      <c r="FS151" s="1593">
        <f t="shared" si="596"/>
        <v>0</v>
      </c>
      <c r="FU151" s="1565"/>
      <c r="FV151" s="1587">
        <v>1</v>
      </c>
      <c r="FW151" s="566">
        <v>0.5</v>
      </c>
      <c r="FX151" s="566">
        <f t="shared" si="597"/>
        <v>0.5</v>
      </c>
      <c r="FY151" s="1592">
        <f t="shared" si="598"/>
        <v>1</v>
      </c>
      <c r="FZ151" s="1565"/>
      <c r="GA151" s="1587">
        <v>1</v>
      </c>
      <c r="GB151" s="566">
        <v>0.5</v>
      </c>
      <c r="GC151" s="566">
        <f t="shared" si="599"/>
        <v>0.5</v>
      </c>
      <c r="GD151" s="1592">
        <f t="shared" si="600"/>
        <v>1</v>
      </c>
      <c r="GE151" s="1565"/>
      <c r="GF151" s="1587">
        <v>1</v>
      </c>
      <c r="GG151" s="566">
        <v>0.5</v>
      </c>
      <c r="GH151" s="566">
        <f t="shared" si="601"/>
        <v>0.5</v>
      </c>
      <c r="GI151" s="1592">
        <f t="shared" si="602"/>
        <v>1</v>
      </c>
      <c r="GJ151" s="1565"/>
      <c r="GK151" s="1587">
        <v>1</v>
      </c>
      <c r="GL151" s="566">
        <v>0.5</v>
      </c>
      <c r="GM151" s="566">
        <f t="shared" si="603"/>
        <v>0.5</v>
      </c>
      <c r="GN151" s="1592">
        <f t="shared" si="604"/>
        <v>1</v>
      </c>
      <c r="GO151" s="1565"/>
      <c r="GP151" s="1587">
        <v>1</v>
      </c>
      <c r="GQ151" s="566">
        <v>0.5</v>
      </c>
      <c r="GR151" s="566">
        <f t="shared" si="605"/>
        <v>0.5</v>
      </c>
      <c r="GS151" s="1592">
        <f t="shared" si="606"/>
        <v>1</v>
      </c>
      <c r="GT151" s="1565"/>
      <c r="GU151" s="1587">
        <v>1</v>
      </c>
      <c r="GV151" s="566">
        <v>0.5</v>
      </c>
      <c r="GW151" s="566">
        <f t="shared" si="607"/>
        <v>0.5</v>
      </c>
      <c r="GX151" s="1592">
        <f t="shared" si="608"/>
        <v>1</v>
      </c>
      <c r="GY151" s="883"/>
      <c r="GZ151" s="555"/>
      <c r="HA151" s="242">
        <v>0</v>
      </c>
      <c r="HB151" s="562">
        <v>0.5</v>
      </c>
      <c r="HC151" s="566">
        <f t="shared" si="609"/>
        <v>0</v>
      </c>
      <c r="HD151" s="1593">
        <f t="shared" si="610"/>
        <v>0</v>
      </c>
      <c r="HE151" s="555"/>
      <c r="HF151" s="242" t="s">
        <v>691</v>
      </c>
      <c r="HG151" s="1581" t="s">
        <v>130</v>
      </c>
      <c r="HH151" s="566">
        <f t="shared" si="611"/>
        <v>0</v>
      </c>
      <c r="HI151" s="204" t="str">
        <f t="shared" si="612"/>
        <v>не релевантно</v>
      </c>
      <c r="HJ151" s="1588"/>
      <c r="HK151" s="1594"/>
      <c r="HL151" s="242" t="s">
        <v>691</v>
      </c>
      <c r="HM151" s="562">
        <v>0.5</v>
      </c>
      <c r="HN151" s="566">
        <f t="shared" si="613"/>
        <v>0</v>
      </c>
      <c r="HO151" s="1593">
        <f t="shared" si="614"/>
        <v>0</v>
      </c>
      <c r="HP151" s="1588"/>
      <c r="HQ151" s="1565"/>
      <c r="HR151" s="242">
        <v>0</v>
      </c>
      <c r="HS151" s="566">
        <v>0.5</v>
      </c>
      <c r="HT151" s="566">
        <f t="shared" si="615"/>
        <v>0</v>
      </c>
      <c r="HU151" s="1592">
        <f t="shared" si="616"/>
        <v>0</v>
      </c>
      <c r="HV151" s="1565"/>
      <c r="HW151" s="883">
        <v>6</v>
      </c>
      <c r="HX151" s="566">
        <v>0.5</v>
      </c>
      <c r="HY151" s="566">
        <f t="shared" si="617"/>
        <v>0.5</v>
      </c>
      <c r="HZ151" s="1592">
        <f t="shared" si="618"/>
        <v>1</v>
      </c>
      <c r="IA151" s="1565"/>
      <c r="IB151" s="883">
        <f t="shared" si="619"/>
        <v>6</v>
      </c>
      <c r="IC151" s="566">
        <v>0.5</v>
      </c>
      <c r="ID151" s="566">
        <f t="shared" si="620"/>
        <v>0.5</v>
      </c>
      <c r="IE151" s="1592">
        <f t="shared" si="621"/>
        <v>1</v>
      </c>
      <c r="IF151" s="1588"/>
      <c r="IG151" s="1565"/>
      <c r="IH151" s="242" t="s">
        <v>691</v>
      </c>
      <c r="II151" s="1581" t="s">
        <v>130</v>
      </c>
      <c r="IJ151" s="566">
        <f t="shared" si="622"/>
        <v>0</v>
      </c>
      <c r="IK151" s="204" t="str">
        <f t="shared" si="623"/>
        <v>не релевантно</v>
      </c>
      <c r="IL151" s="1565"/>
      <c r="IM151" s="242" t="s">
        <v>691</v>
      </c>
      <c r="IN151" s="1581" t="s">
        <v>130</v>
      </c>
      <c r="IO151" s="566">
        <f t="shared" si="624"/>
        <v>0</v>
      </c>
      <c r="IP151" s="204" t="str">
        <f t="shared" si="625"/>
        <v>не релевантно</v>
      </c>
      <c r="IQ151" s="1565"/>
      <c r="IR151" s="242" t="s">
        <v>691</v>
      </c>
      <c r="IS151" s="562"/>
      <c r="IT151" s="566">
        <f t="shared" si="626"/>
        <v>0</v>
      </c>
      <c r="IU151" s="1593" t="str">
        <f t="shared" si="627"/>
        <v/>
      </c>
      <c r="IV151" s="1565"/>
      <c r="IW151" s="242" t="s">
        <v>691</v>
      </c>
      <c r="IX151" s="1589" t="s">
        <v>777</v>
      </c>
      <c r="IY151" s="566">
        <f t="shared" si="628"/>
        <v>0</v>
      </c>
      <c r="IZ151" s="1589" t="s">
        <v>777</v>
      </c>
      <c r="JA151" s="1565"/>
      <c r="JB151" s="242" t="s">
        <v>691</v>
      </c>
      <c r="JC151" s="562"/>
      <c r="JD151" s="566">
        <f t="shared" si="629"/>
        <v>0</v>
      </c>
      <c r="JE151" s="1593" t="str">
        <f t="shared" si="363"/>
        <v/>
      </c>
      <c r="JF151" s="1565"/>
      <c r="JG151" s="242" t="s">
        <v>691</v>
      </c>
      <c r="JH151" s="562"/>
      <c r="JI151" s="566">
        <f t="shared" si="630"/>
        <v>0</v>
      </c>
      <c r="JJ151" s="1593" t="str">
        <f t="shared" si="436"/>
        <v/>
      </c>
      <c r="JK151" s="1565"/>
      <c r="JL151" s="242" t="s">
        <v>691</v>
      </c>
      <c r="JM151" s="562"/>
      <c r="JN151" s="566">
        <f t="shared" si="631"/>
        <v>0</v>
      </c>
      <c r="JO151" s="1593" t="str">
        <f t="shared" si="437"/>
        <v/>
      </c>
      <c r="JP151" s="1565"/>
      <c r="JQ151" s="242" t="s">
        <v>691</v>
      </c>
      <c r="JR151" s="1585" t="s">
        <v>777</v>
      </c>
      <c r="JS151" s="566">
        <f t="shared" si="632"/>
        <v>0</v>
      </c>
      <c r="JT151" s="1593" t="str">
        <f t="shared" si="633"/>
        <v/>
      </c>
      <c r="JU151" s="1565"/>
      <c r="JV151" s="242" t="s">
        <v>691</v>
      </c>
      <c r="JW151" s="1585" t="s">
        <v>777</v>
      </c>
      <c r="JX151" s="566">
        <f t="shared" si="634"/>
        <v>0</v>
      </c>
      <c r="JY151" s="1585" t="s">
        <v>777</v>
      </c>
      <c r="JZ151" s="1565"/>
      <c r="KA151" s="242" t="s">
        <v>691</v>
      </c>
      <c r="KB151" s="562"/>
      <c r="KC151" s="566">
        <f t="shared" si="635"/>
        <v>0</v>
      </c>
      <c r="KD151" s="1593" t="str">
        <f t="shared" si="439"/>
        <v/>
      </c>
      <c r="KE151" s="1565"/>
      <c r="KF151" s="242">
        <v>0</v>
      </c>
      <c r="KG151" s="562">
        <v>0.5</v>
      </c>
      <c r="KH151" s="566">
        <f t="shared" si="636"/>
        <v>0</v>
      </c>
      <c r="KI151" s="1593">
        <f t="shared" si="440"/>
        <v>0</v>
      </c>
      <c r="KJ151" s="1565"/>
      <c r="KK151" s="242">
        <v>0</v>
      </c>
      <c r="KL151" s="562">
        <v>0.5</v>
      </c>
      <c r="KM151" s="566">
        <f t="shared" si="637"/>
        <v>0</v>
      </c>
      <c r="KN151" s="1593">
        <f t="shared" si="441"/>
        <v>0</v>
      </c>
      <c r="KO151" s="1565"/>
      <c r="KP151" s="242" t="s">
        <v>691</v>
      </c>
      <c r="KQ151" s="562"/>
      <c r="KR151" s="566">
        <f t="shared" si="638"/>
        <v>0</v>
      </c>
      <c r="KS151" s="1593" t="str">
        <f t="shared" si="442"/>
        <v/>
      </c>
      <c r="KT151" s="1565"/>
      <c r="KU151" s="242" t="s">
        <v>691</v>
      </c>
      <c r="KV151" s="562"/>
      <c r="KW151" s="566">
        <f t="shared" si="639"/>
        <v>0</v>
      </c>
      <c r="KX151" s="1593" t="str">
        <f t="shared" si="443"/>
        <v/>
      </c>
      <c r="KY151" s="1565"/>
      <c r="KZ151" s="242" t="s">
        <v>691</v>
      </c>
      <c r="LA151" s="1596"/>
      <c r="LB151" s="566">
        <f t="shared" ref="LB151:LB152" si="669">IF(KZ151="нет продукта",0,IF(KZ151&gt;0,0.5,0))</f>
        <v>0</v>
      </c>
      <c r="LC151" s="1593" t="str">
        <f t="shared" ref="LC151:LC160" si="670">IFERROR(IF(LA151=0,"",LB151/LA151),"")</f>
        <v/>
      </c>
      <c r="LD151" s="1565"/>
      <c r="LE151" s="242">
        <v>0</v>
      </c>
      <c r="LF151" s="562">
        <v>0.5</v>
      </c>
      <c r="LG151" s="566">
        <f t="shared" si="640"/>
        <v>0</v>
      </c>
      <c r="LH151" s="1593">
        <f t="shared" si="641"/>
        <v>0</v>
      </c>
      <c r="LI151" s="1565"/>
      <c r="LJ151" s="242">
        <v>0</v>
      </c>
      <c r="LK151" s="562">
        <v>0.5</v>
      </c>
      <c r="LL151" s="566">
        <f t="shared" si="642"/>
        <v>0</v>
      </c>
      <c r="LM151" s="1593">
        <f t="shared" si="643"/>
        <v>0</v>
      </c>
      <c r="LN151" s="1565"/>
      <c r="LO151" s="242" t="s">
        <v>691</v>
      </c>
      <c r="LP151" s="562"/>
      <c r="LQ151" s="566">
        <f t="shared" si="644"/>
        <v>0</v>
      </c>
      <c r="LR151" s="1593" t="str">
        <f t="shared" si="645"/>
        <v/>
      </c>
      <c r="LS151" s="1565"/>
      <c r="LT151" s="242" t="s">
        <v>691</v>
      </c>
      <c r="LU151" s="562"/>
      <c r="LV151" s="566">
        <f t="shared" si="646"/>
        <v>0</v>
      </c>
      <c r="LW151" s="1593" t="str">
        <f t="shared" si="391"/>
        <v/>
      </c>
      <c r="LX151" s="1565"/>
      <c r="LY151" s="242" t="s">
        <v>691</v>
      </c>
      <c r="LZ151" s="562"/>
      <c r="MA151" s="566">
        <f t="shared" si="647"/>
        <v>0</v>
      </c>
      <c r="MB151" s="1593" t="str">
        <f t="shared" si="393"/>
        <v/>
      </c>
      <c r="MC151" s="1565"/>
      <c r="MD151" s="242">
        <v>0</v>
      </c>
      <c r="ME151" s="562">
        <v>0.5</v>
      </c>
      <c r="MF151" s="566">
        <f t="shared" si="648"/>
        <v>0</v>
      </c>
      <c r="MG151" s="1593">
        <f t="shared" si="395"/>
        <v>0</v>
      </c>
      <c r="MH151" s="1565"/>
      <c r="MI151" s="242" t="s">
        <v>691</v>
      </c>
      <c r="MJ151" s="1581" t="s">
        <v>777</v>
      </c>
      <c r="MK151" s="566">
        <f t="shared" si="649"/>
        <v>0</v>
      </c>
      <c r="ML151" s="1579" t="str">
        <f>MJ151</f>
        <v>нерелевантно</v>
      </c>
      <c r="MM151" s="1565"/>
      <c r="MN151" s="242">
        <v>0</v>
      </c>
      <c r="MO151" s="562">
        <v>0.5</v>
      </c>
      <c r="MP151" s="566">
        <f t="shared" si="650"/>
        <v>0</v>
      </c>
      <c r="MQ151" s="1593">
        <f t="shared" si="651"/>
        <v>0</v>
      </c>
      <c r="MR151" s="1565"/>
      <c r="MS151" s="242">
        <v>0</v>
      </c>
      <c r="MT151" s="562">
        <v>0.5</v>
      </c>
      <c r="MU151" s="566">
        <f t="shared" si="652"/>
        <v>0</v>
      </c>
      <c r="MV151" s="1593">
        <f t="shared" si="400"/>
        <v>0</v>
      </c>
      <c r="MW151" s="1565"/>
      <c r="MX151" s="242" t="s">
        <v>691</v>
      </c>
      <c r="MY151" s="562"/>
      <c r="MZ151" s="566">
        <f t="shared" si="653"/>
        <v>0</v>
      </c>
      <c r="NA151" s="1593" t="str">
        <f t="shared" si="402"/>
        <v/>
      </c>
      <c r="NB151" s="1565"/>
      <c r="NC151" s="242" t="s">
        <v>691</v>
      </c>
      <c r="ND151" s="562"/>
      <c r="NE151" s="566">
        <f t="shared" si="654"/>
        <v>0</v>
      </c>
      <c r="NF151" s="1593" t="str">
        <f t="shared" si="404"/>
        <v/>
      </c>
      <c r="NG151" s="1565"/>
      <c r="NH151" s="242" t="s">
        <v>691</v>
      </c>
      <c r="NI151" s="562"/>
      <c r="NJ151" s="566">
        <f t="shared" si="655"/>
        <v>0</v>
      </c>
      <c r="NK151" s="1593" t="str">
        <f t="shared" si="406"/>
        <v/>
      </c>
      <c r="NL151" s="1565"/>
      <c r="NM151" s="242">
        <v>0</v>
      </c>
      <c r="NN151" s="562">
        <v>0.5</v>
      </c>
      <c r="NO151" s="566">
        <f t="shared" si="656"/>
        <v>0</v>
      </c>
      <c r="NP151" s="1593">
        <f t="shared" si="408"/>
        <v>0</v>
      </c>
      <c r="NQ151" s="1565"/>
      <c r="NR151" s="242" t="s">
        <v>691</v>
      </c>
      <c r="NS151" s="562">
        <v>0.5</v>
      </c>
      <c r="NT151" s="566">
        <f t="shared" si="657"/>
        <v>0</v>
      </c>
      <c r="NU151" s="1593">
        <f t="shared" si="410"/>
        <v>0</v>
      </c>
      <c r="NV151" s="1565"/>
      <c r="NW151" s="242" t="s">
        <v>691</v>
      </c>
      <c r="NX151" s="562">
        <v>0.5</v>
      </c>
      <c r="NY151" s="566">
        <f t="shared" si="658"/>
        <v>0</v>
      </c>
      <c r="NZ151" s="1593">
        <f t="shared" si="412"/>
        <v>0</v>
      </c>
      <c r="OA151" s="1565"/>
      <c r="OB151" s="242" t="s">
        <v>691</v>
      </c>
      <c r="OC151" s="562">
        <v>0.5</v>
      </c>
      <c r="OD151" s="566">
        <f t="shared" si="659"/>
        <v>0</v>
      </c>
      <c r="OE151" s="1593">
        <f t="shared" si="414"/>
        <v>0</v>
      </c>
      <c r="OF151" s="1565"/>
      <c r="OG151" s="242">
        <v>0</v>
      </c>
      <c r="OH151" s="562">
        <v>0.5</v>
      </c>
      <c r="OI151" s="566">
        <f t="shared" si="660"/>
        <v>0</v>
      </c>
      <c r="OJ151" s="1593">
        <f t="shared" si="416"/>
        <v>0</v>
      </c>
      <c r="OK151" s="1565"/>
      <c r="OL151" s="242">
        <v>0</v>
      </c>
      <c r="OM151" s="562">
        <v>0.5</v>
      </c>
      <c r="ON151" s="566">
        <f t="shared" si="661"/>
        <v>0</v>
      </c>
      <c r="OO151" s="1593">
        <f t="shared" si="418"/>
        <v>0</v>
      </c>
      <c r="OP151" s="1565"/>
      <c r="OQ151" s="242">
        <v>0</v>
      </c>
      <c r="OR151" s="562">
        <v>0.5</v>
      </c>
      <c r="OS151" s="566">
        <f>IF(OQ151="нет продукта",0,IF(OQ151&gt;0,0.5,0))</f>
        <v>0</v>
      </c>
      <c r="OT151" s="1593">
        <f t="shared" si="420"/>
        <v>0</v>
      </c>
      <c r="OU151" s="666"/>
      <c r="OV151" s="1488">
        <v>1</v>
      </c>
      <c r="OW151" s="562">
        <v>0.5</v>
      </c>
      <c r="OX151" s="566">
        <f t="shared" si="663"/>
        <v>0.5</v>
      </c>
      <c r="OY151" s="1593">
        <f t="shared" si="422"/>
        <v>1</v>
      </c>
      <c r="OZ151" s="666"/>
      <c r="PA151" s="242">
        <v>0</v>
      </c>
      <c r="PB151" s="562">
        <v>0.5</v>
      </c>
      <c r="PC151" s="566">
        <f t="shared" si="664"/>
        <v>0</v>
      </c>
      <c r="PD151" s="1593">
        <f t="shared" si="424"/>
        <v>0</v>
      </c>
      <c r="PF151" s="242" t="s">
        <v>691</v>
      </c>
      <c r="PG151" s="562">
        <v>0.5</v>
      </c>
      <c r="PH151" s="566">
        <f t="shared" si="665"/>
        <v>0</v>
      </c>
      <c r="PI151" s="1593">
        <f t="shared" si="666"/>
        <v>0</v>
      </c>
      <c r="PK151" s="242" t="s">
        <v>691</v>
      </c>
      <c r="PL151" s="562">
        <v>0.5</v>
      </c>
      <c r="PM151" s="566">
        <f t="shared" si="667"/>
        <v>0</v>
      </c>
      <c r="PN151" s="1593">
        <f t="shared" si="668"/>
        <v>0</v>
      </c>
    </row>
    <row r="152" spans="1:430" ht="26" customHeight="1" thickBot="1" x14ac:dyDescent="0.25">
      <c r="A152" s="1597">
        <v>40</v>
      </c>
      <c r="B152" s="563" t="s">
        <v>532</v>
      </c>
      <c r="C152" s="623"/>
      <c r="D152" s="626"/>
      <c r="E152" s="564" t="s">
        <v>52</v>
      </c>
      <c r="F152" s="1598" t="s">
        <v>1954</v>
      </c>
      <c r="G152" s="1599" t="s">
        <v>1955</v>
      </c>
      <c r="H152" s="863"/>
      <c r="I152" s="1571">
        <v>0.5</v>
      </c>
      <c r="J152" s="242"/>
      <c r="K152" s="1564">
        <v>1</v>
      </c>
      <c r="L152" s="1600">
        <v>0.5</v>
      </c>
      <c r="M152" s="1601">
        <f t="shared" si="541"/>
        <v>0.5</v>
      </c>
      <c r="N152" s="1602">
        <f t="shared" si="450"/>
        <v>1</v>
      </c>
      <c r="O152" s="1552"/>
      <c r="P152" s="242" t="s">
        <v>691</v>
      </c>
      <c r="Q152" s="565" t="s">
        <v>130</v>
      </c>
      <c r="R152" s="1603"/>
      <c r="S152" s="565" t="s">
        <v>130</v>
      </c>
      <c r="T152" s="1552"/>
      <c r="U152" s="1578">
        <v>5</v>
      </c>
      <c r="V152" s="1601">
        <v>0.5</v>
      </c>
      <c r="W152" s="1603">
        <f t="shared" si="542"/>
        <v>0.5</v>
      </c>
      <c r="X152" s="1604">
        <f t="shared" si="543"/>
        <v>1</v>
      </c>
      <c r="Y152" s="1605"/>
      <c r="Z152" s="242">
        <v>0</v>
      </c>
      <c r="AA152" s="1606">
        <v>0.5</v>
      </c>
      <c r="AB152" s="1603">
        <f t="shared" si="544"/>
        <v>0</v>
      </c>
      <c r="AC152" s="1607">
        <f t="shared" si="545"/>
        <v>0</v>
      </c>
      <c r="AD152" s="1594"/>
      <c r="AE152" s="242">
        <v>0</v>
      </c>
      <c r="AF152" s="1606">
        <v>0.5</v>
      </c>
      <c r="AG152" s="1603">
        <f>IF(AE152&gt;0,0.5,0)</f>
        <v>0</v>
      </c>
      <c r="AH152" s="1607">
        <f t="shared" si="546"/>
        <v>0</v>
      </c>
      <c r="AI152" s="1594"/>
      <c r="AJ152" s="242">
        <v>5</v>
      </c>
      <c r="AK152" s="1606">
        <v>0.5</v>
      </c>
      <c r="AL152" s="1603">
        <f t="shared" si="547"/>
        <v>0.5</v>
      </c>
      <c r="AM152" s="1607">
        <f t="shared" si="548"/>
        <v>1</v>
      </c>
      <c r="AN152" s="1474"/>
      <c r="AO152" s="242">
        <v>13</v>
      </c>
      <c r="AP152" s="1600">
        <v>0.5</v>
      </c>
      <c r="AQ152" s="566">
        <f t="shared" si="549"/>
        <v>0.5</v>
      </c>
      <c r="AR152" s="1607">
        <f t="shared" si="550"/>
        <v>1</v>
      </c>
      <c r="AS152" s="1474"/>
      <c r="AT152" s="242">
        <v>3</v>
      </c>
      <c r="AU152" s="1600">
        <v>0.5</v>
      </c>
      <c r="AV152" s="566">
        <f t="shared" si="551"/>
        <v>0.5</v>
      </c>
      <c r="AW152" s="1607">
        <f t="shared" si="552"/>
        <v>1</v>
      </c>
      <c r="AX152" s="1608"/>
      <c r="AY152" s="242" t="s">
        <v>691</v>
      </c>
      <c r="AZ152" s="1600">
        <v>0.5</v>
      </c>
      <c r="BA152" s="566">
        <f t="shared" si="553"/>
        <v>0</v>
      </c>
      <c r="BB152" s="1607">
        <f t="shared" si="554"/>
        <v>0</v>
      </c>
      <c r="BC152"/>
      <c r="BD152" s="242" t="s">
        <v>691</v>
      </c>
      <c r="BE152" s="1606">
        <v>0.5</v>
      </c>
      <c r="BF152" s="1603">
        <f t="shared" si="555"/>
        <v>0</v>
      </c>
      <c r="BG152" s="1607">
        <f t="shared" si="556"/>
        <v>0</v>
      </c>
      <c r="BH152" s="1594"/>
      <c r="BI152" s="1609">
        <v>1</v>
      </c>
      <c r="BJ152" s="1600">
        <v>0.5</v>
      </c>
      <c r="BK152" s="1601">
        <f t="shared" si="557"/>
        <v>0.5</v>
      </c>
      <c r="BL152" s="1602">
        <f t="shared" si="558"/>
        <v>1</v>
      </c>
      <c r="BM152"/>
      <c r="BN152" s="242">
        <v>0</v>
      </c>
      <c r="BO152" s="1606">
        <v>0.5</v>
      </c>
      <c r="BP152" s="1603">
        <f t="shared" si="559"/>
        <v>0</v>
      </c>
      <c r="BQ152" s="1607">
        <f t="shared" si="560"/>
        <v>0</v>
      </c>
      <c r="BR152" s="863"/>
      <c r="BS152" s="242"/>
      <c r="BT152" s="242">
        <v>3</v>
      </c>
      <c r="BU152" s="1606">
        <v>0.5</v>
      </c>
      <c r="BV152" s="1603">
        <f t="shared" si="561"/>
        <v>0.5</v>
      </c>
      <c r="BW152" s="1607">
        <f t="shared" si="562"/>
        <v>1</v>
      </c>
      <c r="BX152" s="242"/>
      <c r="BY152" s="242">
        <v>3</v>
      </c>
      <c r="BZ152" s="1606">
        <v>0.5</v>
      </c>
      <c r="CA152" s="1603">
        <f t="shared" si="563"/>
        <v>0.5</v>
      </c>
      <c r="CB152" s="1607">
        <f t="shared" si="564"/>
        <v>1</v>
      </c>
      <c r="CC152" s="1610"/>
      <c r="CD152" s="242">
        <v>0</v>
      </c>
      <c r="CE152" s="1606">
        <v>0.5</v>
      </c>
      <c r="CF152" s="1603">
        <f>IF(CD152&gt;0,0.5,0)</f>
        <v>0</v>
      </c>
      <c r="CG152" s="1607">
        <f t="shared" si="565"/>
        <v>0</v>
      </c>
      <c r="CH152" s="1582"/>
      <c r="CI152" s="242" t="s">
        <v>691</v>
      </c>
      <c r="CJ152" s="1585" t="s">
        <v>130</v>
      </c>
      <c r="CK152" s="1603">
        <f t="shared" si="566"/>
        <v>0</v>
      </c>
      <c r="CL152" s="1585" t="s">
        <v>130</v>
      </c>
      <c r="CM152" s="1610"/>
      <c r="CN152" s="242" t="s">
        <v>691</v>
      </c>
      <c r="CO152" s="1606">
        <v>0.5</v>
      </c>
      <c r="CP152" s="1603">
        <f t="shared" si="567"/>
        <v>0</v>
      </c>
      <c r="CQ152" s="1607">
        <f t="shared" si="568"/>
        <v>0</v>
      </c>
      <c r="CR152" s="1606"/>
      <c r="CS152" s="242">
        <v>0</v>
      </c>
      <c r="CT152" s="1606">
        <v>0.5</v>
      </c>
      <c r="CU152" s="1603">
        <f t="shared" si="569"/>
        <v>0</v>
      </c>
      <c r="CV152" s="1607">
        <f t="shared" si="570"/>
        <v>0</v>
      </c>
      <c r="CW152" s="1606"/>
      <c r="CX152" s="242">
        <v>0</v>
      </c>
      <c r="CY152" s="1606">
        <v>0.5</v>
      </c>
      <c r="CZ152" s="1603">
        <f>IF(CX152="нет продукта",0,IF(CX152&gt;0,0.5,0))</f>
        <v>0</v>
      </c>
      <c r="DA152" s="1607">
        <f t="shared" si="571"/>
        <v>0</v>
      </c>
      <c r="DB152" s="1607"/>
      <c r="DC152" s="242">
        <v>0</v>
      </c>
      <c r="DD152" s="1606">
        <v>0.5</v>
      </c>
      <c r="DE152" s="1603">
        <f>IF(DC152="нет продукта",0,IF(DC152&gt;0,0.5,0))</f>
        <v>0</v>
      </c>
      <c r="DF152" s="1607">
        <f t="shared" si="572"/>
        <v>0</v>
      </c>
      <c r="DG152" s="1603"/>
      <c r="DH152" s="242">
        <v>25</v>
      </c>
      <c r="DI152" s="1606">
        <v>0.5</v>
      </c>
      <c r="DJ152" s="1603">
        <f t="shared" si="573"/>
        <v>0.5</v>
      </c>
      <c r="DK152" s="1607">
        <f t="shared" si="574"/>
        <v>1</v>
      </c>
      <c r="DL152" s="565"/>
      <c r="DM152" s="242">
        <v>3</v>
      </c>
      <c r="DN152" s="1606">
        <v>0.5</v>
      </c>
      <c r="DO152" s="1603">
        <f t="shared" si="575"/>
        <v>0.5</v>
      </c>
      <c r="DP152" s="1607">
        <f t="shared" si="576"/>
        <v>1</v>
      </c>
      <c r="DQ152" s="565"/>
      <c r="DR152" s="242">
        <v>3</v>
      </c>
      <c r="DS152" s="1606">
        <v>0.5</v>
      </c>
      <c r="DT152" s="1603">
        <f t="shared" si="577"/>
        <v>0.5</v>
      </c>
      <c r="DU152" s="1607">
        <f t="shared" si="578"/>
        <v>1</v>
      </c>
      <c r="DV152" s="565"/>
      <c r="DW152" s="242">
        <v>2</v>
      </c>
      <c r="DX152" s="1606">
        <v>0.5</v>
      </c>
      <c r="DY152" s="1603">
        <f t="shared" si="579"/>
        <v>0.5</v>
      </c>
      <c r="DZ152" s="1607">
        <f t="shared" si="580"/>
        <v>1</v>
      </c>
      <c r="EA152" s="565"/>
      <c r="EB152" s="242">
        <v>3</v>
      </c>
      <c r="EC152" s="1606">
        <v>0.5</v>
      </c>
      <c r="ED152" s="1603">
        <f t="shared" si="581"/>
        <v>0.5</v>
      </c>
      <c r="EE152" s="1607">
        <f t="shared" si="582"/>
        <v>1</v>
      </c>
      <c r="EF152" s="565"/>
      <c r="EG152" s="242">
        <v>0</v>
      </c>
      <c r="EH152" s="1606">
        <v>0.5</v>
      </c>
      <c r="EI152" s="1603">
        <f t="shared" si="583"/>
        <v>0</v>
      </c>
      <c r="EJ152" s="1607">
        <f t="shared" si="584"/>
        <v>0</v>
      </c>
      <c r="EK152" s="565"/>
      <c r="EL152" s="242" t="s">
        <v>691</v>
      </c>
      <c r="EM152" s="1606">
        <v>0.5</v>
      </c>
      <c r="EN152" s="1603">
        <f t="shared" si="585"/>
        <v>0</v>
      </c>
      <c r="EO152" s="1607">
        <f t="shared" si="586"/>
        <v>0</v>
      </c>
      <c r="EP152" s="565"/>
      <c r="EQ152" s="242">
        <v>0</v>
      </c>
      <c r="ER152" s="1606">
        <v>0.5</v>
      </c>
      <c r="ES152" s="1603">
        <f>IF(EQ152="нет продукта",0,IF(EQ152&gt;0,0.5,0))</f>
        <v>0</v>
      </c>
      <c r="ET152" s="1607">
        <f t="shared" si="587"/>
        <v>0</v>
      </c>
      <c r="EU152" s="565"/>
      <c r="EV152" s="242" t="s">
        <v>691</v>
      </c>
      <c r="EW152" s="1606">
        <v>0.5</v>
      </c>
      <c r="EX152" s="1603">
        <f t="shared" si="588"/>
        <v>0</v>
      </c>
      <c r="EY152" s="1607">
        <f t="shared" si="589"/>
        <v>0</v>
      </c>
      <c r="EZ152" s="565"/>
      <c r="FA152" s="242">
        <v>4</v>
      </c>
      <c r="FB152" s="1606">
        <v>0.5</v>
      </c>
      <c r="FC152" s="1603">
        <f t="shared" si="590"/>
        <v>0.5</v>
      </c>
      <c r="FD152" s="1607">
        <f t="shared" si="591"/>
        <v>1</v>
      </c>
      <c r="FE152" s="897"/>
      <c r="FF152" s="242">
        <v>0</v>
      </c>
      <c r="FG152" s="1606">
        <v>0.5</v>
      </c>
      <c r="FH152" s="1603">
        <f>IF(FF152="нет продукта",0,IF(FF152&gt;0,0.5,0))</f>
        <v>0</v>
      </c>
      <c r="FI152" s="1607">
        <f t="shared" si="592"/>
        <v>0</v>
      </c>
      <c r="FJ152" s="897"/>
      <c r="FK152" s="242">
        <v>1</v>
      </c>
      <c r="FL152" s="1606">
        <v>0.5</v>
      </c>
      <c r="FM152" s="1603">
        <f t="shared" si="593"/>
        <v>0.5</v>
      </c>
      <c r="FN152" s="1607">
        <f t="shared" si="594"/>
        <v>1</v>
      </c>
      <c r="FO152" s="897"/>
      <c r="FP152" s="242" t="s">
        <v>691</v>
      </c>
      <c r="FQ152" s="1611">
        <v>0.5</v>
      </c>
      <c r="FR152" s="1603">
        <f t="shared" si="595"/>
        <v>0</v>
      </c>
      <c r="FS152" s="1607">
        <f t="shared" si="596"/>
        <v>0</v>
      </c>
      <c r="FU152" s="1594"/>
      <c r="FV152" s="1612">
        <v>0</v>
      </c>
      <c r="FW152" s="1600">
        <v>0.5</v>
      </c>
      <c r="FX152" s="1601">
        <f t="shared" si="597"/>
        <v>0</v>
      </c>
      <c r="FY152" s="1602">
        <f t="shared" si="598"/>
        <v>0</v>
      </c>
      <c r="FZ152" s="1594"/>
      <c r="GA152" s="1613"/>
      <c r="GB152" s="1600">
        <v>0.5</v>
      </c>
      <c r="GC152" s="1601">
        <f t="shared" si="599"/>
        <v>0</v>
      </c>
      <c r="GD152" s="1602">
        <f t="shared" si="600"/>
        <v>0</v>
      </c>
      <c r="GE152" s="1594"/>
      <c r="GF152" s="1614"/>
      <c r="GG152" s="1600">
        <v>0.5</v>
      </c>
      <c r="GH152" s="1601">
        <f t="shared" si="601"/>
        <v>0</v>
      </c>
      <c r="GI152" s="1602">
        <f t="shared" si="602"/>
        <v>0</v>
      </c>
      <c r="GJ152" s="1594"/>
      <c r="GK152" s="1614"/>
      <c r="GL152" s="1600">
        <v>0.5</v>
      </c>
      <c r="GM152" s="1601">
        <f t="shared" si="603"/>
        <v>0</v>
      </c>
      <c r="GN152" s="1602">
        <f t="shared" si="604"/>
        <v>0</v>
      </c>
      <c r="GO152" s="1594"/>
      <c r="GP152" s="1614"/>
      <c r="GQ152" s="1600">
        <v>0.5</v>
      </c>
      <c r="GR152" s="1601">
        <f t="shared" si="605"/>
        <v>0</v>
      </c>
      <c r="GS152" s="1602">
        <f t="shared" si="606"/>
        <v>0</v>
      </c>
      <c r="GT152" s="1594"/>
      <c r="GU152" s="1614"/>
      <c r="GV152" s="1600">
        <v>0.5</v>
      </c>
      <c r="GW152" s="1601">
        <f t="shared" si="607"/>
        <v>0</v>
      </c>
      <c r="GX152" s="1602">
        <f t="shared" si="608"/>
        <v>0</v>
      </c>
      <c r="GY152" s="1615"/>
      <c r="GZ152" s="897"/>
      <c r="HA152" s="242">
        <v>27</v>
      </c>
      <c r="HB152" s="1606">
        <v>0.5</v>
      </c>
      <c r="HC152" s="1603">
        <f t="shared" si="609"/>
        <v>0.5</v>
      </c>
      <c r="HD152" s="1607">
        <f t="shared" si="610"/>
        <v>1</v>
      </c>
      <c r="HE152" s="897"/>
      <c r="HF152" s="242" t="s">
        <v>691</v>
      </c>
      <c r="HG152" s="1581" t="s">
        <v>130</v>
      </c>
      <c r="HH152" s="1603">
        <f t="shared" si="611"/>
        <v>0</v>
      </c>
      <c r="HI152" s="204" t="str">
        <f t="shared" si="612"/>
        <v>не релевантно</v>
      </c>
      <c r="HJ152" s="1616"/>
      <c r="HK152" s="1594"/>
      <c r="HL152" s="242" t="s">
        <v>691</v>
      </c>
      <c r="HM152" s="1606">
        <v>0.5</v>
      </c>
      <c r="HN152" s="1603">
        <f t="shared" si="613"/>
        <v>0</v>
      </c>
      <c r="HO152" s="1607">
        <f t="shared" si="614"/>
        <v>0</v>
      </c>
      <c r="HP152" s="1588"/>
      <c r="HQ152" s="1594"/>
      <c r="HR152" s="242">
        <v>6</v>
      </c>
      <c r="HS152" s="566">
        <v>0.5</v>
      </c>
      <c r="HT152" s="566">
        <f t="shared" si="615"/>
        <v>0.5</v>
      </c>
      <c r="HU152" s="1617">
        <f t="shared" si="616"/>
        <v>1</v>
      </c>
      <c r="HV152" s="1594"/>
      <c r="HW152" s="883">
        <v>94</v>
      </c>
      <c r="HX152" s="566">
        <v>0.5</v>
      </c>
      <c r="HY152" s="566">
        <f t="shared" si="617"/>
        <v>0.5</v>
      </c>
      <c r="HZ152" s="1617">
        <f t="shared" si="618"/>
        <v>1</v>
      </c>
      <c r="IA152" s="1594"/>
      <c r="IB152" s="883">
        <f t="shared" si="619"/>
        <v>94</v>
      </c>
      <c r="IC152" s="566">
        <v>0.5</v>
      </c>
      <c r="ID152" s="566">
        <f t="shared" si="620"/>
        <v>0.5</v>
      </c>
      <c r="IE152" s="1602">
        <f t="shared" si="621"/>
        <v>1</v>
      </c>
      <c r="IF152" s="1616"/>
      <c r="IG152" s="1594"/>
      <c r="IH152" s="242" t="s">
        <v>691</v>
      </c>
      <c r="II152" s="1581" t="s">
        <v>130</v>
      </c>
      <c r="IJ152" s="1603">
        <f t="shared" si="622"/>
        <v>0</v>
      </c>
      <c r="IK152" s="204" t="str">
        <f t="shared" si="623"/>
        <v>не релевантно</v>
      </c>
      <c r="IL152" s="1594"/>
      <c r="IM152" s="242" t="s">
        <v>691</v>
      </c>
      <c r="IN152" s="1581" t="s">
        <v>130</v>
      </c>
      <c r="IO152" s="1603">
        <f t="shared" si="624"/>
        <v>0</v>
      </c>
      <c r="IP152" s="204" t="str">
        <f t="shared" si="625"/>
        <v>не релевантно</v>
      </c>
      <c r="IQ152" s="1594"/>
      <c r="IR152" s="242" t="s">
        <v>691</v>
      </c>
      <c r="IS152" s="1606"/>
      <c r="IT152" s="1603">
        <f t="shared" si="626"/>
        <v>0</v>
      </c>
      <c r="IU152" s="1607" t="str">
        <f t="shared" si="627"/>
        <v/>
      </c>
      <c r="IV152" s="1594"/>
      <c r="IW152" s="242" t="s">
        <v>691</v>
      </c>
      <c r="IX152" s="1589" t="s">
        <v>777</v>
      </c>
      <c r="IY152" s="1603">
        <f t="shared" si="628"/>
        <v>0</v>
      </c>
      <c r="IZ152" s="1589" t="s">
        <v>777</v>
      </c>
      <c r="JA152" s="1594"/>
      <c r="JB152" s="242" t="s">
        <v>691</v>
      </c>
      <c r="JC152" s="1606"/>
      <c r="JD152" s="1603">
        <f t="shared" si="629"/>
        <v>0</v>
      </c>
      <c r="JE152" s="1607" t="str">
        <f t="shared" si="363"/>
        <v/>
      </c>
      <c r="JF152" s="1594"/>
      <c r="JG152" s="242" t="s">
        <v>691</v>
      </c>
      <c r="JH152" s="1606"/>
      <c r="JI152" s="1603">
        <f t="shared" si="630"/>
        <v>0</v>
      </c>
      <c r="JJ152" s="1607" t="str">
        <f t="shared" si="436"/>
        <v/>
      </c>
      <c r="JK152" s="1594"/>
      <c r="JL152" s="242" t="s">
        <v>691</v>
      </c>
      <c r="JM152" s="1606"/>
      <c r="JN152" s="1603">
        <f t="shared" si="631"/>
        <v>0</v>
      </c>
      <c r="JO152" s="1607" t="str">
        <f t="shared" si="437"/>
        <v/>
      </c>
      <c r="JP152" s="1594"/>
      <c r="JQ152" s="242" t="s">
        <v>691</v>
      </c>
      <c r="JR152" s="1585" t="s">
        <v>777</v>
      </c>
      <c r="JS152" s="1603">
        <f t="shared" si="632"/>
        <v>0</v>
      </c>
      <c r="JT152" s="1607" t="str">
        <f t="shared" si="633"/>
        <v/>
      </c>
      <c r="JU152" s="1594"/>
      <c r="JV152" s="242" t="s">
        <v>691</v>
      </c>
      <c r="JW152" s="1585" t="s">
        <v>777</v>
      </c>
      <c r="JX152" s="1603">
        <f t="shared" si="634"/>
        <v>0</v>
      </c>
      <c r="JY152" s="1585" t="s">
        <v>777</v>
      </c>
      <c r="JZ152" s="1594"/>
      <c r="KA152" s="242" t="s">
        <v>691</v>
      </c>
      <c r="KB152" s="1606"/>
      <c r="KC152" s="1603">
        <f t="shared" si="635"/>
        <v>0</v>
      </c>
      <c r="KD152" s="1607" t="str">
        <f t="shared" si="439"/>
        <v/>
      </c>
      <c r="KE152" s="1594"/>
      <c r="KF152" s="242">
        <v>9</v>
      </c>
      <c r="KG152" s="1606">
        <v>0.5</v>
      </c>
      <c r="KH152" s="1603">
        <f t="shared" si="636"/>
        <v>0.5</v>
      </c>
      <c r="KI152" s="1607">
        <f t="shared" si="440"/>
        <v>1</v>
      </c>
      <c r="KJ152" s="1594"/>
      <c r="KK152" s="242">
        <v>4</v>
      </c>
      <c r="KL152" s="1606">
        <v>0.5</v>
      </c>
      <c r="KM152" s="1603">
        <f t="shared" si="637"/>
        <v>0.5</v>
      </c>
      <c r="KN152" s="1607">
        <f t="shared" si="441"/>
        <v>1</v>
      </c>
      <c r="KO152" s="1594"/>
      <c r="KP152" s="242" t="s">
        <v>691</v>
      </c>
      <c r="KQ152" s="1606"/>
      <c r="KR152" s="1603">
        <f t="shared" si="638"/>
        <v>0</v>
      </c>
      <c r="KS152" s="1607" t="str">
        <f t="shared" si="442"/>
        <v/>
      </c>
      <c r="KT152" s="1594"/>
      <c r="KU152" s="242" t="s">
        <v>691</v>
      </c>
      <c r="KV152" s="1606"/>
      <c r="KW152" s="1603">
        <f t="shared" si="639"/>
        <v>0</v>
      </c>
      <c r="KX152" s="1607" t="str">
        <f t="shared" si="443"/>
        <v/>
      </c>
      <c r="KY152" s="1594"/>
      <c r="KZ152" s="242" t="s">
        <v>691</v>
      </c>
      <c r="LA152" s="1618"/>
      <c r="LB152" s="1603">
        <f t="shared" si="669"/>
        <v>0</v>
      </c>
      <c r="LC152" s="1607" t="str">
        <f t="shared" si="670"/>
        <v/>
      </c>
      <c r="LD152" s="1482"/>
      <c r="LE152" s="242">
        <v>13</v>
      </c>
      <c r="LF152" s="1606">
        <v>0.5</v>
      </c>
      <c r="LG152" s="1603">
        <f t="shared" si="640"/>
        <v>0.5</v>
      </c>
      <c r="LH152" s="1607">
        <f t="shared" si="641"/>
        <v>1</v>
      </c>
      <c r="LI152" s="1594"/>
      <c r="LJ152" s="242">
        <v>5</v>
      </c>
      <c r="LK152" s="1606">
        <v>0.5</v>
      </c>
      <c r="LL152" s="1603">
        <f t="shared" si="642"/>
        <v>0.5</v>
      </c>
      <c r="LM152" s="1607">
        <f t="shared" si="643"/>
        <v>1</v>
      </c>
      <c r="LN152" s="1594"/>
      <c r="LO152" s="242" t="s">
        <v>691</v>
      </c>
      <c r="LP152" s="1606"/>
      <c r="LQ152" s="1603">
        <f t="shared" si="644"/>
        <v>0</v>
      </c>
      <c r="LR152" s="1607" t="str">
        <f t="shared" si="645"/>
        <v/>
      </c>
      <c r="LS152" s="1594"/>
      <c r="LT152" s="242" t="s">
        <v>691</v>
      </c>
      <c r="LU152" s="1606"/>
      <c r="LV152" s="1603">
        <f t="shared" si="646"/>
        <v>0</v>
      </c>
      <c r="LW152" s="1607" t="str">
        <f t="shared" si="391"/>
        <v/>
      </c>
      <c r="LX152" s="1594"/>
      <c r="LY152" s="242" t="s">
        <v>691</v>
      </c>
      <c r="LZ152" s="1606"/>
      <c r="MA152" s="1603">
        <f t="shared" si="647"/>
        <v>0</v>
      </c>
      <c r="MB152" s="1607" t="str">
        <f t="shared" si="393"/>
        <v/>
      </c>
      <c r="MC152" s="1594"/>
      <c r="MD152" s="242">
        <v>30</v>
      </c>
      <c r="ME152" s="1606">
        <v>0.5</v>
      </c>
      <c r="MF152" s="1603">
        <f t="shared" si="648"/>
        <v>0.5</v>
      </c>
      <c r="MG152" s="1607">
        <f t="shared" si="395"/>
        <v>1</v>
      </c>
      <c r="MH152" s="1594"/>
      <c r="MI152" s="242" t="s">
        <v>691</v>
      </c>
      <c r="MJ152" s="1581" t="s">
        <v>777</v>
      </c>
      <c r="MK152" s="1603">
        <f t="shared" si="649"/>
        <v>0</v>
      </c>
      <c r="ML152" s="1579" t="str">
        <f>MJ152</f>
        <v>нерелевантно</v>
      </c>
      <c r="MM152" s="1594"/>
      <c r="MN152" s="242">
        <v>0</v>
      </c>
      <c r="MO152" s="1606">
        <v>0.5</v>
      </c>
      <c r="MP152" s="1603">
        <f t="shared" si="650"/>
        <v>0</v>
      </c>
      <c r="MQ152" s="1607">
        <f t="shared" si="651"/>
        <v>0</v>
      </c>
      <c r="MR152" s="1594"/>
      <c r="MS152" s="242">
        <v>13</v>
      </c>
      <c r="MT152" s="1606">
        <v>0.5</v>
      </c>
      <c r="MU152" s="1603">
        <f t="shared" si="652"/>
        <v>0.5</v>
      </c>
      <c r="MV152" s="1607">
        <f t="shared" si="400"/>
        <v>1</v>
      </c>
      <c r="MW152" s="1594"/>
      <c r="MX152" s="242" t="s">
        <v>691</v>
      </c>
      <c r="MY152" s="1606"/>
      <c r="MZ152" s="1603">
        <f t="shared" si="653"/>
        <v>0</v>
      </c>
      <c r="NA152" s="1607" t="str">
        <f t="shared" si="402"/>
        <v/>
      </c>
      <c r="NB152" s="1594"/>
      <c r="NC152" s="242" t="s">
        <v>691</v>
      </c>
      <c r="ND152" s="1606"/>
      <c r="NE152" s="1603">
        <f t="shared" si="654"/>
        <v>0</v>
      </c>
      <c r="NF152" s="1607" t="str">
        <f t="shared" si="404"/>
        <v/>
      </c>
      <c r="NG152" s="1594"/>
      <c r="NH152" s="242" t="s">
        <v>691</v>
      </c>
      <c r="NI152" s="1606"/>
      <c r="NJ152" s="1603">
        <f t="shared" si="655"/>
        <v>0</v>
      </c>
      <c r="NK152" s="1607" t="str">
        <f t="shared" si="406"/>
        <v/>
      </c>
      <c r="NL152" s="1594"/>
      <c r="NM152" s="242">
        <v>1</v>
      </c>
      <c r="NN152" s="1606">
        <v>0.5</v>
      </c>
      <c r="NO152" s="1603">
        <f t="shared" si="656"/>
        <v>0.5</v>
      </c>
      <c r="NP152" s="1607">
        <f t="shared" si="408"/>
        <v>1</v>
      </c>
      <c r="NQ152" s="1594"/>
      <c r="NR152" s="242" t="s">
        <v>691</v>
      </c>
      <c r="NS152" s="1606">
        <v>0.5</v>
      </c>
      <c r="NT152" s="1603">
        <f t="shared" si="657"/>
        <v>0</v>
      </c>
      <c r="NU152" s="1607">
        <f t="shared" si="410"/>
        <v>0</v>
      </c>
      <c r="NV152" s="1594"/>
      <c r="NW152" s="242" t="s">
        <v>691</v>
      </c>
      <c r="NX152" s="1606">
        <v>0.5</v>
      </c>
      <c r="NY152" s="1603">
        <f t="shared" si="658"/>
        <v>0</v>
      </c>
      <c r="NZ152" s="1607">
        <f t="shared" si="412"/>
        <v>0</v>
      </c>
      <c r="OA152" s="1594"/>
      <c r="OB152" s="242" t="s">
        <v>691</v>
      </c>
      <c r="OC152" s="1606">
        <v>0.5</v>
      </c>
      <c r="OD152" s="1603">
        <f t="shared" si="659"/>
        <v>0</v>
      </c>
      <c r="OE152" s="1607">
        <f t="shared" si="414"/>
        <v>0</v>
      </c>
      <c r="OF152" s="1594"/>
      <c r="OG152" s="242">
        <v>2</v>
      </c>
      <c r="OH152" s="1606">
        <v>0.5</v>
      </c>
      <c r="OI152" s="1603">
        <f t="shared" si="660"/>
        <v>0.5</v>
      </c>
      <c r="OJ152" s="1607">
        <f t="shared" si="416"/>
        <v>1</v>
      </c>
      <c r="OK152" s="1594"/>
      <c r="OL152" s="242">
        <v>2</v>
      </c>
      <c r="OM152" s="1606">
        <v>0.5</v>
      </c>
      <c r="ON152" s="1603">
        <f t="shared" si="661"/>
        <v>0.5</v>
      </c>
      <c r="OO152" s="1607">
        <f t="shared" si="418"/>
        <v>1</v>
      </c>
      <c r="OP152" s="1594"/>
      <c r="OQ152" s="242">
        <v>0</v>
      </c>
      <c r="OR152" s="1606">
        <v>0.5</v>
      </c>
      <c r="OS152" s="1603">
        <f t="shared" si="662"/>
        <v>0</v>
      </c>
      <c r="OT152" s="1607">
        <f t="shared" si="420"/>
        <v>0</v>
      </c>
      <c r="OU152" s="666"/>
      <c r="OV152" s="1488"/>
      <c r="OW152" s="1606">
        <v>0.5</v>
      </c>
      <c r="OX152" s="1603">
        <f t="shared" si="663"/>
        <v>0</v>
      </c>
      <c r="OY152" s="1607">
        <f t="shared" si="422"/>
        <v>0</v>
      </c>
      <c r="OZ152" s="666"/>
      <c r="PA152" s="242">
        <v>2</v>
      </c>
      <c r="PB152" s="1606">
        <v>0.5</v>
      </c>
      <c r="PC152" s="1603">
        <f t="shared" si="664"/>
        <v>0.5</v>
      </c>
      <c r="PD152" s="1607">
        <f t="shared" si="424"/>
        <v>1</v>
      </c>
      <c r="PF152" s="242" t="s">
        <v>691</v>
      </c>
      <c r="PG152" s="1606">
        <v>0.5</v>
      </c>
      <c r="PH152" s="1603">
        <f t="shared" si="665"/>
        <v>0</v>
      </c>
      <c r="PI152" s="1607">
        <f t="shared" si="666"/>
        <v>0</v>
      </c>
      <c r="PK152" s="242" t="s">
        <v>691</v>
      </c>
      <c r="PL152" s="1606">
        <v>0.5</v>
      </c>
      <c r="PM152" s="1603">
        <f t="shared" si="667"/>
        <v>0</v>
      </c>
      <c r="PN152" s="1607">
        <f t="shared" si="668"/>
        <v>0</v>
      </c>
    </row>
    <row r="153" spans="1:430" ht="39" customHeight="1" thickBot="1" x14ac:dyDescent="0.25">
      <c r="A153" s="977">
        <v>41</v>
      </c>
      <c r="B153" s="563"/>
      <c r="C153" s="1619" t="s">
        <v>1956</v>
      </c>
      <c r="D153" s="1620" t="s">
        <v>1957</v>
      </c>
      <c r="E153" s="564"/>
      <c r="F153" s="1598"/>
      <c r="G153" s="1621" t="s">
        <v>1958</v>
      </c>
      <c r="H153" s="863"/>
      <c r="I153" s="1622">
        <v>1</v>
      </c>
      <c r="J153" s="242"/>
      <c r="K153" s="1623">
        <v>3.4362916758918054E-2</v>
      </c>
      <c r="L153" s="565">
        <v>1</v>
      </c>
      <c r="M153" s="1624">
        <f>IF(K153&gt;69%,1,IF(AND(K153&gt;15%,K153&lt;70%),0.5,0))</f>
        <v>0</v>
      </c>
      <c r="N153" s="243">
        <f t="shared" si="450"/>
        <v>0</v>
      </c>
      <c r="O153" s="1474"/>
      <c r="P153" s="1625" t="s">
        <v>691</v>
      </c>
      <c r="Q153" s="565" t="s">
        <v>130</v>
      </c>
      <c r="R153" s="1626">
        <f>IF(OR(P153="нет продукта",P153=0),0,IF(P153&gt;0.69,1,IF(AND(P153&gt;15%,P153&lt;70%),0.5,0)))</f>
        <v>0</v>
      </c>
      <c r="S153" s="1627" t="str">
        <f>Q153</f>
        <v>не релевантно</v>
      </c>
      <c r="T153" s="1474"/>
      <c r="U153" s="903"/>
      <c r="V153" s="1628" t="s">
        <v>777</v>
      </c>
      <c r="W153" s="1624">
        <f>IF(OR(U153="нет продукта",U153=0),0,IF(U153&gt;0.69,1,IF(AND(U153&gt;15%,U153&lt;70%),0.5,0)))</f>
        <v>0</v>
      </c>
      <c r="X153" s="243" t="str">
        <f>V153</f>
        <v>нерелевантно</v>
      </c>
      <c r="Y153" s="897"/>
      <c r="Z153" s="1625" t="s">
        <v>691</v>
      </c>
      <c r="AA153" s="1585">
        <v>1</v>
      </c>
      <c r="AB153" s="1626">
        <f>IF(OR(Z153="нет продукта",Z153=0),0,IF(Z153&gt;0.69,1,IF(AND(Z153&gt;15%,Z153&lt;70%),0.5,0)))</f>
        <v>0</v>
      </c>
      <c r="AC153" s="1629">
        <f>IFERROR(IF(AA153=0,"",AB153/AA153),"нет продукта")</f>
        <v>0</v>
      </c>
      <c r="AD153" s="1474"/>
      <c r="AE153" s="1625" t="s">
        <v>691</v>
      </c>
      <c r="AF153" s="1585" t="s">
        <v>691</v>
      </c>
      <c r="AG153" s="1626">
        <f>IF(OR(AE153="нет продукта",AE153=0),0,IF(AE153&gt;0.69,1,IF(AND(AE153&gt;15%,AE153&lt;70%),0.5,0)))</f>
        <v>0</v>
      </c>
      <c r="AH153" s="1629" t="str">
        <f t="shared" ref="AH153:AH154" si="671">IFERROR(IF(AF153=0,"",AG153/AF153),"нет продукта")</f>
        <v>нет продукта</v>
      </c>
      <c r="AI153" s="1474"/>
      <c r="AJ153" s="1625">
        <v>0.12807907824312681</v>
      </c>
      <c r="AK153" s="1585">
        <v>1</v>
      </c>
      <c r="AL153" s="1624">
        <f>IF(AJ153&gt;69.9%,1,IF(AND(AJ153&gt;15%,AJ153&lt;70%),0.5,0))</f>
        <v>0</v>
      </c>
      <c r="AM153" s="1627">
        <f t="shared" si="548"/>
        <v>0</v>
      </c>
      <c r="AN153" s="1474"/>
      <c r="AO153" s="1625">
        <v>0.26613538917798368</v>
      </c>
      <c r="AP153" s="1628">
        <v>1</v>
      </c>
      <c r="AQ153" s="1624">
        <f>IF(AO153&gt;69.9%,1,IF(AND(AO153&gt;15%,AO153&lt;70%),0.5,0))</f>
        <v>0.5</v>
      </c>
      <c r="AR153" s="243">
        <f t="shared" si="550"/>
        <v>0.5</v>
      </c>
      <c r="AS153" s="1474"/>
      <c r="AT153" s="1625">
        <v>5.5467936319000148E-2</v>
      </c>
      <c r="AU153" s="1630">
        <v>1</v>
      </c>
      <c r="AV153" s="1624">
        <f>IF(AT153&gt;69.9%,1,IF(AND(AT153&gt;15%,AT153&lt;70%),0.5,0))</f>
        <v>0</v>
      </c>
      <c r="AW153" s="1631">
        <f t="shared" si="552"/>
        <v>0</v>
      </c>
      <c r="AX153" s="897"/>
      <c r="AY153" s="1625"/>
      <c r="AZ153" s="1585"/>
      <c r="BA153" s="1624">
        <f>IF(OR(AY153="нет продукта",AY153=0),0,IF(AY153&gt;69.9,1,IF(AND(AY153&gt;15,AY153&lt;70),0.5,0)))</f>
        <v>0</v>
      </c>
      <c r="BB153" s="1629" t="str">
        <f t="shared" ref="BB153:BB154" si="672">IFERROR(IF(AZ153=0,"",BA153/AZ153),"нет продукта")</f>
        <v/>
      </c>
      <c r="BC153"/>
      <c r="BD153" s="1632"/>
      <c r="BE153" s="1633"/>
      <c r="BF153" s="1624"/>
      <c r="BG153" s="1633"/>
      <c r="BH153" s="1482"/>
      <c r="BI153" s="1625" t="s">
        <v>691</v>
      </c>
      <c r="BJ153" s="1630">
        <v>1</v>
      </c>
      <c r="BK153" s="1624">
        <f>IF(OR(BI153="нет продукта",BI153=0),0,IF(BI153&gt;69.9,1,IF(AND(BI153&gt;15,BI153&lt;70),0.5,0)))</f>
        <v>0</v>
      </c>
      <c r="BL153" s="1208">
        <f t="shared" si="558"/>
        <v>0</v>
      </c>
      <c r="BM153"/>
      <c r="BN153" s="1625">
        <v>0</v>
      </c>
      <c r="BO153" s="1606">
        <v>0.5</v>
      </c>
      <c r="BP153" s="1624">
        <f>IF(OR(BN153="нет продукта",BN153=0),0,IF(BN153&gt;69.9%,1,IF(AND(BN153&gt;15%,BN153&lt;70%),0.5,0)))</f>
        <v>0</v>
      </c>
      <c r="BQ153" s="1627">
        <f t="shared" si="560"/>
        <v>0</v>
      </c>
      <c r="BR153" s="863"/>
      <c r="BS153" s="568"/>
      <c r="BT153" s="1634">
        <v>0.69485085400074609</v>
      </c>
      <c r="BU153" s="1585">
        <v>1</v>
      </c>
      <c r="BV153" s="1624">
        <f>IF(OR(BT153="нет продукта",BT153=0),0,IF(BT153&gt;69.9%,1,IF(AND(BT153&gt;15%,BT153&lt;70%),0.5,0)))</f>
        <v>0.5</v>
      </c>
      <c r="BW153" s="243">
        <f t="shared" si="562"/>
        <v>0.5</v>
      </c>
      <c r="BX153" s="568"/>
      <c r="BY153" s="1625">
        <v>0.30056710775047257</v>
      </c>
      <c r="BZ153" s="1585">
        <v>1</v>
      </c>
      <c r="CA153" s="1624">
        <f>IF(OR(BY153="нет продукта",BY153=0),0,IF(BY153&gt;69.9%,1,IF(AND(BY153&gt;15%,BY153&lt;70%),0.5,0)))</f>
        <v>0.5</v>
      </c>
      <c r="CB153" s="1627">
        <f t="shared" si="564"/>
        <v>0.5</v>
      </c>
      <c r="CC153" s="565"/>
      <c r="CD153" s="1625">
        <v>0.18768883764381117</v>
      </c>
      <c r="CE153" s="1585">
        <v>1</v>
      </c>
      <c r="CF153" s="1624">
        <f>IF(OR(CD153="нет продукта",CD153=0),0,IF(CD153&gt;69.9%,1,IF(AND(CD153&gt;15%,CD153&lt;70%),0.5,0)))</f>
        <v>0.5</v>
      </c>
      <c r="CG153" s="1627">
        <f t="shared" si="565"/>
        <v>0.5</v>
      </c>
      <c r="CH153" s="565"/>
      <c r="CI153" s="1625" t="s">
        <v>691</v>
      </c>
      <c r="CJ153" s="1585" t="s">
        <v>130</v>
      </c>
      <c r="CK153" s="1624">
        <f>IF(OR(CI153="нет продукта",CI153=0),0,IF(CI153&gt;69.9%,1,IF(AND(CI153&gt;15%,CI153&lt;70%),0.5,0)))</f>
        <v>0</v>
      </c>
      <c r="CL153" s="1629" t="str">
        <f>CJ153</f>
        <v>не релевантно</v>
      </c>
      <c r="CM153" s="565"/>
      <c r="CN153" s="1625" t="s">
        <v>691</v>
      </c>
      <c r="CO153" s="1585">
        <v>1</v>
      </c>
      <c r="CP153" s="1624">
        <f>IF(OR(CN153="нет продукта",CN153=0),0,IF(CN153&gt;69.9%,1,IF(AND(CN153&gt;15%,CN153&lt;70%),0.5,0)))</f>
        <v>0</v>
      </c>
      <c r="CQ153" s="1627">
        <f t="shared" si="568"/>
        <v>0</v>
      </c>
      <c r="CR153" s="565"/>
      <c r="CS153" s="1625">
        <v>0</v>
      </c>
      <c r="CT153" s="1585">
        <v>1</v>
      </c>
      <c r="CU153" s="1624">
        <f>IF(OR(CS153="нет продукта",CS153=0),0,IF(CS153&gt;69.9%,1,IF(AND(CS153&gt;15%,CS153&lt;70%),0.5,0)))</f>
        <v>0</v>
      </c>
      <c r="CV153" s="1627">
        <f t="shared" si="570"/>
        <v>0</v>
      </c>
      <c r="CW153" s="565"/>
      <c r="CX153" s="1625">
        <v>0</v>
      </c>
      <c r="CY153" s="1585">
        <v>1</v>
      </c>
      <c r="CZ153" s="1624">
        <f>IF(OR(CX153="нет продукта",CX153=0),0,IF(CX153&gt;69.9%,1,IF(AND(CX153&gt;15%,CX153&lt;70%),0.5,0)))</f>
        <v>0</v>
      </c>
      <c r="DA153" s="1627">
        <f t="shared" si="571"/>
        <v>0</v>
      </c>
      <c r="DB153" s="565"/>
      <c r="DC153" s="1625">
        <v>0.51738122827346467</v>
      </c>
      <c r="DD153" s="1585">
        <v>1</v>
      </c>
      <c r="DE153" s="1624">
        <f>IF(OR(DC153="нет продукта",DC153=0),0,IF(DC153&gt;69.9%,1,IF(AND(DC153&gt;15%,DC153&lt;70%),0.5,0)))</f>
        <v>0.5</v>
      </c>
      <c r="DF153" s="1627">
        <f t="shared" si="572"/>
        <v>0.5</v>
      </c>
      <c r="DG153" s="565"/>
      <c r="DH153" s="1625">
        <v>0.38944652490759241</v>
      </c>
      <c r="DI153" s="1585">
        <v>1</v>
      </c>
      <c r="DJ153" s="1624">
        <f>IF(OR(DH153="нет продукта",DH153=0),0,IF(DH153&gt;69.9%,1,IF(AND(DH153&gt;15%,DH153&lt;70%),0.5,0)))</f>
        <v>0.5</v>
      </c>
      <c r="DK153" s="1627">
        <f t="shared" si="574"/>
        <v>0.5</v>
      </c>
      <c r="DL153" s="565"/>
      <c r="DM153" s="1635">
        <v>5.5098562115087173E-2</v>
      </c>
      <c r="DN153" s="1585">
        <v>1</v>
      </c>
      <c r="DO153" s="1624">
        <f>IF(OR(DM153="нет продукта",DM153=0),0,IF(DM153&gt;69.9%,1,IF(AND(DM153&gt;15%,DM153&lt;70%),0.5,0)))</f>
        <v>0</v>
      </c>
      <c r="DP153" s="1627">
        <f t="shared" si="576"/>
        <v>0</v>
      </c>
      <c r="DQ153" s="565"/>
      <c r="DR153" s="1625">
        <v>6.0888130158295015E-2</v>
      </c>
      <c r="DS153" s="1636">
        <v>1</v>
      </c>
      <c r="DT153" s="1624">
        <f>IF(OR(DR153="нет продукта",DR153=0),0,IF(DR153&gt;69.9%,1,IF(AND(DR153&gt;15%,DR153&lt;70%),0.5,0)))</f>
        <v>0</v>
      </c>
      <c r="DU153" s="1627">
        <f t="shared" si="578"/>
        <v>0</v>
      </c>
      <c r="DV153" s="565"/>
      <c r="DW153" s="1625">
        <v>6.5869941993131745E-2</v>
      </c>
      <c r="DX153" s="1636">
        <v>1</v>
      </c>
      <c r="DY153" s="1624">
        <f>IF(OR(DW153="нет продукта",DW153=0),0,IF(DW153&gt;69.9%,1,IF(AND(DW153&gt;15%,DW153&lt;70%),0.5,0)))</f>
        <v>0</v>
      </c>
      <c r="DZ153" s="1627">
        <f t="shared" si="580"/>
        <v>0</v>
      </c>
      <c r="EA153" s="565"/>
      <c r="EB153" s="1637">
        <v>6.0888130158295015E-2</v>
      </c>
      <c r="EC153" s="1636">
        <v>1</v>
      </c>
      <c r="ED153" s="1624">
        <f>IF(OR(EB153="нет продукта",EB153=0),0,IF(EB153&gt;69.9%,1,IF(AND(EB153&gt;15%,EB153&lt;70%),0.5,0)))</f>
        <v>0</v>
      </c>
      <c r="EE153" s="1627">
        <f t="shared" si="582"/>
        <v>0</v>
      </c>
      <c r="EF153" s="565"/>
      <c r="EG153" s="1637">
        <v>0.70012971488160336</v>
      </c>
      <c r="EH153" s="1585">
        <f t="shared" ref="EH153:EH154" si="673">IF(EG153="нет продукта","нет продукта",1)</f>
        <v>1</v>
      </c>
      <c r="EI153" s="1624">
        <f>IF(OR(EG153="нет продукта",EG153=0),0,IF(EG153&gt;69.9%,1,IF(AND(EG153&gt;15%,EG153&lt;70%),0.5,0)))</f>
        <v>1</v>
      </c>
      <c r="EJ153" s="1627">
        <f t="shared" si="584"/>
        <v>1</v>
      </c>
      <c r="EK153" s="565"/>
      <c r="EL153" s="1637"/>
      <c r="EM153" s="1585"/>
      <c r="EN153" s="1624">
        <f>IF(OR(EL153="нет продукта",EL153=0),0,IF(EL153&gt;69.9%,1,IF(AND(EL153&gt;15%,EL153&lt;70%),0.5,0)))</f>
        <v>0</v>
      </c>
      <c r="EO153" s="1629" t="str">
        <f t="shared" ref="EO153:EO154" si="674">IFERROR(IF(EM153=0,"",EN153/EM153),"нет продукта")</f>
        <v/>
      </c>
      <c r="EP153" s="565"/>
      <c r="EQ153" s="1637">
        <v>0.50531576940997081</v>
      </c>
      <c r="ER153" s="1585">
        <f t="shared" ref="ER153:ER154" si="675">IF(EQ153="нет продукта","нет продукта",1)</f>
        <v>1</v>
      </c>
      <c r="ES153" s="1624">
        <f>IF(OR(EQ153="нет продукта",EQ153=0),0,IF(EQ153&gt;69.9%,1,IF(AND(EQ153&gt;15%,EQ153&lt;70%),0.5,0)))</f>
        <v>0.5</v>
      </c>
      <c r="ET153" s="1627">
        <f t="shared" si="587"/>
        <v>0.5</v>
      </c>
      <c r="EU153" s="565"/>
      <c r="EV153" s="1637" t="s">
        <v>691</v>
      </c>
      <c r="EW153" s="1585">
        <v>1</v>
      </c>
      <c r="EX153" s="1624">
        <f>IF(OR(EV153="нет продукта",EV153=0),0,IF(EV153&gt;69.9%,1,IF(AND(EV153&gt;15%,EV153&lt;70%),0.5,0)))</f>
        <v>0</v>
      </c>
      <c r="EY153" s="1629">
        <f t="shared" ref="EY153:EY154" si="676">IFERROR(IF(EW153=0,"",EX153/EW153),"нет продукта")</f>
        <v>0</v>
      </c>
      <c r="EZ153" s="565"/>
      <c r="FA153" s="1637">
        <v>7.8631886606039966E-2</v>
      </c>
      <c r="FB153" s="1585">
        <f t="shared" ref="FB153:FB154" si="677">IF(FA153="нет продукта","нет продукта",1)</f>
        <v>1</v>
      </c>
      <c r="FC153" s="1624">
        <f>IF(OR(FA153="нет продукта",FA153=0),0,IF(FA153&gt;69.9%,1,IF(AND(FA153&gt;15%,FA153&lt;70%),0.5,0)))</f>
        <v>0</v>
      </c>
      <c r="FD153" s="1627">
        <f t="shared" si="591"/>
        <v>0</v>
      </c>
      <c r="FE153" s="897"/>
      <c r="FF153" s="1637" t="s">
        <v>691</v>
      </c>
      <c r="FG153" s="1585" t="s">
        <v>130</v>
      </c>
      <c r="FH153" s="1624">
        <f>IF(OR(FF153="нет продукта",FF153=0),0,IF(FF153&gt;69.9%,1,IF(AND(FF153&gt;15%,FF153&lt;70%),0.5,0)))</f>
        <v>0</v>
      </c>
      <c r="FI153" s="1627" t="str">
        <f>FG153</f>
        <v>не релевантно</v>
      </c>
      <c r="FJ153" s="897"/>
      <c r="FK153" s="1637">
        <v>0</v>
      </c>
      <c r="FL153" s="1585">
        <f t="shared" ref="FL153:FL154" si="678">IF(FK153="нет продукта","нет продукта",1)</f>
        <v>1</v>
      </c>
      <c r="FM153" s="1624">
        <f>IF(OR(FK153="нет продукта",FK153=0),0,IF(FK153&gt;69.9%,1,IF(AND(FK153&gt;15%,FK153&lt;70%),0.5,0)))</f>
        <v>0</v>
      </c>
      <c r="FN153" s="1627">
        <f t="shared" si="594"/>
        <v>0</v>
      </c>
      <c r="FO153" s="897"/>
      <c r="FP153" s="1637" t="s">
        <v>691</v>
      </c>
      <c r="FQ153" s="1585" t="str">
        <f t="shared" ref="FQ153:FQ154" si="679">IF(FP153="нет продукта","нет продукта",1)</f>
        <v>нет продукта</v>
      </c>
      <c r="FR153" s="1624">
        <f>IF(OR(FP153="нет продукта",FP153=0),0,IF(FP153&gt;69.9%,1,IF(AND(FP153&gt;15%,FP153&lt;70%),0.5,0)))</f>
        <v>0</v>
      </c>
      <c r="FS153" s="1627" t="str">
        <f t="shared" si="596"/>
        <v/>
      </c>
      <c r="FU153" s="1474"/>
      <c r="FV153" s="1638">
        <v>1</v>
      </c>
      <c r="FW153" s="1630">
        <v>1</v>
      </c>
      <c r="FX153" s="1624">
        <f>IF(OR(FV153="нет продукта",FV153=0),0,IF(FV153&gt;69.9%,1,IF(AND(FV153&gt;15%,FV153&lt;70%),0.5,0)))</f>
        <v>1</v>
      </c>
      <c r="FY153" s="1631">
        <f t="shared" si="598"/>
        <v>1</v>
      </c>
      <c r="FZ153" s="1482"/>
      <c r="GA153" s="1638">
        <v>1</v>
      </c>
      <c r="GB153" s="1630">
        <v>1</v>
      </c>
      <c r="GC153" s="1624">
        <f>IF(OR(GA153="нет продукта",GA153=0),0,IF(GA153&gt;69.9%,1,IF(AND(GA153&gt;15%,GA153&lt;70%),0.5,0)))</f>
        <v>1</v>
      </c>
      <c r="GD153" s="1631">
        <f t="shared" si="600"/>
        <v>1</v>
      </c>
      <c r="GE153" s="1474"/>
      <c r="GF153" s="1638">
        <v>1</v>
      </c>
      <c r="GG153" s="1630">
        <v>1</v>
      </c>
      <c r="GH153" s="1624">
        <f>IF(OR(GF153="нет продукта",GF153=0),0,IF(GF153&gt;69.9%,1,IF(AND(GF153&gt;15%,GF153&lt;70%),0.5,0)))</f>
        <v>1</v>
      </c>
      <c r="GI153" s="1631">
        <f t="shared" si="602"/>
        <v>1</v>
      </c>
      <c r="GJ153" s="1482"/>
      <c r="GK153" s="1638"/>
      <c r="GL153" s="1630">
        <v>1</v>
      </c>
      <c r="GM153" s="1624">
        <f>IF(OR(GK153="нет продукта",GK153=0),0,IF(GK153&gt;69.9%,1,IF(AND(GK153&gt;15%,GK153&lt;70%),0.5,0)))</f>
        <v>0</v>
      </c>
      <c r="GN153" s="1631">
        <f t="shared" si="604"/>
        <v>0</v>
      </c>
      <c r="GO153" s="1474"/>
      <c r="GP153" s="1639">
        <v>100</v>
      </c>
      <c r="GQ153" s="1630">
        <v>1</v>
      </c>
      <c r="GR153" s="1624">
        <f>IF(OR(GP153="нет продукта",GP153=0),0,IF(GP153&gt;69.9%,1,IF(AND(GP153&gt;15%,GP153&lt;70%),0.5,0)))</f>
        <v>1</v>
      </c>
      <c r="GS153" s="1631">
        <f t="shared" si="606"/>
        <v>1</v>
      </c>
      <c r="GT153" s="1482"/>
      <c r="GU153" s="1638">
        <v>1</v>
      </c>
      <c r="GV153" s="1630">
        <v>1</v>
      </c>
      <c r="GW153" s="1624">
        <f>IF(OR(GU153="нет продукта",GU153=0),0,IF(GU153&gt;69.9%,1,IF(AND(GU153&gt;15%,GU153&lt;70%),0.5,0)))</f>
        <v>1</v>
      </c>
      <c r="GX153" s="1631">
        <f t="shared" si="608"/>
        <v>1</v>
      </c>
      <c r="GY153" s="1640"/>
      <c r="GZ153" s="897"/>
      <c r="HA153" s="1641" t="s">
        <v>691</v>
      </c>
      <c r="HB153" s="1585">
        <v>1</v>
      </c>
      <c r="HC153" s="1624">
        <f>IF(OR(HA153="нет продукта",HA153=0),0,IF(HA153&gt;69.9%,1,IF(AND(HA153&gt;15%,HA153&lt;70%),0.5,0)))</f>
        <v>0</v>
      </c>
      <c r="HD153" s="1627">
        <f t="shared" si="610"/>
        <v>0</v>
      </c>
      <c r="HE153" s="897"/>
      <c r="HF153" s="1637" t="s">
        <v>691</v>
      </c>
      <c r="HG153" s="1581" t="s">
        <v>130</v>
      </c>
      <c r="HH153" s="1624">
        <f>IF(OR(HF153="нет продукта",HF153=0),0,IF(HF153&gt;69.9%,1,IF(AND(HF153&gt;15%,HF153&lt;70%),0.5,0)))</f>
        <v>0</v>
      </c>
      <c r="HI153" s="204" t="str">
        <f t="shared" si="612"/>
        <v>не релевантно</v>
      </c>
      <c r="HJ153" s="863"/>
      <c r="HK153" s="1474"/>
      <c r="HL153" s="1625" t="s">
        <v>691</v>
      </c>
      <c r="HM153" s="1589" t="s">
        <v>130</v>
      </c>
      <c r="HN153" s="1624">
        <f>IF(OR(HL153="нет продукта",HL153=0),0,IF(HL153&gt;69.9%,1,IF(AND(HL153&gt;15%,HL153&lt;70%),0.5,0)))</f>
        <v>0</v>
      </c>
      <c r="HO153" s="1589" t="s">
        <v>130</v>
      </c>
      <c r="HP153" s="1642"/>
      <c r="HQ153" s="1488"/>
      <c r="HR153" s="1625">
        <v>0.19064500191595704</v>
      </c>
      <c r="HS153" s="1643">
        <v>1</v>
      </c>
      <c r="HT153" s="1624">
        <f>IF(OR(HR153="нет продукта",HR153=0),0,IF(HR153&gt;69.9%,1,IF(AND(HR153&gt;15%,HR153&lt;70%),0.5,0)))</f>
        <v>0.5</v>
      </c>
      <c r="HU153" s="204">
        <f t="shared" si="616"/>
        <v>0.5</v>
      </c>
      <c r="HV153" s="1482"/>
      <c r="HW153" s="1644">
        <v>0</v>
      </c>
      <c r="HX153" s="1643">
        <v>1</v>
      </c>
      <c r="HY153" s="1624">
        <f>IF(OR(HW153="нет продукта",HW153=0),0,IF(HW153&gt;69.9%,1,IF(AND(HW153&gt;15%,HW153&lt;70%),0.5,0)))</f>
        <v>0</v>
      </c>
      <c r="HZ153" s="241">
        <f t="shared" si="618"/>
        <v>0</v>
      </c>
      <c r="IA153" s="1482"/>
      <c r="IB153" s="1644">
        <v>0.12327044025157233</v>
      </c>
      <c r="IC153" s="1630">
        <v>1</v>
      </c>
      <c r="ID153" s="1624">
        <f>IF(OR(IB153="нет продукта",IB153=0),0,IF(IB153&gt;69.9%,1,IF(AND(IB153&gt;15%,IB153&lt;70%),0.5,0)))</f>
        <v>0</v>
      </c>
      <c r="IE153" s="1631">
        <f t="shared" si="621"/>
        <v>0</v>
      </c>
      <c r="IF153" s="883"/>
      <c r="IG153" s="1488"/>
      <c r="IH153" s="1589" t="s">
        <v>130</v>
      </c>
      <c r="II153" s="1589" t="s">
        <v>130</v>
      </c>
      <c r="IJ153" s="1624"/>
      <c r="IK153" s="1589" t="s">
        <v>130</v>
      </c>
      <c r="IL153" s="1482"/>
      <c r="IM153" s="1589" t="s">
        <v>130</v>
      </c>
      <c r="IN153" s="1589" t="s">
        <v>130</v>
      </c>
      <c r="IO153" s="1624"/>
      <c r="IP153" s="1589" t="s">
        <v>130</v>
      </c>
      <c r="IQ153" s="1482"/>
      <c r="IR153" s="1644" t="s">
        <v>691</v>
      </c>
      <c r="IS153" s="1589" t="s">
        <v>777</v>
      </c>
      <c r="IT153" s="1624">
        <f>IF(OR(IR153="нет продукта",IR153=0),0,IF(IR153&gt;69.9%,1,IF(AND(IR153&gt;15%,IR153&lt;70%),0.5,0)))</f>
        <v>0</v>
      </c>
      <c r="IU153" s="1589" t="s">
        <v>777</v>
      </c>
      <c r="IV153" s="1482"/>
      <c r="IW153" s="1633" t="s">
        <v>691</v>
      </c>
      <c r="IX153" s="1589" t="s">
        <v>777</v>
      </c>
      <c r="IY153" s="1645">
        <f>IF(OR(IW153="нет продукта",IW153=0),0,IF(IW153&gt;69.9%,1,IF(AND(IW153&gt;15%,IW153&lt;70%),0.5,0)))</f>
        <v>0</v>
      </c>
      <c r="IZ153" s="1589" t="s">
        <v>777</v>
      </c>
      <c r="JA153" s="1482"/>
      <c r="JB153" s="1633" t="s">
        <v>691</v>
      </c>
      <c r="JC153" s="1585"/>
      <c r="JD153" s="1624">
        <f>IF(OR(JB153="нет продукта",JB153=0),0,IF(JB153&gt;69.9%,1,IF(AND(JB153&gt;15%,JB153&lt;70%),0.5,0)))</f>
        <v>0</v>
      </c>
      <c r="JE153" s="1627" t="str">
        <f t="shared" si="363"/>
        <v/>
      </c>
      <c r="JF153" s="1482"/>
      <c r="JG153" s="1633" t="s">
        <v>691</v>
      </c>
      <c r="JH153" s="1585"/>
      <c r="JI153" s="1624">
        <f>IF(OR(JG153="нет продукта",JG153=0),0,IF(JG153&gt;69.9%,1,IF(AND(JG153&gt;15%,JG153&lt;70%),0.5,0)))</f>
        <v>0</v>
      </c>
      <c r="JJ153" s="1627" t="str">
        <f t="shared" si="436"/>
        <v/>
      </c>
      <c r="JK153" s="1482"/>
      <c r="JL153" s="1633" t="s">
        <v>691</v>
      </c>
      <c r="JM153" s="1585"/>
      <c r="JN153" s="1624">
        <f>IF(OR(JL153="нет продукта",JL153=0),0,IF(JL153&gt;69.9%,1,IF(AND(JL153&gt;15%,JL153&lt;70%),0.5,0)))</f>
        <v>0</v>
      </c>
      <c r="JO153" s="1627" t="str">
        <f t="shared" si="437"/>
        <v/>
      </c>
      <c r="JP153" s="1482"/>
      <c r="JQ153" s="1633" t="s">
        <v>691</v>
      </c>
      <c r="JR153" s="1585" t="s">
        <v>777</v>
      </c>
      <c r="JS153" s="1624">
        <f>IF(OR(JQ153="нет продукта",JQ153=0),0,IF(JQ153&gt;69.9%,1,IF(AND(JQ153&gt;15%,JQ153&lt;70%),0.5,0)))</f>
        <v>0</v>
      </c>
      <c r="JT153" s="1627" t="str">
        <f t="shared" si="633"/>
        <v/>
      </c>
      <c r="JU153" s="1482"/>
      <c r="JV153" s="1633" t="s">
        <v>691</v>
      </c>
      <c r="JW153" s="1585" t="s">
        <v>777</v>
      </c>
      <c r="JX153" s="1624">
        <f>IF(OR(JV153="нет продукта",JV153=0),0,IF(JV153&gt;69.9%,1,IF(AND(JV153&gt;15%,JV153&lt;70%),0.5,0)))</f>
        <v>0</v>
      </c>
      <c r="JY153" s="1627" t="str">
        <f>JW153</f>
        <v>нерелевантно</v>
      </c>
      <c r="JZ153" s="1482"/>
      <c r="KA153" s="1633" t="s">
        <v>691</v>
      </c>
      <c r="KB153" s="1585"/>
      <c r="KC153" s="1624">
        <f>IF(OR(KA153="нет продукта",KA153=0),0,IF(KA153&gt;69.9%,1,IF(AND(KA153&gt;15%,KA153&lt;70%),0.5,0)))</f>
        <v>0</v>
      </c>
      <c r="KD153" s="1627" t="str">
        <f t="shared" si="439"/>
        <v/>
      </c>
      <c r="KE153" s="1482"/>
      <c r="KF153" s="1633" t="s">
        <v>691</v>
      </c>
      <c r="KG153" s="1585">
        <v>1</v>
      </c>
      <c r="KH153" s="1624">
        <f>IF(OR(KF153="нет продукта",KF153=0),0,IF(KF153&gt;69.9%,1,IF(AND(KF153&gt;15%,KF153&lt;70%),0.5,0)))</f>
        <v>0</v>
      </c>
      <c r="KI153" s="1627">
        <f t="shared" si="440"/>
        <v>0</v>
      </c>
      <c r="KJ153" s="1482"/>
      <c r="KK153" s="1633">
        <v>6.0427857937213579E-2</v>
      </c>
      <c r="KL153" s="1628">
        <v>1</v>
      </c>
      <c r="KM153" s="1624">
        <f>IF(OR(KK153="нет продукта",KK153=0),0,IF(KK153&gt;69.9%,1,IF(AND(KK153&gt;15%,KK153&lt;70%),0.5,0)))</f>
        <v>0</v>
      </c>
      <c r="KN153" s="1627">
        <f>IFERROR(IF(KL153=0,"",KM153/KL153),"")</f>
        <v>0</v>
      </c>
      <c r="KO153" s="1482"/>
      <c r="KP153" s="1633" t="s">
        <v>691</v>
      </c>
      <c r="KQ153" s="1585"/>
      <c r="KR153" s="1624">
        <f>IF(OR(KP153="нет продукта",KP153=0),0,IF(KP153&gt;69.9%,1,IF(AND(KP153&gt;15%,KP153&lt;70%),0.5,0)))</f>
        <v>0</v>
      </c>
      <c r="KS153" s="1627" t="str">
        <f t="shared" si="442"/>
        <v/>
      </c>
      <c r="KT153" s="1482"/>
      <c r="KU153" s="1633" t="s">
        <v>691</v>
      </c>
      <c r="KV153" s="1585"/>
      <c r="KW153" s="1624">
        <f>IF(OR(KU153="нет продукта",KU153=0),0,IF(KU153&gt;69.9%,1,IF(AND(KU153&gt;15%,KU153&lt;70%),0.5,0)))</f>
        <v>0</v>
      </c>
      <c r="KX153" s="1627" t="str">
        <f t="shared" si="443"/>
        <v/>
      </c>
      <c r="KY153" s="1482"/>
      <c r="KZ153" s="1633">
        <v>0.93348986227882846</v>
      </c>
      <c r="LA153" s="1585">
        <v>1</v>
      </c>
      <c r="LB153" s="1624">
        <f>IF(OR(KZ153="нет продукта",KZ153=0),0,IF(KZ153&gt;69.9%,1,IF(AND(KZ153&gt;15%,KZ153&lt;70%),0.5,0)))</f>
        <v>1</v>
      </c>
      <c r="LC153" s="1627">
        <f t="shared" si="670"/>
        <v>1</v>
      </c>
      <c r="LE153" s="1633" t="s">
        <v>691</v>
      </c>
      <c r="LF153" s="1585">
        <v>1</v>
      </c>
      <c r="LG153" s="1624">
        <f>IF(OR(LE153="нет продукта",LE153=0),0,IF(LE153&gt;69.9%,1,IF(AND(LE153&gt;15%,LE153&lt;70%),0.5,0)))</f>
        <v>0</v>
      </c>
      <c r="LH153" s="1627">
        <f t="shared" si="641"/>
        <v>0</v>
      </c>
      <c r="LI153" s="1482"/>
      <c r="LJ153" s="1633" t="s">
        <v>691</v>
      </c>
      <c r="LK153" s="1585" t="s">
        <v>777</v>
      </c>
      <c r="LL153" s="1624">
        <f>IF(OR(LJ153="нет продукта",LJ153=0),0,IF(LJ153&gt;69.9%,1,IF(AND(LJ153&gt;15%,LJ153&lt;70%),0.5,0)))</f>
        <v>0</v>
      </c>
      <c r="LM153" s="1627" t="str">
        <f>LK153</f>
        <v>нерелевантно</v>
      </c>
      <c r="LN153" s="1482"/>
      <c r="LO153" s="1633" t="s">
        <v>691</v>
      </c>
      <c r="LP153" s="1585"/>
      <c r="LQ153" s="1624">
        <f>IF(OR(LO153="нет продукта",LO153=0),0,IF(LO153&gt;69.9%,1,IF(AND(LO153&gt;15%,LO153&lt;70%),0.5,0)))</f>
        <v>0</v>
      </c>
      <c r="LR153" s="1627" t="str">
        <f t="shared" si="645"/>
        <v/>
      </c>
      <c r="LS153" s="1482"/>
      <c r="LT153" s="1633" t="s">
        <v>691</v>
      </c>
      <c r="LU153" s="1585"/>
      <c r="LV153" s="1624">
        <f>IF(OR(LT153="нет продукта",LT153=0),0,IF(LT153&gt;69.9%,1,IF(AND(LT153&gt;15%,LT153&lt;70%),0.5,0)))</f>
        <v>0</v>
      </c>
      <c r="LW153" s="1627" t="str">
        <f t="shared" si="391"/>
        <v/>
      </c>
      <c r="LX153" s="1482"/>
      <c r="LY153" s="1633" t="s">
        <v>691</v>
      </c>
      <c r="LZ153" s="1585"/>
      <c r="MA153" s="1624">
        <f>IF(OR(LY153="нет продукта",LY153=0),0,IF(LY153&gt;69.9%,1,IF(AND(LY153&gt;15%,LY153&lt;70%),0.5,0)))</f>
        <v>0</v>
      </c>
      <c r="MB153" s="1627" t="str">
        <f t="shared" si="393"/>
        <v/>
      </c>
      <c r="MC153" s="1482"/>
      <c r="MD153" s="1633" t="s">
        <v>691</v>
      </c>
      <c r="ME153" s="1646">
        <v>1</v>
      </c>
      <c r="MF153" s="1624">
        <f>IF(OR(MD153="нет продукта",MD153=0),0,IF(MD153&gt;69.9%,1,IF(AND(MD153&gt;15%,MD153&lt;70%),0.5,0)))</f>
        <v>0</v>
      </c>
      <c r="MG153" s="1627">
        <f t="shared" si="395"/>
        <v>0</v>
      </c>
      <c r="MH153" s="1482"/>
      <c r="MI153" s="1633" t="s">
        <v>691</v>
      </c>
      <c r="MJ153" s="1628" t="s">
        <v>777</v>
      </c>
      <c r="MK153" s="1624">
        <f>IF(OR(MI153="нет продукта",MI153=0),0,IF(MI153&gt;69.9%,1,IF(AND(MI153&gt;15%,MI153&lt;70%),0.5,0)))</f>
        <v>0</v>
      </c>
      <c r="ML153" s="1627" t="str">
        <f>MJ153</f>
        <v>нерелевантно</v>
      </c>
      <c r="MM153" s="1482"/>
      <c r="MN153" s="1633" t="s">
        <v>691</v>
      </c>
      <c r="MO153" s="1646">
        <v>1</v>
      </c>
      <c r="MP153" s="1624">
        <f>IF(OR(MN153="нет продукта",MN153=0),0,IF(MN153&gt;69.9%,1,IF(AND(MN153&gt;15%,MN153&lt;70%),0.5,0)))</f>
        <v>0</v>
      </c>
      <c r="MQ153" s="1627">
        <f t="shared" si="651"/>
        <v>0</v>
      </c>
      <c r="MR153" s="1482"/>
      <c r="MS153" s="1633" t="s">
        <v>691</v>
      </c>
      <c r="MT153" s="1646">
        <v>1</v>
      </c>
      <c r="MU153" s="1624">
        <f>IF(OR(MS153="нет продукта",MS153=0),0,IF(MS153&gt;69.9%,1,IF(AND(MS153&gt;15%,MS153&lt;70%),0.5,0)))</f>
        <v>0</v>
      </c>
      <c r="MV153" s="1627">
        <f t="shared" si="400"/>
        <v>0</v>
      </c>
      <c r="MW153" s="1482"/>
      <c r="MX153" s="1633" t="s">
        <v>691</v>
      </c>
      <c r="MY153" s="1628" t="s">
        <v>777</v>
      </c>
      <c r="MZ153" s="1624">
        <f>IF(OR(MX153="нет продукта",MX153=0),0,IF(MX153&gt;69.9%,1,IF(AND(MX153&gt;15%,MX153&lt;70%),0.5,0)))</f>
        <v>0</v>
      </c>
      <c r="NA153" s="1627" t="str">
        <f>MY153</f>
        <v>нерелевантно</v>
      </c>
      <c r="NB153" s="1482"/>
      <c r="NC153" s="1633" t="s">
        <v>691</v>
      </c>
      <c r="ND153" s="1628" t="s">
        <v>777</v>
      </c>
      <c r="NE153" s="1624">
        <f>IF(OR(NC153="нет продукта",NC153=0),0,IF(NC153&gt;69.9%,1,IF(AND(NC153&gt;15%,NC153&lt;70%),0.5,0)))</f>
        <v>0</v>
      </c>
      <c r="NF153" s="1627" t="str">
        <f>ND153</f>
        <v>нерелевантно</v>
      </c>
      <c r="NG153" s="1482"/>
      <c r="NH153" s="1633" t="s">
        <v>691</v>
      </c>
      <c r="NI153" s="1585" t="s">
        <v>777</v>
      </c>
      <c r="NJ153" s="1624">
        <f>IF(OR(NH153="нет продукта",NH153=0),0,IF(NH153&gt;69.9%,1,IF(AND(NH153&gt;15%,NH153&lt;70%),0.5,0)))</f>
        <v>0</v>
      </c>
      <c r="NK153" s="1627" t="str">
        <f>NI153</f>
        <v>нерелевантно</v>
      </c>
      <c r="NL153" s="1482"/>
      <c r="NM153" s="1633">
        <v>1.7665171342871551E-2</v>
      </c>
      <c r="NN153" s="1585">
        <v>1</v>
      </c>
      <c r="NO153" s="1624">
        <f>IF(OR(NM153="нет продукта",NM153=0),0,IF(NM153&gt;69.9%,1,IF(AND(NM153&gt;15%,NM153&lt;70%),0.5,0)))</f>
        <v>0</v>
      </c>
      <c r="NP153" s="1627">
        <f t="shared" si="408"/>
        <v>0</v>
      </c>
      <c r="NQ153" s="1482"/>
      <c r="NR153" s="1633" t="s">
        <v>691</v>
      </c>
      <c r="NS153" s="1585"/>
      <c r="NT153" s="1624">
        <f>IF(OR(NR153="нет продукта",NR153=0),0,IF(NR153&gt;69.9%,1,IF(AND(NR153&gt;15%,NR153&lt;70%),0.5,0)))</f>
        <v>0</v>
      </c>
      <c r="NU153" s="1627" t="str">
        <f t="shared" si="410"/>
        <v/>
      </c>
      <c r="NV153" s="1482"/>
      <c r="NW153" s="1633" t="s">
        <v>691</v>
      </c>
      <c r="NX153" s="1585" t="s">
        <v>777</v>
      </c>
      <c r="NY153" s="1624">
        <f>IF(OR(NW153="нет продукта",NW153=0),0,IF(NW153&gt;69.9%,1,IF(AND(NW153&gt;15%,NW153&lt;70%),0.5,0)))</f>
        <v>0</v>
      </c>
      <c r="NZ153" s="1627" t="str">
        <f>NX153</f>
        <v>нерелевантно</v>
      </c>
      <c r="OA153" s="1482"/>
      <c r="OB153" s="1633" t="s">
        <v>691</v>
      </c>
      <c r="OC153" s="1585"/>
      <c r="OD153" s="1624">
        <f>IF(OR(OB153="нет продукта",OB153=0),0,IF(OB153&gt;69.9%,1,IF(AND(OB153&gt;15%,OB153&lt;70%),0.5,0)))</f>
        <v>0</v>
      </c>
      <c r="OE153" s="1627" t="str">
        <f t="shared" si="414"/>
        <v/>
      </c>
      <c r="OF153" s="1482"/>
      <c r="OG153" s="1633">
        <v>0</v>
      </c>
      <c r="OH153" s="1585"/>
      <c r="OI153" s="1624">
        <f>IF(OR(OG153="нет продукта",OG153=0),0,IF(OG153&gt;69.9%,1,IF(AND(OG153&gt;15%,OG153&lt;70%),0.5,0)))</f>
        <v>0</v>
      </c>
      <c r="OJ153" s="1627" t="str">
        <f t="shared" si="416"/>
        <v/>
      </c>
      <c r="OK153" s="1482"/>
      <c r="OL153" s="1633">
        <v>0</v>
      </c>
      <c r="OM153" s="1606">
        <v>0.5</v>
      </c>
      <c r="ON153" s="1624">
        <f>IF(OR(OL153="нет продукта",OL153=0),0,IF(OL153&gt;69.9%,1,IF(AND(OL153&gt;15%,OL153&lt;70%),0.5,0)))</f>
        <v>0</v>
      </c>
      <c r="OO153" s="1627">
        <f t="shared" si="418"/>
        <v>0</v>
      </c>
      <c r="OP153" s="1482"/>
      <c r="OQ153" s="1633">
        <v>2.3108164131835349E-2</v>
      </c>
      <c r="OR153" s="1606">
        <v>0.5</v>
      </c>
      <c r="OS153" s="1624">
        <f>IF(OR(OQ153="нет продукта",OQ153=0),0,IF(OQ153&gt;69.9%,1,IF(AND(OQ153&gt;15%,OQ153&lt;70%),0.5,0)))</f>
        <v>0</v>
      </c>
      <c r="OT153" s="1627">
        <f t="shared" si="420"/>
        <v>0</v>
      </c>
      <c r="OU153" s="666"/>
      <c r="OV153" s="1633"/>
      <c r="OW153" s="1585"/>
      <c r="OX153" s="1624">
        <f>IF(OR(OV153="нет продукта",OV153=0),0,IF(OV153&gt;69.9%,1,IF(AND(OV153&gt;15%,OV153&lt;70%),0.5,0)))</f>
        <v>0</v>
      </c>
      <c r="OY153" s="1627" t="str">
        <f t="shared" si="422"/>
        <v/>
      </c>
      <c r="OZ153" s="666"/>
      <c r="PA153" s="1633" t="s">
        <v>130</v>
      </c>
      <c r="PB153" s="1633" t="s">
        <v>777</v>
      </c>
      <c r="PC153" s="1624"/>
      <c r="PD153" s="1633" t="s">
        <v>777</v>
      </c>
      <c r="PF153" s="1632"/>
      <c r="PG153" s="1633"/>
      <c r="PH153" s="1624"/>
      <c r="PI153" s="1633"/>
      <c r="PK153" s="1633">
        <v>0</v>
      </c>
      <c r="PL153" s="1606">
        <v>0.5</v>
      </c>
      <c r="PM153" s="1624">
        <f>IF(OR(PK153="нет продукта",PK153=0),0,IF(PK153&gt;69.9%,1,IF(AND(PK153&gt;15%,PK153&lt;70%),0.5,0)))</f>
        <v>0</v>
      </c>
      <c r="PN153" s="1627">
        <f t="shared" si="668"/>
        <v>0</v>
      </c>
    </row>
    <row r="154" spans="1:430" ht="39" customHeight="1" thickBot="1" x14ac:dyDescent="0.25">
      <c r="A154" s="977">
        <v>42</v>
      </c>
      <c r="B154" s="1647"/>
      <c r="C154" s="1648" t="s">
        <v>54</v>
      </c>
      <c r="D154" s="1649" t="s">
        <v>1959</v>
      </c>
      <c r="E154" s="1650"/>
      <c r="F154" s="1651"/>
      <c r="G154" s="1652"/>
      <c r="H154" s="863"/>
      <c r="I154" s="1653">
        <v>1</v>
      </c>
      <c r="J154" s="568"/>
      <c r="K154" s="1654">
        <v>0.34</v>
      </c>
      <c r="L154" s="417">
        <v>1</v>
      </c>
      <c r="M154" s="566">
        <f>IF(K154&gt;70%,1,IF(AND(K154&gt;40%,K154&lt;70%),0.5,0))</f>
        <v>0</v>
      </c>
      <c r="N154" s="243">
        <f t="shared" si="450"/>
        <v>0</v>
      </c>
      <c r="O154" s="1474"/>
      <c r="P154" s="1655">
        <v>0.28000000000000003</v>
      </c>
      <c r="Q154" s="1656">
        <v>1</v>
      </c>
      <c r="R154" s="566">
        <f>IF(P154&gt;70%,1,IF(AND(P154&gt;40%,P154&lt;70%),0.5,0))</f>
        <v>0</v>
      </c>
      <c r="S154" s="243">
        <f t="shared" ref="S154:S160" si="680">IFERROR(IF(Q154=0,"",R154/Q154),"")</f>
        <v>0</v>
      </c>
      <c r="T154" s="1474"/>
      <c r="U154" s="1655">
        <v>0.91</v>
      </c>
      <c r="V154" s="1657">
        <v>1</v>
      </c>
      <c r="W154" s="1658">
        <f>IF(U154="нет продукта",0,IF(U154&gt;70%,1,IF(AND(U154&gt;40%,U154&lt;70%),0.5,0)))</f>
        <v>1</v>
      </c>
      <c r="X154" s="243">
        <f t="shared" ref="X154:X160" si="681">IFERROR(IF(V154=0,"",W154/V154),"")</f>
        <v>1</v>
      </c>
      <c r="Y154" s="897"/>
      <c r="Z154" s="568">
        <v>0.84</v>
      </c>
      <c r="AA154" s="1659">
        <f>IF(Z154="нет продукта","нет продукта",1)</f>
        <v>1</v>
      </c>
      <c r="AB154" s="1658">
        <f>IF(Z154="нет продукта",0,IF(Z154&gt;70%,1,IF(AND(Z154&gt;40%,Z154&lt;70%),0.5,0)))</f>
        <v>1</v>
      </c>
      <c r="AC154" s="1627">
        <f>IFERROR(IF(AA154=0,"",AB154/AA154),"")</f>
        <v>1</v>
      </c>
      <c r="AD154" s="1474"/>
      <c r="AE154" s="568" t="s">
        <v>691</v>
      </c>
      <c r="AF154" s="1585" t="str">
        <f>IF(AE154="нет продукта","нет продукта",1)</f>
        <v>нет продукта</v>
      </c>
      <c r="AG154" s="1658">
        <f>IF(AE154="нет продукта",0,IF(AE154&gt;70%,1,IF(AND(AE154&gt;40%,AE154&lt;70%),0.5,0)))</f>
        <v>0</v>
      </c>
      <c r="AH154" s="1629" t="str">
        <f t="shared" si="671"/>
        <v>нет продукта</v>
      </c>
      <c r="AI154" s="1474"/>
      <c r="AJ154" s="568">
        <v>0.72</v>
      </c>
      <c r="AK154" s="1659">
        <f>IF(AJ154="нет продукта","нет продукта",1)</f>
        <v>1</v>
      </c>
      <c r="AL154" s="1658">
        <f>IF(AJ154="нет продукта",0,IF(AJ154&gt;70%,1,IF(AND(AJ154&gt;40%,AJ154&lt;70%),0.5,0)))</f>
        <v>1</v>
      </c>
      <c r="AM154" s="1627">
        <f t="shared" si="548"/>
        <v>1</v>
      </c>
      <c r="AN154" s="1474"/>
      <c r="AO154" s="568">
        <v>0.56000000000000005</v>
      </c>
      <c r="AP154" s="1660">
        <v>1</v>
      </c>
      <c r="AQ154" s="1658">
        <f>IF(AO154="нет продукта",0,IF(AO154&gt;70%,1,IF(AND(AO154&gt;40%,AO154&lt;70%),0.5,0)))</f>
        <v>0.5</v>
      </c>
      <c r="AR154" s="1629">
        <f t="shared" si="550"/>
        <v>0.5</v>
      </c>
      <c r="AS154" s="1474"/>
      <c r="AT154" s="568" t="s">
        <v>691</v>
      </c>
      <c r="AU154" s="1585" t="str">
        <f>IF(AT154="нет продукта","нет продукта",1)</f>
        <v>нет продукта</v>
      </c>
      <c r="AV154" s="1658">
        <f>IF(AT154="нет продукта",0,IF(AT154&gt;70%,1,IF(AND(AT154&gt;40%,AT154&lt;70%),0.5,0)))</f>
        <v>0</v>
      </c>
      <c r="AW154" s="1629" t="str">
        <f>IFERROR(IF(AU154=0,"",AV154/AU154),"нет продукта")</f>
        <v>нет продукта</v>
      </c>
      <c r="AX154" s="565"/>
      <c r="AY154" s="568" t="s">
        <v>691</v>
      </c>
      <c r="AZ154" s="1585" t="str">
        <f>IF(AY154="нет продукта","нет продукта",1)</f>
        <v>нет продукта</v>
      </c>
      <c r="BA154" s="1658">
        <f>IF(AY154="нет продукта",0,IF(AY154&gt;70%,1,IF(AND(AY154&gt;40%,AY154&lt;70%),0.5,0)))</f>
        <v>0</v>
      </c>
      <c r="BB154" s="1629" t="str">
        <f t="shared" si="672"/>
        <v>нет продукта</v>
      </c>
      <c r="BC154"/>
      <c r="BD154" s="1474">
        <v>0.73</v>
      </c>
      <c r="BE154" s="1661">
        <f>IF(BD154="нет продукта","нет продукта",1)</f>
        <v>1</v>
      </c>
      <c r="BF154" s="1662">
        <f>IF(BD154="нет продукта",0,IF(BD154&gt;70%,1,IF(AND(BD154&gt;40%,BD154&lt;70%),0.5,0)))</f>
        <v>1</v>
      </c>
      <c r="BG154" s="1663">
        <f t="shared" ref="BG154" si="682">IFERROR(IF(BE154=0,"",BF154/BE154),"")</f>
        <v>1</v>
      </c>
      <c r="BH154" s="1664"/>
      <c r="BI154" s="1665">
        <v>0.64</v>
      </c>
      <c r="BJ154" s="1660">
        <v>1</v>
      </c>
      <c r="BK154" s="1658">
        <f>IF(BI154&gt;70%,1,IF(AND(BI154&gt;40%,BI154&lt;70%),0.5,0))</f>
        <v>0.5</v>
      </c>
      <c r="BL154" s="1629">
        <f t="shared" si="558"/>
        <v>0.5</v>
      </c>
      <c r="BM154"/>
      <c r="BN154" s="1474" t="s">
        <v>691</v>
      </c>
      <c r="BO154" s="1661" t="str">
        <f>IF(BN154="нет продукта","нет продукта",1)</f>
        <v>нет продукта</v>
      </c>
      <c r="BP154" s="1662">
        <f>IF(BN154="нет продукта",0,IF(BN154&gt;70%,1,IF(AND(BN154&gt;40%,BN154&lt;70%),0.5,0)))</f>
        <v>0</v>
      </c>
      <c r="BQ154" s="1663" t="str">
        <f t="shared" si="560"/>
        <v/>
      </c>
      <c r="BR154" s="863"/>
      <c r="BS154" s="568"/>
      <c r="BT154" s="568">
        <v>0.54</v>
      </c>
      <c r="BU154" s="1659">
        <f>IF(BT154="нет продукта","нет продукта",1)</f>
        <v>1</v>
      </c>
      <c r="BV154" s="1658">
        <f>IF(BT154="нет продукта",0,IF(BT154&gt;70%,1,IF(AND(BT154&gt;40%,BT154&lt;70%),0.5,0)))</f>
        <v>0.5</v>
      </c>
      <c r="BW154" s="1627">
        <f t="shared" si="562"/>
        <v>0.5</v>
      </c>
      <c r="BX154" s="568"/>
      <c r="BY154" s="568">
        <v>0.55000000000000004</v>
      </c>
      <c r="BZ154" s="1659">
        <f>IF(BY154="нет продукта","нет продукта",1)</f>
        <v>1</v>
      </c>
      <c r="CA154" s="1658">
        <f>IF(BY154="нет продукта",0,IF(BY154&gt;70%,1,IF(AND(BY154&gt;40%,BY154&lt;70%),0.5,0)))</f>
        <v>0.5</v>
      </c>
      <c r="CB154" s="1627">
        <f t="shared" si="564"/>
        <v>0.5</v>
      </c>
      <c r="CC154" s="565"/>
      <c r="CD154" s="568" t="s">
        <v>691</v>
      </c>
      <c r="CE154" s="1585" t="str">
        <f>IF(CD154="нет продукта","нет продукта",1)</f>
        <v>нет продукта</v>
      </c>
      <c r="CF154" s="1658">
        <f>IF(CD154="нет продукта",0,IF(CD154&gt;70%,1,IF(AND(CD154&gt;40%,CD154&lt;70%),0.5,0)))</f>
        <v>0</v>
      </c>
      <c r="CG154" s="1629" t="str">
        <f>IFERROR(IF(CE154=0,"",CF154/CE154),"нет продукта")</f>
        <v>нет продукта</v>
      </c>
      <c r="CH154" s="417"/>
      <c r="CI154" s="568" t="s">
        <v>691</v>
      </c>
      <c r="CJ154" s="1585" t="str">
        <f>IF(CI154="нет продукта","нет продукта",1)</f>
        <v>нет продукта</v>
      </c>
      <c r="CK154" s="1658">
        <f>IF(CI154="нет продукта",0,IF(CI154&gt;70%,1,IF(AND(CI154&gt;40%,CI154&lt;70%),0.5,0)))</f>
        <v>0</v>
      </c>
      <c r="CL154" s="1629" t="str">
        <f>IFERROR(IF(CJ154=0,"",CK154/CJ154),"нет продукта")</f>
        <v>нет продукта</v>
      </c>
      <c r="CM154" s="417"/>
      <c r="CN154" s="568" t="s">
        <v>691</v>
      </c>
      <c r="CO154" s="1585" t="str">
        <f>IF(CN154="нет продукта","нет продукта",1)</f>
        <v>нет продукта</v>
      </c>
      <c r="CP154" s="1658">
        <f>IF(CN154="нет продукта",0,IF(CN154&gt;70%,1,IF(AND(CN154&gt;40%,CN154&lt;70%),0.5,0)))</f>
        <v>0</v>
      </c>
      <c r="CQ154" s="1629" t="str">
        <f>IFERROR(IF(CO154=0,"",CP154/CO154),"нет продукта")</f>
        <v>нет продукта</v>
      </c>
      <c r="CR154" s="417"/>
      <c r="CS154" s="568" t="s">
        <v>691</v>
      </c>
      <c r="CT154" s="1585" t="str">
        <f>IF(CS154="нет продукта","нет продукта",1)</f>
        <v>нет продукта</v>
      </c>
      <c r="CU154" s="1658">
        <f>IF(CS154="нет продукта",0,IF(CS154&gt;70%,1,IF(AND(CS154&gt;40%,CS154&lt;70%),0.5,0)))</f>
        <v>0</v>
      </c>
      <c r="CV154" s="1629" t="str">
        <f>IFERROR(IF(CT154=0,"",CU154/CT154),"нет продукта")</f>
        <v>нет продукта</v>
      </c>
      <c r="CW154" s="417"/>
      <c r="CX154" s="568" t="s">
        <v>691</v>
      </c>
      <c r="CY154" s="1585" t="str">
        <f>IF(CX154="нет продукта","нет продукта",1)</f>
        <v>нет продукта</v>
      </c>
      <c r="CZ154" s="1658">
        <f>IF(CX154="нет продукта",0,IF(CX154&gt;70%,1,IF(AND(CX154&gt;40%,CX154&lt;70%),0.5,0)))</f>
        <v>0</v>
      </c>
      <c r="DA154" s="1629" t="str">
        <f>IFERROR(IF(CY154=0,"",CZ154/CY154),"нет продукта")</f>
        <v>нет продукта</v>
      </c>
      <c r="DB154" s="417"/>
      <c r="DC154" s="568" t="s">
        <v>691</v>
      </c>
      <c r="DD154" s="1585" t="str">
        <f>IF(DC154="нет продукта","нет продукта",1)</f>
        <v>нет продукта</v>
      </c>
      <c r="DE154" s="1658">
        <f>IF(DC154="нет продукта",0,IF(DC154&gt;70%,1,IF(AND(DC154&gt;40%,DC154&lt;70%),0.5,0)))</f>
        <v>0</v>
      </c>
      <c r="DF154" s="1629" t="str">
        <f>IFERROR(IF(DD154=0,"",DE154/DD154),"нет продукта")</f>
        <v>нет продукта</v>
      </c>
      <c r="DG154" s="417"/>
      <c r="DH154" s="568">
        <v>0.56000000000000005</v>
      </c>
      <c r="DI154" s="1659">
        <f>IF(DH154="нет продукта","нет продукта",1)</f>
        <v>1</v>
      </c>
      <c r="DJ154" s="1658">
        <f>IF(DH154="нет продукта",0,IF(DH154&gt;70%,1,IF(AND(DH154&gt;40%,DH154&lt;70%),0.5,0)))</f>
        <v>0.5</v>
      </c>
      <c r="DK154" s="1627">
        <f t="shared" si="574"/>
        <v>0.5</v>
      </c>
      <c r="DL154" s="417"/>
      <c r="DM154" s="568" t="s">
        <v>691</v>
      </c>
      <c r="DN154" s="1585" t="str">
        <f>IF(DM154="нет продукта","нет продукта",1)</f>
        <v>нет продукта</v>
      </c>
      <c r="DO154" s="1658">
        <f>IF(DM154="нет продукта",0,IF(DM154&gt;70%,1,IF(AND(DM154&gt;40%,DM154&lt;70%),0.5,0)))</f>
        <v>0</v>
      </c>
      <c r="DP154" s="1629" t="str">
        <f>IFERROR(IF(DN154=0,"",DO154/DN154),"нет продукта")</f>
        <v>нет продукта</v>
      </c>
      <c r="DQ154" s="417"/>
      <c r="DR154" s="568" t="s">
        <v>691</v>
      </c>
      <c r="DS154" s="1585" t="str">
        <f>IF(DR154="нет продукта","нет продукта",1)</f>
        <v>нет продукта</v>
      </c>
      <c r="DT154" s="1658">
        <f>IF(DR154="нет продукта",0,IF(DR154&gt;70%,1,IF(AND(DR154&gt;40%,DR154&lt;70%),0.5,0)))</f>
        <v>0</v>
      </c>
      <c r="DU154" s="1629" t="str">
        <f>IFERROR(IF(DS154=0,"",DT154/DS154),"нет продукта")</f>
        <v>нет продукта</v>
      </c>
      <c r="DV154" s="417"/>
      <c r="DW154" s="568" t="s">
        <v>691</v>
      </c>
      <c r="DX154" s="1585" t="str">
        <f>IF(DW154="нет продукта","нет продукта",1)</f>
        <v>нет продукта</v>
      </c>
      <c r="DY154" s="1658">
        <f>IF(DW154="нет продукта",0,IF(DW154&gt;70%,1,IF(AND(DW154&gt;40%,DW154&lt;70%),0.5,0)))</f>
        <v>0</v>
      </c>
      <c r="DZ154" s="1629" t="str">
        <f>IFERROR(IF(DX154=0,"",DY154/DX154),"нет продукта")</f>
        <v>нет продукта</v>
      </c>
      <c r="EA154" s="417"/>
      <c r="EB154" s="1637">
        <v>0.4</v>
      </c>
      <c r="EC154" s="1585">
        <f>IF(EB154="нет продукта","нет продукта",1)</f>
        <v>1</v>
      </c>
      <c r="ED154" s="1658">
        <f>IF(EB154="нет продукта",0,IF(EB154&gt;70%,1,IF(AND(EB154&gt;40%,EB154&lt;70%),0.5,0)))</f>
        <v>0</v>
      </c>
      <c r="EE154" s="1627">
        <f t="shared" si="582"/>
        <v>0</v>
      </c>
      <c r="EF154" s="417"/>
      <c r="EG154" s="1637">
        <v>0.65</v>
      </c>
      <c r="EH154" s="1585">
        <f t="shared" si="673"/>
        <v>1</v>
      </c>
      <c r="EI154" s="1658">
        <f>IF(EG154="нет продукта",0,IF(EG154&gt;70%,1,IF(AND(EG154&gt;40%,EG154&lt;70%),0.5,0)))</f>
        <v>0.5</v>
      </c>
      <c r="EJ154" s="1627">
        <f t="shared" si="584"/>
        <v>0.5</v>
      </c>
      <c r="EK154" s="417"/>
      <c r="EL154" s="1637" t="s">
        <v>691</v>
      </c>
      <c r="EM154" s="1585" t="str">
        <f>IF(EL154="нет продукта","нет продукта",1)</f>
        <v>нет продукта</v>
      </c>
      <c r="EN154" s="1658">
        <f>IF(EL154="нет продукта",0,IF(EL154&gt;70%,1,IF(AND(EL154&gt;40%,EL154&lt;70%),0.5,0)))</f>
        <v>0</v>
      </c>
      <c r="EO154" s="1629" t="str">
        <f t="shared" si="674"/>
        <v>нет продукта</v>
      </c>
      <c r="EP154" s="417"/>
      <c r="EQ154" s="1637" t="s">
        <v>691</v>
      </c>
      <c r="ER154" s="1585" t="str">
        <f t="shared" si="675"/>
        <v>нет продукта</v>
      </c>
      <c r="ES154" s="1658">
        <f>IF(EQ154="нет продукта",0,IF(EQ154&gt;70%,1,IF(AND(EQ154&gt;40%,EQ154&lt;70%),0.5,0)))</f>
        <v>0</v>
      </c>
      <c r="ET154" s="1629" t="str">
        <f>IFERROR(IF(ER154=0,"",ES154/ER154),"нет продукта")</f>
        <v>нет продукта</v>
      </c>
      <c r="EU154" s="417"/>
      <c r="EV154" s="1637" t="s">
        <v>691</v>
      </c>
      <c r="EW154" s="1585" t="str">
        <f>IF(EV154="нет продукта","нет продукта",1)</f>
        <v>нет продукта</v>
      </c>
      <c r="EX154" s="1658">
        <f>IF(EV154="нет продукта",0,IF(EV154&gt;70%,1,IF(AND(EV154&gt;40%,EV154&lt;70%),0.5,0)))</f>
        <v>0</v>
      </c>
      <c r="EY154" s="1629" t="str">
        <f t="shared" si="676"/>
        <v>нет продукта</v>
      </c>
      <c r="EZ154" s="417"/>
      <c r="FA154" s="1637">
        <v>0.94</v>
      </c>
      <c r="FB154" s="1585">
        <f t="shared" si="677"/>
        <v>1</v>
      </c>
      <c r="FC154" s="1658">
        <f>IF(FA154="нет продукта",0,IF(FA154&gt;70%,1,IF(AND(FA154&gt;40%,FA154&lt;70%),0.5,0)))</f>
        <v>1</v>
      </c>
      <c r="FD154" s="1627">
        <f t="shared" si="591"/>
        <v>1</v>
      </c>
      <c r="FE154" s="903"/>
      <c r="FF154" s="1637" t="s">
        <v>691</v>
      </c>
      <c r="FG154" s="1585" t="str">
        <f>IF(FF154="нет продукта","нет продукта",1)</f>
        <v>нет продукта</v>
      </c>
      <c r="FH154" s="1658">
        <f>IF(FF154="нет продукта",0,IF(FF154&gt;70%,1,IF(AND(FF154&gt;40%,FF154&lt;70%),0.5,0)))</f>
        <v>0</v>
      </c>
      <c r="FI154" s="1629" t="str">
        <f>IFERROR(IF(FG154=0,"",FH154/FG154),"нет продукта")</f>
        <v>нет продукта</v>
      </c>
      <c r="FJ154" s="903"/>
      <c r="FK154" s="1637" t="s">
        <v>691</v>
      </c>
      <c r="FL154" s="1585" t="str">
        <f t="shared" si="678"/>
        <v>нет продукта</v>
      </c>
      <c r="FM154" s="1658">
        <f>IF(FK154="нет продукта",0,IF(FK154&gt;70%,1,IF(AND(FK154&gt;40%,FK154&lt;70%),0.5,0)))</f>
        <v>0</v>
      </c>
      <c r="FN154" s="1629" t="str">
        <f>IFERROR(IF(FL154=0,"",FM154/FL154),"нет продукта")</f>
        <v>нет продукта</v>
      </c>
      <c r="FO154" s="903"/>
      <c r="FP154" s="1637" t="s">
        <v>691</v>
      </c>
      <c r="FQ154" s="1585" t="str">
        <f t="shared" si="679"/>
        <v>нет продукта</v>
      </c>
      <c r="FR154" s="1658">
        <f>IF(FP154="нет продукта",0,IF(FP154&gt;70%,1,IF(AND(FP154&gt;40%,FP154&lt;70%),0.5,0)))</f>
        <v>0</v>
      </c>
      <c r="FS154" s="1629" t="str">
        <f>IFERROR(IF(FQ154=0,"",FR154/FQ154),"нет продукта")</f>
        <v>нет продукта</v>
      </c>
      <c r="FU154" s="1666"/>
      <c r="FV154" s="1665">
        <v>0.8</v>
      </c>
      <c r="FW154" s="1660">
        <v>1</v>
      </c>
      <c r="FX154" s="1658">
        <f>IF(FV154&gt;70%,1,IF(AND(FV154&gt;40%,FV154&lt;70%),0.5,0))</f>
        <v>1</v>
      </c>
      <c r="FY154" s="1629">
        <f t="shared" si="598"/>
        <v>1</v>
      </c>
      <c r="FZ154" s="1664"/>
      <c r="GA154" s="1637">
        <f>FV154</f>
        <v>0.8</v>
      </c>
      <c r="GB154" s="1585">
        <f>IF(GA154="нет продукта","нет продукта",1)</f>
        <v>1</v>
      </c>
      <c r="GC154" s="1658">
        <f>IF(GA154="нет продукта",0,IF(GA154&gt;70%,1,IF(AND(GA154&gt;40%,GA154&lt;70%),0.5,0)))</f>
        <v>1</v>
      </c>
      <c r="GD154" s="1629">
        <f>IFERROR(IF(GB154=0,"",GC154/GB154),"нет продукта")</f>
        <v>1</v>
      </c>
      <c r="GE154" s="1666"/>
      <c r="GF154" s="1637">
        <f>GA154</f>
        <v>0.8</v>
      </c>
      <c r="GG154" s="1585">
        <f>IF(GF154="нет продукта","нет продукта",1)</f>
        <v>1</v>
      </c>
      <c r="GH154" s="1658">
        <f>IF(GF154="нет продукта",0,IF(GF154&gt;70%,1,IF(AND(GF154&gt;40%,GF154&lt;70%),0.5,0)))</f>
        <v>1</v>
      </c>
      <c r="GI154" s="1629">
        <f>IFERROR(IF(GG154=0,"",GH154/GG154),"нет продукта")</f>
        <v>1</v>
      </c>
      <c r="GJ154" s="1664"/>
      <c r="GK154" s="1637" t="s">
        <v>691</v>
      </c>
      <c r="GL154" s="1585" t="str">
        <f>IF(GK154="нет продукта","нет продукта",1)</f>
        <v>нет продукта</v>
      </c>
      <c r="GM154" s="1658">
        <f>IF(GK154="нет продукта",0,IF(GK154&gt;70%,1,IF(AND(GK154&gt;40%,GK154&lt;70%),0.5,0)))</f>
        <v>0</v>
      </c>
      <c r="GN154" s="1629" t="str">
        <f>IFERROR(IF(GL154=0,"",GM154/GL154),"нет продукта")</f>
        <v>нет продукта</v>
      </c>
      <c r="GO154" s="1666"/>
      <c r="GP154" s="1637" t="s">
        <v>691</v>
      </c>
      <c r="GQ154" s="1585" t="str">
        <f>IF(GP154="нет продукта","нет продукта",1)</f>
        <v>нет продукта</v>
      </c>
      <c r="GR154" s="1658">
        <f>IF(GP154="нет продукта",0,IF(GP154&gt;70%,1,IF(AND(GP154&gt;40%,GP154&lt;70%),0.5,0)))</f>
        <v>0</v>
      </c>
      <c r="GS154" s="1629" t="str">
        <f>IFERROR(IF(GQ154=0,"",GR154/GQ154),"нет продукта")</f>
        <v>нет продукта</v>
      </c>
      <c r="GT154" s="1664"/>
      <c r="GU154" s="1665">
        <v>0.8</v>
      </c>
      <c r="GV154" s="1660">
        <v>1</v>
      </c>
      <c r="GW154" s="1658">
        <f>IF(GU154&gt;70%,1,IF(AND(GU154&gt;40%,GU154&lt;70%),0.5,0))</f>
        <v>1</v>
      </c>
      <c r="GX154" s="1629">
        <f t="shared" si="608"/>
        <v>1</v>
      </c>
      <c r="GY154" s="1667"/>
      <c r="GZ154" s="903"/>
      <c r="HA154" s="1637">
        <v>0.5</v>
      </c>
      <c r="HB154" s="1585">
        <f>IF(HA154="нет продукта","нет продукта",1)</f>
        <v>1</v>
      </c>
      <c r="HC154" s="1658">
        <f>IF(HA154="нет продукта",0,IF(HA154&gt;70%,1,IF(AND(HA154&gt;40%,HA154&lt;70%),0.5,0)))</f>
        <v>0.5</v>
      </c>
      <c r="HD154" s="1627">
        <f t="shared" si="610"/>
        <v>0.5</v>
      </c>
      <c r="HE154" s="903"/>
      <c r="HF154" s="1637" t="s">
        <v>691</v>
      </c>
      <c r="HG154" s="1581" t="s">
        <v>130</v>
      </c>
      <c r="HH154" s="1658">
        <f>IF(HF154="нет продукта",0,IF(HF154&gt;70%,1,IF(AND(HF154&gt;40%,HF154&lt;70%),0.5,0)))</f>
        <v>0</v>
      </c>
      <c r="HI154" s="1627" t="str">
        <f>HG154</f>
        <v>не релевантно</v>
      </c>
      <c r="HJ154" s="1437"/>
      <c r="HK154" s="1474"/>
      <c r="HL154" s="568" t="s">
        <v>691</v>
      </c>
      <c r="HM154" s="1659" t="str">
        <f>IF(HL154="нет продукта","нет продукта",1)</f>
        <v>нет продукта</v>
      </c>
      <c r="HN154" s="1658">
        <f>IF(HL154="нет продукта",0,IF(HL154&gt;70%,1,IF(AND(HL154&gt;40%,HL154&lt;70%),0.5,0)))</f>
        <v>0</v>
      </c>
      <c r="HO154" s="1627" t="str">
        <f>HM154</f>
        <v>нет продукта</v>
      </c>
      <c r="HP154" s="1668"/>
      <c r="HQ154" s="1664"/>
      <c r="HR154" s="568">
        <v>0.59</v>
      </c>
      <c r="HS154" s="562">
        <v>1</v>
      </c>
      <c r="HT154" s="566">
        <f>IF(HR154&gt;70%,1,IF(AND(HR154&gt;40%,HR154&lt;70%),0.5,0))</f>
        <v>0.5</v>
      </c>
      <c r="HU154" s="1629">
        <f t="shared" si="616"/>
        <v>0.5</v>
      </c>
      <c r="HV154" s="1488"/>
      <c r="HW154" s="863">
        <v>0.57999999999999996</v>
      </c>
      <c r="HX154" s="562">
        <v>1</v>
      </c>
      <c r="HY154" s="566">
        <f>IF(HW154&gt;70%,1,IF(AND(HW154&gt;40%,HW154&lt;70%),0.5,0))</f>
        <v>0.5</v>
      </c>
      <c r="HZ154" s="1629">
        <f t="shared" si="618"/>
        <v>0.5</v>
      </c>
      <c r="IA154" s="1664"/>
      <c r="IB154" s="863">
        <v>0.9</v>
      </c>
      <c r="IC154" s="566">
        <v>1</v>
      </c>
      <c r="ID154" s="566">
        <f>IF(IB154&gt;70%,1,IF(AND(IB154&gt;40%,IB154&lt;70%),0.5,0))</f>
        <v>1</v>
      </c>
      <c r="IE154" s="1629">
        <f t="shared" si="621"/>
        <v>1</v>
      </c>
      <c r="IF154" s="1669"/>
      <c r="IG154" s="1664"/>
      <c r="IH154" s="568" t="s">
        <v>691</v>
      </c>
      <c r="II154" s="1661" t="str">
        <f>IF(IH154="нет продукта","нет продукта",1)</f>
        <v>нет продукта</v>
      </c>
      <c r="IJ154" s="1662">
        <f>IF(IH154="нет продукта",0,IF(IH154&gt;70%,1,IF(AND(IH154&gt;40%,IH154&lt;70%),0.5,0)))</f>
        <v>0</v>
      </c>
      <c r="IK154" s="1663" t="str">
        <f>IFERROR(IF(II154=0,"",IJ154/II154),"")</f>
        <v/>
      </c>
      <c r="IL154" s="1488"/>
      <c r="IM154" s="568" t="s">
        <v>691</v>
      </c>
      <c r="IN154" s="1661" t="str">
        <f>IF(IM154="нет продукта","нет продукта",1)</f>
        <v>нет продукта</v>
      </c>
      <c r="IO154" s="1662">
        <f>IF(IM154="нет продукта",0,IF(IM154&gt;70%,1,IF(AND(IM154&gt;40%,IM154&lt;70%),0.5,0)))</f>
        <v>0</v>
      </c>
      <c r="IP154" s="1663" t="str">
        <f>IFERROR(IF(IN154=0,"",IO154/IN154),"")</f>
        <v/>
      </c>
      <c r="IQ154" s="1664"/>
      <c r="IR154" s="863" t="s">
        <v>691</v>
      </c>
      <c r="IS154" s="1661" t="str">
        <f>IF(IR154="нет продукта","нет продукта",1)</f>
        <v>нет продукта</v>
      </c>
      <c r="IT154" s="1662">
        <f>IF(IR154="нет продукта",0,IF(IR154&gt;70%,1,IF(AND(IR154&gt;40%,IR154&lt;70%),0.5,0)))</f>
        <v>0</v>
      </c>
      <c r="IU154" s="1663" t="str">
        <f t="shared" si="627"/>
        <v/>
      </c>
      <c r="IV154" s="1664"/>
      <c r="IW154" s="1474" t="s">
        <v>691</v>
      </c>
      <c r="IX154" s="1661" t="str">
        <f>IF(IW154="нет продукта","нет продукта",1)</f>
        <v>нет продукта</v>
      </c>
      <c r="IY154" s="1662">
        <f>IF(IW154="нет продукта",0,IF(IW154&gt;70%,1,IF(AND(IW154&gt;40%,IW154&lt;70%),0.5,0)))</f>
        <v>0</v>
      </c>
      <c r="IZ154" s="1663" t="str">
        <f t="shared" ref="IZ154:IZ160" si="683">IFERROR(IF(IX154=0,"",IY154/IX154),"")</f>
        <v/>
      </c>
      <c r="JA154" s="1664"/>
      <c r="JB154" s="1474" t="s">
        <v>691</v>
      </c>
      <c r="JC154" s="1661" t="str">
        <f>IF(JB154="нет продукта","нет продукта",1)</f>
        <v>нет продукта</v>
      </c>
      <c r="JD154" s="1662">
        <f>IF(JB154="нет продукта",0,IF(JB154&gt;70%,1,IF(AND(JB154&gt;40%,JB154&lt;70%),0.5,0)))</f>
        <v>0</v>
      </c>
      <c r="JE154" s="1663" t="str">
        <f t="shared" si="363"/>
        <v/>
      </c>
      <c r="JF154" s="1664"/>
      <c r="JG154" s="1474" t="s">
        <v>691</v>
      </c>
      <c r="JH154" s="1661" t="str">
        <f>IF(JG154="нет продукта","нет продукта",1)</f>
        <v>нет продукта</v>
      </c>
      <c r="JI154" s="1662">
        <f>IF(JG154="нет продукта",0,IF(JG154&gt;70%,1,IF(AND(JG154&gt;40%,JG154&lt;70%),0.5,0)))</f>
        <v>0</v>
      </c>
      <c r="JJ154" s="1663" t="str">
        <f t="shared" si="436"/>
        <v/>
      </c>
      <c r="JK154" s="1664"/>
      <c r="JL154" s="1474" t="s">
        <v>691</v>
      </c>
      <c r="JM154" s="1661" t="str">
        <f>IF(JL154="нет продукта","нет продукта",1)</f>
        <v>нет продукта</v>
      </c>
      <c r="JN154" s="1662">
        <f>IF(JL154="нет продукта",0,IF(JL154&gt;70%,1,IF(AND(JL154&gt;40%,JL154&lt;70%),0.5,0)))</f>
        <v>0</v>
      </c>
      <c r="JO154" s="1663" t="str">
        <f t="shared" si="437"/>
        <v/>
      </c>
      <c r="JP154" s="1664"/>
      <c r="JQ154" s="1474" t="s">
        <v>691</v>
      </c>
      <c r="JR154" s="1661" t="str">
        <f>IF(JQ154="нет продукта","нет продукта",1)</f>
        <v>нет продукта</v>
      </c>
      <c r="JS154" s="1662">
        <f>IF(JQ154="нет продукта",0,IF(JQ154&gt;70%,1,IF(AND(JQ154&gt;40%,JQ154&lt;70%),0.5,0)))</f>
        <v>0</v>
      </c>
      <c r="JT154" s="1663" t="str">
        <f t="shared" si="633"/>
        <v/>
      </c>
      <c r="JU154" s="1664"/>
      <c r="JV154" s="1474" t="s">
        <v>691</v>
      </c>
      <c r="JW154" s="1661" t="str">
        <f>IF(JV154="нет продукта","нет продукта",1)</f>
        <v>нет продукта</v>
      </c>
      <c r="JX154" s="1662">
        <f>IF(JV154="нет продукта",0,IF(JV154&gt;70%,1,IF(AND(JV154&gt;40%,JV154&lt;70%),0.5,0)))</f>
        <v>0</v>
      </c>
      <c r="JY154" s="1663" t="str">
        <f t="shared" si="438"/>
        <v/>
      </c>
      <c r="JZ154" s="1664"/>
      <c r="KA154" s="1474" t="s">
        <v>691</v>
      </c>
      <c r="KB154" s="1661" t="str">
        <f>IF(KA154="нет продукта","нет продукта",1)</f>
        <v>нет продукта</v>
      </c>
      <c r="KC154" s="1662">
        <f>IF(KA154="нет продукта",0,IF(KA154&gt;70%,1,IF(AND(KA154&gt;40%,KA154&lt;70%),0.5,0)))</f>
        <v>0</v>
      </c>
      <c r="KD154" s="1663" t="str">
        <f t="shared" si="439"/>
        <v/>
      </c>
      <c r="KE154" s="1664"/>
      <c r="KF154" s="1654">
        <v>0.88</v>
      </c>
      <c r="KG154" s="1661">
        <f>IF(KF154="нет продукта","нет продукта",1)</f>
        <v>1</v>
      </c>
      <c r="KH154" s="1662">
        <f>IF(KF154="нет продукта",0,IF(KF154&gt;70%,1,IF(AND(KF154&gt;40%,KF154&lt;70%),0.5,0)))</f>
        <v>1</v>
      </c>
      <c r="KI154" s="1663">
        <f t="shared" si="440"/>
        <v>1</v>
      </c>
      <c r="KJ154" s="1664"/>
      <c r="KK154" s="1474">
        <v>0.45</v>
      </c>
      <c r="KL154" s="1661">
        <f>IF(KK154="нет продукта","нет продукта",1)</f>
        <v>1</v>
      </c>
      <c r="KM154" s="1662">
        <f>IF(KK154="нет продукта",0,IF(KK154&gt;70%,1,IF(AND(KK154&gt;40%,KK154&lt;70%),0.5,0)))</f>
        <v>0.5</v>
      </c>
      <c r="KN154" s="1663">
        <f t="shared" si="441"/>
        <v>0.5</v>
      </c>
      <c r="KO154" s="1664"/>
      <c r="KP154" s="1474" t="s">
        <v>691</v>
      </c>
      <c r="KQ154" s="1661" t="str">
        <f>IF(KP154="нет продукта","нет продукта",1)</f>
        <v>нет продукта</v>
      </c>
      <c r="KR154" s="1662">
        <f>IF(KP154="нет продукта",0,IF(KP154&gt;70%,1,IF(AND(KP154&gt;40%,KP154&lt;70%),0.5,0)))</f>
        <v>0</v>
      </c>
      <c r="KS154" s="1663" t="str">
        <f t="shared" si="442"/>
        <v/>
      </c>
      <c r="KT154" s="1664"/>
      <c r="KU154" s="1474" t="s">
        <v>691</v>
      </c>
      <c r="KV154" s="1661" t="str">
        <f>IF(KU154="нет продукта","нет продукта",1)</f>
        <v>нет продукта</v>
      </c>
      <c r="KW154" s="1662">
        <f>IF(KU154="нет продукта",0,IF(KU154&gt;70%,1,IF(AND(KU154&gt;40%,KU154&lt;70%),0.5,0)))</f>
        <v>0</v>
      </c>
      <c r="KX154" s="1663" t="str">
        <f t="shared" si="443"/>
        <v/>
      </c>
      <c r="KY154" s="1664"/>
      <c r="KZ154" s="1654">
        <v>0.88</v>
      </c>
      <c r="LA154" s="1661">
        <f>IF(KZ154="нет продукта","нет продукта",1)</f>
        <v>1</v>
      </c>
      <c r="LB154" s="1662">
        <f>IF(KZ154="нет продукта",0,IF(KZ154&gt;70%,1,IF(AND(KZ154&gt;40%,KZ154&lt;70%),0.5,0)))</f>
        <v>1</v>
      </c>
      <c r="LC154" s="1663">
        <f t="shared" si="670"/>
        <v>1</v>
      </c>
      <c r="LD154" s="1664"/>
      <c r="LE154" s="1474">
        <v>0.88</v>
      </c>
      <c r="LF154" s="1661">
        <f>IF(LE154="нет продукта","нет продукта",1)</f>
        <v>1</v>
      </c>
      <c r="LG154" s="1662">
        <f>IF(LE154="нет продукта",0,IF(LE154&gt;70%,1,IF(AND(LE154&gt;40%,LE154&lt;70%),0.5,0)))</f>
        <v>1</v>
      </c>
      <c r="LH154" s="1663">
        <f t="shared" si="641"/>
        <v>1</v>
      </c>
      <c r="LI154" s="1664"/>
      <c r="LJ154" s="1654">
        <v>0.88</v>
      </c>
      <c r="LK154" s="1661">
        <f>IF(LJ154="нет продукта","нет продукта",1)</f>
        <v>1</v>
      </c>
      <c r="LL154" s="1662">
        <f>IF(LJ154="нет продукта",0,IF(LJ154&gt;70%,1,IF(AND(LJ154&gt;40%,LJ154&lt;70%),0.5,0)))</f>
        <v>1</v>
      </c>
      <c r="LM154" s="1663">
        <f>IFERROR(IF(LK154=0,"",LL154/LK154),"")</f>
        <v>1</v>
      </c>
      <c r="LN154" s="1664"/>
      <c r="LO154" s="1474" t="s">
        <v>691</v>
      </c>
      <c r="LP154" s="1661" t="str">
        <f>IF(LO154="нет продукта","нет продукта",1)</f>
        <v>нет продукта</v>
      </c>
      <c r="LQ154" s="1662">
        <f>IF(LO154="нет продукта",0,IF(LO154&gt;70%,1,IF(AND(LO154&gt;40%,LO154&lt;70%),0.5,0)))</f>
        <v>0</v>
      </c>
      <c r="LR154" s="1663" t="str">
        <f t="shared" si="645"/>
        <v/>
      </c>
      <c r="LS154" s="1664"/>
      <c r="LT154" s="1474" t="s">
        <v>691</v>
      </c>
      <c r="LU154" s="1661" t="str">
        <f>IF(LT154="нет продукта","нет продукта",1)</f>
        <v>нет продукта</v>
      </c>
      <c r="LV154" s="1662">
        <f>IF(LT154="нет продукта",0,IF(LT154&gt;70%,1,IF(AND(LT154&gt;40%,LT154&lt;70%),0.5,0)))</f>
        <v>0</v>
      </c>
      <c r="LW154" s="1663" t="str">
        <f t="shared" si="391"/>
        <v/>
      </c>
      <c r="LX154" s="1664"/>
      <c r="LY154" s="1474" t="s">
        <v>691</v>
      </c>
      <c r="LZ154" s="1661" t="str">
        <f>IF(LY154="нет продукта","нет продукта",1)</f>
        <v>нет продукта</v>
      </c>
      <c r="MA154" s="1662">
        <f>IF(LY154="нет продукта",0,IF(LY154&gt;70%,1,IF(AND(LY154&gt;40%,LY154&lt;70%),0.5,0)))</f>
        <v>0</v>
      </c>
      <c r="MB154" s="1663" t="str">
        <f t="shared" si="393"/>
        <v/>
      </c>
      <c r="MC154" s="1664"/>
      <c r="MD154" s="1474">
        <v>0.71</v>
      </c>
      <c r="ME154" s="1661">
        <f>IF(MD154="нет продукта","нет продукта",1)</f>
        <v>1</v>
      </c>
      <c r="MF154" s="1662">
        <f>IF(MD154="нет продукта",0,IF(MD154&gt;70%,1,IF(AND(MD154&gt;40%,MD154&lt;70%),0.5,0)))</f>
        <v>1</v>
      </c>
      <c r="MG154" s="1663">
        <f t="shared" si="395"/>
        <v>1</v>
      </c>
      <c r="MH154" s="1664"/>
      <c r="MI154" s="1474" t="s">
        <v>691</v>
      </c>
      <c r="MJ154" s="1661"/>
      <c r="MK154" s="1662">
        <f>IF(MI154="нет продукта",0,IF(MI154&gt;70%,1,IF(AND(MI154&gt;40%,MI154&lt;70%),0.5,0)))</f>
        <v>0</v>
      </c>
      <c r="ML154" s="1663" t="str">
        <f t="shared" si="397"/>
        <v/>
      </c>
      <c r="MM154" s="1664"/>
      <c r="MN154" s="1655">
        <v>0.69</v>
      </c>
      <c r="MO154" s="1110">
        <f>IF(MN154="нет продукта","нет продукта",1)</f>
        <v>1</v>
      </c>
      <c r="MP154" s="1175">
        <f>IF(MN154="нет продукта",0,IF(MN154&gt;70%,1,IF(AND(MN154&gt;40%,MN154&lt;70%),0.5,0)))</f>
        <v>0.5</v>
      </c>
      <c r="MQ154" s="1085">
        <f t="shared" si="651"/>
        <v>0.5</v>
      </c>
      <c r="MR154" s="1664"/>
      <c r="MS154" s="1655">
        <v>0.88</v>
      </c>
      <c r="MT154" s="1661">
        <f>IF(MS154="нет продукта","нет продукта",1)</f>
        <v>1</v>
      </c>
      <c r="MU154" s="1662">
        <f>IF(MS154="нет продукта",0,IF(MS154&gt;70%,1,IF(AND(MS154&gt;40%,MS154&lt;70%),0.5,0)))</f>
        <v>1</v>
      </c>
      <c r="MV154" s="1663">
        <f t="shared" si="400"/>
        <v>1</v>
      </c>
      <c r="MW154" s="1664"/>
      <c r="MX154" s="1474" t="s">
        <v>691</v>
      </c>
      <c r="MY154" s="1661" t="str">
        <f>IF(MX154="нет продукта","нет продукта",1)</f>
        <v>нет продукта</v>
      </c>
      <c r="MZ154" s="1662">
        <f>IF(MX154="нет продукта",0,IF(MX154&gt;70%,1,IF(AND(MX154&gt;40%,MX154&lt;70%),0.5,0)))</f>
        <v>0</v>
      </c>
      <c r="NA154" s="1663" t="str">
        <f t="shared" si="402"/>
        <v/>
      </c>
      <c r="NB154" s="1664"/>
      <c r="NC154" s="1474" t="s">
        <v>691</v>
      </c>
      <c r="ND154" s="1661" t="str">
        <f>IF(NC154="нет продукта","нет продукта",1)</f>
        <v>нет продукта</v>
      </c>
      <c r="NE154" s="1662">
        <f>IF(NC154="нет продукта",0,IF(NC154&gt;70%,1,IF(AND(NC154&gt;40%,NC154&lt;70%),0.5,0)))</f>
        <v>0</v>
      </c>
      <c r="NF154" s="1663" t="str">
        <f t="shared" si="404"/>
        <v/>
      </c>
      <c r="NG154" s="1664"/>
      <c r="NH154" s="1474" t="s">
        <v>691</v>
      </c>
      <c r="NI154" s="1661" t="str">
        <f>IF(NH154="нет продукта","нет продукта",1)</f>
        <v>нет продукта</v>
      </c>
      <c r="NJ154" s="1662">
        <f>IF(NH154="нет продукта",0,IF(NH154&gt;70%,1,IF(AND(NH154&gt;40%,NH154&lt;70%),0.5,0)))</f>
        <v>0</v>
      </c>
      <c r="NK154" s="1663" t="str">
        <f t="shared" si="406"/>
        <v/>
      </c>
      <c r="NL154" s="1664"/>
      <c r="NM154" s="1474" t="s">
        <v>691</v>
      </c>
      <c r="NN154" s="1661" t="str">
        <f>IF(NM154="нет продукта","нет продукта",1)</f>
        <v>нет продукта</v>
      </c>
      <c r="NO154" s="1662">
        <f>IF(NM154="нет продукта",0,IF(NM154&gt;70%,1,IF(AND(NM154&gt;40%,NM154&lt;70%),0.5,0)))</f>
        <v>0</v>
      </c>
      <c r="NP154" s="1663" t="str">
        <f t="shared" si="408"/>
        <v/>
      </c>
      <c r="NQ154" s="1664"/>
      <c r="NR154" s="1474" t="s">
        <v>691</v>
      </c>
      <c r="NS154" s="1661" t="str">
        <f>IF(NR154="нет продукта","нет продукта",1)</f>
        <v>нет продукта</v>
      </c>
      <c r="NT154" s="1662">
        <f>IF(NR154="нет продукта",0,IF(NR154&gt;70%,1,IF(AND(NR154&gt;40%,NR154&lt;70%),0.5,0)))</f>
        <v>0</v>
      </c>
      <c r="NU154" s="1663" t="str">
        <f t="shared" si="410"/>
        <v/>
      </c>
      <c r="NV154" s="1664"/>
      <c r="NW154" s="1474" t="s">
        <v>691</v>
      </c>
      <c r="NX154" s="1661" t="str">
        <f>IF(NW154="нет продукта","нет продукта",1)</f>
        <v>нет продукта</v>
      </c>
      <c r="NY154" s="1662">
        <f>IF(NW154="нет продукта",0,IF(NW154&gt;70%,1,IF(AND(NW154&gt;40%,NW154&lt;70%),0.5,0)))</f>
        <v>0</v>
      </c>
      <c r="NZ154" s="1663" t="str">
        <f t="shared" si="412"/>
        <v/>
      </c>
      <c r="OA154" s="1664"/>
      <c r="OB154" s="1655">
        <v>0.69</v>
      </c>
      <c r="OC154" s="1661">
        <f>IF(OB154="нет продукта","нет продукта",1)</f>
        <v>1</v>
      </c>
      <c r="OD154" s="1662">
        <f>IF(OB154="нет продукта",0,IF(OB154&gt;70%,1,IF(AND(OB154&gt;40%,OB154&lt;70%),0.5,0)))</f>
        <v>0.5</v>
      </c>
      <c r="OE154" s="1663">
        <f t="shared" si="414"/>
        <v>0.5</v>
      </c>
      <c r="OF154" s="1664"/>
      <c r="OG154" s="1474" t="s">
        <v>691</v>
      </c>
      <c r="OH154" s="1661" t="str">
        <f>IF(OG154="нет продукта","нет продукта",1)</f>
        <v>нет продукта</v>
      </c>
      <c r="OI154" s="1662">
        <f>IF(OG154="нет продукта",0,IF(OG154&gt;70%,1,IF(AND(OG154&gt;40%,OG154&lt;70%),0.5,0)))</f>
        <v>0</v>
      </c>
      <c r="OJ154" s="1663" t="str">
        <f t="shared" si="416"/>
        <v/>
      </c>
      <c r="OK154" s="1664"/>
      <c r="OL154" s="1474" t="s">
        <v>691</v>
      </c>
      <c r="OM154" s="1661" t="str">
        <f>IF(OL154="нет продукта","нет продукта",1)</f>
        <v>нет продукта</v>
      </c>
      <c r="ON154" s="1662">
        <f>IF(OL154="нет продукта",0,IF(OL154&gt;70%,1,IF(AND(OL154&gt;40%,OL154&lt;70%),0.5,0)))</f>
        <v>0</v>
      </c>
      <c r="OO154" s="1663" t="str">
        <f t="shared" si="418"/>
        <v/>
      </c>
      <c r="OP154" s="1664"/>
      <c r="OQ154" s="1474">
        <v>0.85</v>
      </c>
      <c r="OR154" s="1661">
        <f>IF(OQ154="нет продукта","нет продукта",1)</f>
        <v>1</v>
      </c>
      <c r="OS154" s="1662">
        <f>IF(OQ154="нет продукта",0,IF(OQ154&gt;70%,1,IF(AND(OQ154&gt;40%,OQ154&lt;70%),0.5,0)))</f>
        <v>1</v>
      </c>
      <c r="OT154" s="1663">
        <f t="shared" si="420"/>
        <v>1</v>
      </c>
      <c r="OU154" s="666"/>
      <c r="OV154" s="1666"/>
      <c r="OW154" s="1661">
        <f>IF(OV154="нет продукта","нет продукта",1)</f>
        <v>1</v>
      </c>
      <c r="OX154" s="1662">
        <f>IF(OV154="нет продукта",0,IF(OV154&gt;70%,1,IF(AND(OV154&gt;40%,OV154&lt;70%),0.5,0)))</f>
        <v>0</v>
      </c>
      <c r="OY154" s="1663">
        <f t="shared" si="422"/>
        <v>0</v>
      </c>
      <c r="OZ154" s="666"/>
      <c r="PA154" s="1474" t="s">
        <v>691</v>
      </c>
      <c r="PB154" s="1661" t="str">
        <f>IF(PA154="нет продукта","нет продукта",1)</f>
        <v>нет продукта</v>
      </c>
      <c r="PC154" s="1662">
        <f>IF(PA154="нет продукта",0,IF(PA154&gt;70%,1,IF(AND(PA154&gt;40%,PA154&lt;70%),0.5,0)))</f>
        <v>0</v>
      </c>
      <c r="PD154" s="1663" t="str">
        <f t="shared" si="424"/>
        <v/>
      </c>
      <c r="PF154" s="1474" t="s">
        <v>691</v>
      </c>
      <c r="PG154" s="1661" t="str">
        <f>IF(PF154="нет продукта","нет продукта",1)</f>
        <v>нет продукта</v>
      </c>
      <c r="PH154" s="1662">
        <f>IF(PF154="нет продукта",0,IF(PF154&gt;70%,1,IF(AND(PF154&gt;40%,PF154&lt;70%),0.5,0)))</f>
        <v>0</v>
      </c>
      <c r="PI154" s="1663" t="str">
        <f t="shared" ref="PI154" si="684">IFERROR(IF(PG154=0,"",PH154/PG154),"")</f>
        <v/>
      </c>
      <c r="PK154" s="1474" t="s">
        <v>691</v>
      </c>
      <c r="PL154" s="1661" t="str">
        <f>IF(PK154="нет продукта","нет продукта",1)</f>
        <v>нет продукта</v>
      </c>
      <c r="PM154" s="1662">
        <f>IF(PK154="нет продукта",0,IF(PK154&gt;70%,1,IF(AND(PK154&gt;40%,PK154&lt;70%),0.5,0)))</f>
        <v>0</v>
      </c>
      <c r="PN154" s="1663" t="str">
        <f t="shared" si="668"/>
        <v/>
      </c>
    </row>
    <row r="155" spans="1:430" ht="53" customHeight="1" thickBot="1" x14ac:dyDescent="0.25">
      <c r="A155" s="977">
        <v>43</v>
      </c>
      <c r="B155" s="1670"/>
      <c r="C155" s="277" t="s">
        <v>55</v>
      </c>
      <c r="D155" s="278" t="s">
        <v>304</v>
      </c>
      <c r="E155" s="1671"/>
      <c r="F155" s="1672"/>
      <c r="G155" s="1673" t="s">
        <v>1960</v>
      </c>
      <c r="H155" s="863"/>
      <c r="I155" s="1571">
        <v>1</v>
      </c>
      <c r="J155" s="242"/>
      <c r="K155" s="242"/>
      <c r="L155" s="565"/>
      <c r="M155" s="566"/>
      <c r="N155" s="243"/>
      <c r="O155" s="1474"/>
      <c r="P155" s="1474"/>
      <c r="Q155" s="1674"/>
      <c r="R155" s="1624"/>
      <c r="S155" s="243"/>
      <c r="T155" s="1474"/>
      <c r="U155" s="1474"/>
      <c r="V155" s="1628"/>
      <c r="W155" s="1624"/>
      <c r="X155" s="243"/>
      <c r="Y155" s="897"/>
      <c r="Z155" s="568"/>
      <c r="AA155" s="1284"/>
      <c r="AB155" s="565"/>
      <c r="AC155" s="243"/>
      <c r="AD155" s="1474"/>
      <c r="AE155" s="1474"/>
      <c r="AF155" s="1284"/>
      <c r="AG155" s="565"/>
      <c r="AH155" s="243"/>
      <c r="AI155" s="1474"/>
      <c r="AJ155" s="1474"/>
      <c r="AK155" s="1284"/>
      <c r="AL155" s="565"/>
      <c r="AM155" s="243"/>
      <c r="AN155" s="1474"/>
      <c r="AO155" s="1474"/>
      <c r="AP155" s="1675"/>
      <c r="AQ155" s="1624"/>
      <c r="AR155" s="899"/>
      <c r="AS155" s="1474"/>
      <c r="AT155" s="1474"/>
      <c r="AU155" s="1675"/>
      <c r="AV155" s="1624"/>
      <c r="AW155" s="899"/>
      <c r="AX155" s="897"/>
      <c r="AY155" s="897"/>
      <c r="AZ155" s="1675"/>
      <c r="BA155" s="1624"/>
      <c r="BB155" s="899"/>
      <c r="BC155"/>
      <c r="BD155" s="666"/>
      <c r="BE155" s="1284"/>
      <c r="BF155" s="565"/>
      <c r="BG155" s="243"/>
      <c r="BH155" s="1664"/>
      <c r="BI155" s="1676"/>
      <c r="BJ155" s="1675"/>
      <c r="BK155" s="1624"/>
      <c r="BL155" s="899"/>
      <c r="BM155"/>
      <c r="BN155" s="666"/>
      <c r="BO155" s="1284"/>
      <c r="BP155" s="565"/>
      <c r="BQ155" s="243"/>
      <c r="BR155" s="863"/>
      <c r="BS155" s="568"/>
      <c r="BT155" s="568"/>
      <c r="BU155" s="1284"/>
      <c r="BV155" s="565"/>
      <c r="BW155" s="243"/>
      <c r="BX155" s="568"/>
      <c r="BY155" s="568"/>
      <c r="BZ155" s="1585"/>
      <c r="CA155" s="566"/>
      <c r="CB155" s="1627"/>
      <c r="CC155" s="565"/>
      <c r="CD155" s="565"/>
      <c r="CE155" s="1585"/>
      <c r="CF155" s="566"/>
      <c r="CG155" s="1627"/>
      <c r="CH155" s="565"/>
      <c r="CI155" s="565"/>
      <c r="CJ155" s="1585"/>
      <c r="CK155" s="566"/>
      <c r="CL155" s="1627"/>
      <c r="CM155" s="565"/>
      <c r="CN155" s="565"/>
      <c r="CO155" s="1585"/>
      <c r="CP155" s="566"/>
      <c r="CQ155" s="1627"/>
      <c r="CR155" s="565"/>
      <c r="CS155" s="565"/>
      <c r="CT155" s="1585"/>
      <c r="CU155" s="566"/>
      <c r="CV155" s="1627"/>
      <c r="CW155" s="565"/>
      <c r="CX155" s="565"/>
      <c r="CY155" s="1585"/>
      <c r="CZ155" s="566"/>
      <c r="DA155" s="1627"/>
      <c r="DB155" s="565"/>
      <c r="DC155" s="565"/>
      <c r="DD155" s="1585"/>
      <c r="DE155" s="566"/>
      <c r="DF155" s="1627"/>
      <c r="DG155" s="565"/>
      <c r="DH155" s="565"/>
      <c r="DI155" s="1585"/>
      <c r="DJ155" s="566"/>
      <c r="DK155" s="1627"/>
      <c r="DL155" s="565"/>
      <c r="DM155" s="565"/>
      <c r="DN155" s="1585"/>
      <c r="DO155" s="566"/>
      <c r="DP155" s="1627"/>
      <c r="DQ155" s="565"/>
      <c r="DR155" s="565"/>
      <c r="DS155" s="1585"/>
      <c r="DT155" s="566"/>
      <c r="DU155" s="1627"/>
      <c r="DV155" s="565"/>
      <c r="DW155" s="565"/>
      <c r="DX155" s="1585"/>
      <c r="DY155" s="566"/>
      <c r="DZ155" s="1627"/>
      <c r="EA155" s="565"/>
      <c r="EB155" s="565"/>
      <c r="EC155" s="1585"/>
      <c r="ED155" s="566"/>
      <c r="EE155" s="1627"/>
      <c r="EF155" s="565"/>
      <c r="EG155" s="565"/>
      <c r="EH155" s="1585"/>
      <c r="EI155" s="566"/>
      <c r="EJ155" s="1627"/>
      <c r="EK155" s="565"/>
      <c r="EL155" s="565"/>
      <c r="EM155" s="1585"/>
      <c r="EN155" s="566"/>
      <c r="EO155" s="1627"/>
      <c r="EP155" s="565"/>
      <c r="EQ155" s="565"/>
      <c r="ER155" s="1585"/>
      <c r="ES155" s="566"/>
      <c r="ET155" s="1627"/>
      <c r="EU155" s="565"/>
      <c r="EV155" s="565"/>
      <c r="EW155" s="1585"/>
      <c r="EX155" s="566"/>
      <c r="EY155" s="1627"/>
      <c r="EZ155" s="565"/>
      <c r="FA155" s="565"/>
      <c r="FB155" s="1585"/>
      <c r="FC155" s="1677"/>
      <c r="FD155" s="243"/>
      <c r="FE155" s="897"/>
      <c r="FF155" s="897"/>
      <c r="FG155" s="1585"/>
      <c r="FH155" s="1677"/>
      <c r="FI155" s="243"/>
      <c r="FJ155" s="897"/>
      <c r="FK155" s="897"/>
      <c r="FL155" s="1585"/>
      <c r="FM155" s="1677"/>
      <c r="FN155" s="243"/>
      <c r="FO155" s="897"/>
      <c r="FP155" s="897"/>
      <c r="FQ155" s="1585"/>
      <c r="FR155" s="1677"/>
      <c r="FS155" s="243"/>
      <c r="FU155" s="1666"/>
      <c r="FV155" s="1676"/>
      <c r="FW155" s="1675"/>
      <c r="FX155" s="1624"/>
      <c r="FY155" s="899"/>
      <c r="FZ155" s="1664"/>
      <c r="GA155" s="1678"/>
      <c r="GB155" s="1675"/>
      <c r="GC155" s="1624"/>
      <c r="GD155" s="899"/>
      <c r="GE155" s="1666"/>
      <c r="GF155" s="1679"/>
      <c r="GG155" s="1675"/>
      <c r="GH155" s="1624"/>
      <c r="GI155" s="899"/>
      <c r="GJ155" s="1664"/>
      <c r="GK155" s="1679"/>
      <c r="GL155" s="1675"/>
      <c r="GM155" s="1624"/>
      <c r="GN155" s="899"/>
      <c r="GO155" s="1666"/>
      <c r="GP155" s="1679"/>
      <c r="GQ155" s="1675"/>
      <c r="GR155" s="1624"/>
      <c r="GS155" s="899"/>
      <c r="GT155" s="1664"/>
      <c r="GU155" s="1679"/>
      <c r="GV155" s="1675"/>
      <c r="GW155" s="1624"/>
      <c r="GX155" s="899"/>
      <c r="GY155" s="1680"/>
      <c r="GZ155" s="897"/>
      <c r="HA155" s="897"/>
      <c r="HB155" s="1585"/>
      <c r="HC155" s="1677"/>
      <c r="HD155" s="243"/>
      <c r="HE155" s="897"/>
      <c r="HF155" s="897"/>
      <c r="HG155" s="1585"/>
      <c r="HH155" s="1677"/>
      <c r="HI155" s="243"/>
      <c r="HJ155" s="1437"/>
      <c r="HK155" s="1474"/>
      <c r="HL155" s="1474"/>
      <c r="HM155" s="1284"/>
      <c r="HN155" s="565"/>
      <c r="HO155" s="243"/>
      <c r="HP155" s="883"/>
      <c r="HQ155" s="1488"/>
      <c r="HR155" s="1474"/>
      <c r="HS155" s="1675"/>
      <c r="HT155" s="566"/>
      <c r="HU155" s="899"/>
      <c r="HV155" s="1664"/>
      <c r="HW155" s="1474"/>
      <c r="HX155" s="1675"/>
      <c r="HY155" s="566"/>
      <c r="HZ155" s="899"/>
      <c r="IA155" s="1664"/>
      <c r="IB155" s="1676"/>
      <c r="IC155" s="1675"/>
      <c r="ID155" s="1624"/>
      <c r="IE155" s="899"/>
      <c r="IF155" s="883"/>
      <c r="IG155" s="1488"/>
      <c r="IH155" s="1474"/>
      <c r="II155" s="1284"/>
      <c r="IJ155" s="565"/>
      <c r="IK155" s="243"/>
      <c r="IL155" s="1664"/>
      <c r="IM155" s="1474"/>
      <c r="IN155" s="1284"/>
      <c r="IO155" s="565"/>
      <c r="IP155" s="243"/>
      <c r="IQ155" s="1664"/>
      <c r="IR155" s="1474"/>
      <c r="IS155" s="1284"/>
      <c r="IT155" s="565"/>
      <c r="IU155" s="243"/>
      <c r="IV155" s="1664"/>
      <c r="IW155" s="1474"/>
      <c r="IX155" s="1284"/>
      <c r="IY155" s="565"/>
      <c r="IZ155" s="243"/>
      <c r="JA155" s="1664"/>
      <c r="JB155" s="1474"/>
      <c r="JC155" s="1284"/>
      <c r="JD155" s="565"/>
      <c r="JE155" s="243"/>
      <c r="JF155" s="1664"/>
      <c r="JG155" s="1474"/>
      <c r="JH155" s="1284"/>
      <c r="JI155" s="565"/>
      <c r="JJ155" s="243"/>
      <c r="JK155" s="1664"/>
      <c r="JL155" s="1474"/>
      <c r="JM155" s="1284"/>
      <c r="JN155" s="565"/>
      <c r="JO155" s="243"/>
      <c r="JP155" s="1664"/>
      <c r="JQ155" s="1474"/>
      <c r="JR155" s="1284"/>
      <c r="JS155" s="565"/>
      <c r="JT155" s="243"/>
      <c r="JU155" s="1664"/>
      <c r="JV155" s="1474"/>
      <c r="JW155" s="1284"/>
      <c r="JX155" s="565"/>
      <c r="JY155" s="243"/>
      <c r="JZ155" s="1664"/>
      <c r="KA155" s="1474"/>
      <c r="KB155" s="1284"/>
      <c r="KC155" s="565"/>
      <c r="KD155" s="243"/>
      <c r="KE155" s="1664"/>
      <c r="KF155" s="1474"/>
      <c r="KG155" s="1284"/>
      <c r="KH155" s="565"/>
      <c r="KI155" s="243"/>
      <c r="KJ155" s="1664"/>
      <c r="KK155" s="1474"/>
      <c r="KL155" s="1284"/>
      <c r="KM155" s="565"/>
      <c r="KN155" s="243"/>
      <c r="KO155" s="1664"/>
      <c r="KP155" s="1474"/>
      <c r="KQ155" s="1284"/>
      <c r="KR155" s="565"/>
      <c r="KS155" s="243"/>
      <c r="KT155" s="1664"/>
      <c r="KU155" s="1474"/>
      <c r="KV155" s="1284"/>
      <c r="KW155" s="565"/>
      <c r="KX155" s="243"/>
      <c r="KY155" s="1664"/>
      <c r="KZ155" s="1474"/>
      <c r="LA155" s="1284"/>
      <c r="LB155" s="565"/>
      <c r="LC155" s="243"/>
      <c r="LD155" s="1664"/>
      <c r="LE155" s="1474"/>
      <c r="LF155" s="1284"/>
      <c r="LG155" s="565"/>
      <c r="LH155" s="243"/>
      <c r="LI155" s="1664"/>
      <c r="LJ155" s="1474"/>
      <c r="LK155" s="1284"/>
      <c r="LL155" s="565"/>
      <c r="LM155" s="243"/>
      <c r="LN155" s="1664"/>
      <c r="LO155" s="1474"/>
      <c r="LP155" s="1284"/>
      <c r="LQ155" s="565"/>
      <c r="LR155" s="243"/>
      <c r="LS155" s="1664"/>
      <c r="LT155" s="1474"/>
      <c r="LU155" s="1284"/>
      <c r="LV155" s="565"/>
      <c r="LW155" s="243"/>
      <c r="LX155" s="1664"/>
      <c r="LY155" s="1474"/>
      <c r="LZ155" s="1284"/>
      <c r="MA155" s="565"/>
      <c r="MB155" s="243"/>
      <c r="MC155" s="1664"/>
      <c r="MD155" s="1474"/>
      <c r="ME155" s="1284"/>
      <c r="MF155" s="565"/>
      <c r="MG155" s="243"/>
      <c r="MH155" s="1664"/>
      <c r="MI155" s="1474"/>
      <c r="MJ155" s="1284"/>
      <c r="MK155" s="565"/>
      <c r="ML155" s="243"/>
      <c r="MM155" s="1664"/>
      <c r="MN155" s="1474"/>
      <c r="MO155" s="1284"/>
      <c r="MP155" s="565"/>
      <c r="MQ155" s="243"/>
      <c r="MR155" s="1664"/>
      <c r="MS155" s="1474"/>
      <c r="MT155" s="1284"/>
      <c r="MU155" s="565"/>
      <c r="MV155" s="243"/>
      <c r="MW155" s="1664"/>
      <c r="MX155" s="1474"/>
      <c r="MY155" s="1284"/>
      <c r="MZ155" s="565"/>
      <c r="NA155" s="243"/>
      <c r="NB155" s="1664"/>
      <c r="NC155" s="1474"/>
      <c r="ND155" s="1284"/>
      <c r="NE155" s="565"/>
      <c r="NF155" s="243"/>
      <c r="NG155" s="1664"/>
      <c r="NH155" s="1474"/>
      <c r="NI155" s="1284"/>
      <c r="NJ155" s="565"/>
      <c r="NK155" s="243"/>
      <c r="NL155" s="1664"/>
      <c r="NM155" s="1474"/>
      <c r="NN155" s="1284"/>
      <c r="NO155" s="565"/>
      <c r="NP155" s="243"/>
      <c r="NQ155" s="1664"/>
      <c r="NR155" s="1474"/>
      <c r="NS155" s="1284"/>
      <c r="NT155" s="565"/>
      <c r="NU155" s="243"/>
      <c r="NV155" s="1664"/>
      <c r="NW155" s="1474"/>
      <c r="NX155" s="1284"/>
      <c r="NY155" s="565"/>
      <c r="NZ155" s="243"/>
      <c r="OA155" s="1664"/>
      <c r="OB155" s="1474"/>
      <c r="OC155" s="1284"/>
      <c r="OD155" s="565"/>
      <c r="OE155" s="243"/>
      <c r="OF155" s="1664"/>
      <c r="OG155" s="1474"/>
      <c r="OH155" s="1284"/>
      <c r="OI155" s="565"/>
      <c r="OJ155" s="243"/>
      <c r="OK155" s="1664"/>
      <c r="OL155" s="1474"/>
      <c r="OM155" s="1284"/>
      <c r="ON155" s="565"/>
      <c r="OO155" s="243"/>
      <c r="OP155" s="1664"/>
      <c r="OQ155" s="1474"/>
      <c r="OR155" s="1284"/>
      <c r="OS155" s="565"/>
      <c r="OT155" s="243"/>
      <c r="OU155" s="666"/>
      <c r="OV155" s="666"/>
      <c r="OW155" s="1284"/>
      <c r="OX155" s="565"/>
      <c r="OY155" s="243"/>
      <c r="OZ155" s="666"/>
      <c r="PA155" s="666"/>
      <c r="PB155" s="1284"/>
      <c r="PC155" s="565"/>
      <c r="PD155" s="243"/>
      <c r="PF155" s="666"/>
      <c r="PG155" s="1284"/>
      <c r="PH155" s="565"/>
      <c r="PI155" s="243"/>
      <c r="PK155" s="666"/>
      <c r="PL155" s="1284"/>
      <c r="PM155" s="565"/>
      <c r="PN155" s="243"/>
    </row>
    <row r="156" spans="1:430" ht="46" customHeight="1" thickBot="1" x14ac:dyDescent="0.25">
      <c r="A156" s="977">
        <v>44</v>
      </c>
      <c r="B156" s="1670"/>
      <c r="C156" s="277" t="s">
        <v>56</v>
      </c>
      <c r="D156" s="278" t="s">
        <v>305</v>
      </c>
      <c r="E156" s="1671"/>
      <c r="F156" s="1681"/>
      <c r="G156" s="1682" t="s">
        <v>1961</v>
      </c>
      <c r="H156" s="863"/>
      <c r="I156" s="1683">
        <v>1</v>
      </c>
      <c r="J156" s="568"/>
      <c r="K156" s="568">
        <v>7</v>
      </c>
      <c r="L156" s="565">
        <v>1</v>
      </c>
      <c r="M156" s="566">
        <f>IF(K156&gt;7.4,1,0)</f>
        <v>0</v>
      </c>
      <c r="N156" s="243">
        <f t="shared" si="450"/>
        <v>0</v>
      </c>
      <c r="O156" s="1474"/>
      <c r="P156" s="1474">
        <v>7.5</v>
      </c>
      <c r="Q156" s="1674">
        <v>1</v>
      </c>
      <c r="R156" s="566">
        <f>IF(P156&gt;7.4,1,0)</f>
        <v>1</v>
      </c>
      <c r="S156" s="243">
        <f t="shared" si="680"/>
        <v>1</v>
      </c>
      <c r="T156" s="1474"/>
      <c r="U156" s="1474">
        <v>8</v>
      </c>
      <c r="V156" s="1628">
        <v>1</v>
      </c>
      <c r="W156" s="566">
        <f>IF(U156&gt;7.4,1,0)</f>
        <v>1</v>
      </c>
      <c r="X156" s="243">
        <f t="shared" si="681"/>
        <v>1</v>
      </c>
      <c r="Y156" s="897"/>
      <c r="Z156" s="568">
        <v>8.5</v>
      </c>
      <c r="AA156" s="1585">
        <v>1</v>
      </c>
      <c r="AB156" s="1684">
        <f>IF(Z156&gt;7.4,1,0)</f>
        <v>1</v>
      </c>
      <c r="AC156" s="243">
        <f t="shared" ref="AC156:AC160" si="685">IFERROR(IF(AA156=0,"",AB156/AA156),"")</f>
        <v>1</v>
      </c>
      <c r="AD156" s="1474"/>
      <c r="AE156" s="1474">
        <v>0</v>
      </c>
      <c r="AF156" s="1585">
        <v>1</v>
      </c>
      <c r="AG156" s="1684">
        <f>IF(AE156&gt;7.4,1,0)</f>
        <v>0</v>
      </c>
      <c r="AH156" s="243">
        <f t="shared" ref="AH156:AH160" si="686">IFERROR(IF(AF156=0,"",AG156/AF156),"")</f>
        <v>0</v>
      </c>
      <c r="AI156" s="1474"/>
      <c r="AJ156" s="1474">
        <v>8</v>
      </c>
      <c r="AK156" s="1585">
        <v>1</v>
      </c>
      <c r="AL156" s="1684">
        <f>IF(AJ156&gt;7.4,1,0)</f>
        <v>1</v>
      </c>
      <c r="AM156" s="243">
        <f t="shared" si="548"/>
        <v>1</v>
      </c>
      <c r="AN156" s="1474"/>
      <c r="AO156" s="1474">
        <v>7.5</v>
      </c>
      <c r="AP156" s="1675">
        <v>1</v>
      </c>
      <c r="AQ156" s="566">
        <f>IF(AO156&gt;7.4,1,0)</f>
        <v>1</v>
      </c>
      <c r="AR156" s="899">
        <f t="shared" si="550"/>
        <v>1</v>
      </c>
      <c r="AS156" s="1474"/>
      <c r="AT156" s="1474">
        <v>9</v>
      </c>
      <c r="AU156" s="1675">
        <v>1</v>
      </c>
      <c r="AV156" s="1684">
        <f>IF(AT156&gt;7.4,1,0)</f>
        <v>1</v>
      </c>
      <c r="AW156" s="899">
        <f t="shared" si="552"/>
        <v>1</v>
      </c>
      <c r="AX156" s="897"/>
      <c r="AY156" s="897"/>
      <c r="AZ156" s="1675">
        <v>1</v>
      </c>
      <c r="BA156" s="1684">
        <f>IF(AY156&gt;7.4,1,0)</f>
        <v>0</v>
      </c>
      <c r="BB156" s="899">
        <f t="shared" ref="BB156:BB160" si="687">IFERROR(IF(AZ156=0,"",BA156/AZ156),"")</f>
        <v>0</v>
      </c>
      <c r="BC156"/>
      <c r="BD156" s="666">
        <v>0</v>
      </c>
      <c r="BE156" s="1585">
        <v>1</v>
      </c>
      <c r="BF156" s="1684">
        <f>IF(BD156&gt;7.4,1,0)</f>
        <v>0</v>
      </c>
      <c r="BG156" s="243">
        <f t="shared" ref="BG156:BG160" si="688">IFERROR(IF(BE156=0,"",BF156/BE156),"")</f>
        <v>0</v>
      </c>
      <c r="BH156" s="1664"/>
      <c r="BI156" s="1685"/>
      <c r="BJ156" s="1675">
        <v>1</v>
      </c>
      <c r="BK156" s="1684">
        <f>IF(BI156&gt;7.4,1,0)</f>
        <v>0</v>
      </c>
      <c r="BL156" s="1069">
        <f t="shared" si="558"/>
        <v>0</v>
      </c>
      <c r="BM156"/>
      <c r="BN156" s="666">
        <v>0</v>
      </c>
      <c r="BO156" s="1585">
        <v>1</v>
      </c>
      <c r="BP156" s="1684">
        <f>IF(BN156&gt;7.4,1,0)</f>
        <v>0</v>
      </c>
      <c r="BQ156" s="243">
        <f t="shared" ref="BQ156:BQ160" si="689">IFERROR(IF(BO156=0,"",BP156/BO156),"")</f>
        <v>0</v>
      </c>
      <c r="BR156" s="863"/>
      <c r="BS156" s="568"/>
      <c r="BT156" s="568">
        <v>0</v>
      </c>
      <c r="BU156" s="1585">
        <v>1</v>
      </c>
      <c r="BV156" s="1684">
        <f>IF(BT156&gt;7.4,1,0)</f>
        <v>0</v>
      </c>
      <c r="BW156" s="243">
        <f t="shared" si="562"/>
        <v>0</v>
      </c>
      <c r="BX156" s="568"/>
      <c r="BY156" s="568">
        <v>7</v>
      </c>
      <c r="BZ156" s="1585">
        <v>1</v>
      </c>
      <c r="CA156" s="1684">
        <f>IF(BY156&gt;7.4,1,0)</f>
        <v>0</v>
      </c>
      <c r="CB156" s="243">
        <f t="shared" si="564"/>
        <v>0</v>
      </c>
      <c r="CC156" s="897"/>
      <c r="CD156" s="897">
        <v>0</v>
      </c>
      <c r="CE156" s="1585">
        <v>1</v>
      </c>
      <c r="CF156" s="1684">
        <f>IF(CD156&gt;7.4,1,0)</f>
        <v>0</v>
      </c>
      <c r="CG156" s="243">
        <f t="shared" ref="CG156:CG160" si="690">IFERROR(IF(CE156=0,"",CF156/CE156),"")</f>
        <v>0</v>
      </c>
      <c r="CH156" s="897"/>
      <c r="CI156" s="897">
        <v>0</v>
      </c>
      <c r="CJ156" s="1686">
        <v>1</v>
      </c>
      <c r="CK156" s="1684">
        <f>IF(CI156&gt;7.4,1,0)</f>
        <v>0</v>
      </c>
      <c r="CL156" s="243">
        <f>IFERROR(IF(CJ156=0,"",CK156/CJ156),"")</f>
        <v>0</v>
      </c>
      <c r="CM156" s="897"/>
      <c r="CN156" s="897"/>
      <c r="CO156" s="1585">
        <v>1</v>
      </c>
      <c r="CP156" s="1684">
        <f>IF(CN156&gt;7.4,1,0)</f>
        <v>0</v>
      </c>
      <c r="CQ156" s="243">
        <f t="shared" ref="CQ156:CQ160" si="691">IFERROR(IF(CO156=0,"",CP156/CO156),"")</f>
        <v>0</v>
      </c>
      <c r="CR156" s="565"/>
      <c r="CS156" s="565">
        <v>0</v>
      </c>
      <c r="CT156" s="1585">
        <v>1</v>
      </c>
      <c r="CU156" s="1684">
        <f>IF(CS156&gt;7.4,1,0)</f>
        <v>0</v>
      </c>
      <c r="CV156" s="243">
        <f t="shared" ref="CV156:CV160" si="692">IFERROR(IF(CT156=0,"",CU156/CT156),"")</f>
        <v>0</v>
      </c>
      <c r="CW156" s="565"/>
      <c r="CX156" s="565">
        <v>0</v>
      </c>
      <c r="CY156" s="1585">
        <v>1</v>
      </c>
      <c r="CZ156" s="1684">
        <f>IF(CX156&gt;7.4,1,0)</f>
        <v>0</v>
      </c>
      <c r="DA156" s="243">
        <f t="shared" ref="DA156:DA160" si="693">IFERROR(IF(CY156=0,"",CZ156/CY156),"")</f>
        <v>0</v>
      </c>
      <c r="DB156" s="565"/>
      <c r="DC156" s="565">
        <v>0</v>
      </c>
      <c r="DD156" s="1585">
        <v>1</v>
      </c>
      <c r="DE156" s="1684">
        <f>IF(DC156&gt;7.4,1,0)</f>
        <v>0</v>
      </c>
      <c r="DF156" s="243">
        <f t="shared" ref="DF156:DF160" si="694">IFERROR(IF(DD156=0,"",DE156/DD156),"")</f>
        <v>0</v>
      </c>
      <c r="DG156" s="565"/>
      <c r="DH156" s="565">
        <v>7</v>
      </c>
      <c r="DI156" s="1585">
        <v>1</v>
      </c>
      <c r="DJ156" s="1684">
        <f>IF(DH156&gt;7.4,1,0)</f>
        <v>0</v>
      </c>
      <c r="DK156" s="243">
        <f t="shared" si="574"/>
        <v>0</v>
      </c>
      <c r="DL156" s="565"/>
      <c r="DM156" s="565">
        <v>0</v>
      </c>
      <c r="DN156" s="1585">
        <v>1</v>
      </c>
      <c r="DO156" s="1684">
        <f>IF(DM156&gt;7.4,1,0)</f>
        <v>0</v>
      </c>
      <c r="DP156" s="243">
        <f t="shared" ref="DP156:DP160" si="695">IFERROR(IF(DN156=0,"",DO156/DN156),"")</f>
        <v>0</v>
      </c>
      <c r="DQ156" s="565"/>
      <c r="DR156" s="565">
        <v>0</v>
      </c>
      <c r="DS156" s="1585">
        <v>1</v>
      </c>
      <c r="DT156" s="1684">
        <f>IF(DR156&gt;7.4,1,0)</f>
        <v>0</v>
      </c>
      <c r="DU156" s="243">
        <f t="shared" ref="DU156:DU160" si="696">IFERROR(IF(DS156=0,"",DT156/DS156),"")</f>
        <v>0</v>
      </c>
      <c r="DV156" s="565"/>
      <c r="DW156" s="565">
        <v>0</v>
      </c>
      <c r="DX156" s="1585">
        <v>1</v>
      </c>
      <c r="DY156" s="1684">
        <f>IF(DW156&gt;7.4,1,0)</f>
        <v>0</v>
      </c>
      <c r="DZ156" s="243">
        <f t="shared" ref="DZ156:DZ160" si="697">IFERROR(IF(DX156=0,"",DY156/DX156),"")</f>
        <v>0</v>
      </c>
      <c r="EA156" s="565"/>
      <c r="EB156" s="565">
        <v>7</v>
      </c>
      <c r="EC156" s="1585">
        <v>1</v>
      </c>
      <c r="ED156" s="1684">
        <f>IF(EB156&gt;7.4,1,0)</f>
        <v>0</v>
      </c>
      <c r="EE156" s="243">
        <f t="shared" si="582"/>
        <v>0</v>
      </c>
      <c r="EF156" s="565"/>
      <c r="EG156" s="565">
        <v>0</v>
      </c>
      <c r="EH156" s="1585">
        <v>1</v>
      </c>
      <c r="EI156" s="1684">
        <f>IF(EG156&gt;7.4,1,0)</f>
        <v>0</v>
      </c>
      <c r="EJ156" s="243">
        <f t="shared" si="584"/>
        <v>0</v>
      </c>
      <c r="EK156" s="565"/>
      <c r="EL156" s="565">
        <v>0</v>
      </c>
      <c r="EM156" s="1585">
        <v>1</v>
      </c>
      <c r="EN156" s="1684">
        <f>IF(EL156&gt;7.4,1,0)</f>
        <v>0</v>
      </c>
      <c r="EO156" s="243">
        <f t="shared" ref="EO156:EO160" si="698">IFERROR(IF(EM156=0,"",EN156/EM156),"")</f>
        <v>0</v>
      </c>
      <c r="EP156" s="565"/>
      <c r="EQ156" s="565">
        <v>0</v>
      </c>
      <c r="ER156" s="1585">
        <v>1</v>
      </c>
      <c r="ES156" s="1684">
        <f>IF(EQ156&gt;7.4,1,0)</f>
        <v>0</v>
      </c>
      <c r="ET156" s="243">
        <f t="shared" ref="ET156:ET160" si="699">IFERROR(IF(ER156=0,"",ES156/ER156),"")</f>
        <v>0</v>
      </c>
      <c r="EU156" s="565"/>
      <c r="EV156" s="565">
        <v>0</v>
      </c>
      <c r="EW156" s="1585">
        <v>1</v>
      </c>
      <c r="EX156" s="1684">
        <f>IF(EV156&gt;7.4,1,0)</f>
        <v>0</v>
      </c>
      <c r="EY156" s="243">
        <f t="shared" ref="EY156:EY160" si="700">IFERROR(IF(EW156=0,"",EX156/EW156),"")</f>
        <v>0</v>
      </c>
      <c r="EZ156" s="565"/>
      <c r="FA156" s="565">
        <v>0</v>
      </c>
      <c r="FB156" s="1585">
        <v>1</v>
      </c>
      <c r="FC156" s="1684">
        <f>IF(FA156&gt;7.4,1,0)</f>
        <v>0</v>
      </c>
      <c r="FD156" s="243">
        <f t="shared" si="591"/>
        <v>0</v>
      </c>
      <c r="FE156" s="897"/>
      <c r="FF156" s="565">
        <v>0</v>
      </c>
      <c r="FG156" s="1585">
        <v>1</v>
      </c>
      <c r="FH156" s="1684">
        <f>IF(FF156&gt;7.4,1,0)</f>
        <v>0</v>
      </c>
      <c r="FI156" s="243">
        <f t="shared" ref="FI156:FI160" si="701">IFERROR(IF(FG156=0,"",FH156/FG156),"")</f>
        <v>0</v>
      </c>
      <c r="FJ156" s="897"/>
      <c r="FK156" s="565">
        <v>0</v>
      </c>
      <c r="FL156" s="1585">
        <v>1</v>
      </c>
      <c r="FM156" s="1684">
        <f>IF(FK156&gt;7.4,1,0)</f>
        <v>0</v>
      </c>
      <c r="FN156" s="243">
        <f t="shared" ref="FN156:FN160" si="702">IFERROR(IF(FL156=0,"",FM156/FL156),"")</f>
        <v>0</v>
      </c>
      <c r="FO156" s="897"/>
      <c r="FP156" s="565">
        <v>0</v>
      </c>
      <c r="FQ156" s="1585">
        <v>1</v>
      </c>
      <c r="FR156" s="1684">
        <f>IF(FP156&gt;7.4,1,0)</f>
        <v>0</v>
      </c>
      <c r="FS156" s="243">
        <f t="shared" ref="FS156:FS160" si="703">IFERROR(IF(FQ156=0,"",FR156/FQ156),"")</f>
        <v>0</v>
      </c>
      <c r="FU156" s="1666"/>
      <c r="FV156" s="1676">
        <v>8</v>
      </c>
      <c r="FW156" s="1675">
        <v>1</v>
      </c>
      <c r="FX156" s="1684">
        <f>IF(FV156&gt;7.4,1,0)</f>
        <v>1</v>
      </c>
      <c r="FY156" s="899">
        <f t="shared" si="598"/>
        <v>1</v>
      </c>
      <c r="FZ156" s="1664"/>
      <c r="GA156" s="1678">
        <v>9</v>
      </c>
      <c r="GB156" s="1675">
        <v>1</v>
      </c>
      <c r="GC156" s="1684">
        <f>IF(GA156&gt;7.4,1,0)</f>
        <v>1</v>
      </c>
      <c r="GD156" s="899">
        <f t="shared" si="600"/>
        <v>1</v>
      </c>
      <c r="GE156" s="1666"/>
      <c r="GF156" s="1678">
        <v>9</v>
      </c>
      <c r="GG156" s="1675">
        <v>1</v>
      </c>
      <c r="GH156" s="1684">
        <f>IF(GF156&gt;7.4,1,0)</f>
        <v>1</v>
      </c>
      <c r="GI156" s="899">
        <f t="shared" si="602"/>
        <v>1</v>
      </c>
      <c r="GJ156" s="1664"/>
      <c r="GK156" s="1678">
        <v>8</v>
      </c>
      <c r="GL156" s="1675">
        <v>1</v>
      </c>
      <c r="GM156" s="1684">
        <f>IF(GK156&gt;7.4,1,0)</f>
        <v>1</v>
      </c>
      <c r="GN156" s="899">
        <f t="shared" ref="GN156:GN160" si="704">IFERROR(IF(GL156=0,"",GM156/GL156),"")</f>
        <v>1</v>
      </c>
      <c r="GO156" s="1666"/>
      <c r="GP156" s="1679">
        <v>8</v>
      </c>
      <c r="GQ156" s="1675">
        <v>1</v>
      </c>
      <c r="GR156" s="1684">
        <f>IF(GP156&gt;7.4,1,0)</f>
        <v>1</v>
      </c>
      <c r="GS156" s="899">
        <f t="shared" si="606"/>
        <v>1</v>
      </c>
      <c r="GT156" s="1664"/>
      <c r="GU156" s="1676">
        <v>8</v>
      </c>
      <c r="GV156" s="1675">
        <v>1</v>
      </c>
      <c r="GW156" s="1684">
        <f>IF(GU156&gt;7.4,1,0)</f>
        <v>1</v>
      </c>
      <c r="GX156" s="899">
        <f t="shared" si="608"/>
        <v>1</v>
      </c>
      <c r="GY156" s="1687"/>
      <c r="GZ156" s="897"/>
      <c r="HA156" s="565">
        <v>0</v>
      </c>
      <c r="HB156" s="1585">
        <v>1</v>
      </c>
      <c r="HC156" s="1684">
        <f>IF(HA156&gt;7.4,1,0)</f>
        <v>0</v>
      </c>
      <c r="HD156" s="243">
        <f t="shared" si="610"/>
        <v>0</v>
      </c>
      <c r="HE156" s="897"/>
      <c r="HF156" s="565">
        <v>8</v>
      </c>
      <c r="HG156" s="1585">
        <v>1</v>
      </c>
      <c r="HH156" s="1684">
        <f>IF(HF156&gt;7.4,1,0)</f>
        <v>1</v>
      </c>
      <c r="HI156" s="243">
        <f t="shared" ref="HI156:HI160" si="705">IFERROR(IF(HG156=0,"",HH156/HG156),"")</f>
        <v>1</v>
      </c>
      <c r="HJ156" s="1437"/>
      <c r="HK156" s="1474"/>
      <c r="HL156" s="1474">
        <v>0</v>
      </c>
      <c r="HM156" s="1585">
        <v>1</v>
      </c>
      <c r="HN156" s="1684">
        <f>IF(HL156&gt;7.4,1,0)</f>
        <v>0</v>
      </c>
      <c r="HO156" s="243">
        <f t="shared" ref="HO156:HO160" si="706">IFERROR(IF(HM156=0,"",HN156/HM156),"")</f>
        <v>0</v>
      </c>
      <c r="HP156" s="863"/>
      <c r="HQ156" s="1664"/>
      <c r="HR156" s="1474">
        <v>8</v>
      </c>
      <c r="HS156" s="562">
        <v>1</v>
      </c>
      <c r="HT156" s="1684">
        <f>IF(HR156&gt;7.4,1,0)</f>
        <v>1</v>
      </c>
      <c r="HU156" s="257">
        <f t="shared" si="616"/>
        <v>1</v>
      </c>
      <c r="HV156" s="1664"/>
      <c r="HW156" s="1474">
        <v>0</v>
      </c>
      <c r="HX156" s="562">
        <v>1</v>
      </c>
      <c r="HY156" s="1684">
        <f>IF(HW156&gt;7.4,1,0)</f>
        <v>0</v>
      </c>
      <c r="HZ156" s="899">
        <f t="shared" si="618"/>
        <v>0</v>
      </c>
      <c r="IA156" s="1664"/>
      <c r="IB156" s="1676">
        <v>0</v>
      </c>
      <c r="IC156" s="1675">
        <v>1</v>
      </c>
      <c r="ID156" s="1684">
        <f>IF(IB156&gt;7.4,1,0)</f>
        <v>0</v>
      </c>
      <c r="IE156" s="899">
        <f t="shared" si="621"/>
        <v>0</v>
      </c>
      <c r="IF156" s="1437"/>
      <c r="IG156" s="1664"/>
      <c r="IH156" s="1474">
        <v>0</v>
      </c>
      <c r="II156" s="1585">
        <v>1</v>
      </c>
      <c r="IJ156" s="1684">
        <f>IF(IH156&gt;7.4,1,0)</f>
        <v>0</v>
      </c>
      <c r="IK156" s="243">
        <f t="shared" ref="IK156:IK160" si="707">IFERROR(IF(II156=0,"",IJ156/II156),"")</f>
        <v>0</v>
      </c>
      <c r="IL156" s="1664"/>
      <c r="IM156" s="1474"/>
      <c r="IN156" s="1585">
        <v>1</v>
      </c>
      <c r="IO156" s="1684">
        <f>IF(IM156&gt;7.4,1,0)</f>
        <v>0</v>
      </c>
      <c r="IP156" s="243">
        <f t="shared" ref="IP156:IP160" si="708">IFERROR(IF(IN156=0,"",IO156/IN156),"")</f>
        <v>0</v>
      </c>
      <c r="IQ156" s="1664"/>
      <c r="IR156" s="1474"/>
      <c r="IS156" s="1585">
        <v>1</v>
      </c>
      <c r="IT156" s="1684">
        <f>IF(IR156&gt;7.4,1,0)</f>
        <v>0</v>
      </c>
      <c r="IU156" s="243">
        <f t="shared" si="627"/>
        <v>0</v>
      </c>
      <c r="IV156" s="1664"/>
      <c r="IW156" s="1474"/>
      <c r="IX156" s="1585">
        <v>1</v>
      </c>
      <c r="IY156" s="1684">
        <f>IF(IW156&gt;7.4,1,0)</f>
        <v>0</v>
      </c>
      <c r="IZ156" s="243">
        <f t="shared" si="683"/>
        <v>0</v>
      </c>
      <c r="JA156" s="1664"/>
      <c r="JB156" s="1474"/>
      <c r="JC156" s="1585">
        <v>1</v>
      </c>
      <c r="JD156" s="1684">
        <f>IF(JB156&gt;7.4,1,0)</f>
        <v>0</v>
      </c>
      <c r="JE156" s="243">
        <f t="shared" si="363"/>
        <v>0</v>
      </c>
      <c r="JF156" s="1664"/>
      <c r="JG156" s="1474"/>
      <c r="JH156" s="1585">
        <v>1</v>
      </c>
      <c r="JI156" s="1684">
        <f>IF(JG156&gt;7.4,1,0)</f>
        <v>0</v>
      </c>
      <c r="JJ156" s="243">
        <f t="shared" si="436"/>
        <v>0</v>
      </c>
      <c r="JK156" s="1664"/>
      <c r="JL156" s="1474"/>
      <c r="JM156" s="1585">
        <v>1</v>
      </c>
      <c r="JN156" s="1684">
        <f>IF(JL156&gt;7.4,1,0)</f>
        <v>0</v>
      </c>
      <c r="JO156" s="243">
        <f t="shared" si="437"/>
        <v>0</v>
      </c>
      <c r="JP156" s="1664"/>
      <c r="JQ156" s="1474"/>
      <c r="JR156" s="1585">
        <v>1</v>
      </c>
      <c r="JS156" s="1684">
        <f>IF(JQ156&gt;7.4,1,0)</f>
        <v>0</v>
      </c>
      <c r="JT156" s="243">
        <f t="shared" si="633"/>
        <v>0</v>
      </c>
      <c r="JU156" s="1664"/>
      <c r="JV156" s="1474"/>
      <c r="JW156" s="1585">
        <v>1</v>
      </c>
      <c r="JX156" s="1684">
        <f>IF(JV156&gt;7.4,1,0)</f>
        <v>0</v>
      </c>
      <c r="JY156" s="243">
        <f t="shared" si="438"/>
        <v>0</v>
      </c>
      <c r="JZ156" s="1664"/>
      <c r="KA156" s="1474"/>
      <c r="KB156" s="1585">
        <v>1</v>
      </c>
      <c r="KC156" s="1684">
        <f>IF(KA156&gt;7.4,1,0)</f>
        <v>0</v>
      </c>
      <c r="KD156" s="243">
        <f t="shared" si="439"/>
        <v>0</v>
      </c>
      <c r="KE156" s="1664"/>
      <c r="KF156" s="1474">
        <v>7</v>
      </c>
      <c r="KG156" s="1585">
        <v>1</v>
      </c>
      <c r="KH156" s="1684">
        <f>IF(KF156&gt;7.4,1,0)</f>
        <v>0</v>
      </c>
      <c r="KI156" s="243">
        <f t="shared" si="440"/>
        <v>0</v>
      </c>
      <c r="KJ156" s="1664"/>
      <c r="KK156" s="1474"/>
      <c r="KL156" s="1585">
        <v>1</v>
      </c>
      <c r="KM156" s="1684">
        <f>IF(KK156&gt;7.4,1,0)</f>
        <v>0</v>
      </c>
      <c r="KN156" s="243">
        <f t="shared" si="441"/>
        <v>0</v>
      </c>
      <c r="KO156" s="1664"/>
      <c r="KP156" s="1474"/>
      <c r="KQ156" s="1585">
        <v>1</v>
      </c>
      <c r="KR156" s="1684">
        <f>IF(KP156&gt;7.4,1,0)</f>
        <v>0</v>
      </c>
      <c r="KS156" s="243">
        <f t="shared" si="442"/>
        <v>0</v>
      </c>
      <c r="KT156" s="1664"/>
      <c r="KU156" s="1474"/>
      <c r="KV156" s="1585">
        <v>1</v>
      </c>
      <c r="KW156" s="1684">
        <f>IF(KU156&gt;7.4,1,0)</f>
        <v>0</v>
      </c>
      <c r="KX156" s="243">
        <f t="shared" si="443"/>
        <v>0</v>
      </c>
      <c r="KY156" s="1664"/>
      <c r="KZ156" s="1474"/>
      <c r="LA156" s="1585">
        <v>1</v>
      </c>
      <c r="LB156" s="1684">
        <f>IF(KZ156&gt;7.4,1,0)</f>
        <v>0</v>
      </c>
      <c r="LC156" s="243">
        <f t="shared" si="670"/>
        <v>0</v>
      </c>
      <c r="LD156" s="1664"/>
      <c r="LE156" s="1474">
        <v>7</v>
      </c>
      <c r="LF156" s="1585">
        <v>1</v>
      </c>
      <c r="LG156" s="1684">
        <f>IF(LE156&gt;7.4,1,0)</f>
        <v>0</v>
      </c>
      <c r="LH156" s="243">
        <f t="shared" si="641"/>
        <v>0</v>
      </c>
      <c r="LI156" s="1664"/>
      <c r="LJ156" s="1474">
        <v>7.5</v>
      </c>
      <c r="LK156" s="1585">
        <v>1</v>
      </c>
      <c r="LL156" s="1684">
        <f>IF(LJ156&gt;7.4,1,0)</f>
        <v>1</v>
      </c>
      <c r="LM156" s="243">
        <f t="shared" ref="LM156:LM160" si="709">IFERROR(IF(LK156=0,"",LL156/LK156),"")</f>
        <v>1</v>
      </c>
      <c r="LN156" s="1664"/>
      <c r="LO156" s="1474"/>
      <c r="LP156" s="1585">
        <v>1</v>
      </c>
      <c r="LQ156" s="1684">
        <f>IF(LO156&gt;7.4,1,0)</f>
        <v>0</v>
      </c>
      <c r="LR156" s="243">
        <f t="shared" si="645"/>
        <v>0</v>
      </c>
      <c r="LS156" s="1664"/>
      <c r="LT156" s="1474">
        <v>7.7</v>
      </c>
      <c r="LU156" s="1585">
        <v>1</v>
      </c>
      <c r="LV156" s="1684">
        <f>IF(LT156&gt;7.4,1,0)</f>
        <v>1</v>
      </c>
      <c r="LW156" s="243">
        <f t="shared" si="391"/>
        <v>1</v>
      </c>
      <c r="LX156" s="1664"/>
      <c r="LY156" s="1474">
        <v>8</v>
      </c>
      <c r="LZ156" s="1585">
        <v>1</v>
      </c>
      <c r="MA156" s="1684">
        <f>IF(LY156&gt;7.4,1,0)</f>
        <v>1</v>
      </c>
      <c r="MB156" s="243">
        <f t="shared" si="393"/>
        <v>1</v>
      </c>
      <c r="MC156" s="1664"/>
      <c r="MD156" s="1474">
        <v>8.5</v>
      </c>
      <c r="ME156" s="1585">
        <v>1</v>
      </c>
      <c r="MF156" s="1684">
        <f>IF(MD156&gt;7.4,1,0)</f>
        <v>1</v>
      </c>
      <c r="MG156" s="243">
        <f t="shared" si="395"/>
        <v>1</v>
      </c>
      <c r="MH156" s="1664"/>
      <c r="MI156" s="1474">
        <v>8</v>
      </c>
      <c r="MJ156" s="1585">
        <v>1</v>
      </c>
      <c r="MK156" s="1684">
        <f>IF(MI156&gt;7.4,1,0)</f>
        <v>1</v>
      </c>
      <c r="ML156" s="243">
        <f t="shared" si="397"/>
        <v>1</v>
      </c>
      <c r="MM156" s="1664"/>
      <c r="MN156" s="1474"/>
      <c r="MO156" s="1585">
        <v>1</v>
      </c>
      <c r="MP156" s="1684">
        <f>IF(MN156&gt;7.4,1,0)</f>
        <v>0</v>
      </c>
      <c r="MQ156" s="243">
        <f t="shared" si="651"/>
        <v>0</v>
      </c>
      <c r="MR156" s="1664"/>
      <c r="MS156" s="1474">
        <v>7</v>
      </c>
      <c r="MT156" s="1585">
        <v>1</v>
      </c>
      <c r="MU156" s="1684">
        <f>IF(MS156&gt;7.4,1,0)</f>
        <v>0</v>
      </c>
      <c r="MV156" s="243">
        <f t="shared" si="400"/>
        <v>0</v>
      </c>
      <c r="MW156" s="1664"/>
      <c r="MX156" s="1474"/>
      <c r="MY156" s="1585">
        <v>1</v>
      </c>
      <c r="MZ156" s="1684">
        <f>IF(MX156&gt;7.4,1,0)</f>
        <v>0</v>
      </c>
      <c r="NA156" s="243">
        <f t="shared" si="402"/>
        <v>0</v>
      </c>
      <c r="NB156" s="1664"/>
      <c r="NC156" s="1474">
        <v>8</v>
      </c>
      <c r="ND156" s="1585">
        <v>1</v>
      </c>
      <c r="NE156" s="1684">
        <f>IF(NC156&gt;7.4,1,0)</f>
        <v>1</v>
      </c>
      <c r="NF156" s="243">
        <f t="shared" si="404"/>
        <v>1</v>
      </c>
      <c r="NG156" s="1664"/>
      <c r="NH156" s="1474">
        <v>7</v>
      </c>
      <c r="NI156" s="1585">
        <v>1</v>
      </c>
      <c r="NJ156" s="1684">
        <f>IF(NH156&gt;7.4,1,0)</f>
        <v>0</v>
      </c>
      <c r="NK156" s="243">
        <f t="shared" si="406"/>
        <v>0</v>
      </c>
      <c r="NL156" s="1664"/>
      <c r="NM156" s="1474"/>
      <c r="NN156" s="1585">
        <v>1</v>
      </c>
      <c r="NO156" s="1684">
        <f>IF(NM156&gt;7.4,1,0)</f>
        <v>0</v>
      </c>
      <c r="NP156" s="243">
        <f t="shared" si="408"/>
        <v>0</v>
      </c>
      <c r="NQ156" s="1664"/>
      <c r="NR156" s="1474"/>
      <c r="NS156" s="1585">
        <v>1</v>
      </c>
      <c r="NT156" s="1684">
        <f>IF(NR156&gt;7.4,1,0)</f>
        <v>0</v>
      </c>
      <c r="NU156" s="243">
        <f t="shared" si="410"/>
        <v>0</v>
      </c>
      <c r="NV156" s="1664"/>
      <c r="NW156" s="1474"/>
      <c r="NX156" s="1585">
        <v>1</v>
      </c>
      <c r="NY156" s="1684">
        <f>IF(NW156&gt;7.4,1,0)</f>
        <v>0</v>
      </c>
      <c r="NZ156" s="243">
        <f t="shared" si="412"/>
        <v>0</v>
      </c>
      <c r="OA156" s="1664"/>
      <c r="OB156" s="1474"/>
      <c r="OC156" s="1585">
        <v>1</v>
      </c>
      <c r="OD156" s="1684">
        <f>IF(OB156&gt;7.4,1,0)</f>
        <v>0</v>
      </c>
      <c r="OE156" s="243">
        <f t="shared" si="414"/>
        <v>0</v>
      </c>
      <c r="OF156" s="1664"/>
      <c r="OG156" s="1474"/>
      <c r="OH156" s="1585">
        <v>1</v>
      </c>
      <c r="OI156" s="1684">
        <f>IF(OG156&gt;7.4,1,0)</f>
        <v>0</v>
      </c>
      <c r="OJ156" s="243">
        <f t="shared" si="416"/>
        <v>0</v>
      </c>
      <c r="OK156" s="1664"/>
      <c r="OL156" s="1474"/>
      <c r="OM156" s="1585">
        <v>1</v>
      </c>
      <c r="ON156" s="1684">
        <f>IF(OL156&gt;7.4,1,0)</f>
        <v>0</v>
      </c>
      <c r="OO156" s="243">
        <f t="shared" si="418"/>
        <v>0</v>
      </c>
      <c r="OP156" s="1664"/>
      <c r="OQ156" s="1474"/>
      <c r="OR156" s="1585">
        <v>1</v>
      </c>
      <c r="OS156" s="1684">
        <f>IF(OQ156&gt;7.4,1,0)</f>
        <v>0</v>
      </c>
      <c r="OT156" s="243">
        <f t="shared" si="420"/>
        <v>0</v>
      </c>
      <c r="OU156" s="666"/>
      <c r="OV156" s="666">
        <v>9</v>
      </c>
      <c r="OW156" s="1585">
        <v>1</v>
      </c>
      <c r="OX156" s="1684">
        <f>IF(OV156&gt;7.4,1,0)</f>
        <v>1</v>
      </c>
      <c r="OY156" s="243">
        <f t="shared" si="422"/>
        <v>1</v>
      </c>
      <c r="OZ156" s="666"/>
      <c r="PA156" s="666">
        <v>7.5</v>
      </c>
      <c r="PB156" s="1585">
        <v>1</v>
      </c>
      <c r="PC156" s="1684">
        <f>IF(PA156&gt;7.4,1,0)</f>
        <v>1</v>
      </c>
      <c r="PD156" s="243">
        <f t="shared" si="424"/>
        <v>1</v>
      </c>
      <c r="PF156" s="666">
        <v>0</v>
      </c>
      <c r="PG156" s="1585">
        <v>1</v>
      </c>
      <c r="PH156" s="1684">
        <f>IF(PF156&gt;7.4,1,0)</f>
        <v>0</v>
      </c>
      <c r="PI156" s="243">
        <f t="shared" ref="PI156:PI160" si="710">IFERROR(IF(PG156=0,"",PH156/PG156),"")</f>
        <v>0</v>
      </c>
      <c r="PK156" s="666">
        <v>0</v>
      </c>
      <c r="PL156" s="1585">
        <v>1</v>
      </c>
      <c r="PM156" s="1684">
        <f>IF(PK156&gt;7.4,1,0)</f>
        <v>0</v>
      </c>
      <c r="PN156" s="243">
        <f t="shared" ref="PN156:PN160" si="711">IFERROR(IF(PL156=0,"",PM156/PL156),"")</f>
        <v>0</v>
      </c>
    </row>
    <row r="157" spans="1:430" ht="31" customHeight="1" thickBot="1" x14ac:dyDescent="0.25">
      <c r="A157" s="977">
        <v>45</v>
      </c>
      <c r="B157" s="1688"/>
      <c r="C157" s="277" t="s">
        <v>57</v>
      </c>
      <c r="D157" s="278" t="s">
        <v>306</v>
      </c>
      <c r="E157" s="1689"/>
      <c r="F157" s="1681"/>
      <c r="G157" s="1682" t="s">
        <v>1962</v>
      </c>
      <c r="H157" s="883"/>
      <c r="I157" s="1571">
        <v>1</v>
      </c>
      <c r="J157" s="242"/>
      <c r="K157" s="242"/>
      <c r="L157" s="566">
        <v>1</v>
      </c>
      <c r="M157" s="566">
        <v>0</v>
      </c>
      <c r="N157" s="553">
        <f t="shared" si="450"/>
        <v>0</v>
      </c>
      <c r="O157" s="1474"/>
      <c r="P157" s="1506">
        <v>1</v>
      </c>
      <c r="Q157" s="1690">
        <v>1</v>
      </c>
      <c r="R157" s="1691">
        <f>IF(P157=1,1,0)</f>
        <v>1</v>
      </c>
      <c r="S157" s="899">
        <f t="shared" si="680"/>
        <v>1</v>
      </c>
      <c r="T157" s="1488"/>
      <c r="U157" s="1506">
        <v>0</v>
      </c>
      <c r="V157" s="1690">
        <v>1</v>
      </c>
      <c r="W157" s="1691">
        <f>IF(U157=1,1,0)</f>
        <v>0</v>
      </c>
      <c r="X157" s="899">
        <f t="shared" si="681"/>
        <v>0</v>
      </c>
      <c r="Y157" s="897"/>
      <c r="Z157" s="242">
        <v>0</v>
      </c>
      <c r="AA157" s="562">
        <v>1</v>
      </c>
      <c r="AB157" s="1691">
        <f>IF(Z157=1,1,0)</f>
        <v>0</v>
      </c>
      <c r="AC157" s="553">
        <f t="shared" si="685"/>
        <v>0</v>
      </c>
      <c r="AD157" s="1488"/>
      <c r="AE157" s="1488">
        <v>0</v>
      </c>
      <c r="AF157" s="562">
        <v>1</v>
      </c>
      <c r="AG157" s="1691">
        <f>IF(AE157=1,1,0)</f>
        <v>0</v>
      </c>
      <c r="AH157" s="553">
        <f t="shared" si="686"/>
        <v>0</v>
      </c>
      <c r="AI157" s="1488"/>
      <c r="AJ157" s="1488">
        <v>0</v>
      </c>
      <c r="AK157" s="562">
        <v>1</v>
      </c>
      <c r="AL157" s="1691">
        <f>IF(AJ157=1,1,0)</f>
        <v>0</v>
      </c>
      <c r="AM157" s="553">
        <f t="shared" si="548"/>
        <v>0</v>
      </c>
      <c r="AN157" s="1488"/>
      <c r="AO157" s="1488">
        <v>1</v>
      </c>
      <c r="AP157" s="1690">
        <v>1</v>
      </c>
      <c r="AQ157" s="1691">
        <f>IF(AO157=1,1,0)</f>
        <v>1</v>
      </c>
      <c r="AR157" s="899">
        <f t="shared" si="550"/>
        <v>1</v>
      </c>
      <c r="AS157" s="1488"/>
      <c r="AT157" s="1488">
        <v>1</v>
      </c>
      <c r="AU157" s="1690">
        <v>1</v>
      </c>
      <c r="AV157" s="1692">
        <f>IF(AT157=1,1,0)</f>
        <v>1</v>
      </c>
      <c r="AW157" s="899">
        <f t="shared" si="552"/>
        <v>1</v>
      </c>
      <c r="AX157" s="264"/>
      <c r="AY157" s="264"/>
      <c r="AZ157" s="1690">
        <v>1</v>
      </c>
      <c r="BA157" s="1692">
        <f>IF(AY157=1,1,0)</f>
        <v>0</v>
      </c>
      <c r="BB157" s="899">
        <f t="shared" si="687"/>
        <v>0</v>
      </c>
      <c r="BC157"/>
      <c r="BD157" s="666">
        <v>0</v>
      </c>
      <c r="BE157" s="562">
        <v>1</v>
      </c>
      <c r="BF157" s="1691">
        <f>IF(BD157=1,1,0)</f>
        <v>0</v>
      </c>
      <c r="BG157" s="553">
        <f t="shared" si="688"/>
        <v>0</v>
      </c>
      <c r="BH157" s="1488"/>
      <c r="BI157" s="1693">
        <v>0</v>
      </c>
      <c r="BJ157" s="1690">
        <v>1</v>
      </c>
      <c r="BK157" s="1692">
        <f>IF(BI157=1,1,0)</f>
        <v>0</v>
      </c>
      <c r="BL157" s="899">
        <f t="shared" si="558"/>
        <v>0</v>
      </c>
      <c r="BM157"/>
      <c r="BN157" s="666">
        <v>0</v>
      </c>
      <c r="BO157" s="562">
        <v>1</v>
      </c>
      <c r="BP157" s="1691">
        <f>IF(BN157=1,1,0)</f>
        <v>0</v>
      </c>
      <c r="BQ157" s="553">
        <f t="shared" si="689"/>
        <v>0</v>
      </c>
      <c r="BR157" s="883"/>
      <c r="BS157" s="242"/>
      <c r="BT157" s="242">
        <v>0</v>
      </c>
      <c r="BU157" s="562">
        <v>1</v>
      </c>
      <c r="BV157" s="1691">
        <f>IF(BT157=1,1,0)</f>
        <v>0</v>
      </c>
      <c r="BW157" s="553">
        <f t="shared" si="562"/>
        <v>0</v>
      </c>
      <c r="BX157" s="242"/>
      <c r="BY157" s="242"/>
      <c r="BZ157" s="1606">
        <v>1</v>
      </c>
      <c r="CA157" s="1692">
        <f>IF(BY157=1,1,0)</f>
        <v>0</v>
      </c>
      <c r="CB157" s="243">
        <f t="shared" si="564"/>
        <v>0</v>
      </c>
      <c r="CC157" s="264"/>
      <c r="CD157" s="264">
        <v>1</v>
      </c>
      <c r="CE157" s="1606">
        <v>1</v>
      </c>
      <c r="CF157" s="1692">
        <f>IF(CD157=1,1,0)</f>
        <v>1</v>
      </c>
      <c r="CG157" s="243">
        <f t="shared" si="690"/>
        <v>1</v>
      </c>
      <c r="CH157" s="897"/>
      <c r="CI157" s="264"/>
      <c r="CJ157" s="1585" t="s">
        <v>130</v>
      </c>
      <c r="CK157" s="1603"/>
      <c r="CL157" s="1694" t="str">
        <f>CJ157</f>
        <v>не релевантно</v>
      </c>
      <c r="CM157" s="1603"/>
      <c r="CN157" s="1603"/>
      <c r="CO157" s="1606">
        <v>1</v>
      </c>
      <c r="CP157" s="1603">
        <v>0</v>
      </c>
      <c r="CQ157" s="243">
        <f t="shared" si="691"/>
        <v>0</v>
      </c>
      <c r="CR157" s="1603"/>
      <c r="CS157" s="1603">
        <v>1</v>
      </c>
      <c r="CT157" s="1606">
        <v>1</v>
      </c>
      <c r="CU157" s="1692">
        <f>IF(CS157=1,1,0)</f>
        <v>1</v>
      </c>
      <c r="CV157" s="243">
        <f t="shared" si="692"/>
        <v>1</v>
      </c>
      <c r="CW157" s="1603"/>
      <c r="CX157" s="1603">
        <v>1</v>
      </c>
      <c r="CY157" s="1606">
        <v>1</v>
      </c>
      <c r="CZ157" s="1692">
        <f>IF(CX157=1,1,0)</f>
        <v>1</v>
      </c>
      <c r="DA157" s="243">
        <f t="shared" si="693"/>
        <v>1</v>
      </c>
      <c r="DB157" s="1603"/>
      <c r="DC157" s="1603">
        <v>1</v>
      </c>
      <c r="DD157" s="1606">
        <v>1</v>
      </c>
      <c r="DE157" s="1692">
        <f>IF(DC157=1,1,0)</f>
        <v>1</v>
      </c>
      <c r="DF157" s="243">
        <f t="shared" si="694"/>
        <v>1</v>
      </c>
      <c r="DG157" s="1603"/>
      <c r="DH157" s="1603">
        <v>1</v>
      </c>
      <c r="DI157" s="1606">
        <v>1</v>
      </c>
      <c r="DJ157" s="1692">
        <f>IF(DH157=1,1,0)</f>
        <v>1</v>
      </c>
      <c r="DK157" s="243">
        <f t="shared" si="574"/>
        <v>1</v>
      </c>
      <c r="DL157" s="1603"/>
      <c r="DM157" s="1603">
        <v>1</v>
      </c>
      <c r="DN157" s="1606">
        <v>1</v>
      </c>
      <c r="DO157" s="1692">
        <f>IF(DM157=1,1,0)</f>
        <v>1</v>
      </c>
      <c r="DP157" s="243">
        <f t="shared" si="695"/>
        <v>1</v>
      </c>
      <c r="DQ157" s="1603"/>
      <c r="DR157" s="1603">
        <v>1</v>
      </c>
      <c r="DS157" s="1606">
        <v>1</v>
      </c>
      <c r="DT157" s="1692">
        <f>IF(DR157=1,1,0)</f>
        <v>1</v>
      </c>
      <c r="DU157" s="243">
        <f t="shared" si="696"/>
        <v>1</v>
      </c>
      <c r="DV157" s="1603"/>
      <c r="DW157" s="1603">
        <v>1</v>
      </c>
      <c r="DX157" s="1606">
        <v>1</v>
      </c>
      <c r="DY157" s="1692">
        <f>IF(DW157=1,1,0)</f>
        <v>1</v>
      </c>
      <c r="DZ157" s="243">
        <f t="shared" si="697"/>
        <v>1</v>
      </c>
      <c r="EA157" s="1603"/>
      <c r="EB157" s="1603">
        <v>1</v>
      </c>
      <c r="EC157" s="1606">
        <v>1</v>
      </c>
      <c r="ED157" s="1692">
        <f>IF(EB157=1,1,0)</f>
        <v>1</v>
      </c>
      <c r="EE157" s="243">
        <f t="shared" si="582"/>
        <v>1</v>
      </c>
      <c r="EF157" s="1603"/>
      <c r="EG157" s="1603">
        <v>0</v>
      </c>
      <c r="EH157" s="1606">
        <v>1</v>
      </c>
      <c r="EI157" s="1692">
        <f>IF(EG157=1,1,0)</f>
        <v>0</v>
      </c>
      <c r="EJ157" s="243">
        <f t="shared" si="584"/>
        <v>0</v>
      </c>
      <c r="EK157" s="1603"/>
      <c r="EL157" s="1603">
        <v>0</v>
      </c>
      <c r="EM157" s="1606">
        <v>1</v>
      </c>
      <c r="EN157" s="1692">
        <f>IF(EL157=1,1,0)</f>
        <v>0</v>
      </c>
      <c r="EO157" s="243">
        <f t="shared" si="698"/>
        <v>0</v>
      </c>
      <c r="EP157" s="1603"/>
      <c r="EQ157" s="1603">
        <v>0</v>
      </c>
      <c r="ER157" s="1606">
        <v>1</v>
      </c>
      <c r="ES157" s="1692">
        <f>IF(EQ157=1,1,0)</f>
        <v>0</v>
      </c>
      <c r="ET157" s="243">
        <f t="shared" si="699"/>
        <v>0</v>
      </c>
      <c r="EU157" s="1603"/>
      <c r="EV157" s="1603">
        <v>0</v>
      </c>
      <c r="EW157" s="1606">
        <v>1</v>
      </c>
      <c r="EX157" s="1692">
        <f>IF(EV157=1,1,0)</f>
        <v>0</v>
      </c>
      <c r="EY157" s="243">
        <f t="shared" si="700"/>
        <v>0</v>
      </c>
      <c r="EZ157" s="1603"/>
      <c r="FA157" s="1603">
        <v>0</v>
      </c>
      <c r="FB157" s="1606">
        <v>1</v>
      </c>
      <c r="FC157" s="1692">
        <f>IF(FA157=1,1,0)</f>
        <v>0</v>
      </c>
      <c r="FD157" s="243">
        <f t="shared" si="591"/>
        <v>0</v>
      </c>
      <c r="FE157" s="264"/>
      <c r="FF157" s="264">
        <v>1</v>
      </c>
      <c r="FG157" s="1606">
        <v>1</v>
      </c>
      <c r="FH157" s="1692">
        <f>IF(FF157=1,1,0)</f>
        <v>1</v>
      </c>
      <c r="FI157" s="243">
        <f t="shared" si="701"/>
        <v>1</v>
      </c>
      <c r="FJ157" s="264"/>
      <c r="FK157" s="264">
        <v>1</v>
      </c>
      <c r="FL157" s="1606">
        <v>1</v>
      </c>
      <c r="FM157" s="1692">
        <f>IF(FK157=1,1,0)</f>
        <v>1</v>
      </c>
      <c r="FN157" s="243">
        <f t="shared" si="702"/>
        <v>1</v>
      </c>
      <c r="FO157" s="264"/>
      <c r="FP157" s="264" t="str">
        <f>FQ157</f>
        <v>не реевантно</v>
      </c>
      <c r="FQ157" s="1695" t="s">
        <v>765</v>
      </c>
      <c r="FR157" s="1696">
        <v>0</v>
      </c>
      <c r="FS157" s="243" t="str">
        <f>FP157</f>
        <v>не реевантно</v>
      </c>
      <c r="FU157" s="1488"/>
      <c r="FV157" s="1693">
        <v>0</v>
      </c>
      <c r="FW157" s="1690">
        <v>1</v>
      </c>
      <c r="FX157" s="1692">
        <f>IF(FV157=1,1,0)</f>
        <v>0</v>
      </c>
      <c r="FY157" s="899">
        <f t="shared" si="598"/>
        <v>0</v>
      </c>
      <c r="FZ157" s="1488"/>
      <c r="GA157" s="1697">
        <v>0</v>
      </c>
      <c r="GB157" s="1690">
        <v>1</v>
      </c>
      <c r="GC157" s="1692">
        <f>IF(GA157=1,1,0)</f>
        <v>0</v>
      </c>
      <c r="GD157" s="899">
        <f t="shared" si="600"/>
        <v>0</v>
      </c>
      <c r="GE157" s="1698"/>
      <c r="GF157" s="1699">
        <v>0</v>
      </c>
      <c r="GG157" s="1690">
        <v>1</v>
      </c>
      <c r="GH157" s="1692">
        <f>IF(GF157=1,1,0)</f>
        <v>0</v>
      </c>
      <c r="GI157" s="899">
        <f t="shared" si="602"/>
        <v>0</v>
      </c>
      <c r="GJ157" s="1488"/>
      <c r="GK157" s="1699">
        <v>0</v>
      </c>
      <c r="GL157" s="1690">
        <v>1</v>
      </c>
      <c r="GM157" s="1692">
        <f>IF(GK157=1,1,0)</f>
        <v>0</v>
      </c>
      <c r="GN157" s="899">
        <f t="shared" si="704"/>
        <v>0</v>
      </c>
      <c r="GO157" s="1698"/>
      <c r="GP157" s="1699">
        <v>0</v>
      </c>
      <c r="GQ157" s="1690">
        <v>1</v>
      </c>
      <c r="GR157" s="1692">
        <f>IF(GP157=1,1,0)</f>
        <v>0</v>
      </c>
      <c r="GS157" s="899">
        <f t="shared" si="606"/>
        <v>0</v>
      </c>
      <c r="GT157" s="1488"/>
      <c r="GU157" s="1693">
        <v>1</v>
      </c>
      <c r="GV157" s="1690">
        <v>1</v>
      </c>
      <c r="GW157" s="1692">
        <f>IF(GU157=1,1,0)</f>
        <v>1</v>
      </c>
      <c r="GX157" s="899">
        <f t="shared" si="608"/>
        <v>1</v>
      </c>
      <c r="GY157" s="1700"/>
      <c r="GZ157" s="264"/>
      <c r="HA157" s="264">
        <v>1</v>
      </c>
      <c r="HB157" s="1606">
        <v>1</v>
      </c>
      <c r="HC157" s="1692">
        <f>IF(HA157=1,1,0)</f>
        <v>1</v>
      </c>
      <c r="HD157" s="243">
        <f t="shared" si="610"/>
        <v>1</v>
      </c>
      <c r="HE157" s="264"/>
      <c r="HF157" s="264">
        <v>0</v>
      </c>
      <c r="HG157" s="1606">
        <v>1</v>
      </c>
      <c r="HH157" s="1692">
        <f>IF(HF157=1,1,0)</f>
        <v>0</v>
      </c>
      <c r="HI157" s="243">
        <f t="shared" si="705"/>
        <v>0</v>
      </c>
      <c r="HJ157" s="1667"/>
      <c r="HK157" s="1488"/>
      <c r="HL157" s="1488">
        <v>0</v>
      </c>
      <c r="HM157" s="562">
        <v>1</v>
      </c>
      <c r="HN157" s="1691">
        <f>IF(HL157=1,1,0)</f>
        <v>0</v>
      </c>
      <c r="HO157" s="553">
        <f t="shared" si="706"/>
        <v>0</v>
      </c>
      <c r="HP157" s="883"/>
      <c r="HQ157" s="1488"/>
      <c r="HR157" s="1488">
        <v>1</v>
      </c>
      <c r="HS157" s="1690">
        <v>1</v>
      </c>
      <c r="HT157" s="1603">
        <f>IF(HR157=1,1,0)</f>
        <v>1</v>
      </c>
      <c r="HU157" s="1101">
        <f t="shared" si="616"/>
        <v>1</v>
      </c>
      <c r="HV157" s="1698"/>
      <c r="HW157" s="1488">
        <v>1</v>
      </c>
      <c r="HX157" s="1690">
        <v>1</v>
      </c>
      <c r="HY157" s="1603">
        <f>IF(HW157=1,1,0)</f>
        <v>1</v>
      </c>
      <c r="HZ157" s="1101">
        <f t="shared" si="618"/>
        <v>1</v>
      </c>
      <c r="IA157" s="1488"/>
      <c r="IB157" s="1693">
        <v>1</v>
      </c>
      <c r="IC157" s="1690">
        <v>1</v>
      </c>
      <c r="ID157" s="1692">
        <f>IF(IB157=1,1,0)</f>
        <v>1</v>
      </c>
      <c r="IE157" s="899">
        <f t="shared" si="621"/>
        <v>1</v>
      </c>
      <c r="IF157" s="883"/>
      <c r="IG157" s="1488"/>
      <c r="IH157" s="1488">
        <v>0</v>
      </c>
      <c r="II157" s="562">
        <v>1</v>
      </c>
      <c r="IJ157" s="1691">
        <f>IF(IH157=1,1,0)</f>
        <v>0</v>
      </c>
      <c r="IK157" s="553">
        <f t="shared" si="707"/>
        <v>0</v>
      </c>
      <c r="IL157" s="1698"/>
      <c r="IM157" s="1488">
        <v>0</v>
      </c>
      <c r="IN157" s="562">
        <v>1</v>
      </c>
      <c r="IO157" s="1691">
        <f>IF(IM157=1,1,0)</f>
        <v>0</v>
      </c>
      <c r="IP157" s="553">
        <f t="shared" si="708"/>
        <v>0</v>
      </c>
      <c r="IQ157" s="1488"/>
      <c r="IR157" s="1488">
        <v>0</v>
      </c>
      <c r="IS157" s="562">
        <v>1</v>
      </c>
      <c r="IT157" s="1691">
        <f>IF(IR157=1,1,0)</f>
        <v>0</v>
      </c>
      <c r="IU157" s="553">
        <f t="shared" si="627"/>
        <v>0</v>
      </c>
      <c r="IV157" s="1698"/>
      <c r="IW157" s="1488">
        <v>0</v>
      </c>
      <c r="IX157" s="562">
        <v>1</v>
      </c>
      <c r="IY157" s="1691">
        <f>IF(IW157=1,1,0)</f>
        <v>0</v>
      </c>
      <c r="IZ157" s="553">
        <f t="shared" si="683"/>
        <v>0</v>
      </c>
      <c r="JA157" s="1488"/>
      <c r="JB157" s="1488">
        <v>0</v>
      </c>
      <c r="JC157" s="562">
        <v>1</v>
      </c>
      <c r="JD157" s="1691">
        <f>IF(JB157=1,1,0)</f>
        <v>0</v>
      </c>
      <c r="JE157" s="553">
        <f t="shared" si="363"/>
        <v>0</v>
      </c>
      <c r="JF157" s="1698"/>
      <c r="JG157" s="1488">
        <v>0</v>
      </c>
      <c r="JH157" s="562">
        <v>1</v>
      </c>
      <c r="JI157" s="1691">
        <f>IF(JG157=1,1,0)</f>
        <v>0</v>
      </c>
      <c r="JJ157" s="553">
        <f t="shared" si="436"/>
        <v>0</v>
      </c>
      <c r="JK157" s="1488"/>
      <c r="JL157" s="1488">
        <v>0</v>
      </c>
      <c r="JM157" s="562">
        <v>1</v>
      </c>
      <c r="JN157" s="1691">
        <f>IF(JL157=1,1,0)</f>
        <v>0</v>
      </c>
      <c r="JO157" s="553">
        <f t="shared" si="437"/>
        <v>0</v>
      </c>
      <c r="JP157" s="1698"/>
      <c r="JQ157" s="1488">
        <v>0</v>
      </c>
      <c r="JR157" s="562">
        <v>1</v>
      </c>
      <c r="JS157" s="1691">
        <f>IF(JQ157=1,1,0)</f>
        <v>0</v>
      </c>
      <c r="JT157" s="553">
        <f t="shared" si="633"/>
        <v>0</v>
      </c>
      <c r="JU157" s="1488"/>
      <c r="JV157" s="1488">
        <v>0</v>
      </c>
      <c r="JW157" s="562">
        <v>1</v>
      </c>
      <c r="JX157" s="1691">
        <f>IF(JV157=1,1,0)</f>
        <v>0</v>
      </c>
      <c r="JY157" s="553">
        <f t="shared" si="438"/>
        <v>0</v>
      </c>
      <c r="JZ157" s="1488"/>
      <c r="KA157" s="1488">
        <v>0</v>
      </c>
      <c r="KB157" s="562">
        <v>1</v>
      </c>
      <c r="KC157" s="1691">
        <f>IF(KA157=1,1,0)</f>
        <v>0</v>
      </c>
      <c r="KD157" s="553">
        <f t="shared" si="439"/>
        <v>0</v>
      </c>
      <c r="KE157" s="1488"/>
      <c r="KF157" s="1488">
        <v>0</v>
      </c>
      <c r="KG157" s="562">
        <v>1</v>
      </c>
      <c r="KH157" s="1691">
        <f>IF(KF157=1,1,0)</f>
        <v>0</v>
      </c>
      <c r="KI157" s="553">
        <f t="shared" si="440"/>
        <v>0</v>
      </c>
      <c r="KJ157" s="1488"/>
      <c r="KK157" s="1488">
        <v>1</v>
      </c>
      <c r="KL157" s="562">
        <v>1</v>
      </c>
      <c r="KM157" s="1691">
        <f>IF(KK157=1,1,0)</f>
        <v>1</v>
      </c>
      <c r="KN157" s="553">
        <f t="shared" si="441"/>
        <v>1</v>
      </c>
      <c r="KO157" s="1488"/>
      <c r="KP157" s="1488">
        <v>0</v>
      </c>
      <c r="KQ157" s="562">
        <v>1</v>
      </c>
      <c r="KR157" s="1691">
        <f>IF(KP157=1,1,0)</f>
        <v>0</v>
      </c>
      <c r="KS157" s="553">
        <f t="shared" si="442"/>
        <v>0</v>
      </c>
      <c r="KT157" s="1488"/>
      <c r="KU157" s="1488">
        <v>0</v>
      </c>
      <c r="KV157" s="562">
        <v>1</v>
      </c>
      <c r="KW157" s="1691">
        <f>IF(KU157=1,1,0)</f>
        <v>0</v>
      </c>
      <c r="KX157" s="553">
        <f t="shared" si="443"/>
        <v>0</v>
      </c>
      <c r="KY157" s="1488"/>
      <c r="KZ157" s="1488">
        <v>1</v>
      </c>
      <c r="LA157" s="562">
        <v>1</v>
      </c>
      <c r="LB157" s="1691">
        <f>IF(KZ157=1,1,0)</f>
        <v>1</v>
      </c>
      <c r="LC157" s="553">
        <f t="shared" si="670"/>
        <v>1</v>
      </c>
      <c r="LD157" s="1488"/>
      <c r="LE157" s="1488">
        <v>0</v>
      </c>
      <c r="LF157" s="562">
        <v>1</v>
      </c>
      <c r="LG157" s="1691">
        <f>IF(LE157=1,1,0)</f>
        <v>0</v>
      </c>
      <c r="LH157" s="553">
        <f t="shared" si="641"/>
        <v>0</v>
      </c>
      <c r="LI157" s="1488"/>
      <c r="LJ157" s="1488">
        <v>1</v>
      </c>
      <c r="LK157" s="562">
        <v>1</v>
      </c>
      <c r="LL157" s="1691">
        <f>IF(LJ157=1,1,0)</f>
        <v>1</v>
      </c>
      <c r="LM157" s="553">
        <f t="shared" si="709"/>
        <v>1</v>
      </c>
      <c r="LN157" s="1488"/>
      <c r="LO157" s="1488"/>
      <c r="LP157" s="562">
        <v>1</v>
      </c>
      <c r="LQ157" s="1691">
        <f>IF(LO157=1,1,0)</f>
        <v>0</v>
      </c>
      <c r="LR157" s="553">
        <f t="shared" si="645"/>
        <v>0</v>
      </c>
      <c r="LS157" s="1488"/>
      <c r="LT157" s="1488">
        <v>0</v>
      </c>
      <c r="LU157" s="562">
        <v>1</v>
      </c>
      <c r="LV157" s="1691">
        <f>IF(LT157=1,1,0)</f>
        <v>0</v>
      </c>
      <c r="LW157" s="553">
        <f t="shared" si="391"/>
        <v>0</v>
      </c>
      <c r="LX157" s="1488"/>
      <c r="LY157" s="1488">
        <v>1</v>
      </c>
      <c r="LZ157" s="562">
        <v>1</v>
      </c>
      <c r="MA157" s="1691">
        <f>IF(LY157=1,1,0)</f>
        <v>1</v>
      </c>
      <c r="MB157" s="553">
        <f t="shared" si="393"/>
        <v>1</v>
      </c>
      <c r="MC157" s="1488"/>
      <c r="MD157" s="1488">
        <v>1</v>
      </c>
      <c r="ME157" s="562">
        <v>1</v>
      </c>
      <c r="MF157" s="1691">
        <f>IF(MD157=1,1,0)</f>
        <v>1</v>
      </c>
      <c r="MG157" s="553">
        <f t="shared" si="395"/>
        <v>1</v>
      </c>
      <c r="MH157" s="1488"/>
      <c r="MI157" s="1488">
        <v>0</v>
      </c>
      <c r="MJ157" s="562">
        <v>1</v>
      </c>
      <c r="MK157" s="1691">
        <f>IF(MI157=1,1,0)</f>
        <v>0</v>
      </c>
      <c r="ML157" s="553">
        <f t="shared" si="397"/>
        <v>0</v>
      </c>
      <c r="MM157" s="1488"/>
      <c r="MN157" s="1488">
        <v>0</v>
      </c>
      <c r="MO157" s="562">
        <v>1</v>
      </c>
      <c r="MP157" s="1691">
        <f>IF(MN157=1,1,0)</f>
        <v>0</v>
      </c>
      <c r="MQ157" s="553">
        <f t="shared" si="651"/>
        <v>0</v>
      </c>
      <c r="MR157" s="1488"/>
      <c r="MS157" s="1488">
        <v>0</v>
      </c>
      <c r="MT157" s="562">
        <v>1</v>
      </c>
      <c r="MU157" s="1691">
        <f>IF(MS157=1,1,0)</f>
        <v>0</v>
      </c>
      <c r="MV157" s="553">
        <f t="shared" si="400"/>
        <v>0</v>
      </c>
      <c r="MW157" s="1488"/>
      <c r="MX157" s="1488">
        <v>1</v>
      </c>
      <c r="MY157" s="562">
        <v>1</v>
      </c>
      <c r="MZ157" s="1691">
        <f>IF(MX157=1,1,0)</f>
        <v>1</v>
      </c>
      <c r="NA157" s="553">
        <f t="shared" si="402"/>
        <v>1</v>
      </c>
      <c r="NB157" s="1488"/>
      <c r="NC157" s="1488">
        <v>0</v>
      </c>
      <c r="ND157" s="562">
        <v>1</v>
      </c>
      <c r="NE157" s="1691">
        <f>IF(NC157=1,1,0)</f>
        <v>0</v>
      </c>
      <c r="NF157" s="553">
        <f t="shared" si="404"/>
        <v>0</v>
      </c>
      <c r="NG157" s="1488"/>
      <c r="NH157" s="1488">
        <v>1</v>
      </c>
      <c r="NI157" s="562">
        <v>1</v>
      </c>
      <c r="NJ157" s="1691">
        <f>IF(NH157=1,1,0)</f>
        <v>1</v>
      </c>
      <c r="NK157" s="553">
        <f t="shared" si="406"/>
        <v>1</v>
      </c>
      <c r="NL157" s="1488"/>
      <c r="NM157" s="1488">
        <v>0</v>
      </c>
      <c r="NN157" s="562">
        <v>1</v>
      </c>
      <c r="NO157" s="1691">
        <f>IF(NM157=1,1,0)</f>
        <v>0</v>
      </c>
      <c r="NP157" s="553">
        <f t="shared" si="408"/>
        <v>0</v>
      </c>
      <c r="NQ157" s="1488"/>
      <c r="NR157" s="1488">
        <v>0</v>
      </c>
      <c r="NS157" s="562">
        <v>1</v>
      </c>
      <c r="NT157" s="1691">
        <f>IF(NR157=1,1,0)</f>
        <v>0</v>
      </c>
      <c r="NU157" s="553">
        <f t="shared" si="410"/>
        <v>0</v>
      </c>
      <c r="NV157" s="1488"/>
      <c r="NW157" s="1488">
        <v>1</v>
      </c>
      <c r="NX157" s="562">
        <v>1</v>
      </c>
      <c r="NY157" s="1691">
        <f>IF(NW157=1,1,0)</f>
        <v>1</v>
      </c>
      <c r="NZ157" s="553">
        <f t="shared" si="412"/>
        <v>1</v>
      </c>
      <c r="OA157" s="1488"/>
      <c r="OB157" s="1488">
        <v>0</v>
      </c>
      <c r="OC157" s="562">
        <v>1</v>
      </c>
      <c r="OD157" s="1691">
        <f>IF(OB157=1,1,0)</f>
        <v>0</v>
      </c>
      <c r="OE157" s="553">
        <f t="shared" si="414"/>
        <v>0</v>
      </c>
      <c r="OF157" s="1488"/>
      <c r="OG157" s="1488">
        <v>0</v>
      </c>
      <c r="OH157" s="562">
        <v>1</v>
      </c>
      <c r="OI157" s="1691">
        <f>IF(OG157=1,1,0)</f>
        <v>0</v>
      </c>
      <c r="OJ157" s="553">
        <f t="shared" si="416"/>
        <v>0</v>
      </c>
      <c r="OK157" s="1488"/>
      <c r="OL157" s="1488">
        <v>0</v>
      </c>
      <c r="OM157" s="562">
        <v>1</v>
      </c>
      <c r="ON157" s="1691">
        <f>IF(OL157=1,1,0)</f>
        <v>0</v>
      </c>
      <c r="OO157" s="553">
        <f t="shared" si="418"/>
        <v>0</v>
      </c>
      <c r="OP157" s="1488"/>
      <c r="OQ157" s="1488">
        <v>0</v>
      </c>
      <c r="OR157" s="562">
        <v>1</v>
      </c>
      <c r="OS157" s="1691">
        <f>IF(OQ157=1,1,0)</f>
        <v>0</v>
      </c>
      <c r="OT157" s="553">
        <f t="shared" si="420"/>
        <v>0</v>
      </c>
      <c r="OU157" s="666"/>
      <c r="OV157" s="666"/>
      <c r="OW157" s="562">
        <v>1</v>
      </c>
      <c r="OX157" s="1691">
        <f>IF(OV157=1,1,0)</f>
        <v>0</v>
      </c>
      <c r="OY157" s="553">
        <f t="shared" si="422"/>
        <v>0</v>
      </c>
      <c r="OZ157" s="666"/>
      <c r="PA157" s="666">
        <v>1</v>
      </c>
      <c r="PB157" s="562">
        <v>1</v>
      </c>
      <c r="PC157" s="1691">
        <f>IF(PA157=1,1,0)</f>
        <v>1</v>
      </c>
      <c r="PD157" s="553">
        <f t="shared" si="424"/>
        <v>1</v>
      </c>
      <c r="PF157" s="666">
        <v>0</v>
      </c>
      <c r="PG157" s="562">
        <v>1</v>
      </c>
      <c r="PH157" s="1691">
        <f>IF(PF157=1,1,0)</f>
        <v>0</v>
      </c>
      <c r="PI157" s="553">
        <f t="shared" si="710"/>
        <v>0</v>
      </c>
      <c r="PK157" s="666">
        <v>0</v>
      </c>
      <c r="PL157" s="562">
        <v>1</v>
      </c>
      <c r="PM157" s="1691">
        <f>IF(PK157=1,1,0)</f>
        <v>0</v>
      </c>
      <c r="PN157" s="553">
        <f t="shared" si="711"/>
        <v>0</v>
      </c>
    </row>
    <row r="158" spans="1:430" ht="28" customHeight="1" thickBot="1" x14ac:dyDescent="0.25">
      <c r="A158" s="1701">
        <v>6</v>
      </c>
      <c r="B158" s="569"/>
      <c r="C158" s="287"/>
      <c r="D158" s="288" t="s">
        <v>307</v>
      </c>
      <c r="E158" s="1702" t="s">
        <v>372</v>
      </c>
      <c r="F158" s="1703"/>
      <c r="G158" s="1704"/>
      <c r="H158" s="1705"/>
      <c r="I158" s="1706"/>
      <c r="J158" s="1707"/>
      <c r="K158" s="1708">
        <v>71.428571428571431</v>
      </c>
      <c r="L158" s="574">
        <v>1</v>
      </c>
      <c r="M158" s="575">
        <f t="shared" ref="M158:M160" si="712">IF(K158&gt;89,1,0)</f>
        <v>0</v>
      </c>
      <c r="N158" s="578">
        <f t="shared" si="450"/>
        <v>0</v>
      </c>
      <c r="O158" s="1709"/>
      <c r="P158" s="1710">
        <v>100</v>
      </c>
      <c r="Q158" s="1711">
        <v>1</v>
      </c>
      <c r="R158" s="1712">
        <f t="shared" ref="R158:R160" si="713">IF(P158&gt;89,1,0)</f>
        <v>1</v>
      </c>
      <c r="S158" s="586">
        <f t="shared" si="680"/>
        <v>1</v>
      </c>
      <c r="T158" s="1709"/>
      <c r="U158" s="1710">
        <v>100</v>
      </c>
      <c r="V158" s="583">
        <v>1</v>
      </c>
      <c r="W158" s="1712">
        <f t="shared" ref="W158:W160" si="714">IF(U158&gt;89,1,0)</f>
        <v>1</v>
      </c>
      <c r="X158" s="1713">
        <f t="shared" si="681"/>
        <v>1</v>
      </c>
      <c r="Y158" s="583"/>
      <c r="Z158" s="1714">
        <v>100</v>
      </c>
      <c r="AA158" s="1715">
        <v>1</v>
      </c>
      <c r="AB158" s="1716">
        <f t="shared" ref="AB158:AB160" si="715">IF(Z158&gt;89,1,0)</f>
        <v>1</v>
      </c>
      <c r="AC158" s="1717">
        <f t="shared" si="685"/>
        <v>1</v>
      </c>
      <c r="AD158" s="1718"/>
      <c r="AE158" s="1719">
        <f t="shared" ref="AE158:AE160" si="716">Z158</f>
        <v>100</v>
      </c>
      <c r="AF158" s="1720">
        <v>1</v>
      </c>
      <c r="AG158" s="1721">
        <f t="shared" ref="AG158:AG160" si="717">IF(AE158&gt;89,1,0)</f>
        <v>1</v>
      </c>
      <c r="AH158" s="1722">
        <f t="shared" si="686"/>
        <v>1</v>
      </c>
      <c r="AI158" s="1718"/>
      <c r="AJ158" s="1719">
        <f t="shared" ref="AJ158:AJ160" si="718">AE158</f>
        <v>100</v>
      </c>
      <c r="AK158" s="1720">
        <v>1</v>
      </c>
      <c r="AL158" s="1721">
        <f t="shared" ref="AL158:AL160" si="719">IF(AJ158&gt;89,1,0)</f>
        <v>1</v>
      </c>
      <c r="AM158" s="1722">
        <f t="shared" si="548"/>
        <v>1</v>
      </c>
      <c r="AN158" s="1718"/>
      <c r="AO158" s="1719">
        <v>91.666666666666657</v>
      </c>
      <c r="AP158" s="1723">
        <v>1</v>
      </c>
      <c r="AQ158" s="1712">
        <f t="shared" ref="AQ158:AQ160" si="720">IF(AO158&gt;89,1,0)</f>
        <v>1</v>
      </c>
      <c r="AR158" s="1722">
        <f t="shared" si="550"/>
        <v>1</v>
      </c>
      <c r="AS158" s="1718"/>
      <c r="AT158" s="1719">
        <v>87.5</v>
      </c>
      <c r="AU158" s="1720">
        <v>1</v>
      </c>
      <c r="AV158" s="1721">
        <f t="shared" ref="AV158:AV160" si="721">IF(AT158&gt;89,1,0)</f>
        <v>0</v>
      </c>
      <c r="AW158" s="1722">
        <f t="shared" si="552"/>
        <v>0</v>
      </c>
      <c r="AX158" s="1724"/>
      <c r="AY158" s="1724"/>
      <c r="AZ158" s="1720">
        <v>1</v>
      </c>
      <c r="BA158" s="1721">
        <f t="shared" ref="BA158:BA160" si="722">IF(AY158&gt;89,1,0)</f>
        <v>0</v>
      </c>
      <c r="BB158" s="1722">
        <f t="shared" si="687"/>
        <v>0</v>
      </c>
      <c r="BC158"/>
      <c r="BD158" s="1719">
        <v>80</v>
      </c>
      <c r="BE158" s="1724">
        <v>1</v>
      </c>
      <c r="BF158" s="1721">
        <f t="shared" ref="BF158:BF160" si="723">IF(BD158&gt;89,1,0)</f>
        <v>0</v>
      </c>
      <c r="BG158" s="1722">
        <f t="shared" si="688"/>
        <v>0</v>
      </c>
      <c r="BH158" s="1718"/>
      <c r="BI158" s="1719">
        <v>80</v>
      </c>
      <c r="BJ158" s="1720">
        <v>1</v>
      </c>
      <c r="BK158" s="1721">
        <f t="shared" ref="BK158:BK160" si="724">IF(BI158&gt;89,1,0)</f>
        <v>0</v>
      </c>
      <c r="BL158" s="1722">
        <f t="shared" si="558"/>
        <v>0</v>
      </c>
      <c r="BM158"/>
      <c r="BN158" s="1719">
        <v>91.666666666666657</v>
      </c>
      <c r="BO158" s="1724">
        <v>1</v>
      </c>
      <c r="BP158" s="1721">
        <f t="shared" ref="BP158:BP160" si="725">IF(BN158&gt;89,1,0)</f>
        <v>1</v>
      </c>
      <c r="BQ158" s="1722">
        <f t="shared" si="689"/>
        <v>1</v>
      </c>
      <c r="BR158" s="1705"/>
      <c r="BS158" s="1725" t="s">
        <v>192</v>
      </c>
      <c r="BT158" s="1719">
        <v>100</v>
      </c>
      <c r="BU158" s="1715">
        <v>1</v>
      </c>
      <c r="BV158" s="1716">
        <f t="shared" ref="BV158:BV160" si="726">IF(BT158&gt;89,1,0)</f>
        <v>1</v>
      </c>
      <c r="BW158" s="1717">
        <f t="shared" si="562"/>
        <v>1</v>
      </c>
      <c r="BX158" s="1725" t="s">
        <v>192</v>
      </c>
      <c r="BY158" s="1719">
        <v>100</v>
      </c>
      <c r="BZ158" s="583">
        <v>1</v>
      </c>
      <c r="CA158" s="1721">
        <f t="shared" ref="CA158:CA160" si="727">IF(BY158&gt;89,1,0)</f>
        <v>1</v>
      </c>
      <c r="CB158" s="1713">
        <f t="shared" si="564"/>
        <v>1</v>
      </c>
      <c r="CC158" s="1725" t="s">
        <v>192</v>
      </c>
      <c r="CD158" s="1719">
        <v>100</v>
      </c>
      <c r="CE158" s="583">
        <v>1</v>
      </c>
      <c r="CF158" s="1721">
        <f t="shared" ref="CF158:CF160" si="728">IF(CD158&gt;89,1,0)</f>
        <v>1</v>
      </c>
      <c r="CG158" s="1713">
        <f t="shared" si="690"/>
        <v>1</v>
      </c>
      <c r="CH158" s="1725" t="s">
        <v>192</v>
      </c>
      <c r="CI158" s="1719">
        <v>64.705882352941174</v>
      </c>
      <c r="CJ158" s="583">
        <v>1</v>
      </c>
      <c r="CK158" s="1721">
        <f t="shared" ref="CK158:CK160" si="729">IF(CI158&gt;89,1,0)</f>
        <v>0</v>
      </c>
      <c r="CL158" s="1713">
        <f t="shared" ref="CL158:CL160" si="730">IFERROR(IF(CJ158=0,"",CK158/CJ158),"")</f>
        <v>0</v>
      </c>
      <c r="CM158" s="1725" t="s">
        <v>192</v>
      </c>
      <c r="CN158" s="1719">
        <v>100</v>
      </c>
      <c r="CO158" s="583">
        <v>1</v>
      </c>
      <c r="CP158" s="1721">
        <f t="shared" ref="CP158:CP160" si="731">IF(CN158&gt;89,1,0)</f>
        <v>1</v>
      </c>
      <c r="CQ158" s="1713">
        <f t="shared" si="691"/>
        <v>1</v>
      </c>
      <c r="CR158" s="1725" t="s">
        <v>192</v>
      </c>
      <c r="CS158" s="1719">
        <v>100</v>
      </c>
      <c r="CT158" s="583">
        <v>1</v>
      </c>
      <c r="CU158" s="1721">
        <f t="shared" ref="CU158:CU160" si="732">IF(CS158&gt;89,1,0)</f>
        <v>1</v>
      </c>
      <c r="CV158" s="1713">
        <f t="shared" si="692"/>
        <v>1</v>
      </c>
      <c r="CW158" s="1725" t="s">
        <v>192</v>
      </c>
      <c r="CX158" s="1719">
        <f t="shared" ref="CX158:CX160" si="733">CS158</f>
        <v>100</v>
      </c>
      <c r="CY158" s="583">
        <v>1</v>
      </c>
      <c r="CZ158" s="1721">
        <f t="shared" ref="CZ158:CZ160" si="734">IF(CX158&gt;89,1,0)</f>
        <v>1</v>
      </c>
      <c r="DA158" s="1713">
        <f t="shared" si="693"/>
        <v>1</v>
      </c>
      <c r="DB158" s="1725" t="s">
        <v>192</v>
      </c>
      <c r="DC158" s="1719">
        <v>100</v>
      </c>
      <c r="DD158" s="583">
        <v>1</v>
      </c>
      <c r="DE158" s="1721">
        <f t="shared" ref="DE158:DE160" si="735">IF(DC158&gt;89,1,0)</f>
        <v>1</v>
      </c>
      <c r="DF158" s="1713">
        <f t="shared" si="694"/>
        <v>1</v>
      </c>
      <c r="DG158" s="1725" t="s">
        <v>192</v>
      </c>
      <c r="DH158" s="1719">
        <v>100</v>
      </c>
      <c r="DI158" s="583">
        <v>1</v>
      </c>
      <c r="DJ158" s="1721">
        <f t="shared" ref="DJ158:DJ160" si="736">IF(DH158&gt;89,1,0)</f>
        <v>1</v>
      </c>
      <c r="DK158" s="1717">
        <f t="shared" si="574"/>
        <v>1</v>
      </c>
      <c r="DL158" s="1725" t="s">
        <v>192</v>
      </c>
      <c r="DM158" s="1719">
        <v>100</v>
      </c>
      <c r="DN158" s="583">
        <v>1</v>
      </c>
      <c r="DO158" s="1721">
        <f t="shared" ref="DO158:DO160" si="737">IF(DM158&gt;89,1,0)</f>
        <v>1</v>
      </c>
      <c r="DP158" s="1717">
        <f t="shared" si="695"/>
        <v>1</v>
      </c>
      <c r="DQ158" s="1725" t="s">
        <v>192</v>
      </c>
      <c r="DR158" s="1719">
        <f t="shared" ref="DR158:DR160" si="738">DM158</f>
        <v>100</v>
      </c>
      <c r="DS158" s="583">
        <v>1</v>
      </c>
      <c r="DT158" s="1721">
        <f t="shared" ref="DT158:DT160" si="739">IF(DR158&gt;89,1,0)</f>
        <v>1</v>
      </c>
      <c r="DU158" s="1717">
        <f t="shared" si="696"/>
        <v>1</v>
      </c>
      <c r="DV158" s="1725" t="s">
        <v>192</v>
      </c>
      <c r="DW158" s="1719">
        <f t="shared" ref="DW158:DW160" si="740">DR158</f>
        <v>100</v>
      </c>
      <c r="DX158" s="583">
        <v>1</v>
      </c>
      <c r="DY158" s="1721">
        <f t="shared" ref="DY158:DY160" si="741">IF(DW158&gt;89,1,0)</f>
        <v>1</v>
      </c>
      <c r="DZ158" s="1717">
        <f t="shared" si="697"/>
        <v>1</v>
      </c>
      <c r="EA158" s="1725" t="s">
        <v>192</v>
      </c>
      <c r="EB158" s="1719">
        <f t="shared" ref="EB158:EB160" si="742">DR158</f>
        <v>100</v>
      </c>
      <c r="EC158" s="583">
        <v>1</v>
      </c>
      <c r="ED158" s="1721">
        <f t="shared" ref="ED158:ED160" si="743">IF(EB158&gt;89,1,0)</f>
        <v>1</v>
      </c>
      <c r="EE158" s="1717">
        <f t="shared" si="582"/>
        <v>1</v>
      </c>
      <c r="EF158" s="1725" t="s">
        <v>192</v>
      </c>
      <c r="EG158" s="1719">
        <f t="shared" ref="EG158:EG160" si="744">BT158</f>
        <v>100</v>
      </c>
      <c r="EH158" s="583">
        <v>1</v>
      </c>
      <c r="EI158" s="1721">
        <f t="shared" ref="EI158:EI160" si="745">IF(EG158&gt;89,1,0)</f>
        <v>1</v>
      </c>
      <c r="EJ158" s="1713">
        <f t="shared" si="584"/>
        <v>1</v>
      </c>
      <c r="EK158" s="1725" t="s">
        <v>192</v>
      </c>
      <c r="EL158" s="1719">
        <f t="shared" ref="EL158:EL160" si="746">EB158</f>
        <v>100</v>
      </c>
      <c r="EM158" s="583">
        <v>1</v>
      </c>
      <c r="EN158" s="1721">
        <f t="shared" ref="EN158:EN160" si="747">IF(EL158&gt;89,1,0)</f>
        <v>1</v>
      </c>
      <c r="EO158" s="1717">
        <f t="shared" si="698"/>
        <v>1</v>
      </c>
      <c r="EP158" s="1725" t="s">
        <v>192</v>
      </c>
      <c r="EQ158" s="1719">
        <f t="shared" ref="EQ158:EQ160" si="748">BT158</f>
        <v>100</v>
      </c>
      <c r="ER158" s="583">
        <v>1</v>
      </c>
      <c r="ES158" s="1721">
        <f t="shared" ref="ES158:ES160" si="749">IF(EQ158&gt;89,1,0)</f>
        <v>1</v>
      </c>
      <c r="ET158" s="1713">
        <f t="shared" si="699"/>
        <v>1</v>
      </c>
      <c r="EU158" s="1725" t="s">
        <v>192</v>
      </c>
      <c r="EV158" s="1719">
        <v>100</v>
      </c>
      <c r="EW158" s="583">
        <v>1</v>
      </c>
      <c r="EX158" s="1721">
        <f t="shared" ref="EX158:EX160" si="750">IF(EV158&gt;89,1,0)</f>
        <v>1</v>
      </c>
      <c r="EY158" s="1713">
        <f t="shared" si="700"/>
        <v>1</v>
      </c>
      <c r="EZ158" s="1725" t="s">
        <v>192</v>
      </c>
      <c r="FA158" s="1719">
        <f t="shared" ref="FA158:FA160" si="751">BT158</f>
        <v>100</v>
      </c>
      <c r="FB158" s="583">
        <v>1</v>
      </c>
      <c r="FC158" s="1721">
        <f t="shared" ref="FC158:FC160" si="752">IF(FA158&gt;89,1,0)</f>
        <v>1</v>
      </c>
      <c r="FD158" s="1713">
        <f t="shared" si="591"/>
        <v>1</v>
      </c>
      <c r="FE158" s="1725" t="s">
        <v>192</v>
      </c>
      <c r="FF158" s="1719">
        <f t="shared" ref="FF158:FF160" si="753">FA158</f>
        <v>100</v>
      </c>
      <c r="FG158" s="583">
        <v>1</v>
      </c>
      <c r="FH158" s="1721">
        <f t="shared" ref="FH158:FH160" si="754">IF(FF158&gt;89,1,0)</f>
        <v>1</v>
      </c>
      <c r="FI158" s="1713">
        <f t="shared" si="701"/>
        <v>1</v>
      </c>
      <c r="FJ158" s="1725" t="s">
        <v>192</v>
      </c>
      <c r="FK158" s="1719">
        <f t="shared" ref="FK158:FK160" si="755">FF158</f>
        <v>100</v>
      </c>
      <c r="FL158" s="583">
        <v>1</v>
      </c>
      <c r="FM158" s="1721">
        <f t="shared" ref="FM158:FM160" si="756">IF(FK158&gt;89,1,0)</f>
        <v>1</v>
      </c>
      <c r="FN158" s="1713">
        <f t="shared" si="702"/>
        <v>1</v>
      </c>
      <c r="FO158" s="1725" t="s">
        <v>192</v>
      </c>
      <c r="FP158" s="1719">
        <v>100</v>
      </c>
      <c r="FQ158" s="583">
        <v>1</v>
      </c>
      <c r="FR158" s="1721">
        <f t="shared" ref="FR158:FR160" si="757">IF(FP158&gt;89,1,0)</f>
        <v>1</v>
      </c>
      <c r="FS158" s="1713">
        <f t="shared" si="703"/>
        <v>1</v>
      </c>
      <c r="FT158" s="1726"/>
      <c r="FU158" s="1718"/>
      <c r="FV158" s="1719">
        <v>95.238095238095227</v>
      </c>
      <c r="FW158" s="1720">
        <v>1</v>
      </c>
      <c r="FX158" s="1721">
        <f t="shared" ref="FX158:FX160" si="758">IF(FV158&gt;89,1,0)</f>
        <v>1</v>
      </c>
      <c r="FY158" s="1722">
        <f t="shared" si="598"/>
        <v>1</v>
      </c>
      <c r="FZ158" s="1718"/>
      <c r="GA158" s="1727"/>
      <c r="GB158" s="1720">
        <v>1</v>
      </c>
      <c r="GC158" s="1721">
        <f t="shared" ref="GC158:GC160" si="759">IF(GA158&gt;89,1,0)</f>
        <v>0</v>
      </c>
      <c r="GD158" s="1722">
        <f t="shared" si="600"/>
        <v>0</v>
      </c>
      <c r="GE158" s="1718"/>
      <c r="GF158" s="1728">
        <v>100</v>
      </c>
      <c r="GG158" s="1720">
        <v>1</v>
      </c>
      <c r="GH158" s="1721">
        <f t="shared" ref="GH158:GH160" si="760">IF(GF158&gt;89,1,0)</f>
        <v>1</v>
      </c>
      <c r="GI158" s="1722">
        <f t="shared" si="602"/>
        <v>1</v>
      </c>
      <c r="GJ158" s="1718"/>
      <c r="GK158" s="1729">
        <v>100</v>
      </c>
      <c r="GL158" s="1720">
        <v>1</v>
      </c>
      <c r="GM158" s="1721">
        <f t="shared" ref="GM158:GM160" si="761">IF(GK158&gt;89,1,0)</f>
        <v>1</v>
      </c>
      <c r="GN158" s="1722">
        <f t="shared" si="704"/>
        <v>1</v>
      </c>
      <c r="GO158" s="1718"/>
      <c r="GP158" s="1729"/>
      <c r="GQ158" s="1720">
        <v>1</v>
      </c>
      <c r="GR158" s="1721">
        <f t="shared" ref="GR158:GR160" si="762">IF(GP158&gt;89,1,0)</f>
        <v>0</v>
      </c>
      <c r="GS158" s="1722">
        <f t="shared" si="606"/>
        <v>0</v>
      </c>
      <c r="GT158" s="1718"/>
      <c r="GU158" s="1728">
        <v>100</v>
      </c>
      <c r="GV158" s="1720">
        <v>1</v>
      </c>
      <c r="GW158" s="1721">
        <f t="shared" ref="GW158:GW160" si="763">IF(GU158&gt;89,1,0)</f>
        <v>1</v>
      </c>
      <c r="GX158" s="1722">
        <f t="shared" si="608"/>
        <v>1</v>
      </c>
      <c r="GY158" s="1730"/>
      <c r="GZ158" s="1725" t="s">
        <v>192</v>
      </c>
      <c r="HA158" s="1719">
        <v>0</v>
      </c>
      <c r="HB158" s="583">
        <v>1</v>
      </c>
      <c r="HC158" s="1721">
        <f t="shared" ref="HC158:HC160" si="764">IF(HA158&gt;89,1,0)</f>
        <v>0</v>
      </c>
      <c r="HD158" s="1713">
        <f t="shared" si="610"/>
        <v>0</v>
      </c>
      <c r="HE158" s="1725" t="s">
        <v>192</v>
      </c>
      <c r="HF158" s="1719">
        <v>100</v>
      </c>
      <c r="HG158" s="583">
        <v>1</v>
      </c>
      <c r="HH158" s="1721">
        <f t="shared" ref="HH158:HH160" si="765">IF(HF158&gt;89,1,0)</f>
        <v>1</v>
      </c>
      <c r="HI158" s="1713">
        <f t="shared" si="705"/>
        <v>1</v>
      </c>
      <c r="HJ158" s="1705"/>
      <c r="HK158" s="1718"/>
      <c r="HL158" s="1719">
        <v>100</v>
      </c>
      <c r="HM158" s="1720">
        <v>1</v>
      </c>
      <c r="HN158" s="1721">
        <f t="shared" ref="HN158:HN160" si="766">IF(HL158&gt;89,1,0)</f>
        <v>1</v>
      </c>
      <c r="HO158" s="1722">
        <f t="shared" si="706"/>
        <v>1</v>
      </c>
      <c r="HP158" s="883"/>
      <c r="HQ158" s="1718"/>
      <c r="HR158" s="1719">
        <v>100</v>
      </c>
      <c r="HS158" s="1724">
        <v>1</v>
      </c>
      <c r="HT158" s="1731">
        <f t="shared" ref="HT158:HT160" si="767">IF(HR158&gt;89,1,0)</f>
        <v>1</v>
      </c>
      <c r="HU158" s="1713">
        <f t="shared" si="616"/>
        <v>1</v>
      </c>
      <c r="HV158" s="1718"/>
      <c r="HW158" s="1719">
        <v>100</v>
      </c>
      <c r="HX158" s="1724">
        <v>1</v>
      </c>
      <c r="HY158" s="1731">
        <f t="shared" ref="HY158:HY160" si="768">IF(HW158&gt;89,1,0)</f>
        <v>1</v>
      </c>
      <c r="HZ158" s="1713">
        <f t="shared" si="618"/>
        <v>1</v>
      </c>
      <c r="IA158" s="1718"/>
      <c r="IB158" s="1719">
        <f t="shared" ref="IB158:IB160" si="769">HW158</f>
        <v>100</v>
      </c>
      <c r="IC158" s="1720">
        <v>1</v>
      </c>
      <c r="ID158" s="1721">
        <f t="shared" ref="ID158:ID160" si="770">IF(IB158&gt;89,1,0)</f>
        <v>1</v>
      </c>
      <c r="IE158" s="1722">
        <f t="shared" si="621"/>
        <v>1</v>
      </c>
      <c r="IF158" s="883"/>
      <c r="IG158" s="1718"/>
      <c r="IH158" s="1719">
        <v>55.555555555555557</v>
      </c>
      <c r="II158" s="1724">
        <v>1</v>
      </c>
      <c r="IJ158" s="1721">
        <f t="shared" ref="IJ158:IJ160" si="771">IF(IH158&gt;89,1,0)</f>
        <v>0</v>
      </c>
      <c r="IK158" s="1722">
        <f t="shared" si="707"/>
        <v>0</v>
      </c>
      <c r="IL158" s="1718"/>
      <c r="IM158" s="1719">
        <f t="shared" ref="IM158:IM160" si="772">IH158</f>
        <v>55.555555555555557</v>
      </c>
      <c r="IN158" s="1724">
        <v>1</v>
      </c>
      <c r="IO158" s="1721">
        <f t="shared" ref="IO158:IO160" si="773">IF(IM158&gt;89,1,0)</f>
        <v>0</v>
      </c>
      <c r="IP158" s="1722">
        <f t="shared" si="708"/>
        <v>0</v>
      </c>
      <c r="IQ158" s="1718"/>
      <c r="IR158" s="1719">
        <v>63.636363636363633</v>
      </c>
      <c r="IS158" s="1724">
        <v>1</v>
      </c>
      <c r="IT158" s="1721">
        <f t="shared" ref="IT158:IT160" si="774">IF(IR158&gt;89,1,0)</f>
        <v>0</v>
      </c>
      <c r="IU158" s="1722">
        <f t="shared" si="627"/>
        <v>0</v>
      </c>
      <c r="IV158" s="1718"/>
      <c r="IW158" s="1719">
        <v>81.818181818181827</v>
      </c>
      <c r="IX158" s="1724">
        <v>1</v>
      </c>
      <c r="IY158" s="1721">
        <f t="shared" ref="IY158:IY160" si="775">IF(IW158&gt;89,1,0)</f>
        <v>0</v>
      </c>
      <c r="IZ158" s="1722">
        <f t="shared" si="683"/>
        <v>0</v>
      </c>
      <c r="JA158" s="1718"/>
      <c r="JB158" s="1719"/>
      <c r="JC158" s="1724">
        <v>1</v>
      </c>
      <c r="JD158" s="1721">
        <f t="shared" ref="JD158:JD160" si="776">IF(JB158&gt;89,1,0)</f>
        <v>0</v>
      </c>
      <c r="JE158" s="1722">
        <f t="shared" si="363"/>
        <v>0</v>
      </c>
      <c r="JF158" s="1718"/>
      <c r="JG158" s="1719">
        <v>71.428571428571431</v>
      </c>
      <c r="JH158" s="1724">
        <v>1</v>
      </c>
      <c r="JI158" s="1721">
        <f t="shared" ref="JI158:JI160" si="777">IF(JG158&gt;89,1,0)</f>
        <v>0</v>
      </c>
      <c r="JJ158" s="1722">
        <f t="shared" si="436"/>
        <v>0</v>
      </c>
      <c r="JK158" s="1718"/>
      <c r="JL158" s="1719">
        <v>0</v>
      </c>
      <c r="JM158" s="1724">
        <v>1</v>
      </c>
      <c r="JN158" s="1721">
        <f t="shared" ref="JN158:JN160" si="778">IF(JL158&gt;89,1,0)</f>
        <v>0</v>
      </c>
      <c r="JO158" s="1722">
        <f t="shared" si="437"/>
        <v>0</v>
      </c>
      <c r="JP158" s="1718"/>
      <c r="JQ158" s="1719">
        <v>71.428571428571431</v>
      </c>
      <c r="JR158" s="1724">
        <v>1</v>
      </c>
      <c r="JS158" s="1721">
        <f t="shared" ref="JS158:JS160" si="779">IF(JQ158&gt;89,1,0)</f>
        <v>0</v>
      </c>
      <c r="JT158" s="1722">
        <f t="shared" si="633"/>
        <v>0</v>
      </c>
      <c r="JU158" s="1718"/>
      <c r="JV158" s="1719">
        <v>81.818181818181827</v>
      </c>
      <c r="JW158" s="1724">
        <v>1</v>
      </c>
      <c r="JX158" s="1721">
        <f t="shared" ref="JX158:JX160" si="780">IF(JV158&gt;89,1,0)</f>
        <v>0</v>
      </c>
      <c r="JY158" s="1722">
        <f t="shared" si="438"/>
        <v>0</v>
      </c>
      <c r="JZ158" s="1718"/>
      <c r="KA158" s="1719"/>
      <c r="KB158" s="1724">
        <v>1</v>
      </c>
      <c r="KC158" s="1721">
        <f t="shared" ref="KC158:KC160" si="781">IF(KA158&gt;89,1,0)</f>
        <v>0</v>
      </c>
      <c r="KD158" s="1722">
        <f t="shared" si="439"/>
        <v>0</v>
      </c>
      <c r="KE158" s="1718"/>
      <c r="KF158" s="1719">
        <v>0</v>
      </c>
      <c r="KG158" s="1724">
        <v>1</v>
      </c>
      <c r="KH158" s="1721">
        <f t="shared" ref="KH158:KH160" si="782">IF(KF158&gt;89,1,0)</f>
        <v>0</v>
      </c>
      <c r="KI158" s="1722">
        <f t="shared" si="440"/>
        <v>0</v>
      </c>
      <c r="KJ158" s="1718"/>
      <c r="KK158" s="1719">
        <v>0</v>
      </c>
      <c r="KL158" s="1724">
        <v>1</v>
      </c>
      <c r="KM158" s="1721">
        <f t="shared" ref="KM158:KM160" si="783">IF(KK158&gt;89,1,0)</f>
        <v>0</v>
      </c>
      <c r="KN158" s="1722">
        <f t="shared" si="441"/>
        <v>0</v>
      </c>
      <c r="KO158" s="1718"/>
      <c r="KP158" s="1719"/>
      <c r="KQ158" s="1724">
        <v>1</v>
      </c>
      <c r="KR158" s="1721">
        <f t="shared" ref="KR158:KR160" si="784">IF(KP158&gt;89,1,0)</f>
        <v>0</v>
      </c>
      <c r="KS158" s="1722">
        <f t="shared" si="442"/>
        <v>0</v>
      </c>
      <c r="KT158" s="1718"/>
      <c r="KU158" s="1719"/>
      <c r="KV158" s="1724">
        <v>1</v>
      </c>
      <c r="KW158" s="1721">
        <f t="shared" ref="KW158:KW160" si="785">IF(KU158&gt;89,1,0)</f>
        <v>0</v>
      </c>
      <c r="KX158" s="1722">
        <f t="shared" si="443"/>
        <v>0</v>
      </c>
      <c r="KY158" s="1718"/>
      <c r="KZ158" s="1719">
        <v>0</v>
      </c>
      <c r="LA158" s="1724">
        <v>1</v>
      </c>
      <c r="LB158" s="1721">
        <f t="shared" ref="LB158:LB160" si="786">IF(KZ158&gt;89,1,0)</f>
        <v>0</v>
      </c>
      <c r="LC158" s="1722">
        <f t="shared" si="670"/>
        <v>0</v>
      </c>
      <c r="LD158" s="1718"/>
      <c r="LE158" s="1719">
        <v>81.818181818181827</v>
      </c>
      <c r="LF158" s="1724">
        <v>1</v>
      </c>
      <c r="LG158" s="1721">
        <f t="shared" ref="LG158:LG160" si="787">IF(LE158&gt;89,1,0)</f>
        <v>0</v>
      </c>
      <c r="LH158" s="1722">
        <f t="shared" si="641"/>
        <v>0</v>
      </c>
      <c r="LI158" s="1718"/>
      <c r="LJ158" s="1719">
        <v>100</v>
      </c>
      <c r="LK158" s="1724">
        <v>1</v>
      </c>
      <c r="LL158" s="1721">
        <f t="shared" ref="LL158:LL160" si="788">IF(LJ158&gt;89,1,0)</f>
        <v>1</v>
      </c>
      <c r="LM158" s="1722">
        <f t="shared" si="709"/>
        <v>1</v>
      </c>
      <c r="LN158" s="1718"/>
      <c r="LO158" s="1719">
        <f t="shared" ref="LO158:LO160" si="789">LJ158</f>
        <v>100</v>
      </c>
      <c r="LP158" s="1724">
        <v>1</v>
      </c>
      <c r="LQ158" s="1721">
        <f t="shared" ref="LQ158:LQ160" si="790">IF(LO158&gt;89,1,0)</f>
        <v>1</v>
      </c>
      <c r="LR158" s="1722">
        <f t="shared" si="645"/>
        <v>1</v>
      </c>
      <c r="LS158" s="1718"/>
      <c r="LT158" s="1719">
        <v>100</v>
      </c>
      <c r="LU158" s="1724">
        <v>1</v>
      </c>
      <c r="LV158" s="1721">
        <f t="shared" ref="LV158:LV160" si="791">IF(LT158&gt;89,1,0)</f>
        <v>1</v>
      </c>
      <c r="LW158" s="1722">
        <f t="shared" si="391"/>
        <v>1</v>
      </c>
      <c r="LX158" s="1718"/>
      <c r="LY158" s="1719">
        <v>81.818181818181827</v>
      </c>
      <c r="LZ158" s="1724">
        <v>1</v>
      </c>
      <c r="MA158" s="1721">
        <f t="shared" ref="MA158:MA160" si="792">IF(LY158&gt;89,1,0)</f>
        <v>0</v>
      </c>
      <c r="MB158" s="1722">
        <f t="shared" si="393"/>
        <v>0</v>
      </c>
      <c r="MC158" s="1718"/>
      <c r="MD158" s="1719">
        <v>63.636363636363633</v>
      </c>
      <c r="ME158" s="1724">
        <v>1</v>
      </c>
      <c r="MF158" s="1721">
        <f t="shared" ref="MF158:MF160" si="793">IF(MD158&gt;89,1,0)</f>
        <v>0</v>
      </c>
      <c r="MG158" s="1722">
        <f t="shared" si="395"/>
        <v>0</v>
      </c>
      <c r="MH158" s="1718"/>
      <c r="MI158" s="1719">
        <f t="shared" ref="MI158:MI160" si="794">LT158</f>
        <v>100</v>
      </c>
      <c r="MJ158" s="1724">
        <v>1</v>
      </c>
      <c r="MK158" s="1721">
        <f t="shared" ref="MK158:MK160" si="795">IF(MI158&gt;89,1,0)</f>
        <v>1</v>
      </c>
      <c r="ML158" s="1722">
        <f t="shared" si="397"/>
        <v>1</v>
      </c>
      <c r="MM158" s="1718"/>
      <c r="MN158" s="1719">
        <v>71.428571428571431</v>
      </c>
      <c r="MO158" s="1724">
        <v>1</v>
      </c>
      <c r="MP158" s="1721">
        <f t="shared" ref="MP158:MP160" si="796">IF(MN158&gt;89,1,0)</f>
        <v>0</v>
      </c>
      <c r="MQ158" s="1722">
        <f t="shared" si="651"/>
        <v>0</v>
      </c>
      <c r="MR158" s="1718"/>
      <c r="MS158" s="1719">
        <v>81.818181818181827</v>
      </c>
      <c r="MT158" s="1724">
        <v>1</v>
      </c>
      <c r="MU158" s="1721">
        <f t="shared" ref="MU158:MU160" si="797">IF(MS158&gt;89,1,0)</f>
        <v>0</v>
      </c>
      <c r="MV158" s="1722">
        <f t="shared" si="400"/>
        <v>0</v>
      </c>
      <c r="MW158" s="1718"/>
      <c r="MX158" s="1719">
        <v>81.818181818181827</v>
      </c>
      <c r="MY158" s="1724">
        <v>1</v>
      </c>
      <c r="MZ158" s="1721">
        <f t="shared" ref="MZ158:MZ160" si="798">IF(MX158&gt;89,1,0)</f>
        <v>0</v>
      </c>
      <c r="NA158" s="1722">
        <f t="shared" si="402"/>
        <v>0</v>
      </c>
      <c r="NB158" s="1718"/>
      <c r="NC158" s="1719">
        <f t="shared" ref="NC158:NC160" si="799">MI158</f>
        <v>100</v>
      </c>
      <c r="ND158" s="1724">
        <v>1</v>
      </c>
      <c r="NE158" s="1721">
        <f t="shared" ref="NE158:NE160" si="800">IF(NC158&gt;89,1,0)</f>
        <v>1</v>
      </c>
      <c r="NF158" s="1722">
        <f t="shared" si="404"/>
        <v>1</v>
      </c>
      <c r="NG158" s="1718"/>
      <c r="NH158" s="1719">
        <v>0</v>
      </c>
      <c r="NI158" s="1724">
        <v>1</v>
      </c>
      <c r="NJ158" s="1721">
        <f t="shared" ref="NJ158:NJ160" si="801">IF(NH158&gt;89,1,0)</f>
        <v>0</v>
      </c>
      <c r="NK158" s="1722">
        <f t="shared" si="406"/>
        <v>0</v>
      </c>
      <c r="NL158" s="1718"/>
      <c r="NM158" s="1719">
        <v>71.428571428571431</v>
      </c>
      <c r="NN158" s="1724">
        <v>1</v>
      </c>
      <c r="NO158" s="1721">
        <f t="shared" ref="NO158:NO160" si="802">IF(NM158&gt;89,1,0)</f>
        <v>0</v>
      </c>
      <c r="NP158" s="1722">
        <f t="shared" si="408"/>
        <v>0</v>
      </c>
      <c r="NQ158" s="1718"/>
      <c r="NR158" s="1719">
        <v>0</v>
      </c>
      <c r="NS158" s="1724">
        <v>1</v>
      </c>
      <c r="NT158" s="1721">
        <f t="shared" ref="NT158:NT160" si="803">IF(NR158&gt;89,1,0)</f>
        <v>0</v>
      </c>
      <c r="NU158" s="1722">
        <f t="shared" si="410"/>
        <v>0</v>
      </c>
      <c r="NV158" s="1718"/>
      <c r="NW158" s="1719">
        <f t="shared" ref="NW158:NW160" si="804">NC158</f>
        <v>100</v>
      </c>
      <c r="NX158" s="1724">
        <v>1</v>
      </c>
      <c r="NY158" s="1721">
        <f t="shared" ref="NY158:NY160" si="805">IF(NW158&gt;89,1,0)</f>
        <v>1</v>
      </c>
      <c r="NZ158" s="1722">
        <f t="shared" si="412"/>
        <v>1</v>
      </c>
      <c r="OA158" s="1718"/>
      <c r="OB158" s="1719">
        <v>71.428571428571431</v>
      </c>
      <c r="OC158" s="1724">
        <v>1</v>
      </c>
      <c r="OD158" s="1721">
        <f t="shared" ref="OD158:OD160" si="806">IF(OB158&gt;89,1,0)</f>
        <v>0</v>
      </c>
      <c r="OE158" s="1722">
        <f t="shared" si="414"/>
        <v>0</v>
      </c>
      <c r="OF158" s="1718"/>
      <c r="OG158" s="1719">
        <f t="shared" ref="OG158:OG160" si="807">OB158</f>
        <v>71.428571428571431</v>
      </c>
      <c r="OH158" s="1724">
        <v>1</v>
      </c>
      <c r="OI158" s="1721">
        <f t="shared" ref="OI158:OI160" si="808">IF(OG158&gt;89,1,0)</f>
        <v>0</v>
      </c>
      <c r="OJ158" s="1722">
        <f t="shared" si="416"/>
        <v>0</v>
      </c>
      <c r="OK158" s="1718"/>
      <c r="OL158" s="1719">
        <f t="shared" ref="OL158:OL160" si="809">OG158</f>
        <v>71.428571428571431</v>
      </c>
      <c r="OM158" s="1724">
        <v>1</v>
      </c>
      <c r="ON158" s="1721">
        <f t="shared" ref="ON158:ON160" si="810">IF(OL158&gt;89,1,0)</f>
        <v>0</v>
      </c>
      <c r="OO158" s="1722">
        <f t="shared" si="418"/>
        <v>0</v>
      </c>
      <c r="OP158" s="1718"/>
      <c r="OQ158" s="1719">
        <v>63.636363636363633</v>
      </c>
      <c r="OR158" s="1724">
        <v>1</v>
      </c>
      <c r="OS158" s="1721">
        <f t="shared" ref="OS158:OS160" si="811">IF(OQ158&gt;89,1,0)</f>
        <v>0</v>
      </c>
      <c r="OT158" s="1722">
        <f t="shared" si="420"/>
        <v>0</v>
      </c>
      <c r="OU158" s="666"/>
      <c r="OV158" s="1719"/>
      <c r="OW158" s="1724">
        <v>1</v>
      </c>
      <c r="OX158" s="1721">
        <f t="shared" ref="OX158:OX160" si="812">IF(OV158&gt;89,1,0)</f>
        <v>0</v>
      </c>
      <c r="OY158" s="1722">
        <f t="shared" si="422"/>
        <v>0</v>
      </c>
      <c r="OZ158" s="666"/>
      <c r="PA158" s="1719">
        <v>100</v>
      </c>
      <c r="PB158" s="1724">
        <v>1</v>
      </c>
      <c r="PC158" s="1721">
        <f t="shared" ref="PC158:PC160" si="813">IF(PA158&gt;89,1,0)</f>
        <v>1</v>
      </c>
      <c r="PD158" s="1722">
        <f t="shared" si="424"/>
        <v>1</v>
      </c>
      <c r="PF158" s="1719">
        <v>80</v>
      </c>
      <c r="PG158" s="1724">
        <v>1</v>
      </c>
      <c r="PH158" s="1721">
        <f t="shared" ref="PH158:PH160" si="814">IF(PF158&gt;89,1,0)</f>
        <v>0</v>
      </c>
      <c r="PI158" s="1722">
        <f t="shared" si="710"/>
        <v>0</v>
      </c>
      <c r="PK158" s="1719">
        <v>91.666666666666657</v>
      </c>
      <c r="PL158" s="1724">
        <v>1</v>
      </c>
      <c r="PM158" s="1721">
        <f t="shared" ref="PM158:PM160" si="815">IF(PK158&gt;89,1,0)</f>
        <v>1</v>
      </c>
      <c r="PN158" s="1722">
        <f t="shared" si="711"/>
        <v>1</v>
      </c>
    </row>
    <row r="159" spans="1:430" ht="28" customHeight="1" thickBot="1" x14ac:dyDescent="0.25">
      <c r="A159" s="1701">
        <v>7</v>
      </c>
      <c r="B159" s="569"/>
      <c r="C159" s="287" t="s">
        <v>308</v>
      </c>
      <c r="D159" s="292" t="s">
        <v>309</v>
      </c>
      <c r="E159" s="1732" t="s">
        <v>374</v>
      </c>
      <c r="F159" s="1703"/>
      <c r="G159" s="1704"/>
      <c r="H159" s="1705"/>
      <c r="I159" s="1733"/>
      <c r="J159" s="1734"/>
      <c r="K159" s="1735">
        <v>14.285714285714285</v>
      </c>
      <c r="L159" s="583">
        <v>1</v>
      </c>
      <c r="M159" s="575">
        <f t="shared" si="712"/>
        <v>0</v>
      </c>
      <c r="N159" s="586">
        <f t="shared" si="450"/>
        <v>0</v>
      </c>
      <c r="O159" s="1709"/>
      <c r="P159" s="1710">
        <v>13.333333333333334</v>
      </c>
      <c r="Q159" s="1711">
        <v>1</v>
      </c>
      <c r="R159" s="1712">
        <f t="shared" si="713"/>
        <v>0</v>
      </c>
      <c r="S159" s="586">
        <f t="shared" si="680"/>
        <v>0</v>
      </c>
      <c r="T159" s="1709"/>
      <c r="U159" s="1710">
        <v>13.333333333333334</v>
      </c>
      <c r="V159" s="583">
        <v>1</v>
      </c>
      <c r="W159" s="1712">
        <f t="shared" si="714"/>
        <v>0</v>
      </c>
      <c r="X159" s="1713">
        <f t="shared" si="681"/>
        <v>0</v>
      </c>
      <c r="Y159" s="583"/>
      <c r="Z159" s="1714">
        <v>13.333333333333334</v>
      </c>
      <c r="AA159" s="1736">
        <v>1</v>
      </c>
      <c r="AB159" s="1721">
        <f t="shared" si="715"/>
        <v>0</v>
      </c>
      <c r="AC159" s="1713">
        <f t="shared" si="685"/>
        <v>0</v>
      </c>
      <c r="AD159" s="1718"/>
      <c r="AE159" s="1719">
        <f t="shared" si="716"/>
        <v>13.333333333333334</v>
      </c>
      <c r="AF159" s="1737">
        <v>1</v>
      </c>
      <c r="AG159" s="1721">
        <f t="shared" si="717"/>
        <v>0</v>
      </c>
      <c r="AH159" s="1722">
        <f t="shared" si="686"/>
        <v>0</v>
      </c>
      <c r="AI159" s="1718"/>
      <c r="AJ159" s="1719">
        <f t="shared" si="718"/>
        <v>13.333333333333334</v>
      </c>
      <c r="AK159" s="1737">
        <v>1</v>
      </c>
      <c r="AL159" s="1721">
        <f t="shared" si="719"/>
        <v>0</v>
      </c>
      <c r="AM159" s="1722">
        <f t="shared" si="548"/>
        <v>0</v>
      </c>
      <c r="AN159" s="1718"/>
      <c r="AO159" s="1719">
        <v>16.666666666666664</v>
      </c>
      <c r="AP159" s="1738">
        <v>1</v>
      </c>
      <c r="AQ159" s="1712">
        <f t="shared" si="720"/>
        <v>0</v>
      </c>
      <c r="AR159" s="1722">
        <f t="shared" si="550"/>
        <v>0</v>
      </c>
      <c r="AS159" s="1718"/>
      <c r="AT159" s="1719">
        <v>12.5</v>
      </c>
      <c r="AU159" s="1737">
        <v>1</v>
      </c>
      <c r="AV159" s="1721">
        <f t="shared" si="721"/>
        <v>0</v>
      </c>
      <c r="AW159" s="1722">
        <f t="shared" si="552"/>
        <v>0</v>
      </c>
      <c r="AX159" s="1724"/>
      <c r="AY159" s="1724"/>
      <c r="AZ159" s="1737">
        <v>1</v>
      </c>
      <c r="BA159" s="1721">
        <f t="shared" si="722"/>
        <v>0</v>
      </c>
      <c r="BB159" s="1722">
        <f t="shared" si="687"/>
        <v>0</v>
      </c>
      <c r="BC159"/>
      <c r="BD159" s="1719">
        <v>6.666666666666667</v>
      </c>
      <c r="BE159" s="1737">
        <v>1</v>
      </c>
      <c r="BF159" s="1739">
        <f t="shared" si="723"/>
        <v>0</v>
      </c>
      <c r="BG159" s="1722">
        <f t="shared" si="688"/>
        <v>0</v>
      </c>
      <c r="BH159" s="1718"/>
      <c r="BI159" s="1719">
        <v>6.666666666666667</v>
      </c>
      <c r="BJ159" s="1737">
        <v>1</v>
      </c>
      <c r="BK159" s="1721">
        <f t="shared" si="724"/>
        <v>0</v>
      </c>
      <c r="BL159" s="1722">
        <f t="shared" si="558"/>
        <v>0</v>
      </c>
      <c r="BM159"/>
      <c r="BN159" s="1719">
        <v>16.666666666666664</v>
      </c>
      <c r="BO159" s="1737">
        <v>1</v>
      </c>
      <c r="BP159" s="1739">
        <f t="shared" si="725"/>
        <v>0</v>
      </c>
      <c r="BQ159" s="1722">
        <f t="shared" si="689"/>
        <v>0</v>
      </c>
      <c r="BR159" s="1705"/>
      <c r="BS159" s="1740" t="s">
        <v>375</v>
      </c>
      <c r="BT159" s="1719">
        <v>18.181818181818183</v>
      </c>
      <c r="BU159" s="1736">
        <v>1</v>
      </c>
      <c r="BV159" s="1721">
        <f t="shared" si="726"/>
        <v>0</v>
      </c>
      <c r="BW159" s="1713">
        <f t="shared" si="562"/>
        <v>0</v>
      </c>
      <c r="BX159" s="1740" t="s">
        <v>375</v>
      </c>
      <c r="BY159" s="1719">
        <v>18.181818181818183</v>
      </c>
      <c r="BZ159" s="583">
        <v>1</v>
      </c>
      <c r="CA159" s="1721">
        <f t="shared" si="727"/>
        <v>0</v>
      </c>
      <c r="CB159" s="1713">
        <f t="shared" si="564"/>
        <v>0</v>
      </c>
      <c r="CC159" s="1740" t="s">
        <v>375</v>
      </c>
      <c r="CD159" s="1719">
        <v>12.5</v>
      </c>
      <c r="CE159" s="583">
        <v>1</v>
      </c>
      <c r="CF159" s="1721">
        <f t="shared" si="728"/>
        <v>0</v>
      </c>
      <c r="CG159" s="1713">
        <f t="shared" si="690"/>
        <v>0</v>
      </c>
      <c r="CH159" s="1740" t="s">
        <v>375</v>
      </c>
      <c r="CI159" s="1719">
        <v>17.647058823529413</v>
      </c>
      <c r="CJ159" s="583">
        <v>1</v>
      </c>
      <c r="CK159" s="1721">
        <f t="shared" si="729"/>
        <v>0</v>
      </c>
      <c r="CL159" s="1713">
        <f t="shared" si="730"/>
        <v>0</v>
      </c>
      <c r="CM159" s="1740" t="s">
        <v>375</v>
      </c>
      <c r="CN159" s="1719">
        <v>10</v>
      </c>
      <c r="CO159" s="583">
        <v>1</v>
      </c>
      <c r="CP159" s="1721">
        <f t="shared" si="731"/>
        <v>0</v>
      </c>
      <c r="CQ159" s="1713">
        <f t="shared" si="691"/>
        <v>0</v>
      </c>
      <c r="CR159" s="1740" t="s">
        <v>375</v>
      </c>
      <c r="CS159" s="1719">
        <v>37.5</v>
      </c>
      <c r="CT159" s="583">
        <v>1</v>
      </c>
      <c r="CU159" s="1721">
        <f t="shared" si="732"/>
        <v>0</v>
      </c>
      <c r="CV159" s="1713">
        <f t="shared" si="692"/>
        <v>0</v>
      </c>
      <c r="CW159" s="1740" t="s">
        <v>375</v>
      </c>
      <c r="CX159" s="1719">
        <f t="shared" si="733"/>
        <v>37.5</v>
      </c>
      <c r="CY159" s="583">
        <v>1</v>
      </c>
      <c r="CZ159" s="1721">
        <f t="shared" si="734"/>
        <v>0</v>
      </c>
      <c r="DA159" s="1713">
        <f t="shared" si="693"/>
        <v>0</v>
      </c>
      <c r="DB159" s="1740" t="s">
        <v>375</v>
      </c>
      <c r="DC159" s="1719">
        <v>18.181818181818183</v>
      </c>
      <c r="DD159" s="583">
        <v>1</v>
      </c>
      <c r="DE159" s="1721">
        <f t="shared" si="735"/>
        <v>0</v>
      </c>
      <c r="DF159" s="1713">
        <f t="shared" si="694"/>
        <v>0</v>
      </c>
      <c r="DG159" s="1740" t="s">
        <v>375</v>
      </c>
      <c r="DH159" s="1719">
        <v>25</v>
      </c>
      <c r="DI159" s="583">
        <v>1</v>
      </c>
      <c r="DJ159" s="1721">
        <f t="shared" si="736"/>
        <v>0</v>
      </c>
      <c r="DK159" s="1713">
        <f t="shared" si="574"/>
        <v>0</v>
      </c>
      <c r="DL159" s="1740" t="s">
        <v>375</v>
      </c>
      <c r="DM159" s="1719">
        <v>37.5</v>
      </c>
      <c r="DN159" s="583">
        <v>1</v>
      </c>
      <c r="DO159" s="1721">
        <f t="shared" si="737"/>
        <v>0</v>
      </c>
      <c r="DP159" s="1713">
        <f t="shared" si="695"/>
        <v>0</v>
      </c>
      <c r="DQ159" s="1740" t="s">
        <v>375</v>
      </c>
      <c r="DR159" s="1719">
        <f t="shared" si="738"/>
        <v>37.5</v>
      </c>
      <c r="DS159" s="583">
        <v>1</v>
      </c>
      <c r="DT159" s="1721">
        <f t="shared" si="739"/>
        <v>0</v>
      </c>
      <c r="DU159" s="1713">
        <f t="shared" si="696"/>
        <v>0</v>
      </c>
      <c r="DV159" s="1740" t="s">
        <v>375</v>
      </c>
      <c r="DW159" s="1719">
        <f t="shared" si="740"/>
        <v>37.5</v>
      </c>
      <c r="DX159" s="583">
        <v>1</v>
      </c>
      <c r="DY159" s="1721">
        <f t="shared" si="741"/>
        <v>0</v>
      </c>
      <c r="DZ159" s="1713">
        <f t="shared" si="697"/>
        <v>0</v>
      </c>
      <c r="EA159" s="1740" t="s">
        <v>375</v>
      </c>
      <c r="EB159" s="1719">
        <f t="shared" si="742"/>
        <v>37.5</v>
      </c>
      <c r="EC159" s="583">
        <v>1</v>
      </c>
      <c r="ED159" s="1721">
        <f t="shared" si="743"/>
        <v>0</v>
      </c>
      <c r="EE159" s="1713">
        <f t="shared" si="582"/>
        <v>0</v>
      </c>
      <c r="EF159" s="1740" t="s">
        <v>375</v>
      </c>
      <c r="EG159" s="1719">
        <f t="shared" si="744"/>
        <v>18.181818181818183</v>
      </c>
      <c r="EH159" s="583">
        <v>1</v>
      </c>
      <c r="EI159" s="1721">
        <f t="shared" si="745"/>
        <v>0</v>
      </c>
      <c r="EJ159" s="1713">
        <f t="shared" si="584"/>
        <v>0</v>
      </c>
      <c r="EK159" s="1740" t="s">
        <v>375</v>
      </c>
      <c r="EL159" s="1719">
        <f t="shared" si="746"/>
        <v>37.5</v>
      </c>
      <c r="EM159" s="583">
        <v>1</v>
      </c>
      <c r="EN159" s="1721">
        <f t="shared" si="747"/>
        <v>0</v>
      </c>
      <c r="EO159" s="1713">
        <f t="shared" si="698"/>
        <v>0</v>
      </c>
      <c r="EP159" s="1740" t="s">
        <v>375</v>
      </c>
      <c r="EQ159" s="1719">
        <f t="shared" si="748"/>
        <v>18.181818181818183</v>
      </c>
      <c r="ER159" s="583">
        <v>1</v>
      </c>
      <c r="ES159" s="1721">
        <f t="shared" si="749"/>
        <v>0</v>
      </c>
      <c r="ET159" s="1713">
        <f t="shared" si="699"/>
        <v>0</v>
      </c>
      <c r="EU159" s="1740" t="s">
        <v>375</v>
      </c>
      <c r="EV159" s="1719">
        <v>10</v>
      </c>
      <c r="EW159" s="583">
        <v>1</v>
      </c>
      <c r="EX159" s="1721">
        <f t="shared" si="750"/>
        <v>0</v>
      </c>
      <c r="EY159" s="1713">
        <f t="shared" si="700"/>
        <v>0</v>
      </c>
      <c r="EZ159" s="1740" t="s">
        <v>375</v>
      </c>
      <c r="FA159" s="1719">
        <f t="shared" si="751"/>
        <v>18.181818181818183</v>
      </c>
      <c r="FB159" s="583">
        <v>1</v>
      </c>
      <c r="FC159" s="1721">
        <f t="shared" si="752"/>
        <v>0</v>
      </c>
      <c r="FD159" s="1713">
        <f t="shared" si="591"/>
        <v>0</v>
      </c>
      <c r="FE159" s="1740" t="s">
        <v>375</v>
      </c>
      <c r="FF159" s="1719">
        <f t="shared" si="753"/>
        <v>18.181818181818183</v>
      </c>
      <c r="FG159" s="583">
        <v>1</v>
      </c>
      <c r="FH159" s="1721">
        <f t="shared" si="754"/>
        <v>0</v>
      </c>
      <c r="FI159" s="1713">
        <f t="shared" si="701"/>
        <v>0</v>
      </c>
      <c r="FJ159" s="1740" t="s">
        <v>375</v>
      </c>
      <c r="FK159" s="1719">
        <f t="shared" si="755"/>
        <v>18.181818181818183</v>
      </c>
      <c r="FL159" s="583">
        <v>1</v>
      </c>
      <c r="FM159" s="1721">
        <f t="shared" si="756"/>
        <v>0</v>
      </c>
      <c r="FN159" s="1713">
        <f t="shared" si="702"/>
        <v>0</v>
      </c>
      <c r="FO159" s="1740" t="s">
        <v>375</v>
      </c>
      <c r="FP159" s="1719">
        <v>12.5</v>
      </c>
      <c r="FQ159" s="583">
        <v>1</v>
      </c>
      <c r="FR159" s="1721">
        <f t="shared" si="757"/>
        <v>0</v>
      </c>
      <c r="FS159" s="1713">
        <f t="shared" si="703"/>
        <v>0</v>
      </c>
      <c r="FT159" s="1726"/>
      <c r="FU159" s="1718"/>
      <c r="FV159" s="1728">
        <v>100</v>
      </c>
      <c r="FW159" s="1737">
        <v>1</v>
      </c>
      <c r="FX159" s="1721">
        <f t="shared" si="758"/>
        <v>1</v>
      </c>
      <c r="FY159" s="1722">
        <f t="shared" si="598"/>
        <v>1</v>
      </c>
      <c r="FZ159" s="1718"/>
      <c r="GA159" s="1728">
        <v>100</v>
      </c>
      <c r="GB159" s="1737">
        <v>1</v>
      </c>
      <c r="GC159" s="1721">
        <f t="shared" si="759"/>
        <v>1</v>
      </c>
      <c r="GD159" s="1722">
        <f t="shared" si="600"/>
        <v>1</v>
      </c>
      <c r="GE159" s="1718"/>
      <c r="GF159" s="1728">
        <v>100</v>
      </c>
      <c r="GG159" s="1737">
        <v>1</v>
      </c>
      <c r="GH159" s="1721">
        <f t="shared" si="760"/>
        <v>1</v>
      </c>
      <c r="GI159" s="1722">
        <f t="shared" si="602"/>
        <v>1</v>
      </c>
      <c r="GJ159" s="1718"/>
      <c r="GK159" s="1728">
        <v>100</v>
      </c>
      <c r="GL159" s="1737">
        <v>1</v>
      </c>
      <c r="GM159" s="1721">
        <f t="shared" si="761"/>
        <v>1</v>
      </c>
      <c r="GN159" s="1722">
        <f t="shared" si="704"/>
        <v>1</v>
      </c>
      <c r="GO159" s="1718"/>
      <c r="GP159" s="1728">
        <v>100</v>
      </c>
      <c r="GQ159" s="1737">
        <v>1</v>
      </c>
      <c r="GR159" s="1721">
        <f t="shared" si="762"/>
        <v>1</v>
      </c>
      <c r="GS159" s="1722">
        <f t="shared" si="606"/>
        <v>1</v>
      </c>
      <c r="GT159" s="1718"/>
      <c r="GU159" s="1728">
        <v>100</v>
      </c>
      <c r="GV159" s="1737">
        <v>1</v>
      </c>
      <c r="GW159" s="1721">
        <f t="shared" si="763"/>
        <v>1</v>
      </c>
      <c r="GX159" s="1722">
        <f t="shared" si="608"/>
        <v>1</v>
      </c>
      <c r="GY159" s="1730"/>
      <c r="GZ159" s="1740" t="s">
        <v>375</v>
      </c>
      <c r="HA159" s="1719">
        <v>100</v>
      </c>
      <c r="HB159" s="583">
        <v>1</v>
      </c>
      <c r="HC159" s="1721">
        <f t="shared" si="764"/>
        <v>1</v>
      </c>
      <c r="HD159" s="1713">
        <f t="shared" si="610"/>
        <v>1</v>
      </c>
      <c r="HE159" s="1740" t="s">
        <v>375</v>
      </c>
      <c r="HF159" s="1719">
        <v>100</v>
      </c>
      <c r="HG159" s="583">
        <v>1</v>
      </c>
      <c r="HH159" s="1721">
        <f t="shared" si="765"/>
        <v>1</v>
      </c>
      <c r="HI159" s="1713">
        <f t="shared" si="705"/>
        <v>1</v>
      </c>
      <c r="HJ159" s="1705"/>
      <c r="HK159" s="1718"/>
      <c r="HL159" s="1719">
        <v>13.333333333333334</v>
      </c>
      <c r="HM159" s="1737">
        <v>1</v>
      </c>
      <c r="HN159" s="1721">
        <f t="shared" si="766"/>
        <v>0</v>
      </c>
      <c r="HO159" s="1722">
        <f t="shared" si="706"/>
        <v>0</v>
      </c>
      <c r="HP159" s="883"/>
      <c r="HQ159" s="1718"/>
      <c r="HR159" s="1719">
        <v>84.615384615384613</v>
      </c>
      <c r="HS159" s="1737">
        <v>1</v>
      </c>
      <c r="HT159" s="1739">
        <f t="shared" si="767"/>
        <v>0</v>
      </c>
      <c r="HU159" s="1722">
        <f t="shared" si="616"/>
        <v>0</v>
      </c>
      <c r="HV159" s="1718"/>
      <c r="HW159" s="1719">
        <v>75</v>
      </c>
      <c r="HX159" s="1737">
        <v>1</v>
      </c>
      <c r="HY159" s="1739">
        <f t="shared" si="768"/>
        <v>0</v>
      </c>
      <c r="HZ159" s="1722">
        <f t="shared" si="618"/>
        <v>0</v>
      </c>
      <c r="IA159" s="1718"/>
      <c r="IB159" s="1719">
        <f t="shared" si="769"/>
        <v>75</v>
      </c>
      <c r="IC159" s="1737">
        <v>1</v>
      </c>
      <c r="ID159" s="1721">
        <f t="shared" si="770"/>
        <v>0</v>
      </c>
      <c r="IE159" s="1722">
        <f t="shared" si="621"/>
        <v>0</v>
      </c>
      <c r="IF159" s="883"/>
      <c r="IG159" s="1718"/>
      <c r="IH159" s="1719">
        <v>44.444444444444443</v>
      </c>
      <c r="II159" s="1737">
        <v>1</v>
      </c>
      <c r="IJ159" s="1739">
        <f t="shared" si="771"/>
        <v>0</v>
      </c>
      <c r="IK159" s="1722">
        <f t="shared" si="707"/>
        <v>0</v>
      </c>
      <c r="IL159" s="1718"/>
      <c r="IM159" s="1719">
        <f t="shared" si="772"/>
        <v>44.444444444444443</v>
      </c>
      <c r="IN159" s="1737">
        <v>1</v>
      </c>
      <c r="IO159" s="1739">
        <f t="shared" si="773"/>
        <v>0</v>
      </c>
      <c r="IP159" s="1722">
        <f t="shared" si="708"/>
        <v>0</v>
      </c>
      <c r="IQ159" s="1718"/>
      <c r="IR159" s="1719">
        <v>27.27272727272727</v>
      </c>
      <c r="IS159" s="1737">
        <v>1</v>
      </c>
      <c r="IT159" s="1739">
        <f t="shared" si="774"/>
        <v>0</v>
      </c>
      <c r="IU159" s="1722">
        <f t="shared" si="627"/>
        <v>0</v>
      </c>
      <c r="IV159" s="1718"/>
      <c r="IW159" s="1719">
        <v>45.454545454545453</v>
      </c>
      <c r="IX159" s="1737">
        <v>1</v>
      </c>
      <c r="IY159" s="1739">
        <f t="shared" si="775"/>
        <v>0</v>
      </c>
      <c r="IZ159" s="1722">
        <f t="shared" si="683"/>
        <v>0</v>
      </c>
      <c r="JA159" s="1718"/>
      <c r="JB159" s="1719"/>
      <c r="JC159" s="1737">
        <v>1</v>
      </c>
      <c r="JD159" s="1739">
        <f t="shared" si="776"/>
        <v>0</v>
      </c>
      <c r="JE159" s="1722">
        <f t="shared" si="363"/>
        <v>0</v>
      </c>
      <c r="JF159" s="1718"/>
      <c r="JG159" s="1719">
        <v>71.428571428571431</v>
      </c>
      <c r="JH159" s="1737">
        <v>1</v>
      </c>
      <c r="JI159" s="1739">
        <f t="shared" si="777"/>
        <v>0</v>
      </c>
      <c r="JJ159" s="1722">
        <f t="shared" si="436"/>
        <v>0</v>
      </c>
      <c r="JK159" s="1718"/>
      <c r="JL159" s="1719">
        <v>0</v>
      </c>
      <c r="JM159" s="1737">
        <v>1</v>
      </c>
      <c r="JN159" s="1739">
        <f t="shared" si="778"/>
        <v>0</v>
      </c>
      <c r="JO159" s="1722">
        <f t="shared" si="437"/>
        <v>0</v>
      </c>
      <c r="JP159" s="1718"/>
      <c r="JQ159" s="1719">
        <v>71.428571428571431</v>
      </c>
      <c r="JR159" s="1737">
        <v>1</v>
      </c>
      <c r="JS159" s="1739">
        <f t="shared" si="779"/>
        <v>0</v>
      </c>
      <c r="JT159" s="1722">
        <f t="shared" si="633"/>
        <v>0</v>
      </c>
      <c r="JU159" s="1718"/>
      <c r="JV159" s="1719">
        <v>45.454545454545453</v>
      </c>
      <c r="JW159" s="1737">
        <v>1</v>
      </c>
      <c r="JX159" s="1739">
        <f t="shared" si="780"/>
        <v>0</v>
      </c>
      <c r="JY159" s="1722">
        <f t="shared" si="438"/>
        <v>0</v>
      </c>
      <c r="JZ159" s="1718"/>
      <c r="KA159" s="1719"/>
      <c r="KB159" s="1737">
        <v>1</v>
      </c>
      <c r="KC159" s="1739">
        <f t="shared" si="781"/>
        <v>0</v>
      </c>
      <c r="KD159" s="1722">
        <f t="shared" si="439"/>
        <v>0</v>
      </c>
      <c r="KE159" s="1718"/>
      <c r="KF159" s="1719">
        <v>0</v>
      </c>
      <c r="KG159" s="1737">
        <v>1</v>
      </c>
      <c r="KH159" s="1739">
        <f t="shared" si="782"/>
        <v>0</v>
      </c>
      <c r="KI159" s="1722">
        <f t="shared" si="440"/>
        <v>0</v>
      </c>
      <c r="KJ159" s="1718"/>
      <c r="KK159" s="1719">
        <v>0</v>
      </c>
      <c r="KL159" s="1737">
        <v>1</v>
      </c>
      <c r="KM159" s="1739">
        <f t="shared" si="783"/>
        <v>0</v>
      </c>
      <c r="KN159" s="1722">
        <f t="shared" si="441"/>
        <v>0</v>
      </c>
      <c r="KO159" s="1718"/>
      <c r="KP159" s="1719"/>
      <c r="KQ159" s="1737">
        <v>1</v>
      </c>
      <c r="KR159" s="1739">
        <f t="shared" si="784"/>
        <v>0</v>
      </c>
      <c r="KS159" s="1722">
        <f t="shared" si="442"/>
        <v>0</v>
      </c>
      <c r="KT159" s="1718"/>
      <c r="KU159" s="1719"/>
      <c r="KV159" s="1737">
        <v>1</v>
      </c>
      <c r="KW159" s="1739">
        <f t="shared" si="785"/>
        <v>0</v>
      </c>
      <c r="KX159" s="1722">
        <f t="shared" si="443"/>
        <v>0</v>
      </c>
      <c r="KY159" s="1718"/>
      <c r="KZ159" s="1719">
        <v>0</v>
      </c>
      <c r="LA159" s="1737">
        <v>1</v>
      </c>
      <c r="LB159" s="1739">
        <f t="shared" si="786"/>
        <v>0</v>
      </c>
      <c r="LC159" s="1722">
        <f t="shared" si="670"/>
        <v>0</v>
      </c>
      <c r="LD159" s="1718"/>
      <c r="LE159" s="1719">
        <v>36.363636363636367</v>
      </c>
      <c r="LF159" s="1737">
        <v>1</v>
      </c>
      <c r="LG159" s="1739">
        <f t="shared" si="787"/>
        <v>0</v>
      </c>
      <c r="LH159" s="1722">
        <f t="shared" si="641"/>
        <v>0</v>
      </c>
      <c r="LI159" s="1718"/>
      <c r="LJ159" s="1719">
        <v>83.333333333333343</v>
      </c>
      <c r="LK159" s="1737">
        <v>1</v>
      </c>
      <c r="LL159" s="1739">
        <f t="shared" si="788"/>
        <v>0</v>
      </c>
      <c r="LM159" s="1722">
        <f t="shared" si="709"/>
        <v>0</v>
      </c>
      <c r="LN159" s="1718"/>
      <c r="LO159" s="1719">
        <f t="shared" si="789"/>
        <v>83.333333333333343</v>
      </c>
      <c r="LP159" s="1737">
        <v>1</v>
      </c>
      <c r="LQ159" s="1739">
        <f t="shared" si="790"/>
        <v>0</v>
      </c>
      <c r="LR159" s="1722">
        <f t="shared" si="645"/>
        <v>0</v>
      </c>
      <c r="LS159" s="1718"/>
      <c r="LT159" s="1719">
        <v>41.666666666666671</v>
      </c>
      <c r="LU159" s="1737">
        <v>1</v>
      </c>
      <c r="LV159" s="1739">
        <f t="shared" si="791"/>
        <v>0</v>
      </c>
      <c r="LW159" s="1722">
        <f t="shared" si="391"/>
        <v>0</v>
      </c>
      <c r="LX159" s="1718"/>
      <c r="LY159" s="1719">
        <v>45.454545454545453</v>
      </c>
      <c r="LZ159" s="1737">
        <v>1</v>
      </c>
      <c r="MA159" s="1739">
        <f t="shared" si="792"/>
        <v>0</v>
      </c>
      <c r="MB159" s="1722">
        <f t="shared" si="393"/>
        <v>0</v>
      </c>
      <c r="MC159" s="1718"/>
      <c r="MD159" s="1719">
        <v>27.27272727272727</v>
      </c>
      <c r="ME159" s="1737">
        <v>1</v>
      </c>
      <c r="MF159" s="1739">
        <f t="shared" si="793"/>
        <v>0</v>
      </c>
      <c r="MG159" s="1722">
        <f t="shared" si="395"/>
        <v>0</v>
      </c>
      <c r="MH159" s="1718"/>
      <c r="MI159" s="1719">
        <f t="shared" si="794"/>
        <v>41.666666666666671</v>
      </c>
      <c r="MJ159" s="1737">
        <v>1</v>
      </c>
      <c r="MK159" s="1739">
        <f t="shared" si="795"/>
        <v>0</v>
      </c>
      <c r="ML159" s="1722">
        <f t="shared" si="397"/>
        <v>0</v>
      </c>
      <c r="MM159" s="1718"/>
      <c r="MN159" s="1719">
        <v>71.428571428571431</v>
      </c>
      <c r="MO159" s="1737">
        <v>1</v>
      </c>
      <c r="MP159" s="1739">
        <f t="shared" si="796"/>
        <v>0</v>
      </c>
      <c r="MQ159" s="1722">
        <f t="shared" si="651"/>
        <v>0</v>
      </c>
      <c r="MR159" s="1718"/>
      <c r="MS159" s="1719">
        <v>36.363636363636367</v>
      </c>
      <c r="MT159" s="1737">
        <v>1</v>
      </c>
      <c r="MU159" s="1739">
        <f t="shared" si="797"/>
        <v>0</v>
      </c>
      <c r="MV159" s="1722">
        <f t="shared" si="400"/>
        <v>0</v>
      </c>
      <c r="MW159" s="1718"/>
      <c r="MX159" s="1719">
        <v>45.454545454545453</v>
      </c>
      <c r="MY159" s="1737">
        <v>1</v>
      </c>
      <c r="MZ159" s="1739">
        <f t="shared" si="798"/>
        <v>0</v>
      </c>
      <c r="NA159" s="1722">
        <f t="shared" si="402"/>
        <v>0</v>
      </c>
      <c r="NB159" s="1718"/>
      <c r="NC159" s="1719">
        <f t="shared" si="799"/>
        <v>41.666666666666671</v>
      </c>
      <c r="ND159" s="1737">
        <v>1</v>
      </c>
      <c r="NE159" s="1739">
        <f t="shared" si="800"/>
        <v>0</v>
      </c>
      <c r="NF159" s="1722">
        <f t="shared" si="404"/>
        <v>0</v>
      </c>
      <c r="NG159" s="1718"/>
      <c r="NH159" s="1719">
        <v>0</v>
      </c>
      <c r="NI159" s="1737">
        <v>1</v>
      </c>
      <c r="NJ159" s="1739">
        <f t="shared" si="801"/>
        <v>0</v>
      </c>
      <c r="NK159" s="1722">
        <f t="shared" si="406"/>
        <v>0</v>
      </c>
      <c r="NL159" s="1718"/>
      <c r="NM159" s="1719">
        <v>71.428571428571431</v>
      </c>
      <c r="NN159" s="1737">
        <v>1</v>
      </c>
      <c r="NO159" s="1739">
        <f t="shared" si="802"/>
        <v>0</v>
      </c>
      <c r="NP159" s="1722">
        <f t="shared" si="408"/>
        <v>0</v>
      </c>
      <c r="NQ159" s="1718"/>
      <c r="NR159" s="1719">
        <v>0</v>
      </c>
      <c r="NS159" s="1737">
        <v>1</v>
      </c>
      <c r="NT159" s="1739">
        <f t="shared" si="803"/>
        <v>0</v>
      </c>
      <c r="NU159" s="1722">
        <f t="shared" si="410"/>
        <v>0</v>
      </c>
      <c r="NV159" s="1718"/>
      <c r="NW159" s="1719">
        <f t="shared" si="804"/>
        <v>41.666666666666671</v>
      </c>
      <c r="NX159" s="1737">
        <v>1</v>
      </c>
      <c r="NY159" s="1739">
        <f t="shared" si="805"/>
        <v>0</v>
      </c>
      <c r="NZ159" s="1722">
        <f t="shared" si="412"/>
        <v>0</v>
      </c>
      <c r="OA159" s="1718"/>
      <c r="OB159" s="1719">
        <v>71.428571428571431</v>
      </c>
      <c r="OC159" s="1737">
        <v>1</v>
      </c>
      <c r="OD159" s="1739">
        <f t="shared" si="806"/>
        <v>0</v>
      </c>
      <c r="OE159" s="1722">
        <f t="shared" si="414"/>
        <v>0</v>
      </c>
      <c r="OF159" s="1718"/>
      <c r="OG159" s="1719">
        <f t="shared" si="807"/>
        <v>71.428571428571431</v>
      </c>
      <c r="OH159" s="1737">
        <v>1</v>
      </c>
      <c r="OI159" s="1739">
        <f t="shared" si="808"/>
        <v>0</v>
      </c>
      <c r="OJ159" s="1722">
        <f t="shared" si="416"/>
        <v>0</v>
      </c>
      <c r="OK159" s="1718"/>
      <c r="OL159" s="1719">
        <f t="shared" si="809"/>
        <v>71.428571428571431</v>
      </c>
      <c r="OM159" s="1737">
        <v>1</v>
      </c>
      <c r="ON159" s="1739">
        <f t="shared" si="810"/>
        <v>0</v>
      </c>
      <c r="OO159" s="1722">
        <f t="shared" si="418"/>
        <v>0</v>
      </c>
      <c r="OP159" s="1718"/>
      <c r="OQ159" s="1719">
        <v>27.27272727272727</v>
      </c>
      <c r="OR159" s="1737">
        <v>1</v>
      </c>
      <c r="OS159" s="1739">
        <f t="shared" si="811"/>
        <v>0</v>
      </c>
      <c r="OT159" s="1722">
        <f t="shared" si="420"/>
        <v>0</v>
      </c>
      <c r="OU159" s="666"/>
      <c r="OV159" s="1719"/>
      <c r="OW159" s="1737">
        <v>1</v>
      </c>
      <c r="OX159" s="1739">
        <f t="shared" si="812"/>
        <v>0</v>
      </c>
      <c r="OY159" s="1722">
        <f t="shared" si="422"/>
        <v>0</v>
      </c>
      <c r="OZ159" s="666"/>
      <c r="PA159" s="1719">
        <v>65</v>
      </c>
      <c r="PB159" s="1737">
        <v>1</v>
      </c>
      <c r="PC159" s="1739">
        <f t="shared" si="813"/>
        <v>0</v>
      </c>
      <c r="PD159" s="1722">
        <f t="shared" si="424"/>
        <v>0</v>
      </c>
      <c r="PF159" s="1719">
        <v>6.666666666666667</v>
      </c>
      <c r="PG159" s="1737">
        <v>1</v>
      </c>
      <c r="PH159" s="1739">
        <f t="shared" si="814"/>
        <v>0</v>
      </c>
      <c r="PI159" s="1722">
        <f t="shared" si="710"/>
        <v>0</v>
      </c>
      <c r="PK159" s="1719">
        <v>16.666666666666664</v>
      </c>
      <c r="PL159" s="1737">
        <v>1</v>
      </c>
      <c r="PM159" s="1739">
        <f t="shared" si="815"/>
        <v>0</v>
      </c>
      <c r="PN159" s="1722">
        <f t="shared" si="711"/>
        <v>0</v>
      </c>
    </row>
    <row r="160" spans="1:430" ht="28" customHeight="1" thickBot="1" x14ac:dyDescent="0.25">
      <c r="A160" s="1701">
        <v>8</v>
      </c>
      <c r="B160" s="569"/>
      <c r="C160" s="287"/>
      <c r="D160" s="292" t="s">
        <v>310</v>
      </c>
      <c r="E160" s="1741" t="s">
        <v>376</v>
      </c>
      <c r="F160" s="1703"/>
      <c r="G160" s="1704"/>
      <c r="H160" s="1705"/>
      <c r="I160" s="1742"/>
      <c r="J160" s="1743"/>
      <c r="K160" s="1744">
        <v>7.1428571428571423</v>
      </c>
      <c r="L160" s="590">
        <v>1</v>
      </c>
      <c r="M160" s="575">
        <f t="shared" si="712"/>
        <v>0</v>
      </c>
      <c r="N160" s="593">
        <f t="shared" si="450"/>
        <v>0</v>
      </c>
      <c r="O160" s="1709"/>
      <c r="P160" s="1710">
        <v>0</v>
      </c>
      <c r="Q160" s="1745">
        <v>1</v>
      </c>
      <c r="R160" s="575">
        <f t="shared" si="713"/>
        <v>0</v>
      </c>
      <c r="S160" s="593">
        <f t="shared" si="680"/>
        <v>0</v>
      </c>
      <c r="T160" s="1718"/>
      <c r="U160" s="1719">
        <v>0</v>
      </c>
      <c r="V160" s="583">
        <v>1</v>
      </c>
      <c r="W160" s="575">
        <f t="shared" si="714"/>
        <v>0</v>
      </c>
      <c r="X160" s="1713">
        <f t="shared" si="681"/>
        <v>0</v>
      </c>
      <c r="Y160" s="583"/>
      <c r="Z160" s="1714">
        <v>0</v>
      </c>
      <c r="AA160" s="1746">
        <v>1</v>
      </c>
      <c r="AB160" s="1747">
        <f t="shared" si="715"/>
        <v>0</v>
      </c>
      <c r="AC160" s="1748">
        <f t="shared" si="685"/>
        <v>0</v>
      </c>
      <c r="AD160" s="1718"/>
      <c r="AE160" s="1719">
        <f t="shared" si="716"/>
        <v>0</v>
      </c>
      <c r="AF160" s="1737">
        <v>1</v>
      </c>
      <c r="AG160" s="575">
        <f t="shared" si="717"/>
        <v>0</v>
      </c>
      <c r="AH160" s="1722">
        <f t="shared" si="686"/>
        <v>0</v>
      </c>
      <c r="AI160" s="1718"/>
      <c r="AJ160" s="1719">
        <f t="shared" si="718"/>
        <v>0</v>
      </c>
      <c r="AK160" s="1737">
        <v>1</v>
      </c>
      <c r="AL160" s="575">
        <f t="shared" si="719"/>
        <v>0</v>
      </c>
      <c r="AM160" s="1722">
        <f t="shared" si="548"/>
        <v>0</v>
      </c>
      <c r="AN160" s="1718"/>
      <c r="AO160" s="1719">
        <v>0</v>
      </c>
      <c r="AP160" s="1738">
        <v>1</v>
      </c>
      <c r="AQ160" s="575">
        <f t="shared" si="720"/>
        <v>0</v>
      </c>
      <c r="AR160" s="1722">
        <f t="shared" si="550"/>
        <v>0</v>
      </c>
      <c r="AS160" s="1718"/>
      <c r="AT160" s="1719">
        <v>0</v>
      </c>
      <c r="AU160" s="1737">
        <v>1</v>
      </c>
      <c r="AV160" s="575">
        <f t="shared" si="721"/>
        <v>0</v>
      </c>
      <c r="AW160" s="1722">
        <f t="shared" si="552"/>
        <v>0</v>
      </c>
      <c r="AX160" s="1724"/>
      <c r="AY160" s="1724"/>
      <c r="AZ160" s="1737">
        <v>1</v>
      </c>
      <c r="BA160" s="575">
        <f t="shared" si="722"/>
        <v>0</v>
      </c>
      <c r="BB160" s="1722">
        <f t="shared" si="687"/>
        <v>0</v>
      </c>
      <c r="BC160"/>
      <c r="BD160" s="1719">
        <v>0</v>
      </c>
      <c r="BE160" s="1737">
        <v>1</v>
      </c>
      <c r="BF160" s="575">
        <f t="shared" si="723"/>
        <v>0</v>
      </c>
      <c r="BG160" s="1722">
        <f t="shared" si="688"/>
        <v>0</v>
      </c>
      <c r="BH160" s="1718"/>
      <c r="BI160" s="1719">
        <v>0</v>
      </c>
      <c r="BJ160" s="1737">
        <v>1</v>
      </c>
      <c r="BK160" s="575">
        <f t="shared" si="724"/>
        <v>0</v>
      </c>
      <c r="BL160" s="1722">
        <f t="shared" si="558"/>
        <v>0</v>
      </c>
      <c r="BM160"/>
      <c r="BN160" s="1719">
        <v>0</v>
      </c>
      <c r="BO160" s="1737">
        <v>1</v>
      </c>
      <c r="BP160" s="575">
        <f t="shared" si="725"/>
        <v>0</v>
      </c>
      <c r="BQ160" s="1722">
        <f t="shared" si="689"/>
        <v>0</v>
      </c>
      <c r="BR160" s="1705"/>
      <c r="BS160" s="1740" t="s">
        <v>13</v>
      </c>
      <c r="BT160" s="1719">
        <v>90.909090909090907</v>
      </c>
      <c r="BU160" s="1746">
        <v>1</v>
      </c>
      <c r="BV160" s="1747">
        <f t="shared" si="726"/>
        <v>1</v>
      </c>
      <c r="BW160" s="1748">
        <f t="shared" si="562"/>
        <v>1</v>
      </c>
      <c r="BX160" s="1740" t="s">
        <v>13</v>
      </c>
      <c r="BY160" s="1719">
        <v>90.909090909090907</v>
      </c>
      <c r="BZ160" s="583">
        <v>1</v>
      </c>
      <c r="CA160" s="575">
        <f t="shared" si="727"/>
        <v>1</v>
      </c>
      <c r="CB160" s="1713">
        <f t="shared" si="564"/>
        <v>1</v>
      </c>
      <c r="CC160" s="1740" t="s">
        <v>13</v>
      </c>
      <c r="CD160" s="1719">
        <v>87.5</v>
      </c>
      <c r="CE160" s="583">
        <v>1</v>
      </c>
      <c r="CF160" s="575">
        <f t="shared" si="728"/>
        <v>0</v>
      </c>
      <c r="CG160" s="1713">
        <f t="shared" si="690"/>
        <v>0</v>
      </c>
      <c r="CH160" s="1740" t="s">
        <v>13</v>
      </c>
      <c r="CI160" s="1719">
        <v>58.82352941176471</v>
      </c>
      <c r="CJ160" s="583">
        <v>1</v>
      </c>
      <c r="CK160" s="575">
        <f t="shared" si="729"/>
        <v>0</v>
      </c>
      <c r="CL160" s="1713">
        <f t="shared" si="730"/>
        <v>0</v>
      </c>
      <c r="CM160" s="1740" t="s">
        <v>13</v>
      </c>
      <c r="CN160" s="1719">
        <v>90</v>
      </c>
      <c r="CO160" s="583">
        <v>1</v>
      </c>
      <c r="CP160" s="575">
        <f t="shared" si="731"/>
        <v>1</v>
      </c>
      <c r="CQ160" s="1713">
        <f t="shared" si="691"/>
        <v>1</v>
      </c>
      <c r="CR160" s="1740" t="s">
        <v>13</v>
      </c>
      <c r="CS160" s="1719">
        <v>93.75</v>
      </c>
      <c r="CT160" s="583">
        <v>1</v>
      </c>
      <c r="CU160" s="575">
        <f t="shared" si="732"/>
        <v>1</v>
      </c>
      <c r="CV160" s="1713">
        <f t="shared" si="692"/>
        <v>1</v>
      </c>
      <c r="CW160" s="1740" t="s">
        <v>13</v>
      </c>
      <c r="CX160" s="1719">
        <f t="shared" si="733"/>
        <v>93.75</v>
      </c>
      <c r="CY160" s="583">
        <v>1</v>
      </c>
      <c r="CZ160" s="575">
        <f t="shared" si="734"/>
        <v>1</v>
      </c>
      <c r="DA160" s="1713">
        <f t="shared" si="693"/>
        <v>1</v>
      </c>
      <c r="DB160" s="1740" t="s">
        <v>13</v>
      </c>
      <c r="DC160" s="1719">
        <v>90.909090909090907</v>
      </c>
      <c r="DD160" s="583">
        <v>1</v>
      </c>
      <c r="DE160" s="575">
        <f t="shared" si="735"/>
        <v>1</v>
      </c>
      <c r="DF160" s="1713">
        <f t="shared" si="694"/>
        <v>1</v>
      </c>
      <c r="DG160" s="1740" t="s">
        <v>13</v>
      </c>
      <c r="DH160" s="1719">
        <v>91.666666666666657</v>
      </c>
      <c r="DI160" s="583">
        <v>1</v>
      </c>
      <c r="DJ160" s="575">
        <f t="shared" si="736"/>
        <v>1</v>
      </c>
      <c r="DK160" s="1713">
        <f t="shared" si="574"/>
        <v>1</v>
      </c>
      <c r="DL160" s="1740" t="s">
        <v>13</v>
      </c>
      <c r="DM160" s="1719">
        <v>93.75</v>
      </c>
      <c r="DN160" s="583">
        <v>1</v>
      </c>
      <c r="DO160" s="575">
        <f t="shared" si="737"/>
        <v>1</v>
      </c>
      <c r="DP160" s="1713">
        <f t="shared" si="695"/>
        <v>1</v>
      </c>
      <c r="DQ160" s="1740" t="s">
        <v>13</v>
      </c>
      <c r="DR160" s="1719">
        <f t="shared" si="738"/>
        <v>93.75</v>
      </c>
      <c r="DS160" s="583">
        <v>1</v>
      </c>
      <c r="DT160" s="575">
        <f t="shared" si="739"/>
        <v>1</v>
      </c>
      <c r="DU160" s="1713">
        <f t="shared" si="696"/>
        <v>1</v>
      </c>
      <c r="DV160" s="1740" t="s">
        <v>13</v>
      </c>
      <c r="DW160" s="1719">
        <f t="shared" si="740"/>
        <v>93.75</v>
      </c>
      <c r="DX160" s="583">
        <v>1</v>
      </c>
      <c r="DY160" s="575">
        <f t="shared" si="741"/>
        <v>1</v>
      </c>
      <c r="DZ160" s="1713">
        <f t="shared" si="697"/>
        <v>1</v>
      </c>
      <c r="EA160" s="1740" t="s">
        <v>13</v>
      </c>
      <c r="EB160" s="1719">
        <f t="shared" si="742"/>
        <v>93.75</v>
      </c>
      <c r="EC160" s="583">
        <v>1</v>
      </c>
      <c r="ED160" s="575">
        <f t="shared" si="743"/>
        <v>1</v>
      </c>
      <c r="EE160" s="1713">
        <f t="shared" si="582"/>
        <v>1</v>
      </c>
      <c r="EF160" s="1740" t="s">
        <v>13</v>
      </c>
      <c r="EG160" s="1719">
        <f t="shared" si="744"/>
        <v>90.909090909090907</v>
      </c>
      <c r="EH160" s="583">
        <v>1</v>
      </c>
      <c r="EI160" s="575">
        <f t="shared" si="745"/>
        <v>1</v>
      </c>
      <c r="EJ160" s="1713">
        <f t="shared" si="584"/>
        <v>1</v>
      </c>
      <c r="EK160" s="1740" t="s">
        <v>13</v>
      </c>
      <c r="EL160" s="1719">
        <f t="shared" si="746"/>
        <v>93.75</v>
      </c>
      <c r="EM160" s="583">
        <v>1</v>
      </c>
      <c r="EN160" s="575">
        <f t="shared" si="747"/>
        <v>1</v>
      </c>
      <c r="EO160" s="1713">
        <f t="shared" si="698"/>
        <v>1</v>
      </c>
      <c r="EP160" s="1740" t="s">
        <v>13</v>
      </c>
      <c r="EQ160" s="1719">
        <f t="shared" si="748"/>
        <v>90.909090909090907</v>
      </c>
      <c r="ER160" s="583">
        <v>1</v>
      </c>
      <c r="ES160" s="575">
        <f t="shared" si="749"/>
        <v>1</v>
      </c>
      <c r="ET160" s="1713">
        <f t="shared" si="699"/>
        <v>1</v>
      </c>
      <c r="EU160" s="1740" t="s">
        <v>13</v>
      </c>
      <c r="EV160" s="1719">
        <v>90</v>
      </c>
      <c r="EW160" s="583">
        <v>1</v>
      </c>
      <c r="EX160" s="575">
        <f t="shared" si="750"/>
        <v>1</v>
      </c>
      <c r="EY160" s="1713">
        <f t="shared" si="700"/>
        <v>1</v>
      </c>
      <c r="EZ160" s="1740" t="s">
        <v>13</v>
      </c>
      <c r="FA160" s="1719">
        <f t="shared" si="751"/>
        <v>90.909090909090907</v>
      </c>
      <c r="FB160" s="583">
        <v>1</v>
      </c>
      <c r="FC160" s="575">
        <f t="shared" si="752"/>
        <v>1</v>
      </c>
      <c r="FD160" s="1713">
        <f t="shared" si="591"/>
        <v>1</v>
      </c>
      <c r="FE160" s="1740" t="s">
        <v>13</v>
      </c>
      <c r="FF160" s="1719">
        <f t="shared" si="753"/>
        <v>90.909090909090907</v>
      </c>
      <c r="FG160" s="583">
        <v>1</v>
      </c>
      <c r="FH160" s="575">
        <f t="shared" si="754"/>
        <v>1</v>
      </c>
      <c r="FI160" s="1713">
        <f t="shared" si="701"/>
        <v>1</v>
      </c>
      <c r="FJ160" s="1740" t="s">
        <v>13</v>
      </c>
      <c r="FK160" s="1719">
        <f t="shared" si="755"/>
        <v>90.909090909090907</v>
      </c>
      <c r="FL160" s="583">
        <v>1</v>
      </c>
      <c r="FM160" s="575">
        <f t="shared" si="756"/>
        <v>1</v>
      </c>
      <c r="FN160" s="1713">
        <f t="shared" si="702"/>
        <v>1</v>
      </c>
      <c r="FO160" s="1740" t="s">
        <v>13</v>
      </c>
      <c r="FP160" s="1719">
        <v>87.5</v>
      </c>
      <c r="FQ160" s="583">
        <v>1</v>
      </c>
      <c r="FR160" s="575">
        <f t="shared" si="757"/>
        <v>0</v>
      </c>
      <c r="FS160" s="1713">
        <f t="shared" si="703"/>
        <v>0</v>
      </c>
      <c r="FT160" s="1726"/>
      <c r="FU160" s="1718"/>
      <c r="FV160" s="1728">
        <v>100</v>
      </c>
      <c r="FW160" s="1737">
        <v>1</v>
      </c>
      <c r="FX160" s="575">
        <f t="shared" si="758"/>
        <v>1</v>
      </c>
      <c r="FY160" s="1722">
        <f t="shared" si="598"/>
        <v>1</v>
      </c>
      <c r="FZ160" s="1718"/>
      <c r="GA160" s="1727"/>
      <c r="GB160" s="1737">
        <v>1</v>
      </c>
      <c r="GC160" s="575">
        <f t="shared" si="759"/>
        <v>0</v>
      </c>
      <c r="GD160" s="1722">
        <f t="shared" si="600"/>
        <v>0</v>
      </c>
      <c r="GE160" s="1718"/>
      <c r="GF160" s="1728">
        <v>100</v>
      </c>
      <c r="GG160" s="1737">
        <v>1</v>
      </c>
      <c r="GH160" s="575">
        <f t="shared" si="760"/>
        <v>1</v>
      </c>
      <c r="GI160" s="1722">
        <f t="shared" si="602"/>
        <v>1</v>
      </c>
      <c r="GJ160" s="1718"/>
      <c r="GK160" s="1728">
        <v>100</v>
      </c>
      <c r="GL160" s="1737">
        <v>1</v>
      </c>
      <c r="GM160" s="575">
        <f t="shared" si="761"/>
        <v>1</v>
      </c>
      <c r="GN160" s="1722">
        <f t="shared" si="704"/>
        <v>1</v>
      </c>
      <c r="GO160" s="1718"/>
      <c r="GP160" s="1729"/>
      <c r="GQ160" s="1737">
        <v>1</v>
      </c>
      <c r="GR160" s="575">
        <f t="shared" si="762"/>
        <v>0</v>
      </c>
      <c r="GS160" s="1722">
        <f t="shared" si="606"/>
        <v>0</v>
      </c>
      <c r="GT160" s="1718"/>
      <c r="GU160" s="1728">
        <v>100</v>
      </c>
      <c r="GV160" s="1737">
        <v>1</v>
      </c>
      <c r="GW160" s="575">
        <f t="shared" si="763"/>
        <v>1</v>
      </c>
      <c r="GX160" s="1722">
        <f t="shared" si="608"/>
        <v>1</v>
      </c>
      <c r="GY160" s="1749"/>
      <c r="GZ160" s="1740" t="s">
        <v>13</v>
      </c>
      <c r="HA160" s="1719">
        <v>0</v>
      </c>
      <c r="HB160" s="583">
        <v>1</v>
      </c>
      <c r="HC160" s="575">
        <f t="shared" si="764"/>
        <v>0</v>
      </c>
      <c r="HD160" s="1713">
        <f t="shared" si="610"/>
        <v>0</v>
      </c>
      <c r="HE160" s="1740" t="s">
        <v>13</v>
      </c>
      <c r="HF160" s="1719">
        <v>0</v>
      </c>
      <c r="HG160" s="583">
        <v>1</v>
      </c>
      <c r="HH160" s="575">
        <f t="shared" si="765"/>
        <v>0</v>
      </c>
      <c r="HI160" s="1713">
        <f t="shared" si="705"/>
        <v>0</v>
      </c>
      <c r="HJ160" s="1705"/>
      <c r="HK160" s="1718"/>
      <c r="HL160" s="1719">
        <v>0</v>
      </c>
      <c r="HM160" s="1737">
        <v>1</v>
      </c>
      <c r="HN160" s="575">
        <f t="shared" si="766"/>
        <v>0</v>
      </c>
      <c r="HO160" s="1722">
        <f t="shared" si="706"/>
        <v>0</v>
      </c>
      <c r="HP160" s="883"/>
      <c r="HQ160" s="1718"/>
      <c r="HR160" s="1719">
        <v>23.076923076923077</v>
      </c>
      <c r="HS160" s="1737">
        <v>1</v>
      </c>
      <c r="HT160" s="575">
        <f t="shared" si="767"/>
        <v>0</v>
      </c>
      <c r="HU160" s="1722">
        <f t="shared" si="616"/>
        <v>0</v>
      </c>
      <c r="HV160" s="1718"/>
      <c r="HW160" s="1719">
        <v>50</v>
      </c>
      <c r="HX160" s="1737">
        <v>1</v>
      </c>
      <c r="HY160" s="575">
        <f t="shared" si="768"/>
        <v>0</v>
      </c>
      <c r="HZ160" s="1722">
        <f t="shared" si="618"/>
        <v>0</v>
      </c>
      <c r="IA160" s="1718"/>
      <c r="IB160" s="1719">
        <f t="shared" si="769"/>
        <v>50</v>
      </c>
      <c r="IC160" s="1737">
        <v>1</v>
      </c>
      <c r="ID160" s="575">
        <f t="shared" si="770"/>
        <v>0</v>
      </c>
      <c r="IE160" s="1722">
        <f t="shared" si="621"/>
        <v>0</v>
      </c>
      <c r="IF160" s="883"/>
      <c r="IG160" s="1718"/>
      <c r="IH160" s="1719">
        <v>0</v>
      </c>
      <c r="II160" s="1737">
        <v>1</v>
      </c>
      <c r="IJ160" s="575">
        <f t="shared" si="771"/>
        <v>0</v>
      </c>
      <c r="IK160" s="1722">
        <f t="shared" si="707"/>
        <v>0</v>
      </c>
      <c r="IL160" s="1718"/>
      <c r="IM160" s="1719">
        <f t="shared" si="772"/>
        <v>0</v>
      </c>
      <c r="IN160" s="1737">
        <v>1</v>
      </c>
      <c r="IO160" s="575">
        <f t="shared" si="773"/>
        <v>0</v>
      </c>
      <c r="IP160" s="1722">
        <f t="shared" si="708"/>
        <v>0</v>
      </c>
      <c r="IQ160" s="1718"/>
      <c r="IR160" s="1719">
        <v>36.363636363636367</v>
      </c>
      <c r="IS160" s="1737">
        <v>1</v>
      </c>
      <c r="IT160" s="575">
        <f t="shared" si="774"/>
        <v>0</v>
      </c>
      <c r="IU160" s="1722">
        <f t="shared" si="627"/>
        <v>0</v>
      </c>
      <c r="IV160" s="1718"/>
      <c r="IW160" s="1719">
        <v>0</v>
      </c>
      <c r="IX160" s="1737">
        <v>1</v>
      </c>
      <c r="IY160" s="575">
        <f t="shared" si="775"/>
        <v>0</v>
      </c>
      <c r="IZ160" s="1722">
        <f t="shared" si="683"/>
        <v>0</v>
      </c>
      <c r="JA160" s="1718"/>
      <c r="JB160" s="1719"/>
      <c r="JC160" s="1737">
        <v>1</v>
      </c>
      <c r="JD160" s="575">
        <f t="shared" si="776"/>
        <v>0</v>
      </c>
      <c r="JE160" s="1722">
        <f t="shared" si="363"/>
        <v>0</v>
      </c>
      <c r="JF160" s="1718"/>
      <c r="JG160" s="1719">
        <v>0</v>
      </c>
      <c r="JH160" s="1737">
        <v>1</v>
      </c>
      <c r="JI160" s="575">
        <f t="shared" si="777"/>
        <v>0</v>
      </c>
      <c r="JJ160" s="1722">
        <f t="shared" si="436"/>
        <v>0</v>
      </c>
      <c r="JK160" s="1718"/>
      <c r="JL160" s="1719">
        <v>0</v>
      </c>
      <c r="JM160" s="1737">
        <v>1</v>
      </c>
      <c r="JN160" s="575">
        <f t="shared" si="778"/>
        <v>0</v>
      </c>
      <c r="JO160" s="1722">
        <f t="shared" si="437"/>
        <v>0</v>
      </c>
      <c r="JP160" s="1718"/>
      <c r="JQ160" s="1719">
        <v>0</v>
      </c>
      <c r="JR160" s="1737">
        <v>1</v>
      </c>
      <c r="JS160" s="575">
        <f t="shared" si="779"/>
        <v>0</v>
      </c>
      <c r="JT160" s="1722">
        <f t="shared" si="633"/>
        <v>0</v>
      </c>
      <c r="JU160" s="1718"/>
      <c r="JV160" s="1719">
        <v>0</v>
      </c>
      <c r="JW160" s="1737">
        <v>1</v>
      </c>
      <c r="JX160" s="575">
        <f t="shared" si="780"/>
        <v>0</v>
      </c>
      <c r="JY160" s="1722">
        <f t="shared" si="438"/>
        <v>0</v>
      </c>
      <c r="JZ160" s="1718"/>
      <c r="KA160" s="1719"/>
      <c r="KB160" s="1737">
        <v>1</v>
      </c>
      <c r="KC160" s="575">
        <f t="shared" si="781"/>
        <v>0</v>
      </c>
      <c r="KD160" s="1722">
        <f t="shared" si="439"/>
        <v>0</v>
      </c>
      <c r="KE160" s="1718"/>
      <c r="KF160" s="1719">
        <v>0</v>
      </c>
      <c r="KG160" s="1737">
        <v>1</v>
      </c>
      <c r="KH160" s="575">
        <f t="shared" si="782"/>
        <v>0</v>
      </c>
      <c r="KI160" s="1722">
        <f t="shared" si="440"/>
        <v>0</v>
      </c>
      <c r="KJ160" s="1718"/>
      <c r="KK160" s="1719">
        <v>0</v>
      </c>
      <c r="KL160" s="1737">
        <v>1</v>
      </c>
      <c r="KM160" s="575">
        <f t="shared" si="783"/>
        <v>0</v>
      </c>
      <c r="KN160" s="1722">
        <f t="shared" si="441"/>
        <v>0</v>
      </c>
      <c r="KO160" s="1718"/>
      <c r="KP160" s="1719"/>
      <c r="KQ160" s="1737">
        <v>1</v>
      </c>
      <c r="KR160" s="575">
        <f t="shared" si="784"/>
        <v>0</v>
      </c>
      <c r="KS160" s="1722">
        <f t="shared" si="442"/>
        <v>0</v>
      </c>
      <c r="KT160" s="1718"/>
      <c r="KU160" s="1719"/>
      <c r="KV160" s="1737">
        <v>1</v>
      </c>
      <c r="KW160" s="575">
        <f t="shared" si="785"/>
        <v>0</v>
      </c>
      <c r="KX160" s="1722">
        <f t="shared" si="443"/>
        <v>0</v>
      </c>
      <c r="KY160" s="1718"/>
      <c r="KZ160" s="1719">
        <v>0</v>
      </c>
      <c r="LA160" s="1737">
        <v>1</v>
      </c>
      <c r="LB160" s="575">
        <f t="shared" si="786"/>
        <v>0</v>
      </c>
      <c r="LC160" s="1722">
        <f t="shared" si="670"/>
        <v>0</v>
      </c>
      <c r="LD160" s="1718"/>
      <c r="LE160" s="1719">
        <v>0</v>
      </c>
      <c r="LF160" s="1737">
        <v>1</v>
      </c>
      <c r="LG160" s="575">
        <f t="shared" si="787"/>
        <v>0</v>
      </c>
      <c r="LH160" s="1722">
        <f t="shared" si="641"/>
        <v>0</v>
      </c>
      <c r="LI160" s="1718"/>
      <c r="LJ160" s="1719">
        <v>0</v>
      </c>
      <c r="LK160" s="1737">
        <v>1</v>
      </c>
      <c r="LL160" s="575">
        <f t="shared" si="788"/>
        <v>0</v>
      </c>
      <c r="LM160" s="1722">
        <f t="shared" si="709"/>
        <v>0</v>
      </c>
      <c r="LN160" s="1718"/>
      <c r="LO160" s="1719">
        <f t="shared" si="789"/>
        <v>0</v>
      </c>
      <c r="LP160" s="1737">
        <v>1</v>
      </c>
      <c r="LQ160" s="575">
        <f t="shared" si="790"/>
        <v>0</v>
      </c>
      <c r="LR160" s="1722">
        <f t="shared" si="645"/>
        <v>0</v>
      </c>
      <c r="LS160" s="1718"/>
      <c r="LT160" s="1719">
        <v>66.666666666666657</v>
      </c>
      <c r="LU160" s="1737">
        <v>1</v>
      </c>
      <c r="LV160" s="575">
        <f t="shared" si="791"/>
        <v>0</v>
      </c>
      <c r="LW160" s="1722">
        <f t="shared" si="391"/>
        <v>0</v>
      </c>
      <c r="LX160" s="1718"/>
      <c r="LY160" s="1719">
        <v>0</v>
      </c>
      <c r="LZ160" s="1737">
        <v>1</v>
      </c>
      <c r="MA160" s="575">
        <f t="shared" si="792"/>
        <v>0</v>
      </c>
      <c r="MB160" s="1722">
        <f t="shared" si="393"/>
        <v>0</v>
      </c>
      <c r="MC160" s="1718"/>
      <c r="MD160" s="1719">
        <v>36.363636363636367</v>
      </c>
      <c r="ME160" s="1737">
        <v>1</v>
      </c>
      <c r="MF160" s="575">
        <f t="shared" si="793"/>
        <v>0</v>
      </c>
      <c r="MG160" s="1722">
        <f t="shared" si="395"/>
        <v>0</v>
      </c>
      <c r="MH160" s="1718"/>
      <c r="MI160" s="1719">
        <f t="shared" si="794"/>
        <v>66.666666666666657</v>
      </c>
      <c r="MJ160" s="1737">
        <v>1</v>
      </c>
      <c r="MK160" s="575">
        <f t="shared" si="795"/>
        <v>0</v>
      </c>
      <c r="ML160" s="1722">
        <f t="shared" si="397"/>
        <v>0</v>
      </c>
      <c r="MM160" s="1718"/>
      <c r="MN160" s="1719">
        <v>0</v>
      </c>
      <c r="MO160" s="1737">
        <v>1</v>
      </c>
      <c r="MP160" s="575">
        <f t="shared" si="796"/>
        <v>0</v>
      </c>
      <c r="MQ160" s="1722">
        <f t="shared" si="651"/>
        <v>0</v>
      </c>
      <c r="MR160" s="1718"/>
      <c r="MS160" s="1719">
        <v>0</v>
      </c>
      <c r="MT160" s="1737">
        <v>1</v>
      </c>
      <c r="MU160" s="575">
        <f t="shared" si="797"/>
        <v>0</v>
      </c>
      <c r="MV160" s="1722">
        <f t="shared" si="400"/>
        <v>0</v>
      </c>
      <c r="MW160" s="1718"/>
      <c r="MX160" s="1719">
        <v>0</v>
      </c>
      <c r="MY160" s="1737">
        <v>1</v>
      </c>
      <c r="MZ160" s="575">
        <f t="shared" si="798"/>
        <v>0</v>
      </c>
      <c r="NA160" s="1722">
        <f t="shared" si="402"/>
        <v>0</v>
      </c>
      <c r="NB160" s="1718"/>
      <c r="NC160" s="1719">
        <f t="shared" si="799"/>
        <v>66.666666666666657</v>
      </c>
      <c r="ND160" s="1737">
        <v>1</v>
      </c>
      <c r="NE160" s="575">
        <f t="shared" si="800"/>
        <v>0</v>
      </c>
      <c r="NF160" s="1722">
        <f t="shared" si="404"/>
        <v>0</v>
      </c>
      <c r="NG160" s="1718"/>
      <c r="NH160" s="1719">
        <v>0</v>
      </c>
      <c r="NI160" s="1737">
        <v>1</v>
      </c>
      <c r="NJ160" s="575">
        <f t="shared" si="801"/>
        <v>0</v>
      </c>
      <c r="NK160" s="1722">
        <f t="shared" si="406"/>
        <v>0</v>
      </c>
      <c r="NL160" s="1718"/>
      <c r="NM160" s="1719">
        <v>0</v>
      </c>
      <c r="NN160" s="1737">
        <v>1</v>
      </c>
      <c r="NO160" s="575">
        <f t="shared" si="802"/>
        <v>0</v>
      </c>
      <c r="NP160" s="1722">
        <f t="shared" si="408"/>
        <v>0</v>
      </c>
      <c r="NQ160" s="1718"/>
      <c r="NR160" s="1719">
        <v>0</v>
      </c>
      <c r="NS160" s="1737">
        <v>1</v>
      </c>
      <c r="NT160" s="575">
        <f t="shared" si="803"/>
        <v>0</v>
      </c>
      <c r="NU160" s="1722">
        <f t="shared" si="410"/>
        <v>0</v>
      </c>
      <c r="NV160" s="1718"/>
      <c r="NW160" s="1719">
        <f t="shared" si="804"/>
        <v>66.666666666666657</v>
      </c>
      <c r="NX160" s="1737">
        <v>1</v>
      </c>
      <c r="NY160" s="575">
        <f t="shared" si="805"/>
        <v>0</v>
      </c>
      <c r="NZ160" s="1722">
        <f t="shared" si="412"/>
        <v>0</v>
      </c>
      <c r="OA160" s="1718"/>
      <c r="OB160" s="1719">
        <v>0</v>
      </c>
      <c r="OC160" s="1737">
        <v>1</v>
      </c>
      <c r="OD160" s="575">
        <f t="shared" si="806"/>
        <v>0</v>
      </c>
      <c r="OE160" s="1722">
        <f t="shared" si="414"/>
        <v>0</v>
      </c>
      <c r="OF160" s="1718"/>
      <c r="OG160" s="1719">
        <f t="shared" si="807"/>
        <v>0</v>
      </c>
      <c r="OH160" s="1737">
        <v>1</v>
      </c>
      <c r="OI160" s="575">
        <f t="shared" si="808"/>
        <v>0</v>
      </c>
      <c r="OJ160" s="1722">
        <f t="shared" si="416"/>
        <v>0</v>
      </c>
      <c r="OK160" s="1718"/>
      <c r="OL160" s="1719">
        <f t="shared" si="809"/>
        <v>0</v>
      </c>
      <c r="OM160" s="1737">
        <v>1</v>
      </c>
      <c r="ON160" s="575">
        <f t="shared" si="810"/>
        <v>0</v>
      </c>
      <c r="OO160" s="1722">
        <f t="shared" si="418"/>
        <v>0</v>
      </c>
      <c r="OP160" s="1718"/>
      <c r="OQ160" s="1719">
        <v>36.363636363636367</v>
      </c>
      <c r="OR160" s="1737">
        <v>1</v>
      </c>
      <c r="OS160" s="575">
        <f t="shared" si="811"/>
        <v>0</v>
      </c>
      <c r="OT160" s="1722">
        <f t="shared" si="420"/>
        <v>0</v>
      </c>
      <c r="OU160" s="666"/>
      <c r="OV160" s="1719"/>
      <c r="OW160" s="1737">
        <v>1</v>
      </c>
      <c r="OX160" s="575">
        <f t="shared" si="812"/>
        <v>0</v>
      </c>
      <c r="OY160" s="1722">
        <f t="shared" si="422"/>
        <v>0</v>
      </c>
      <c r="OZ160" s="666"/>
      <c r="PA160" s="1719">
        <v>70</v>
      </c>
      <c r="PB160" s="1737">
        <v>1</v>
      </c>
      <c r="PC160" s="575">
        <f t="shared" si="813"/>
        <v>0</v>
      </c>
      <c r="PD160" s="1722">
        <f t="shared" si="424"/>
        <v>0</v>
      </c>
      <c r="PF160" s="1719">
        <v>0</v>
      </c>
      <c r="PG160" s="1737">
        <v>1</v>
      </c>
      <c r="PH160" s="575">
        <f t="shared" si="814"/>
        <v>0</v>
      </c>
      <c r="PI160" s="1722">
        <f t="shared" si="710"/>
        <v>0</v>
      </c>
      <c r="PK160" s="1719">
        <v>0</v>
      </c>
      <c r="PL160" s="1737">
        <v>1</v>
      </c>
      <c r="PM160" s="575">
        <f t="shared" si="815"/>
        <v>0</v>
      </c>
      <c r="PN160" s="1722">
        <f t="shared" si="711"/>
        <v>0</v>
      </c>
    </row>
    <row r="161" spans="1:430" ht="17" customHeight="1" thickBot="1" x14ac:dyDescent="0.25">
      <c r="AP161" s="1750"/>
      <c r="AQ161" s="1751"/>
      <c r="AR161" s="1752"/>
      <c r="BS161" s="404"/>
      <c r="BT161" s="426"/>
      <c r="BU161" s="1001"/>
      <c r="BV161" s="988"/>
      <c r="BW161" s="1014"/>
      <c r="BX161" s="404" t="s">
        <v>195</v>
      </c>
      <c r="BY161" s="426" t="s">
        <v>373</v>
      </c>
      <c r="BZ161" s="1001"/>
      <c r="CA161" s="1010"/>
      <c r="CB161" s="1014"/>
      <c r="CC161" s="331" t="s">
        <v>195</v>
      </c>
      <c r="CD161" s="333" t="s">
        <v>373</v>
      </c>
      <c r="CE161" s="1001"/>
      <c r="CF161" s="1010"/>
      <c r="CG161" s="1014"/>
      <c r="CH161" s="331" t="s">
        <v>195</v>
      </c>
      <c r="CI161" s="333" t="s">
        <v>193</v>
      </c>
      <c r="CJ161" s="1001"/>
      <c r="CK161" s="1010"/>
      <c r="CL161" s="1014"/>
      <c r="CM161" s="331" t="s">
        <v>195</v>
      </c>
      <c r="CN161" s="333" t="s">
        <v>1537</v>
      </c>
      <c r="CO161" s="1001"/>
      <c r="CP161" s="1010"/>
      <c r="CQ161" s="1014"/>
      <c r="CR161" s="404" t="s">
        <v>195</v>
      </c>
      <c r="CS161" s="426" t="s">
        <v>373</v>
      </c>
      <c r="CT161" s="989"/>
      <c r="CU161" s="1022"/>
      <c r="CV161" s="1023"/>
      <c r="CW161" s="404" t="s">
        <v>195</v>
      </c>
      <c r="CX161" s="426" t="s">
        <v>373</v>
      </c>
      <c r="CY161" s="989"/>
      <c r="CZ161" s="1022"/>
      <c r="DA161" s="1023"/>
      <c r="DB161" s="404" t="s">
        <v>195</v>
      </c>
      <c r="DC161" s="426"/>
      <c r="DD161" s="989"/>
      <c r="DE161" s="1010"/>
      <c r="DF161" s="987"/>
      <c r="DG161" s="404" t="s">
        <v>195</v>
      </c>
      <c r="DH161" s="426" t="s">
        <v>373</v>
      </c>
      <c r="DI161" s="1024"/>
      <c r="DJ161" s="1022"/>
      <c r="DK161" s="1023"/>
      <c r="DL161" s="404" t="s">
        <v>195</v>
      </c>
      <c r="DM161" s="426" t="s">
        <v>373</v>
      </c>
      <c r="DN161" s="1024"/>
      <c r="DO161" s="1022"/>
      <c r="DP161" s="1023"/>
      <c r="DQ161" s="404" t="s">
        <v>195</v>
      </c>
      <c r="DR161" s="426" t="s">
        <v>193</v>
      </c>
      <c r="DS161" s="1024"/>
      <c r="DT161" s="1022"/>
      <c r="DU161" s="1023"/>
      <c r="DV161" s="404" t="s">
        <v>195</v>
      </c>
      <c r="DW161" s="426" t="s">
        <v>193</v>
      </c>
      <c r="DX161" s="1024"/>
      <c r="DY161" s="1022"/>
      <c r="DZ161" s="1023"/>
      <c r="EA161" s="404" t="s">
        <v>195</v>
      </c>
      <c r="EB161" s="426" t="s">
        <v>193</v>
      </c>
      <c r="EC161" s="1024"/>
      <c r="ED161" s="1022"/>
      <c r="EE161" s="1023"/>
      <c r="EF161" s="404" t="s">
        <v>195</v>
      </c>
      <c r="EG161" s="426"/>
      <c r="EH161" s="1024"/>
      <c r="EI161" s="1022"/>
      <c r="EJ161" s="1023"/>
      <c r="EK161" s="404" t="s">
        <v>195</v>
      </c>
      <c r="EL161" s="426" t="s">
        <v>193</v>
      </c>
      <c r="EM161" s="1024"/>
      <c r="EN161" s="1022"/>
      <c r="EO161" s="1023"/>
      <c r="EP161" s="404" t="s">
        <v>195</v>
      </c>
      <c r="EQ161" s="426" t="s">
        <v>193</v>
      </c>
      <c r="ER161" s="989"/>
      <c r="ES161" s="1022"/>
      <c r="ET161" s="1023"/>
      <c r="EU161" s="404" t="s">
        <v>195</v>
      </c>
      <c r="EV161" s="426" t="s">
        <v>373</v>
      </c>
      <c r="EW161" s="989"/>
      <c r="EX161" s="1022"/>
      <c r="EY161" s="1023"/>
      <c r="EZ161" s="404" t="s">
        <v>195</v>
      </c>
      <c r="FA161" s="426" t="s">
        <v>193</v>
      </c>
      <c r="FB161" s="989"/>
      <c r="FC161" s="1010"/>
      <c r="FD161" s="987"/>
      <c r="FE161" s="404" t="s">
        <v>195</v>
      </c>
      <c r="FF161" s="426" t="s">
        <v>193</v>
      </c>
      <c r="FG161" s="989"/>
      <c r="FH161" s="1010"/>
      <c r="FI161" s="987"/>
      <c r="FJ161" s="404" t="s">
        <v>195</v>
      </c>
      <c r="FK161" s="426" t="s">
        <v>373</v>
      </c>
      <c r="FL161" s="989"/>
      <c r="FM161" s="1010"/>
      <c r="FN161" s="987"/>
      <c r="FO161" s="404" t="s">
        <v>195</v>
      </c>
      <c r="FP161" s="426" t="s">
        <v>1537</v>
      </c>
      <c r="FQ161" s="989"/>
      <c r="FR161" s="1010"/>
      <c r="FS161" s="987"/>
      <c r="FW161" s="5" t="s">
        <v>1963</v>
      </c>
      <c r="GB161" s="5"/>
      <c r="GG161" s="5"/>
      <c r="GL161" s="5"/>
      <c r="GQ161" s="5"/>
      <c r="GV161" s="5"/>
      <c r="GZ161" s="404" t="s">
        <v>195</v>
      </c>
      <c r="HA161" s="426" t="s">
        <v>373</v>
      </c>
      <c r="HB161" s="989"/>
      <c r="HC161" s="1010"/>
      <c r="HD161" s="987"/>
      <c r="HE161" s="404" t="s">
        <v>195</v>
      </c>
      <c r="HF161" s="426" t="s">
        <v>373</v>
      </c>
      <c r="HH161" s="1010"/>
      <c r="HI161" s="987"/>
    </row>
    <row r="162" spans="1:430" ht="17" customHeight="1" thickBot="1" x14ac:dyDescent="0.25">
      <c r="A162" s="977">
        <v>46</v>
      </c>
      <c r="B162" t="s">
        <v>146</v>
      </c>
      <c r="L162" s="5" t="s">
        <v>772</v>
      </c>
      <c r="Q162" t="s">
        <v>736</v>
      </c>
      <c r="V162" s="667" t="s">
        <v>779</v>
      </c>
      <c r="AA162" s="1753" t="s">
        <v>783</v>
      </c>
      <c r="AF162" s="1754" t="s">
        <v>788</v>
      </c>
      <c r="AP162" s="1755" t="s">
        <v>800</v>
      </c>
      <c r="AQ162" s="669"/>
      <c r="AR162" s="669"/>
      <c r="BE162" s="669" t="s">
        <v>813</v>
      </c>
      <c r="BJ162" s="669" t="s">
        <v>813</v>
      </c>
      <c r="BO162" s="669" t="s">
        <v>813</v>
      </c>
      <c r="BU162" t="s">
        <v>687</v>
      </c>
      <c r="CE162" s="5" t="s">
        <v>694</v>
      </c>
      <c r="CJ162" s="5" t="s">
        <v>700</v>
      </c>
      <c r="CO162" s="5" t="s">
        <v>704</v>
      </c>
      <c r="CT162" s="5" t="s">
        <v>708</v>
      </c>
      <c r="CY162" s="5" t="s">
        <v>711</v>
      </c>
      <c r="DI162" t="s">
        <v>718</v>
      </c>
      <c r="DN162" s="5" t="s">
        <v>722</v>
      </c>
      <c r="DS162" s="5" t="s">
        <v>727</v>
      </c>
      <c r="DX162" s="5" t="s">
        <v>731</v>
      </c>
      <c r="EC162" t="s">
        <v>736</v>
      </c>
      <c r="EH162" t="s">
        <v>736</v>
      </c>
      <c r="EM162" s="5" t="s">
        <v>744</v>
      </c>
      <c r="FG162" s="5" t="s">
        <v>759</v>
      </c>
      <c r="FQ162" s="5" t="s">
        <v>768</v>
      </c>
      <c r="GB162" s="5" t="s">
        <v>829</v>
      </c>
      <c r="GG162" s="5" t="s">
        <v>834</v>
      </c>
      <c r="GL162" s="5" t="s">
        <v>839</v>
      </c>
      <c r="GQ162" s="5" t="s">
        <v>843</v>
      </c>
      <c r="GV162" s="1756" t="s">
        <v>848</v>
      </c>
      <c r="HB162" s="5" t="s">
        <v>853</v>
      </c>
      <c r="HG162" s="5" t="s">
        <v>858</v>
      </c>
      <c r="HH162" s="1010"/>
      <c r="HI162" s="987"/>
      <c r="HM162" s="668" t="s">
        <v>795</v>
      </c>
      <c r="HS162" t="s">
        <v>864</v>
      </c>
      <c r="HX162" s="5" t="s">
        <v>870</v>
      </c>
      <c r="IC162" s="5" t="s">
        <v>875</v>
      </c>
      <c r="IG162" s="555"/>
      <c r="IH162" s="555"/>
      <c r="II162" s="35" t="s">
        <v>881</v>
      </c>
      <c r="IJ162" s="555"/>
      <c r="IK162" s="555"/>
      <c r="IL162" s="555"/>
      <c r="IM162" s="555"/>
      <c r="IN162" s="35" t="s">
        <v>885</v>
      </c>
      <c r="IO162" s="555"/>
      <c r="IP162" s="555"/>
      <c r="IQ162" s="555"/>
      <c r="IR162" s="555"/>
      <c r="IS162" s="555" t="s">
        <v>890</v>
      </c>
      <c r="IT162" s="555"/>
      <c r="IU162" s="555"/>
      <c r="IV162" s="555"/>
      <c r="IW162" s="555"/>
      <c r="IX162" s="35" t="s">
        <v>895</v>
      </c>
      <c r="IY162" s="555"/>
      <c r="IZ162" s="555"/>
      <c r="JA162" s="555"/>
      <c r="JB162" s="555"/>
      <c r="JC162" s="555" t="s">
        <v>890</v>
      </c>
      <c r="JD162" s="555"/>
      <c r="JE162" s="555"/>
      <c r="JF162" s="555"/>
      <c r="JG162" s="555"/>
      <c r="JH162" s="555"/>
      <c r="JI162" s="555"/>
      <c r="JJ162" s="555"/>
      <c r="JK162" s="555"/>
      <c r="JL162" s="555"/>
      <c r="JM162" s="35" t="s">
        <v>908</v>
      </c>
      <c r="JN162" s="555"/>
      <c r="JO162" s="555"/>
      <c r="JP162" s="555"/>
      <c r="JQ162" s="555"/>
      <c r="JR162" s="35" t="s">
        <v>914</v>
      </c>
      <c r="JS162" s="555"/>
      <c r="JT162" s="555"/>
      <c r="JU162" s="555"/>
      <c r="JV162" s="555"/>
      <c r="JW162" s="555" t="s">
        <v>919</v>
      </c>
      <c r="JX162" s="555"/>
      <c r="JY162" s="555"/>
      <c r="JZ162" s="555"/>
      <c r="KA162" s="555"/>
      <c r="KB162" s="35" t="s">
        <v>925</v>
      </c>
      <c r="KC162" s="555"/>
      <c r="KD162" s="555"/>
      <c r="KE162" s="555"/>
      <c r="KF162" s="555"/>
      <c r="KG162" s="35" t="s">
        <v>931</v>
      </c>
      <c r="KH162" s="555"/>
      <c r="KI162" s="555"/>
      <c r="KJ162" s="555"/>
      <c r="KK162" s="555"/>
      <c r="KL162" s="555"/>
      <c r="KM162" s="555"/>
      <c r="KN162" s="555"/>
      <c r="KO162" s="555"/>
      <c r="KP162" s="555"/>
      <c r="KQ162" s="555" t="s">
        <v>890</v>
      </c>
      <c r="KR162" s="555"/>
      <c r="KS162" s="555"/>
      <c r="KT162" s="555"/>
      <c r="KU162" s="555"/>
      <c r="KV162" s="35" t="s">
        <v>943</v>
      </c>
      <c r="KW162" s="555"/>
      <c r="KX162" s="555"/>
      <c r="KY162" s="555"/>
      <c r="KZ162" s="555"/>
      <c r="LA162" s="35" t="s">
        <v>948</v>
      </c>
      <c r="LB162" s="555"/>
      <c r="LC162" s="555"/>
      <c r="LD162" s="555"/>
      <c r="LE162" s="555"/>
      <c r="LF162" s="555" t="s">
        <v>890</v>
      </c>
      <c r="LG162" s="555"/>
      <c r="LH162" s="555"/>
      <c r="LI162" s="555"/>
      <c r="LJ162" s="555"/>
      <c r="LK162" s="555" t="s">
        <v>958</v>
      </c>
      <c r="LL162" s="555"/>
      <c r="LM162" s="555"/>
      <c r="LN162" s="555"/>
      <c r="LO162" s="555"/>
      <c r="LP162" s="35" t="s">
        <v>962</v>
      </c>
      <c r="LQ162" s="555"/>
      <c r="LR162" s="555"/>
      <c r="LS162" s="555"/>
      <c r="LT162" s="555"/>
      <c r="LU162" s="555" t="s">
        <v>968</v>
      </c>
      <c r="LV162" s="555"/>
      <c r="LW162" s="555"/>
      <c r="LX162" s="555"/>
      <c r="LY162" s="555"/>
      <c r="LZ162" s="555" t="s">
        <v>974</v>
      </c>
      <c r="MA162" s="555"/>
      <c r="MB162" s="555"/>
      <c r="MC162" s="555"/>
      <c r="MD162" s="555"/>
      <c r="ME162" s="555"/>
      <c r="MF162" s="555"/>
      <c r="MG162" s="555"/>
      <c r="MH162" s="555"/>
      <c r="MI162" s="555"/>
      <c r="MJ162" s="555"/>
      <c r="MK162" s="555"/>
      <c r="ML162" s="555"/>
      <c r="MM162" s="555"/>
      <c r="MN162" s="555"/>
      <c r="MO162" s="555" t="s">
        <v>987</v>
      </c>
      <c r="MP162" s="555"/>
      <c r="MQ162" s="555"/>
      <c r="MR162" s="555"/>
      <c r="MS162" s="555"/>
      <c r="MT162" s="555" t="s">
        <v>992</v>
      </c>
      <c r="MU162" s="555"/>
      <c r="MV162" s="555"/>
      <c r="MW162" s="555"/>
      <c r="MX162" s="555"/>
      <c r="MY162" s="555" t="s">
        <v>996</v>
      </c>
      <c r="MZ162" s="555"/>
      <c r="NA162" s="555"/>
      <c r="NB162" s="555"/>
      <c r="NC162" s="555"/>
      <c r="ND162" s="555" t="s">
        <v>1001</v>
      </c>
      <c r="NE162" s="555"/>
      <c r="NF162" s="555"/>
      <c r="NG162" s="555"/>
      <c r="NH162" s="555"/>
      <c r="NI162" s="555" t="s">
        <v>1005</v>
      </c>
      <c r="NJ162" s="555"/>
      <c r="NK162" s="555"/>
      <c r="NL162" s="555"/>
      <c r="NM162" s="555"/>
      <c r="NN162" s="555" t="s">
        <v>1009</v>
      </c>
      <c r="NO162" s="555"/>
      <c r="NP162" s="555"/>
      <c r="NQ162" s="555"/>
      <c r="NR162" s="555"/>
      <c r="NS162" s="555" t="s">
        <v>1015</v>
      </c>
      <c r="NT162" s="555"/>
      <c r="NU162" s="555"/>
      <c r="NV162" s="555"/>
      <c r="NW162" s="555"/>
      <c r="NX162" s="555" t="s">
        <v>1020</v>
      </c>
      <c r="NY162" s="555"/>
      <c r="NZ162" s="555"/>
      <c r="OA162" s="555"/>
      <c r="OB162" s="555"/>
      <c r="OC162" s="35" t="s">
        <v>1023</v>
      </c>
      <c r="OD162" s="555"/>
      <c r="OE162" s="555"/>
      <c r="OF162" s="555"/>
      <c r="OG162" s="555"/>
      <c r="OH162" s="555" t="s">
        <v>1028</v>
      </c>
      <c r="OI162" s="555"/>
      <c r="OJ162" s="555"/>
      <c r="OK162" s="555"/>
      <c r="OL162" s="555"/>
      <c r="OM162" s="555" t="s">
        <v>1033</v>
      </c>
      <c r="ON162" s="555"/>
      <c r="OO162" s="555"/>
      <c r="OP162" s="555"/>
      <c r="OQ162" s="555"/>
      <c r="OR162" s="555" t="s">
        <v>1033</v>
      </c>
      <c r="OS162" s="555"/>
      <c r="OT162" s="555"/>
      <c r="OW162" s="555" t="s">
        <v>1033</v>
      </c>
      <c r="OX162" s="555"/>
      <c r="OY162" s="555"/>
      <c r="PB162" s="555" t="s">
        <v>1046</v>
      </c>
      <c r="PC162" s="555"/>
      <c r="PD162" s="555"/>
      <c r="PG162" s="1757" t="s">
        <v>1964</v>
      </c>
      <c r="PH162" s="555"/>
      <c r="PI162" s="555"/>
      <c r="PL162" s="1757" t="s">
        <v>1964</v>
      </c>
      <c r="PM162" s="555"/>
      <c r="PN162" s="555"/>
    </row>
    <row r="163" spans="1:430" ht="26.25" customHeight="1" x14ac:dyDescent="0.2">
      <c r="A163" s="977"/>
      <c r="AP163" s="669"/>
      <c r="AQ163" s="669"/>
      <c r="AR163" s="669"/>
      <c r="CE163" s="5"/>
      <c r="CO163" s="5"/>
      <c r="DX163" s="5"/>
      <c r="HG163" s="5" t="s">
        <v>1965</v>
      </c>
    </row>
    <row r="164" spans="1:430" ht="17" customHeight="1" x14ac:dyDescent="0.2">
      <c r="II164" s="35" t="s">
        <v>1966</v>
      </c>
    </row>
    <row r="165" spans="1:430" ht="17" customHeight="1" x14ac:dyDescent="0.2">
      <c r="FW165" s="64" t="s">
        <v>819</v>
      </c>
      <c r="FX165" s="1758">
        <v>0.52700000000000002</v>
      </c>
    </row>
    <row r="166" spans="1:430" ht="17" customHeight="1" x14ac:dyDescent="0.2">
      <c r="FW166" t="s">
        <v>824</v>
      </c>
      <c r="FX166" s="1758">
        <f>FX170</f>
        <v>0.41599999999999998</v>
      </c>
    </row>
    <row r="167" spans="1:430" ht="17" customHeight="1" x14ac:dyDescent="0.2">
      <c r="FW167" t="s">
        <v>830</v>
      </c>
      <c r="FX167" s="1758">
        <v>0.23100000000000001</v>
      </c>
    </row>
    <row r="168" spans="1:430" ht="17" customHeight="1" x14ac:dyDescent="0.2">
      <c r="FW168" s="64" t="s">
        <v>835</v>
      </c>
      <c r="FX168" s="1758">
        <v>0.60299999999999998</v>
      </c>
    </row>
    <row r="169" spans="1:430" ht="17" customHeight="1" x14ac:dyDescent="0.2">
      <c r="FW169" t="s">
        <v>840</v>
      </c>
      <c r="FX169" s="1758">
        <v>0.184</v>
      </c>
    </row>
    <row r="170" spans="1:430" ht="17" customHeight="1" x14ac:dyDescent="0.2">
      <c r="FW170" t="s">
        <v>844</v>
      </c>
      <c r="FX170" s="1758">
        <v>0.41599999999999998</v>
      </c>
    </row>
    <row r="256" spans="118:143" ht="17" customHeight="1" x14ac:dyDescent="0.2">
      <c r="DN256" s="808"/>
      <c r="DO256" s="734"/>
      <c r="DP256" s="809"/>
      <c r="DQ256" s="734"/>
      <c r="DR256" s="734"/>
      <c r="DS256" s="808"/>
      <c r="DT256" s="734"/>
      <c r="DU256" s="809"/>
      <c r="DV256" s="734"/>
      <c r="DW256" s="734"/>
      <c r="DX256" s="808"/>
      <c r="DY256" s="734"/>
      <c r="DZ256" s="809"/>
      <c r="EA256" s="734"/>
      <c r="EB256" s="734"/>
      <c r="EC256" s="808"/>
      <c r="ED256" s="734"/>
      <c r="EE256" s="809"/>
      <c r="EF256" s="734"/>
      <c r="EG256" s="734"/>
      <c r="EH256" s="808"/>
      <c r="EI256" s="734"/>
      <c r="EJ256" s="809"/>
      <c r="EK256" s="734"/>
      <c r="EL256" s="734"/>
      <c r="EM256" s="808"/>
    </row>
    <row r="257" spans="118:143" ht="17" customHeight="1" x14ac:dyDescent="0.2">
      <c r="DN257" s="360"/>
      <c r="DO257" s="734"/>
      <c r="DP257" s="809"/>
      <c r="DQ257" s="734"/>
      <c r="DR257" s="734"/>
      <c r="DS257" s="360"/>
      <c r="DT257" s="734"/>
      <c r="DU257" s="809"/>
      <c r="DV257" s="734"/>
      <c r="DW257" s="734"/>
      <c r="DX257" s="360"/>
      <c r="DY257" s="734"/>
      <c r="DZ257" s="809"/>
      <c r="EA257" s="734"/>
      <c r="EB257" s="734"/>
      <c r="EC257" s="360"/>
      <c r="ED257" s="734"/>
      <c r="EE257" s="809"/>
      <c r="EF257" s="734"/>
      <c r="EG257" s="734"/>
      <c r="EH257" s="360"/>
      <c r="EI257" s="734"/>
      <c r="EJ257" s="809"/>
      <c r="EK257" s="734"/>
      <c r="EL257" s="734"/>
      <c r="EM257" s="360"/>
    </row>
    <row r="258" spans="118:143" ht="17" customHeight="1" x14ac:dyDescent="0.2">
      <c r="DN258" s="360"/>
      <c r="DO258" s="734"/>
      <c r="DP258" s="809"/>
      <c r="DQ258" s="734"/>
      <c r="DR258" s="734"/>
      <c r="DS258" s="360"/>
      <c r="DT258" s="734"/>
      <c r="DU258" s="809"/>
      <c r="DV258" s="734"/>
      <c r="DW258" s="734"/>
      <c r="DX258" s="360"/>
      <c r="DY258" s="734"/>
      <c r="DZ258" s="809"/>
      <c r="EA258" s="734"/>
      <c r="EB258" s="734"/>
      <c r="EC258" s="360"/>
      <c r="ED258" s="734"/>
      <c r="EE258" s="809"/>
      <c r="EF258" s="734"/>
      <c r="EG258" s="734"/>
      <c r="EH258" s="360"/>
      <c r="EI258" s="734"/>
      <c r="EJ258" s="809"/>
      <c r="EK258" s="734"/>
      <c r="EL258" s="734"/>
      <c r="EM258" s="360"/>
    </row>
    <row r="259" spans="118:143" ht="17" customHeight="1" x14ac:dyDescent="0.2">
      <c r="DN259" s="808"/>
      <c r="DO259" s="734"/>
      <c r="DP259" s="809"/>
      <c r="DQ259" s="734"/>
      <c r="DR259" s="734"/>
      <c r="DS259" s="808"/>
      <c r="DT259" s="734"/>
      <c r="DU259" s="809"/>
      <c r="DV259" s="734"/>
      <c r="DW259" s="734"/>
      <c r="DX259" s="808"/>
      <c r="DY259" s="734"/>
      <c r="DZ259" s="809"/>
      <c r="EA259" s="734"/>
      <c r="EB259" s="734"/>
      <c r="EC259" s="808"/>
      <c r="ED259" s="734"/>
      <c r="EE259" s="809"/>
      <c r="EF259" s="734"/>
      <c r="EG259" s="734"/>
      <c r="EH259" s="808"/>
      <c r="EI259" s="734"/>
      <c r="EJ259" s="809"/>
      <c r="EK259" s="734"/>
      <c r="EL259" s="734"/>
      <c r="EM259" s="808"/>
    </row>
    <row r="260" spans="118:143" ht="17" customHeight="1" x14ac:dyDescent="0.2">
      <c r="DN260" s="808"/>
      <c r="DO260" s="734"/>
      <c r="DP260" s="809"/>
      <c r="DQ260" s="734"/>
      <c r="DR260" s="734"/>
      <c r="DS260" s="808"/>
      <c r="DT260" s="734"/>
      <c r="DU260" s="809"/>
      <c r="DV260" s="734"/>
      <c r="DW260" s="734"/>
      <c r="DX260" s="808"/>
      <c r="DY260" s="734"/>
      <c r="DZ260" s="809"/>
      <c r="EA260" s="734"/>
      <c r="EB260" s="734"/>
      <c r="EC260" s="808"/>
      <c r="ED260" s="734"/>
      <c r="EE260" s="809"/>
      <c r="EF260" s="734"/>
      <c r="EG260" s="734"/>
      <c r="EH260" s="808"/>
      <c r="EI260" s="734"/>
      <c r="EJ260" s="809"/>
      <c r="EK260" s="734"/>
      <c r="EL260" s="734"/>
      <c r="EM260" s="808"/>
    </row>
    <row r="261" spans="118:143" ht="17" customHeight="1" x14ac:dyDescent="0.2">
      <c r="DN261" s="808"/>
      <c r="DO261" s="734"/>
      <c r="DP261" s="809"/>
      <c r="DQ261" s="734"/>
      <c r="DR261" s="734"/>
      <c r="DS261" s="808"/>
      <c r="DT261" s="734"/>
      <c r="DU261" s="809"/>
      <c r="DV261" s="734"/>
      <c r="DW261" s="734"/>
      <c r="DX261" s="808"/>
      <c r="DY261" s="734"/>
      <c r="DZ261" s="809"/>
      <c r="EA261" s="734"/>
      <c r="EB261" s="734"/>
      <c r="EC261" s="808"/>
      <c r="ED261" s="734"/>
      <c r="EE261" s="809"/>
      <c r="EF261" s="734"/>
      <c r="EG261" s="734"/>
      <c r="EH261" s="808"/>
      <c r="EI261" s="734"/>
      <c r="EJ261" s="809"/>
      <c r="EK261" s="734"/>
      <c r="EL261" s="734"/>
      <c r="EM261" s="808"/>
    </row>
    <row r="262" spans="118:143" ht="17" customHeight="1" x14ac:dyDescent="0.2">
      <c r="DN262" s="808"/>
      <c r="DO262" s="734"/>
      <c r="DP262" s="809"/>
      <c r="DQ262" s="734"/>
      <c r="DR262" s="734"/>
      <c r="DS262" s="808"/>
      <c r="DT262" s="734"/>
      <c r="DU262" s="809"/>
      <c r="DV262" s="734"/>
      <c r="DW262" s="734"/>
      <c r="DX262" s="808"/>
      <c r="DY262" s="734"/>
      <c r="DZ262" s="809"/>
      <c r="EA262" s="734"/>
      <c r="EB262" s="734"/>
      <c r="EC262" s="808"/>
      <c r="ED262" s="734"/>
      <c r="EE262" s="809"/>
      <c r="EF262" s="734"/>
      <c r="EG262" s="734"/>
      <c r="EH262" s="808"/>
      <c r="EI262" s="734"/>
      <c r="EJ262" s="809"/>
      <c r="EK262" s="734"/>
      <c r="EL262" s="734"/>
      <c r="EM262" s="808"/>
    </row>
    <row r="263" spans="118:143" ht="17" customHeight="1" x14ac:dyDescent="0.2">
      <c r="DN263" s="808"/>
      <c r="DO263" s="734"/>
      <c r="DP263" s="809"/>
      <c r="DQ263" s="734"/>
      <c r="DR263" s="734"/>
      <c r="DS263" s="808"/>
      <c r="DT263" s="734"/>
      <c r="DU263" s="809"/>
      <c r="DV263" s="734"/>
      <c r="DW263" s="734"/>
      <c r="DX263" s="808"/>
      <c r="DY263" s="734"/>
      <c r="DZ263" s="809"/>
      <c r="EA263" s="734"/>
      <c r="EB263" s="734"/>
      <c r="EC263" s="808"/>
      <c r="ED263" s="734"/>
      <c r="EE263" s="809"/>
      <c r="EF263" s="734"/>
      <c r="EG263" s="734"/>
      <c r="EH263" s="808"/>
      <c r="EI263" s="734"/>
      <c r="EJ263" s="809"/>
      <c r="EK263" s="734"/>
      <c r="EL263" s="734"/>
      <c r="EM263" s="808"/>
    </row>
    <row r="264" spans="118:143" ht="17" customHeight="1" x14ac:dyDescent="0.2">
      <c r="DN264" s="808"/>
      <c r="DO264" s="734"/>
      <c r="DP264" s="809"/>
      <c r="DQ264" s="734"/>
      <c r="DR264" s="734"/>
      <c r="DS264" s="808"/>
      <c r="DT264" s="734"/>
      <c r="DU264" s="809"/>
      <c r="DV264" s="734"/>
      <c r="DW264" s="734"/>
      <c r="DX264" s="808"/>
      <c r="DY264" s="734"/>
      <c r="DZ264" s="809"/>
      <c r="EA264" s="734"/>
      <c r="EB264" s="734"/>
      <c r="EC264" s="808"/>
      <c r="ED264" s="734"/>
      <c r="EE264" s="809"/>
      <c r="EF264" s="734"/>
      <c r="EG264" s="734"/>
      <c r="EH264" s="808"/>
      <c r="EI264" s="734"/>
      <c r="EJ264" s="809"/>
      <c r="EK264" s="734"/>
      <c r="EL264" s="734"/>
      <c r="EM264" s="808"/>
    </row>
    <row r="265" spans="118:143" ht="17" customHeight="1" x14ac:dyDescent="0.2">
      <c r="DN265" s="808"/>
      <c r="DO265" s="734"/>
      <c r="DP265" s="809"/>
      <c r="DQ265" s="734"/>
      <c r="DR265" s="734"/>
      <c r="DS265" s="808"/>
      <c r="DT265" s="734"/>
      <c r="DU265" s="809"/>
      <c r="DV265" s="734"/>
      <c r="DW265" s="734"/>
      <c r="DX265" s="808"/>
      <c r="DY265" s="734"/>
      <c r="DZ265" s="809"/>
      <c r="EA265" s="734"/>
      <c r="EB265" s="734"/>
      <c r="EC265" s="808"/>
      <c r="ED265" s="734"/>
      <c r="EE265" s="809"/>
      <c r="EF265" s="734"/>
      <c r="EG265" s="734"/>
      <c r="EH265" s="808"/>
      <c r="EI265" s="734"/>
      <c r="EJ265" s="809"/>
      <c r="EK265" s="734"/>
      <c r="EL265" s="734"/>
      <c r="EM265" s="808"/>
    </row>
    <row r="266" spans="118:143" ht="17" customHeight="1" x14ac:dyDescent="0.2">
      <c r="DN266" s="808"/>
      <c r="DO266" s="734"/>
      <c r="DP266" s="809"/>
      <c r="DQ266" s="734"/>
      <c r="DR266" s="734"/>
      <c r="DS266" s="808"/>
      <c r="DT266" s="734"/>
      <c r="DU266" s="809"/>
      <c r="DV266" s="734"/>
      <c r="DW266" s="734"/>
      <c r="DX266" s="808"/>
      <c r="DY266" s="734"/>
      <c r="DZ266" s="809"/>
      <c r="EA266" s="734"/>
      <c r="EB266" s="734"/>
      <c r="EC266" s="808"/>
      <c r="ED266" s="734"/>
      <c r="EE266" s="809"/>
      <c r="EF266" s="734"/>
      <c r="EG266" s="734"/>
      <c r="EH266" s="808"/>
      <c r="EI266" s="734"/>
      <c r="EJ266" s="809"/>
      <c r="EK266" s="734"/>
      <c r="EL266" s="734"/>
      <c r="EM266" s="808"/>
    </row>
    <row r="267" spans="118:143" ht="17" customHeight="1" x14ac:dyDescent="0.2">
      <c r="DN267" s="808"/>
      <c r="DO267" s="734"/>
      <c r="DP267" s="809"/>
      <c r="DQ267" s="734"/>
      <c r="DR267" s="734"/>
      <c r="DS267" s="808"/>
      <c r="DT267" s="734"/>
      <c r="DU267" s="809"/>
      <c r="DV267" s="734"/>
      <c r="DW267" s="734"/>
      <c r="DX267" s="808"/>
      <c r="DY267" s="734"/>
      <c r="DZ267" s="809"/>
      <c r="EA267" s="734"/>
      <c r="EB267" s="734"/>
      <c r="EC267" s="808"/>
      <c r="ED267" s="734"/>
      <c r="EE267" s="809"/>
      <c r="EF267" s="734"/>
      <c r="EG267" s="734"/>
      <c r="EH267" s="808"/>
      <c r="EI267" s="734"/>
      <c r="EJ267" s="809"/>
      <c r="EK267" s="734"/>
      <c r="EL267" s="734"/>
      <c r="EM267" s="808"/>
    </row>
    <row r="268" spans="118:143" ht="17" customHeight="1" thickBot="1" x14ac:dyDescent="0.25">
      <c r="DN268" s="1759"/>
      <c r="DO268" s="843"/>
      <c r="DP268" s="1760"/>
      <c r="DQ268" s="843"/>
      <c r="DR268" s="843"/>
      <c r="DS268" s="1759"/>
      <c r="DT268" s="843"/>
      <c r="DU268" s="1760"/>
      <c r="DV268" s="843"/>
      <c r="DW268" s="843"/>
      <c r="DX268" s="1759"/>
      <c r="DY268" s="843"/>
      <c r="DZ268" s="1760"/>
      <c r="EA268" s="843"/>
      <c r="EB268" s="843"/>
      <c r="EC268" s="1759"/>
      <c r="ED268" s="843"/>
      <c r="EE268" s="1760"/>
      <c r="EF268" s="843"/>
      <c r="EG268" s="843"/>
      <c r="EH268" s="1759"/>
      <c r="EI268" s="843"/>
      <c r="EJ268" s="1760"/>
      <c r="EK268" s="843"/>
      <c r="EL268" s="843"/>
      <c r="EM268" s="1759"/>
    </row>
    <row r="269" spans="118:143" ht="17" customHeight="1" thickBot="1" x14ac:dyDescent="0.25">
      <c r="DN269" s="473"/>
      <c r="DO269" s="872"/>
      <c r="DP269" s="243"/>
      <c r="DQ269" s="897"/>
      <c r="DR269" s="897"/>
      <c r="DS269" s="473"/>
      <c r="DT269" s="872"/>
      <c r="DU269" s="243"/>
      <c r="DV269" s="897"/>
      <c r="DW269" s="897"/>
      <c r="DX269" s="473"/>
      <c r="DY269" s="872"/>
      <c r="DZ269" s="243"/>
      <c r="EA269" s="897"/>
      <c r="EB269" s="897"/>
      <c r="EC269" s="473"/>
      <c r="ED269" s="872"/>
      <c r="EE269" s="243"/>
      <c r="EF269" s="897"/>
      <c r="EG269" s="897"/>
      <c r="EH269" s="473"/>
      <c r="EI269" s="872"/>
      <c r="EJ269" s="243"/>
      <c r="EK269" s="897"/>
      <c r="EL269" s="897"/>
      <c r="EM269" s="473"/>
    </row>
    <row r="270" spans="118:143" ht="17" customHeight="1" thickBot="1" x14ac:dyDescent="0.25">
      <c r="DN270" s="473"/>
      <c r="DO270" s="872"/>
      <c r="DP270" s="243"/>
      <c r="DQ270" s="897"/>
      <c r="DR270" s="897"/>
      <c r="DS270" s="473"/>
      <c r="DT270" s="872"/>
      <c r="DU270" s="243"/>
      <c r="DV270" s="897"/>
      <c r="DW270" s="897"/>
      <c r="DX270" s="473"/>
      <c r="DY270" s="872"/>
      <c r="DZ270" s="243"/>
      <c r="EA270" s="897"/>
      <c r="EB270" s="897"/>
      <c r="EC270" s="473"/>
      <c r="ED270" s="872"/>
      <c r="EE270" s="243"/>
      <c r="EF270" s="897"/>
      <c r="EG270" s="897"/>
      <c r="EH270" s="473"/>
      <c r="EI270" s="872"/>
      <c r="EJ270" s="243"/>
      <c r="EK270" s="897"/>
      <c r="EL270" s="897"/>
      <c r="EM270" s="473"/>
    </row>
    <row r="271" spans="118:143" ht="17" customHeight="1" thickBot="1" x14ac:dyDescent="0.25">
      <c r="DN271" s="473"/>
      <c r="DO271" s="872"/>
      <c r="DP271" s="243"/>
      <c r="DQ271" s="897"/>
      <c r="DR271" s="897"/>
      <c r="DS271" s="473"/>
      <c r="DT271" s="872"/>
      <c r="DU271" s="243"/>
      <c r="DV271" s="897"/>
      <c r="DW271" s="897"/>
      <c r="DX271" s="473"/>
      <c r="DY271" s="872"/>
      <c r="DZ271" s="243"/>
      <c r="EA271" s="897"/>
      <c r="EB271" s="897"/>
      <c r="EC271" s="473"/>
      <c r="ED271" s="872"/>
      <c r="EE271" s="243"/>
      <c r="EF271" s="897"/>
      <c r="EG271" s="897"/>
      <c r="EH271" s="473"/>
      <c r="EI271" s="872"/>
      <c r="EJ271" s="243"/>
      <c r="EK271" s="897"/>
      <c r="EL271" s="897"/>
      <c r="EM271" s="473"/>
    </row>
    <row r="272" spans="118:143" ht="17" customHeight="1" thickBot="1" x14ac:dyDescent="0.25">
      <c r="DN272" s="473"/>
      <c r="DO272" s="872"/>
      <c r="DP272" s="243"/>
      <c r="DQ272" s="897"/>
      <c r="DR272" s="897"/>
      <c r="DS272" s="473"/>
      <c r="DT272" s="872"/>
      <c r="DU272" s="243"/>
      <c r="DV272" s="897"/>
      <c r="DW272" s="897"/>
      <c r="DX272" s="473"/>
      <c r="DY272" s="872"/>
      <c r="DZ272" s="243"/>
      <c r="EA272" s="897"/>
      <c r="EB272" s="897"/>
      <c r="EC272" s="473"/>
      <c r="ED272" s="872"/>
      <c r="EE272" s="243"/>
      <c r="EF272" s="897"/>
      <c r="EG272" s="897"/>
      <c r="EH272" s="473"/>
      <c r="EI272" s="872"/>
      <c r="EJ272" s="243"/>
      <c r="EK272" s="897"/>
      <c r="EL272" s="897"/>
      <c r="EM272" s="473"/>
    </row>
    <row r="273" spans="118:143" ht="17" customHeight="1" thickBot="1" x14ac:dyDescent="0.25">
      <c r="DN273" s="473"/>
      <c r="DO273" s="872"/>
      <c r="DP273" s="243"/>
      <c r="DQ273" s="897"/>
      <c r="DR273" s="897"/>
      <c r="DS273" s="473"/>
      <c r="DT273" s="872"/>
      <c r="DU273" s="243"/>
      <c r="DV273" s="897"/>
      <c r="DW273" s="897"/>
      <c r="DX273" s="473"/>
      <c r="DY273" s="872"/>
      <c r="DZ273" s="243"/>
      <c r="EA273" s="897"/>
      <c r="EB273" s="897"/>
      <c r="EC273" s="473"/>
      <c r="ED273" s="872"/>
      <c r="EE273" s="243"/>
      <c r="EF273" s="897"/>
      <c r="EG273" s="897"/>
      <c r="EH273" s="473"/>
      <c r="EI273" s="872"/>
      <c r="EJ273" s="243"/>
      <c r="EK273" s="897"/>
      <c r="EL273" s="897"/>
      <c r="EM273" s="473"/>
    </row>
    <row r="274" spans="118:143" ht="17" customHeight="1" thickBot="1" x14ac:dyDescent="0.25">
      <c r="DN274" s="473"/>
      <c r="DO274" s="872"/>
      <c r="DP274" s="243"/>
      <c r="DQ274" s="897"/>
      <c r="DR274" s="897"/>
      <c r="DS274" s="473"/>
      <c r="DT274" s="872"/>
      <c r="DU274" s="243"/>
      <c r="DV274" s="897"/>
      <c r="DW274" s="897"/>
      <c r="DX274" s="473"/>
      <c r="DY274" s="872"/>
      <c r="DZ274" s="243"/>
      <c r="EA274" s="897"/>
      <c r="EB274" s="897"/>
      <c r="EC274" s="473"/>
      <c r="ED274" s="872"/>
      <c r="EE274" s="243"/>
      <c r="EF274" s="897"/>
      <c r="EG274" s="897"/>
      <c r="EH274" s="473"/>
      <c r="EI274" s="872"/>
      <c r="EJ274" s="243"/>
      <c r="EK274" s="897"/>
      <c r="EL274" s="897"/>
      <c r="EM274" s="473"/>
    </row>
    <row r="275" spans="118:143" ht="17" customHeight="1" thickBot="1" x14ac:dyDescent="0.25">
      <c r="DN275" s="473"/>
      <c r="DO275" s="872"/>
      <c r="DP275" s="243"/>
      <c r="DQ275" s="897"/>
      <c r="DR275" s="897"/>
      <c r="DS275" s="473"/>
      <c r="DT275" s="872"/>
      <c r="DU275" s="243"/>
      <c r="DV275" s="897"/>
      <c r="DW275" s="897"/>
      <c r="DX275" s="473"/>
      <c r="DY275" s="872"/>
      <c r="DZ275" s="243"/>
      <c r="EA275" s="897"/>
      <c r="EB275" s="897"/>
      <c r="EC275" s="473"/>
      <c r="ED275" s="872"/>
      <c r="EE275" s="243"/>
      <c r="EF275" s="897"/>
      <c r="EG275" s="897"/>
      <c r="EH275" s="473"/>
      <c r="EI275" s="872"/>
      <c r="EJ275" s="243"/>
      <c r="EK275" s="897"/>
      <c r="EL275" s="897"/>
      <c r="EM275" s="473"/>
    </row>
    <row r="276" spans="118:143" ht="17" customHeight="1" x14ac:dyDescent="0.2">
      <c r="DN276" s="906"/>
      <c r="DO276" s="872"/>
      <c r="DP276" s="553"/>
      <c r="DQ276" s="264"/>
      <c r="DR276" s="264"/>
      <c r="DS276" s="906"/>
      <c r="DT276" s="872"/>
      <c r="DU276" s="553"/>
      <c r="DV276" s="264"/>
      <c r="DW276" s="264"/>
      <c r="DX276" s="906"/>
      <c r="DY276" s="872"/>
      <c r="DZ276" s="553"/>
      <c r="EA276" s="264"/>
      <c r="EB276" s="264"/>
      <c r="EC276" s="906"/>
      <c r="ED276" s="872"/>
      <c r="EE276" s="553"/>
      <c r="EF276" s="264"/>
      <c r="EG276" s="264"/>
      <c r="EH276" s="906"/>
      <c r="EI276" s="872"/>
      <c r="EJ276" s="553"/>
      <c r="EK276" s="264"/>
      <c r="EL276" s="264"/>
      <c r="EM276" s="906"/>
    </row>
    <row r="277" spans="118:143" ht="17" customHeight="1" x14ac:dyDescent="0.2">
      <c r="DN277" s="906"/>
      <c r="DO277" s="906"/>
      <c r="DP277" s="553"/>
      <c r="DQ277" s="264"/>
      <c r="DR277" s="264"/>
      <c r="DS277" s="906"/>
      <c r="DT277" s="906"/>
      <c r="DU277" s="553"/>
      <c r="DV277" s="264"/>
      <c r="DW277" s="264"/>
      <c r="DX277" s="906"/>
      <c r="DY277" s="906"/>
      <c r="DZ277" s="553"/>
      <c r="EA277" s="264"/>
      <c r="EB277" s="264"/>
      <c r="EC277" s="906"/>
      <c r="ED277" s="906"/>
      <c r="EE277" s="553"/>
      <c r="EF277" s="264"/>
      <c r="EG277" s="264"/>
      <c r="EH277" s="906"/>
      <c r="EI277" s="906"/>
      <c r="EJ277" s="553"/>
      <c r="EK277" s="264"/>
      <c r="EL277" s="264"/>
      <c r="EM277" s="906"/>
    </row>
    <row r="278" spans="118:143" ht="17" customHeight="1" thickBot="1" x14ac:dyDescent="0.25">
      <c r="DN278" s="906"/>
      <c r="DO278" s="906"/>
      <c r="DP278" s="553"/>
      <c r="DQ278" s="264"/>
      <c r="DR278" s="264"/>
      <c r="DS278" s="906"/>
      <c r="DT278" s="906"/>
      <c r="DU278" s="553"/>
      <c r="DV278" s="264"/>
      <c r="DW278" s="264"/>
      <c r="DX278" s="906"/>
      <c r="DY278" s="906"/>
      <c r="DZ278" s="553"/>
      <c r="EA278" s="264"/>
      <c r="EB278" s="264"/>
      <c r="EC278" s="906"/>
      <c r="ED278" s="906"/>
      <c r="EE278" s="553"/>
      <c r="EF278" s="264"/>
      <c r="EG278" s="264"/>
      <c r="EH278" s="906"/>
      <c r="EI278" s="906"/>
      <c r="EJ278" s="553"/>
      <c r="EK278" s="264"/>
      <c r="EL278" s="264"/>
      <c r="EM278" s="906"/>
    </row>
    <row r="279" spans="118:143" ht="17" customHeight="1" x14ac:dyDescent="0.2">
      <c r="DN279" s="145"/>
      <c r="DO279" s="146"/>
      <c r="DP279" s="147"/>
      <c r="DQ279" s="1362"/>
      <c r="DR279" s="1362"/>
      <c r="DS279" s="145"/>
      <c r="DT279" s="146"/>
      <c r="DU279" s="147"/>
      <c r="DV279" s="1362"/>
      <c r="DW279" s="1362"/>
      <c r="DX279" s="145"/>
      <c r="DY279" s="146"/>
      <c r="DZ279" s="147"/>
      <c r="EA279" s="1362"/>
      <c r="EB279" s="1362"/>
      <c r="EC279" s="145"/>
      <c r="ED279" s="146"/>
      <c r="EE279" s="147"/>
      <c r="EF279" s="1362"/>
      <c r="EG279" s="1362"/>
      <c r="EH279" s="145"/>
      <c r="EI279" s="146"/>
      <c r="EJ279" s="147"/>
      <c r="EK279" s="1362"/>
      <c r="EL279" s="1362"/>
      <c r="EM279" s="145"/>
    </row>
    <row r="280" spans="118:143" ht="17" customHeight="1" x14ac:dyDescent="0.2">
      <c r="DN280" s="906"/>
      <c r="DO280" s="535"/>
      <c r="DP280" s="257"/>
      <c r="DQ280" s="264"/>
      <c r="DR280" s="264"/>
      <c r="DS280" s="906"/>
      <c r="DT280" s="535"/>
      <c r="DU280" s="257"/>
      <c r="DV280" s="264"/>
      <c r="DW280" s="264"/>
      <c r="DX280" s="906"/>
      <c r="DY280" s="535"/>
      <c r="DZ280" s="257"/>
      <c r="EA280" s="264"/>
      <c r="EB280" s="264"/>
      <c r="EC280" s="906"/>
      <c r="ED280" s="535"/>
      <c r="EE280" s="257"/>
      <c r="EF280" s="264"/>
      <c r="EG280" s="264"/>
      <c r="EH280" s="906"/>
      <c r="EI280" s="535"/>
      <c r="EJ280" s="257"/>
      <c r="EK280" s="264"/>
      <c r="EL280" s="264"/>
      <c r="EM280" s="906"/>
    </row>
    <row r="281" spans="118:143" ht="17" customHeight="1" x14ac:dyDescent="0.2">
      <c r="DN281" s="906"/>
      <c r="DO281" s="535"/>
      <c r="DP281" s="257"/>
      <c r="DQ281" s="264"/>
      <c r="DR281" s="264"/>
      <c r="DS281" s="906"/>
      <c r="DT281" s="535"/>
      <c r="DU281" s="257"/>
      <c r="DV281" s="264"/>
      <c r="DW281" s="264"/>
      <c r="DX281" s="906"/>
      <c r="DY281" s="535"/>
      <c r="DZ281" s="257"/>
      <c r="EA281" s="264"/>
      <c r="EB281" s="264"/>
      <c r="EC281" s="906"/>
      <c r="ED281" s="535"/>
      <c r="EE281" s="257"/>
      <c r="EF281" s="264"/>
      <c r="EG281" s="264"/>
      <c r="EH281" s="906"/>
      <c r="EI281" s="535"/>
      <c r="EJ281" s="257"/>
      <c r="EK281" s="264"/>
      <c r="EL281" s="264"/>
      <c r="EM281" s="906"/>
    </row>
    <row r="282" spans="118:143" ht="17" customHeight="1" x14ac:dyDescent="0.2">
      <c r="DN282" s="906"/>
      <c r="DO282" s="535"/>
      <c r="DP282" s="257"/>
      <c r="DQ282" s="264"/>
      <c r="DR282" s="264"/>
      <c r="DS282" s="906"/>
      <c r="DT282" s="535"/>
      <c r="DU282" s="257"/>
      <c r="DV282" s="264"/>
      <c r="DW282" s="264"/>
      <c r="DX282" s="906"/>
      <c r="DY282" s="535"/>
      <c r="DZ282" s="257"/>
      <c r="EA282" s="264"/>
      <c r="EB282" s="264"/>
      <c r="EC282" s="906"/>
      <c r="ED282" s="535"/>
      <c r="EE282" s="257"/>
      <c r="EF282" s="264"/>
      <c r="EG282" s="264"/>
      <c r="EH282" s="906"/>
      <c r="EI282" s="535"/>
      <c r="EJ282" s="257"/>
      <c r="EK282" s="264"/>
      <c r="EL282" s="264"/>
      <c r="EM282" s="906"/>
    </row>
    <row r="283" spans="118:143" ht="17" customHeight="1" x14ac:dyDescent="0.2">
      <c r="DN283" s="906"/>
      <c r="DO283" s="535"/>
      <c r="DP283" s="257"/>
      <c r="DQ283" s="264"/>
      <c r="DR283" s="264"/>
      <c r="DS283" s="906"/>
      <c r="DT283" s="535"/>
      <c r="DU283" s="257"/>
      <c r="DV283" s="264"/>
      <c r="DW283" s="264"/>
      <c r="DX283" s="906"/>
      <c r="DY283" s="535"/>
      <c r="DZ283" s="257"/>
      <c r="EA283" s="264"/>
      <c r="EB283" s="264"/>
      <c r="EC283" s="906"/>
      <c r="ED283" s="535"/>
      <c r="EE283" s="257"/>
      <c r="EF283" s="264"/>
      <c r="EG283" s="264"/>
      <c r="EH283" s="906"/>
      <c r="EI283" s="535"/>
      <c r="EJ283" s="257"/>
      <c r="EK283" s="264"/>
      <c r="EL283" s="264"/>
      <c r="EM283" s="906"/>
    </row>
    <row r="284" spans="118:143" ht="17" customHeight="1" thickBot="1" x14ac:dyDescent="0.25">
      <c r="DN284" s="534"/>
      <c r="DO284" s="970"/>
      <c r="DP284" s="971"/>
      <c r="DQ284" s="1091"/>
      <c r="DR284" s="1091"/>
      <c r="DS284" s="534"/>
      <c r="DT284" s="970"/>
      <c r="DU284" s="971"/>
      <c r="DV284" s="1091"/>
      <c r="DW284" s="1091"/>
      <c r="DX284" s="534"/>
      <c r="DY284" s="970"/>
      <c r="DZ284" s="971"/>
      <c r="EA284" s="1091"/>
      <c r="EB284" s="1091"/>
      <c r="EC284" s="534"/>
      <c r="ED284" s="970"/>
      <c r="EE284" s="971"/>
      <c r="EF284" s="1091"/>
      <c r="EG284" s="1091"/>
      <c r="EH284" s="534"/>
      <c r="EI284" s="970"/>
      <c r="EJ284" s="971"/>
      <c r="EK284" s="1091"/>
      <c r="EL284" s="1091"/>
      <c r="EM284" s="534"/>
    </row>
    <row r="285" spans="118:143" ht="17" customHeight="1" thickBot="1" x14ac:dyDescent="0.25">
      <c r="DN285" s="409"/>
      <c r="DO285" s="1761"/>
      <c r="DP285" s="411"/>
      <c r="DQ285" s="410"/>
      <c r="DR285" s="410"/>
      <c r="DS285" s="409"/>
      <c r="DT285" s="1761"/>
      <c r="DU285" s="411"/>
      <c r="DV285" s="410"/>
      <c r="DW285" s="410"/>
      <c r="DX285" s="409"/>
      <c r="DY285" s="1761"/>
      <c r="DZ285" s="411"/>
      <c r="EA285" s="410"/>
      <c r="EB285" s="410"/>
      <c r="EC285" s="409"/>
      <c r="ED285" s="1761"/>
      <c r="EE285" s="411"/>
      <c r="EF285" s="410"/>
      <c r="EG285" s="410"/>
      <c r="EH285" s="409"/>
      <c r="EI285" s="1761"/>
      <c r="EJ285" s="411"/>
      <c r="EK285" s="410"/>
      <c r="EL285" s="410"/>
      <c r="EM285" s="409"/>
    </row>
    <row r="286" spans="118:143" ht="17" customHeight="1" thickBot="1" x14ac:dyDescent="0.25">
      <c r="DN286" s="989"/>
      <c r="DO286" s="1762"/>
      <c r="DP286" s="987"/>
      <c r="DQ286" s="417"/>
      <c r="DR286" s="417"/>
      <c r="DS286" s="989"/>
      <c r="DT286" s="1762"/>
      <c r="DU286" s="987"/>
      <c r="DV286" s="417"/>
      <c r="DW286" s="417"/>
      <c r="DX286" s="989"/>
      <c r="DY286" s="1762"/>
      <c r="DZ286" s="987"/>
      <c r="EA286" s="417"/>
      <c r="EB286" s="417"/>
      <c r="EC286" s="989"/>
      <c r="ED286" s="1762"/>
      <c r="EE286" s="987"/>
      <c r="EF286" s="417"/>
      <c r="EG286" s="417"/>
      <c r="EH286" s="989"/>
      <c r="EI286" s="1762"/>
      <c r="EJ286" s="987"/>
      <c r="EK286" s="417"/>
      <c r="EL286" s="417"/>
      <c r="EM286" s="989"/>
    </row>
    <row r="287" spans="118:143" ht="17" customHeight="1" thickBot="1" x14ac:dyDescent="0.25">
      <c r="DN287" s="989"/>
      <c r="DO287" s="1762"/>
      <c r="DP287" s="987"/>
      <c r="DQ287" s="417"/>
      <c r="DR287" s="417"/>
      <c r="DS287" s="989"/>
      <c r="DT287" s="1762"/>
      <c r="DU287" s="987"/>
      <c r="DV287" s="417"/>
      <c r="DW287" s="417"/>
      <c r="DX287" s="989"/>
      <c r="DY287" s="1762"/>
      <c r="DZ287" s="987"/>
      <c r="EA287" s="417"/>
      <c r="EB287" s="417"/>
      <c r="EC287" s="989"/>
      <c r="ED287" s="1762"/>
      <c r="EE287" s="987"/>
      <c r="EF287" s="417"/>
      <c r="EG287" s="417"/>
      <c r="EH287" s="989"/>
      <c r="EI287" s="1762"/>
      <c r="EJ287" s="987"/>
      <c r="EK287" s="417"/>
      <c r="EL287" s="417"/>
      <c r="EM287" s="989"/>
    </row>
    <row r="288" spans="118:143" ht="17" customHeight="1" thickBot="1" x14ac:dyDescent="0.25">
      <c r="DN288" s="1024"/>
      <c r="DO288" s="1022"/>
      <c r="DP288" s="1023"/>
      <c r="DQ288" s="422"/>
      <c r="DR288" s="422"/>
      <c r="DS288" s="1024"/>
      <c r="DT288" s="1022"/>
      <c r="DU288" s="1023"/>
      <c r="DV288" s="422"/>
      <c r="DW288" s="422"/>
      <c r="DX288" s="1024"/>
      <c r="DY288" s="1022"/>
      <c r="DZ288" s="1023"/>
      <c r="EA288" s="422"/>
      <c r="EB288" s="422"/>
      <c r="EC288" s="1024"/>
      <c r="ED288" s="1022"/>
      <c r="EE288" s="1023"/>
      <c r="EF288" s="422"/>
      <c r="EG288" s="422"/>
      <c r="EH288" s="1024"/>
      <c r="EI288" s="1022"/>
      <c r="EJ288" s="1023"/>
      <c r="EK288" s="422"/>
      <c r="EL288" s="422"/>
      <c r="EM288" s="1024"/>
    </row>
    <row r="289" spans="118:143" ht="17" customHeight="1" thickBot="1" x14ac:dyDescent="0.25">
      <c r="DN289" s="440"/>
      <c r="DO289" s="1763"/>
      <c r="DP289" s="241"/>
      <c r="DQ289" s="877"/>
      <c r="DR289" s="877"/>
      <c r="DS289" s="440"/>
      <c r="DT289" s="1763"/>
      <c r="DU289" s="241"/>
      <c r="DV289" s="877"/>
      <c r="DW289" s="877"/>
      <c r="DX289" s="440"/>
      <c r="DY289" s="1763"/>
      <c r="DZ289" s="241"/>
      <c r="EA289" s="877"/>
      <c r="EB289" s="877"/>
      <c r="EC289" s="440"/>
      <c r="ED289" s="1763"/>
      <c r="EE289" s="241"/>
      <c r="EF289" s="877"/>
      <c r="EG289" s="877"/>
      <c r="EH289" s="440"/>
      <c r="EI289" s="1763"/>
      <c r="EJ289" s="241"/>
      <c r="EK289" s="877"/>
      <c r="EL289" s="877"/>
      <c r="EM289" s="440"/>
    </row>
    <row r="290" spans="118:143" ht="17" customHeight="1" thickBot="1" x14ac:dyDescent="0.25">
      <c r="DN290" s="473"/>
      <c r="DO290" s="1764"/>
      <c r="DP290" s="243"/>
      <c r="DQ290" s="897"/>
      <c r="DR290" s="897"/>
      <c r="DS290" s="473"/>
      <c r="DT290" s="1764"/>
      <c r="DU290" s="243"/>
      <c r="DV290" s="897"/>
      <c r="DW290" s="897"/>
      <c r="DX290" s="473"/>
      <c r="DY290" s="1764"/>
      <c r="DZ290" s="243"/>
      <c r="EA290" s="897"/>
      <c r="EB290" s="897"/>
      <c r="EC290" s="473"/>
      <c r="ED290" s="1764"/>
      <c r="EE290" s="243"/>
      <c r="EF290" s="897"/>
      <c r="EG290" s="897"/>
      <c r="EH290" s="473"/>
      <c r="EI290" s="1764"/>
      <c r="EJ290" s="243"/>
      <c r="EK290" s="897"/>
      <c r="EL290" s="897"/>
      <c r="EM290" s="473"/>
    </row>
    <row r="291" spans="118:143" ht="17" customHeight="1" thickBot="1" x14ac:dyDescent="0.25">
      <c r="DN291" s="473"/>
      <c r="DO291" s="1764"/>
      <c r="DP291" s="243"/>
      <c r="DQ291" s="897"/>
      <c r="DR291" s="897"/>
      <c r="DS291" s="473"/>
      <c r="DT291" s="1764"/>
      <c r="DU291" s="243"/>
      <c r="DV291" s="897"/>
      <c r="DW291" s="897"/>
      <c r="DX291" s="473"/>
      <c r="DY291" s="1764"/>
      <c r="DZ291" s="243"/>
      <c r="EA291" s="897"/>
      <c r="EB291" s="897"/>
      <c r="EC291" s="473"/>
      <c r="ED291" s="1764"/>
      <c r="EE291" s="243"/>
      <c r="EF291" s="897"/>
      <c r="EG291" s="897"/>
      <c r="EH291" s="473"/>
      <c r="EI291" s="1764"/>
      <c r="EJ291" s="243"/>
      <c r="EK291" s="897"/>
      <c r="EL291" s="897"/>
      <c r="EM291" s="473"/>
    </row>
    <row r="292" spans="118:143" ht="17" customHeight="1" thickBot="1" x14ac:dyDescent="0.25">
      <c r="DN292" s="534"/>
      <c r="DO292" s="1765"/>
      <c r="DP292" s="536"/>
      <c r="DQ292" s="1091"/>
      <c r="DR292" s="1091"/>
      <c r="DS292" s="534"/>
      <c r="DT292" s="1765"/>
      <c r="DU292" s="536"/>
      <c r="DV292" s="1091"/>
      <c r="DW292" s="1091"/>
      <c r="DX292" s="534"/>
      <c r="DY292" s="1765"/>
      <c r="DZ292" s="536"/>
      <c r="EA292" s="1091"/>
      <c r="EB292" s="1091"/>
      <c r="EC292" s="534"/>
      <c r="ED292" s="1765"/>
      <c r="EE292" s="536"/>
      <c r="EF292" s="1091"/>
      <c r="EG292" s="1091"/>
      <c r="EH292" s="534"/>
      <c r="EI292" s="1765"/>
      <c r="EJ292" s="536"/>
      <c r="EK292" s="1091"/>
      <c r="EL292" s="1091"/>
      <c r="EM292" s="534"/>
    </row>
    <row r="293" spans="118:143" ht="17" customHeight="1" thickBot="1" x14ac:dyDescent="0.25">
      <c r="DN293" s="440"/>
      <c r="DO293" s="146"/>
      <c r="DP293" s="241"/>
      <c r="DQ293" s="877"/>
      <c r="DR293" s="877"/>
      <c r="DS293" s="440"/>
      <c r="DT293" s="146"/>
      <c r="DU293" s="241"/>
      <c r="DV293" s="877"/>
      <c r="DW293" s="877"/>
      <c r="DX293" s="440"/>
      <c r="DY293" s="146"/>
      <c r="DZ293" s="241"/>
      <c r="EA293" s="877"/>
      <c r="EB293" s="877"/>
      <c r="EC293" s="440"/>
      <c r="ED293" s="146"/>
      <c r="EE293" s="241"/>
      <c r="EF293" s="877"/>
      <c r="EG293" s="877"/>
      <c r="EH293" s="440"/>
      <c r="EI293" s="146"/>
      <c r="EJ293" s="241"/>
      <c r="EK293" s="877"/>
      <c r="EL293" s="877"/>
      <c r="EM293" s="440"/>
    </row>
    <row r="294" spans="118:143" ht="17" customHeight="1" thickBot="1" x14ac:dyDescent="0.25">
      <c r="DN294" s="473"/>
      <c r="DO294" s="872"/>
      <c r="DP294" s="243"/>
      <c r="DQ294" s="897"/>
      <c r="DR294" s="897"/>
      <c r="DS294" s="473"/>
      <c r="DT294" s="872"/>
      <c r="DU294" s="243"/>
      <c r="DV294" s="897"/>
      <c r="DW294" s="897"/>
      <c r="DX294" s="473"/>
      <c r="DY294" s="872"/>
      <c r="DZ294" s="243"/>
      <c r="EA294" s="897"/>
      <c r="EB294" s="897"/>
      <c r="EC294" s="473"/>
      <c r="ED294" s="872"/>
      <c r="EE294" s="243"/>
      <c r="EF294" s="897"/>
      <c r="EG294" s="897"/>
      <c r="EH294" s="473"/>
      <c r="EI294" s="872"/>
      <c r="EJ294" s="243"/>
      <c r="EK294" s="897"/>
      <c r="EL294" s="897"/>
      <c r="EM294" s="473"/>
    </row>
    <row r="295" spans="118:143" ht="17" customHeight="1" thickBot="1" x14ac:dyDescent="0.25">
      <c r="DN295" s="473"/>
      <c r="DO295" s="872"/>
      <c r="DP295" s="243"/>
      <c r="DQ295" s="897"/>
      <c r="DR295" s="897"/>
      <c r="DS295" s="473"/>
      <c r="DT295" s="872"/>
      <c r="DU295" s="243"/>
      <c r="DV295" s="897"/>
      <c r="DW295" s="897"/>
      <c r="DX295" s="473"/>
      <c r="DY295" s="872"/>
      <c r="DZ295" s="243"/>
      <c r="EA295" s="897"/>
      <c r="EB295" s="897"/>
      <c r="EC295" s="473"/>
      <c r="ED295" s="872"/>
      <c r="EE295" s="243"/>
      <c r="EF295" s="897"/>
      <c r="EG295" s="897"/>
      <c r="EH295" s="473"/>
      <c r="EI295" s="872"/>
      <c r="EJ295" s="243"/>
      <c r="EK295" s="897"/>
      <c r="EL295" s="897"/>
      <c r="EM295" s="473"/>
    </row>
    <row r="296" spans="118:143" ht="17" customHeight="1" thickBot="1" x14ac:dyDescent="0.25">
      <c r="DN296" s="473"/>
      <c r="DO296" s="872"/>
      <c r="DP296" s="243"/>
      <c r="DQ296" s="897"/>
      <c r="DR296" s="897"/>
      <c r="DS296" s="473"/>
      <c r="DT296" s="872"/>
      <c r="DU296" s="243"/>
      <c r="DV296" s="897"/>
      <c r="DW296" s="897"/>
      <c r="DX296" s="473"/>
      <c r="DY296" s="872"/>
      <c r="DZ296" s="243"/>
      <c r="EA296" s="897"/>
      <c r="EB296" s="897"/>
      <c r="EC296" s="473"/>
      <c r="ED296" s="872"/>
      <c r="EE296" s="243"/>
      <c r="EF296" s="897"/>
      <c r="EG296" s="897"/>
      <c r="EH296" s="473"/>
      <c r="EI296" s="872"/>
      <c r="EJ296" s="243"/>
      <c r="EK296" s="897"/>
      <c r="EL296" s="897"/>
      <c r="EM296" s="473"/>
    </row>
    <row r="297" spans="118:143" ht="17" customHeight="1" thickBot="1" x14ac:dyDescent="0.25">
      <c r="DN297" s="473"/>
      <c r="DO297" s="872"/>
      <c r="DP297" s="243"/>
      <c r="DQ297" s="897"/>
      <c r="DR297" s="897"/>
      <c r="DS297" s="473"/>
      <c r="DT297" s="872"/>
      <c r="DU297" s="243"/>
      <c r="DV297" s="897"/>
      <c r="DW297" s="897"/>
      <c r="DX297" s="473"/>
      <c r="DY297" s="872"/>
      <c r="DZ297" s="243"/>
      <c r="EA297" s="897"/>
      <c r="EB297" s="897"/>
      <c r="EC297" s="473"/>
      <c r="ED297" s="872"/>
      <c r="EE297" s="243"/>
      <c r="EF297" s="897"/>
      <c r="EG297" s="897"/>
      <c r="EH297" s="473"/>
      <c r="EI297" s="872"/>
      <c r="EJ297" s="243"/>
      <c r="EK297" s="897"/>
      <c r="EL297" s="897"/>
      <c r="EM297" s="473"/>
    </row>
    <row r="298" spans="118:143" ht="17" customHeight="1" thickBot="1" x14ac:dyDescent="0.25">
      <c r="DN298" s="473"/>
      <c r="DO298" s="872"/>
      <c r="DP298" s="243"/>
      <c r="DQ298" s="897"/>
      <c r="DR298" s="897"/>
      <c r="DS298" s="473"/>
      <c r="DT298" s="872"/>
      <c r="DU298" s="243"/>
      <c r="DV298" s="897"/>
      <c r="DW298" s="897"/>
      <c r="DX298" s="473"/>
      <c r="DY298" s="872"/>
      <c r="DZ298" s="243"/>
      <c r="EA298" s="897"/>
      <c r="EB298" s="897"/>
      <c r="EC298" s="473"/>
      <c r="ED298" s="872"/>
      <c r="EE298" s="243"/>
      <c r="EF298" s="897"/>
      <c r="EG298" s="897"/>
      <c r="EH298" s="473"/>
      <c r="EI298" s="872"/>
      <c r="EJ298" s="243"/>
      <c r="EK298" s="897"/>
      <c r="EL298" s="897"/>
      <c r="EM298" s="473"/>
    </row>
    <row r="299" spans="118:143" ht="17" customHeight="1" thickBot="1" x14ac:dyDescent="0.25">
      <c r="DN299" s="473"/>
      <c r="DO299" s="872"/>
      <c r="DP299" s="243"/>
      <c r="DQ299" s="897"/>
      <c r="DR299" s="897"/>
      <c r="DS299" s="473"/>
      <c r="DT299" s="872"/>
      <c r="DU299" s="243"/>
      <c r="DV299" s="897"/>
      <c r="DW299" s="897"/>
      <c r="DX299" s="473"/>
      <c r="DY299" s="872"/>
      <c r="DZ299" s="243"/>
      <c r="EA299" s="897"/>
      <c r="EB299" s="897"/>
      <c r="EC299" s="473"/>
      <c r="ED299" s="872"/>
      <c r="EE299" s="243"/>
      <c r="EF299" s="897"/>
      <c r="EG299" s="897"/>
      <c r="EH299" s="473"/>
      <c r="EI299" s="872"/>
      <c r="EJ299" s="243"/>
      <c r="EK299" s="897"/>
      <c r="EL299" s="897"/>
      <c r="EM299" s="473"/>
    </row>
    <row r="300" spans="118:143" ht="17" customHeight="1" thickBot="1" x14ac:dyDescent="0.25">
      <c r="DN300" s="534"/>
      <c r="DO300" s="1079"/>
      <c r="DP300" s="536"/>
      <c r="DQ300" s="1091"/>
      <c r="DR300" s="1091"/>
      <c r="DS300" s="534"/>
      <c r="DT300" s="1079"/>
      <c r="DU300" s="536"/>
      <c r="DV300" s="1091"/>
      <c r="DW300" s="1091"/>
      <c r="DX300" s="534"/>
      <c r="DY300" s="1079"/>
      <c r="DZ300" s="536"/>
      <c r="EA300" s="1091"/>
      <c r="EB300" s="1091"/>
      <c r="EC300" s="534"/>
      <c r="ED300" s="1079"/>
      <c r="EE300" s="536"/>
      <c r="EF300" s="1091"/>
      <c r="EG300" s="1091"/>
      <c r="EH300" s="534"/>
      <c r="EI300" s="1079"/>
      <c r="EJ300" s="536"/>
      <c r="EK300" s="1091"/>
      <c r="EL300" s="1091"/>
      <c r="EM300" s="534"/>
    </row>
    <row r="301" spans="118:143" ht="17" customHeight="1" thickBot="1" x14ac:dyDescent="0.25">
      <c r="DN301" s="440"/>
      <c r="DO301" s="146"/>
      <c r="DP301" s="241"/>
      <c r="DQ301" s="877"/>
      <c r="DR301" s="877"/>
      <c r="DS301" s="440"/>
      <c r="DT301" s="146"/>
      <c r="DU301" s="241"/>
      <c r="DV301" s="877"/>
      <c r="DW301" s="877"/>
      <c r="DX301" s="440"/>
      <c r="DY301" s="146"/>
      <c r="DZ301" s="241"/>
      <c r="EA301" s="877"/>
      <c r="EB301" s="877"/>
      <c r="EC301" s="440"/>
      <c r="ED301" s="146"/>
      <c r="EE301" s="241"/>
      <c r="EF301" s="877"/>
      <c r="EG301" s="877"/>
      <c r="EH301" s="440"/>
      <c r="EI301" s="146"/>
      <c r="EJ301" s="241"/>
      <c r="EK301" s="877"/>
      <c r="EL301" s="877"/>
      <c r="EM301" s="440"/>
    </row>
    <row r="302" spans="118:143" ht="17" customHeight="1" thickBot="1" x14ac:dyDescent="0.25">
      <c r="DN302" s="473"/>
      <c r="DO302" s="872"/>
      <c r="DP302" s="243"/>
      <c r="DQ302" s="897"/>
      <c r="DR302" s="897"/>
      <c r="DS302" s="473"/>
      <c r="DT302" s="872"/>
      <c r="DU302" s="243"/>
      <c r="DV302" s="897"/>
      <c r="DW302" s="897"/>
      <c r="DX302" s="473"/>
      <c r="DY302" s="872"/>
      <c r="DZ302" s="243"/>
      <c r="EA302" s="897"/>
      <c r="EB302" s="897"/>
      <c r="EC302" s="473"/>
      <c r="ED302" s="872"/>
      <c r="EE302" s="243"/>
      <c r="EF302" s="897"/>
      <c r="EG302" s="897"/>
      <c r="EH302" s="473"/>
      <c r="EI302" s="872"/>
      <c r="EJ302" s="243"/>
      <c r="EK302" s="897"/>
      <c r="EL302" s="897"/>
      <c r="EM302" s="473"/>
    </row>
    <row r="303" spans="118:143" ht="17" customHeight="1" thickBot="1" x14ac:dyDescent="0.25">
      <c r="DN303" s="534"/>
      <c r="DO303" s="1079"/>
      <c r="DP303" s="536"/>
      <c r="DQ303" s="1091"/>
      <c r="DR303" s="1091"/>
      <c r="DS303" s="534"/>
      <c r="DT303" s="1079"/>
      <c r="DU303" s="536"/>
      <c r="DV303" s="1091"/>
      <c r="DW303" s="1091"/>
      <c r="DX303" s="534"/>
      <c r="DY303" s="1079"/>
      <c r="DZ303" s="536"/>
      <c r="EA303" s="1091"/>
      <c r="EB303" s="1091"/>
      <c r="EC303" s="534"/>
      <c r="ED303" s="1079"/>
      <c r="EE303" s="536"/>
      <c r="EF303" s="1091"/>
      <c r="EG303" s="1091"/>
      <c r="EH303" s="534"/>
      <c r="EI303" s="1079"/>
      <c r="EJ303" s="536"/>
      <c r="EK303" s="1091"/>
      <c r="EL303" s="1091"/>
      <c r="EM303" s="534"/>
    </row>
    <row r="304" spans="118:143" ht="17" customHeight="1" thickBot="1" x14ac:dyDescent="0.25">
      <c r="DN304" s="906"/>
      <c r="DO304" s="872"/>
      <c r="DP304" s="553"/>
      <c r="DQ304" s="264"/>
      <c r="DR304" s="264"/>
      <c r="DS304" s="906"/>
      <c r="DT304" s="872"/>
      <c r="DU304" s="553"/>
      <c r="DV304" s="264"/>
      <c r="DW304" s="264"/>
      <c r="DX304" s="906"/>
      <c r="DY304" s="872"/>
      <c r="DZ304" s="553"/>
      <c r="EA304" s="264"/>
      <c r="EB304" s="264"/>
      <c r="EC304" s="906"/>
      <c r="ED304" s="872"/>
      <c r="EE304" s="553"/>
      <c r="EF304" s="264"/>
      <c r="EG304" s="264"/>
      <c r="EH304" s="906"/>
      <c r="EI304" s="872"/>
      <c r="EJ304" s="553"/>
      <c r="EK304" s="264"/>
      <c r="EL304" s="264"/>
      <c r="EM304" s="906"/>
    </row>
    <row r="305" spans="118:143" ht="17" customHeight="1" thickBot="1" x14ac:dyDescent="0.25">
      <c r="DN305" s="440"/>
      <c r="DO305" s="146"/>
      <c r="DP305" s="241"/>
      <c r="DQ305" s="877"/>
      <c r="DR305" s="877"/>
      <c r="DS305" s="440"/>
      <c r="DT305" s="146"/>
      <c r="DU305" s="241"/>
      <c r="DV305" s="877"/>
      <c r="DW305" s="877"/>
      <c r="DX305" s="440"/>
      <c r="DY305" s="146"/>
      <c r="DZ305" s="241"/>
      <c r="EA305" s="877"/>
      <c r="EB305" s="877"/>
      <c r="EC305" s="440"/>
      <c r="ED305" s="146"/>
      <c r="EE305" s="241"/>
      <c r="EF305" s="877"/>
      <c r="EG305" s="877"/>
      <c r="EH305" s="440"/>
      <c r="EI305" s="146"/>
      <c r="EJ305" s="241"/>
      <c r="EK305" s="877"/>
      <c r="EL305" s="877"/>
      <c r="EM305" s="440"/>
    </row>
    <row r="306" spans="118:143" ht="17" customHeight="1" thickBot="1" x14ac:dyDescent="0.25">
      <c r="DN306" s="473"/>
      <c r="DO306" s="872"/>
      <c r="DP306" s="243"/>
      <c r="DQ306" s="897"/>
      <c r="DR306" s="897"/>
      <c r="DS306" s="473"/>
      <c r="DT306" s="872"/>
      <c r="DU306" s="243"/>
      <c r="DV306" s="897"/>
      <c r="DW306" s="897"/>
      <c r="DX306" s="473"/>
      <c r="DY306" s="872"/>
      <c r="DZ306" s="243"/>
      <c r="EA306" s="897"/>
      <c r="EB306" s="897"/>
      <c r="EC306" s="473"/>
      <c r="ED306" s="872"/>
      <c r="EE306" s="243"/>
      <c r="EF306" s="897"/>
      <c r="EG306" s="897"/>
      <c r="EH306" s="473"/>
      <c r="EI306" s="872"/>
      <c r="EJ306" s="243"/>
      <c r="EK306" s="897"/>
      <c r="EL306" s="897"/>
      <c r="EM306" s="473"/>
    </row>
    <row r="307" spans="118:143" ht="17" customHeight="1" thickBot="1" x14ac:dyDescent="0.25">
      <c r="DN307" s="473"/>
      <c r="DO307" s="872"/>
      <c r="DP307" s="243"/>
      <c r="DQ307" s="897"/>
      <c r="DR307" s="897"/>
      <c r="DS307" s="473"/>
      <c r="DT307" s="872"/>
      <c r="DU307" s="243"/>
      <c r="DV307" s="897"/>
      <c r="DW307" s="897"/>
      <c r="DX307" s="473"/>
      <c r="DY307" s="872"/>
      <c r="DZ307" s="243"/>
      <c r="EA307" s="897"/>
      <c r="EB307" s="897"/>
      <c r="EC307" s="473"/>
      <c r="ED307" s="872"/>
      <c r="EE307" s="243"/>
      <c r="EF307" s="897"/>
      <c r="EG307" s="897"/>
      <c r="EH307" s="473"/>
      <c r="EI307" s="872"/>
      <c r="EJ307" s="243"/>
      <c r="EK307" s="897"/>
      <c r="EL307" s="897"/>
      <c r="EM307" s="473"/>
    </row>
    <row r="308" spans="118:143" ht="17" customHeight="1" thickBot="1" x14ac:dyDescent="0.25">
      <c r="DN308" s="534"/>
      <c r="DO308" s="1079"/>
      <c r="DP308" s="536"/>
      <c r="DQ308" s="1091"/>
      <c r="DR308" s="1091"/>
      <c r="DS308" s="534"/>
      <c r="DT308" s="1079"/>
      <c r="DU308" s="536"/>
      <c r="DV308" s="1091"/>
      <c r="DW308" s="1091"/>
      <c r="DX308" s="534"/>
      <c r="DY308" s="1079"/>
      <c r="DZ308" s="536"/>
      <c r="EA308" s="1091"/>
      <c r="EB308" s="1091"/>
      <c r="EC308" s="534"/>
      <c r="ED308" s="1079"/>
      <c r="EE308" s="536"/>
      <c r="EF308" s="1091"/>
      <c r="EG308" s="1091"/>
      <c r="EH308" s="534"/>
      <c r="EI308" s="1079"/>
      <c r="EJ308" s="536"/>
      <c r="EK308" s="1091"/>
      <c r="EL308" s="1091"/>
      <c r="EM308" s="534"/>
    </row>
    <row r="309" spans="118:143" ht="17" customHeight="1" thickBot="1" x14ac:dyDescent="0.25">
      <c r="DN309" s="440"/>
      <c r="DO309" s="146"/>
      <c r="DP309" s="241"/>
      <c r="DQ309" s="877"/>
      <c r="DR309" s="877"/>
      <c r="DS309" s="440"/>
      <c r="DT309" s="146"/>
      <c r="DU309" s="241"/>
      <c r="DV309" s="877"/>
      <c r="DW309" s="877"/>
      <c r="DX309" s="440"/>
      <c r="DY309" s="146"/>
      <c r="DZ309" s="241"/>
      <c r="EA309" s="877"/>
      <c r="EB309" s="877"/>
      <c r="EC309" s="440"/>
      <c r="ED309" s="146"/>
      <c r="EE309" s="241"/>
      <c r="EF309" s="877"/>
      <c r="EG309" s="877"/>
      <c r="EH309" s="440"/>
      <c r="EI309" s="146"/>
      <c r="EJ309" s="241"/>
      <c r="EK309" s="877"/>
      <c r="EL309" s="877"/>
      <c r="EM309" s="440"/>
    </row>
    <row r="310" spans="118:143" ht="17" customHeight="1" thickBot="1" x14ac:dyDescent="0.25">
      <c r="DN310" s="473"/>
      <c r="DO310" s="872"/>
      <c r="DP310" s="243"/>
      <c r="DQ310" s="897"/>
      <c r="DR310" s="897"/>
      <c r="DS310" s="473"/>
      <c r="DT310" s="872"/>
      <c r="DU310" s="243"/>
      <c r="DV310" s="897"/>
      <c r="DW310" s="897"/>
      <c r="DX310" s="473"/>
      <c r="DY310" s="872"/>
      <c r="DZ310" s="243"/>
      <c r="EA310" s="897"/>
      <c r="EB310" s="897"/>
      <c r="EC310" s="473"/>
      <c r="ED310" s="872"/>
      <c r="EE310" s="243"/>
      <c r="EF310" s="897"/>
      <c r="EG310" s="897"/>
      <c r="EH310" s="473"/>
      <c r="EI310" s="872"/>
      <c r="EJ310" s="243"/>
      <c r="EK310" s="897"/>
      <c r="EL310" s="897"/>
      <c r="EM310" s="473"/>
    </row>
    <row r="311" spans="118:143" ht="17" customHeight="1" thickBot="1" x14ac:dyDescent="0.25">
      <c r="DN311" s="473"/>
      <c r="DO311" s="872"/>
      <c r="DP311" s="243"/>
      <c r="DQ311" s="897"/>
      <c r="DR311" s="897"/>
      <c r="DS311" s="473"/>
      <c r="DT311" s="872"/>
      <c r="DU311" s="243"/>
      <c r="DV311" s="897"/>
      <c r="DW311" s="897"/>
      <c r="DX311" s="473"/>
      <c r="DY311" s="872"/>
      <c r="DZ311" s="243"/>
      <c r="EA311" s="897"/>
      <c r="EB311" s="897"/>
      <c r="EC311" s="473"/>
      <c r="ED311" s="872"/>
      <c r="EE311" s="243"/>
      <c r="EF311" s="897"/>
      <c r="EG311" s="897"/>
      <c r="EH311" s="473"/>
      <c r="EI311" s="872"/>
      <c r="EJ311" s="243"/>
      <c r="EK311" s="897"/>
      <c r="EL311" s="897"/>
      <c r="EM311" s="473"/>
    </row>
    <row r="312" spans="118:143" ht="17" customHeight="1" thickBot="1" x14ac:dyDescent="0.25">
      <c r="DN312" s="473"/>
      <c r="DO312" s="872"/>
      <c r="DP312" s="243"/>
      <c r="DQ312" s="897"/>
      <c r="DR312" s="897"/>
      <c r="DS312" s="473"/>
      <c r="DT312" s="872"/>
      <c r="DU312" s="243"/>
      <c r="DV312" s="897"/>
      <c r="DW312" s="897"/>
      <c r="DX312" s="473"/>
      <c r="DY312" s="872"/>
      <c r="DZ312" s="243"/>
      <c r="EA312" s="897"/>
      <c r="EB312" s="897"/>
      <c r="EC312" s="473"/>
      <c r="ED312" s="872"/>
      <c r="EE312" s="243"/>
      <c r="EF312" s="897"/>
      <c r="EG312" s="897"/>
      <c r="EH312" s="473"/>
      <c r="EI312" s="872"/>
      <c r="EJ312" s="243"/>
      <c r="EK312" s="897"/>
      <c r="EL312" s="897"/>
      <c r="EM312" s="473"/>
    </row>
    <row r="313" spans="118:143" ht="17" customHeight="1" thickBot="1" x14ac:dyDescent="0.25">
      <c r="DN313" s="473"/>
      <c r="DO313" s="872"/>
      <c r="DP313" s="243"/>
      <c r="DQ313" s="897"/>
      <c r="DR313" s="897"/>
      <c r="DS313" s="473"/>
      <c r="DT313" s="872"/>
      <c r="DU313" s="243"/>
      <c r="DV313" s="897"/>
      <c r="DW313" s="897"/>
      <c r="DX313" s="473"/>
      <c r="DY313" s="872"/>
      <c r="DZ313" s="243"/>
      <c r="EA313" s="897"/>
      <c r="EB313" s="897"/>
      <c r="EC313" s="473"/>
      <c r="ED313" s="872"/>
      <c r="EE313" s="243"/>
      <c r="EF313" s="897"/>
      <c r="EG313" s="897"/>
      <c r="EH313" s="473"/>
      <c r="EI313" s="872"/>
      <c r="EJ313" s="243"/>
      <c r="EK313" s="897"/>
      <c r="EL313" s="897"/>
      <c r="EM313" s="473"/>
    </row>
    <row r="314" spans="118:143" ht="17" customHeight="1" thickBot="1" x14ac:dyDescent="0.25">
      <c r="DN314" s="473"/>
      <c r="DO314" s="872"/>
      <c r="DP314" s="243"/>
      <c r="DQ314" s="897"/>
      <c r="DR314" s="897"/>
      <c r="DS314" s="473"/>
      <c r="DT314" s="872"/>
      <c r="DU314" s="243"/>
      <c r="DV314" s="897"/>
      <c r="DW314" s="897"/>
      <c r="DX314" s="473"/>
      <c r="DY314" s="872"/>
      <c r="DZ314" s="243"/>
      <c r="EA314" s="897"/>
      <c r="EB314" s="897"/>
      <c r="EC314" s="473"/>
      <c r="ED314" s="872"/>
      <c r="EE314" s="243"/>
      <c r="EF314" s="897"/>
      <c r="EG314" s="897"/>
      <c r="EH314" s="473"/>
      <c r="EI314" s="872"/>
      <c r="EJ314" s="243"/>
      <c r="EK314" s="897"/>
      <c r="EL314" s="897"/>
      <c r="EM314" s="473"/>
    </row>
    <row r="315" spans="118:143" ht="17" customHeight="1" thickBot="1" x14ac:dyDescent="0.25">
      <c r="DN315" s="473"/>
      <c r="DO315" s="872"/>
      <c r="DP315" s="243"/>
      <c r="DQ315" s="897"/>
      <c r="DR315" s="897"/>
      <c r="DS315" s="473"/>
      <c r="DT315" s="872"/>
      <c r="DU315" s="243"/>
      <c r="DV315" s="897"/>
      <c r="DW315" s="897"/>
      <c r="DX315" s="473"/>
      <c r="DY315" s="872"/>
      <c r="DZ315" s="243"/>
      <c r="EA315" s="897"/>
      <c r="EB315" s="897"/>
      <c r="EC315" s="473"/>
      <c r="ED315" s="872"/>
      <c r="EE315" s="243"/>
      <c r="EF315" s="897"/>
      <c r="EG315" s="897"/>
      <c r="EH315" s="473"/>
      <c r="EI315" s="872"/>
      <c r="EJ315" s="243"/>
      <c r="EK315" s="897"/>
      <c r="EL315" s="897"/>
      <c r="EM315" s="473"/>
    </row>
    <row r="316" spans="118:143" ht="17" customHeight="1" thickBot="1" x14ac:dyDescent="0.25">
      <c r="DN316" s="534"/>
      <c r="DO316" s="1079"/>
      <c r="DP316" s="536"/>
      <c r="DQ316" s="1091"/>
      <c r="DR316" s="1091"/>
      <c r="DS316" s="534"/>
      <c r="DT316" s="1079"/>
      <c r="DU316" s="536"/>
      <c r="DV316" s="1091"/>
      <c r="DW316" s="1091"/>
      <c r="DX316" s="534"/>
      <c r="DY316" s="1079"/>
      <c r="DZ316" s="536"/>
      <c r="EA316" s="1091"/>
      <c r="EB316" s="1091"/>
      <c r="EC316" s="534"/>
      <c r="ED316" s="1079"/>
      <c r="EE316" s="536"/>
      <c r="EF316" s="1091"/>
      <c r="EG316" s="1091"/>
      <c r="EH316" s="534"/>
      <c r="EI316" s="1079"/>
      <c r="EJ316" s="536"/>
      <c r="EK316" s="1091"/>
      <c r="EL316" s="1091"/>
      <c r="EM316" s="534"/>
    </row>
    <row r="317" spans="118:143" ht="17" customHeight="1" thickBot="1" x14ac:dyDescent="0.25">
      <c r="DN317" s="906"/>
      <c r="DO317" s="872"/>
      <c r="DP317" s="553"/>
      <c r="DQ317" s="264"/>
      <c r="DR317" s="264"/>
      <c r="DS317" s="906"/>
      <c r="DT317" s="872"/>
      <c r="DU317" s="553"/>
      <c r="DV317" s="264"/>
      <c r="DW317" s="264"/>
      <c r="DX317" s="906"/>
      <c r="DY317" s="872"/>
      <c r="DZ317" s="553"/>
      <c r="EA317" s="264"/>
      <c r="EB317" s="264"/>
      <c r="EC317" s="906"/>
      <c r="ED317" s="872"/>
      <c r="EE317" s="553"/>
      <c r="EF317" s="264"/>
      <c r="EG317" s="264"/>
      <c r="EH317" s="906"/>
      <c r="EI317" s="872"/>
      <c r="EJ317" s="553"/>
      <c r="EK317" s="264"/>
      <c r="EL317" s="264"/>
      <c r="EM317" s="906"/>
    </row>
    <row r="318" spans="118:143" ht="17" customHeight="1" thickBot="1" x14ac:dyDescent="0.25">
      <c r="DN318" s="440"/>
      <c r="DO318" s="146"/>
      <c r="DP318" s="241"/>
      <c r="DQ318" s="877"/>
      <c r="DR318" s="877"/>
      <c r="DS318" s="440"/>
      <c r="DT318" s="146"/>
      <c r="DU318" s="241"/>
      <c r="DV318" s="877"/>
      <c r="DW318" s="877"/>
      <c r="DX318" s="440"/>
      <c r="DY318" s="146"/>
      <c r="DZ318" s="241"/>
      <c r="EA318" s="877"/>
      <c r="EB318" s="877"/>
      <c r="EC318" s="440"/>
      <c r="ED318" s="146"/>
      <c r="EE318" s="241"/>
      <c r="EF318" s="877"/>
      <c r="EG318" s="877"/>
      <c r="EH318" s="440"/>
      <c r="EI318" s="146"/>
      <c r="EJ318" s="241"/>
      <c r="EK318" s="877"/>
      <c r="EL318" s="877"/>
      <c r="EM318" s="440"/>
    </row>
    <row r="319" spans="118:143" ht="17" customHeight="1" thickBot="1" x14ac:dyDescent="0.25">
      <c r="DN319" s="473"/>
      <c r="DO319" s="872"/>
      <c r="DP319" s="243"/>
      <c r="DQ319" s="897"/>
      <c r="DR319" s="897"/>
      <c r="DS319" s="473"/>
      <c r="DT319" s="872"/>
      <c r="DU319" s="243"/>
      <c r="DV319" s="897"/>
      <c r="DW319" s="897"/>
      <c r="DX319" s="473"/>
      <c r="DY319" s="872"/>
      <c r="DZ319" s="243"/>
      <c r="EA319" s="897"/>
      <c r="EB319" s="897"/>
      <c r="EC319" s="473"/>
      <c r="ED319" s="872"/>
      <c r="EE319" s="243"/>
      <c r="EF319" s="897"/>
      <c r="EG319" s="897"/>
      <c r="EH319" s="473"/>
      <c r="EI319" s="872"/>
      <c r="EJ319" s="243"/>
      <c r="EK319" s="897"/>
      <c r="EL319" s="897"/>
      <c r="EM319" s="473"/>
    </row>
    <row r="320" spans="118:143" ht="17" customHeight="1" thickBot="1" x14ac:dyDescent="0.25">
      <c r="DN320" s="534"/>
      <c r="DO320" s="1079"/>
      <c r="DP320" s="536"/>
      <c r="DQ320" s="1091"/>
      <c r="DR320" s="1091"/>
      <c r="DS320" s="534"/>
      <c r="DT320" s="1079"/>
      <c r="DU320" s="536"/>
      <c r="DV320" s="1091"/>
      <c r="DW320" s="1091"/>
      <c r="DX320" s="534"/>
      <c r="DY320" s="1079"/>
      <c r="DZ320" s="536"/>
      <c r="EA320" s="1091"/>
      <c r="EB320" s="1091"/>
      <c r="EC320" s="534"/>
      <c r="ED320" s="1079"/>
      <c r="EE320" s="536"/>
      <c r="EF320" s="1091"/>
      <c r="EG320" s="1091"/>
      <c r="EH320" s="534"/>
      <c r="EI320" s="1079"/>
      <c r="EJ320" s="536"/>
      <c r="EK320" s="1091"/>
      <c r="EL320" s="1091"/>
      <c r="EM320" s="534"/>
    </row>
    <row r="321" spans="118:143" ht="17" customHeight="1" thickBot="1" x14ac:dyDescent="0.25">
      <c r="DN321" s="440"/>
      <c r="DO321" s="146"/>
      <c r="DP321" s="241"/>
      <c r="DQ321" s="877"/>
      <c r="DR321" s="877"/>
      <c r="DS321" s="440"/>
      <c r="DT321" s="146"/>
      <c r="DU321" s="241"/>
      <c r="DV321" s="877"/>
      <c r="DW321" s="877"/>
      <c r="DX321" s="440"/>
      <c r="DY321" s="146"/>
      <c r="DZ321" s="241"/>
      <c r="EA321" s="877"/>
      <c r="EB321" s="877"/>
      <c r="EC321" s="440"/>
      <c r="ED321" s="146"/>
      <c r="EE321" s="241"/>
      <c r="EF321" s="877"/>
      <c r="EG321" s="877"/>
      <c r="EH321" s="440"/>
      <c r="EI321" s="146"/>
      <c r="EJ321" s="241"/>
      <c r="EK321" s="877"/>
      <c r="EL321" s="877"/>
      <c r="EM321" s="440"/>
    </row>
    <row r="322" spans="118:143" ht="17" customHeight="1" thickBot="1" x14ac:dyDescent="0.25">
      <c r="DN322" s="473"/>
      <c r="DO322" s="1166"/>
      <c r="DP322" s="243"/>
      <c r="DQ322" s="897"/>
      <c r="DR322" s="897"/>
      <c r="DS322" s="473"/>
      <c r="DT322" s="1166"/>
      <c r="DU322" s="243"/>
      <c r="DV322" s="897"/>
      <c r="DW322" s="897"/>
      <c r="DX322" s="473"/>
      <c r="DY322" s="1166"/>
      <c r="DZ322" s="243"/>
      <c r="EA322" s="897"/>
      <c r="EB322" s="897"/>
      <c r="EC322" s="473"/>
      <c r="ED322" s="1166"/>
      <c r="EE322" s="243"/>
      <c r="EF322" s="897"/>
      <c r="EG322" s="897"/>
      <c r="EH322" s="473"/>
      <c r="EI322" s="1166"/>
      <c r="EJ322" s="243"/>
      <c r="EK322" s="897"/>
      <c r="EL322" s="897"/>
      <c r="EM322" s="473"/>
    </row>
    <row r="323" spans="118:143" ht="17" customHeight="1" thickBot="1" x14ac:dyDescent="0.25">
      <c r="DN323" s="534"/>
      <c r="DO323" s="1171"/>
      <c r="DP323" s="536"/>
      <c r="DQ323" s="1091"/>
      <c r="DR323" s="1091"/>
      <c r="DS323" s="534"/>
      <c r="DT323" s="1171"/>
      <c r="DU323" s="536"/>
      <c r="DV323" s="1091"/>
      <c r="DW323" s="1091"/>
      <c r="DX323" s="534"/>
      <c r="DY323" s="1171"/>
      <c r="DZ323" s="536"/>
      <c r="EA323" s="1091"/>
      <c r="EB323" s="1091"/>
      <c r="EC323" s="534"/>
      <c r="ED323" s="1171"/>
      <c r="EE323" s="536"/>
      <c r="EF323" s="1091"/>
      <c r="EG323" s="1091"/>
      <c r="EH323" s="534"/>
      <c r="EI323" s="1171"/>
      <c r="EJ323" s="536"/>
      <c r="EK323" s="1091"/>
      <c r="EL323" s="1091"/>
      <c r="EM323" s="534"/>
    </row>
    <row r="324" spans="118:143" ht="17" customHeight="1" thickBot="1" x14ac:dyDescent="0.25">
      <c r="DN324" s="906"/>
      <c r="DO324" s="1166"/>
      <c r="DP324" s="553"/>
      <c r="DQ324" s="264"/>
      <c r="DR324" s="264"/>
      <c r="DS324" s="906"/>
      <c r="DT324" s="1166"/>
      <c r="DU324" s="553"/>
      <c r="DV324" s="264"/>
      <c r="DW324" s="264"/>
      <c r="DX324" s="906"/>
      <c r="DY324" s="1166"/>
      <c r="DZ324" s="553"/>
      <c r="EA324" s="264"/>
      <c r="EB324" s="264"/>
      <c r="EC324" s="906"/>
      <c r="ED324" s="1166"/>
      <c r="EE324" s="553"/>
      <c r="EF324" s="264"/>
      <c r="EG324" s="264"/>
      <c r="EH324" s="906"/>
      <c r="EI324" s="1166"/>
      <c r="EJ324" s="553"/>
      <c r="EK324" s="264"/>
      <c r="EL324" s="264"/>
      <c r="EM324" s="906"/>
    </row>
    <row r="325" spans="118:143" ht="17" customHeight="1" thickBot="1" x14ac:dyDescent="0.25">
      <c r="DN325" s="440"/>
      <c r="DO325" s="1387"/>
      <c r="DP325" s="241"/>
      <c r="DQ325" s="877"/>
      <c r="DR325" s="877"/>
      <c r="DS325" s="440"/>
      <c r="DT325" s="1387"/>
      <c r="DU325" s="241"/>
      <c r="DV325" s="877"/>
      <c r="DW325" s="877"/>
      <c r="DX325" s="440"/>
      <c r="DY325" s="1387"/>
      <c r="DZ325" s="241"/>
      <c r="EA325" s="877"/>
      <c r="EB325" s="877"/>
      <c r="EC325" s="440"/>
      <c r="ED325" s="1387"/>
      <c r="EE325" s="241"/>
      <c r="EF325" s="877"/>
      <c r="EG325" s="877"/>
      <c r="EH325" s="440"/>
      <c r="EI325" s="1387"/>
      <c r="EJ325" s="241"/>
      <c r="EK325" s="877"/>
      <c r="EL325" s="877"/>
      <c r="EM325" s="440"/>
    </row>
    <row r="326" spans="118:143" ht="17" customHeight="1" thickBot="1" x14ac:dyDescent="0.25">
      <c r="DN326" s="473"/>
      <c r="DO326" s="1166"/>
      <c r="DP326" s="243"/>
      <c r="DQ326" s="897"/>
      <c r="DR326" s="897"/>
      <c r="DS326" s="473"/>
      <c r="DT326" s="1166"/>
      <c r="DU326" s="243"/>
      <c r="DV326" s="897"/>
      <c r="DW326" s="897"/>
      <c r="DX326" s="473"/>
      <c r="DY326" s="1166"/>
      <c r="DZ326" s="243"/>
      <c r="EA326" s="897"/>
      <c r="EB326" s="897"/>
      <c r="EC326" s="473"/>
      <c r="ED326" s="1166"/>
      <c r="EE326" s="243"/>
      <c r="EF326" s="897"/>
      <c r="EG326" s="897"/>
      <c r="EH326" s="473"/>
      <c r="EI326" s="1166"/>
      <c r="EJ326" s="243"/>
      <c r="EK326" s="897"/>
      <c r="EL326" s="897"/>
      <c r="EM326" s="473"/>
    </row>
    <row r="327" spans="118:143" ht="17" customHeight="1" thickBot="1" x14ac:dyDescent="0.25">
      <c r="DN327" s="473"/>
      <c r="DO327" s="1166"/>
      <c r="DP327" s="243"/>
      <c r="DQ327" s="897"/>
      <c r="DR327" s="897"/>
      <c r="DS327" s="473"/>
      <c r="DT327" s="1166"/>
      <c r="DU327" s="243"/>
      <c r="DV327" s="897"/>
      <c r="DW327" s="897"/>
      <c r="DX327" s="473"/>
      <c r="DY327" s="1166"/>
      <c r="DZ327" s="243"/>
      <c r="EA327" s="897"/>
      <c r="EB327" s="897"/>
      <c r="EC327" s="473"/>
      <c r="ED327" s="1166"/>
      <c r="EE327" s="243"/>
      <c r="EF327" s="897"/>
      <c r="EG327" s="897"/>
      <c r="EH327" s="473"/>
      <c r="EI327" s="1166"/>
      <c r="EJ327" s="243"/>
      <c r="EK327" s="897"/>
      <c r="EL327" s="897"/>
      <c r="EM327" s="473"/>
    </row>
    <row r="328" spans="118:143" ht="17" customHeight="1" thickBot="1" x14ac:dyDescent="0.25">
      <c r="DN328" s="473"/>
      <c r="DO328" s="1166"/>
      <c r="DP328" s="243"/>
      <c r="DQ328" s="897"/>
      <c r="DR328" s="897"/>
      <c r="DS328" s="473"/>
      <c r="DT328" s="1166"/>
      <c r="DU328" s="243"/>
      <c r="DV328" s="897"/>
      <c r="DW328" s="897"/>
      <c r="DX328" s="473"/>
      <c r="DY328" s="1166"/>
      <c r="DZ328" s="243"/>
      <c r="EA328" s="897"/>
      <c r="EB328" s="897"/>
      <c r="EC328" s="473"/>
      <c r="ED328" s="1166"/>
      <c r="EE328" s="243"/>
      <c r="EF328" s="897"/>
      <c r="EG328" s="897"/>
      <c r="EH328" s="473"/>
      <c r="EI328" s="1166"/>
      <c r="EJ328" s="243"/>
      <c r="EK328" s="897"/>
      <c r="EL328" s="897"/>
      <c r="EM328" s="473"/>
    </row>
    <row r="329" spans="118:143" ht="17" customHeight="1" thickBot="1" x14ac:dyDescent="0.25">
      <c r="DN329" s="473"/>
      <c r="DO329" s="1166"/>
      <c r="DP329" s="243"/>
      <c r="DQ329" s="897"/>
      <c r="DR329" s="897"/>
      <c r="DS329" s="473"/>
      <c r="DT329" s="1166"/>
      <c r="DU329" s="243"/>
      <c r="DV329" s="897"/>
      <c r="DW329" s="897"/>
      <c r="DX329" s="473"/>
      <c r="DY329" s="1166"/>
      <c r="DZ329" s="243"/>
      <c r="EA329" s="897"/>
      <c r="EB329" s="897"/>
      <c r="EC329" s="473"/>
      <c r="ED329" s="1166"/>
      <c r="EE329" s="243"/>
      <c r="EF329" s="897"/>
      <c r="EG329" s="897"/>
      <c r="EH329" s="473"/>
      <c r="EI329" s="1166"/>
      <c r="EJ329" s="243"/>
      <c r="EK329" s="897"/>
      <c r="EL329" s="897"/>
      <c r="EM329" s="473"/>
    </row>
    <row r="330" spans="118:143" ht="17" customHeight="1" thickBot="1" x14ac:dyDescent="0.25">
      <c r="DN330" s="473"/>
      <c r="DO330" s="1166"/>
      <c r="DP330" s="243"/>
      <c r="DQ330" s="897"/>
      <c r="DR330" s="897"/>
      <c r="DS330" s="473"/>
      <c r="DT330" s="1166"/>
      <c r="DU330" s="243"/>
      <c r="DV330" s="897"/>
      <c r="DW330" s="897"/>
      <c r="DX330" s="473"/>
      <c r="DY330" s="1166"/>
      <c r="DZ330" s="243"/>
      <c r="EA330" s="897"/>
      <c r="EB330" s="897"/>
      <c r="EC330" s="473"/>
      <c r="ED330" s="1166"/>
      <c r="EE330" s="243"/>
      <c r="EF330" s="897"/>
      <c r="EG330" s="897"/>
      <c r="EH330" s="473"/>
      <c r="EI330" s="1166"/>
      <c r="EJ330" s="243"/>
      <c r="EK330" s="897"/>
      <c r="EL330" s="897"/>
      <c r="EM330" s="473"/>
    </row>
    <row r="331" spans="118:143" ht="17" customHeight="1" thickBot="1" x14ac:dyDescent="0.25">
      <c r="DN331" s="534"/>
      <c r="DO331" s="1171"/>
      <c r="DP331" s="536"/>
      <c r="DQ331" s="1091"/>
      <c r="DR331" s="1091"/>
      <c r="DS331" s="534"/>
      <c r="DT331" s="1171"/>
      <c r="DU331" s="536"/>
      <c r="DV331" s="1091"/>
      <c r="DW331" s="1091"/>
      <c r="DX331" s="534"/>
      <c r="DY331" s="1171"/>
      <c r="DZ331" s="536"/>
      <c r="EA331" s="1091"/>
      <c r="EB331" s="1091"/>
      <c r="EC331" s="534"/>
      <c r="ED331" s="1171"/>
      <c r="EE331" s="536"/>
      <c r="EF331" s="1091"/>
      <c r="EG331" s="1091"/>
      <c r="EH331" s="534"/>
      <c r="EI331" s="1171"/>
      <c r="EJ331" s="536"/>
      <c r="EK331" s="1091"/>
      <c r="EL331" s="1091"/>
      <c r="EM331" s="534"/>
    </row>
    <row r="332" spans="118:143" ht="17" customHeight="1" thickBot="1" x14ac:dyDescent="0.25">
      <c r="DN332" s="440"/>
      <c r="DO332" s="208"/>
      <c r="DP332" s="241"/>
      <c r="DQ332" s="877"/>
      <c r="DR332" s="877"/>
      <c r="DS332" s="440"/>
      <c r="DT332" s="208"/>
      <c r="DU332" s="241"/>
      <c r="DV332" s="877"/>
      <c r="DW332" s="877"/>
      <c r="DX332" s="440"/>
      <c r="DY332" s="208"/>
      <c r="DZ332" s="241"/>
      <c r="EA332" s="877"/>
      <c r="EB332" s="877"/>
      <c r="EC332" s="440"/>
      <c r="ED332" s="208"/>
      <c r="EE332" s="241"/>
      <c r="EF332" s="877"/>
      <c r="EG332" s="877"/>
      <c r="EH332" s="440"/>
      <c r="EI332" s="208"/>
      <c r="EJ332" s="241"/>
      <c r="EK332" s="877"/>
      <c r="EL332" s="877"/>
      <c r="EM332" s="440"/>
    </row>
    <row r="333" spans="118:143" ht="17" customHeight="1" thickBot="1" x14ac:dyDescent="0.25">
      <c r="DN333" s="473"/>
      <c r="DO333" s="535"/>
      <c r="DP333" s="243"/>
      <c r="DQ333" s="897"/>
      <c r="DR333" s="897"/>
      <c r="DS333" s="473"/>
      <c r="DT333" s="535"/>
      <c r="DU333" s="243"/>
      <c r="DV333" s="897"/>
      <c r="DW333" s="897"/>
      <c r="DX333" s="473"/>
      <c r="DY333" s="535"/>
      <c r="DZ333" s="243"/>
      <c r="EA333" s="897"/>
      <c r="EB333" s="897"/>
      <c r="EC333" s="473"/>
      <c r="ED333" s="535"/>
      <c r="EE333" s="243"/>
      <c r="EF333" s="897"/>
      <c r="EG333" s="897"/>
      <c r="EH333" s="473"/>
      <c r="EI333" s="535"/>
      <c r="EJ333" s="243"/>
      <c r="EK333" s="897"/>
      <c r="EL333" s="897"/>
      <c r="EM333" s="473"/>
    </row>
    <row r="334" spans="118:143" ht="17" customHeight="1" thickBot="1" x14ac:dyDescent="0.25">
      <c r="DN334" s="534"/>
      <c r="DO334" s="970"/>
      <c r="DP334" s="536"/>
      <c r="DQ334" s="1091"/>
      <c r="DR334" s="1091"/>
      <c r="DS334" s="534"/>
      <c r="DT334" s="970"/>
      <c r="DU334" s="536"/>
      <c r="DV334" s="1091"/>
      <c r="DW334" s="1091"/>
      <c r="DX334" s="534"/>
      <c r="DY334" s="970"/>
      <c r="DZ334" s="536"/>
      <c r="EA334" s="1091"/>
      <c r="EB334" s="1091"/>
      <c r="EC334" s="534"/>
      <c r="ED334" s="970"/>
      <c r="EE334" s="536"/>
      <c r="EF334" s="1091"/>
      <c r="EG334" s="1091"/>
      <c r="EH334" s="534"/>
      <c r="EI334" s="970"/>
      <c r="EJ334" s="536"/>
      <c r="EK334" s="1091"/>
      <c r="EL334" s="1091"/>
      <c r="EM334" s="534"/>
    </row>
    <row r="335" spans="118:143" ht="17" customHeight="1" thickBot="1" x14ac:dyDescent="0.25">
      <c r="DN335" s="906"/>
      <c r="DO335" s="535"/>
      <c r="DP335" s="553"/>
      <c r="DQ335" s="264"/>
      <c r="DR335" s="264"/>
      <c r="DS335" s="906"/>
      <c r="DT335" s="535"/>
      <c r="DU335" s="553"/>
      <c r="DV335" s="264"/>
      <c r="DW335" s="264"/>
      <c r="DX335" s="906"/>
      <c r="DY335" s="535"/>
      <c r="DZ335" s="553"/>
      <c r="EA335" s="264"/>
      <c r="EB335" s="264"/>
      <c r="EC335" s="906"/>
      <c r="ED335" s="535"/>
      <c r="EE335" s="553"/>
      <c r="EF335" s="264"/>
      <c r="EG335" s="264"/>
      <c r="EH335" s="906"/>
      <c r="EI335" s="535"/>
      <c r="EJ335" s="553"/>
      <c r="EK335" s="264"/>
      <c r="EL335" s="264"/>
      <c r="EM335" s="906"/>
    </row>
    <row r="336" spans="118:143" ht="17" customHeight="1" thickBot="1" x14ac:dyDescent="0.25">
      <c r="DN336" s="440"/>
      <c r="DO336" s="208"/>
      <c r="DP336" s="241"/>
      <c r="DQ336" s="877"/>
      <c r="DR336" s="877"/>
      <c r="DS336" s="440"/>
      <c r="DT336" s="208"/>
      <c r="DU336" s="241"/>
      <c r="DV336" s="877"/>
      <c r="DW336" s="877"/>
      <c r="DX336" s="440"/>
      <c r="DY336" s="208"/>
      <c r="DZ336" s="241"/>
      <c r="EA336" s="877"/>
      <c r="EB336" s="877"/>
      <c r="EC336" s="440"/>
      <c r="ED336" s="208"/>
      <c r="EE336" s="241"/>
      <c r="EF336" s="877"/>
      <c r="EG336" s="877"/>
      <c r="EH336" s="440"/>
      <c r="EI336" s="208"/>
      <c r="EJ336" s="241"/>
      <c r="EK336" s="877"/>
      <c r="EL336" s="877"/>
      <c r="EM336" s="440"/>
    </row>
    <row r="337" spans="118:143" ht="17" customHeight="1" thickBot="1" x14ac:dyDescent="0.25">
      <c r="DN337" s="473"/>
      <c r="DO337" s="535"/>
      <c r="DP337" s="243"/>
      <c r="DQ337" s="897"/>
      <c r="DR337" s="897"/>
      <c r="DS337" s="473"/>
      <c r="DT337" s="535"/>
      <c r="DU337" s="243"/>
      <c r="DV337" s="897"/>
      <c r="DW337" s="897"/>
      <c r="DX337" s="473"/>
      <c r="DY337" s="535"/>
      <c r="DZ337" s="243"/>
      <c r="EA337" s="897"/>
      <c r="EB337" s="897"/>
      <c r="EC337" s="473"/>
      <c r="ED337" s="535"/>
      <c r="EE337" s="243"/>
      <c r="EF337" s="897"/>
      <c r="EG337" s="897"/>
      <c r="EH337" s="473"/>
      <c r="EI337" s="535"/>
      <c r="EJ337" s="243"/>
      <c r="EK337" s="897"/>
      <c r="EL337" s="897"/>
      <c r="EM337" s="473"/>
    </row>
    <row r="338" spans="118:143" ht="17" customHeight="1" thickBot="1" x14ac:dyDescent="0.25">
      <c r="DN338" s="473"/>
      <c r="DO338" s="535"/>
      <c r="DP338" s="243"/>
      <c r="DQ338" s="897"/>
      <c r="DR338" s="897"/>
      <c r="DS338" s="473"/>
      <c r="DT338" s="535"/>
      <c r="DU338" s="243"/>
      <c r="DV338" s="897"/>
      <c r="DW338" s="897"/>
      <c r="DX338" s="473"/>
      <c r="DY338" s="535"/>
      <c r="DZ338" s="243"/>
      <c r="EA338" s="897"/>
      <c r="EB338" s="897"/>
      <c r="EC338" s="473"/>
      <c r="ED338" s="535"/>
      <c r="EE338" s="243"/>
      <c r="EF338" s="897"/>
      <c r="EG338" s="897"/>
      <c r="EH338" s="473"/>
      <c r="EI338" s="535"/>
      <c r="EJ338" s="243"/>
      <c r="EK338" s="897"/>
      <c r="EL338" s="897"/>
      <c r="EM338" s="473"/>
    </row>
    <row r="339" spans="118:143" ht="17" customHeight="1" thickBot="1" x14ac:dyDescent="0.25">
      <c r="DN339" s="473"/>
      <c r="DO339" s="535"/>
      <c r="DP339" s="243"/>
      <c r="DQ339" s="897"/>
      <c r="DR339" s="897"/>
      <c r="DS339" s="473"/>
      <c r="DT339" s="535"/>
      <c r="DU339" s="243"/>
      <c r="DV339" s="897"/>
      <c r="DW339" s="897"/>
      <c r="DX339" s="473"/>
      <c r="DY339" s="535"/>
      <c r="DZ339" s="243"/>
      <c r="EA339" s="897"/>
      <c r="EB339" s="897"/>
      <c r="EC339" s="473"/>
      <c r="ED339" s="535"/>
      <c r="EE339" s="243"/>
      <c r="EF339" s="897"/>
      <c r="EG339" s="897"/>
      <c r="EH339" s="473"/>
      <c r="EI339" s="535"/>
      <c r="EJ339" s="243"/>
      <c r="EK339" s="897"/>
      <c r="EL339" s="897"/>
      <c r="EM339" s="473"/>
    </row>
    <row r="340" spans="118:143" ht="17" customHeight="1" thickBot="1" x14ac:dyDescent="0.25">
      <c r="DN340" s="473"/>
      <c r="DO340" s="535"/>
      <c r="DP340" s="243"/>
      <c r="DQ340" s="897"/>
      <c r="DR340" s="897"/>
      <c r="DS340" s="473"/>
      <c r="DT340" s="535"/>
      <c r="DU340" s="243"/>
      <c r="DV340" s="897"/>
      <c r="DW340" s="897"/>
      <c r="DX340" s="473"/>
      <c r="DY340" s="535"/>
      <c r="DZ340" s="243"/>
      <c r="EA340" s="897"/>
      <c r="EB340" s="897"/>
      <c r="EC340" s="473"/>
      <c r="ED340" s="535"/>
      <c r="EE340" s="243"/>
      <c r="EF340" s="897"/>
      <c r="EG340" s="897"/>
      <c r="EH340" s="473"/>
      <c r="EI340" s="535"/>
      <c r="EJ340" s="243"/>
      <c r="EK340" s="897"/>
      <c r="EL340" s="897"/>
      <c r="EM340" s="473"/>
    </row>
    <row r="341" spans="118:143" ht="17" customHeight="1" thickBot="1" x14ac:dyDescent="0.25">
      <c r="DN341" s="473"/>
      <c r="DO341" s="535"/>
      <c r="DP341" s="243"/>
      <c r="DQ341" s="897"/>
      <c r="DR341" s="897"/>
      <c r="DS341" s="473"/>
      <c r="DT341" s="535"/>
      <c r="DU341" s="243"/>
      <c r="DV341" s="897"/>
      <c r="DW341" s="897"/>
      <c r="DX341" s="473"/>
      <c r="DY341" s="535"/>
      <c r="DZ341" s="243"/>
      <c r="EA341" s="897"/>
      <c r="EB341" s="897"/>
      <c r="EC341" s="473"/>
      <c r="ED341" s="535"/>
      <c r="EE341" s="243"/>
      <c r="EF341" s="897"/>
      <c r="EG341" s="897"/>
      <c r="EH341" s="473"/>
      <c r="EI341" s="535"/>
      <c r="EJ341" s="243"/>
      <c r="EK341" s="897"/>
      <c r="EL341" s="897"/>
      <c r="EM341" s="473"/>
    </row>
    <row r="342" spans="118:143" ht="17" customHeight="1" thickBot="1" x14ac:dyDescent="0.25">
      <c r="DN342" s="534"/>
      <c r="DO342" s="970"/>
      <c r="DP342" s="536"/>
      <c r="DQ342" s="1091"/>
      <c r="DR342" s="1091"/>
      <c r="DS342" s="534"/>
      <c r="DT342" s="970"/>
      <c r="DU342" s="536"/>
      <c r="DV342" s="1091"/>
      <c r="DW342" s="1091"/>
      <c r="DX342" s="534"/>
      <c r="DY342" s="970"/>
      <c r="DZ342" s="536"/>
      <c r="EA342" s="1091"/>
      <c r="EB342" s="1091"/>
      <c r="EC342" s="534"/>
      <c r="ED342" s="970"/>
      <c r="EE342" s="536"/>
      <c r="EF342" s="1091"/>
      <c r="EG342" s="1091"/>
      <c r="EH342" s="534"/>
      <c r="EI342" s="970"/>
      <c r="EJ342" s="536"/>
      <c r="EK342" s="1091"/>
      <c r="EL342" s="1091"/>
      <c r="EM342" s="534"/>
    </row>
    <row r="343" spans="118:143" ht="17" customHeight="1" thickBot="1" x14ac:dyDescent="0.25">
      <c r="DN343" s="440"/>
      <c r="DO343" s="208"/>
      <c r="DP343" s="241"/>
      <c r="DQ343" s="877"/>
      <c r="DR343" s="877"/>
      <c r="DS343" s="440"/>
      <c r="DT343" s="208"/>
      <c r="DU343" s="241"/>
      <c r="DV343" s="877"/>
      <c r="DW343" s="877"/>
      <c r="DX343" s="440"/>
      <c r="DY343" s="208"/>
      <c r="DZ343" s="241"/>
      <c r="EA343" s="877"/>
      <c r="EB343" s="877"/>
      <c r="EC343" s="440"/>
      <c r="ED343" s="208"/>
      <c r="EE343" s="241"/>
      <c r="EF343" s="877"/>
      <c r="EG343" s="877"/>
      <c r="EH343" s="440"/>
      <c r="EI343" s="208"/>
      <c r="EJ343" s="241"/>
      <c r="EK343" s="877"/>
      <c r="EL343" s="877"/>
      <c r="EM343" s="440"/>
    </row>
    <row r="344" spans="118:143" ht="17" customHeight="1" thickBot="1" x14ac:dyDescent="0.25">
      <c r="DN344" s="473"/>
      <c r="DO344" s="535"/>
      <c r="DP344" s="243"/>
      <c r="DQ344" s="897"/>
      <c r="DR344" s="897"/>
      <c r="DS344" s="473"/>
      <c r="DT344" s="535"/>
      <c r="DU344" s="243"/>
      <c r="DV344" s="897"/>
      <c r="DW344" s="897"/>
      <c r="DX344" s="473"/>
      <c r="DY344" s="535"/>
      <c r="DZ344" s="243"/>
      <c r="EA344" s="897"/>
      <c r="EB344" s="897"/>
      <c r="EC344" s="473"/>
      <c r="ED344" s="535"/>
      <c r="EE344" s="243"/>
      <c r="EF344" s="897"/>
      <c r="EG344" s="897"/>
      <c r="EH344" s="473"/>
      <c r="EI344" s="535"/>
      <c r="EJ344" s="243"/>
      <c r="EK344" s="897"/>
      <c r="EL344" s="897"/>
      <c r="EM344" s="473"/>
    </row>
    <row r="345" spans="118:143" ht="17" customHeight="1" thickBot="1" x14ac:dyDescent="0.25">
      <c r="DN345" s="534"/>
      <c r="DO345" s="970"/>
      <c r="DP345" s="536"/>
      <c r="DQ345" s="1091"/>
      <c r="DR345" s="1091"/>
      <c r="DS345" s="534"/>
      <c r="DT345" s="970"/>
      <c r="DU345" s="536"/>
      <c r="DV345" s="1091"/>
      <c r="DW345" s="1091"/>
      <c r="DX345" s="534"/>
      <c r="DY345" s="970"/>
      <c r="DZ345" s="536"/>
      <c r="EA345" s="1091"/>
      <c r="EB345" s="1091"/>
      <c r="EC345" s="534"/>
      <c r="ED345" s="970"/>
      <c r="EE345" s="536"/>
      <c r="EF345" s="1091"/>
      <c r="EG345" s="1091"/>
      <c r="EH345" s="534"/>
      <c r="EI345" s="970"/>
      <c r="EJ345" s="536"/>
      <c r="EK345" s="1091"/>
      <c r="EL345" s="1091"/>
      <c r="EM345" s="534"/>
    </row>
    <row r="346" spans="118:143" ht="17" customHeight="1" thickBot="1" x14ac:dyDescent="0.25">
      <c r="DN346" s="906"/>
      <c r="DO346" s="535"/>
      <c r="DP346" s="553"/>
      <c r="DQ346" s="264"/>
      <c r="DR346" s="264"/>
      <c r="DS346" s="906"/>
      <c r="DT346" s="535"/>
      <c r="DU346" s="553"/>
      <c r="DV346" s="264"/>
      <c r="DW346" s="264"/>
      <c r="DX346" s="906"/>
      <c r="DY346" s="535"/>
      <c r="DZ346" s="553"/>
      <c r="EA346" s="264"/>
      <c r="EB346" s="264"/>
      <c r="EC346" s="906"/>
      <c r="ED346" s="535"/>
      <c r="EE346" s="553"/>
      <c r="EF346" s="264"/>
      <c r="EG346" s="264"/>
      <c r="EH346" s="906"/>
      <c r="EI346" s="535"/>
      <c r="EJ346" s="553"/>
      <c r="EK346" s="264"/>
      <c r="EL346" s="264"/>
      <c r="EM346" s="906"/>
    </row>
    <row r="347" spans="118:143" ht="17" customHeight="1" thickBot="1" x14ac:dyDescent="0.25">
      <c r="DN347" s="440"/>
      <c r="DO347" s="208"/>
      <c r="DP347" s="241"/>
      <c r="DQ347" s="877"/>
      <c r="DR347" s="877"/>
      <c r="DS347" s="440"/>
      <c r="DT347" s="208"/>
      <c r="DU347" s="241"/>
      <c r="DV347" s="877"/>
      <c r="DW347" s="877"/>
      <c r="DX347" s="440"/>
      <c r="DY347" s="208"/>
      <c r="DZ347" s="241"/>
      <c r="EA347" s="877"/>
      <c r="EB347" s="877"/>
      <c r="EC347" s="440"/>
      <c r="ED347" s="208"/>
      <c r="EE347" s="241"/>
      <c r="EF347" s="877"/>
      <c r="EG347" s="877"/>
      <c r="EH347" s="440"/>
      <c r="EI347" s="208"/>
      <c r="EJ347" s="241"/>
      <c r="EK347" s="877"/>
      <c r="EL347" s="877"/>
      <c r="EM347" s="440"/>
    </row>
    <row r="348" spans="118:143" ht="17" customHeight="1" thickBot="1" x14ac:dyDescent="0.25">
      <c r="DN348" s="473"/>
      <c r="DO348" s="535"/>
      <c r="DP348" s="243"/>
      <c r="DQ348" s="897"/>
      <c r="DR348" s="897"/>
      <c r="DS348" s="473"/>
      <c r="DT348" s="535"/>
      <c r="DU348" s="243"/>
      <c r="DV348" s="897"/>
      <c r="DW348" s="897"/>
      <c r="DX348" s="473"/>
      <c r="DY348" s="535"/>
      <c r="DZ348" s="243"/>
      <c r="EA348" s="897"/>
      <c r="EB348" s="897"/>
      <c r="EC348" s="473"/>
      <c r="ED348" s="535"/>
      <c r="EE348" s="243"/>
      <c r="EF348" s="897"/>
      <c r="EG348" s="897"/>
      <c r="EH348" s="473"/>
      <c r="EI348" s="535"/>
      <c r="EJ348" s="243"/>
      <c r="EK348" s="897"/>
      <c r="EL348" s="897"/>
      <c r="EM348" s="473"/>
    </row>
    <row r="349" spans="118:143" ht="17" customHeight="1" thickBot="1" x14ac:dyDescent="0.25">
      <c r="DN349" s="473"/>
      <c r="DO349" s="535"/>
      <c r="DP349" s="243"/>
      <c r="DQ349" s="897"/>
      <c r="DR349" s="897"/>
      <c r="DS349" s="473"/>
      <c r="DT349" s="535"/>
      <c r="DU349" s="243"/>
      <c r="DV349" s="897"/>
      <c r="DW349" s="897"/>
      <c r="DX349" s="473"/>
      <c r="DY349" s="535"/>
      <c r="DZ349" s="243"/>
      <c r="EA349" s="897"/>
      <c r="EB349" s="897"/>
      <c r="EC349" s="473"/>
      <c r="ED349" s="535"/>
      <c r="EE349" s="243"/>
      <c r="EF349" s="897"/>
      <c r="EG349" s="897"/>
      <c r="EH349" s="473"/>
      <c r="EI349" s="535"/>
      <c r="EJ349" s="243"/>
      <c r="EK349" s="897"/>
      <c r="EL349" s="897"/>
      <c r="EM349" s="473"/>
    </row>
    <row r="350" spans="118:143" ht="17" customHeight="1" thickBot="1" x14ac:dyDescent="0.25">
      <c r="DN350" s="534"/>
      <c r="DO350" s="970"/>
      <c r="DP350" s="536"/>
      <c r="DQ350" s="1091"/>
      <c r="DR350" s="1091"/>
      <c r="DS350" s="534"/>
      <c r="DT350" s="970"/>
      <c r="DU350" s="536"/>
      <c r="DV350" s="1091"/>
      <c r="DW350" s="1091"/>
      <c r="DX350" s="534"/>
      <c r="DY350" s="970"/>
      <c r="DZ350" s="536"/>
      <c r="EA350" s="1091"/>
      <c r="EB350" s="1091"/>
      <c r="EC350" s="534"/>
      <c r="ED350" s="970"/>
      <c r="EE350" s="536"/>
      <c r="EF350" s="1091"/>
      <c r="EG350" s="1091"/>
      <c r="EH350" s="534"/>
      <c r="EI350" s="970"/>
      <c r="EJ350" s="536"/>
      <c r="EK350" s="1091"/>
      <c r="EL350" s="1091"/>
      <c r="EM350" s="534"/>
    </row>
    <row r="351" spans="118:143" ht="17" customHeight="1" thickBot="1" x14ac:dyDescent="0.25">
      <c r="DN351" s="473"/>
      <c r="DO351" s="535"/>
      <c r="DP351" s="243"/>
      <c r="DQ351" s="897"/>
      <c r="DR351" s="897"/>
      <c r="DS351" s="473"/>
      <c r="DT351" s="535"/>
      <c r="DU351" s="243"/>
      <c r="DV351" s="897"/>
      <c r="DW351" s="897"/>
      <c r="DX351" s="473"/>
      <c r="DY351" s="535"/>
      <c r="DZ351" s="243"/>
      <c r="EA351" s="897"/>
      <c r="EB351" s="897"/>
      <c r="EC351" s="473"/>
      <c r="ED351" s="535"/>
      <c r="EE351" s="243"/>
      <c r="EF351" s="897"/>
      <c r="EG351" s="897"/>
      <c r="EH351" s="473"/>
      <c r="EI351" s="535"/>
      <c r="EJ351" s="243"/>
      <c r="EK351" s="897"/>
      <c r="EL351" s="897"/>
      <c r="EM351" s="473"/>
    </row>
    <row r="352" spans="118:143" ht="17" customHeight="1" thickBot="1" x14ac:dyDescent="0.25">
      <c r="DN352" s="473"/>
      <c r="DO352" s="535"/>
      <c r="DP352" s="243"/>
      <c r="DQ352" s="897"/>
      <c r="DR352" s="897"/>
      <c r="DS352" s="473"/>
      <c r="DT352" s="535"/>
      <c r="DU352" s="243"/>
      <c r="DV352" s="897"/>
      <c r="DW352" s="897"/>
      <c r="DX352" s="473"/>
      <c r="DY352" s="535"/>
      <c r="DZ352" s="243"/>
      <c r="EA352" s="897"/>
      <c r="EB352" s="897"/>
      <c r="EC352" s="473"/>
      <c r="ED352" s="535"/>
      <c r="EE352" s="243"/>
      <c r="EF352" s="897"/>
      <c r="EG352" s="897"/>
      <c r="EH352" s="473"/>
      <c r="EI352" s="535"/>
      <c r="EJ352" s="243"/>
      <c r="EK352" s="897"/>
      <c r="EL352" s="897"/>
      <c r="EM352" s="473"/>
    </row>
    <row r="353" spans="118:143" ht="17" customHeight="1" thickBot="1" x14ac:dyDescent="0.25">
      <c r="DN353" s="473"/>
      <c r="DO353" s="535"/>
      <c r="DP353" s="243"/>
      <c r="DQ353" s="897"/>
      <c r="DR353" s="897"/>
      <c r="DS353" s="473"/>
      <c r="DT353" s="535"/>
      <c r="DU353" s="243"/>
      <c r="DV353" s="897"/>
      <c r="DW353" s="897"/>
      <c r="DX353" s="473"/>
      <c r="DY353" s="535"/>
      <c r="DZ353" s="243"/>
      <c r="EA353" s="897"/>
      <c r="EB353" s="897"/>
      <c r="EC353" s="473"/>
      <c r="ED353" s="535"/>
      <c r="EE353" s="243"/>
      <c r="EF353" s="897"/>
      <c r="EG353" s="897"/>
      <c r="EH353" s="473"/>
      <c r="EI353" s="535"/>
      <c r="EJ353" s="243"/>
      <c r="EK353" s="897"/>
      <c r="EL353" s="897"/>
      <c r="EM353" s="473"/>
    </row>
    <row r="354" spans="118:143" ht="17" customHeight="1" thickBot="1" x14ac:dyDescent="0.25">
      <c r="DN354" s="473"/>
      <c r="DO354" s="535"/>
      <c r="DP354" s="243"/>
      <c r="DQ354" s="897"/>
      <c r="DR354" s="897"/>
      <c r="DS354" s="473"/>
      <c r="DT354" s="535"/>
      <c r="DU354" s="243"/>
      <c r="DV354" s="897"/>
      <c r="DW354" s="897"/>
      <c r="DX354" s="473"/>
      <c r="DY354" s="535"/>
      <c r="DZ354" s="243"/>
      <c r="EA354" s="897"/>
      <c r="EB354" s="897"/>
      <c r="EC354" s="473"/>
      <c r="ED354" s="535"/>
      <c r="EE354" s="243"/>
      <c r="EF354" s="897"/>
      <c r="EG354" s="897"/>
      <c r="EH354" s="473"/>
      <c r="EI354" s="535"/>
      <c r="EJ354" s="243"/>
      <c r="EK354" s="897"/>
      <c r="EL354" s="897"/>
      <c r="EM354" s="473"/>
    </row>
    <row r="355" spans="118:143" ht="17" customHeight="1" thickBot="1" x14ac:dyDescent="0.25">
      <c r="DN355" s="473"/>
      <c r="DO355" s="535"/>
      <c r="DP355" s="243"/>
      <c r="DQ355" s="897"/>
      <c r="DR355" s="897"/>
      <c r="DS355" s="473"/>
      <c r="DT355" s="535"/>
      <c r="DU355" s="243"/>
      <c r="DV355" s="897"/>
      <c r="DW355" s="897"/>
      <c r="DX355" s="473"/>
      <c r="DY355" s="535"/>
      <c r="DZ355" s="243"/>
      <c r="EA355" s="897"/>
      <c r="EB355" s="897"/>
      <c r="EC355" s="473"/>
      <c r="ED355" s="535"/>
      <c r="EE355" s="243"/>
      <c r="EF355" s="897"/>
      <c r="EG355" s="897"/>
      <c r="EH355" s="473"/>
      <c r="EI355" s="535"/>
      <c r="EJ355" s="243"/>
      <c r="EK355" s="897"/>
      <c r="EL355" s="897"/>
      <c r="EM355" s="473"/>
    </row>
    <row r="356" spans="118:143" ht="17" customHeight="1" thickBot="1" x14ac:dyDescent="0.25">
      <c r="DN356" s="473"/>
      <c r="DO356" s="535"/>
      <c r="DP356" s="243"/>
      <c r="DQ356" s="897"/>
      <c r="DR356" s="897"/>
      <c r="DS356" s="473"/>
      <c r="DT356" s="535"/>
      <c r="DU356" s="243"/>
      <c r="DV356" s="897"/>
      <c r="DW356" s="897"/>
      <c r="DX356" s="473"/>
      <c r="DY356" s="535"/>
      <c r="DZ356" s="243"/>
      <c r="EA356" s="897"/>
      <c r="EB356" s="897"/>
      <c r="EC356" s="473"/>
      <c r="ED356" s="535"/>
      <c r="EE356" s="243"/>
      <c r="EF356" s="897"/>
      <c r="EG356" s="897"/>
      <c r="EH356" s="473"/>
      <c r="EI356" s="535"/>
      <c r="EJ356" s="243"/>
      <c r="EK356" s="897"/>
      <c r="EL356" s="897"/>
      <c r="EM356" s="473"/>
    </row>
    <row r="357" spans="118:143" ht="17" customHeight="1" thickBot="1" x14ac:dyDescent="0.25">
      <c r="DN357" s="473"/>
      <c r="DO357" s="535"/>
      <c r="DP357" s="243"/>
      <c r="DQ357" s="897"/>
      <c r="DR357" s="897"/>
      <c r="DS357" s="473"/>
      <c r="DT357" s="535"/>
      <c r="DU357" s="243"/>
      <c r="DV357" s="897"/>
      <c r="DW357" s="897"/>
      <c r="DX357" s="473"/>
      <c r="DY357" s="535"/>
      <c r="DZ357" s="243"/>
      <c r="EA357" s="897"/>
      <c r="EB357" s="897"/>
      <c r="EC357" s="473"/>
      <c r="ED357" s="535"/>
      <c r="EE357" s="243"/>
      <c r="EF357" s="897"/>
      <c r="EG357" s="897"/>
      <c r="EH357" s="473"/>
      <c r="EI357" s="535"/>
      <c r="EJ357" s="243"/>
      <c r="EK357" s="897"/>
      <c r="EL357" s="897"/>
      <c r="EM357" s="473"/>
    </row>
    <row r="358" spans="118:143" ht="17" customHeight="1" thickBot="1" x14ac:dyDescent="0.25">
      <c r="DN358" s="473"/>
      <c r="DO358" s="535"/>
      <c r="DP358" s="243"/>
      <c r="DQ358" s="897"/>
      <c r="DR358" s="897"/>
      <c r="DS358" s="473"/>
      <c r="DT358" s="535"/>
      <c r="DU358" s="243"/>
      <c r="DV358" s="897"/>
      <c r="DW358" s="897"/>
      <c r="DX358" s="473"/>
      <c r="DY358" s="535"/>
      <c r="DZ358" s="243"/>
      <c r="EA358" s="897"/>
      <c r="EB358" s="897"/>
      <c r="EC358" s="473"/>
      <c r="ED358" s="535"/>
      <c r="EE358" s="243"/>
      <c r="EF358" s="897"/>
      <c r="EG358" s="897"/>
      <c r="EH358" s="473"/>
      <c r="EI358" s="535"/>
      <c r="EJ358" s="243"/>
      <c r="EK358" s="897"/>
      <c r="EL358" s="897"/>
      <c r="EM358" s="473"/>
    </row>
    <row r="359" spans="118:143" ht="17" customHeight="1" thickBot="1" x14ac:dyDescent="0.25">
      <c r="DN359" s="473"/>
      <c r="DO359" s="535"/>
      <c r="DP359" s="243"/>
      <c r="DQ359" s="897"/>
      <c r="DR359" s="897"/>
      <c r="DS359" s="473"/>
      <c r="DT359" s="535"/>
      <c r="DU359" s="243"/>
      <c r="DV359" s="897"/>
      <c r="DW359" s="897"/>
      <c r="DX359" s="473"/>
      <c r="DY359" s="535"/>
      <c r="DZ359" s="243"/>
      <c r="EA359" s="897"/>
      <c r="EB359" s="897"/>
      <c r="EC359" s="473"/>
      <c r="ED359" s="535"/>
      <c r="EE359" s="243"/>
      <c r="EF359" s="897"/>
      <c r="EG359" s="897"/>
      <c r="EH359" s="473"/>
      <c r="EI359" s="535"/>
      <c r="EJ359" s="243"/>
      <c r="EK359" s="897"/>
      <c r="EL359" s="897"/>
      <c r="EM359" s="473"/>
    </row>
    <row r="360" spans="118:143" ht="17" customHeight="1" x14ac:dyDescent="0.2">
      <c r="DN360" s="906"/>
      <c r="DO360" s="535"/>
      <c r="DP360" s="553"/>
      <c r="DQ360" s="264"/>
      <c r="DR360" s="264"/>
      <c r="DS360" s="906"/>
      <c r="DT360" s="535"/>
      <c r="DU360" s="553"/>
      <c r="DV360" s="264"/>
      <c r="DW360" s="264"/>
      <c r="DX360" s="906"/>
      <c r="DY360" s="535"/>
      <c r="DZ360" s="553"/>
      <c r="EA360" s="264"/>
      <c r="EB360" s="264"/>
      <c r="EC360" s="906"/>
      <c r="ED360" s="535"/>
      <c r="EE360" s="553"/>
      <c r="EF360" s="264"/>
      <c r="EG360" s="264"/>
      <c r="EH360" s="906"/>
      <c r="EI360" s="535"/>
      <c r="EJ360" s="553"/>
      <c r="EK360" s="264"/>
      <c r="EL360" s="264"/>
      <c r="EM360" s="906"/>
    </row>
    <row r="361" spans="118:143" ht="17" customHeight="1" x14ac:dyDescent="0.2">
      <c r="DN361" s="1319"/>
      <c r="DO361" s="1329"/>
      <c r="DP361" s="1321"/>
      <c r="DQ361" s="1313"/>
      <c r="DR361" s="1313"/>
      <c r="DS361" s="1319"/>
      <c r="DT361" s="1329"/>
      <c r="DU361" s="1321"/>
      <c r="DV361" s="1313"/>
      <c r="DW361" s="1313"/>
      <c r="DX361" s="1319"/>
      <c r="DY361" s="1329"/>
      <c r="DZ361" s="1321"/>
      <c r="EA361" s="1313"/>
      <c r="EB361" s="1313"/>
      <c r="EC361" s="1319"/>
      <c r="ED361" s="1329"/>
      <c r="EE361" s="1321"/>
      <c r="EF361" s="1313"/>
      <c r="EG361" s="1313"/>
      <c r="EH361" s="1319"/>
      <c r="EI361" s="1329"/>
      <c r="EJ361" s="1321"/>
      <c r="EK361" s="1313"/>
      <c r="EL361" s="1313"/>
      <c r="EM361" s="1319"/>
    </row>
    <row r="362" spans="118:143" ht="17" customHeight="1" thickBot="1" x14ac:dyDescent="0.25">
      <c r="DN362" s="473"/>
      <c r="DO362" s="535"/>
      <c r="DP362" s="243"/>
      <c r="DQ362" s="897"/>
      <c r="DR362" s="897"/>
      <c r="DS362" s="473"/>
      <c r="DT362" s="535"/>
      <c r="DU362" s="243"/>
      <c r="DV362" s="897"/>
      <c r="DW362" s="897"/>
      <c r="DX362" s="473"/>
      <c r="DY362" s="535"/>
      <c r="DZ362" s="243"/>
      <c r="EA362" s="897"/>
      <c r="EB362" s="897"/>
      <c r="EC362" s="473"/>
      <c r="ED362" s="535"/>
      <c r="EE362" s="243"/>
      <c r="EF362" s="897"/>
      <c r="EG362" s="897"/>
      <c r="EH362" s="473"/>
      <c r="EI362" s="535"/>
      <c r="EJ362" s="243"/>
      <c r="EK362" s="897"/>
      <c r="EL362" s="897"/>
      <c r="EM362" s="473"/>
    </row>
    <row r="363" spans="118:143" ht="17" customHeight="1" thickBot="1" x14ac:dyDescent="0.25">
      <c r="DN363" s="473"/>
      <c r="DO363" s="535"/>
      <c r="DP363" s="243"/>
      <c r="DQ363" s="897"/>
      <c r="DR363" s="897"/>
      <c r="DS363" s="473"/>
      <c r="DT363" s="535"/>
      <c r="DU363" s="243"/>
      <c r="DV363" s="897"/>
      <c r="DW363" s="897"/>
      <c r="DX363" s="473"/>
      <c r="DY363" s="535"/>
      <c r="DZ363" s="243"/>
      <c r="EA363" s="897"/>
      <c r="EB363" s="897"/>
      <c r="EC363" s="473"/>
      <c r="ED363" s="535"/>
      <c r="EE363" s="243"/>
      <c r="EF363" s="897"/>
      <c r="EG363" s="897"/>
      <c r="EH363" s="473"/>
      <c r="EI363" s="535"/>
      <c r="EJ363" s="243"/>
      <c r="EK363" s="897"/>
      <c r="EL363" s="897"/>
      <c r="EM363" s="473"/>
    </row>
    <row r="364" spans="118:143" ht="17" customHeight="1" thickBot="1" x14ac:dyDescent="0.25">
      <c r="DN364" s="473"/>
      <c r="DO364" s="535"/>
      <c r="DP364" s="243"/>
      <c r="DQ364" s="897"/>
      <c r="DR364" s="897"/>
      <c r="DS364" s="473"/>
      <c r="DT364" s="535"/>
      <c r="DU364" s="243"/>
      <c r="DV364" s="897"/>
      <c r="DW364" s="897"/>
      <c r="DX364" s="473"/>
      <c r="DY364" s="535"/>
      <c r="DZ364" s="243"/>
      <c r="EA364" s="897"/>
      <c r="EB364" s="897"/>
      <c r="EC364" s="473"/>
      <c r="ED364" s="535"/>
      <c r="EE364" s="243"/>
      <c r="EF364" s="897"/>
      <c r="EG364" s="897"/>
      <c r="EH364" s="473"/>
      <c r="EI364" s="535"/>
      <c r="EJ364" s="243"/>
      <c r="EK364" s="897"/>
      <c r="EL364" s="897"/>
      <c r="EM364" s="473"/>
    </row>
    <row r="365" spans="118:143" ht="17" customHeight="1" thickBot="1" x14ac:dyDescent="0.25">
      <c r="DN365" s="473"/>
      <c r="DO365" s="535"/>
      <c r="DP365" s="243"/>
      <c r="DQ365" s="897"/>
      <c r="DR365" s="897"/>
      <c r="DS365" s="473"/>
      <c r="DT365" s="535"/>
      <c r="DU365" s="243"/>
      <c r="DV365" s="897"/>
      <c r="DW365" s="897"/>
      <c r="DX365" s="473"/>
      <c r="DY365" s="535"/>
      <c r="DZ365" s="243"/>
      <c r="EA365" s="897"/>
      <c r="EB365" s="897"/>
      <c r="EC365" s="473"/>
      <c r="ED365" s="535"/>
      <c r="EE365" s="243"/>
      <c r="EF365" s="897"/>
      <c r="EG365" s="897"/>
      <c r="EH365" s="473"/>
      <c r="EI365" s="535"/>
      <c r="EJ365" s="243"/>
      <c r="EK365" s="897"/>
      <c r="EL365" s="897"/>
      <c r="EM365" s="473"/>
    </row>
    <row r="366" spans="118:143" ht="17" customHeight="1" thickBot="1" x14ac:dyDescent="0.25">
      <c r="DN366" s="473"/>
      <c r="DO366" s="535"/>
      <c r="DP366" s="243"/>
      <c r="DQ366" s="897"/>
      <c r="DR366" s="897"/>
      <c r="DS366" s="473"/>
      <c r="DT366" s="535"/>
      <c r="DU366" s="243"/>
      <c r="DV366" s="897"/>
      <c r="DW366" s="897"/>
      <c r="DX366" s="473"/>
      <c r="DY366" s="535"/>
      <c r="DZ366" s="243"/>
      <c r="EA366" s="897"/>
      <c r="EB366" s="897"/>
      <c r="EC366" s="473"/>
      <c r="ED366" s="535"/>
      <c r="EE366" s="243"/>
      <c r="EF366" s="897"/>
      <c r="EG366" s="897"/>
      <c r="EH366" s="473"/>
      <c r="EI366" s="535"/>
      <c r="EJ366" s="243"/>
      <c r="EK366" s="897"/>
      <c r="EL366" s="897"/>
      <c r="EM366" s="473"/>
    </row>
    <row r="367" spans="118:143" ht="17" customHeight="1" thickBot="1" x14ac:dyDescent="0.25">
      <c r="DN367" s="473"/>
      <c r="DO367" s="535"/>
      <c r="DP367" s="243"/>
      <c r="DQ367" s="897"/>
      <c r="DR367" s="897"/>
      <c r="DS367" s="473"/>
      <c r="DT367" s="535"/>
      <c r="DU367" s="243"/>
      <c r="DV367" s="897"/>
      <c r="DW367" s="897"/>
      <c r="DX367" s="473"/>
      <c r="DY367" s="535"/>
      <c r="DZ367" s="243"/>
      <c r="EA367" s="897"/>
      <c r="EB367" s="897"/>
      <c r="EC367" s="473"/>
      <c r="ED367" s="535"/>
      <c r="EE367" s="243"/>
      <c r="EF367" s="897"/>
      <c r="EG367" s="897"/>
      <c r="EH367" s="473"/>
      <c r="EI367" s="535"/>
      <c r="EJ367" s="243"/>
      <c r="EK367" s="897"/>
      <c r="EL367" s="897"/>
      <c r="EM367" s="473"/>
    </row>
    <row r="368" spans="118:143" ht="17" customHeight="1" thickBot="1" x14ac:dyDescent="0.25">
      <c r="DN368" s="473"/>
      <c r="DO368" s="535"/>
      <c r="DP368" s="243"/>
      <c r="DQ368" s="897"/>
      <c r="DR368" s="897"/>
      <c r="DS368" s="473"/>
      <c r="DT368" s="535"/>
      <c r="DU368" s="243"/>
      <c r="DV368" s="897"/>
      <c r="DW368" s="897"/>
      <c r="DX368" s="473"/>
      <c r="DY368" s="535"/>
      <c r="DZ368" s="243"/>
      <c r="EA368" s="897"/>
      <c r="EB368" s="897"/>
      <c r="EC368" s="473"/>
      <c r="ED368" s="535"/>
      <c r="EE368" s="243"/>
      <c r="EF368" s="897"/>
      <c r="EG368" s="897"/>
      <c r="EH368" s="473"/>
      <c r="EI368" s="535"/>
      <c r="EJ368" s="243"/>
      <c r="EK368" s="897"/>
      <c r="EL368" s="897"/>
      <c r="EM368" s="473"/>
    </row>
    <row r="369" spans="118:143" ht="17" customHeight="1" thickBot="1" x14ac:dyDescent="0.25">
      <c r="DN369" s="473"/>
      <c r="DO369" s="535"/>
      <c r="DP369" s="243"/>
      <c r="DQ369" s="897"/>
      <c r="DR369" s="897"/>
      <c r="DS369" s="473"/>
      <c r="DT369" s="535"/>
      <c r="DU369" s="243"/>
      <c r="DV369" s="897"/>
      <c r="DW369" s="897"/>
      <c r="DX369" s="473"/>
      <c r="DY369" s="535"/>
      <c r="DZ369" s="243"/>
      <c r="EA369" s="897"/>
      <c r="EB369" s="897"/>
      <c r="EC369" s="473"/>
      <c r="ED369" s="535"/>
      <c r="EE369" s="243"/>
      <c r="EF369" s="897"/>
      <c r="EG369" s="897"/>
      <c r="EH369" s="473"/>
      <c r="EI369" s="535"/>
      <c r="EJ369" s="243"/>
      <c r="EK369" s="897"/>
      <c r="EL369" s="897"/>
      <c r="EM369" s="473"/>
    </row>
    <row r="370" spans="118:143" ht="17" customHeight="1" thickBot="1" x14ac:dyDescent="0.25">
      <c r="DN370" s="473"/>
      <c r="DO370" s="535"/>
      <c r="DP370" s="243"/>
      <c r="DQ370" s="897"/>
      <c r="DR370" s="897"/>
      <c r="DS370" s="473"/>
      <c r="DT370" s="535"/>
      <c r="DU370" s="243"/>
      <c r="DV370" s="897"/>
      <c r="DW370" s="897"/>
      <c r="DX370" s="473"/>
      <c r="DY370" s="535"/>
      <c r="DZ370" s="243"/>
      <c r="EA370" s="897"/>
      <c r="EB370" s="897"/>
      <c r="EC370" s="473"/>
      <c r="ED370" s="535"/>
      <c r="EE370" s="243"/>
      <c r="EF370" s="897"/>
      <c r="EG370" s="897"/>
      <c r="EH370" s="473"/>
      <c r="EI370" s="535"/>
      <c r="EJ370" s="243"/>
      <c r="EK370" s="897"/>
      <c r="EL370" s="897"/>
      <c r="EM370" s="473"/>
    </row>
    <row r="371" spans="118:143" ht="17" customHeight="1" thickBot="1" x14ac:dyDescent="0.25">
      <c r="DN371" s="473"/>
      <c r="DO371" s="535"/>
      <c r="DP371" s="243"/>
      <c r="DQ371" s="897"/>
      <c r="DR371" s="897"/>
      <c r="DS371" s="473"/>
      <c r="DT371" s="535"/>
      <c r="DU371" s="243"/>
      <c r="DV371" s="897"/>
      <c r="DW371" s="897"/>
      <c r="DX371" s="473"/>
      <c r="DY371" s="535"/>
      <c r="DZ371" s="243"/>
      <c r="EA371" s="897"/>
      <c r="EB371" s="897"/>
      <c r="EC371" s="473"/>
      <c r="ED371" s="535"/>
      <c r="EE371" s="243"/>
      <c r="EF371" s="897"/>
      <c r="EG371" s="897"/>
      <c r="EH371" s="473"/>
      <c r="EI371" s="535"/>
      <c r="EJ371" s="243"/>
      <c r="EK371" s="897"/>
      <c r="EL371" s="897"/>
      <c r="EM371" s="473"/>
    </row>
    <row r="372" spans="118:143" ht="17" customHeight="1" thickBot="1" x14ac:dyDescent="0.25">
      <c r="DN372" s="473"/>
      <c r="DO372" s="535"/>
      <c r="DP372" s="243"/>
      <c r="DQ372" s="897"/>
      <c r="DR372" s="897"/>
      <c r="DS372" s="473"/>
      <c r="DT372" s="535"/>
      <c r="DU372" s="243"/>
      <c r="DV372" s="897"/>
      <c r="DW372" s="897"/>
      <c r="DX372" s="473"/>
      <c r="DY372" s="535"/>
      <c r="DZ372" s="243"/>
      <c r="EA372" s="897"/>
      <c r="EB372" s="897"/>
      <c r="EC372" s="473"/>
      <c r="ED372" s="535"/>
      <c r="EE372" s="243"/>
      <c r="EF372" s="897"/>
      <c r="EG372" s="897"/>
      <c r="EH372" s="473"/>
      <c r="EI372" s="535"/>
      <c r="EJ372" s="243"/>
      <c r="EK372" s="897"/>
      <c r="EL372" s="897"/>
      <c r="EM372" s="473"/>
    </row>
    <row r="373" spans="118:143" ht="17" customHeight="1" thickBot="1" x14ac:dyDescent="0.25">
      <c r="DN373" s="473"/>
      <c r="DO373" s="535"/>
      <c r="DP373" s="243"/>
      <c r="DQ373" s="897"/>
      <c r="DR373" s="897"/>
      <c r="DS373" s="473"/>
      <c r="DT373" s="535"/>
      <c r="DU373" s="243"/>
      <c r="DV373" s="897"/>
      <c r="DW373" s="897"/>
      <c r="DX373" s="473"/>
      <c r="DY373" s="535"/>
      <c r="DZ373" s="243"/>
      <c r="EA373" s="897"/>
      <c r="EB373" s="897"/>
      <c r="EC373" s="473"/>
      <c r="ED373" s="535"/>
      <c r="EE373" s="243"/>
      <c r="EF373" s="897"/>
      <c r="EG373" s="897"/>
      <c r="EH373" s="473"/>
      <c r="EI373" s="535"/>
      <c r="EJ373" s="243"/>
      <c r="EK373" s="897"/>
      <c r="EL373" s="897"/>
      <c r="EM373" s="473"/>
    </row>
    <row r="374" spans="118:143" ht="17" customHeight="1" x14ac:dyDescent="0.2">
      <c r="DN374" s="906"/>
      <c r="DO374" s="535"/>
      <c r="DP374" s="553"/>
      <c r="DQ374" s="264"/>
      <c r="DR374" s="264"/>
      <c r="DS374" s="906"/>
      <c r="DT374" s="535"/>
      <c r="DU374" s="553"/>
      <c r="DV374" s="264"/>
      <c r="DW374" s="264"/>
      <c r="DX374" s="906"/>
      <c r="DY374" s="535"/>
      <c r="DZ374" s="553"/>
      <c r="EA374" s="264"/>
      <c r="EB374" s="264"/>
      <c r="EC374" s="906"/>
      <c r="ED374" s="535"/>
      <c r="EE374" s="553"/>
      <c r="EF374" s="264"/>
      <c r="EG374" s="264"/>
      <c r="EH374" s="906"/>
      <c r="EI374" s="535"/>
      <c r="EJ374" s="553"/>
      <c r="EK374" s="264"/>
      <c r="EL374" s="264"/>
      <c r="EM374" s="906"/>
    </row>
    <row r="375" spans="118:143" ht="17" customHeight="1" thickBot="1" x14ac:dyDescent="0.25">
      <c r="DN375" s="1421"/>
      <c r="DO375" s="1422"/>
      <c r="DP375" s="1426"/>
      <c r="DQ375" s="1417"/>
      <c r="DR375" s="1417"/>
      <c r="DS375" s="1421"/>
      <c r="DT375" s="1422"/>
      <c r="DU375" s="1426"/>
      <c r="DV375" s="1417"/>
      <c r="DW375" s="1417"/>
      <c r="DX375" s="1421"/>
      <c r="DY375" s="1422"/>
      <c r="DZ375" s="1426"/>
      <c r="EA375" s="1417"/>
      <c r="EB375" s="1417"/>
      <c r="EC375" s="1421"/>
      <c r="ED375" s="1422"/>
      <c r="EE375" s="1426"/>
      <c r="EF375" s="1417"/>
      <c r="EG375" s="1417"/>
      <c r="EH375" s="1421"/>
      <c r="EI375" s="1422"/>
      <c r="EJ375" s="1426"/>
      <c r="EK375" s="1417"/>
      <c r="EL375" s="1417"/>
      <c r="EM375" s="1421"/>
    </row>
    <row r="376" spans="118:143" ht="17" customHeight="1" thickBot="1" x14ac:dyDescent="0.25">
      <c r="DN376" s="473"/>
      <c r="DO376" s="1427"/>
      <c r="DP376" s="243"/>
      <c r="DQ376" s="897"/>
      <c r="DR376" s="897"/>
      <c r="DS376" s="473"/>
      <c r="DT376" s="1427"/>
      <c r="DU376" s="243"/>
      <c r="DV376" s="897"/>
      <c r="DW376" s="897"/>
      <c r="DX376" s="473"/>
      <c r="DY376" s="1427"/>
      <c r="DZ376" s="243"/>
      <c r="EA376" s="897"/>
      <c r="EB376" s="897"/>
      <c r="EC376" s="473"/>
      <c r="ED376" s="1427"/>
      <c r="EE376" s="243"/>
      <c r="EF376" s="897"/>
      <c r="EG376" s="897"/>
      <c r="EH376" s="473"/>
      <c r="EI376" s="1427"/>
      <c r="EJ376" s="243"/>
      <c r="EK376" s="897"/>
      <c r="EL376" s="897"/>
      <c r="EM376" s="473"/>
    </row>
    <row r="377" spans="118:143" ht="17" customHeight="1" thickBot="1" x14ac:dyDescent="0.25">
      <c r="DN377" s="473"/>
      <c r="DO377" s="1427"/>
      <c r="DP377" s="243"/>
      <c r="DQ377" s="897"/>
      <c r="DR377" s="897"/>
      <c r="DS377" s="473"/>
      <c r="DT377" s="1427"/>
      <c r="DU377" s="243"/>
      <c r="DV377" s="897"/>
      <c r="DW377" s="897"/>
      <c r="DX377" s="473"/>
      <c r="DY377" s="1427"/>
      <c r="DZ377" s="243"/>
      <c r="EA377" s="897"/>
      <c r="EB377" s="897"/>
      <c r="EC377" s="473"/>
      <c r="ED377" s="1427"/>
      <c r="EE377" s="243"/>
      <c r="EF377" s="897"/>
      <c r="EG377" s="897"/>
      <c r="EH377" s="473"/>
      <c r="EI377" s="1427"/>
      <c r="EJ377" s="243"/>
      <c r="EK377" s="897"/>
      <c r="EL377" s="897"/>
      <c r="EM377" s="473"/>
    </row>
    <row r="378" spans="118:143" ht="17" customHeight="1" thickBot="1" x14ac:dyDescent="0.25">
      <c r="DN378" s="473"/>
      <c r="DO378" s="1427"/>
      <c r="DP378" s="243"/>
      <c r="DQ378" s="897"/>
      <c r="DR378" s="897"/>
      <c r="DS378" s="473"/>
      <c r="DT378" s="1427"/>
      <c r="DU378" s="243"/>
      <c r="DV378" s="897"/>
      <c r="DW378" s="897"/>
      <c r="DX378" s="473"/>
      <c r="DY378" s="1427"/>
      <c r="DZ378" s="243"/>
      <c r="EA378" s="897"/>
      <c r="EB378" s="897"/>
      <c r="EC378" s="473"/>
      <c r="ED378" s="1427"/>
      <c r="EE378" s="243"/>
      <c r="EF378" s="897"/>
      <c r="EG378" s="897"/>
      <c r="EH378" s="473"/>
      <c r="EI378" s="1427"/>
      <c r="EJ378" s="243"/>
      <c r="EK378" s="897"/>
      <c r="EL378" s="897"/>
      <c r="EM378" s="473"/>
    </row>
    <row r="379" spans="118:143" ht="17" customHeight="1" thickBot="1" x14ac:dyDescent="0.25">
      <c r="DN379" s="473"/>
      <c r="DO379" s="1427"/>
      <c r="DP379" s="243"/>
      <c r="DQ379" s="897"/>
      <c r="DR379" s="897"/>
      <c r="DS379" s="473"/>
      <c r="DT379" s="1427"/>
      <c r="DU379" s="243"/>
      <c r="DV379" s="897"/>
      <c r="DW379" s="897"/>
      <c r="DX379" s="473"/>
      <c r="DY379" s="1427"/>
      <c r="DZ379" s="243"/>
      <c r="EA379" s="897"/>
      <c r="EB379" s="897"/>
      <c r="EC379" s="473"/>
      <c r="ED379" s="1427"/>
      <c r="EE379" s="243"/>
      <c r="EF379" s="897"/>
      <c r="EG379" s="897"/>
      <c r="EH379" s="473"/>
      <c r="EI379" s="1427"/>
      <c r="EJ379" s="243"/>
      <c r="EK379" s="897"/>
      <c r="EL379" s="897"/>
      <c r="EM379" s="473"/>
    </row>
    <row r="380" spans="118:143" ht="17" customHeight="1" x14ac:dyDescent="0.2">
      <c r="DN380" s="931"/>
      <c r="DO380" s="1452"/>
      <c r="DP380" s="1453"/>
      <c r="DQ380" s="963"/>
      <c r="DR380" s="963"/>
      <c r="DS380" s="931"/>
      <c r="DT380" s="1452"/>
      <c r="DU380" s="1453"/>
      <c r="DV380" s="963"/>
      <c r="DW380" s="963"/>
      <c r="DX380" s="931"/>
      <c r="DY380" s="1452"/>
      <c r="DZ380" s="1453"/>
      <c r="EA380" s="963"/>
      <c r="EB380" s="963"/>
      <c r="EC380" s="931"/>
      <c r="ED380" s="1452"/>
      <c r="EE380" s="1453"/>
      <c r="EF380" s="963"/>
      <c r="EG380" s="963"/>
      <c r="EH380" s="931"/>
      <c r="EI380" s="1452"/>
      <c r="EJ380" s="1453"/>
      <c r="EK380" s="963"/>
      <c r="EL380" s="963"/>
      <c r="EM380" s="931"/>
    </row>
    <row r="381" spans="118:143" ht="17" customHeight="1" x14ac:dyDescent="0.2">
      <c r="DN381" s="906"/>
      <c r="DO381" s="1451"/>
      <c r="DP381" s="553"/>
      <c r="DQ381" s="264"/>
      <c r="DR381" s="264"/>
      <c r="DS381" s="906"/>
      <c r="DT381" s="1451"/>
      <c r="DU381" s="553"/>
      <c r="DV381" s="264"/>
      <c r="DW381" s="264"/>
      <c r="DX381" s="906"/>
      <c r="DY381" s="1451"/>
      <c r="DZ381" s="553"/>
      <c r="EA381" s="264"/>
      <c r="EB381" s="264"/>
      <c r="EC381" s="906"/>
      <c r="ED381" s="1451"/>
      <c r="EE381" s="553"/>
      <c r="EF381" s="264"/>
      <c r="EG381" s="264"/>
      <c r="EH381" s="906"/>
      <c r="EI381" s="1451"/>
      <c r="EJ381" s="553"/>
      <c r="EK381" s="264"/>
      <c r="EL381" s="264"/>
      <c r="EM381" s="906"/>
    </row>
    <row r="382" spans="118:143" ht="17" customHeight="1" thickBot="1" x14ac:dyDescent="0.25">
      <c r="DN382" s="473"/>
      <c r="DO382" s="1427"/>
      <c r="DP382" s="243"/>
      <c r="DQ382" s="897"/>
      <c r="DR382" s="897"/>
      <c r="DS382" s="473"/>
      <c r="DT382" s="1427"/>
      <c r="DU382" s="243"/>
      <c r="DV382" s="897"/>
      <c r="DW382" s="897"/>
      <c r="DX382" s="473"/>
      <c r="DY382" s="1427"/>
      <c r="DZ382" s="243"/>
      <c r="EA382" s="897"/>
      <c r="EB382" s="897"/>
      <c r="EC382" s="473"/>
      <c r="ED382" s="1427"/>
      <c r="EE382" s="243"/>
      <c r="EF382" s="897"/>
      <c r="EG382" s="897"/>
      <c r="EH382" s="473"/>
      <c r="EI382" s="1427"/>
      <c r="EJ382" s="243"/>
      <c r="EK382" s="897"/>
      <c r="EL382" s="897"/>
      <c r="EM382" s="473"/>
    </row>
    <row r="383" spans="118:143" ht="17" customHeight="1" thickBot="1" x14ac:dyDescent="0.25">
      <c r="DN383" s="473"/>
      <c r="DO383" s="1427"/>
      <c r="DP383" s="243"/>
      <c r="DQ383" s="897"/>
      <c r="DR383" s="897"/>
      <c r="DS383" s="473"/>
      <c r="DT383" s="1427"/>
      <c r="DU383" s="243"/>
      <c r="DV383" s="897"/>
      <c r="DW383" s="897"/>
      <c r="DX383" s="473"/>
      <c r="DY383" s="1427"/>
      <c r="DZ383" s="243"/>
      <c r="EA383" s="897"/>
      <c r="EB383" s="897"/>
      <c r="EC383" s="473"/>
      <c r="ED383" s="1427"/>
      <c r="EE383" s="243"/>
      <c r="EF383" s="897"/>
      <c r="EG383" s="897"/>
      <c r="EH383" s="473"/>
      <c r="EI383" s="1427"/>
      <c r="EJ383" s="243"/>
      <c r="EK383" s="897"/>
      <c r="EL383" s="897"/>
      <c r="EM383" s="473"/>
    </row>
    <row r="384" spans="118:143" ht="17" customHeight="1" thickBot="1" x14ac:dyDescent="0.25">
      <c r="DN384" s="473"/>
      <c r="DO384" s="1427"/>
      <c r="DP384" s="243"/>
      <c r="DQ384" s="897"/>
      <c r="DR384" s="897"/>
      <c r="DS384" s="473"/>
      <c r="DT384" s="1427"/>
      <c r="DU384" s="243"/>
      <c r="DV384" s="897"/>
      <c r="DW384" s="897"/>
      <c r="DX384" s="473"/>
      <c r="DY384" s="1427"/>
      <c r="DZ384" s="243"/>
      <c r="EA384" s="897"/>
      <c r="EB384" s="897"/>
      <c r="EC384" s="473"/>
      <c r="ED384" s="1427"/>
      <c r="EE384" s="243"/>
      <c r="EF384" s="897"/>
      <c r="EG384" s="897"/>
      <c r="EH384" s="473"/>
      <c r="EI384" s="1427"/>
      <c r="EJ384" s="243"/>
      <c r="EK384" s="897"/>
      <c r="EL384" s="897"/>
      <c r="EM384" s="473"/>
    </row>
    <row r="385" spans="118:143" ht="17" customHeight="1" thickBot="1" x14ac:dyDescent="0.25">
      <c r="DN385" s="473"/>
      <c r="DO385" s="1427"/>
      <c r="DP385" s="243"/>
      <c r="DQ385" s="897"/>
      <c r="DR385" s="897"/>
      <c r="DS385" s="473"/>
      <c r="DT385" s="1427"/>
      <c r="DU385" s="243"/>
      <c r="DV385" s="897"/>
      <c r="DW385" s="897"/>
      <c r="DX385" s="473"/>
      <c r="DY385" s="1427"/>
      <c r="DZ385" s="243"/>
      <c r="EA385" s="897"/>
      <c r="EB385" s="897"/>
      <c r="EC385" s="473"/>
      <c r="ED385" s="1427"/>
      <c r="EE385" s="243"/>
      <c r="EF385" s="897"/>
      <c r="EG385" s="897"/>
      <c r="EH385" s="473"/>
      <c r="EI385" s="1427"/>
      <c r="EJ385" s="243"/>
      <c r="EK385" s="897"/>
      <c r="EL385" s="897"/>
      <c r="EM385" s="473"/>
    </row>
    <row r="386" spans="118:143" ht="17" customHeight="1" thickBot="1" x14ac:dyDescent="0.25">
      <c r="DN386" s="473"/>
      <c r="DO386" s="1427"/>
      <c r="DP386" s="243"/>
      <c r="DQ386" s="897"/>
      <c r="DR386" s="897"/>
      <c r="DS386" s="473"/>
      <c r="DT386" s="1427"/>
      <c r="DU386" s="243"/>
      <c r="DV386" s="897"/>
      <c r="DW386" s="897"/>
      <c r="DX386" s="473"/>
      <c r="DY386" s="1427"/>
      <c r="DZ386" s="243"/>
      <c r="EA386" s="897"/>
      <c r="EB386" s="897"/>
      <c r="EC386" s="473"/>
      <c r="ED386" s="1427"/>
      <c r="EE386" s="243"/>
      <c r="EF386" s="897"/>
      <c r="EG386" s="897"/>
      <c r="EH386" s="473"/>
      <c r="EI386" s="1427"/>
      <c r="EJ386" s="243"/>
      <c r="EK386" s="897"/>
      <c r="EL386" s="897"/>
      <c r="EM386" s="473"/>
    </row>
    <row r="387" spans="118:143" ht="17" customHeight="1" x14ac:dyDescent="0.2">
      <c r="DN387" s="264"/>
      <c r="DO387" s="1424"/>
      <c r="DP387" s="264"/>
      <c r="DQ387" s="264"/>
      <c r="DR387" s="264"/>
      <c r="DS387" s="264"/>
      <c r="DT387" s="1424"/>
      <c r="DU387" s="264"/>
      <c r="DV387" s="264"/>
      <c r="DW387" s="264"/>
      <c r="DX387" s="264"/>
      <c r="DY387" s="1424"/>
      <c r="DZ387" s="264"/>
      <c r="EA387" s="264"/>
      <c r="EB387" s="264"/>
      <c r="EC387" s="264"/>
      <c r="ED387" s="1424"/>
      <c r="EE387" s="264"/>
      <c r="EF387" s="264"/>
      <c r="EG387" s="264"/>
      <c r="EH387" s="264"/>
      <c r="EI387" s="1424"/>
      <c r="EJ387" s="264"/>
      <c r="EK387" s="264"/>
      <c r="EL387" s="264"/>
      <c r="EM387" s="264"/>
    </row>
    <row r="388" spans="118:143" ht="17" customHeight="1" x14ac:dyDescent="0.2">
      <c r="DN388" s="264"/>
      <c r="DO388" s="1424"/>
      <c r="DP388" s="264"/>
      <c r="DQ388" s="264"/>
      <c r="DR388" s="264"/>
      <c r="DS388" s="264"/>
      <c r="DT388" s="1424"/>
      <c r="DU388" s="264"/>
      <c r="DV388" s="264"/>
      <c r="DW388" s="264"/>
      <c r="DX388" s="264"/>
      <c r="DY388" s="1424"/>
      <c r="DZ388" s="264"/>
      <c r="EA388" s="264"/>
      <c r="EB388" s="264"/>
      <c r="EC388" s="264"/>
      <c r="ED388" s="1424"/>
      <c r="EE388" s="264"/>
      <c r="EF388" s="264"/>
      <c r="EG388" s="264"/>
      <c r="EH388" s="264"/>
      <c r="EI388" s="1424"/>
      <c r="EJ388" s="264"/>
      <c r="EK388" s="264"/>
      <c r="EL388" s="264"/>
      <c r="EM388" s="264"/>
    </row>
    <row r="390" spans="118:143" ht="17" customHeight="1" x14ac:dyDescent="0.2">
      <c r="DN390" s="264"/>
      <c r="DO390" s="1424"/>
      <c r="DP390" s="264"/>
      <c r="DQ390" s="264"/>
      <c r="DR390" s="264"/>
      <c r="DS390" s="264"/>
      <c r="DT390" s="1424"/>
      <c r="DU390" s="264"/>
      <c r="DV390" s="264"/>
      <c r="DW390" s="264"/>
      <c r="DX390" s="264"/>
      <c r="DY390" s="1424"/>
      <c r="DZ390" s="264"/>
      <c r="EA390" s="264"/>
      <c r="EB390" s="264"/>
      <c r="EC390" s="264"/>
      <c r="ED390" s="1424"/>
      <c r="EE390" s="264"/>
      <c r="EF390" s="264"/>
      <c r="EG390" s="264"/>
      <c r="EH390" s="264"/>
      <c r="EI390" s="1424"/>
      <c r="EJ390" s="264"/>
      <c r="EK390" s="264"/>
      <c r="EL390" s="264"/>
      <c r="EM390" s="264"/>
    </row>
    <row r="391" spans="118:143" ht="17" customHeight="1" x14ac:dyDescent="0.2">
      <c r="DN391" s="264"/>
      <c r="DO391" s="1424"/>
      <c r="DP391" s="264"/>
      <c r="DQ391" s="264"/>
      <c r="DR391" s="264"/>
      <c r="DS391" s="264"/>
      <c r="DT391" s="1424"/>
      <c r="DU391" s="264"/>
      <c r="DV391" s="264"/>
      <c r="DW391" s="264"/>
      <c r="DX391" s="264"/>
      <c r="DY391" s="1424"/>
      <c r="DZ391" s="264"/>
      <c r="EA391" s="264"/>
      <c r="EB391" s="264"/>
      <c r="EC391" s="264"/>
      <c r="ED391" s="1424"/>
      <c r="EE391" s="264"/>
      <c r="EF391" s="264"/>
      <c r="EG391" s="264"/>
      <c r="EH391" s="264"/>
      <c r="EI391" s="1424"/>
      <c r="EJ391" s="264"/>
      <c r="EK391" s="264"/>
      <c r="EL391" s="264"/>
      <c r="EM391" s="264"/>
    </row>
    <row r="392" spans="118:143" ht="17" customHeight="1" x14ac:dyDescent="0.2">
      <c r="DN392" s="264"/>
      <c r="DO392" s="1424"/>
      <c r="DP392" s="264"/>
      <c r="DQ392" s="264"/>
      <c r="DR392" s="264"/>
      <c r="DS392" s="264"/>
      <c r="DT392" s="1424"/>
      <c r="DU392" s="264"/>
      <c r="DV392" s="264"/>
      <c r="DW392" s="264"/>
      <c r="DX392" s="264"/>
      <c r="DY392" s="1424"/>
      <c r="DZ392" s="264"/>
      <c r="EA392" s="264"/>
      <c r="EB392" s="264"/>
      <c r="EC392" s="264"/>
      <c r="ED392" s="1424"/>
      <c r="EE392" s="264"/>
      <c r="EF392" s="264"/>
      <c r="EG392" s="264"/>
      <c r="EH392" s="264"/>
      <c r="EI392" s="1424"/>
      <c r="EJ392" s="264"/>
      <c r="EK392" s="264"/>
      <c r="EL392" s="264"/>
      <c r="EM392" s="264"/>
    </row>
    <row r="393" spans="118:143" ht="17" customHeight="1" x14ac:dyDescent="0.2">
      <c r="DN393" s="264"/>
      <c r="DO393" s="1424"/>
      <c r="DP393" s="264"/>
      <c r="DQ393" s="264"/>
      <c r="DR393" s="264"/>
      <c r="DS393" s="264"/>
      <c r="DT393" s="1424"/>
      <c r="DU393" s="264"/>
      <c r="DV393" s="264"/>
      <c r="DW393" s="264"/>
      <c r="DX393" s="264"/>
      <c r="DY393" s="1424"/>
      <c r="DZ393" s="264"/>
      <c r="EA393" s="264"/>
      <c r="EB393" s="264"/>
      <c r="EC393" s="264"/>
      <c r="ED393" s="1424"/>
      <c r="EE393" s="264"/>
      <c r="EF393" s="264"/>
      <c r="EG393" s="264"/>
      <c r="EH393" s="264"/>
      <c r="EI393" s="1424"/>
      <c r="EJ393" s="264"/>
      <c r="EK393" s="264"/>
      <c r="EL393" s="264"/>
      <c r="EM393" s="264"/>
    </row>
    <row r="394" spans="118:143" ht="17" customHeight="1" x14ac:dyDescent="0.2">
      <c r="DN394" s="264"/>
      <c r="DO394" s="1424"/>
      <c r="DP394" s="264"/>
      <c r="DQ394" s="264"/>
      <c r="DR394" s="264"/>
      <c r="DS394" s="264"/>
      <c r="DT394" s="1424"/>
      <c r="DU394" s="264"/>
      <c r="DV394" s="264"/>
      <c r="DW394" s="264"/>
      <c r="DX394" s="264"/>
      <c r="DY394" s="1424"/>
      <c r="DZ394" s="264"/>
      <c r="EA394" s="264"/>
      <c r="EB394" s="264"/>
      <c r="EC394" s="264"/>
      <c r="ED394" s="1424"/>
      <c r="EE394" s="264"/>
      <c r="EF394" s="264"/>
      <c r="EG394" s="264"/>
      <c r="EH394" s="264"/>
      <c r="EI394" s="1424"/>
      <c r="EJ394" s="264"/>
      <c r="EK394" s="264"/>
      <c r="EL394" s="264"/>
      <c r="EM394" s="264"/>
    </row>
    <row r="395" spans="118:143" ht="17" customHeight="1" x14ac:dyDescent="0.2">
      <c r="DN395" s="264"/>
      <c r="DO395" s="1424"/>
      <c r="DP395" s="264"/>
      <c r="DQ395" s="264"/>
      <c r="DR395" s="264"/>
      <c r="DS395" s="264"/>
      <c r="DT395" s="1424"/>
      <c r="DU395" s="264"/>
      <c r="DV395" s="264"/>
      <c r="DW395" s="264"/>
      <c r="DX395" s="264"/>
      <c r="DY395" s="1424"/>
      <c r="DZ395" s="264"/>
      <c r="EA395" s="264"/>
      <c r="EB395" s="264"/>
      <c r="EC395" s="264"/>
      <c r="ED395" s="1424"/>
      <c r="EE395" s="264"/>
      <c r="EF395" s="264"/>
      <c r="EG395" s="264"/>
      <c r="EH395" s="264"/>
      <c r="EI395" s="1424"/>
      <c r="EJ395" s="264"/>
      <c r="EK395" s="264"/>
      <c r="EL395" s="264"/>
      <c r="EM395" s="264"/>
    </row>
    <row r="396" spans="118:143" ht="17" customHeight="1" x14ac:dyDescent="0.2">
      <c r="DN396" s="264"/>
      <c r="DO396" s="1424"/>
      <c r="DP396" s="264"/>
      <c r="DQ396" s="264"/>
      <c r="DR396" s="264"/>
      <c r="DS396" s="264"/>
      <c r="DT396" s="1424"/>
      <c r="DU396" s="264"/>
      <c r="DV396" s="264"/>
      <c r="DW396" s="264"/>
      <c r="DX396" s="264"/>
      <c r="DY396" s="1424"/>
      <c r="DZ396" s="264"/>
      <c r="EA396" s="264"/>
      <c r="EB396" s="264"/>
      <c r="EC396" s="264"/>
      <c r="ED396" s="1424"/>
      <c r="EE396" s="264"/>
      <c r="EF396" s="264"/>
      <c r="EG396" s="264"/>
      <c r="EH396" s="264"/>
      <c r="EI396" s="1424"/>
      <c r="EJ396" s="264"/>
      <c r="EK396" s="264"/>
      <c r="EL396" s="264"/>
      <c r="EM396" s="264"/>
    </row>
    <row r="397" spans="118:143" ht="17" customHeight="1" x14ac:dyDescent="0.2">
      <c r="DN397" s="264"/>
      <c r="DO397" s="1424"/>
      <c r="DP397" s="264"/>
      <c r="DQ397" s="264"/>
      <c r="DR397" s="264"/>
      <c r="DS397" s="264"/>
      <c r="DT397" s="1424"/>
      <c r="DU397" s="264"/>
      <c r="DV397" s="264"/>
      <c r="DW397" s="264"/>
      <c r="DX397" s="264"/>
      <c r="DY397" s="1424"/>
      <c r="DZ397" s="264"/>
      <c r="EA397" s="264"/>
      <c r="EB397" s="264"/>
      <c r="EC397" s="264"/>
      <c r="ED397" s="1424"/>
      <c r="EE397" s="264"/>
      <c r="EF397" s="264"/>
      <c r="EG397" s="264"/>
      <c r="EH397" s="264"/>
      <c r="EI397" s="1424"/>
      <c r="EJ397" s="264"/>
      <c r="EK397" s="264"/>
      <c r="EL397" s="264"/>
      <c r="EM397" s="264"/>
    </row>
    <row r="398" spans="118:143" ht="17" customHeight="1" x14ac:dyDescent="0.2">
      <c r="DN398" s="555"/>
      <c r="DO398" s="555"/>
      <c r="DP398" s="555"/>
      <c r="DQ398" s="555"/>
      <c r="DR398" s="555"/>
      <c r="DS398" s="555"/>
      <c r="DT398" s="555"/>
      <c r="DU398" s="555"/>
      <c r="DV398" s="555"/>
      <c r="DW398" s="555"/>
      <c r="DX398" s="555"/>
      <c r="DY398" s="555"/>
      <c r="DZ398" s="555"/>
      <c r="EA398" s="555"/>
      <c r="EB398" s="555"/>
      <c r="EC398" s="555"/>
      <c r="ED398" s="555"/>
      <c r="EE398" s="555"/>
      <c r="EF398" s="555"/>
      <c r="EG398" s="555"/>
      <c r="EH398" s="555"/>
      <c r="EI398" s="555"/>
      <c r="EJ398" s="555"/>
      <c r="EK398" s="555"/>
      <c r="EL398" s="555"/>
      <c r="EM398" s="555"/>
    </row>
    <row r="399" spans="118:143" ht="17" customHeight="1" thickBot="1" x14ac:dyDescent="0.25">
      <c r="DN399" s="1585"/>
      <c r="DO399" s="1766"/>
      <c r="DP399" s="1627"/>
      <c r="DQ399" s="565"/>
      <c r="DR399" s="565"/>
      <c r="DS399" s="1585"/>
      <c r="DT399" s="1766"/>
      <c r="DU399" s="1627"/>
      <c r="DV399" s="565"/>
      <c r="DW399" s="565"/>
      <c r="DX399" s="1585"/>
      <c r="DY399" s="1766"/>
      <c r="DZ399" s="1627"/>
      <c r="EA399" s="565"/>
      <c r="EB399" s="565"/>
      <c r="EC399" s="1585"/>
      <c r="ED399" s="1766"/>
      <c r="EE399" s="1627"/>
      <c r="EF399" s="565"/>
      <c r="EG399" s="565"/>
      <c r="EH399" s="1585"/>
      <c r="EI399" s="1766"/>
      <c r="EJ399" s="1627"/>
      <c r="EK399" s="565"/>
      <c r="EL399" s="565"/>
      <c r="EM399" s="1585"/>
    </row>
    <row r="400" spans="118:143" ht="17" customHeight="1" thickBot="1" x14ac:dyDescent="0.25">
      <c r="DN400" s="1585"/>
      <c r="DO400" s="566"/>
      <c r="DP400" s="1627"/>
      <c r="DQ400" s="565"/>
      <c r="DR400" s="565"/>
      <c r="DS400" s="1585"/>
      <c r="DT400" s="566"/>
      <c r="DU400" s="1627"/>
      <c r="DV400" s="565"/>
      <c r="DW400" s="565"/>
      <c r="DX400" s="1585"/>
      <c r="DY400" s="566"/>
      <c r="DZ400" s="1627"/>
      <c r="EA400" s="565"/>
      <c r="EB400" s="565"/>
      <c r="EC400" s="1585"/>
      <c r="ED400" s="566"/>
      <c r="EE400" s="1627"/>
      <c r="EF400" s="565"/>
      <c r="EG400" s="565"/>
      <c r="EH400" s="1585"/>
      <c r="EI400" s="566"/>
      <c r="EJ400" s="1627"/>
      <c r="EK400" s="565"/>
      <c r="EL400" s="565"/>
      <c r="EM400" s="1585"/>
    </row>
    <row r="401" spans="118:143" ht="17" customHeight="1" thickBot="1" x14ac:dyDescent="0.25">
      <c r="DN401" s="989"/>
      <c r="DO401" s="1767"/>
      <c r="DP401" s="987"/>
      <c r="DQ401" s="417"/>
      <c r="DR401" s="417"/>
      <c r="DS401" s="989"/>
      <c r="DT401" s="1767"/>
      <c r="DU401" s="987"/>
      <c r="DV401" s="417"/>
      <c r="DW401" s="417"/>
      <c r="DX401" s="989"/>
      <c r="DY401" s="1767"/>
      <c r="DZ401" s="987"/>
      <c r="EA401" s="417"/>
      <c r="EB401" s="417"/>
      <c r="EC401" s="989"/>
      <c r="ED401" s="1767"/>
      <c r="EE401" s="987"/>
      <c r="EF401" s="417"/>
      <c r="EG401" s="417"/>
      <c r="EH401" s="989"/>
      <c r="EI401" s="1767"/>
      <c r="EJ401" s="987"/>
      <c r="EK401" s="417"/>
      <c r="EL401" s="417"/>
      <c r="EM401" s="989"/>
    </row>
    <row r="402" spans="118:143" ht="17" customHeight="1" thickBot="1" x14ac:dyDescent="0.25">
      <c r="DN402" s="1585"/>
      <c r="DO402" s="566"/>
      <c r="DP402" s="1627"/>
      <c r="DQ402" s="565"/>
      <c r="DR402" s="565"/>
      <c r="DS402" s="1585"/>
      <c r="DT402" s="566"/>
      <c r="DU402" s="1627"/>
      <c r="DV402" s="565"/>
      <c r="DW402" s="565"/>
      <c r="DX402" s="1585"/>
      <c r="DY402" s="566"/>
      <c r="DZ402" s="1627"/>
      <c r="EA402" s="565"/>
      <c r="EB402" s="565"/>
      <c r="EC402" s="1585"/>
      <c r="ED402" s="566"/>
      <c r="EE402" s="1627"/>
      <c r="EF402" s="565"/>
      <c r="EG402" s="565"/>
      <c r="EH402" s="1585"/>
      <c r="EI402" s="566"/>
      <c r="EJ402" s="1627"/>
      <c r="EK402" s="565"/>
      <c r="EL402" s="565"/>
      <c r="EM402" s="1585"/>
    </row>
    <row r="403" spans="118:143" ht="17" customHeight="1" thickBot="1" x14ac:dyDescent="0.25">
      <c r="DN403" s="1585"/>
      <c r="DO403" s="1645"/>
      <c r="DP403" s="1627"/>
      <c r="DQ403" s="565"/>
      <c r="DR403" s="565"/>
      <c r="DS403" s="1585"/>
      <c r="DT403" s="1645"/>
      <c r="DU403" s="1627"/>
      <c r="DV403" s="565"/>
      <c r="DW403" s="565"/>
      <c r="DX403" s="1585"/>
      <c r="DY403" s="1645"/>
      <c r="DZ403" s="1627"/>
      <c r="EA403" s="565"/>
      <c r="EB403" s="565"/>
      <c r="EC403" s="1585"/>
      <c r="ED403" s="1645"/>
      <c r="EE403" s="1627"/>
      <c r="EF403" s="565"/>
      <c r="EG403" s="565"/>
      <c r="EH403" s="1585"/>
      <c r="EI403" s="1645"/>
      <c r="EJ403" s="1627"/>
      <c r="EK403" s="565"/>
      <c r="EL403" s="565"/>
      <c r="EM403" s="1585"/>
    </row>
    <row r="404" spans="118:143" ht="17" customHeight="1" thickBot="1" x14ac:dyDescent="0.25">
      <c r="DN404" s="1606"/>
      <c r="DO404" s="1603"/>
      <c r="DP404" s="1694"/>
      <c r="DQ404" s="1603"/>
      <c r="DR404" s="1603"/>
      <c r="DS404" s="1606"/>
      <c r="DT404" s="1603"/>
      <c r="DU404" s="1694"/>
      <c r="DV404" s="1603"/>
      <c r="DW404" s="1603"/>
      <c r="DX404" s="1606"/>
      <c r="DY404" s="1603"/>
      <c r="DZ404" s="1694"/>
      <c r="EA404" s="1603"/>
      <c r="EB404" s="1603"/>
      <c r="EC404" s="1606"/>
      <c r="ED404" s="1603"/>
      <c r="EE404" s="1694"/>
      <c r="EF404" s="1603"/>
      <c r="EG404" s="1603"/>
      <c r="EH404" s="1606"/>
      <c r="EI404" s="1603"/>
      <c r="EJ404" s="1694"/>
      <c r="EK404" s="1603"/>
      <c r="EL404" s="1603"/>
      <c r="EM404" s="1606"/>
    </row>
    <row r="500" spans="118:143" ht="17" customHeight="1" x14ac:dyDescent="0.2">
      <c r="DN500" s="808"/>
      <c r="DO500" s="734"/>
      <c r="DP500" s="809"/>
      <c r="DQ500" s="734"/>
      <c r="DR500" s="734"/>
      <c r="DS500" s="808"/>
      <c r="DT500" s="734"/>
      <c r="DU500" s="809"/>
      <c r="DV500" s="734"/>
      <c r="DW500" s="734"/>
      <c r="DX500" s="808"/>
      <c r="DY500" s="734"/>
      <c r="DZ500" s="809"/>
      <c r="EA500" s="734"/>
      <c r="EB500" s="734"/>
      <c r="EC500" s="808"/>
      <c r="ED500" s="734"/>
      <c r="EE500" s="809"/>
      <c r="EF500" s="734"/>
      <c r="EG500" s="734"/>
      <c r="EH500" s="808"/>
      <c r="EI500" s="734"/>
      <c r="EJ500" s="809"/>
      <c r="EK500" s="734"/>
      <c r="EL500" s="734"/>
      <c r="EM500" s="808"/>
    </row>
    <row r="501" spans="118:143" ht="17" customHeight="1" x14ac:dyDescent="0.2">
      <c r="DN501" s="360"/>
      <c r="DO501" s="734"/>
      <c r="DP501" s="809"/>
      <c r="DQ501" s="734"/>
      <c r="DR501" s="734"/>
      <c r="DS501" s="360"/>
      <c r="DT501" s="734"/>
      <c r="DU501" s="809"/>
      <c r="DV501" s="734"/>
      <c r="DW501" s="734"/>
      <c r="DX501" s="360"/>
      <c r="DY501" s="734"/>
      <c r="DZ501" s="809"/>
      <c r="EA501" s="734"/>
      <c r="EB501" s="734"/>
      <c r="EC501" s="360"/>
      <c r="ED501" s="734"/>
      <c r="EE501" s="809"/>
      <c r="EF501" s="734"/>
      <c r="EG501" s="734"/>
      <c r="EH501" s="360"/>
      <c r="EI501" s="734"/>
      <c r="EJ501" s="809"/>
      <c r="EK501" s="734"/>
      <c r="EL501" s="734"/>
      <c r="EM501" s="360"/>
    </row>
    <row r="502" spans="118:143" ht="17" customHeight="1" x14ac:dyDescent="0.2">
      <c r="DN502" s="360"/>
      <c r="DO502" s="734"/>
      <c r="DP502" s="809"/>
      <c r="DQ502" s="734"/>
      <c r="DR502" s="734"/>
      <c r="DS502" s="360"/>
      <c r="DT502" s="734"/>
      <c r="DU502" s="809"/>
      <c r="DV502" s="734"/>
      <c r="DW502" s="734"/>
      <c r="DX502" s="360"/>
      <c r="DY502" s="734"/>
      <c r="DZ502" s="809"/>
      <c r="EA502" s="734"/>
      <c r="EB502" s="734"/>
      <c r="EC502" s="360"/>
      <c r="ED502" s="734"/>
      <c r="EE502" s="809"/>
      <c r="EF502" s="734"/>
      <c r="EG502" s="734"/>
      <c r="EH502" s="360"/>
      <c r="EI502" s="734"/>
      <c r="EJ502" s="809"/>
      <c r="EK502" s="734"/>
      <c r="EL502" s="734"/>
      <c r="EM502" s="360"/>
    </row>
    <row r="503" spans="118:143" ht="17" customHeight="1" x14ac:dyDescent="0.2">
      <c r="DN503" s="808"/>
      <c r="DO503" s="734"/>
      <c r="DP503" s="809"/>
      <c r="DQ503" s="734"/>
      <c r="DR503" s="734"/>
      <c r="DS503" s="808"/>
      <c r="DT503" s="734"/>
      <c r="DU503" s="809"/>
      <c r="DV503" s="734"/>
      <c r="DW503" s="734"/>
      <c r="DX503" s="808"/>
      <c r="DY503" s="734"/>
      <c r="DZ503" s="809"/>
      <c r="EA503" s="734"/>
      <c r="EB503" s="734"/>
      <c r="EC503" s="808"/>
      <c r="ED503" s="734"/>
      <c r="EE503" s="809"/>
      <c r="EF503" s="734"/>
      <c r="EG503" s="734"/>
      <c r="EH503" s="808"/>
      <c r="EI503" s="734"/>
      <c r="EJ503" s="809"/>
      <c r="EK503" s="734"/>
      <c r="EL503" s="734"/>
      <c r="EM503" s="808"/>
    </row>
    <row r="504" spans="118:143" ht="17" customHeight="1" x14ac:dyDescent="0.2">
      <c r="DN504" s="808"/>
      <c r="DO504" s="734"/>
      <c r="DP504" s="809"/>
      <c r="DQ504" s="734"/>
      <c r="DR504" s="734"/>
      <c r="DS504" s="808"/>
      <c r="DT504" s="734"/>
      <c r="DU504" s="809"/>
      <c r="DV504" s="734"/>
      <c r="DW504" s="734"/>
      <c r="DX504" s="808"/>
      <c r="DY504" s="734"/>
      <c r="DZ504" s="809"/>
      <c r="EA504" s="734"/>
      <c r="EB504" s="734"/>
      <c r="EC504" s="808"/>
      <c r="ED504" s="734"/>
      <c r="EE504" s="809"/>
      <c r="EF504" s="734"/>
      <c r="EG504" s="734"/>
      <c r="EH504" s="808"/>
      <c r="EI504" s="734"/>
      <c r="EJ504" s="809"/>
      <c r="EK504" s="734"/>
      <c r="EL504" s="734"/>
      <c r="EM504" s="808"/>
    </row>
    <row r="505" spans="118:143" ht="17" customHeight="1" x14ac:dyDescent="0.2">
      <c r="DN505" s="808"/>
      <c r="DO505" s="734"/>
      <c r="DP505" s="809"/>
      <c r="DQ505" s="734"/>
      <c r="DR505" s="734"/>
      <c r="DS505" s="808"/>
      <c r="DT505" s="734"/>
      <c r="DU505" s="809"/>
      <c r="DV505" s="734"/>
      <c r="DW505" s="734"/>
      <c r="DX505" s="808"/>
      <c r="DY505" s="734"/>
      <c r="DZ505" s="809"/>
      <c r="EA505" s="734"/>
      <c r="EB505" s="734"/>
      <c r="EC505" s="808"/>
      <c r="ED505" s="734"/>
      <c r="EE505" s="809"/>
      <c r="EF505" s="734"/>
      <c r="EG505" s="734"/>
      <c r="EH505" s="808"/>
      <c r="EI505" s="734"/>
      <c r="EJ505" s="809"/>
      <c r="EK505" s="734"/>
      <c r="EL505" s="734"/>
      <c r="EM505" s="808"/>
    </row>
    <row r="506" spans="118:143" ht="17" customHeight="1" x14ac:dyDescent="0.2">
      <c r="DN506" s="808"/>
      <c r="DO506" s="734"/>
      <c r="DP506" s="809"/>
      <c r="DQ506" s="734"/>
      <c r="DR506" s="734"/>
      <c r="DS506" s="808"/>
      <c r="DT506" s="734"/>
      <c r="DU506" s="809"/>
      <c r="DV506" s="734"/>
      <c r="DW506" s="734"/>
      <c r="DX506" s="808"/>
      <c r="DY506" s="734"/>
      <c r="DZ506" s="809"/>
      <c r="EA506" s="734"/>
      <c r="EB506" s="734"/>
      <c r="EC506" s="808"/>
      <c r="ED506" s="734"/>
      <c r="EE506" s="809"/>
      <c r="EF506" s="734"/>
      <c r="EG506" s="734"/>
      <c r="EH506" s="808"/>
      <c r="EI506" s="734"/>
      <c r="EJ506" s="809"/>
      <c r="EK506" s="734"/>
      <c r="EL506" s="734"/>
      <c r="EM506" s="808"/>
    </row>
    <row r="507" spans="118:143" ht="17" customHeight="1" x14ac:dyDescent="0.2">
      <c r="DN507" s="808"/>
      <c r="DO507" s="734"/>
      <c r="DP507" s="809"/>
      <c r="DQ507" s="734"/>
      <c r="DR507" s="734"/>
      <c r="DS507" s="808"/>
      <c r="DT507" s="734"/>
      <c r="DU507" s="809"/>
      <c r="DV507" s="734"/>
      <c r="DW507" s="734"/>
      <c r="DX507" s="808"/>
      <c r="DY507" s="734"/>
      <c r="DZ507" s="809"/>
      <c r="EA507" s="734"/>
      <c r="EB507" s="734"/>
      <c r="EC507" s="808"/>
      <c r="ED507" s="734"/>
      <c r="EE507" s="809"/>
      <c r="EF507" s="734"/>
      <c r="EG507" s="734"/>
      <c r="EH507" s="808"/>
      <c r="EI507" s="734"/>
      <c r="EJ507" s="809"/>
      <c r="EK507" s="734"/>
      <c r="EL507" s="734"/>
      <c r="EM507" s="808"/>
    </row>
    <row r="508" spans="118:143" ht="17" customHeight="1" x14ac:dyDescent="0.2">
      <c r="DN508" s="808"/>
      <c r="DO508" s="734"/>
      <c r="DP508" s="809"/>
      <c r="DQ508" s="734"/>
      <c r="DR508" s="734"/>
      <c r="DS508" s="808"/>
      <c r="DT508" s="734"/>
      <c r="DU508" s="809"/>
      <c r="DV508" s="734"/>
      <c r="DW508" s="734"/>
      <c r="DX508" s="808"/>
      <c r="DY508" s="734"/>
      <c r="DZ508" s="809"/>
      <c r="EA508" s="734"/>
      <c r="EB508" s="734"/>
      <c r="EC508" s="808"/>
      <c r="ED508" s="734"/>
      <c r="EE508" s="809"/>
      <c r="EF508" s="734"/>
      <c r="EG508" s="734"/>
      <c r="EH508" s="808"/>
      <c r="EI508" s="734"/>
      <c r="EJ508" s="809"/>
      <c r="EK508" s="734"/>
      <c r="EL508" s="734"/>
      <c r="EM508" s="808"/>
    </row>
    <row r="509" spans="118:143" ht="17" customHeight="1" x14ac:dyDescent="0.2">
      <c r="DN509" s="808"/>
      <c r="DO509" s="734"/>
      <c r="DP509" s="809"/>
      <c r="DQ509" s="734"/>
      <c r="DR509" s="734"/>
      <c r="DS509" s="808"/>
      <c r="DT509" s="734"/>
      <c r="DU509" s="809"/>
      <c r="DV509" s="734"/>
      <c r="DW509" s="734"/>
      <c r="DX509" s="808"/>
      <c r="DY509" s="734"/>
      <c r="DZ509" s="809"/>
      <c r="EA509" s="734"/>
      <c r="EB509" s="734"/>
      <c r="EC509" s="808"/>
      <c r="ED509" s="734"/>
      <c r="EE509" s="809"/>
      <c r="EF509" s="734"/>
      <c r="EG509" s="734"/>
      <c r="EH509" s="808"/>
      <c r="EI509" s="734"/>
      <c r="EJ509" s="809"/>
      <c r="EK509" s="734"/>
      <c r="EL509" s="734"/>
      <c r="EM509" s="808"/>
    </row>
    <row r="510" spans="118:143" ht="17" customHeight="1" x14ac:dyDescent="0.2">
      <c r="DN510" s="808"/>
      <c r="DO510" s="734"/>
      <c r="DP510" s="809"/>
      <c r="DQ510" s="734"/>
      <c r="DR510" s="734"/>
      <c r="DS510" s="808"/>
      <c r="DT510" s="734"/>
      <c r="DU510" s="809"/>
      <c r="DV510" s="734"/>
      <c r="DW510" s="734"/>
      <c r="DX510" s="808"/>
      <c r="DY510" s="734"/>
      <c r="DZ510" s="809"/>
      <c r="EA510" s="734"/>
      <c r="EB510" s="734"/>
      <c r="EC510" s="808"/>
      <c r="ED510" s="734"/>
      <c r="EE510" s="809"/>
      <c r="EF510" s="734"/>
      <c r="EG510" s="734"/>
      <c r="EH510" s="808"/>
      <c r="EI510" s="734"/>
      <c r="EJ510" s="809"/>
      <c r="EK510" s="734"/>
      <c r="EL510" s="734"/>
      <c r="EM510" s="808"/>
    </row>
    <row r="511" spans="118:143" ht="17" customHeight="1" x14ac:dyDescent="0.2">
      <c r="DN511" s="808"/>
      <c r="DO511" s="734"/>
      <c r="DP511" s="809"/>
      <c r="DQ511" s="734"/>
      <c r="DR511" s="734"/>
      <c r="DS511" s="808"/>
      <c r="DT511" s="734"/>
      <c r="DU511" s="809"/>
      <c r="DV511" s="734"/>
      <c r="DW511" s="734"/>
      <c r="DX511" s="808"/>
      <c r="DY511" s="734"/>
      <c r="DZ511" s="809"/>
      <c r="EA511" s="734"/>
      <c r="EB511" s="734"/>
      <c r="EC511" s="808"/>
      <c r="ED511" s="734"/>
      <c r="EE511" s="809"/>
      <c r="EF511" s="734"/>
      <c r="EG511" s="734"/>
      <c r="EH511" s="808"/>
      <c r="EI511" s="734"/>
      <c r="EJ511" s="809"/>
      <c r="EK511" s="734"/>
      <c r="EL511" s="734"/>
      <c r="EM511" s="808"/>
    </row>
    <row r="512" spans="118:143" ht="17" customHeight="1" thickBot="1" x14ac:dyDescent="0.25">
      <c r="DN512" s="1759"/>
      <c r="DO512" s="843"/>
      <c r="DP512" s="1760"/>
      <c r="DQ512" s="843"/>
      <c r="DR512" s="843"/>
      <c r="DS512" s="1759"/>
      <c r="DT512" s="843"/>
      <c r="DU512" s="1760"/>
      <c r="DV512" s="843"/>
      <c r="DW512" s="843"/>
      <c r="DX512" s="1759"/>
      <c r="DY512" s="843"/>
      <c r="DZ512" s="1760"/>
      <c r="EA512" s="843"/>
      <c r="EB512" s="843"/>
      <c r="EC512" s="1759"/>
      <c r="ED512" s="843"/>
      <c r="EE512" s="1760"/>
      <c r="EF512" s="843"/>
      <c r="EG512" s="843"/>
      <c r="EH512" s="1759"/>
      <c r="EI512" s="843"/>
      <c r="EJ512" s="1760"/>
      <c r="EK512" s="843"/>
      <c r="EL512" s="843"/>
      <c r="EM512" s="1759"/>
    </row>
    <row r="513" spans="118:143" ht="17" customHeight="1" thickBot="1" x14ac:dyDescent="0.25">
      <c r="DN513" s="473"/>
      <c r="DO513" s="872"/>
      <c r="DP513" s="243"/>
      <c r="DQ513" s="897"/>
      <c r="DR513" s="897"/>
      <c r="DS513" s="473"/>
      <c r="DT513" s="872"/>
      <c r="DU513" s="243"/>
      <c r="DV513" s="897"/>
      <c r="DW513" s="897"/>
      <c r="DX513" s="473"/>
      <c r="DY513" s="872"/>
      <c r="DZ513" s="243"/>
      <c r="EA513" s="897"/>
      <c r="EB513" s="897"/>
      <c r="EC513" s="473"/>
      <c r="ED513" s="872"/>
      <c r="EE513" s="243"/>
      <c r="EF513" s="897"/>
      <c r="EG513" s="897"/>
      <c r="EH513" s="473"/>
      <c r="EI513" s="872"/>
      <c r="EJ513" s="243"/>
      <c r="EK513" s="897"/>
      <c r="EL513" s="897"/>
      <c r="EM513" s="473"/>
    </row>
    <row r="514" spans="118:143" ht="17" customHeight="1" thickBot="1" x14ac:dyDescent="0.25">
      <c r="DN514" s="473"/>
      <c r="DO514" s="872"/>
      <c r="DP514" s="243"/>
      <c r="DQ514" s="897"/>
      <c r="DR514" s="897"/>
      <c r="DS514" s="473"/>
      <c r="DT514" s="872"/>
      <c r="DU514" s="243"/>
      <c r="DV514" s="897"/>
      <c r="DW514" s="897"/>
      <c r="DX514" s="473"/>
      <c r="DY514" s="872"/>
      <c r="DZ514" s="243"/>
      <c r="EA514" s="897"/>
      <c r="EB514" s="897"/>
      <c r="EC514" s="473"/>
      <c r="ED514" s="872"/>
      <c r="EE514" s="243"/>
      <c r="EF514" s="897"/>
      <c r="EG514" s="897"/>
      <c r="EH514" s="473"/>
      <c r="EI514" s="872"/>
      <c r="EJ514" s="243"/>
      <c r="EK514" s="897"/>
      <c r="EL514" s="897"/>
      <c r="EM514" s="473"/>
    </row>
    <row r="515" spans="118:143" ht="17" customHeight="1" thickBot="1" x14ac:dyDescent="0.25">
      <c r="DN515" s="473"/>
      <c r="DO515" s="872"/>
      <c r="DP515" s="243"/>
      <c r="DQ515" s="897"/>
      <c r="DR515" s="897"/>
      <c r="DS515" s="473"/>
      <c r="DT515" s="872"/>
      <c r="DU515" s="243"/>
      <c r="DV515" s="897"/>
      <c r="DW515" s="897"/>
      <c r="DX515" s="473"/>
      <c r="DY515" s="872"/>
      <c r="DZ515" s="243"/>
      <c r="EA515" s="897"/>
      <c r="EB515" s="897"/>
      <c r="EC515" s="473"/>
      <c r="ED515" s="872"/>
      <c r="EE515" s="243"/>
      <c r="EF515" s="897"/>
      <c r="EG515" s="897"/>
      <c r="EH515" s="473"/>
      <c r="EI515" s="872"/>
      <c r="EJ515" s="243"/>
      <c r="EK515" s="897"/>
      <c r="EL515" s="897"/>
      <c r="EM515" s="473"/>
    </row>
    <row r="516" spans="118:143" ht="17" customHeight="1" thickBot="1" x14ac:dyDescent="0.25">
      <c r="DN516" s="473"/>
      <c r="DO516" s="872"/>
      <c r="DP516" s="243"/>
      <c r="DQ516" s="897"/>
      <c r="DR516" s="897"/>
      <c r="DS516" s="473"/>
      <c r="DT516" s="872"/>
      <c r="DU516" s="243"/>
      <c r="DV516" s="897"/>
      <c r="DW516" s="897"/>
      <c r="DX516" s="473"/>
      <c r="DY516" s="872"/>
      <c r="DZ516" s="243"/>
      <c r="EA516" s="897"/>
      <c r="EB516" s="897"/>
      <c r="EC516" s="473"/>
      <c r="ED516" s="872"/>
      <c r="EE516" s="243"/>
      <c r="EF516" s="897"/>
      <c r="EG516" s="897"/>
      <c r="EH516" s="473"/>
      <c r="EI516" s="872"/>
      <c r="EJ516" s="243"/>
      <c r="EK516" s="897"/>
      <c r="EL516" s="897"/>
      <c r="EM516" s="473"/>
    </row>
    <row r="517" spans="118:143" ht="17" customHeight="1" thickBot="1" x14ac:dyDescent="0.25">
      <c r="DN517" s="473"/>
      <c r="DO517" s="872"/>
      <c r="DP517" s="243"/>
      <c r="DQ517" s="897"/>
      <c r="DR517" s="897"/>
      <c r="DS517" s="473"/>
      <c r="DT517" s="872"/>
      <c r="DU517" s="243"/>
      <c r="DV517" s="897"/>
      <c r="DW517" s="897"/>
      <c r="DX517" s="473"/>
      <c r="DY517" s="872"/>
      <c r="DZ517" s="243"/>
      <c r="EA517" s="897"/>
      <c r="EB517" s="897"/>
      <c r="EC517" s="473"/>
      <c r="ED517" s="872"/>
      <c r="EE517" s="243"/>
      <c r="EF517" s="897"/>
      <c r="EG517" s="897"/>
      <c r="EH517" s="473"/>
      <c r="EI517" s="872"/>
      <c r="EJ517" s="243"/>
      <c r="EK517" s="897"/>
      <c r="EL517" s="897"/>
      <c r="EM517" s="473"/>
    </row>
    <row r="518" spans="118:143" ht="17" customHeight="1" thickBot="1" x14ac:dyDescent="0.25">
      <c r="DN518" s="473"/>
      <c r="DO518" s="872"/>
      <c r="DP518" s="243"/>
      <c r="DQ518" s="897"/>
      <c r="DR518" s="897"/>
      <c r="DS518" s="473"/>
      <c r="DT518" s="872"/>
      <c r="DU518" s="243"/>
      <c r="DV518" s="897"/>
      <c r="DW518" s="897"/>
      <c r="DX518" s="473"/>
      <c r="DY518" s="872"/>
      <c r="DZ518" s="243"/>
      <c r="EA518" s="897"/>
      <c r="EB518" s="897"/>
      <c r="EC518" s="473"/>
      <c r="ED518" s="872"/>
      <c r="EE518" s="243"/>
      <c r="EF518" s="897"/>
      <c r="EG518" s="897"/>
      <c r="EH518" s="473"/>
      <c r="EI518" s="872"/>
      <c r="EJ518" s="243"/>
      <c r="EK518" s="897"/>
      <c r="EL518" s="897"/>
      <c r="EM518" s="473"/>
    </row>
    <row r="519" spans="118:143" ht="17" customHeight="1" thickBot="1" x14ac:dyDescent="0.25">
      <c r="DN519" s="473"/>
      <c r="DO519" s="872"/>
      <c r="DP519" s="243"/>
      <c r="DQ519" s="897"/>
      <c r="DR519" s="897"/>
      <c r="DS519" s="473"/>
      <c r="DT519" s="872"/>
      <c r="DU519" s="243"/>
      <c r="DV519" s="897"/>
      <c r="DW519" s="897"/>
      <c r="DX519" s="473"/>
      <c r="DY519" s="872"/>
      <c r="DZ519" s="243"/>
      <c r="EA519" s="897"/>
      <c r="EB519" s="897"/>
      <c r="EC519" s="473"/>
      <c r="ED519" s="872"/>
      <c r="EE519" s="243"/>
      <c r="EF519" s="897"/>
      <c r="EG519" s="897"/>
      <c r="EH519" s="473"/>
      <c r="EI519" s="872"/>
      <c r="EJ519" s="243"/>
      <c r="EK519" s="897"/>
      <c r="EL519" s="897"/>
      <c r="EM519" s="473"/>
    </row>
    <row r="520" spans="118:143" ht="17" customHeight="1" x14ac:dyDescent="0.2">
      <c r="DN520" s="906"/>
      <c r="DO520" s="872"/>
      <c r="DP520" s="553"/>
      <c r="DQ520" s="264"/>
      <c r="DR520" s="264"/>
      <c r="DS520" s="906"/>
      <c r="DT520" s="872"/>
      <c r="DU520" s="553"/>
      <c r="DV520" s="264"/>
      <c r="DW520" s="264"/>
      <c r="DX520" s="906"/>
      <c r="DY520" s="872"/>
      <c r="DZ520" s="553"/>
      <c r="EA520" s="264"/>
      <c r="EB520" s="264"/>
      <c r="EC520" s="906"/>
      <c r="ED520" s="872"/>
      <c r="EE520" s="553"/>
      <c r="EF520" s="264"/>
      <c r="EG520" s="264"/>
      <c r="EH520" s="906"/>
      <c r="EI520" s="872"/>
      <c r="EJ520" s="553"/>
      <c r="EK520" s="264"/>
      <c r="EL520" s="264"/>
      <c r="EM520" s="906"/>
    </row>
    <row r="521" spans="118:143" ht="17" customHeight="1" x14ac:dyDescent="0.2">
      <c r="DN521" s="906"/>
      <c r="DO521" s="906"/>
      <c r="DP521" s="553"/>
      <c r="DQ521" s="264"/>
      <c r="DR521" s="264"/>
      <c r="DS521" s="906"/>
      <c r="DT521" s="906"/>
      <c r="DU521" s="553"/>
      <c r="DV521" s="264"/>
      <c r="DW521" s="264"/>
      <c r="DX521" s="906"/>
      <c r="DY521" s="906"/>
      <c r="DZ521" s="553"/>
      <c r="EA521" s="264"/>
      <c r="EB521" s="264"/>
      <c r="EC521" s="906"/>
      <c r="ED521" s="906"/>
      <c r="EE521" s="553"/>
      <c r="EF521" s="264"/>
      <c r="EG521" s="264"/>
      <c r="EH521" s="906"/>
      <c r="EI521" s="906"/>
      <c r="EJ521" s="553"/>
      <c r="EK521" s="264"/>
      <c r="EL521" s="264"/>
      <c r="EM521" s="906"/>
    </row>
    <row r="522" spans="118:143" ht="17" customHeight="1" thickBot="1" x14ac:dyDescent="0.25">
      <c r="DN522" s="906"/>
      <c r="DO522" s="906"/>
      <c r="DP522" s="553"/>
      <c r="DQ522" s="264"/>
      <c r="DR522" s="264"/>
      <c r="DS522" s="906"/>
      <c r="DT522" s="906"/>
      <c r="DU522" s="553"/>
      <c r="DV522" s="264"/>
      <c r="DW522" s="264"/>
      <c r="DX522" s="906"/>
      <c r="DY522" s="906"/>
      <c r="DZ522" s="553"/>
      <c r="EA522" s="264"/>
      <c r="EB522" s="264"/>
      <c r="EC522" s="906"/>
      <c r="ED522" s="906"/>
      <c r="EE522" s="553"/>
      <c r="EF522" s="264"/>
      <c r="EG522" s="264"/>
      <c r="EH522" s="906"/>
      <c r="EI522" s="906"/>
      <c r="EJ522" s="553"/>
      <c r="EK522" s="264"/>
      <c r="EL522" s="264"/>
      <c r="EM522" s="906"/>
    </row>
    <row r="523" spans="118:143" ht="17" customHeight="1" x14ac:dyDescent="0.2">
      <c r="DN523" s="145"/>
      <c r="DO523" s="146"/>
      <c r="DP523" s="147"/>
      <c r="DQ523" s="1362"/>
      <c r="DR523" s="1362"/>
      <c r="DS523" s="145"/>
      <c r="DT523" s="146"/>
      <c r="DU523" s="147"/>
      <c r="DV523" s="1362"/>
      <c r="DW523" s="1362"/>
      <c r="DX523" s="145"/>
      <c r="DY523" s="146"/>
      <c r="DZ523" s="147"/>
      <c r="EA523" s="1362"/>
      <c r="EB523" s="1362"/>
      <c r="EC523" s="145"/>
      <c r="ED523" s="146"/>
      <c r="EE523" s="147"/>
      <c r="EF523" s="1362"/>
      <c r="EG523" s="1362"/>
      <c r="EH523" s="145"/>
      <c r="EI523" s="146"/>
      <c r="EJ523" s="147"/>
      <c r="EK523" s="1362"/>
      <c r="EL523" s="1362"/>
      <c r="EM523" s="145"/>
    </row>
    <row r="524" spans="118:143" ht="17" customHeight="1" x14ac:dyDescent="0.2">
      <c r="DN524" s="906"/>
      <c r="DO524" s="535"/>
      <c r="DP524" s="257"/>
      <c r="DQ524" s="264"/>
      <c r="DR524" s="264"/>
      <c r="DS524" s="906"/>
      <c r="DT524" s="535"/>
      <c r="DU524" s="257"/>
      <c r="DV524" s="264"/>
      <c r="DW524" s="264"/>
      <c r="DX524" s="906"/>
      <c r="DY524" s="535"/>
      <c r="DZ524" s="257"/>
      <c r="EA524" s="264"/>
      <c r="EB524" s="264"/>
      <c r="EC524" s="906"/>
      <c r="ED524" s="535"/>
      <c r="EE524" s="257"/>
      <c r="EF524" s="264"/>
      <c r="EG524" s="264"/>
      <c r="EH524" s="906"/>
      <c r="EI524" s="535"/>
      <c r="EJ524" s="257"/>
      <c r="EK524" s="264"/>
      <c r="EL524" s="264"/>
      <c r="EM524" s="906"/>
    </row>
    <row r="525" spans="118:143" ht="17" customHeight="1" x14ac:dyDescent="0.2">
      <c r="DN525" s="906"/>
      <c r="DO525" s="535"/>
      <c r="DP525" s="257"/>
      <c r="DQ525" s="264"/>
      <c r="DR525" s="264"/>
      <c r="DS525" s="906"/>
      <c r="DT525" s="535"/>
      <c r="DU525" s="257"/>
      <c r="DV525" s="264"/>
      <c r="DW525" s="264"/>
      <c r="DX525" s="906"/>
      <c r="DY525" s="535"/>
      <c r="DZ525" s="257"/>
      <c r="EA525" s="264"/>
      <c r="EB525" s="264"/>
      <c r="EC525" s="906"/>
      <c r="ED525" s="535"/>
      <c r="EE525" s="257"/>
      <c r="EF525" s="264"/>
      <c r="EG525" s="264"/>
      <c r="EH525" s="906"/>
      <c r="EI525" s="535"/>
      <c r="EJ525" s="257"/>
      <c r="EK525" s="264"/>
      <c r="EL525" s="264"/>
      <c r="EM525" s="906"/>
    </row>
    <row r="526" spans="118:143" ht="17" customHeight="1" x14ac:dyDescent="0.2">
      <c r="DN526" s="906"/>
      <c r="DO526" s="535"/>
      <c r="DP526" s="257"/>
      <c r="DQ526" s="264"/>
      <c r="DR526" s="264"/>
      <c r="DS526" s="906"/>
      <c r="DT526" s="535"/>
      <c r="DU526" s="257"/>
      <c r="DV526" s="264"/>
      <c r="DW526" s="264"/>
      <c r="DX526" s="906"/>
      <c r="DY526" s="535"/>
      <c r="DZ526" s="257"/>
      <c r="EA526" s="264"/>
      <c r="EB526" s="264"/>
      <c r="EC526" s="906"/>
      <c r="ED526" s="535"/>
      <c r="EE526" s="257"/>
      <c r="EF526" s="264"/>
      <c r="EG526" s="264"/>
      <c r="EH526" s="906"/>
      <c r="EI526" s="535"/>
      <c r="EJ526" s="257"/>
      <c r="EK526" s="264"/>
      <c r="EL526" s="264"/>
      <c r="EM526" s="906"/>
    </row>
    <row r="527" spans="118:143" ht="17" customHeight="1" x14ac:dyDescent="0.2">
      <c r="DN527" s="906"/>
      <c r="DO527" s="535"/>
      <c r="DP527" s="257"/>
      <c r="DQ527" s="264"/>
      <c r="DR527" s="264"/>
      <c r="DS527" s="906"/>
      <c r="DT527" s="535"/>
      <c r="DU527" s="257"/>
      <c r="DV527" s="264"/>
      <c r="DW527" s="264"/>
      <c r="DX527" s="906"/>
      <c r="DY527" s="535"/>
      <c r="DZ527" s="257"/>
      <c r="EA527" s="264"/>
      <c r="EB527" s="264"/>
      <c r="EC527" s="906"/>
      <c r="ED527" s="535"/>
      <c r="EE527" s="257"/>
      <c r="EF527" s="264"/>
      <c r="EG527" s="264"/>
      <c r="EH527" s="906"/>
      <c r="EI527" s="535"/>
      <c r="EJ527" s="257"/>
      <c r="EK527" s="264"/>
      <c r="EL527" s="264"/>
      <c r="EM527" s="906"/>
    </row>
    <row r="528" spans="118:143" ht="17" customHeight="1" thickBot="1" x14ac:dyDescent="0.25">
      <c r="DN528" s="534"/>
      <c r="DO528" s="970"/>
      <c r="DP528" s="971"/>
      <c r="DQ528" s="1091"/>
      <c r="DR528" s="1091"/>
      <c r="DS528" s="534"/>
      <c r="DT528" s="970"/>
      <c r="DU528" s="971"/>
      <c r="DV528" s="1091"/>
      <c r="DW528" s="1091"/>
      <c r="DX528" s="534"/>
      <c r="DY528" s="970"/>
      <c r="DZ528" s="971"/>
      <c r="EA528" s="1091"/>
      <c r="EB528" s="1091"/>
      <c r="EC528" s="534"/>
      <c r="ED528" s="970"/>
      <c r="EE528" s="971"/>
      <c r="EF528" s="1091"/>
      <c r="EG528" s="1091"/>
      <c r="EH528" s="534"/>
      <c r="EI528" s="970"/>
      <c r="EJ528" s="971"/>
      <c r="EK528" s="1091"/>
      <c r="EL528" s="1091"/>
      <c r="EM528" s="534"/>
    </row>
    <row r="529" spans="118:143" ht="17" customHeight="1" thickBot="1" x14ac:dyDescent="0.25">
      <c r="DN529" s="409"/>
      <c r="DO529" s="1761"/>
      <c r="DP529" s="411"/>
      <c r="DQ529" s="410"/>
      <c r="DR529" s="410"/>
      <c r="DS529" s="409"/>
      <c r="DT529" s="1761"/>
      <c r="DU529" s="411"/>
      <c r="DV529" s="410"/>
      <c r="DW529" s="410"/>
      <c r="DX529" s="409"/>
      <c r="DY529" s="1761"/>
      <c r="DZ529" s="411"/>
      <c r="EA529" s="410"/>
      <c r="EB529" s="410"/>
      <c r="EC529" s="409"/>
      <c r="ED529" s="1761"/>
      <c r="EE529" s="411"/>
      <c r="EF529" s="410"/>
      <c r="EG529" s="410"/>
      <c r="EH529" s="409"/>
      <c r="EI529" s="1761"/>
      <c r="EJ529" s="411"/>
      <c r="EK529" s="410"/>
      <c r="EL529" s="410"/>
      <c r="EM529" s="409"/>
    </row>
    <row r="530" spans="118:143" ht="17" customHeight="1" thickBot="1" x14ac:dyDescent="0.25">
      <c r="DN530" s="989"/>
      <c r="DO530" s="1762"/>
      <c r="DP530" s="987"/>
      <c r="DQ530" s="417"/>
      <c r="DR530" s="417"/>
      <c r="DS530" s="989"/>
      <c r="DT530" s="1762"/>
      <c r="DU530" s="987"/>
      <c r="DV530" s="417"/>
      <c r="DW530" s="417"/>
      <c r="DX530" s="989"/>
      <c r="DY530" s="1762"/>
      <c r="DZ530" s="987"/>
      <c r="EA530" s="417"/>
      <c r="EB530" s="417"/>
      <c r="EC530" s="989"/>
      <c r="ED530" s="1762"/>
      <c r="EE530" s="987"/>
      <c r="EF530" s="417"/>
      <c r="EG530" s="417"/>
      <c r="EH530" s="989"/>
      <c r="EI530" s="1762"/>
      <c r="EJ530" s="987"/>
      <c r="EK530" s="417"/>
      <c r="EL530" s="417"/>
      <c r="EM530" s="989"/>
    </row>
    <row r="531" spans="118:143" ht="17" customHeight="1" thickBot="1" x14ac:dyDescent="0.25">
      <c r="DN531" s="989"/>
      <c r="DO531" s="1762"/>
      <c r="DP531" s="987"/>
      <c r="DQ531" s="417"/>
      <c r="DR531" s="417"/>
      <c r="DS531" s="989"/>
      <c r="DT531" s="1762"/>
      <c r="DU531" s="987"/>
      <c r="DV531" s="417"/>
      <c r="DW531" s="417"/>
      <c r="DX531" s="989"/>
      <c r="DY531" s="1762"/>
      <c r="DZ531" s="987"/>
      <c r="EA531" s="417"/>
      <c r="EB531" s="417"/>
      <c r="EC531" s="989"/>
      <c r="ED531" s="1762"/>
      <c r="EE531" s="987"/>
      <c r="EF531" s="417"/>
      <c r="EG531" s="417"/>
      <c r="EH531" s="989"/>
      <c r="EI531" s="1762"/>
      <c r="EJ531" s="987"/>
      <c r="EK531" s="417"/>
      <c r="EL531" s="417"/>
      <c r="EM531" s="989"/>
    </row>
    <row r="532" spans="118:143" ht="17" customHeight="1" thickBot="1" x14ac:dyDescent="0.25">
      <c r="DN532" s="1024"/>
      <c r="DO532" s="1022"/>
      <c r="DP532" s="1023"/>
      <c r="DQ532" s="422"/>
      <c r="DR532" s="422"/>
      <c r="DS532" s="1024"/>
      <c r="DT532" s="1022"/>
      <c r="DU532" s="1023"/>
      <c r="DV532" s="422"/>
      <c r="DW532" s="422"/>
      <c r="DX532" s="1024"/>
      <c r="DY532" s="1022"/>
      <c r="DZ532" s="1023"/>
      <c r="EA532" s="422"/>
      <c r="EB532" s="422"/>
      <c r="EC532" s="1024"/>
      <c r="ED532" s="1022"/>
      <c r="EE532" s="1023"/>
      <c r="EF532" s="422"/>
      <c r="EG532" s="422"/>
      <c r="EH532" s="1024"/>
      <c r="EI532" s="1022"/>
      <c r="EJ532" s="1023"/>
      <c r="EK532" s="422"/>
      <c r="EL532" s="422"/>
      <c r="EM532" s="1024"/>
    </row>
    <row r="533" spans="118:143" ht="17" customHeight="1" thickBot="1" x14ac:dyDescent="0.25">
      <c r="DN533" s="440"/>
      <c r="DO533" s="1763"/>
      <c r="DP533" s="241"/>
      <c r="DQ533" s="877"/>
      <c r="DR533" s="877"/>
      <c r="DS533" s="440"/>
      <c r="DT533" s="1763"/>
      <c r="DU533" s="241"/>
      <c r="DV533" s="877"/>
      <c r="DW533" s="877"/>
      <c r="DX533" s="440"/>
      <c r="DY533" s="1763"/>
      <c r="DZ533" s="241"/>
      <c r="EA533" s="877"/>
      <c r="EB533" s="877"/>
      <c r="EC533" s="440"/>
      <c r="ED533" s="1763"/>
      <c r="EE533" s="241"/>
      <c r="EF533" s="877"/>
      <c r="EG533" s="877"/>
      <c r="EH533" s="440"/>
      <c r="EI533" s="1763"/>
      <c r="EJ533" s="241"/>
      <c r="EK533" s="877"/>
      <c r="EL533" s="877"/>
      <c r="EM533" s="440"/>
    </row>
    <row r="534" spans="118:143" ht="17" customHeight="1" thickBot="1" x14ac:dyDescent="0.25">
      <c r="DN534" s="473"/>
      <c r="DO534" s="1764"/>
      <c r="DP534" s="243"/>
      <c r="DQ534" s="897"/>
      <c r="DR534" s="897"/>
      <c r="DS534" s="473"/>
      <c r="DT534" s="1764"/>
      <c r="DU534" s="243"/>
      <c r="DV534" s="897"/>
      <c r="DW534" s="897"/>
      <c r="DX534" s="473"/>
      <c r="DY534" s="1764"/>
      <c r="DZ534" s="243"/>
      <c r="EA534" s="897"/>
      <c r="EB534" s="897"/>
      <c r="EC534" s="473"/>
      <c r="ED534" s="1764"/>
      <c r="EE534" s="243"/>
      <c r="EF534" s="897"/>
      <c r="EG534" s="897"/>
      <c r="EH534" s="473"/>
      <c r="EI534" s="1764"/>
      <c r="EJ534" s="243"/>
      <c r="EK534" s="897"/>
      <c r="EL534" s="897"/>
      <c r="EM534" s="473"/>
    </row>
    <row r="535" spans="118:143" ht="17" customHeight="1" thickBot="1" x14ac:dyDescent="0.25">
      <c r="DN535" s="473"/>
      <c r="DO535" s="1764"/>
      <c r="DP535" s="243"/>
      <c r="DQ535" s="897"/>
      <c r="DR535" s="897"/>
      <c r="DS535" s="473"/>
      <c r="DT535" s="1764"/>
      <c r="DU535" s="243"/>
      <c r="DV535" s="897"/>
      <c r="DW535" s="897"/>
      <c r="DX535" s="473"/>
      <c r="DY535" s="1764"/>
      <c r="DZ535" s="243"/>
      <c r="EA535" s="897"/>
      <c r="EB535" s="897"/>
      <c r="EC535" s="473"/>
      <c r="ED535" s="1764"/>
      <c r="EE535" s="243"/>
      <c r="EF535" s="897"/>
      <c r="EG535" s="897"/>
      <c r="EH535" s="473"/>
      <c r="EI535" s="1764"/>
      <c r="EJ535" s="243"/>
      <c r="EK535" s="897"/>
      <c r="EL535" s="897"/>
      <c r="EM535" s="473"/>
    </row>
    <row r="536" spans="118:143" ht="17" customHeight="1" thickBot="1" x14ac:dyDescent="0.25">
      <c r="DN536" s="534"/>
      <c r="DO536" s="1765"/>
      <c r="DP536" s="536"/>
      <c r="DQ536" s="1091"/>
      <c r="DR536" s="1091"/>
      <c r="DS536" s="534"/>
      <c r="DT536" s="1765"/>
      <c r="DU536" s="536"/>
      <c r="DV536" s="1091"/>
      <c r="DW536" s="1091"/>
      <c r="DX536" s="534"/>
      <c r="DY536" s="1765"/>
      <c r="DZ536" s="536"/>
      <c r="EA536" s="1091"/>
      <c r="EB536" s="1091"/>
      <c r="EC536" s="534"/>
      <c r="ED536" s="1765"/>
      <c r="EE536" s="536"/>
      <c r="EF536" s="1091"/>
      <c r="EG536" s="1091"/>
      <c r="EH536" s="534"/>
      <c r="EI536" s="1765"/>
      <c r="EJ536" s="536"/>
      <c r="EK536" s="1091"/>
      <c r="EL536" s="1091"/>
      <c r="EM536" s="534"/>
    </row>
    <row r="537" spans="118:143" ht="17" customHeight="1" thickBot="1" x14ac:dyDescent="0.25">
      <c r="DN537" s="440"/>
      <c r="DO537" s="146"/>
      <c r="DP537" s="241"/>
      <c r="DQ537" s="877"/>
      <c r="DR537" s="877"/>
      <c r="DS537" s="440"/>
      <c r="DT537" s="146"/>
      <c r="DU537" s="241"/>
      <c r="DV537" s="877"/>
      <c r="DW537" s="877"/>
      <c r="DX537" s="440"/>
      <c r="DY537" s="146"/>
      <c r="DZ537" s="241"/>
      <c r="EA537" s="877"/>
      <c r="EB537" s="877"/>
      <c r="EC537" s="440"/>
      <c r="ED537" s="146"/>
      <c r="EE537" s="241"/>
      <c r="EF537" s="877"/>
      <c r="EG537" s="877"/>
      <c r="EH537" s="440"/>
      <c r="EI537" s="146"/>
      <c r="EJ537" s="241"/>
      <c r="EK537" s="877"/>
      <c r="EL537" s="877"/>
      <c r="EM537" s="440"/>
    </row>
    <row r="538" spans="118:143" ht="17" customHeight="1" thickBot="1" x14ac:dyDescent="0.25">
      <c r="DN538" s="473"/>
      <c r="DO538" s="872"/>
      <c r="DP538" s="243"/>
      <c r="DQ538" s="897"/>
      <c r="DR538" s="897"/>
      <c r="DS538" s="473"/>
      <c r="DT538" s="872"/>
      <c r="DU538" s="243"/>
      <c r="DV538" s="897"/>
      <c r="DW538" s="897"/>
      <c r="DX538" s="473"/>
      <c r="DY538" s="872"/>
      <c r="DZ538" s="243"/>
      <c r="EA538" s="897"/>
      <c r="EB538" s="897"/>
      <c r="EC538" s="473"/>
      <c r="ED538" s="872"/>
      <c r="EE538" s="243"/>
      <c r="EF538" s="897"/>
      <c r="EG538" s="897"/>
      <c r="EH538" s="473"/>
      <c r="EI538" s="872"/>
      <c r="EJ538" s="243"/>
      <c r="EK538" s="897"/>
      <c r="EL538" s="897"/>
      <c r="EM538" s="473"/>
    </row>
    <row r="539" spans="118:143" ht="17" customHeight="1" thickBot="1" x14ac:dyDescent="0.25">
      <c r="DN539" s="473"/>
      <c r="DO539" s="872"/>
      <c r="DP539" s="243"/>
      <c r="DQ539" s="897"/>
      <c r="DR539" s="897"/>
      <c r="DS539" s="473"/>
      <c r="DT539" s="872"/>
      <c r="DU539" s="243"/>
      <c r="DV539" s="897"/>
      <c r="DW539" s="897"/>
      <c r="DX539" s="473"/>
      <c r="DY539" s="872"/>
      <c r="DZ539" s="243"/>
      <c r="EA539" s="897"/>
      <c r="EB539" s="897"/>
      <c r="EC539" s="473"/>
      <c r="ED539" s="872"/>
      <c r="EE539" s="243"/>
      <c r="EF539" s="897"/>
      <c r="EG539" s="897"/>
      <c r="EH539" s="473"/>
      <c r="EI539" s="872"/>
      <c r="EJ539" s="243"/>
      <c r="EK539" s="897"/>
      <c r="EL539" s="897"/>
      <c r="EM539" s="473"/>
    </row>
    <row r="540" spans="118:143" ht="17" customHeight="1" thickBot="1" x14ac:dyDescent="0.25">
      <c r="DN540" s="473"/>
      <c r="DO540" s="872"/>
      <c r="DP540" s="243"/>
      <c r="DQ540" s="897"/>
      <c r="DR540" s="897"/>
      <c r="DS540" s="473"/>
      <c r="DT540" s="872"/>
      <c r="DU540" s="243"/>
      <c r="DV540" s="897"/>
      <c r="DW540" s="897"/>
      <c r="DX540" s="473"/>
      <c r="DY540" s="872"/>
      <c r="DZ540" s="243"/>
      <c r="EA540" s="897"/>
      <c r="EB540" s="897"/>
      <c r="EC540" s="473"/>
      <c r="ED540" s="872"/>
      <c r="EE540" s="243"/>
      <c r="EF540" s="897"/>
      <c r="EG540" s="897"/>
      <c r="EH540" s="473"/>
      <c r="EI540" s="872"/>
      <c r="EJ540" s="243"/>
      <c r="EK540" s="897"/>
      <c r="EL540" s="897"/>
      <c r="EM540" s="473"/>
    </row>
    <row r="541" spans="118:143" ht="17" customHeight="1" thickBot="1" x14ac:dyDescent="0.25">
      <c r="DN541" s="473"/>
      <c r="DO541" s="872"/>
      <c r="DP541" s="243"/>
      <c r="DQ541" s="897"/>
      <c r="DR541" s="897"/>
      <c r="DS541" s="473"/>
      <c r="DT541" s="872"/>
      <c r="DU541" s="243"/>
      <c r="DV541" s="897"/>
      <c r="DW541" s="897"/>
      <c r="DX541" s="473"/>
      <c r="DY541" s="872"/>
      <c r="DZ541" s="243"/>
      <c r="EA541" s="897"/>
      <c r="EB541" s="897"/>
      <c r="EC541" s="473"/>
      <c r="ED541" s="872"/>
      <c r="EE541" s="243"/>
      <c r="EF541" s="897"/>
      <c r="EG541" s="897"/>
      <c r="EH541" s="473"/>
      <c r="EI541" s="872"/>
      <c r="EJ541" s="243"/>
      <c r="EK541" s="897"/>
      <c r="EL541" s="897"/>
      <c r="EM541" s="473"/>
    </row>
    <row r="542" spans="118:143" ht="17" customHeight="1" thickBot="1" x14ac:dyDescent="0.25">
      <c r="DN542" s="473"/>
      <c r="DO542" s="872"/>
      <c r="DP542" s="243"/>
      <c r="DQ542" s="897"/>
      <c r="DR542" s="897"/>
      <c r="DS542" s="473"/>
      <c r="DT542" s="872"/>
      <c r="DU542" s="243"/>
      <c r="DV542" s="897"/>
      <c r="DW542" s="897"/>
      <c r="DX542" s="473"/>
      <c r="DY542" s="872"/>
      <c r="DZ542" s="243"/>
      <c r="EA542" s="897"/>
      <c r="EB542" s="897"/>
      <c r="EC542" s="473"/>
      <c r="ED542" s="872"/>
      <c r="EE542" s="243"/>
      <c r="EF542" s="897"/>
      <c r="EG542" s="897"/>
      <c r="EH542" s="473"/>
      <c r="EI542" s="872"/>
      <c r="EJ542" s="243"/>
      <c r="EK542" s="897"/>
      <c r="EL542" s="897"/>
      <c r="EM542" s="473"/>
    </row>
    <row r="543" spans="118:143" ht="17" customHeight="1" thickBot="1" x14ac:dyDescent="0.25">
      <c r="DN543" s="473"/>
      <c r="DO543" s="872"/>
      <c r="DP543" s="243"/>
      <c r="DQ543" s="897"/>
      <c r="DR543" s="897"/>
      <c r="DS543" s="473"/>
      <c r="DT543" s="872"/>
      <c r="DU543" s="243"/>
      <c r="DV543" s="897"/>
      <c r="DW543" s="897"/>
      <c r="DX543" s="473"/>
      <c r="DY543" s="872"/>
      <c r="DZ543" s="243"/>
      <c r="EA543" s="897"/>
      <c r="EB543" s="897"/>
      <c r="EC543" s="473"/>
      <c r="ED543" s="872"/>
      <c r="EE543" s="243"/>
      <c r="EF543" s="897"/>
      <c r="EG543" s="897"/>
      <c r="EH543" s="473"/>
      <c r="EI543" s="872"/>
      <c r="EJ543" s="243"/>
      <c r="EK543" s="897"/>
      <c r="EL543" s="897"/>
      <c r="EM543" s="473"/>
    </row>
    <row r="544" spans="118:143" ht="17" customHeight="1" thickBot="1" x14ac:dyDescent="0.25">
      <c r="DN544" s="534"/>
      <c r="DO544" s="1079"/>
      <c r="DP544" s="536"/>
      <c r="DQ544" s="1091"/>
      <c r="DR544" s="1091"/>
      <c r="DS544" s="534"/>
      <c r="DT544" s="1079"/>
      <c r="DU544" s="536"/>
      <c r="DV544" s="1091"/>
      <c r="DW544" s="1091"/>
      <c r="DX544" s="534"/>
      <c r="DY544" s="1079"/>
      <c r="DZ544" s="536"/>
      <c r="EA544" s="1091"/>
      <c r="EB544" s="1091"/>
      <c r="EC544" s="534"/>
      <c r="ED544" s="1079"/>
      <c r="EE544" s="536"/>
      <c r="EF544" s="1091"/>
      <c r="EG544" s="1091"/>
      <c r="EH544" s="534"/>
      <c r="EI544" s="1079"/>
      <c r="EJ544" s="536"/>
      <c r="EK544" s="1091"/>
      <c r="EL544" s="1091"/>
      <c r="EM544" s="534"/>
    </row>
    <row r="545" spans="118:143" ht="17" customHeight="1" thickBot="1" x14ac:dyDescent="0.25">
      <c r="DN545" s="440"/>
      <c r="DO545" s="146"/>
      <c r="DP545" s="241"/>
      <c r="DQ545" s="877"/>
      <c r="DR545" s="877"/>
      <c r="DS545" s="440"/>
      <c r="DT545" s="146"/>
      <c r="DU545" s="241"/>
      <c r="DV545" s="877"/>
      <c r="DW545" s="877"/>
      <c r="DX545" s="440"/>
      <c r="DY545" s="146"/>
      <c r="DZ545" s="241"/>
      <c r="EA545" s="877"/>
      <c r="EB545" s="877"/>
      <c r="EC545" s="440"/>
      <c r="ED545" s="146"/>
      <c r="EE545" s="241"/>
      <c r="EF545" s="877"/>
      <c r="EG545" s="877"/>
      <c r="EH545" s="440"/>
      <c r="EI545" s="146"/>
      <c r="EJ545" s="241"/>
      <c r="EK545" s="877"/>
      <c r="EL545" s="877"/>
      <c r="EM545" s="440"/>
    </row>
    <row r="546" spans="118:143" ht="17" customHeight="1" thickBot="1" x14ac:dyDescent="0.25">
      <c r="DN546" s="473"/>
      <c r="DO546" s="872"/>
      <c r="DP546" s="243"/>
      <c r="DQ546" s="897"/>
      <c r="DR546" s="897"/>
      <c r="DS546" s="473"/>
      <c r="DT546" s="872"/>
      <c r="DU546" s="243"/>
      <c r="DV546" s="897"/>
      <c r="DW546" s="897"/>
      <c r="DX546" s="473"/>
      <c r="DY546" s="872"/>
      <c r="DZ546" s="243"/>
      <c r="EA546" s="897"/>
      <c r="EB546" s="897"/>
      <c r="EC546" s="473"/>
      <c r="ED546" s="872"/>
      <c r="EE546" s="243"/>
      <c r="EF546" s="897"/>
      <c r="EG546" s="897"/>
      <c r="EH546" s="473"/>
      <c r="EI546" s="872"/>
      <c r="EJ546" s="243"/>
      <c r="EK546" s="897"/>
      <c r="EL546" s="897"/>
      <c r="EM546" s="473"/>
    </row>
    <row r="547" spans="118:143" ht="17" customHeight="1" thickBot="1" x14ac:dyDescent="0.25">
      <c r="DN547" s="534"/>
      <c r="DO547" s="1079"/>
      <c r="DP547" s="536"/>
      <c r="DQ547" s="1091"/>
      <c r="DR547" s="1091"/>
      <c r="DS547" s="534"/>
      <c r="DT547" s="1079"/>
      <c r="DU547" s="536"/>
      <c r="DV547" s="1091"/>
      <c r="DW547" s="1091"/>
      <c r="DX547" s="534"/>
      <c r="DY547" s="1079"/>
      <c r="DZ547" s="536"/>
      <c r="EA547" s="1091"/>
      <c r="EB547" s="1091"/>
      <c r="EC547" s="534"/>
      <c r="ED547" s="1079"/>
      <c r="EE547" s="536"/>
      <c r="EF547" s="1091"/>
      <c r="EG547" s="1091"/>
      <c r="EH547" s="534"/>
      <c r="EI547" s="1079"/>
      <c r="EJ547" s="536"/>
      <c r="EK547" s="1091"/>
      <c r="EL547" s="1091"/>
      <c r="EM547" s="534"/>
    </row>
    <row r="548" spans="118:143" ht="17" customHeight="1" thickBot="1" x14ac:dyDescent="0.25">
      <c r="DN548" s="906"/>
      <c r="DO548" s="872"/>
      <c r="DP548" s="553"/>
      <c r="DQ548" s="264"/>
      <c r="DR548" s="264"/>
      <c r="DS548" s="906"/>
      <c r="DT548" s="872"/>
      <c r="DU548" s="553"/>
      <c r="DV548" s="264"/>
      <c r="DW548" s="264"/>
      <c r="DX548" s="906"/>
      <c r="DY548" s="872"/>
      <c r="DZ548" s="553"/>
      <c r="EA548" s="264"/>
      <c r="EB548" s="264"/>
      <c r="EC548" s="906"/>
      <c r="ED548" s="872"/>
      <c r="EE548" s="553"/>
      <c r="EF548" s="264"/>
      <c r="EG548" s="264"/>
      <c r="EH548" s="906"/>
      <c r="EI548" s="872"/>
      <c r="EJ548" s="553"/>
      <c r="EK548" s="264"/>
      <c r="EL548" s="264"/>
      <c r="EM548" s="906"/>
    </row>
    <row r="549" spans="118:143" ht="17" customHeight="1" thickBot="1" x14ac:dyDescent="0.25">
      <c r="DN549" s="440"/>
      <c r="DO549" s="146"/>
      <c r="DP549" s="241"/>
      <c r="DQ549" s="877"/>
      <c r="DR549" s="877"/>
      <c r="DS549" s="440"/>
      <c r="DT549" s="146"/>
      <c r="DU549" s="241"/>
      <c r="DV549" s="877"/>
      <c r="DW549" s="877"/>
      <c r="DX549" s="440"/>
      <c r="DY549" s="146"/>
      <c r="DZ549" s="241"/>
      <c r="EA549" s="877"/>
      <c r="EB549" s="877"/>
      <c r="EC549" s="440"/>
      <c r="ED549" s="146"/>
      <c r="EE549" s="241"/>
      <c r="EF549" s="877"/>
      <c r="EG549" s="877"/>
      <c r="EH549" s="440"/>
      <c r="EI549" s="146"/>
      <c r="EJ549" s="241"/>
      <c r="EK549" s="877"/>
      <c r="EL549" s="877"/>
      <c r="EM549" s="440"/>
    </row>
    <row r="550" spans="118:143" ht="17" customHeight="1" thickBot="1" x14ac:dyDescent="0.25">
      <c r="DN550" s="473"/>
      <c r="DO550" s="872"/>
      <c r="DP550" s="243"/>
      <c r="DQ550" s="897"/>
      <c r="DR550" s="897"/>
      <c r="DS550" s="473"/>
      <c r="DT550" s="872"/>
      <c r="DU550" s="243"/>
      <c r="DV550" s="897"/>
      <c r="DW550" s="897"/>
      <c r="DX550" s="473"/>
      <c r="DY550" s="872"/>
      <c r="DZ550" s="243"/>
      <c r="EA550" s="897"/>
      <c r="EB550" s="897"/>
      <c r="EC550" s="473"/>
      <c r="ED550" s="872"/>
      <c r="EE550" s="243"/>
      <c r="EF550" s="897"/>
      <c r="EG550" s="897"/>
      <c r="EH550" s="473"/>
      <c r="EI550" s="872"/>
      <c r="EJ550" s="243"/>
      <c r="EK550" s="897"/>
      <c r="EL550" s="897"/>
      <c r="EM550" s="473"/>
    </row>
    <row r="551" spans="118:143" ht="17" customHeight="1" thickBot="1" x14ac:dyDescent="0.25">
      <c r="DN551" s="473"/>
      <c r="DO551" s="872"/>
      <c r="DP551" s="243"/>
      <c r="DQ551" s="897"/>
      <c r="DR551" s="897"/>
      <c r="DS551" s="473"/>
      <c r="DT551" s="872"/>
      <c r="DU551" s="243"/>
      <c r="DV551" s="897"/>
      <c r="DW551" s="897"/>
      <c r="DX551" s="473"/>
      <c r="DY551" s="872"/>
      <c r="DZ551" s="243"/>
      <c r="EA551" s="897"/>
      <c r="EB551" s="897"/>
      <c r="EC551" s="473"/>
      <c r="ED551" s="872"/>
      <c r="EE551" s="243"/>
      <c r="EF551" s="897"/>
      <c r="EG551" s="897"/>
      <c r="EH551" s="473"/>
      <c r="EI551" s="872"/>
      <c r="EJ551" s="243"/>
      <c r="EK551" s="897"/>
      <c r="EL551" s="897"/>
      <c r="EM551" s="473"/>
    </row>
    <row r="552" spans="118:143" ht="17" customHeight="1" thickBot="1" x14ac:dyDescent="0.25">
      <c r="DN552" s="534"/>
      <c r="DO552" s="1079"/>
      <c r="DP552" s="536"/>
      <c r="DQ552" s="1091"/>
      <c r="DR552" s="1091"/>
      <c r="DS552" s="534"/>
      <c r="DT552" s="1079"/>
      <c r="DU552" s="536"/>
      <c r="DV552" s="1091"/>
      <c r="DW552" s="1091"/>
      <c r="DX552" s="534"/>
      <c r="DY552" s="1079"/>
      <c r="DZ552" s="536"/>
      <c r="EA552" s="1091"/>
      <c r="EB552" s="1091"/>
      <c r="EC552" s="534"/>
      <c r="ED552" s="1079"/>
      <c r="EE552" s="536"/>
      <c r="EF552" s="1091"/>
      <c r="EG552" s="1091"/>
      <c r="EH552" s="534"/>
      <c r="EI552" s="1079"/>
      <c r="EJ552" s="536"/>
      <c r="EK552" s="1091"/>
      <c r="EL552" s="1091"/>
      <c r="EM552" s="534"/>
    </row>
    <row r="553" spans="118:143" ht="17" customHeight="1" thickBot="1" x14ac:dyDescent="0.25">
      <c r="DN553" s="440"/>
      <c r="DO553" s="146"/>
      <c r="DP553" s="241"/>
      <c r="DQ553" s="877"/>
      <c r="DR553" s="877"/>
      <c r="DS553" s="440"/>
      <c r="DT553" s="146"/>
      <c r="DU553" s="241"/>
      <c r="DV553" s="877"/>
      <c r="DW553" s="877"/>
      <c r="DX553" s="440"/>
      <c r="DY553" s="146"/>
      <c r="DZ553" s="241"/>
      <c r="EA553" s="877"/>
      <c r="EB553" s="877"/>
      <c r="EC553" s="440"/>
      <c r="ED553" s="146"/>
      <c r="EE553" s="241"/>
      <c r="EF553" s="877"/>
      <c r="EG553" s="877"/>
      <c r="EH553" s="440"/>
      <c r="EI553" s="146"/>
      <c r="EJ553" s="241"/>
      <c r="EK553" s="877"/>
      <c r="EL553" s="877"/>
      <c r="EM553" s="440"/>
    </row>
    <row r="554" spans="118:143" ht="17" customHeight="1" thickBot="1" x14ac:dyDescent="0.25">
      <c r="DN554" s="473"/>
      <c r="DO554" s="872"/>
      <c r="DP554" s="243"/>
      <c r="DQ554" s="897"/>
      <c r="DR554" s="897"/>
      <c r="DS554" s="473"/>
      <c r="DT554" s="872"/>
      <c r="DU554" s="243"/>
      <c r="DV554" s="897"/>
      <c r="DW554" s="897"/>
      <c r="DX554" s="473"/>
      <c r="DY554" s="872"/>
      <c r="DZ554" s="243"/>
      <c r="EA554" s="897"/>
      <c r="EB554" s="897"/>
      <c r="EC554" s="473"/>
      <c r="ED554" s="872"/>
      <c r="EE554" s="243"/>
      <c r="EF554" s="897"/>
      <c r="EG554" s="897"/>
      <c r="EH554" s="473"/>
      <c r="EI554" s="872"/>
      <c r="EJ554" s="243"/>
      <c r="EK554" s="897"/>
      <c r="EL554" s="897"/>
      <c r="EM554" s="473"/>
    </row>
    <row r="555" spans="118:143" ht="17" customHeight="1" thickBot="1" x14ac:dyDescent="0.25">
      <c r="DN555" s="473"/>
      <c r="DO555" s="872"/>
      <c r="DP555" s="243"/>
      <c r="DQ555" s="897"/>
      <c r="DR555" s="897"/>
      <c r="DS555" s="473"/>
      <c r="DT555" s="872"/>
      <c r="DU555" s="243"/>
      <c r="DV555" s="897"/>
      <c r="DW555" s="897"/>
      <c r="DX555" s="473"/>
      <c r="DY555" s="872"/>
      <c r="DZ555" s="243"/>
      <c r="EA555" s="897"/>
      <c r="EB555" s="897"/>
      <c r="EC555" s="473"/>
      <c r="ED555" s="872"/>
      <c r="EE555" s="243"/>
      <c r="EF555" s="897"/>
      <c r="EG555" s="897"/>
      <c r="EH555" s="473"/>
      <c r="EI555" s="872"/>
      <c r="EJ555" s="243"/>
      <c r="EK555" s="897"/>
      <c r="EL555" s="897"/>
      <c r="EM555" s="473"/>
    </row>
    <row r="556" spans="118:143" ht="17" customHeight="1" thickBot="1" x14ac:dyDescent="0.25">
      <c r="DN556" s="473"/>
      <c r="DO556" s="872"/>
      <c r="DP556" s="243"/>
      <c r="DQ556" s="897"/>
      <c r="DR556" s="897"/>
      <c r="DS556" s="473"/>
      <c r="DT556" s="872"/>
      <c r="DU556" s="243"/>
      <c r="DV556" s="897"/>
      <c r="DW556" s="897"/>
      <c r="DX556" s="473"/>
      <c r="DY556" s="872"/>
      <c r="DZ556" s="243"/>
      <c r="EA556" s="897"/>
      <c r="EB556" s="897"/>
      <c r="EC556" s="473"/>
      <c r="ED556" s="872"/>
      <c r="EE556" s="243"/>
      <c r="EF556" s="897"/>
      <c r="EG556" s="897"/>
      <c r="EH556" s="473"/>
      <c r="EI556" s="872"/>
      <c r="EJ556" s="243"/>
      <c r="EK556" s="897"/>
      <c r="EL556" s="897"/>
      <c r="EM556" s="473"/>
    </row>
    <row r="557" spans="118:143" ht="17" customHeight="1" thickBot="1" x14ac:dyDescent="0.25">
      <c r="DN557" s="473"/>
      <c r="DO557" s="872"/>
      <c r="DP557" s="243"/>
      <c r="DQ557" s="897"/>
      <c r="DR557" s="897"/>
      <c r="DS557" s="473"/>
      <c r="DT557" s="872"/>
      <c r="DU557" s="243"/>
      <c r="DV557" s="897"/>
      <c r="DW557" s="897"/>
      <c r="DX557" s="473"/>
      <c r="DY557" s="872"/>
      <c r="DZ557" s="243"/>
      <c r="EA557" s="897"/>
      <c r="EB557" s="897"/>
      <c r="EC557" s="473"/>
      <c r="ED557" s="872"/>
      <c r="EE557" s="243"/>
      <c r="EF557" s="897"/>
      <c r="EG557" s="897"/>
      <c r="EH557" s="473"/>
      <c r="EI557" s="872"/>
      <c r="EJ557" s="243"/>
      <c r="EK557" s="897"/>
      <c r="EL557" s="897"/>
      <c r="EM557" s="473"/>
    </row>
    <row r="558" spans="118:143" ht="17" customHeight="1" thickBot="1" x14ac:dyDescent="0.25">
      <c r="DN558" s="473"/>
      <c r="DO558" s="872"/>
      <c r="DP558" s="243"/>
      <c r="DQ558" s="897"/>
      <c r="DR558" s="897"/>
      <c r="DS558" s="473"/>
      <c r="DT558" s="872"/>
      <c r="DU558" s="243"/>
      <c r="DV558" s="897"/>
      <c r="DW558" s="897"/>
      <c r="DX558" s="473"/>
      <c r="DY558" s="872"/>
      <c r="DZ558" s="243"/>
      <c r="EA558" s="897"/>
      <c r="EB558" s="897"/>
      <c r="EC558" s="473"/>
      <c r="ED558" s="872"/>
      <c r="EE558" s="243"/>
      <c r="EF558" s="897"/>
      <c r="EG558" s="897"/>
      <c r="EH558" s="473"/>
      <c r="EI558" s="872"/>
      <c r="EJ558" s="243"/>
      <c r="EK558" s="897"/>
      <c r="EL558" s="897"/>
      <c r="EM558" s="473"/>
    </row>
    <row r="559" spans="118:143" ht="17" customHeight="1" thickBot="1" x14ac:dyDescent="0.25">
      <c r="DN559" s="473"/>
      <c r="DO559" s="872"/>
      <c r="DP559" s="243"/>
      <c r="DQ559" s="897"/>
      <c r="DR559" s="897"/>
      <c r="DS559" s="473"/>
      <c r="DT559" s="872"/>
      <c r="DU559" s="243"/>
      <c r="DV559" s="897"/>
      <c r="DW559" s="897"/>
      <c r="DX559" s="473"/>
      <c r="DY559" s="872"/>
      <c r="DZ559" s="243"/>
      <c r="EA559" s="897"/>
      <c r="EB559" s="897"/>
      <c r="EC559" s="473"/>
      <c r="ED559" s="872"/>
      <c r="EE559" s="243"/>
      <c r="EF559" s="897"/>
      <c r="EG559" s="897"/>
      <c r="EH559" s="473"/>
      <c r="EI559" s="872"/>
      <c r="EJ559" s="243"/>
      <c r="EK559" s="897"/>
      <c r="EL559" s="897"/>
      <c r="EM559" s="473"/>
    </row>
    <row r="560" spans="118:143" ht="17" customHeight="1" thickBot="1" x14ac:dyDescent="0.25">
      <c r="DN560" s="534"/>
      <c r="DO560" s="1079"/>
      <c r="DP560" s="536"/>
      <c r="DQ560" s="1091"/>
      <c r="DR560" s="1091"/>
      <c r="DS560" s="534"/>
      <c r="DT560" s="1079"/>
      <c r="DU560" s="536"/>
      <c r="DV560" s="1091"/>
      <c r="DW560" s="1091"/>
      <c r="DX560" s="534"/>
      <c r="DY560" s="1079"/>
      <c r="DZ560" s="536"/>
      <c r="EA560" s="1091"/>
      <c r="EB560" s="1091"/>
      <c r="EC560" s="534"/>
      <c r="ED560" s="1079"/>
      <c r="EE560" s="536"/>
      <c r="EF560" s="1091"/>
      <c r="EG560" s="1091"/>
      <c r="EH560" s="534"/>
      <c r="EI560" s="1079"/>
      <c r="EJ560" s="536"/>
      <c r="EK560" s="1091"/>
      <c r="EL560" s="1091"/>
      <c r="EM560" s="534"/>
    </row>
    <row r="561" spans="118:143" ht="17" customHeight="1" thickBot="1" x14ac:dyDescent="0.25">
      <c r="DN561" s="906"/>
      <c r="DO561" s="872"/>
      <c r="DP561" s="553"/>
      <c r="DQ561" s="264"/>
      <c r="DR561" s="264"/>
      <c r="DS561" s="906"/>
      <c r="DT561" s="872"/>
      <c r="DU561" s="553"/>
      <c r="DV561" s="264"/>
      <c r="DW561" s="264"/>
      <c r="DX561" s="906"/>
      <c r="DY561" s="872"/>
      <c r="DZ561" s="553"/>
      <c r="EA561" s="264"/>
      <c r="EB561" s="264"/>
      <c r="EC561" s="906"/>
      <c r="ED561" s="872"/>
      <c r="EE561" s="553"/>
      <c r="EF561" s="264"/>
      <c r="EG561" s="264"/>
      <c r="EH561" s="906"/>
      <c r="EI561" s="872"/>
      <c r="EJ561" s="553"/>
      <c r="EK561" s="264"/>
      <c r="EL561" s="264"/>
      <c r="EM561" s="906"/>
    </row>
    <row r="562" spans="118:143" ht="17" customHeight="1" thickBot="1" x14ac:dyDescent="0.25">
      <c r="DN562" s="440"/>
      <c r="DO562" s="146"/>
      <c r="DP562" s="241"/>
      <c r="DQ562" s="877"/>
      <c r="DR562" s="877"/>
      <c r="DS562" s="440"/>
      <c r="DT562" s="146"/>
      <c r="DU562" s="241"/>
      <c r="DV562" s="877"/>
      <c r="DW562" s="877"/>
      <c r="DX562" s="440"/>
      <c r="DY562" s="146"/>
      <c r="DZ562" s="241"/>
      <c r="EA562" s="877"/>
      <c r="EB562" s="877"/>
      <c r="EC562" s="440"/>
      <c r="ED562" s="146"/>
      <c r="EE562" s="241"/>
      <c r="EF562" s="877"/>
      <c r="EG562" s="877"/>
      <c r="EH562" s="440"/>
      <c r="EI562" s="146"/>
      <c r="EJ562" s="241"/>
      <c r="EK562" s="877"/>
      <c r="EL562" s="877"/>
      <c r="EM562" s="440"/>
    </row>
    <row r="563" spans="118:143" ht="17" customHeight="1" thickBot="1" x14ac:dyDescent="0.25">
      <c r="DN563" s="473"/>
      <c r="DO563" s="872"/>
      <c r="DP563" s="243"/>
      <c r="DQ563" s="897"/>
      <c r="DR563" s="897"/>
      <c r="DS563" s="473"/>
      <c r="DT563" s="872"/>
      <c r="DU563" s="243"/>
      <c r="DV563" s="897"/>
      <c r="DW563" s="897"/>
      <c r="DX563" s="473"/>
      <c r="DY563" s="872"/>
      <c r="DZ563" s="243"/>
      <c r="EA563" s="897"/>
      <c r="EB563" s="897"/>
      <c r="EC563" s="473"/>
      <c r="ED563" s="872"/>
      <c r="EE563" s="243"/>
      <c r="EF563" s="897"/>
      <c r="EG563" s="897"/>
      <c r="EH563" s="473"/>
      <c r="EI563" s="872"/>
      <c r="EJ563" s="243"/>
      <c r="EK563" s="897"/>
      <c r="EL563" s="897"/>
      <c r="EM563" s="473"/>
    </row>
    <row r="564" spans="118:143" ht="17" customHeight="1" thickBot="1" x14ac:dyDescent="0.25">
      <c r="DN564" s="534"/>
      <c r="DO564" s="1079"/>
      <c r="DP564" s="536"/>
      <c r="DQ564" s="1091"/>
      <c r="DR564" s="1091"/>
      <c r="DS564" s="534"/>
      <c r="DT564" s="1079"/>
      <c r="DU564" s="536"/>
      <c r="DV564" s="1091"/>
      <c r="DW564" s="1091"/>
      <c r="DX564" s="534"/>
      <c r="DY564" s="1079"/>
      <c r="DZ564" s="536"/>
      <c r="EA564" s="1091"/>
      <c r="EB564" s="1091"/>
      <c r="EC564" s="534"/>
      <c r="ED564" s="1079"/>
      <c r="EE564" s="536"/>
      <c r="EF564" s="1091"/>
      <c r="EG564" s="1091"/>
      <c r="EH564" s="534"/>
      <c r="EI564" s="1079"/>
      <c r="EJ564" s="536"/>
      <c r="EK564" s="1091"/>
      <c r="EL564" s="1091"/>
      <c r="EM564" s="534"/>
    </row>
    <row r="565" spans="118:143" ht="17" customHeight="1" thickBot="1" x14ac:dyDescent="0.25">
      <c r="DN565" s="440"/>
      <c r="DO565" s="146"/>
      <c r="DP565" s="241"/>
      <c r="DQ565" s="877"/>
      <c r="DR565" s="877"/>
      <c r="DS565" s="440"/>
      <c r="DT565" s="146"/>
      <c r="DU565" s="241"/>
      <c r="DV565" s="877"/>
      <c r="DW565" s="877"/>
      <c r="DX565" s="440"/>
      <c r="DY565" s="146"/>
      <c r="DZ565" s="241"/>
      <c r="EA565" s="877"/>
      <c r="EB565" s="877"/>
      <c r="EC565" s="440"/>
      <c r="ED565" s="146"/>
      <c r="EE565" s="241"/>
      <c r="EF565" s="877"/>
      <c r="EG565" s="877"/>
      <c r="EH565" s="440"/>
      <c r="EI565" s="146"/>
      <c r="EJ565" s="241"/>
      <c r="EK565" s="877"/>
      <c r="EL565" s="877"/>
      <c r="EM565" s="440"/>
    </row>
    <row r="566" spans="118:143" ht="17" customHeight="1" thickBot="1" x14ac:dyDescent="0.25">
      <c r="DN566" s="473"/>
      <c r="DO566" s="1166"/>
      <c r="DP566" s="243"/>
      <c r="DQ566" s="897"/>
      <c r="DR566" s="897"/>
      <c r="DS566" s="473"/>
      <c r="DT566" s="1166"/>
      <c r="DU566" s="243"/>
      <c r="DV566" s="897"/>
      <c r="DW566" s="897"/>
      <c r="DX566" s="473"/>
      <c r="DY566" s="1166"/>
      <c r="DZ566" s="243"/>
      <c r="EA566" s="897"/>
      <c r="EB566" s="897"/>
      <c r="EC566" s="473"/>
      <c r="ED566" s="1166"/>
      <c r="EE566" s="243"/>
      <c r="EF566" s="897"/>
      <c r="EG566" s="897"/>
      <c r="EH566" s="473"/>
      <c r="EI566" s="1166"/>
      <c r="EJ566" s="243"/>
      <c r="EK566" s="897"/>
      <c r="EL566" s="897"/>
      <c r="EM566" s="473"/>
    </row>
    <row r="567" spans="118:143" ht="17" customHeight="1" thickBot="1" x14ac:dyDescent="0.25">
      <c r="DN567" s="534"/>
      <c r="DO567" s="1171"/>
      <c r="DP567" s="536"/>
      <c r="DQ567" s="1091"/>
      <c r="DR567" s="1091"/>
      <c r="DS567" s="534"/>
      <c r="DT567" s="1171"/>
      <c r="DU567" s="536"/>
      <c r="DV567" s="1091"/>
      <c r="DW567" s="1091"/>
      <c r="DX567" s="534"/>
      <c r="DY567" s="1171"/>
      <c r="DZ567" s="536"/>
      <c r="EA567" s="1091"/>
      <c r="EB567" s="1091"/>
      <c r="EC567" s="534"/>
      <c r="ED567" s="1171"/>
      <c r="EE567" s="536"/>
      <c r="EF567" s="1091"/>
      <c r="EG567" s="1091"/>
      <c r="EH567" s="534"/>
      <c r="EI567" s="1171"/>
      <c r="EJ567" s="536"/>
      <c r="EK567" s="1091"/>
      <c r="EL567" s="1091"/>
      <c r="EM567" s="534"/>
    </row>
    <row r="568" spans="118:143" ht="17" customHeight="1" thickBot="1" x14ac:dyDescent="0.25">
      <c r="DN568" s="906"/>
      <c r="DO568" s="1166"/>
      <c r="DP568" s="553"/>
      <c r="DQ568" s="264"/>
      <c r="DR568" s="264"/>
      <c r="DS568" s="906"/>
      <c r="DT568" s="1166"/>
      <c r="DU568" s="553"/>
      <c r="DV568" s="264"/>
      <c r="DW568" s="264"/>
      <c r="DX568" s="906"/>
      <c r="DY568" s="1166"/>
      <c r="DZ568" s="553"/>
      <c r="EA568" s="264"/>
      <c r="EB568" s="264"/>
      <c r="EC568" s="906"/>
      <c r="ED568" s="1166"/>
      <c r="EE568" s="553"/>
      <c r="EF568" s="264"/>
      <c r="EG568" s="264"/>
      <c r="EH568" s="906"/>
      <c r="EI568" s="1166"/>
      <c r="EJ568" s="553"/>
      <c r="EK568" s="264"/>
      <c r="EL568" s="264"/>
      <c r="EM568" s="906"/>
    </row>
    <row r="569" spans="118:143" ht="17" customHeight="1" thickBot="1" x14ac:dyDescent="0.25">
      <c r="DN569" s="440"/>
      <c r="DO569" s="1387"/>
      <c r="DP569" s="241"/>
      <c r="DQ569" s="877"/>
      <c r="DR569" s="877"/>
      <c r="DS569" s="440"/>
      <c r="DT569" s="1387"/>
      <c r="DU569" s="241"/>
      <c r="DV569" s="877"/>
      <c r="DW569" s="877"/>
      <c r="DX569" s="440"/>
      <c r="DY569" s="1387"/>
      <c r="DZ569" s="241"/>
      <c r="EA569" s="877"/>
      <c r="EB569" s="877"/>
      <c r="EC569" s="440"/>
      <c r="ED569" s="1387"/>
      <c r="EE569" s="241"/>
      <c r="EF569" s="877"/>
      <c r="EG569" s="877"/>
      <c r="EH569" s="440"/>
      <c r="EI569" s="1387"/>
      <c r="EJ569" s="241"/>
      <c r="EK569" s="877"/>
      <c r="EL569" s="877"/>
      <c r="EM569" s="440"/>
    </row>
    <row r="570" spans="118:143" ht="17" customHeight="1" thickBot="1" x14ac:dyDescent="0.25">
      <c r="DN570" s="473"/>
      <c r="DO570" s="1166"/>
      <c r="DP570" s="243"/>
      <c r="DQ570" s="897"/>
      <c r="DR570" s="897"/>
      <c r="DS570" s="473"/>
      <c r="DT570" s="1166"/>
      <c r="DU570" s="243"/>
      <c r="DV570" s="897"/>
      <c r="DW570" s="897"/>
      <c r="DX570" s="473"/>
      <c r="DY570" s="1166"/>
      <c r="DZ570" s="243"/>
      <c r="EA570" s="897"/>
      <c r="EB570" s="897"/>
      <c r="EC570" s="473"/>
      <c r="ED570" s="1166"/>
      <c r="EE570" s="243"/>
      <c r="EF570" s="897"/>
      <c r="EG570" s="897"/>
      <c r="EH570" s="473"/>
      <c r="EI570" s="1166"/>
      <c r="EJ570" s="243"/>
      <c r="EK570" s="897"/>
      <c r="EL570" s="897"/>
      <c r="EM570" s="473"/>
    </row>
    <row r="571" spans="118:143" ht="17" customHeight="1" thickBot="1" x14ac:dyDescent="0.25">
      <c r="DN571" s="473"/>
      <c r="DO571" s="1166"/>
      <c r="DP571" s="243"/>
      <c r="DQ571" s="897"/>
      <c r="DR571" s="897"/>
      <c r="DS571" s="473"/>
      <c r="DT571" s="1166"/>
      <c r="DU571" s="243"/>
      <c r="DV571" s="897"/>
      <c r="DW571" s="897"/>
      <c r="DX571" s="473"/>
      <c r="DY571" s="1166"/>
      <c r="DZ571" s="243"/>
      <c r="EA571" s="897"/>
      <c r="EB571" s="897"/>
      <c r="EC571" s="473"/>
      <c r="ED571" s="1166"/>
      <c r="EE571" s="243"/>
      <c r="EF571" s="897"/>
      <c r="EG571" s="897"/>
      <c r="EH571" s="473"/>
      <c r="EI571" s="1166"/>
      <c r="EJ571" s="243"/>
      <c r="EK571" s="897"/>
      <c r="EL571" s="897"/>
      <c r="EM571" s="473"/>
    </row>
    <row r="572" spans="118:143" ht="17" customHeight="1" thickBot="1" x14ac:dyDescent="0.25">
      <c r="DN572" s="473"/>
      <c r="DO572" s="1166"/>
      <c r="DP572" s="243"/>
      <c r="DQ572" s="897"/>
      <c r="DR572" s="897"/>
      <c r="DS572" s="473"/>
      <c r="DT572" s="1166"/>
      <c r="DU572" s="243"/>
      <c r="DV572" s="897"/>
      <c r="DW572" s="897"/>
      <c r="DX572" s="473"/>
      <c r="DY572" s="1166"/>
      <c r="DZ572" s="243"/>
      <c r="EA572" s="897"/>
      <c r="EB572" s="897"/>
      <c r="EC572" s="473"/>
      <c r="ED572" s="1166"/>
      <c r="EE572" s="243"/>
      <c r="EF572" s="897"/>
      <c r="EG572" s="897"/>
      <c r="EH572" s="473"/>
      <c r="EI572" s="1166"/>
      <c r="EJ572" s="243"/>
      <c r="EK572" s="897"/>
      <c r="EL572" s="897"/>
      <c r="EM572" s="473"/>
    </row>
    <row r="573" spans="118:143" ht="17" customHeight="1" thickBot="1" x14ac:dyDescent="0.25">
      <c r="DN573" s="473"/>
      <c r="DO573" s="1166"/>
      <c r="DP573" s="243"/>
      <c r="DQ573" s="897"/>
      <c r="DR573" s="897"/>
      <c r="DS573" s="473"/>
      <c r="DT573" s="1166"/>
      <c r="DU573" s="243"/>
      <c r="DV573" s="897"/>
      <c r="DW573" s="897"/>
      <c r="DX573" s="473"/>
      <c r="DY573" s="1166"/>
      <c r="DZ573" s="243"/>
      <c r="EA573" s="897"/>
      <c r="EB573" s="897"/>
      <c r="EC573" s="473"/>
      <c r="ED573" s="1166"/>
      <c r="EE573" s="243"/>
      <c r="EF573" s="897"/>
      <c r="EG573" s="897"/>
      <c r="EH573" s="473"/>
      <c r="EI573" s="1166"/>
      <c r="EJ573" s="243"/>
      <c r="EK573" s="897"/>
      <c r="EL573" s="897"/>
      <c r="EM573" s="473"/>
    </row>
    <row r="574" spans="118:143" ht="17" customHeight="1" thickBot="1" x14ac:dyDescent="0.25">
      <c r="DN574" s="473"/>
      <c r="DO574" s="1166"/>
      <c r="DP574" s="243"/>
      <c r="DQ574" s="897"/>
      <c r="DR574" s="897"/>
      <c r="DS574" s="473"/>
      <c r="DT574" s="1166"/>
      <c r="DU574" s="243"/>
      <c r="DV574" s="897"/>
      <c r="DW574" s="897"/>
      <c r="DX574" s="473"/>
      <c r="DY574" s="1166"/>
      <c r="DZ574" s="243"/>
      <c r="EA574" s="897"/>
      <c r="EB574" s="897"/>
      <c r="EC574" s="473"/>
      <c r="ED574" s="1166"/>
      <c r="EE574" s="243"/>
      <c r="EF574" s="897"/>
      <c r="EG574" s="897"/>
      <c r="EH574" s="473"/>
      <c r="EI574" s="1166"/>
      <c r="EJ574" s="243"/>
      <c r="EK574" s="897"/>
      <c r="EL574" s="897"/>
      <c r="EM574" s="473"/>
    </row>
    <row r="575" spans="118:143" ht="17" customHeight="1" thickBot="1" x14ac:dyDescent="0.25">
      <c r="DN575" s="534"/>
      <c r="DO575" s="1171"/>
      <c r="DP575" s="536"/>
      <c r="DQ575" s="1091"/>
      <c r="DR575" s="1091"/>
      <c r="DS575" s="534"/>
      <c r="DT575" s="1171"/>
      <c r="DU575" s="536"/>
      <c r="DV575" s="1091"/>
      <c r="DW575" s="1091"/>
      <c r="DX575" s="534"/>
      <c r="DY575" s="1171"/>
      <c r="DZ575" s="536"/>
      <c r="EA575" s="1091"/>
      <c r="EB575" s="1091"/>
      <c r="EC575" s="534"/>
      <c r="ED575" s="1171"/>
      <c r="EE575" s="536"/>
      <c r="EF575" s="1091"/>
      <c r="EG575" s="1091"/>
      <c r="EH575" s="534"/>
      <c r="EI575" s="1171"/>
      <c r="EJ575" s="536"/>
      <c r="EK575" s="1091"/>
      <c r="EL575" s="1091"/>
      <c r="EM575" s="534"/>
    </row>
    <row r="576" spans="118:143" ht="17" customHeight="1" thickBot="1" x14ac:dyDescent="0.25">
      <c r="DN576" s="440"/>
      <c r="DO576" s="208"/>
      <c r="DP576" s="241"/>
      <c r="DQ576" s="877"/>
      <c r="DR576" s="877"/>
      <c r="DS576" s="440"/>
      <c r="DT576" s="208"/>
      <c r="DU576" s="241"/>
      <c r="DV576" s="877"/>
      <c r="DW576" s="877"/>
      <c r="DX576" s="440"/>
      <c r="DY576" s="208"/>
      <c r="DZ576" s="241"/>
      <c r="EA576" s="877"/>
      <c r="EB576" s="877"/>
      <c r="EC576" s="440"/>
      <c r="ED576" s="208"/>
      <c r="EE576" s="241"/>
      <c r="EF576" s="877"/>
      <c r="EG576" s="877"/>
      <c r="EH576" s="440"/>
      <c r="EI576" s="208"/>
      <c r="EJ576" s="241"/>
      <c r="EK576" s="877"/>
      <c r="EL576" s="877"/>
      <c r="EM576" s="440"/>
    </row>
    <row r="577" spans="118:143" ht="17" customHeight="1" thickBot="1" x14ac:dyDescent="0.25">
      <c r="DN577" s="473"/>
      <c r="DO577" s="535"/>
      <c r="DP577" s="243"/>
      <c r="DQ577" s="897"/>
      <c r="DR577" s="897"/>
      <c r="DS577" s="473"/>
      <c r="DT577" s="535"/>
      <c r="DU577" s="243"/>
      <c r="DV577" s="897"/>
      <c r="DW577" s="897"/>
      <c r="DX577" s="473"/>
      <c r="DY577" s="535"/>
      <c r="DZ577" s="243"/>
      <c r="EA577" s="897"/>
      <c r="EB577" s="897"/>
      <c r="EC577" s="473"/>
      <c r="ED577" s="535"/>
      <c r="EE577" s="243"/>
      <c r="EF577" s="897"/>
      <c r="EG577" s="897"/>
      <c r="EH577" s="473"/>
      <c r="EI577" s="535"/>
      <c r="EJ577" s="243"/>
      <c r="EK577" s="897"/>
      <c r="EL577" s="897"/>
      <c r="EM577" s="473"/>
    </row>
    <row r="578" spans="118:143" ht="17" customHeight="1" thickBot="1" x14ac:dyDescent="0.25">
      <c r="DN578" s="534"/>
      <c r="DO578" s="970"/>
      <c r="DP578" s="536"/>
      <c r="DQ578" s="1091"/>
      <c r="DR578" s="1091"/>
      <c r="DS578" s="534"/>
      <c r="DT578" s="970"/>
      <c r="DU578" s="536"/>
      <c r="DV578" s="1091"/>
      <c r="DW578" s="1091"/>
      <c r="DX578" s="534"/>
      <c r="DY578" s="970"/>
      <c r="DZ578" s="536"/>
      <c r="EA578" s="1091"/>
      <c r="EB578" s="1091"/>
      <c r="EC578" s="534"/>
      <c r="ED578" s="970"/>
      <c r="EE578" s="536"/>
      <c r="EF578" s="1091"/>
      <c r="EG578" s="1091"/>
      <c r="EH578" s="534"/>
      <c r="EI578" s="970"/>
      <c r="EJ578" s="536"/>
      <c r="EK578" s="1091"/>
      <c r="EL578" s="1091"/>
      <c r="EM578" s="534"/>
    </row>
    <row r="579" spans="118:143" ht="17" customHeight="1" thickBot="1" x14ac:dyDescent="0.25">
      <c r="DN579" s="906"/>
      <c r="DO579" s="535"/>
      <c r="DP579" s="553"/>
      <c r="DQ579" s="264"/>
      <c r="DR579" s="264"/>
      <c r="DS579" s="906"/>
      <c r="DT579" s="535"/>
      <c r="DU579" s="553"/>
      <c r="DV579" s="264"/>
      <c r="DW579" s="264"/>
      <c r="DX579" s="906"/>
      <c r="DY579" s="535"/>
      <c r="DZ579" s="553"/>
      <c r="EA579" s="264"/>
      <c r="EB579" s="264"/>
      <c r="EC579" s="906"/>
      <c r="ED579" s="535"/>
      <c r="EE579" s="553"/>
      <c r="EF579" s="264"/>
      <c r="EG579" s="264"/>
      <c r="EH579" s="906"/>
      <c r="EI579" s="535"/>
      <c r="EJ579" s="553"/>
      <c r="EK579" s="264"/>
      <c r="EL579" s="264"/>
      <c r="EM579" s="906"/>
    </row>
    <row r="580" spans="118:143" ht="17" customHeight="1" thickBot="1" x14ac:dyDescent="0.25">
      <c r="DN580" s="440"/>
      <c r="DO580" s="208"/>
      <c r="DP580" s="241"/>
      <c r="DQ580" s="877"/>
      <c r="DR580" s="877"/>
      <c r="DS580" s="440"/>
      <c r="DT580" s="208"/>
      <c r="DU580" s="241"/>
      <c r="DV580" s="877"/>
      <c r="DW580" s="877"/>
      <c r="DX580" s="440"/>
      <c r="DY580" s="208"/>
      <c r="DZ580" s="241"/>
      <c r="EA580" s="877"/>
      <c r="EB580" s="877"/>
      <c r="EC580" s="440"/>
      <c r="ED580" s="208"/>
      <c r="EE580" s="241"/>
      <c r="EF580" s="877"/>
      <c r="EG580" s="877"/>
      <c r="EH580" s="440"/>
      <c r="EI580" s="208"/>
      <c r="EJ580" s="241"/>
      <c r="EK580" s="877"/>
      <c r="EL580" s="877"/>
      <c r="EM580" s="440"/>
    </row>
    <row r="581" spans="118:143" ht="17" customHeight="1" thickBot="1" x14ac:dyDescent="0.25">
      <c r="DN581" s="473"/>
      <c r="DO581" s="535"/>
      <c r="DP581" s="243"/>
      <c r="DQ581" s="897"/>
      <c r="DR581" s="897"/>
      <c r="DS581" s="473"/>
      <c r="DT581" s="535"/>
      <c r="DU581" s="243"/>
      <c r="DV581" s="897"/>
      <c r="DW581" s="897"/>
      <c r="DX581" s="473"/>
      <c r="DY581" s="535"/>
      <c r="DZ581" s="243"/>
      <c r="EA581" s="897"/>
      <c r="EB581" s="897"/>
      <c r="EC581" s="473"/>
      <c r="ED581" s="535"/>
      <c r="EE581" s="243"/>
      <c r="EF581" s="897"/>
      <c r="EG581" s="897"/>
      <c r="EH581" s="473"/>
      <c r="EI581" s="535"/>
      <c r="EJ581" s="243"/>
      <c r="EK581" s="897"/>
      <c r="EL581" s="897"/>
      <c r="EM581" s="473"/>
    </row>
    <row r="582" spans="118:143" ht="17" customHeight="1" thickBot="1" x14ac:dyDescent="0.25">
      <c r="DN582" s="473"/>
      <c r="DO582" s="535"/>
      <c r="DP582" s="243"/>
      <c r="DQ582" s="897"/>
      <c r="DR582" s="897"/>
      <c r="DS582" s="473"/>
      <c r="DT582" s="535"/>
      <c r="DU582" s="243"/>
      <c r="DV582" s="897"/>
      <c r="DW582" s="897"/>
      <c r="DX582" s="473"/>
      <c r="DY582" s="535"/>
      <c r="DZ582" s="243"/>
      <c r="EA582" s="897"/>
      <c r="EB582" s="897"/>
      <c r="EC582" s="473"/>
      <c r="ED582" s="535"/>
      <c r="EE582" s="243"/>
      <c r="EF582" s="897"/>
      <c r="EG582" s="897"/>
      <c r="EH582" s="473"/>
      <c r="EI582" s="535"/>
      <c r="EJ582" s="243"/>
      <c r="EK582" s="897"/>
      <c r="EL582" s="897"/>
      <c r="EM582" s="473"/>
    </row>
    <row r="583" spans="118:143" ht="17" customHeight="1" thickBot="1" x14ac:dyDescent="0.25">
      <c r="DN583" s="473"/>
      <c r="DO583" s="535"/>
      <c r="DP583" s="243"/>
      <c r="DQ583" s="897"/>
      <c r="DR583" s="897"/>
      <c r="DS583" s="473"/>
      <c r="DT583" s="535"/>
      <c r="DU583" s="243"/>
      <c r="DV583" s="897"/>
      <c r="DW583" s="897"/>
      <c r="DX583" s="473"/>
      <c r="DY583" s="535"/>
      <c r="DZ583" s="243"/>
      <c r="EA583" s="897"/>
      <c r="EB583" s="897"/>
      <c r="EC583" s="473"/>
      <c r="ED583" s="535"/>
      <c r="EE583" s="243"/>
      <c r="EF583" s="897"/>
      <c r="EG583" s="897"/>
      <c r="EH583" s="473"/>
      <c r="EI583" s="535"/>
      <c r="EJ583" s="243"/>
      <c r="EK583" s="897"/>
      <c r="EL583" s="897"/>
      <c r="EM583" s="473"/>
    </row>
    <row r="584" spans="118:143" ht="17" customHeight="1" thickBot="1" x14ac:dyDescent="0.25">
      <c r="DN584" s="473"/>
      <c r="DO584" s="535"/>
      <c r="DP584" s="243"/>
      <c r="DQ584" s="897"/>
      <c r="DR584" s="897"/>
      <c r="DS584" s="473"/>
      <c r="DT584" s="535"/>
      <c r="DU584" s="243"/>
      <c r="DV584" s="897"/>
      <c r="DW584" s="897"/>
      <c r="DX584" s="473"/>
      <c r="DY584" s="535"/>
      <c r="DZ584" s="243"/>
      <c r="EA584" s="897"/>
      <c r="EB584" s="897"/>
      <c r="EC584" s="473"/>
      <c r="ED584" s="535"/>
      <c r="EE584" s="243"/>
      <c r="EF584" s="897"/>
      <c r="EG584" s="897"/>
      <c r="EH584" s="473"/>
      <c r="EI584" s="535"/>
      <c r="EJ584" s="243"/>
      <c r="EK584" s="897"/>
      <c r="EL584" s="897"/>
      <c r="EM584" s="473"/>
    </row>
    <row r="585" spans="118:143" ht="17" customHeight="1" thickBot="1" x14ac:dyDescent="0.25">
      <c r="DN585" s="473"/>
      <c r="DO585" s="535"/>
      <c r="DP585" s="243"/>
      <c r="DQ585" s="897"/>
      <c r="DR585" s="897"/>
      <c r="DS585" s="473"/>
      <c r="DT585" s="535"/>
      <c r="DU585" s="243"/>
      <c r="DV585" s="897"/>
      <c r="DW585" s="897"/>
      <c r="DX585" s="473"/>
      <c r="DY585" s="535"/>
      <c r="DZ585" s="243"/>
      <c r="EA585" s="897"/>
      <c r="EB585" s="897"/>
      <c r="EC585" s="473"/>
      <c r="ED585" s="535"/>
      <c r="EE585" s="243"/>
      <c r="EF585" s="897"/>
      <c r="EG585" s="897"/>
      <c r="EH585" s="473"/>
      <c r="EI585" s="535"/>
      <c r="EJ585" s="243"/>
      <c r="EK585" s="897"/>
      <c r="EL585" s="897"/>
      <c r="EM585" s="473"/>
    </row>
    <row r="586" spans="118:143" ht="17" customHeight="1" thickBot="1" x14ac:dyDescent="0.25">
      <c r="DN586" s="534"/>
      <c r="DO586" s="970"/>
      <c r="DP586" s="536"/>
      <c r="DQ586" s="1091"/>
      <c r="DR586" s="1091"/>
      <c r="DS586" s="534"/>
      <c r="DT586" s="970"/>
      <c r="DU586" s="536"/>
      <c r="DV586" s="1091"/>
      <c r="DW586" s="1091"/>
      <c r="DX586" s="534"/>
      <c r="DY586" s="970"/>
      <c r="DZ586" s="536"/>
      <c r="EA586" s="1091"/>
      <c r="EB586" s="1091"/>
      <c r="EC586" s="534"/>
      <c r="ED586" s="970"/>
      <c r="EE586" s="536"/>
      <c r="EF586" s="1091"/>
      <c r="EG586" s="1091"/>
      <c r="EH586" s="534"/>
      <c r="EI586" s="970"/>
      <c r="EJ586" s="536"/>
      <c r="EK586" s="1091"/>
      <c r="EL586" s="1091"/>
      <c r="EM586" s="534"/>
    </row>
    <row r="587" spans="118:143" ht="17" customHeight="1" thickBot="1" x14ac:dyDescent="0.25">
      <c r="DN587" s="440"/>
      <c r="DO587" s="208"/>
      <c r="DP587" s="241"/>
      <c r="DQ587" s="877"/>
      <c r="DR587" s="877"/>
      <c r="DS587" s="440"/>
      <c r="DT587" s="208"/>
      <c r="DU587" s="241"/>
      <c r="DV587" s="877"/>
      <c r="DW587" s="877"/>
      <c r="DX587" s="440"/>
      <c r="DY587" s="208"/>
      <c r="DZ587" s="241"/>
      <c r="EA587" s="877"/>
      <c r="EB587" s="877"/>
      <c r="EC587" s="440"/>
      <c r="ED587" s="208"/>
      <c r="EE587" s="241"/>
      <c r="EF587" s="877"/>
      <c r="EG587" s="877"/>
      <c r="EH587" s="440"/>
      <c r="EI587" s="208"/>
      <c r="EJ587" s="241"/>
      <c r="EK587" s="877"/>
      <c r="EL587" s="877"/>
      <c r="EM587" s="440"/>
    </row>
    <row r="588" spans="118:143" ht="17" customHeight="1" thickBot="1" x14ac:dyDescent="0.25">
      <c r="DN588" s="473"/>
      <c r="DO588" s="535"/>
      <c r="DP588" s="243"/>
      <c r="DQ588" s="897"/>
      <c r="DR588" s="897"/>
      <c r="DS588" s="473"/>
      <c r="DT588" s="535"/>
      <c r="DU588" s="243"/>
      <c r="DV588" s="897"/>
      <c r="DW588" s="897"/>
      <c r="DX588" s="473"/>
      <c r="DY588" s="535"/>
      <c r="DZ588" s="243"/>
      <c r="EA588" s="897"/>
      <c r="EB588" s="897"/>
      <c r="EC588" s="473"/>
      <c r="ED588" s="535"/>
      <c r="EE588" s="243"/>
      <c r="EF588" s="897"/>
      <c r="EG588" s="897"/>
      <c r="EH588" s="473"/>
      <c r="EI588" s="535"/>
      <c r="EJ588" s="243"/>
      <c r="EK588" s="897"/>
      <c r="EL588" s="897"/>
      <c r="EM588" s="473"/>
    </row>
    <row r="589" spans="118:143" ht="17" customHeight="1" thickBot="1" x14ac:dyDescent="0.25">
      <c r="DN589" s="534"/>
      <c r="DO589" s="970"/>
      <c r="DP589" s="536"/>
      <c r="DQ589" s="1091"/>
      <c r="DR589" s="1091"/>
      <c r="DS589" s="534"/>
      <c r="DT589" s="970"/>
      <c r="DU589" s="536"/>
      <c r="DV589" s="1091"/>
      <c r="DW589" s="1091"/>
      <c r="DX589" s="534"/>
      <c r="DY589" s="970"/>
      <c r="DZ589" s="536"/>
      <c r="EA589" s="1091"/>
      <c r="EB589" s="1091"/>
      <c r="EC589" s="534"/>
      <c r="ED589" s="970"/>
      <c r="EE589" s="536"/>
      <c r="EF589" s="1091"/>
      <c r="EG589" s="1091"/>
      <c r="EH589" s="534"/>
      <c r="EI589" s="970"/>
      <c r="EJ589" s="536"/>
      <c r="EK589" s="1091"/>
      <c r="EL589" s="1091"/>
      <c r="EM589" s="534"/>
    </row>
    <row r="590" spans="118:143" ht="17" customHeight="1" thickBot="1" x14ac:dyDescent="0.25">
      <c r="DN590" s="906"/>
      <c r="DO590" s="535"/>
      <c r="DP590" s="553"/>
      <c r="DQ590" s="264"/>
      <c r="DR590" s="264"/>
      <c r="DS590" s="906"/>
      <c r="DT590" s="535"/>
      <c r="DU590" s="553"/>
      <c r="DV590" s="264"/>
      <c r="DW590" s="264"/>
      <c r="DX590" s="906"/>
      <c r="DY590" s="535"/>
      <c r="DZ590" s="553"/>
      <c r="EA590" s="264"/>
      <c r="EB590" s="264"/>
      <c r="EC590" s="906"/>
      <c r="ED590" s="535"/>
      <c r="EE590" s="553"/>
      <c r="EF590" s="264"/>
      <c r="EG590" s="264"/>
      <c r="EH590" s="906"/>
      <c r="EI590" s="535"/>
      <c r="EJ590" s="553"/>
      <c r="EK590" s="264"/>
      <c r="EL590" s="264"/>
      <c r="EM590" s="906"/>
    </row>
    <row r="591" spans="118:143" ht="17" customHeight="1" thickBot="1" x14ac:dyDescent="0.25">
      <c r="DN591" s="440"/>
      <c r="DO591" s="208"/>
      <c r="DP591" s="241"/>
      <c r="DQ591" s="877"/>
      <c r="DR591" s="877"/>
      <c r="DS591" s="440"/>
      <c r="DT591" s="208"/>
      <c r="DU591" s="241"/>
      <c r="DV591" s="877"/>
      <c r="DW591" s="877"/>
      <c r="DX591" s="440"/>
      <c r="DY591" s="208"/>
      <c r="DZ591" s="241"/>
      <c r="EA591" s="877"/>
      <c r="EB591" s="877"/>
      <c r="EC591" s="440"/>
      <c r="ED591" s="208"/>
      <c r="EE591" s="241"/>
      <c r="EF591" s="877"/>
      <c r="EG591" s="877"/>
      <c r="EH591" s="440"/>
      <c r="EI591" s="208"/>
      <c r="EJ591" s="241"/>
      <c r="EK591" s="877"/>
      <c r="EL591" s="877"/>
      <c r="EM591" s="440"/>
    </row>
    <row r="592" spans="118:143" ht="17" customHeight="1" thickBot="1" x14ac:dyDescent="0.25">
      <c r="DN592" s="473"/>
      <c r="DO592" s="535"/>
      <c r="DP592" s="243"/>
      <c r="DQ592" s="897"/>
      <c r="DR592" s="897"/>
      <c r="DS592" s="473"/>
      <c r="DT592" s="535"/>
      <c r="DU592" s="243"/>
      <c r="DV592" s="897"/>
      <c r="DW592" s="897"/>
      <c r="DX592" s="473"/>
      <c r="DY592" s="535"/>
      <c r="DZ592" s="243"/>
      <c r="EA592" s="897"/>
      <c r="EB592" s="897"/>
      <c r="EC592" s="473"/>
      <c r="ED592" s="535"/>
      <c r="EE592" s="243"/>
      <c r="EF592" s="897"/>
      <c r="EG592" s="897"/>
      <c r="EH592" s="473"/>
      <c r="EI592" s="535"/>
      <c r="EJ592" s="243"/>
      <c r="EK592" s="897"/>
      <c r="EL592" s="897"/>
      <c r="EM592" s="473"/>
    </row>
    <row r="593" spans="118:143" ht="17" customHeight="1" thickBot="1" x14ac:dyDescent="0.25">
      <c r="DN593" s="473"/>
      <c r="DO593" s="535"/>
      <c r="DP593" s="243"/>
      <c r="DQ593" s="897"/>
      <c r="DR593" s="897"/>
      <c r="DS593" s="473"/>
      <c r="DT593" s="535"/>
      <c r="DU593" s="243"/>
      <c r="DV593" s="897"/>
      <c r="DW593" s="897"/>
      <c r="DX593" s="473"/>
      <c r="DY593" s="535"/>
      <c r="DZ593" s="243"/>
      <c r="EA593" s="897"/>
      <c r="EB593" s="897"/>
      <c r="EC593" s="473"/>
      <c r="ED593" s="535"/>
      <c r="EE593" s="243"/>
      <c r="EF593" s="897"/>
      <c r="EG593" s="897"/>
      <c r="EH593" s="473"/>
      <c r="EI593" s="535"/>
      <c r="EJ593" s="243"/>
      <c r="EK593" s="897"/>
      <c r="EL593" s="897"/>
      <c r="EM593" s="473"/>
    </row>
    <row r="594" spans="118:143" ht="17" customHeight="1" thickBot="1" x14ac:dyDescent="0.25">
      <c r="DN594" s="534"/>
      <c r="DO594" s="970"/>
      <c r="DP594" s="536"/>
      <c r="DQ594" s="1091"/>
      <c r="DR594" s="1091"/>
      <c r="DS594" s="534"/>
      <c r="DT594" s="970"/>
      <c r="DU594" s="536"/>
      <c r="DV594" s="1091"/>
      <c r="DW594" s="1091"/>
      <c r="DX594" s="534"/>
      <c r="DY594" s="970"/>
      <c r="DZ594" s="536"/>
      <c r="EA594" s="1091"/>
      <c r="EB594" s="1091"/>
      <c r="EC594" s="534"/>
      <c r="ED594" s="970"/>
      <c r="EE594" s="536"/>
      <c r="EF594" s="1091"/>
      <c r="EG594" s="1091"/>
      <c r="EH594" s="534"/>
      <c r="EI594" s="970"/>
      <c r="EJ594" s="536"/>
      <c r="EK594" s="1091"/>
      <c r="EL594" s="1091"/>
      <c r="EM594" s="534"/>
    </row>
    <row r="595" spans="118:143" ht="17" customHeight="1" thickBot="1" x14ac:dyDescent="0.25">
      <c r="DN595" s="473"/>
      <c r="DO595" s="535"/>
      <c r="DP595" s="243"/>
      <c r="DQ595" s="897"/>
      <c r="DR595" s="897"/>
      <c r="DS595" s="473"/>
      <c r="DT595" s="535"/>
      <c r="DU595" s="243"/>
      <c r="DV595" s="897"/>
      <c r="DW595" s="897"/>
      <c r="DX595" s="473"/>
      <c r="DY595" s="535"/>
      <c r="DZ595" s="243"/>
      <c r="EA595" s="897"/>
      <c r="EB595" s="897"/>
      <c r="EC595" s="473"/>
      <c r="ED595" s="535"/>
      <c r="EE595" s="243"/>
      <c r="EF595" s="897"/>
      <c r="EG595" s="897"/>
      <c r="EH595" s="473"/>
      <c r="EI595" s="535"/>
      <c r="EJ595" s="243"/>
      <c r="EK595" s="897"/>
      <c r="EL595" s="897"/>
      <c r="EM595" s="473"/>
    </row>
    <row r="596" spans="118:143" ht="17" customHeight="1" thickBot="1" x14ac:dyDescent="0.25">
      <c r="DN596" s="473"/>
      <c r="DO596" s="535"/>
      <c r="DP596" s="243"/>
      <c r="DQ596" s="897"/>
      <c r="DR596" s="897"/>
      <c r="DS596" s="473"/>
      <c r="DT596" s="535"/>
      <c r="DU596" s="243"/>
      <c r="DV596" s="897"/>
      <c r="DW596" s="897"/>
      <c r="DX596" s="473"/>
      <c r="DY596" s="535"/>
      <c r="DZ596" s="243"/>
      <c r="EA596" s="897"/>
      <c r="EB596" s="897"/>
      <c r="EC596" s="473"/>
      <c r="ED596" s="535"/>
      <c r="EE596" s="243"/>
      <c r="EF596" s="897"/>
      <c r="EG596" s="897"/>
      <c r="EH596" s="473"/>
      <c r="EI596" s="535"/>
      <c r="EJ596" s="243"/>
      <c r="EK596" s="897"/>
      <c r="EL596" s="897"/>
      <c r="EM596" s="473"/>
    </row>
    <row r="597" spans="118:143" ht="17" customHeight="1" thickBot="1" x14ac:dyDescent="0.25">
      <c r="DN597" s="473"/>
      <c r="DO597" s="535"/>
      <c r="DP597" s="243"/>
      <c r="DQ597" s="897"/>
      <c r="DR597" s="897"/>
      <c r="DS597" s="473"/>
      <c r="DT597" s="535"/>
      <c r="DU597" s="243"/>
      <c r="DV597" s="897"/>
      <c r="DW597" s="897"/>
      <c r="DX597" s="473"/>
      <c r="DY597" s="535"/>
      <c r="DZ597" s="243"/>
      <c r="EA597" s="897"/>
      <c r="EB597" s="897"/>
      <c r="EC597" s="473"/>
      <c r="ED597" s="535"/>
      <c r="EE597" s="243"/>
      <c r="EF597" s="897"/>
      <c r="EG597" s="897"/>
      <c r="EH597" s="473"/>
      <c r="EI597" s="535"/>
      <c r="EJ597" s="243"/>
      <c r="EK597" s="897"/>
      <c r="EL597" s="897"/>
      <c r="EM597" s="473"/>
    </row>
    <row r="598" spans="118:143" ht="17" customHeight="1" thickBot="1" x14ac:dyDescent="0.25">
      <c r="DN598" s="473"/>
      <c r="DO598" s="535"/>
      <c r="DP598" s="243"/>
      <c r="DQ598" s="897"/>
      <c r="DR598" s="897"/>
      <c r="DS598" s="473"/>
      <c r="DT598" s="535"/>
      <c r="DU598" s="243"/>
      <c r="DV598" s="897"/>
      <c r="DW598" s="897"/>
      <c r="DX598" s="473"/>
      <c r="DY598" s="535"/>
      <c r="DZ598" s="243"/>
      <c r="EA598" s="897"/>
      <c r="EB598" s="897"/>
      <c r="EC598" s="473"/>
      <c r="ED598" s="535"/>
      <c r="EE598" s="243"/>
      <c r="EF598" s="897"/>
      <c r="EG598" s="897"/>
      <c r="EH598" s="473"/>
      <c r="EI598" s="535"/>
      <c r="EJ598" s="243"/>
      <c r="EK598" s="897"/>
      <c r="EL598" s="897"/>
      <c r="EM598" s="473"/>
    </row>
    <row r="599" spans="118:143" ht="17" customHeight="1" thickBot="1" x14ac:dyDescent="0.25">
      <c r="DN599" s="473"/>
      <c r="DO599" s="535"/>
      <c r="DP599" s="243"/>
      <c r="DQ599" s="897"/>
      <c r="DR599" s="897"/>
      <c r="DS599" s="473"/>
      <c r="DT599" s="535"/>
      <c r="DU599" s="243"/>
      <c r="DV599" s="897"/>
      <c r="DW599" s="897"/>
      <c r="DX599" s="473"/>
      <c r="DY599" s="535"/>
      <c r="DZ599" s="243"/>
      <c r="EA599" s="897"/>
      <c r="EB599" s="897"/>
      <c r="EC599" s="473"/>
      <c r="ED599" s="535"/>
      <c r="EE599" s="243"/>
      <c r="EF599" s="897"/>
      <c r="EG599" s="897"/>
      <c r="EH599" s="473"/>
      <c r="EI599" s="535"/>
      <c r="EJ599" s="243"/>
      <c r="EK599" s="897"/>
      <c r="EL599" s="897"/>
      <c r="EM599" s="473"/>
    </row>
    <row r="600" spans="118:143" ht="17" customHeight="1" thickBot="1" x14ac:dyDescent="0.25">
      <c r="DN600" s="473"/>
      <c r="DO600" s="535"/>
      <c r="DP600" s="243"/>
      <c r="DQ600" s="897"/>
      <c r="DR600" s="897"/>
      <c r="DS600" s="473"/>
      <c r="DT600" s="535"/>
      <c r="DU600" s="243"/>
      <c r="DV600" s="897"/>
      <c r="DW600" s="897"/>
      <c r="DX600" s="473"/>
      <c r="DY600" s="535"/>
      <c r="DZ600" s="243"/>
      <c r="EA600" s="897"/>
      <c r="EB600" s="897"/>
      <c r="EC600" s="473"/>
      <c r="ED600" s="535"/>
      <c r="EE600" s="243"/>
      <c r="EF600" s="897"/>
      <c r="EG600" s="897"/>
      <c r="EH600" s="473"/>
      <c r="EI600" s="535"/>
      <c r="EJ600" s="243"/>
      <c r="EK600" s="897"/>
      <c r="EL600" s="897"/>
      <c r="EM600" s="473"/>
    </row>
    <row r="601" spans="118:143" ht="17" customHeight="1" thickBot="1" x14ac:dyDescent="0.25">
      <c r="DN601" s="473"/>
      <c r="DO601" s="535"/>
      <c r="DP601" s="243"/>
      <c r="DQ601" s="897"/>
      <c r="DR601" s="897"/>
      <c r="DS601" s="473"/>
      <c r="DT601" s="535"/>
      <c r="DU601" s="243"/>
      <c r="DV601" s="897"/>
      <c r="DW601" s="897"/>
      <c r="DX601" s="473"/>
      <c r="DY601" s="535"/>
      <c r="DZ601" s="243"/>
      <c r="EA601" s="897"/>
      <c r="EB601" s="897"/>
      <c r="EC601" s="473"/>
      <c r="ED601" s="535"/>
      <c r="EE601" s="243"/>
      <c r="EF601" s="897"/>
      <c r="EG601" s="897"/>
      <c r="EH601" s="473"/>
      <c r="EI601" s="535"/>
      <c r="EJ601" s="243"/>
      <c r="EK601" s="897"/>
      <c r="EL601" s="897"/>
      <c r="EM601" s="473"/>
    </row>
    <row r="602" spans="118:143" ht="17" customHeight="1" thickBot="1" x14ac:dyDescent="0.25">
      <c r="DN602" s="473"/>
      <c r="DO602" s="535"/>
      <c r="DP602" s="243"/>
      <c r="DQ602" s="897"/>
      <c r="DR602" s="897"/>
      <c r="DS602" s="473"/>
      <c r="DT602" s="535"/>
      <c r="DU602" s="243"/>
      <c r="DV602" s="897"/>
      <c r="DW602" s="897"/>
      <c r="DX602" s="473"/>
      <c r="DY602" s="535"/>
      <c r="DZ602" s="243"/>
      <c r="EA602" s="897"/>
      <c r="EB602" s="897"/>
      <c r="EC602" s="473"/>
      <c r="ED602" s="535"/>
      <c r="EE602" s="243"/>
      <c r="EF602" s="897"/>
      <c r="EG602" s="897"/>
      <c r="EH602" s="473"/>
      <c r="EI602" s="535"/>
      <c r="EJ602" s="243"/>
      <c r="EK602" s="897"/>
      <c r="EL602" s="897"/>
      <c r="EM602" s="473"/>
    </row>
    <row r="603" spans="118:143" ht="17" customHeight="1" thickBot="1" x14ac:dyDescent="0.25">
      <c r="DN603" s="473"/>
      <c r="DO603" s="535"/>
      <c r="DP603" s="243"/>
      <c r="DQ603" s="897"/>
      <c r="DR603" s="897"/>
      <c r="DS603" s="473"/>
      <c r="DT603" s="535"/>
      <c r="DU603" s="243"/>
      <c r="DV603" s="897"/>
      <c r="DW603" s="897"/>
      <c r="DX603" s="473"/>
      <c r="DY603" s="535"/>
      <c r="DZ603" s="243"/>
      <c r="EA603" s="897"/>
      <c r="EB603" s="897"/>
      <c r="EC603" s="473"/>
      <c r="ED603" s="535"/>
      <c r="EE603" s="243"/>
      <c r="EF603" s="897"/>
      <c r="EG603" s="897"/>
      <c r="EH603" s="473"/>
      <c r="EI603" s="535"/>
      <c r="EJ603" s="243"/>
      <c r="EK603" s="897"/>
      <c r="EL603" s="897"/>
      <c r="EM603" s="473"/>
    </row>
    <row r="604" spans="118:143" ht="17" customHeight="1" x14ac:dyDescent="0.2">
      <c r="DN604" s="906"/>
      <c r="DO604" s="535"/>
      <c r="DP604" s="553"/>
      <c r="DQ604" s="264"/>
      <c r="DR604" s="264"/>
      <c r="DS604" s="906"/>
      <c r="DT604" s="535"/>
      <c r="DU604" s="553"/>
      <c r="DV604" s="264"/>
      <c r="DW604" s="264"/>
      <c r="DX604" s="906"/>
      <c r="DY604" s="535"/>
      <c r="DZ604" s="553"/>
      <c r="EA604" s="264"/>
      <c r="EB604" s="264"/>
      <c r="EC604" s="906"/>
      <c r="ED604" s="535"/>
      <c r="EE604" s="553"/>
      <c r="EF604" s="264"/>
      <c r="EG604" s="264"/>
      <c r="EH604" s="906"/>
      <c r="EI604" s="535"/>
      <c r="EJ604" s="553"/>
      <c r="EK604" s="264"/>
      <c r="EL604" s="264"/>
      <c r="EM604" s="906"/>
    </row>
    <row r="605" spans="118:143" ht="17" customHeight="1" x14ac:dyDescent="0.2">
      <c r="DN605" s="1319"/>
      <c r="DO605" s="1329"/>
      <c r="DP605" s="1321"/>
      <c r="DQ605" s="1313"/>
      <c r="DR605" s="1313"/>
      <c r="DS605" s="1319"/>
      <c r="DT605" s="1329"/>
      <c r="DU605" s="1321"/>
      <c r="DV605" s="1313"/>
      <c r="DW605" s="1313"/>
      <c r="DX605" s="1319"/>
      <c r="DY605" s="1329"/>
      <c r="DZ605" s="1321"/>
      <c r="EA605" s="1313"/>
      <c r="EB605" s="1313"/>
      <c r="EC605" s="1319"/>
      <c r="ED605" s="1329"/>
      <c r="EE605" s="1321"/>
      <c r="EF605" s="1313"/>
      <c r="EG605" s="1313"/>
      <c r="EH605" s="1319"/>
      <c r="EI605" s="1329"/>
      <c r="EJ605" s="1321"/>
      <c r="EK605" s="1313"/>
      <c r="EL605" s="1313"/>
      <c r="EM605" s="1319"/>
    </row>
    <row r="606" spans="118:143" ht="17" customHeight="1" thickBot="1" x14ac:dyDescent="0.25">
      <c r="DN606" s="473"/>
      <c r="DO606" s="535"/>
      <c r="DP606" s="243"/>
      <c r="DQ606" s="897"/>
      <c r="DR606" s="897"/>
      <c r="DS606" s="473"/>
      <c r="DT606" s="535"/>
      <c r="DU606" s="243"/>
      <c r="DV606" s="897"/>
      <c r="DW606" s="897"/>
      <c r="DX606" s="473"/>
      <c r="DY606" s="535"/>
      <c r="DZ606" s="243"/>
      <c r="EA606" s="897"/>
      <c r="EB606" s="897"/>
      <c r="EC606" s="473"/>
      <c r="ED606" s="535"/>
      <c r="EE606" s="243"/>
      <c r="EF606" s="897"/>
      <c r="EG606" s="897"/>
      <c r="EH606" s="473"/>
      <c r="EI606" s="535"/>
      <c r="EJ606" s="243"/>
      <c r="EK606" s="897"/>
      <c r="EL606" s="897"/>
      <c r="EM606" s="473"/>
    </row>
    <row r="607" spans="118:143" ht="17" customHeight="1" thickBot="1" x14ac:dyDescent="0.25">
      <c r="DN607" s="473"/>
      <c r="DO607" s="535"/>
      <c r="DP607" s="243"/>
      <c r="DQ607" s="897"/>
      <c r="DR607" s="897"/>
      <c r="DS607" s="473"/>
      <c r="DT607" s="535"/>
      <c r="DU607" s="243"/>
      <c r="DV607" s="897"/>
      <c r="DW607" s="897"/>
      <c r="DX607" s="473"/>
      <c r="DY607" s="535"/>
      <c r="DZ607" s="243"/>
      <c r="EA607" s="897"/>
      <c r="EB607" s="897"/>
      <c r="EC607" s="473"/>
      <c r="ED607" s="535"/>
      <c r="EE607" s="243"/>
      <c r="EF607" s="897"/>
      <c r="EG607" s="897"/>
      <c r="EH607" s="473"/>
      <c r="EI607" s="535"/>
      <c r="EJ607" s="243"/>
      <c r="EK607" s="897"/>
      <c r="EL607" s="897"/>
      <c r="EM607" s="473"/>
    </row>
    <row r="608" spans="118:143" ht="17" customHeight="1" thickBot="1" x14ac:dyDescent="0.25">
      <c r="DN608" s="473"/>
      <c r="DO608" s="535"/>
      <c r="DP608" s="243"/>
      <c r="DQ608" s="897"/>
      <c r="DR608" s="897"/>
      <c r="DS608" s="473"/>
      <c r="DT608" s="535"/>
      <c r="DU608" s="243"/>
      <c r="DV608" s="897"/>
      <c r="DW608" s="897"/>
      <c r="DX608" s="473"/>
      <c r="DY608" s="535"/>
      <c r="DZ608" s="243"/>
      <c r="EA608" s="897"/>
      <c r="EB608" s="897"/>
      <c r="EC608" s="473"/>
      <c r="ED608" s="535"/>
      <c r="EE608" s="243"/>
      <c r="EF608" s="897"/>
      <c r="EG608" s="897"/>
      <c r="EH608" s="473"/>
      <c r="EI608" s="535"/>
      <c r="EJ608" s="243"/>
      <c r="EK608" s="897"/>
      <c r="EL608" s="897"/>
      <c r="EM608" s="473"/>
    </row>
    <row r="609" spans="118:143" ht="17" customHeight="1" thickBot="1" x14ac:dyDescent="0.25">
      <c r="DN609" s="473"/>
      <c r="DO609" s="535"/>
      <c r="DP609" s="243"/>
      <c r="DQ609" s="897"/>
      <c r="DR609" s="897"/>
      <c r="DS609" s="473"/>
      <c r="DT609" s="535"/>
      <c r="DU609" s="243"/>
      <c r="DV609" s="897"/>
      <c r="DW609" s="897"/>
      <c r="DX609" s="473"/>
      <c r="DY609" s="535"/>
      <c r="DZ609" s="243"/>
      <c r="EA609" s="897"/>
      <c r="EB609" s="897"/>
      <c r="EC609" s="473"/>
      <c r="ED609" s="535"/>
      <c r="EE609" s="243"/>
      <c r="EF609" s="897"/>
      <c r="EG609" s="897"/>
      <c r="EH609" s="473"/>
      <c r="EI609" s="535"/>
      <c r="EJ609" s="243"/>
      <c r="EK609" s="897"/>
      <c r="EL609" s="897"/>
      <c r="EM609" s="473"/>
    </row>
    <row r="610" spans="118:143" ht="17" customHeight="1" thickBot="1" x14ac:dyDescent="0.25">
      <c r="DN610" s="473"/>
      <c r="DO610" s="535"/>
      <c r="DP610" s="243"/>
      <c r="DQ610" s="897"/>
      <c r="DR610" s="897"/>
      <c r="DS610" s="473"/>
      <c r="DT610" s="535"/>
      <c r="DU610" s="243"/>
      <c r="DV610" s="897"/>
      <c r="DW610" s="897"/>
      <c r="DX610" s="473"/>
      <c r="DY610" s="535"/>
      <c r="DZ610" s="243"/>
      <c r="EA610" s="897"/>
      <c r="EB610" s="897"/>
      <c r="EC610" s="473"/>
      <c r="ED610" s="535"/>
      <c r="EE610" s="243"/>
      <c r="EF610" s="897"/>
      <c r="EG610" s="897"/>
      <c r="EH610" s="473"/>
      <c r="EI610" s="535"/>
      <c r="EJ610" s="243"/>
      <c r="EK610" s="897"/>
      <c r="EL610" s="897"/>
      <c r="EM610" s="473"/>
    </row>
    <row r="611" spans="118:143" ht="17" customHeight="1" thickBot="1" x14ac:dyDescent="0.25">
      <c r="DN611" s="473"/>
      <c r="DO611" s="535"/>
      <c r="DP611" s="243"/>
      <c r="DQ611" s="897"/>
      <c r="DR611" s="897"/>
      <c r="DS611" s="473"/>
      <c r="DT611" s="535"/>
      <c r="DU611" s="243"/>
      <c r="DV611" s="897"/>
      <c r="DW611" s="897"/>
      <c r="DX611" s="473"/>
      <c r="DY611" s="535"/>
      <c r="DZ611" s="243"/>
      <c r="EA611" s="897"/>
      <c r="EB611" s="897"/>
      <c r="EC611" s="473"/>
      <c r="ED611" s="535"/>
      <c r="EE611" s="243"/>
      <c r="EF611" s="897"/>
      <c r="EG611" s="897"/>
      <c r="EH611" s="473"/>
      <c r="EI611" s="535"/>
      <c r="EJ611" s="243"/>
      <c r="EK611" s="897"/>
      <c r="EL611" s="897"/>
      <c r="EM611" s="473"/>
    </row>
    <row r="612" spans="118:143" ht="17" customHeight="1" thickBot="1" x14ac:dyDescent="0.25">
      <c r="DN612" s="473"/>
      <c r="DO612" s="535"/>
      <c r="DP612" s="243"/>
      <c r="DQ612" s="897"/>
      <c r="DR612" s="897"/>
      <c r="DS612" s="473"/>
      <c r="DT612" s="535"/>
      <c r="DU612" s="243"/>
      <c r="DV612" s="897"/>
      <c r="DW612" s="897"/>
      <c r="DX612" s="473"/>
      <c r="DY612" s="535"/>
      <c r="DZ612" s="243"/>
      <c r="EA612" s="897"/>
      <c r="EB612" s="897"/>
      <c r="EC612" s="473"/>
      <c r="ED612" s="535"/>
      <c r="EE612" s="243"/>
      <c r="EF612" s="897"/>
      <c r="EG612" s="897"/>
      <c r="EH612" s="473"/>
      <c r="EI612" s="535"/>
      <c r="EJ612" s="243"/>
      <c r="EK612" s="897"/>
      <c r="EL612" s="897"/>
      <c r="EM612" s="473"/>
    </row>
    <row r="613" spans="118:143" ht="17" customHeight="1" thickBot="1" x14ac:dyDescent="0.25">
      <c r="DN613" s="473"/>
      <c r="DO613" s="535"/>
      <c r="DP613" s="243"/>
      <c r="DQ613" s="897"/>
      <c r="DR613" s="897"/>
      <c r="DS613" s="473"/>
      <c r="DT613" s="535"/>
      <c r="DU613" s="243"/>
      <c r="DV613" s="897"/>
      <c r="DW613" s="897"/>
      <c r="DX613" s="473"/>
      <c r="DY613" s="535"/>
      <c r="DZ613" s="243"/>
      <c r="EA613" s="897"/>
      <c r="EB613" s="897"/>
      <c r="EC613" s="473"/>
      <c r="ED613" s="535"/>
      <c r="EE613" s="243"/>
      <c r="EF613" s="897"/>
      <c r="EG613" s="897"/>
      <c r="EH613" s="473"/>
      <c r="EI613" s="535"/>
      <c r="EJ613" s="243"/>
      <c r="EK613" s="897"/>
      <c r="EL613" s="897"/>
      <c r="EM613" s="473"/>
    </row>
    <row r="614" spans="118:143" ht="17" customHeight="1" thickBot="1" x14ac:dyDescent="0.25">
      <c r="DN614" s="473"/>
      <c r="DO614" s="535"/>
      <c r="DP614" s="243"/>
      <c r="DQ614" s="897"/>
      <c r="DR614" s="897"/>
      <c r="DS614" s="473"/>
      <c r="DT614" s="535"/>
      <c r="DU614" s="243"/>
      <c r="DV614" s="897"/>
      <c r="DW614" s="897"/>
      <c r="DX614" s="473"/>
      <c r="DY614" s="535"/>
      <c r="DZ614" s="243"/>
      <c r="EA614" s="897"/>
      <c r="EB614" s="897"/>
      <c r="EC614" s="473"/>
      <c r="ED614" s="535"/>
      <c r="EE614" s="243"/>
      <c r="EF614" s="897"/>
      <c r="EG614" s="897"/>
      <c r="EH614" s="473"/>
      <c r="EI614" s="535"/>
      <c r="EJ614" s="243"/>
      <c r="EK614" s="897"/>
      <c r="EL614" s="897"/>
      <c r="EM614" s="473"/>
    </row>
    <row r="615" spans="118:143" ht="17" customHeight="1" thickBot="1" x14ac:dyDescent="0.25">
      <c r="DN615" s="473"/>
      <c r="DO615" s="535"/>
      <c r="DP615" s="243"/>
      <c r="DQ615" s="897"/>
      <c r="DR615" s="897"/>
      <c r="DS615" s="473"/>
      <c r="DT615" s="535"/>
      <c r="DU615" s="243"/>
      <c r="DV615" s="897"/>
      <c r="DW615" s="897"/>
      <c r="DX615" s="473"/>
      <c r="DY615" s="535"/>
      <c r="DZ615" s="243"/>
      <c r="EA615" s="897"/>
      <c r="EB615" s="897"/>
      <c r="EC615" s="473"/>
      <c r="ED615" s="535"/>
      <c r="EE615" s="243"/>
      <c r="EF615" s="897"/>
      <c r="EG615" s="897"/>
      <c r="EH615" s="473"/>
      <c r="EI615" s="535"/>
      <c r="EJ615" s="243"/>
      <c r="EK615" s="897"/>
      <c r="EL615" s="897"/>
      <c r="EM615" s="473"/>
    </row>
    <row r="616" spans="118:143" ht="17" customHeight="1" thickBot="1" x14ac:dyDescent="0.25">
      <c r="DN616" s="473"/>
      <c r="DO616" s="535"/>
      <c r="DP616" s="243"/>
      <c r="DQ616" s="897"/>
      <c r="DR616" s="897"/>
      <c r="DS616" s="473"/>
      <c r="DT616" s="535"/>
      <c r="DU616" s="243"/>
      <c r="DV616" s="897"/>
      <c r="DW616" s="897"/>
      <c r="DX616" s="473"/>
      <c r="DY616" s="535"/>
      <c r="DZ616" s="243"/>
      <c r="EA616" s="897"/>
      <c r="EB616" s="897"/>
      <c r="EC616" s="473"/>
      <c r="ED616" s="535"/>
      <c r="EE616" s="243"/>
      <c r="EF616" s="897"/>
      <c r="EG616" s="897"/>
      <c r="EH616" s="473"/>
      <c r="EI616" s="535"/>
      <c r="EJ616" s="243"/>
      <c r="EK616" s="897"/>
      <c r="EL616" s="897"/>
      <c r="EM616" s="473"/>
    </row>
    <row r="617" spans="118:143" ht="17" customHeight="1" thickBot="1" x14ac:dyDescent="0.25">
      <c r="DN617" s="473"/>
      <c r="DO617" s="535"/>
      <c r="DP617" s="243"/>
      <c r="DQ617" s="897"/>
      <c r="DR617" s="897"/>
      <c r="DS617" s="473"/>
      <c r="DT617" s="535"/>
      <c r="DU617" s="243"/>
      <c r="DV617" s="897"/>
      <c r="DW617" s="897"/>
      <c r="DX617" s="473"/>
      <c r="DY617" s="535"/>
      <c r="DZ617" s="243"/>
      <c r="EA617" s="897"/>
      <c r="EB617" s="897"/>
      <c r="EC617" s="473"/>
      <c r="ED617" s="535"/>
      <c r="EE617" s="243"/>
      <c r="EF617" s="897"/>
      <c r="EG617" s="897"/>
      <c r="EH617" s="473"/>
      <c r="EI617" s="535"/>
      <c r="EJ617" s="243"/>
      <c r="EK617" s="897"/>
      <c r="EL617" s="897"/>
      <c r="EM617" s="473"/>
    </row>
    <row r="618" spans="118:143" ht="17" customHeight="1" x14ac:dyDescent="0.2">
      <c r="DN618" s="906"/>
      <c r="DO618" s="535"/>
      <c r="DP618" s="553"/>
      <c r="DQ618" s="264"/>
      <c r="DR618" s="264"/>
      <c r="DS618" s="906"/>
      <c r="DT618" s="535"/>
      <c r="DU618" s="553"/>
      <c r="DV618" s="264"/>
      <c r="DW618" s="264"/>
      <c r="DX618" s="906"/>
      <c r="DY618" s="535"/>
      <c r="DZ618" s="553"/>
      <c r="EA618" s="264"/>
      <c r="EB618" s="264"/>
      <c r="EC618" s="906"/>
      <c r="ED618" s="535"/>
      <c r="EE618" s="553"/>
      <c r="EF618" s="264"/>
      <c r="EG618" s="264"/>
      <c r="EH618" s="906"/>
      <c r="EI618" s="535"/>
      <c r="EJ618" s="553"/>
      <c r="EK618" s="264"/>
      <c r="EL618" s="264"/>
      <c r="EM618" s="906"/>
    </row>
    <row r="619" spans="118:143" ht="17" customHeight="1" thickBot="1" x14ac:dyDescent="0.25">
      <c r="DN619" s="1421"/>
      <c r="DO619" s="1422"/>
      <c r="DP619" s="1426"/>
      <c r="DQ619" s="1417"/>
      <c r="DR619" s="1417"/>
      <c r="DS619" s="1421"/>
      <c r="DT619" s="1422"/>
      <c r="DU619" s="1426"/>
      <c r="DV619" s="1417"/>
      <c r="DW619" s="1417"/>
      <c r="DX619" s="1421"/>
      <c r="DY619" s="1422"/>
      <c r="DZ619" s="1426"/>
      <c r="EA619" s="1417"/>
      <c r="EB619" s="1417"/>
      <c r="EC619" s="1421"/>
      <c r="ED619" s="1422"/>
      <c r="EE619" s="1426"/>
      <c r="EF619" s="1417"/>
      <c r="EG619" s="1417"/>
      <c r="EH619" s="1421"/>
      <c r="EI619" s="1422"/>
      <c r="EJ619" s="1426"/>
      <c r="EK619" s="1417"/>
      <c r="EL619" s="1417"/>
      <c r="EM619" s="1421"/>
    </row>
    <row r="620" spans="118:143" ht="17" customHeight="1" thickBot="1" x14ac:dyDescent="0.25">
      <c r="DN620" s="473"/>
      <c r="DO620" s="1427"/>
      <c r="DP620" s="243"/>
      <c r="DQ620" s="897"/>
      <c r="DR620" s="897"/>
      <c r="DS620" s="473"/>
      <c r="DT620" s="1427"/>
      <c r="DU620" s="243"/>
      <c r="DV620" s="897"/>
      <c r="DW620" s="897"/>
      <c r="DX620" s="473"/>
      <c r="DY620" s="1427"/>
      <c r="DZ620" s="243"/>
      <c r="EA620" s="897"/>
      <c r="EB620" s="897"/>
      <c r="EC620" s="473"/>
      <c r="ED620" s="1427"/>
      <c r="EE620" s="243"/>
      <c r="EF620" s="897"/>
      <c r="EG620" s="897"/>
      <c r="EH620" s="473"/>
      <c r="EI620" s="1427"/>
      <c r="EJ620" s="243"/>
      <c r="EK620" s="897"/>
      <c r="EL620" s="897"/>
      <c r="EM620" s="473"/>
    </row>
    <row r="621" spans="118:143" ht="17" customHeight="1" thickBot="1" x14ac:dyDescent="0.25">
      <c r="DN621" s="473"/>
      <c r="DO621" s="1427"/>
      <c r="DP621" s="243"/>
      <c r="DQ621" s="897"/>
      <c r="DR621" s="897"/>
      <c r="DS621" s="473"/>
      <c r="DT621" s="1427"/>
      <c r="DU621" s="243"/>
      <c r="DV621" s="897"/>
      <c r="DW621" s="897"/>
      <c r="DX621" s="473"/>
      <c r="DY621" s="1427"/>
      <c r="DZ621" s="243"/>
      <c r="EA621" s="897"/>
      <c r="EB621" s="897"/>
      <c r="EC621" s="473"/>
      <c r="ED621" s="1427"/>
      <c r="EE621" s="243"/>
      <c r="EF621" s="897"/>
      <c r="EG621" s="897"/>
      <c r="EH621" s="473"/>
      <c r="EI621" s="1427"/>
      <c r="EJ621" s="243"/>
      <c r="EK621" s="897"/>
      <c r="EL621" s="897"/>
      <c r="EM621" s="473"/>
    </row>
    <row r="622" spans="118:143" ht="17" customHeight="1" thickBot="1" x14ac:dyDescent="0.25">
      <c r="DN622" s="473"/>
      <c r="DO622" s="1427"/>
      <c r="DP622" s="243"/>
      <c r="DQ622" s="897"/>
      <c r="DR622" s="897"/>
      <c r="DS622" s="473"/>
      <c r="DT622" s="1427"/>
      <c r="DU622" s="243"/>
      <c r="DV622" s="897"/>
      <c r="DW622" s="897"/>
      <c r="DX622" s="473"/>
      <c r="DY622" s="1427"/>
      <c r="DZ622" s="243"/>
      <c r="EA622" s="897"/>
      <c r="EB622" s="897"/>
      <c r="EC622" s="473"/>
      <c r="ED622" s="1427"/>
      <c r="EE622" s="243"/>
      <c r="EF622" s="897"/>
      <c r="EG622" s="897"/>
      <c r="EH622" s="473"/>
      <c r="EI622" s="1427"/>
      <c r="EJ622" s="243"/>
      <c r="EK622" s="897"/>
      <c r="EL622" s="897"/>
      <c r="EM622" s="473"/>
    </row>
    <row r="623" spans="118:143" ht="17" customHeight="1" thickBot="1" x14ac:dyDescent="0.25">
      <c r="DN623" s="473"/>
      <c r="DO623" s="1427"/>
      <c r="DP623" s="243"/>
      <c r="DQ623" s="897"/>
      <c r="DR623" s="897"/>
      <c r="DS623" s="473"/>
      <c r="DT623" s="1427"/>
      <c r="DU623" s="243"/>
      <c r="DV623" s="897"/>
      <c r="DW623" s="897"/>
      <c r="DX623" s="473"/>
      <c r="DY623" s="1427"/>
      <c r="DZ623" s="243"/>
      <c r="EA623" s="897"/>
      <c r="EB623" s="897"/>
      <c r="EC623" s="473"/>
      <c r="ED623" s="1427"/>
      <c r="EE623" s="243"/>
      <c r="EF623" s="897"/>
      <c r="EG623" s="897"/>
      <c r="EH623" s="473"/>
      <c r="EI623" s="1427"/>
      <c r="EJ623" s="243"/>
      <c r="EK623" s="897"/>
      <c r="EL623" s="897"/>
      <c r="EM623" s="473"/>
    </row>
    <row r="624" spans="118:143" ht="17" customHeight="1" x14ac:dyDescent="0.2">
      <c r="DN624" s="931"/>
      <c r="DO624" s="1452"/>
      <c r="DP624" s="1453"/>
      <c r="DQ624" s="963"/>
      <c r="DR624" s="963"/>
      <c r="DS624" s="931"/>
      <c r="DT624" s="1452"/>
      <c r="DU624" s="1453"/>
      <c r="DV624" s="963"/>
      <c r="DW624" s="963"/>
      <c r="DX624" s="931"/>
      <c r="DY624" s="1452"/>
      <c r="DZ624" s="1453"/>
      <c r="EA624" s="963"/>
      <c r="EB624" s="963"/>
      <c r="EC624" s="931"/>
      <c r="ED624" s="1452"/>
      <c r="EE624" s="1453"/>
      <c r="EF624" s="963"/>
      <c r="EG624" s="963"/>
      <c r="EH624" s="931"/>
      <c r="EI624" s="1452"/>
      <c r="EJ624" s="1453"/>
      <c r="EK624" s="963"/>
      <c r="EL624" s="963"/>
      <c r="EM624" s="931"/>
    </row>
    <row r="625" spans="118:143" ht="17" customHeight="1" x14ac:dyDescent="0.2">
      <c r="DN625" s="906"/>
      <c r="DO625" s="1451"/>
      <c r="DP625" s="553"/>
      <c r="DQ625" s="264"/>
      <c r="DR625" s="264"/>
      <c r="DS625" s="906"/>
      <c r="DT625" s="1451"/>
      <c r="DU625" s="553"/>
      <c r="DV625" s="264"/>
      <c r="DW625" s="264"/>
      <c r="DX625" s="906"/>
      <c r="DY625" s="1451"/>
      <c r="DZ625" s="553"/>
      <c r="EA625" s="264"/>
      <c r="EB625" s="264"/>
      <c r="EC625" s="906"/>
      <c r="ED625" s="1451"/>
      <c r="EE625" s="553"/>
      <c r="EF625" s="264"/>
      <c r="EG625" s="264"/>
      <c r="EH625" s="906"/>
      <c r="EI625" s="1451"/>
      <c r="EJ625" s="553"/>
      <c r="EK625" s="264"/>
      <c r="EL625" s="264"/>
      <c r="EM625" s="906"/>
    </row>
    <row r="626" spans="118:143" ht="17" customHeight="1" thickBot="1" x14ac:dyDescent="0.25">
      <c r="DN626" s="473"/>
      <c r="DO626" s="1427"/>
      <c r="DP626" s="243"/>
      <c r="DQ626" s="897"/>
      <c r="DR626" s="897"/>
      <c r="DS626" s="473"/>
      <c r="DT626" s="1427"/>
      <c r="DU626" s="243"/>
      <c r="DV626" s="897"/>
      <c r="DW626" s="897"/>
      <c r="DX626" s="473"/>
      <c r="DY626" s="1427"/>
      <c r="DZ626" s="243"/>
      <c r="EA626" s="897"/>
      <c r="EB626" s="897"/>
      <c r="EC626" s="473"/>
      <c r="ED626" s="1427"/>
      <c r="EE626" s="243"/>
      <c r="EF626" s="897"/>
      <c r="EG626" s="897"/>
      <c r="EH626" s="473"/>
      <c r="EI626" s="1427"/>
      <c r="EJ626" s="243"/>
      <c r="EK626" s="897"/>
      <c r="EL626" s="897"/>
      <c r="EM626" s="473"/>
    </row>
    <row r="627" spans="118:143" ht="17" customHeight="1" thickBot="1" x14ac:dyDescent="0.25">
      <c r="DN627" s="473"/>
      <c r="DO627" s="1427"/>
      <c r="DP627" s="243"/>
      <c r="DQ627" s="897"/>
      <c r="DR627" s="897"/>
      <c r="DS627" s="473"/>
      <c r="DT627" s="1427"/>
      <c r="DU627" s="243"/>
      <c r="DV627" s="897"/>
      <c r="DW627" s="897"/>
      <c r="DX627" s="473"/>
      <c r="DY627" s="1427"/>
      <c r="DZ627" s="243"/>
      <c r="EA627" s="897"/>
      <c r="EB627" s="897"/>
      <c r="EC627" s="473"/>
      <c r="ED627" s="1427"/>
      <c r="EE627" s="243"/>
      <c r="EF627" s="897"/>
      <c r="EG627" s="897"/>
      <c r="EH627" s="473"/>
      <c r="EI627" s="1427"/>
      <c r="EJ627" s="243"/>
      <c r="EK627" s="897"/>
      <c r="EL627" s="897"/>
      <c r="EM627" s="473"/>
    </row>
    <row r="628" spans="118:143" ht="17" customHeight="1" thickBot="1" x14ac:dyDescent="0.25">
      <c r="DN628" s="473"/>
      <c r="DO628" s="1427"/>
      <c r="DP628" s="243"/>
      <c r="DQ628" s="897"/>
      <c r="DR628" s="897"/>
      <c r="DS628" s="473"/>
      <c r="DT628" s="1427"/>
      <c r="DU628" s="243"/>
      <c r="DV628" s="897"/>
      <c r="DW628" s="897"/>
      <c r="DX628" s="473"/>
      <c r="DY628" s="1427"/>
      <c r="DZ628" s="243"/>
      <c r="EA628" s="897"/>
      <c r="EB628" s="897"/>
      <c r="EC628" s="473"/>
      <c r="ED628" s="1427"/>
      <c r="EE628" s="243"/>
      <c r="EF628" s="897"/>
      <c r="EG628" s="897"/>
      <c r="EH628" s="473"/>
      <c r="EI628" s="1427"/>
      <c r="EJ628" s="243"/>
      <c r="EK628" s="897"/>
      <c r="EL628" s="897"/>
      <c r="EM628" s="473"/>
    </row>
    <row r="629" spans="118:143" ht="17" customHeight="1" thickBot="1" x14ac:dyDescent="0.25">
      <c r="DN629" s="473"/>
      <c r="DO629" s="1427"/>
      <c r="DP629" s="243"/>
      <c r="DQ629" s="897"/>
      <c r="DR629" s="897"/>
      <c r="DS629" s="473"/>
      <c r="DT629" s="1427"/>
      <c r="DU629" s="243"/>
      <c r="DV629" s="897"/>
      <c r="DW629" s="897"/>
      <c r="DX629" s="473"/>
      <c r="DY629" s="1427"/>
      <c r="DZ629" s="243"/>
      <c r="EA629" s="897"/>
      <c r="EB629" s="897"/>
      <c r="EC629" s="473"/>
      <c r="ED629" s="1427"/>
      <c r="EE629" s="243"/>
      <c r="EF629" s="897"/>
      <c r="EG629" s="897"/>
      <c r="EH629" s="473"/>
      <c r="EI629" s="1427"/>
      <c r="EJ629" s="243"/>
      <c r="EK629" s="897"/>
      <c r="EL629" s="897"/>
      <c r="EM629" s="473"/>
    </row>
    <row r="630" spans="118:143" ht="17" customHeight="1" thickBot="1" x14ac:dyDescent="0.25">
      <c r="DN630" s="473"/>
      <c r="DO630" s="1427"/>
      <c r="DP630" s="243"/>
      <c r="DQ630" s="897"/>
      <c r="DR630" s="897"/>
      <c r="DS630" s="473"/>
      <c r="DT630" s="1427"/>
      <c r="DU630" s="243"/>
      <c r="DV630" s="897"/>
      <c r="DW630" s="897"/>
      <c r="DX630" s="473"/>
      <c r="DY630" s="1427"/>
      <c r="DZ630" s="243"/>
      <c r="EA630" s="897"/>
      <c r="EB630" s="897"/>
      <c r="EC630" s="473"/>
      <c r="ED630" s="1427"/>
      <c r="EE630" s="243"/>
      <c r="EF630" s="897"/>
      <c r="EG630" s="897"/>
      <c r="EH630" s="473"/>
      <c r="EI630" s="1427"/>
      <c r="EJ630" s="243"/>
      <c r="EK630" s="897"/>
      <c r="EL630" s="897"/>
      <c r="EM630" s="473"/>
    </row>
    <row r="631" spans="118:143" ht="17" customHeight="1" x14ac:dyDescent="0.2">
      <c r="DN631" s="264"/>
      <c r="DO631" s="1424"/>
      <c r="DP631" s="264"/>
      <c r="DQ631" s="264"/>
      <c r="DR631" s="264"/>
      <c r="DS631" s="264"/>
      <c r="DT631" s="1424"/>
      <c r="DU631" s="264"/>
      <c r="DV631" s="264"/>
      <c r="DW631" s="264"/>
      <c r="DX631" s="264"/>
      <c r="DY631" s="1424"/>
      <c r="DZ631" s="264"/>
      <c r="EA631" s="264"/>
      <c r="EB631" s="264"/>
      <c r="EC631" s="264"/>
      <c r="ED631" s="1424"/>
      <c r="EE631" s="264"/>
      <c r="EF631" s="264"/>
      <c r="EG631" s="264"/>
      <c r="EH631" s="264"/>
      <c r="EI631" s="1424"/>
      <c r="EJ631" s="264"/>
      <c r="EK631" s="264"/>
      <c r="EL631" s="264"/>
      <c r="EM631" s="264"/>
    </row>
    <row r="632" spans="118:143" ht="17" customHeight="1" x14ac:dyDescent="0.2">
      <c r="DN632" s="264"/>
      <c r="DO632" s="1424"/>
      <c r="DP632" s="264"/>
      <c r="DQ632" s="264"/>
      <c r="DR632" s="264"/>
      <c r="DS632" s="264"/>
      <c r="DT632" s="1424"/>
      <c r="DU632" s="264"/>
      <c r="DV632" s="264"/>
      <c r="DW632" s="264"/>
      <c r="DX632" s="264"/>
      <c r="DY632" s="1424"/>
      <c r="DZ632" s="264"/>
      <c r="EA632" s="264"/>
      <c r="EB632" s="264"/>
      <c r="EC632" s="264"/>
      <c r="ED632" s="1424"/>
      <c r="EE632" s="264"/>
      <c r="EF632" s="264"/>
      <c r="EG632" s="264"/>
      <c r="EH632" s="264"/>
      <c r="EI632" s="1424"/>
      <c r="EJ632" s="264"/>
      <c r="EK632" s="264"/>
      <c r="EL632" s="264"/>
      <c r="EM632" s="264"/>
    </row>
    <row r="634" spans="118:143" ht="17" customHeight="1" x14ac:dyDescent="0.2">
      <c r="DN634" s="264"/>
      <c r="DO634" s="1424"/>
      <c r="DP634" s="264"/>
      <c r="DQ634" s="264"/>
      <c r="DR634" s="264"/>
      <c r="DS634" s="264"/>
      <c r="DT634" s="1424"/>
      <c r="DU634" s="264"/>
      <c r="DV634" s="264"/>
      <c r="DW634" s="264"/>
      <c r="DX634" s="264"/>
      <c r="DY634" s="1424"/>
      <c r="DZ634" s="264"/>
      <c r="EA634" s="264"/>
      <c r="EB634" s="264"/>
      <c r="EC634" s="264"/>
      <c r="ED634" s="1424"/>
      <c r="EE634" s="264"/>
      <c r="EF634" s="264"/>
      <c r="EG634" s="264"/>
      <c r="EH634" s="264"/>
      <c r="EI634" s="1424"/>
      <c r="EJ634" s="264"/>
      <c r="EK634" s="264"/>
      <c r="EL634" s="264"/>
      <c r="EM634" s="264"/>
    </row>
    <row r="635" spans="118:143" ht="17" customHeight="1" x14ac:dyDescent="0.2">
      <c r="DN635" s="264"/>
      <c r="DO635" s="1424"/>
      <c r="DP635" s="264"/>
      <c r="DQ635" s="264"/>
      <c r="DR635" s="264"/>
      <c r="DS635" s="264"/>
      <c r="DT635" s="1424"/>
      <c r="DU635" s="264"/>
      <c r="DV635" s="264"/>
      <c r="DW635" s="264"/>
      <c r="DX635" s="264"/>
      <c r="DY635" s="1424"/>
      <c r="DZ635" s="264"/>
      <c r="EA635" s="264"/>
      <c r="EB635" s="264"/>
      <c r="EC635" s="264"/>
      <c r="ED635" s="1424"/>
      <c r="EE635" s="264"/>
      <c r="EF635" s="264"/>
      <c r="EG635" s="264"/>
      <c r="EH635" s="264"/>
      <c r="EI635" s="1424"/>
      <c r="EJ635" s="264"/>
      <c r="EK635" s="264"/>
      <c r="EL635" s="264"/>
      <c r="EM635" s="264"/>
    </row>
    <row r="636" spans="118:143" ht="17" customHeight="1" x14ac:dyDescent="0.2">
      <c r="DN636" s="264"/>
      <c r="DO636" s="1424"/>
      <c r="DP636" s="264"/>
      <c r="DQ636" s="264"/>
      <c r="DR636" s="264"/>
      <c r="DS636" s="264"/>
      <c r="DT636" s="1424"/>
      <c r="DU636" s="264"/>
      <c r="DV636" s="264"/>
      <c r="DW636" s="264"/>
      <c r="DX636" s="264"/>
      <c r="DY636" s="1424"/>
      <c r="DZ636" s="264"/>
      <c r="EA636" s="264"/>
      <c r="EB636" s="264"/>
      <c r="EC636" s="264"/>
      <c r="ED636" s="1424"/>
      <c r="EE636" s="264"/>
      <c r="EF636" s="264"/>
      <c r="EG636" s="264"/>
      <c r="EH636" s="264"/>
      <c r="EI636" s="1424"/>
      <c r="EJ636" s="264"/>
      <c r="EK636" s="264"/>
      <c r="EL636" s="264"/>
      <c r="EM636" s="264"/>
    </row>
    <row r="637" spans="118:143" ht="17" customHeight="1" x14ac:dyDescent="0.2">
      <c r="DN637" s="264"/>
      <c r="DO637" s="1424"/>
      <c r="DP637" s="264"/>
      <c r="DQ637" s="264"/>
      <c r="DR637" s="264"/>
      <c r="DS637" s="264"/>
      <c r="DT637" s="1424"/>
      <c r="DU637" s="264"/>
      <c r="DV637" s="264"/>
      <c r="DW637" s="264"/>
      <c r="DX637" s="264"/>
      <c r="DY637" s="1424"/>
      <c r="DZ637" s="264"/>
      <c r="EA637" s="264"/>
      <c r="EB637" s="264"/>
      <c r="EC637" s="264"/>
      <c r="ED637" s="1424"/>
      <c r="EE637" s="264"/>
      <c r="EF637" s="264"/>
      <c r="EG637" s="264"/>
      <c r="EH637" s="264"/>
      <c r="EI637" s="1424"/>
      <c r="EJ637" s="264"/>
      <c r="EK637" s="264"/>
      <c r="EL637" s="264"/>
      <c r="EM637" s="264"/>
    </row>
    <row r="638" spans="118:143" ht="17" customHeight="1" x14ac:dyDescent="0.2">
      <c r="DN638" s="264"/>
      <c r="DO638" s="1424"/>
      <c r="DP638" s="264"/>
      <c r="DQ638" s="264"/>
      <c r="DR638" s="264"/>
      <c r="DS638" s="264"/>
      <c r="DT638" s="1424"/>
      <c r="DU638" s="264"/>
      <c r="DV638" s="264"/>
      <c r="DW638" s="264"/>
      <c r="DX638" s="264"/>
      <c r="DY638" s="1424"/>
      <c r="DZ638" s="264"/>
      <c r="EA638" s="264"/>
      <c r="EB638" s="264"/>
      <c r="EC638" s="264"/>
      <c r="ED638" s="1424"/>
      <c r="EE638" s="264"/>
      <c r="EF638" s="264"/>
      <c r="EG638" s="264"/>
      <c r="EH638" s="264"/>
      <c r="EI638" s="1424"/>
      <c r="EJ638" s="264"/>
      <c r="EK638" s="264"/>
      <c r="EL638" s="264"/>
      <c r="EM638" s="264"/>
    </row>
    <row r="639" spans="118:143" ht="17" customHeight="1" x14ac:dyDescent="0.2">
      <c r="DN639" s="264"/>
      <c r="DO639" s="1424"/>
      <c r="DP639" s="264"/>
      <c r="DQ639" s="264"/>
      <c r="DR639" s="264"/>
      <c r="DS639" s="264"/>
      <c r="DT639" s="1424"/>
      <c r="DU639" s="264"/>
      <c r="DV639" s="264"/>
      <c r="DW639" s="264"/>
      <c r="DX639" s="264"/>
      <c r="DY639" s="1424"/>
      <c r="DZ639" s="264"/>
      <c r="EA639" s="264"/>
      <c r="EB639" s="264"/>
      <c r="EC639" s="264"/>
      <c r="ED639" s="1424"/>
      <c r="EE639" s="264"/>
      <c r="EF639" s="264"/>
      <c r="EG639" s="264"/>
      <c r="EH639" s="264"/>
      <c r="EI639" s="1424"/>
      <c r="EJ639" s="264"/>
      <c r="EK639" s="264"/>
      <c r="EL639" s="264"/>
      <c r="EM639" s="264"/>
    </row>
    <row r="640" spans="118:143" ht="17" customHeight="1" x14ac:dyDescent="0.2">
      <c r="DN640" s="264"/>
      <c r="DO640" s="1424"/>
      <c r="DP640" s="264"/>
      <c r="DQ640" s="264"/>
      <c r="DR640" s="264"/>
      <c r="DS640" s="264"/>
      <c r="DT640" s="1424"/>
      <c r="DU640" s="264"/>
      <c r="DV640" s="264"/>
      <c r="DW640" s="264"/>
      <c r="DX640" s="264"/>
      <c r="DY640" s="1424"/>
      <c r="DZ640" s="264"/>
      <c r="EA640" s="264"/>
      <c r="EB640" s="264"/>
      <c r="EC640" s="264"/>
      <c r="ED640" s="1424"/>
      <c r="EE640" s="264"/>
      <c r="EF640" s="264"/>
      <c r="EG640" s="264"/>
      <c r="EH640" s="264"/>
      <c r="EI640" s="1424"/>
      <c r="EJ640" s="264"/>
      <c r="EK640" s="264"/>
      <c r="EL640" s="264"/>
      <c r="EM640" s="264"/>
    </row>
    <row r="641" spans="118:143" ht="17" customHeight="1" x14ac:dyDescent="0.2">
      <c r="DN641" s="264"/>
      <c r="DO641" s="1424"/>
      <c r="DP641" s="264"/>
      <c r="DQ641" s="264"/>
      <c r="DR641" s="264"/>
      <c r="DS641" s="264"/>
      <c r="DT641" s="1424"/>
      <c r="DU641" s="264"/>
      <c r="DV641" s="264"/>
      <c r="DW641" s="264"/>
      <c r="DX641" s="264"/>
      <c r="DY641" s="1424"/>
      <c r="DZ641" s="264"/>
      <c r="EA641" s="264"/>
      <c r="EB641" s="264"/>
      <c r="EC641" s="264"/>
      <c r="ED641" s="1424"/>
      <c r="EE641" s="264"/>
      <c r="EF641" s="264"/>
      <c r="EG641" s="264"/>
      <c r="EH641" s="264"/>
      <c r="EI641" s="1424"/>
      <c r="EJ641" s="264"/>
      <c r="EK641" s="264"/>
      <c r="EL641" s="264"/>
      <c r="EM641" s="264"/>
    </row>
    <row r="642" spans="118:143" ht="17" customHeight="1" x14ac:dyDescent="0.2">
      <c r="DN642" s="555"/>
      <c r="DO642" s="555"/>
      <c r="DP642" s="555"/>
      <c r="DQ642" s="555"/>
      <c r="DR642" s="555"/>
      <c r="DS642" s="555"/>
      <c r="DT642" s="555"/>
      <c r="DU642" s="555"/>
      <c r="DV642" s="555"/>
      <c r="DW642" s="555"/>
      <c r="DX642" s="555"/>
      <c r="DY642" s="555"/>
      <c r="DZ642" s="555"/>
      <c r="EA642" s="555"/>
      <c r="EB642" s="555"/>
      <c r="EC642" s="555"/>
      <c r="ED642" s="555"/>
      <c r="EE642" s="555"/>
      <c r="EF642" s="555"/>
      <c r="EG642" s="555"/>
      <c r="EH642" s="555"/>
      <c r="EI642" s="555"/>
      <c r="EJ642" s="555"/>
      <c r="EK642" s="555"/>
      <c r="EL642" s="555"/>
      <c r="EM642" s="555"/>
    </row>
    <row r="643" spans="118:143" ht="17" customHeight="1" thickBot="1" x14ac:dyDescent="0.25">
      <c r="DN643" s="1585"/>
      <c r="DO643" s="1766"/>
      <c r="DP643" s="1627"/>
      <c r="DQ643" s="565"/>
      <c r="DR643" s="565"/>
      <c r="DS643" s="1585"/>
      <c r="DT643" s="1766"/>
      <c r="DU643" s="1627"/>
      <c r="DV643" s="565"/>
      <c r="DW643" s="565"/>
      <c r="DX643" s="1585"/>
      <c r="DY643" s="1766"/>
      <c r="DZ643" s="1627"/>
      <c r="EA643" s="565"/>
      <c r="EB643" s="565"/>
      <c r="EC643" s="1585"/>
      <c r="ED643" s="1766"/>
      <c r="EE643" s="1627"/>
      <c r="EF643" s="565"/>
      <c r="EG643" s="565"/>
      <c r="EH643" s="1585"/>
      <c r="EI643" s="1766"/>
      <c r="EJ643" s="1627"/>
      <c r="EK643" s="565"/>
      <c r="EL643" s="565"/>
      <c r="EM643" s="1585"/>
    </row>
    <row r="644" spans="118:143" ht="17" customHeight="1" thickBot="1" x14ac:dyDescent="0.25">
      <c r="DN644" s="1585"/>
      <c r="DO644" s="566"/>
      <c r="DP644" s="1627"/>
      <c r="DQ644" s="565"/>
      <c r="DR644" s="565"/>
      <c r="DS644" s="1585"/>
      <c r="DT644" s="566"/>
      <c r="DU644" s="1627"/>
      <c r="DV644" s="565"/>
      <c r="DW644" s="565"/>
      <c r="DX644" s="1585"/>
      <c r="DY644" s="566"/>
      <c r="DZ644" s="1627"/>
      <c r="EA644" s="565"/>
      <c r="EB644" s="565"/>
      <c r="EC644" s="1585"/>
      <c r="ED644" s="566"/>
      <c r="EE644" s="1627"/>
      <c r="EF644" s="565"/>
      <c r="EG644" s="565"/>
      <c r="EH644" s="1585"/>
      <c r="EI644" s="566"/>
      <c r="EJ644" s="1627"/>
      <c r="EK644" s="565"/>
      <c r="EL644" s="565"/>
      <c r="EM644" s="1585"/>
    </row>
    <row r="645" spans="118:143" ht="17" customHeight="1" thickBot="1" x14ac:dyDescent="0.25">
      <c r="DN645" s="989"/>
      <c r="DO645" s="1767"/>
      <c r="DP645" s="987"/>
      <c r="DQ645" s="417"/>
      <c r="DR645" s="417"/>
      <c r="DS645" s="989"/>
      <c r="DT645" s="1767"/>
      <c r="DU645" s="987"/>
      <c r="DV645" s="417"/>
      <c r="DW645" s="417"/>
      <c r="DX645" s="989"/>
      <c r="DY645" s="1767"/>
      <c r="DZ645" s="987"/>
      <c r="EA645" s="417"/>
      <c r="EB645" s="417"/>
      <c r="EC645" s="989"/>
      <c r="ED645" s="1767"/>
      <c r="EE645" s="987"/>
      <c r="EF645" s="417"/>
      <c r="EG645" s="417"/>
      <c r="EH645" s="989"/>
      <c r="EI645" s="1767"/>
      <c r="EJ645" s="987"/>
      <c r="EK645" s="417"/>
      <c r="EL645" s="417"/>
      <c r="EM645" s="989"/>
    </row>
    <row r="646" spans="118:143" ht="17" customHeight="1" thickBot="1" x14ac:dyDescent="0.25">
      <c r="DN646" s="1585"/>
      <c r="DO646" s="566"/>
      <c r="DP646" s="1627"/>
      <c r="DQ646" s="565"/>
      <c r="DR646" s="565"/>
      <c r="DS646" s="1585"/>
      <c r="DT646" s="566"/>
      <c r="DU646" s="1627"/>
      <c r="DV646" s="565"/>
      <c r="DW646" s="565"/>
      <c r="DX646" s="1585"/>
      <c r="DY646" s="566"/>
      <c r="DZ646" s="1627"/>
      <c r="EA646" s="565"/>
      <c r="EB646" s="565"/>
      <c r="EC646" s="1585"/>
      <c r="ED646" s="566"/>
      <c r="EE646" s="1627"/>
      <c r="EF646" s="565"/>
      <c r="EG646" s="565"/>
      <c r="EH646" s="1585"/>
      <c r="EI646" s="566"/>
      <c r="EJ646" s="1627"/>
      <c r="EK646" s="565"/>
      <c r="EL646" s="565"/>
      <c r="EM646" s="1585"/>
    </row>
    <row r="647" spans="118:143" ht="17" customHeight="1" thickBot="1" x14ac:dyDescent="0.25">
      <c r="DN647" s="1585"/>
      <c r="DO647" s="1645"/>
      <c r="DP647" s="1627"/>
      <c r="DQ647" s="565"/>
      <c r="DR647" s="565"/>
      <c r="DS647" s="1585"/>
      <c r="DT647" s="1645"/>
      <c r="DU647" s="1627"/>
      <c r="DV647" s="565"/>
      <c r="DW647" s="565"/>
      <c r="DX647" s="1585"/>
      <c r="DY647" s="1645"/>
      <c r="DZ647" s="1627"/>
      <c r="EA647" s="565"/>
      <c r="EB647" s="565"/>
      <c r="EC647" s="1585"/>
      <c r="ED647" s="1645"/>
      <c r="EE647" s="1627"/>
      <c r="EF647" s="565"/>
      <c r="EG647" s="565"/>
      <c r="EH647" s="1585"/>
      <c r="EI647" s="1645"/>
      <c r="EJ647" s="1627"/>
      <c r="EK647" s="565"/>
      <c r="EL647" s="565"/>
      <c r="EM647" s="1585"/>
    </row>
    <row r="648" spans="118:143" ht="17" customHeight="1" thickBot="1" x14ac:dyDescent="0.25">
      <c r="DN648" s="1606"/>
      <c r="DO648" s="1603"/>
      <c r="DP648" s="1694"/>
      <c r="DQ648" s="1603"/>
      <c r="DR648" s="1603"/>
      <c r="DS648" s="1606"/>
      <c r="DT648" s="1603"/>
      <c r="DU648" s="1694"/>
      <c r="DV648" s="1603"/>
      <c r="DW648" s="1603"/>
      <c r="DX648" s="1606"/>
      <c r="DY648" s="1603"/>
      <c r="DZ648" s="1694"/>
      <c r="EA648" s="1603"/>
      <c r="EB648" s="1603"/>
      <c r="EC648" s="1606"/>
      <c r="ED648" s="1603"/>
      <c r="EE648" s="1694"/>
      <c r="EF648" s="1603"/>
      <c r="EG648" s="1603"/>
      <c r="EH648" s="1606"/>
      <c r="EI648" s="1603"/>
      <c r="EJ648" s="1694"/>
      <c r="EK648" s="1603"/>
      <c r="EL648" s="1603"/>
      <c r="EM648" s="1606"/>
    </row>
  </sheetData>
  <autoFilter ref="A5:PN162" xr:uid="{00000000-0001-0000-0400-000000000000}">
    <filterColumn colId="11" showButton="0"/>
    <filterColumn colId="12" showButton="0"/>
    <filterColumn colId="16" showButton="0"/>
    <filterColumn colId="17" showButton="0"/>
    <filterColumn colId="21" showButton="0"/>
    <filterColumn colId="22" showButton="0"/>
    <filterColumn colId="26" showButton="0"/>
    <filterColumn colId="27" showButton="0"/>
    <filterColumn colId="31" showButton="0"/>
    <filterColumn colId="32" showButton="0"/>
    <filterColumn colId="36" showButton="0"/>
    <filterColumn colId="37" showButton="0"/>
    <filterColumn colId="41" showButton="0"/>
    <filterColumn colId="42" showButton="0"/>
    <filterColumn colId="46" showButton="0"/>
    <filterColumn colId="47" showButton="0"/>
    <filterColumn colId="51" showButton="0"/>
    <filterColumn colId="52" showButton="0"/>
    <filterColumn colId="56" showButton="0"/>
    <filterColumn colId="57" showButton="0"/>
    <filterColumn colId="61" showButton="0"/>
    <filterColumn colId="62" showButton="0"/>
    <filterColumn colId="66" showButton="0"/>
    <filterColumn colId="67" showButton="0"/>
    <filterColumn colId="72" showButton="0"/>
    <filterColumn colId="73" showButton="0"/>
    <filterColumn colId="77" showButton="0"/>
    <filterColumn colId="78" showButton="0"/>
    <filterColumn colId="82" showButton="0"/>
    <filterColumn colId="83" showButton="0"/>
    <filterColumn colId="87" showButton="0"/>
    <filterColumn colId="88" showButton="0"/>
    <filterColumn colId="92" showButton="0"/>
    <filterColumn colId="93" showButton="0"/>
    <filterColumn colId="97" showButton="0"/>
    <filterColumn colId="98" showButton="0"/>
    <filterColumn colId="102" showButton="0"/>
    <filterColumn colId="103" showButton="0"/>
    <filterColumn colId="107" showButton="0"/>
    <filterColumn colId="108" showButton="0"/>
    <filterColumn colId="112" showButton="0"/>
    <filterColumn colId="113" showButton="0"/>
    <filterColumn colId="117" showButton="0"/>
    <filterColumn colId="118" showButton="0"/>
    <filterColumn colId="122" showButton="0"/>
    <filterColumn colId="123" showButton="0"/>
    <filterColumn colId="127" showButton="0"/>
    <filterColumn colId="128" showButton="0"/>
    <filterColumn colId="132" showButton="0"/>
    <filterColumn colId="133" showButton="0"/>
    <filterColumn colId="137" showButton="0"/>
    <filterColumn colId="138" showButton="0"/>
    <filterColumn colId="142" showButton="0"/>
    <filterColumn colId="143" showButton="0"/>
    <filterColumn colId="147" showButton="0"/>
    <filterColumn colId="148" showButton="0"/>
    <filterColumn colId="152" showButton="0"/>
    <filterColumn colId="153" showButton="0"/>
    <filterColumn colId="157" showButton="0"/>
    <filterColumn colId="158" showButton="0"/>
    <filterColumn colId="162" showButton="0"/>
    <filterColumn colId="163" showButton="0"/>
    <filterColumn colId="167" showButton="0"/>
    <filterColumn colId="168" showButton="0"/>
    <filterColumn colId="172" showButton="0"/>
    <filterColumn colId="173" showButton="0"/>
    <filterColumn colId="178" showButton="0"/>
    <filterColumn colId="179" showButton="0"/>
    <filterColumn colId="183" showButton="0"/>
    <filterColumn colId="184" showButton="0"/>
    <filterColumn colId="188" showButton="0"/>
    <filterColumn colId="189" showButton="0"/>
    <filterColumn colId="193" showButton="0"/>
    <filterColumn colId="194" showButton="0"/>
    <filterColumn colId="198" showButton="0"/>
    <filterColumn colId="199" showButton="0"/>
    <filterColumn colId="203" showButton="0"/>
    <filterColumn colId="204" showButton="0"/>
    <filterColumn colId="209" showButton="0"/>
    <filterColumn colId="210" showButton="0"/>
    <filterColumn colId="214" showButton="0"/>
    <filterColumn colId="215" showButton="0"/>
    <filterColumn colId="220" showButton="0"/>
    <filterColumn colId="221" showButton="0"/>
    <filterColumn colId="226" showButton="0"/>
    <filterColumn colId="227" showButton="0"/>
    <filterColumn colId="231" showButton="0"/>
    <filterColumn colId="232" showButton="0"/>
    <filterColumn colId="236" showButton="0"/>
    <filterColumn colId="237" showButton="0"/>
    <filterColumn colId="242" showButton="0"/>
    <filterColumn colId="243" showButton="0"/>
    <filterColumn colId="247" showButton="0"/>
    <filterColumn colId="248" showButton="0"/>
    <filterColumn colId="252" showButton="0"/>
    <filterColumn colId="253" showButton="0"/>
    <filterColumn colId="257" showButton="0"/>
    <filterColumn colId="258" showButton="0"/>
    <filterColumn colId="262" showButton="0"/>
    <filterColumn colId="263" showButton="0"/>
    <filterColumn colId="267" showButton="0"/>
    <filterColumn colId="268" showButton="0"/>
    <filterColumn colId="272" showButton="0"/>
    <filterColumn colId="273" showButton="0"/>
    <filterColumn colId="277" showButton="0"/>
    <filterColumn colId="278" showButton="0"/>
    <filterColumn colId="282" showButton="0"/>
    <filterColumn colId="283" showButton="0"/>
    <filterColumn colId="287" showButton="0"/>
    <filterColumn colId="288" showButton="0"/>
    <filterColumn colId="292" showButton="0"/>
    <filterColumn colId="293" showButton="0"/>
    <filterColumn colId="297" showButton="0"/>
    <filterColumn colId="298" showButton="0"/>
    <filterColumn colId="302" showButton="0"/>
    <filterColumn colId="303" showButton="0"/>
    <filterColumn colId="307" showButton="0"/>
    <filterColumn colId="308" showButton="0"/>
    <filterColumn colId="312" showButton="0"/>
    <filterColumn colId="313" showButton="0"/>
    <filterColumn colId="317" showButton="0"/>
    <filterColumn colId="318" showButton="0"/>
    <filterColumn colId="322" showButton="0"/>
    <filterColumn colId="323" showButton="0"/>
    <filterColumn colId="327" showButton="0"/>
    <filterColumn colId="328" showButton="0"/>
    <filterColumn colId="332" showButton="0"/>
    <filterColumn colId="333" showButton="0"/>
    <filterColumn colId="337" showButton="0"/>
    <filterColumn colId="338" showButton="0"/>
    <filterColumn colId="342" showButton="0"/>
    <filterColumn colId="343" showButton="0"/>
    <filterColumn colId="347" showButton="0"/>
    <filterColumn colId="348" showButton="0"/>
    <filterColumn colId="352" showButton="0"/>
    <filterColumn colId="353" showButton="0"/>
    <filterColumn colId="357" showButton="0"/>
    <filterColumn colId="358" showButton="0"/>
    <filterColumn colId="362" showButton="0"/>
    <filterColumn colId="363" showButton="0"/>
    <filterColumn colId="367" showButton="0"/>
    <filterColumn colId="368" showButton="0"/>
    <filterColumn colId="372" showButton="0"/>
    <filterColumn colId="373" showButton="0"/>
    <filterColumn colId="377" showButton="0"/>
    <filterColumn colId="378" showButton="0"/>
    <filterColumn colId="382" showButton="0"/>
    <filterColumn colId="383" showButton="0"/>
    <filterColumn colId="387" showButton="0"/>
    <filterColumn colId="388" showButton="0"/>
    <filterColumn colId="392" showButton="0"/>
    <filterColumn colId="393" showButton="0"/>
    <filterColumn colId="397" showButton="0"/>
    <filterColumn colId="398" showButton="0"/>
    <filterColumn colId="402" showButton="0"/>
    <filterColumn colId="403" showButton="0"/>
    <filterColumn colId="407" showButton="0"/>
    <filterColumn colId="408" showButton="0"/>
    <filterColumn colId="412" showButton="0"/>
    <filterColumn colId="413" showButton="0"/>
    <filterColumn colId="417" showButton="0"/>
    <filterColumn colId="418" showButton="0"/>
    <filterColumn colId="422" showButton="0"/>
    <filterColumn colId="423" showButton="0"/>
    <filterColumn colId="427" showButton="0"/>
    <filterColumn colId="428" showButton="0"/>
  </autoFilter>
  <mergeCells count="121">
    <mergeCell ref="EB140:EB147"/>
    <mergeCell ref="C150:C152"/>
    <mergeCell ref="D150:D152"/>
    <mergeCell ref="C126:C131"/>
    <mergeCell ref="D126:D131"/>
    <mergeCell ref="B132:B139"/>
    <mergeCell ref="C132:C139"/>
    <mergeCell ref="D132:D137"/>
    <mergeCell ref="D140:D147"/>
    <mergeCell ref="D98:D101"/>
    <mergeCell ref="D102:D105"/>
    <mergeCell ref="B106:B125"/>
    <mergeCell ref="D106:D111"/>
    <mergeCell ref="D113:D116"/>
    <mergeCell ref="D117:D120"/>
    <mergeCell ref="D121:D124"/>
    <mergeCell ref="C76:C82"/>
    <mergeCell ref="D76:D82"/>
    <mergeCell ref="C83:C85"/>
    <mergeCell ref="D83:D85"/>
    <mergeCell ref="D87:D93"/>
    <mergeCell ref="D94:D96"/>
    <mergeCell ref="D40:D43"/>
    <mergeCell ref="F40:F72"/>
    <mergeCell ref="D52:D54"/>
    <mergeCell ref="D56:D59"/>
    <mergeCell ref="D60:D67"/>
    <mergeCell ref="D69:D71"/>
    <mergeCell ref="D72:D74"/>
    <mergeCell ref="PG5:PI5"/>
    <mergeCell ref="PL5:PN5"/>
    <mergeCell ref="C7:C19"/>
    <mergeCell ref="D10:D19"/>
    <mergeCell ref="EG10:EG19"/>
    <mergeCell ref="B20:B105"/>
    <mergeCell ref="C20:C30"/>
    <mergeCell ref="D20:D26"/>
    <mergeCell ref="D30:D35"/>
    <mergeCell ref="C40:C72"/>
    <mergeCell ref="OC5:OE5"/>
    <mergeCell ref="OH5:OJ5"/>
    <mergeCell ref="OM5:OO5"/>
    <mergeCell ref="OR5:OT5"/>
    <mergeCell ref="OW5:OY5"/>
    <mergeCell ref="PB5:PD5"/>
    <mergeCell ref="MY5:NA5"/>
    <mergeCell ref="ND5:NF5"/>
    <mergeCell ref="NI5:NK5"/>
    <mergeCell ref="NN5:NP5"/>
    <mergeCell ref="NS5:NU5"/>
    <mergeCell ref="NX5:NZ5"/>
    <mergeCell ref="LU5:LW5"/>
    <mergeCell ref="LZ5:MB5"/>
    <mergeCell ref="ME5:MG5"/>
    <mergeCell ref="MJ5:ML5"/>
    <mergeCell ref="MO5:MQ5"/>
    <mergeCell ref="MT5:MV5"/>
    <mergeCell ref="KQ5:KS5"/>
    <mergeCell ref="KV5:KX5"/>
    <mergeCell ref="LA5:LC5"/>
    <mergeCell ref="LF5:LH5"/>
    <mergeCell ref="LK5:LM5"/>
    <mergeCell ref="LP5:LR5"/>
    <mergeCell ref="JM5:JO5"/>
    <mergeCell ref="JR5:JT5"/>
    <mergeCell ref="JW5:JY5"/>
    <mergeCell ref="KB5:KD5"/>
    <mergeCell ref="KG5:KI5"/>
    <mergeCell ref="KL5:KN5"/>
    <mergeCell ref="II5:IK5"/>
    <mergeCell ref="IN5:IP5"/>
    <mergeCell ref="IS5:IU5"/>
    <mergeCell ref="IX5:IZ5"/>
    <mergeCell ref="JC5:JE5"/>
    <mergeCell ref="JH5:JJ5"/>
    <mergeCell ref="HB5:HD5"/>
    <mergeCell ref="HG5:HI5"/>
    <mergeCell ref="HM5:HO5"/>
    <mergeCell ref="HS5:HU5"/>
    <mergeCell ref="HX5:HZ5"/>
    <mergeCell ref="IC5:IE5"/>
    <mergeCell ref="FW5:FY5"/>
    <mergeCell ref="GB5:GD5"/>
    <mergeCell ref="GG5:GI5"/>
    <mergeCell ref="GL5:GN5"/>
    <mergeCell ref="GQ5:GS5"/>
    <mergeCell ref="GV5:GX5"/>
    <mergeCell ref="ER5:ET5"/>
    <mergeCell ref="EW5:EY5"/>
    <mergeCell ref="FB5:FD5"/>
    <mergeCell ref="FG5:FI5"/>
    <mergeCell ref="FL5:FN5"/>
    <mergeCell ref="FQ5:FS5"/>
    <mergeCell ref="DN5:DP5"/>
    <mergeCell ref="DS5:DU5"/>
    <mergeCell ref="DX5:DZ5"/>
    <mergeCell ref="EC5:EE5"/>
    <mergeCell ref="EH5:EJ5"/>
    <mergeCell ref="EM5:EO5"/>
    <mergeCell ref="CJ5:CL5"/>
    <mergeCell ref="CO5:CQ5"/>
    <mergeCell ref="CT5:CV5"/>
    <mergeCell ref="CY5:DA5"/>
    <mergeCell ref="DD5:DF5"/>
    <mergeCell ref="DI5:DK5"/>
    <mergeCell ref="BE5:BG5"/>
    <mergeCell ref="BJ5:BL5"/>
    <mergeCell ref="BO5:BQ5"/>
    <mergeCell ref="BU5:BW5"/>
    <mergeCell ref="BZ5:CB5"/>
    <mergeCell ref="CE5:CG5"/>
    <mergeCell ref="FB1:FD1"/>
    <mergeCell ref="L5:N5"/>
    <mergeCell ref="Q5:S5"/>
    <mergeCell ref="V5:X5"/>
    <mergeCell ref="AA5:AC5"/>
    <mergeCell ref="AF5:AH5"/>
    <mergeCell ref="AK5:AM5"/>
    <mergeCell ref="AP5:AR5"/>
    <mergeCell ref="AU5:AW5"/>
    <mergeCell ref="AZ5:BB5"/>
  </mergeCells>
  <hyperlinks>
    <hyperlink ref="T55" r:id="rId1" xr:uid="{CE083CD6-81A5-724E-BD89-6A7154C8AAA9}"/>
    <hyperlink ref="CH55" r:id="rId2" xr:uid="{59B26285-976B-5842-AE53-393A9CC98B79}"/>
    <hyperlink ref="DL55" r:id="rId3" xr:uid="{E9A2F5B4-B2F1-014B-BF95-C89273DFE807}"/>
    <hyperlink ref="DV55" r:id="rId4" xr:uid="{B00EE642-7B17-6B45-9CDA-7BE45AA80B3C}"/>
    <hyperlink ref="EK55" r:id="rId5" xr:uid="{2DBC3623-5639-4947-A930-A7A8C2FAB2AE}"/>
    <hyperlink ref="CM68" r:id="rId6" xr:uid="{FCE49E14-B0D8-4F41-B83B-354E0D9235C3}"/>
    <hyperlink ref="FE68" r:id="rId7" xr:uid="{FD3A73BF-B885-5242-ADAC-339BB5E3F03C}"/>
    <hyperlink ref="AD138" r:id="rId8" xr:uid="{61231DE2-3AC1-184C-A346-8F057B34660A}"/>
    <hyperlink ref="G152" r:id="rId9" xr:uid="{55235253-4D69-AC4D-80CD-5FF4D5028380}"/>
    <hyperlink ref="AN68" r:id="rId10" xr:uid="{6486E2FF-9B3B-754D-B3BC-1AF4B569639E}"/>
    <hyperlink ref="BC55" r:id="rId11" xr:uid="{2CB3969A-48CF-BD4F-A93F-32F7F2ABC1C6}"/>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0C536-586F-9A46-ABDE-28D0EEAE731F}">
  <dimension ref="A1:J57"/>
  <sheetViews>
    <sheetView tabSelected="1" zoomScale="107" workbookViewId="0">
      <selection activeCell="F13" sqref="F13"/>
    </sheetView>
  </sheetViews>
  <sheetFormatPr baseColWidth="10" defaultColWidth="8.83203125" defaultRowHeight="16" x14ac:dyDescent="0.2"/>
  <cols>
    <col min="1" max="1" width="8.83203125" style="595"/>
    <col min="2" max="2" width="44.1640625" style="595" bestFit="1" customWidth="1"/>
    <col min="3" max="3" width="17.6640625" style="595" customWidth="1"/>
    <col min="4" max="5" width="16.33203125" style="595" customWidth="1"/>
    <col min="6" max="6" width="27.6640625" style="595" customWidth="1"/>
    <col min="7" max="7" width="60.6640625" style="595" bestFit="1" customWidth="1"/>
    <col min="8" max="8" width="55.33203125" style="595" bestFit="1" customWidth="1"/>
    <col min="9" max="16384" width="8.83203125" style="595"/>
  </cols>
  <sheetData>
    <row r="1" spans="1:10" x14ac:dyDescent="0.2">
      <c r="A1" s="595" t="s">
        <v>539</v>
      </c>
      <c r="B1" s="595" t="s">
        <v>540</v>
      </c>
      <c r="C1" s="595" t="s">
        <v>541</v>
      </c>
      <c r="D1" s="595" t="s">
        <v>542</v>
      </c>
      <c r="F1" s="596" t="s">
        <v>543</v>
      </c>
      <c r="G1" s="595" t="s">
        <v>544</v>
      </c>
      <c r="H1" s="595" t="s">
        <v>545</v>
      </c>
      <c r="I1" s="595" t="s">
        <v>546</v>
      </c>
      <c r="J1" s="595" t="s">
        <v>547</v>
      </c>
    </row>
    <row r="2" spans="1:10" x14ac:dyDescent="0.2">
      <c r="A2" s="595">
        <v>14</v>
      </c>
      <c r="B2" s="595" t="s">
        <v>548</v>
      </c>
      <c r="C2" s="595" t="s">
        <v>549</v>
      </c>
      <c r="F2" s="595" t="s">
        <v>550</v>
      </c>
      <c r="G2" s="595" t="s">
        <v>551</v>
      </c>
      <c r="H2" s="595" t="s">
        <v>552</v>
      </c>
      <c r="I2" s="595">
        <v>4</v>
      </c>
      <c r="J2" s="595">
        <v>3</v>
      </c>
    </row>
    <row r="3" spans="1:10" x14ac:dyDescent="0.2">
      <c r="A3" s="595">
        <v>11</v>
      </c>
      <c r="B3" s="595" t="s">
        <v>553</v>
      </c>
      <c r="C3" s="595" t="s">
        <v>554</v>
      </c>
      <c r="F3" s="595" t="s">
        <v>550</v>
      </c>
      <c r="G3" s="595" t="s">
        <v>551</v>
      </c>
      <c r="H3" s="595" t="s">
        <v>555</v>
      </c>
      <c r="I3" s="595">
        <v>4</v>
      </c>
      <c r="J3" s="595">
        <v>3</v>
      </c>
    </row>
    <row r="4" spans="1:10" x14ac:dyDescent="0.2">
      <c r="A4" s="595">
        <v>21</v>
      </c>
      <c r="B4" s="595" t="s">
        <v>556</v>
      </c>
      <c r="C4" s="595" t="s">
        <v>557</v>
      </c>
      <c r="G4" s="595" t="s">
        <v>558</v>
      </c>
      <c r="H4" s="595" t="s">
        <v>559</v>
      </c>
      <c r="I4" s="595">
        <v>3</v>
      </c>
      <c r="J4" s="595">
        <v>2</v>
      </c>
    </row>
    <row r="5" spans="1:10" x14ac:dyDescent="0.2">
      <c r="A5" s="595">
        <v>22</v>
      </c>
      <c r="B5" s="595" t="s">
        <v>560</v>
      </c>
      <c r="C5" s="595" t="s">
        <v>557</v>
      </c>
      <c r="G5" s="595" t="s">
        <v>561</v>
      </c>
      <c r="H5" s="595" t="s">
        <v>559</v>
      </c>
      <c r="I5" s="595">
        <v>5</v>
      </c>
      <c r="J5" s="595">
        <v>1</v>
      </c>
    </row>
    <row r="6" spans="1:10" x14ac:dyDescent="0.2">
      <c r="A6" s="595">
        <v>47</v>
      </c>
      <c r="B6" s="595" t="s">
        <v>562</v>
      </c>
      <c r="C6" s="595" t="s">
        <v>549</v>
      </c>
      <c r="G6" s="595" t="s">
        <v>563</v>
      </c>
      <c r="H6" s="595" t="s">
        <v>564</v>
      </c>
      <c r="I6" s="595">
        <v>10</v>
      </c>
      <c r="J6" s="595">
        <v>7</v>
      </c>
    </row>
    <row r="7" spans="1:10" x14ac:dyDescent="0.2">
      <c r="A7" s="595">
        <v>5</v>
      </c>
      <c r="B7" s="595" t="s">
        <v>565</v>
      </c>
      <c r="C7" s="595" t="s">
        <v>192</v>
      </c>
      <c r="D7" s="595" t="s">
        <v>90</v>
      </c>
      <c r="G7" s="595" t="s">
        <v>566</v>
      </c>
      <c r="H7" s="595" t="s">
        <v>567</v>
      </c>
      <c r="I7" s="595">
        <v>7</v>
      </c>
      <c r="J7" s="595">
        <v>2</v>
      </c>
    </row>
    <row r="8" spans="1:10" x14ac:dyDescent="0.2">
      <c r="A8" s="595">
        <v>13</v>
      </c>
      <c r="B8" s="595" t="s">
        <v>568</v>
      </c>
      <c r="C8" s="595" t="s">
        <v>549</v>
      </c>
      <c r="F8" s="595" t="s">
        <v>550</v>
      </c>
      <c r="G8" s="595" t="s">
        <v>569</v>
      </c>
      <c r="H8" s="595" t="s">
        <v>570</v>
      </c>
      <c r="I8" s="595">
        <v>3</v>
      </c>
      <c r="J8" s="595">
        <v>2</v>
      </c>
    </row>
    <row r="9" spans="1:10" x14ac:dyDescent="0.2">
      <c r="A9" s="595">
        <v>10</v>
      </c>
      <c r="B9" s="595" t="s">
        <v>571</v>
      </c>
      <c r="C9" s="595" t="s">
        <v>554</v>
      </c>
      <c r="F9" s="595" t="s">
        <v>550</v>
      </c>
      <c r="G9" s="595" t="s">
        <v>572</v>
      </c>
      <c r="H9" s="595" t="s">
        <v>573</v>
      </c>
      <c r="I9" s="595">
        <v>3</v>
      </c>
      <c r="J9" s="595">
        <v>2</v>
      </c>
    </row>
    <row r="10" spans="1:10" x14ac:dyDescent="0.2">
      <c r="A10" s="595">
        <v>42</v>
      </c>
      <c r="B10" s="595" t="s">
        <v>574</v>
      </c>
      <c r="C10" s="595" t="s">
        <v>575</v>
      </c>
      <c r="G10" s="595" t="s">
        <v>576</v>
      </c>
      <c r="H10" s="595" t="s">
        <v>577</v>
      </c>
      <c r="I10" s="595">
        <v>5</v>
      </c>
      <c r="J10" s="595">
        <v>1</v>
      </c>
    </row>
    <row r="11" spans="1:10" x14ac:dyDescent="0.2">
      <c r="A11" s="595">
        <v>43</v>
      </c>
      <c r="B11" s="595" t="s">
        <v>578</v>
      </c>
      <c r="C11" s="595" t="s">
        <v>579</v>
      </c>
      <c r="G11" s="595" t="s">
        <v>580</v>
      </c>
      <c r="H11" s="595" t="s">
        <v>581</v>
      </c>
      <c r="I11" s="595">
        <v>5</v>
      </c>
      <c r="J11" s="595">
        <v>3</v>
      </c>
    </row>
    <row r="12" spans="1:10" x14ac:dyDescent="0.2">
      <c r="A12" s="595">
        <v>12</v>
      </c>
      <c r="B12" s="595" t="s">
        <v>582</v>
      </c>
      <c r="C12" s="595" t="s">
        <v>549</v>
      </c>
      <c r="F12" s="595" t="s">
        <v>550</v>
      </c>
      <c r="G12" s="595" t="s">
        <v>583</v>
      </c>
      <c r="H12" s="595" t="s">
        <v>584</v>
      </c>
      <c r="I12" s="595">
        <v>2</v>
      </c>
      <c r="J12" s="595">
        <v>1</v>
      </c>
    </row>
    <row r="13" spans="1:10" x14ac:dyDescent="0.2">
      <c r="A13" s="595">
        <v>9</v>
      </c>
      <c r="B13" s="595" t="s">
        <v>585</v>
      </c>
      <c r="C13" s="595" t="s">
        <v>554</v>
      </c>
      <c r="F13" s="595" t="s">
        <v>550</v>
      </c>
      <c r="G13" s="595" t="s">
        <v>583</v>
      </c>
      <c r="H13" s="595" t="s">
        <v>586</v>
      </c>
      <c r="I13" s="595">
        <v>2</v>
      </c>
      <c r="J13" s="595">
        <v>1</v>
      </c>
    </row>
    <row r="14" spans="1:10" x14ac:dyDescent="0.2">
      <c r="A14" s="595">
        <v>48</v>
      </c>
      <c r="B14" s="595" t="s">
        <v>587</v>
      </c>
      <c r="C14" s="595" t="s">
        <v>588</v>
      </c>
      <c r="G14" s="595" t="s">
        <v>589</v>
      </c>
      <c r="H14" s="595" t="s">
        <v>590</v>
      </c>
      <c r="I14" s="595">
        <v>2</v>
      </c>
      <c r="J14" s="595">
        <v>9</v>
      </c>
    </row>
    <row r="15" spans="1:10" x14ac:dyDescent="0.2">
      <c r="A15" s="595">
        <v>3</v>
      </c>
      <c r="B15" s="595" t="s">
        <v>307</v>
      </c>
      <c r="C15" s="595" t="s">
        <v>192</v>
      </c>
      <c r="D15" s="595" t="s">
        <v>90</v>
      </c>
      <c r="G15" s="595" t="s">
        <v>591</v>
      </c>
      <c r="H15" s="595" t="s">
        <v>592</v>
      </c>
      <c r="I15" s="595">
        <v>2</v>
      </c>
      <c r="J15" s="595">
        <v>1</v>
      </c>
    </row>
    <row r="16" spans="1:10" x14ac:dyDescent="0.2">
      <c r="A16" s="595">
        <v>52</v>
      </c>
      <c r="B16" s="595" t="s">
        <v>593</v>
      </c>
      <c r="C16" s="595" t="s">
        <v>594</v>
      </c>
      <c r="G16" s="595" t="s">
        <v>595</v>
      </c>
      <c r="H16" s="595" t="s">
        <v>596</v>
      </c>
      <c r="I16" s="595">
        <v>1</v>
      </c>
      <c r="J16" s="595">
        <v>4</v>
      </c>
    </row>
    <row r="17" spans="1:10" x14ac:dyDescent="0.2">
      <c r="B17" s="595" t="s">
        <v>597</v>
      </c>
      <c r="C17" s="595" t="s">
        <v>594</v>
      </c>
      <c r="D17" s="595" t="s">
        <v>598</v>
      </c>
      <c r="G17" s="595" t="s">
        <v>599</v>
      </c>
      <c r="H17" s="595" t="s">
        <v>596</v>
      </c>
      <c r="I17" s="595">
        <v>1</v>
      </c>
      <c r="J17" s="595">
        <v>5</v>
      </c>
    </row>
    <row r="18" spans="1:10" x14ac:dyDescent="0.2">
      <c r="B18" s="595" t="s">
        <v>600</v>
      </c>
      <c r="C18" s="595" t="s">
        <v>594</v>
      </c>
      <c r="D18" s="595" t="s">
        <v>598</v>
      </c>
      <c r="G18" s="595" t="s">
        <v>601</v>
      </c>
      <c r="H18" s="595" t="s">
        <v>596</v>
      </c>
      <c r="I18" s="595">
        <v>1</v>
      </c>
      <c r="J18" s="595">
        <v>9</v>
      </c>
    </row>
    <row r="19" spans="1:10" x14ac:dyDescent="0.2">
      <c r="B19" s="595" t="s">
        <v>602</v>
      </c>
      <c r="C19" s="595" t="s">
        <v>594</v>
      </c>
      <c r="D19" s="595" t="s">
        <v>598</v>
      </c>
      <c r="G19" s="595" t="s">
        <v>603</v>
      </c>
      <c r="H19" s="595" t="s">
        <v>596</v>
      </c>
      <c r="I19" s="595">
        <v>1</v>
      </c>
      <c r="J19" s="595">
        <v>13</v>
      </c>
    </row>
    <row r="20" spans="1:10" x14ac:dyDescent="0.2">
      <c r="A20" s="595">
        <v>53</v>
      </c>
      <c r="B20" s="595" t="s">
        <v>604</v>
      </c>
      <c r="C20" s="595" t="s">
        <v>594</v>
      </c>
      <c r="G20" s="595" t="s">
        <v>605</v>
      </c>
      <c r="H20" s="595" t="s">
        <v>596</v>
      </c>
      <c r="I20" s="595">
        <v>1</v>
      </c>
      <c r="J20" s="595">
        <v>12</v>
      </c>
    </row>
    <row r="21" spans="1:10" x14ac:dyDescent="0.2">
      <c r="A21" s="595">
        <v>51</v>
      </c>
      <c r="B21" s="595" t="s">
        <v>606</v>
      </c>
      <c r="C21" s="595" t="s">
        <v>594</v>
      </c>
      <c r="G21" s="595" t="s">
        <v>607</v>
      </c>
      <c r="H21" s="595" t="s">
        <v>596</v>
      </c>
      <c r="I21" s="595">
        <v>1</v>
      </c>
      <c r="J21" s="595">
        <v>3</v>
      </c>
    </row>
    <row r="22" spans="1:10" x14ac:dyDescent="0.2">
      <c r="B22" s="595" t="s">
        <v>608</v>
      </c>
      <c r="C22" s="595" t="s">
        <v>594</v>
      </c>
      <c r="D22" s="595" t="s">
        <v>598</v>
      </c>
      <c r="G22" s="595" t="s">
        <v>609</v>
      </c>
      <c r="H22" s="595" t="s">
        <v>596</v>
      </c>
      <c r="I22" s="595">
        <v>1</v>
      </c>
      <c r="J22" s="595">
        <v>6</v>
      </c>
    </row>
    <row r="23" spans="1:10" x14ac:dyDescent="0.2">
      <c r="B23" s="595" t="s">
        <v>610</v>
      </c>
      <c r="C23" s="595" t="s">
        <v>594</v>
      </c>
      <c r="D23" s="595" t="s">
        <v>598</v>
      </c>
      <c r="G23" s="595" t="s">
        <v>611</v>
      </c>
      <c r="H23" s="595" t="s">
        <v>596</v>
      </c>
      <c r="I23" s="595">
        <v>1</v>
      </c>
      <c r="J23" s="595">
        <v>7</v>
      </c>
    </row>
    <row r="24" spans="1:10" x14ac:dyDescent="0.2">
      <c r="B24" s="595" t="s">
        <v>612</v>
      </c>
      <c r="C24" s="595" t="s">
        <v>594</v>
      </c>
      <c r="D24" s="595" t="s">
        <v>598</v>
      </c>
      <c r="G24" s="595" t="s">
        <v>613</v>
      </c>
      <c r="H24" s="595" t="s">
        <v>596</v>
      </c>
      <c r="I24" s="595">
        <v>1</v>
      </c>
      <c r="J24" s="595">
        <v>8</v>
      </c>
    </row>
    <row r="25" spans="1:10" x14ac:dyDescent="0.2">
      <c r="B25" s="595" t="s">
        <v>614</v>
      </c>
      <c r="C25" s="595" t="s">
        <v>594</v>
      </c>
      <c r="D25" s="595" t="s">
        <v>598</v>
      </c>
      <c r="G25" s="595" t="s">
        <v>615</v>
      </c>
      <c r="H25" s="595" t="s">
        <v>596</v>
      </c>
      <c r="I25" s="595">
        <v>1</v>
      </c>
      <c r="J25" s="595">
        <v>10</v>
      </c>
    </row>
    <row r="26" spans="1:10" x14ac:dyDescent="0.2">
      <c r="A26" s="595">
        <v>49</v>
      </c>
      <c r="B26" s="595" t="s">
        <v>616</v>
      </c>
      <c r="C26" s="595" t="s">
        <v>594</v>
      </c>
      <c r="G26" s="595" t="s">
        <v>617</v>
      </c>
      <c r="H26" s="595" t="s">
        <v>596</v>
      </c>
      <c r="I26" s="595">
        <v>1</v>
      </c>
      <c r="J26" s="595">
        <v>1</v>
      </c>
    </row>
    <row r="27" spans="1:10" x14ac:dyDescent="0.2">
      <c r="A27" s="595">
        <v>50</v>
      </c>
      <c r="B27" s="595" t="s">
        <v>618</v>
      </c>
      <c r="C27" s="595" t="s">
        <v>594</v>
      </c>
      <c r="G27" s="595" t="s">
        <v>619</v>
      </c>
      <c r="H27" s="595" t="s">
        <v>596</v>
      </c>
      <c r="I27" s="595">
        <v>1</v>
      </c>
      <c r="J27" s="595">
        <v>2</v>
      </c>
    </row>
    <row r="28" spans="1:10" x14ac:dyDescent="0.2">
      <c r="B28" s="595" t="s">
        <v>620</v>
      </c>
      <c r="C28" s="595" t="s">
        <v>594</v>
      </c>
      <c r="D28" s="595" t="s">
        <v>598</v>
      </c>
      <c r="G28" s="595" t="s">
        <v>621</v>
      </c>
      <c r="H28" s="595" t="s">
        <v>596</v>
      </c>
      <c r="I28" s="595">
        <v>1</v>
      </c>
      <c r="J28" s="595">
        <v>11</v>
      </c>
    </row>
    <row r="29" spans="1:10" x14ac:dyDescent="0.2">
      <c r="A29" s="595">
        <v>44</v>
      </c>
      <c r="B29" s="595" t="s">
        <v>622</v>
      </c>
      <c r="C29" s="595" t="s">
        <v>579</v>
      </c>
      <c r="G29" s="595" t="s">
        <v>623</v>
      </c>
      <c r="H29" s="595" t="s">
        <v>624</v>
      </c>
      <c r="I29" s="595">
        <v>5</v>
      </c>
      <c r="J29" s="595">
        <v>2</v>
      </c>
    </row>
    <row r="30" spans="1:10" x14ac:dyDescent="0.2">
      <c r="A30" s="595">
        <v>19</v>
      </c>
      <c r="B30" s="595" t="s">
        <v>625</v>
      </c>
      <c r="C30" s="595" t="s">
        <v>549</v>
      </c>
      <c r="G30" s="595" t="s">
        <v>626</v>
      </c>
      <c r="H30" s="595" t="s">
        <v>627</v>
      </c>
      <c r="I30" s="595">
        <v>5</v>
      </c>
      <c r="J30" s="595">
        <v>4</v>
      </c>
    </row>
    <row r="31" spans="1:10" x14ac:dyDescent="0.2">
      <c r="A31" s="595">
        <v>17</v>
      </c>
      <c r="B31" s="595" t="s">
        <v>628</v>
      </c>
      <c r="C31" s="595" t="s">
        <v>554</v>
      </c>
      <c r="G31" s="595" t="s">
        <v>629</v>
      </c>
      <c r="H31" s="595" t="s">
        <v>630</v>
      </c>
      <c r="I31" s="595">
        <v>5</v>
      </c>
      <c r="J31" s="595">
        <v>4</v>
      </c>
    </row>
    <row r="32" spans="1:10" x14ac:dyDescent="0.2">
      <c r="A32" s="595">
        <v>30</v>
      </c>
      <c r="B32" s="595" t="s">
        <v>631</v>
      </c>
      <c r="C32" s="595" t="s">
        <v>588</v>
      </c>
      <c r="D32" s="595" t="s">
        <v>90</v>
      </c>
      <c r="G32" s="595" t="s">
        <v>632</v>
      </c>
      <c r="H32" s="595" t="s">
        <v>633</v>
      </c>
      <c r="I32" s="595">
        <v>5</v>
      </c>
      <c r="J32" s="595">
        <v>8</v>
      </c>
    </row>
    <row r="33" spans="1:10" x14ac:dyDescent="0.2">
      <c r="B33" s="595" t="s">
        <v>634</v>
      </c>
      <c r="C33" s="595" t="s">
        <v>588</v>
      </c>
      <c r="D33" s="595" t="s">
        <v>598</v>
      </c>
      <c r="G33" s="595" t="s">
        <v>635</v>
      </c>
      <c r="H33" s="595" t="s">
        <v>636</v>
      </c>
      <c r="I33" s="595">
        <v>5</v>
      </c>
      <c r="J33" s="595">
        <v>7</v>
      </c>
    </row>
    <row r="34" spans="1:10" x14ac:dyDescent="0.2">
      <c r="A34" s="595">
        <v>27</v>
      </c>
      <c r="B34" s="595" t="s">
        <v>36</v>
      </c>
      <c r="C34" s="595" t="s">
        <v>588</v>
      </c>
      <c r="D34" s="595" t="s">
        <v>90</v>
      </c>
      <c r="G34" s="595" t="s">
        <v>637</v>
      </c>
      <c r="H34" s="595" t="s">
        <v>638</v>
      </c>
      <c r="I34" s="595">
        <v>5</v>
      </c>
      <c r="J34" s="595">
        <v>4</v>
      </c>
    </row>
    <row r="35" spans="1:10" x14ac:dyDescent="0.2">
      <c r="A35" s="595">
        <v>24</v>
      </c>
      <c r="B35" s="595" t="s">
        <v>29</v>
      </c>
      <c r="C35" s="595" t="s">
        <v>588</v>
      </c>
      <c r="E35" s="595" t="s">
        <v>639</v>
      </c>
      <c r="G35" s="595" t="s">
        <v>640</v>
      </c>
      <c r="H35" s="595" t="s">
        <v>641</v>
      </c>
      <c r="I35" s="595">
        <v>5</v>
      </c>
      <c r="J35" s="595">
        <v>6</v>
      </c>
    </row>
    <row r="36" spans="1:10" x14ac:dyDescent="0.2">
      <c r="A36" s="595">
        <v>38</v>
      </c>
      <c r="B36" s="595" t="s">
        <v>642</v>
      </c>
      <c r="C36" s="595" t="s">
        <v>554</v>
      </c>
      <c r="G36" s="597" t="s">
        <v>643</v>
      </c>
      <c r="H36" s="595" t="s">
        <v>644</v>
      </c>
      <c r="I36" s="595">
        <v>2</v>
      </c>
      <c r="J36" s="595">
        <v>6</v>
      </c>
    </row>
    <row r="37" spans="1:10" x14ac:dyDescent="0.2">
      <c r="A37" s="595">
        <v>35</v>
      </c>
      <c r="B37" s="595" t="s">
        <v>645</v>
      </c>
      <c r="C37" s="595" t="s">
        <v>579</v>
      </c>
      <c r="G37" s="595" t="s">
        <v>646</v>
      </c>
      <c r="H37" s="595" t="s">
        <v>647</v>
      </c>
      <c r="I37" s="595">
        <v>5</v>
      </c>
      <c r="J37" s="595">
        <v>1</v>
      </c>
    </row>
    <row r="38" spans="1:10" x14ac:dyDescent="0.2">
      <c r="A38" s="595">
        <v>15</v>
      </c>
      <c r="B38" s="595" t="s">
        <v>648</v>
      </c>
      <c r="C38" s="595" t="s">
        <v>649</v>
      </c>
      <c r="G38" s="595" t="s">
        <v>650</v>
      </c>
      <c r="H38" s="595" t="s">
        <v>651</v>
      </c>
      <c r="I38" s="595">
        <v>5</v>
      </c>
      <c r="J38" s="595">
        <v>6</v>
      </c>
    </row>
    <row r="39" spans="1:10" x14ac:dyDescent="0.2">
      <c r="A39" s="595">
        <v>15</v>
      </c>
      <c r="B39" s="595" t="s">
        <v>648</v>
      </c>
      <c r="C39" s="595" t="s">
        <v>549</v>
      </c>
      <c r="G39" s="595" t="s">
        <v>650</v>
      </c>
      <c r="H39" s="595" t="s">
        <v>652</v>
      </c>
      <c r="I39" s="595">
        <v>5</v>
      </c>
      <c r="J39" s="595">
        <v>6</v>
      </c>
    </row>
    <row r="40" spans="1:10" x14ac:dyDescent="0.2">
      <c r="A40" s="595">
        <v>18</v>
      </c>
      <c r="B40" s="595" t="s">
        <v>653</v>
      </c>
      <c r="C40" s="595" t="s">
        <v>554</v>
      </c>
      <c r="G40" s="595" t="s">
        <v>654</v>
      </c>
      <c r="H40" s="595" t="s">
        <v>655</v>
      </c>
      <c r="I40" s="595">
        <v>5</v>
      </c>
      <c r="J40" s="595">
        <v>5</v>
      </c>
    </row>
    <row r="41" spans="1:10" x14ac:dyDescent="0.2">
      <c r="A41" s="595">
        <v>45</v>
      </c>
      <c r="B41" s="595" t="s">
        <v>656</v>
      </c>
      <c r="C41" s="595" t="s">
        <v>579</v>
      </c>
      <c r="G41" s="595" t="s">
        <v>657</v>
      </c>
      <c r="H41" s="595" t="s">
        <v>655</v>
      </c>
      <c r="I41" s="595">
        <v>3</v>
      </c>
      <c r="J41" s="595">
        <v>4</v>
      </c>
    </row>
    <row r="42" spans="1:10" x14ac:dyDescent="0.2">
      <c r="A42" s="595">
        <v>4</v>
      </c>
      <c r="B42" s="595" t="s">
        <v>13</v>
      </c>
      <c r="C42" s="595" t="s">
        <v>192</v>
      </c>
      <c r="D42" s="595" t="s">
        <v>90</v>
      </c>
      <c r="G42" s="595" t="s">
        <v>658</v>
      </c>
      <c r="H42" s="595" t="s">
        <v>659</v>
      </c>
      <c r="I42" s="595">
        <v>8</v>
      </c>
      <c r="J42" s="595">
        <v>3</v>
      </c>
    </row>
    <row r="43" spans="1:10" x14ac:dyDescent="0.2">
      <c r="A43" s="595">
        <v>20</v>
      </c>
      <c r="B43" s="595" t="s">
        <v>660</v>
      </c>
      <c r="C43" s="595" t="s">
        <v>549</v>
      </c>
      <c r="G43" s="595" t="s">
        <v>661</v>
      </c>
      <c r="H43" s="595" t="s">
        <v>662</v>
      </c>
      <c r="I43" s="595">
        <v>4</v>
      </c>
      <c r="J43" s="595">
        <v>5</v>
      </c>
    </row>
    <row r="44" spans="1:10" x14ac:dyDescent="0.2">
      <c r="B44" s="595" t="s">
        <v>663</v>
      </c>
      <c r="C44" s="595" t="s">
        <v>588</v>
      </c>
      <c r="G44" s="595" t="s">
        <v>664</v>
      </c>
      <c r="H44" s="595" t="s">
        <v>665</v>
      </c>
      <c r="I44" s="595">
        <v>5</v>
      </c>
      <c r="J44" s="595">
        <v>3</v>
      </c>
    </row>
    <row r="45" spans="1:10" x14ac:dyDescent="0.2">
      <c r="A45" s="595">
        <v>41</v>
      </c>
      <c r="B45" s="595" t="s">
        <v>666</v>
      </c>
      <c r="C45" s="595" t="s">
        <v>554</v>
      </c>
      <c r="G45" s="595" t="s">
        <v>667</v>
      </c>
      <c r="H45" s="595" t="s">
        <v>668</v>
      </c>
      <c r="I45" s="595">
        <v>5</v>
      </c>
      <c r="J45" s="595">
        <v>7</v>
      </c>
    </row>
    <row r="46" spans="1:10" x14ac:dyDescent="0.2">
      <c r="B46" s="595" t="s">
        <v>669</v>
      </c>
      <c r="C46" s="595" t="s">
        <v>588</v>
      </c>
      <c r="D46" s="595" t="s">
        <v>598</v>
      </c>
      <c r="G46" s="595" t="s">
        <v>670</v>
      </c>
      <c r="H46" s="595" t="s">
        <v>671</v>
      </c>
      <c r="I46" s="595">
        <v>5</v>
      </c>
      <c r="J46" s="595">
        <v>1</v>
      </c>
    </row>
    <row r="47" spans="1:10" x14ac:dyDescent="0.2">
      <c r="B47" s="595" t="s">
        <v>437</v>
      </c>
      <c r="C47" s="595" t="s">
        <v>588</v>
      </c>
      <c r="D47" s="595" t="s">
        <v>598</v>
      </c>
      <c r="G47" s="595" t="s">
        <v>672</v>
      </c>
      <c r="H47" s="595" t="s">
        <v>673</v>
      </c>
      <c r="I47" s="595">
        <v>5</v>
      </c>
      <c r="J47" s="595">
        <v>2</v>
      </c>
    </row>
    <row r="48" spans="1:10" x14ac:dyDescent="0.2">
      <c r="B48" s="595" t="s">
        <v>674</v>
      </c>
      <c r="C48" s="595" t="s">
        <v>588</v>
      </c>
      <c r="D48" s="595" t="s">
        <v>598</v>
      </c>
      <c r="G48" s="595" t="s">
        <v>675</v>
      </c>
      <c r="H48" s="595" t="s">
        <v>676</v>
      </c>
      <c r="I48" s="595">
        <v>5</v>
      </c>
      <c r="J48" s="595">
        <v>5</v>
      </c>
    </row>
    <row r="49" spans="1:10" x14ac:dyDescent="0.2">
      <c r="A49" s="595">
        <v>33</v>
      </c>
      <c r="B49" s="595" t="s">
        <v>41</v>
      </c>
      <c r="C49" s="595" t="s">
        <v>588</v>
      </c>
      <c r="G49" s="597" t="s">
        <v>677</v>
      </c>
      <c r="H49" s="595" t="s">
        <v>590</v>
      </c>
      <c r="I49" s="595">
        <v>5</v>
      </c>
      <c r="J49" s="595">
        <v>10</v>
      </c>
    </row>
    <row r="50" spans="1:10" s="597" customFormat="1" x14ac:dyDescent="0.2">
      <c r="A50" s="597">
        <v>40</v>
      </c>
      <c r="B50" s="597" t="s">
        <v>678</v>
      </c>
      <c r="C50" s="597" t="s">
        <v>554</v>
      </c>
      <c r="G50" s="597" t="s">
        <v>643</v>
      </c>
    </row>
    <row r="51" spans="1:10" x14ac:dyDescent="0.2">
      <c r="A51" s="597">
        <v>39</v>
      </c>
      <c r="B51" s="597" t="s">
        <v>679</v>
      </c>
      <c r="C51" s="597" t="s">
        <v>554</v>
      </c>
      <c r="D51" s="597"/>
      <c r="E51" s="597"/>
      <c r="F51" s="597"/>
      <c r="G51" s="597" t="s">
        <v>643</v>
      </c>
    </row>
    <row r="52" spans="1:10" x14ac:dyDescent="0.2">
      <c r="A52" s="595">
        <v>25</v>
      </c>
      <c r="B52" s="595" t="s">
        <v>29</v>
      </c>
      <c r="C52" s="595" t="s">
        <v>588</v>
      </c>
      <c r="D52" s="595" t="s">
        <v>90</v>
      </c>
      <c r="E52" s="596" t="s">
        <v>680</v>
      </c>
      <c r="G52" s="595" t="s">
        <v>640</v>
      </c>
      <c r="H52" s="595" t="s">
        <v>641</v>
      </c>
      <c r="I52" s="595">
        <v>5</v>
      </c>
      <c r="J52" s="595">
        <v>6</v>
      </c>
    </row>
    <row r="53" spans="1:10" x14ac:dyDescent="0.2">
      <c r="A53" s="595">
        <v>28</v>
      </c>
      <c r="B53" s="595" t="s">
        <v>36</v>
      </c>
      <c r="C53" s="595" t="s">
        <v>588</v>
      </c>
      <c r="D53" s="595" t="s">
        <v>90</v>
      </c>
      <c r="G53" s="595" t="s">
        <v>637</v>
      </c>
      <c r="H53" s="595" t="s">
        <v>638</v>
      </c>
      <c r="I53" s="595">
        <v>5</v>
      </c>
      <c r="J53" s="595">
        <v>4</v>
      </c>
    </row>
    <row r="54" spans="1:10" x14ac:dyDescent="0.2">
      <c r="A54" s="597">
        <v>7</v>
      </c>
      <c r="B54" s="597" t="s">
        <v>565</v>
      </c>
      <c r="C54" s="597" t="s">
        <v>192</v>
      </c>
      <c r="D54" s="597" t="s">
        <v>90</v>
      </c>
      <c r="E54" s="597" t="s">
        <v>681</v>
      </c>
      <c r="G54" s="595" t="s">
        <v>566</v>
      </c>
      <c r="H54" s="595" t="s">
        <v>567</v>
      </c>
      <c r="I54" s="595">
        <v>7</v>
      </c>
      <c r="J54" s="595">
        <v>2</v>
      </c>
    </row>
    <row r="55" spans="1:10" x14ac:dyDescent="0.2">
      <c r="A55" s="597">
        <v>6</v>
      </c>
      <c r="B55" s="597" t="s">
        <v>307</v>
      </c>
      <c r="C55" s="597" t="s">
        <v>192</v>
      </c>
      <c r="D55" s="597" t="s">
        <v>90</v>
      </c>
      <c r="E55" s="597" t="s">
        <v>681</v>
      </c>
      <c r="G55" s="595" t="s">
        <v>591</v>
      </c>
      <c r="H55" s="595" t="s">
        <v>592</v>
      </c>
      <c r="I55" s="595">
        <v>2</v>
      </c>
      <c r="J55" s="595">
        <v>1</v>
      </c>
    </row>
    <row r="56" spans="1:10" x14ac:dyDescent="0.2">
      <c r="A56" s="597">
        <v>8</v>
      </c>
      <c r="B56" s="597" t="s">
        <v>13</v>
      </c>
      <c r="C56" s="597" t="s">
        <v>192</v>
      </c>
      <c r="D56" s="597" t="s">
        <v>90</v>
      </c>
      <c r="E56" s="597" t="s">
        <v>681</v>
      </c>
      <c r="G56" s="595" t="s">
        <v>658</v>
      </c>
      <c r="H56" s="595" t="s">
        <v>659</v>
      </c>
      <c r="I56" s="595">
        <v>8</v>
      </c>
      <c r="J56" s="595">
        <v>3</v>
      </c>
    </row>
    <row r="57" spans="1:10" s="597" customFormat="1" x14ac:dyDescent="0.2">
      <c r="A57" s="597">
        <v>54</v>
      </c>
      <c r="B57" s="597" t="s">
        <v>604</v>
      </c>
      <c r="C57" s="597" t="s">
        <v>594</v>
      </c>
      <c r="G57" s="597" t="s">
        <v>605</v>
      </c>
      <c r="H57" s="597" t="s">
        <v>596</v>
      </c>
      <c r="I57" s="597">
        <v>1</v>
      </c>
      <c r="J57" s="597">
        <v>12</v>
      </c>
    </row>
  </sheetData>
  <autoFilter ref="A1:J1" xr:uid="{B362910B-1CCB-4DFD-965D-23B7964E3566}"/>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Группы_</vt:lpstr>
      <vt:lpstr>свод_каналы</vt:lpstr>
      <vt:lpstr>свод_сегменты</vt:lpstr>
      <vt:lpstr>свод_продукты</vt:lpstr>
      <vt:lpstr>metric_dict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Шишко Роман Геннадьевич</dc:creator>
  <cp:lastModifiedBy>Roman</cp:lastModifiedBy>
  <dcterms:created xsi:type="dcterms:W3CDTF">2026-07-07T05:53:20Z</dcterms:created>
  <dcterms:modified xsi:type="dcterms:W3CDTF">2026-07-07T06:04:32Z</dcterms:modified>
</cp:coreProperties>
</file>